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so20\OneDrive\Plocha\IES\Diploma-Thesis\Data\"/>
    </mc:Choice>
  </mc:AlternateContent>
  <xr:revisionPtr revIDLastSave="0" documentId="13_ncr:1_{95E6ABB5-E4DE-446C-B561-389408C78B50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main" sheetId="10" r:id="rId1"/>
    <sheet name="var_list" sheetId="13" r:id="rId2"/>
    <sheet name="legend" sheetId="7" r:id="rId3"/>
    <sheet name="PP_main" sheetId="2" r:id="rId4"/>
    <sheet name="PP_uncollectible" sheetId="6" r:id="rId5"/>
    <sheet name="Calculations" sheetId="12" r:id="rId6"/>
  </sheets>
  <definedNames>
    <definedName name="_xlnm._FilterDatabase" localSheetId="0" hidden="1">main!$A$1:$DR$1685</definedName>
    <definedName name="_xlnm._FilterDatabase" localSheetId="3" hidden="1">PP_main!$A$1:$CY$1685</definedName>
    <definedName name="_xlnm._FilterDatabase" localSheetId="4" hidden="1">PP_uncollectible!$A$1:$CW$115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J580" i="10" l="1"/>
  <c r="CJ581" i="10"/>
  <c r="CJ582" i="10"/>
  <c r="CJ583" i="10"/>
  <c r="CJ584" i="10"/>
  <c r="CJ579" i="10"/>
  <c r="BF580" i="10"/>
  <c r="BF581" i="10"/>
  <c r="BF582" i="10"/>
  <c r="BF583" i="10"/>
  <c r="BF584" i="10"/>
  <c r="BF579" i="10"/>
  <c r="BV584" i="10"/>
  <c r="BV583" i="10"/>
  <c r="BV582" i="10"/>
  <c r="BV581" i="10"/>
  <c r="BV580" i="10"/>
  <c r="BV579" i="10"/>
  <c r="BR580" i="10"/>
  <c r="BR581" i="10"/>
  <c r="BR582" i="10"/>
  <c r="BR583" i="10"/>
  <c r="BR584" i="10"/>
  <c r="BR579" i="10"/>
  <c r="G579" i="10"/>
  <c r="H579" i="10"/>
  <c r="I579" i="10"/>
  <c r="J579" i="10" s="1"/>
  <c r="G580" i="10"/>
  <c r="H580" i="10"/>
  <c r="I580" i="10"/>
  <c r="J580" i="10"/>
  <c r="K580" i="10" s="1"/>
  <c r="L580" i="10"/>
  <c r="M580" i="10"/>
  <c r="G581" i="10"/>
  <c r="H581" i="10"/>
  <c r="I581" i="10"/>
  <c r="L581" i="10" s="1"/>
  <c r="J581" i="10"/>
  <c r="K581" i="10"/>
  <c r="M581" i="10"/>
  <c r="G582" i="10"/>
  <c r="H582" i="10"/>
  <c r="I582" i="10"/>
  <c r="J582" i="10" s="1"/>
  <c r="K582" i="10" s="1"/>
  <c r="G583" i="10"/>
  <c r="H583" i="10"/>
  <c r="I583" i="10"/>
  <c r="L583" i="10" s="1"/>
  <c r="J583" i="10"/>
  <c r="K583" i="10" s="1"/>
  <c r="G584" i="10"/>
  <c r="H584" i="10"/>
  <c r="I584" i="10"/>
  <c r="AJ584" i="10"/>
  <c r="AJ583" i="10"/>
  <c r="AJ582" i="10"/>
  <c r="AJ581" i="10"/>
  <c r="AJ580" i="10"/>
  <c r="AJ579" i="10"/>
  <c r="F584" i="10"/>
  <c r="F583" i="10"/>
  <c r="F582" i="10"/>
  <c r="F581" i="10"/>
  <c r="F580" i="10"/>
  <c r="F579" i="10"/>
  <c r="CJ565" i="10"/>
  <c r="CJ566" i="10"/>
  <c r="CJ567" i="10"/>
  <c r="CJ568" i="10"/>
  <c r="CJ569" i="10"/>
  <c r="CJ570" i="10"/>
  <c r="CJ571" i="10"/>
  <c r="CJ572" i="10"/>
  <c r="CJ573" i="10"/>
  <c r="CJ574" i="10"/>
  <c r="CJ575" i="10"/>
  <c r="CJ576" i="10"/>
  <c r="CJ577" i="10"/>
  <c r="CJ578" i="10"/>
  <c r="CJ564" i="10"/>
  <c r="BR565" i="10"/>
  <c r="BQ565" i="10" s="1"/>
  <c r="BR566" i="10"/>
  <c r="BQ566" i="10" s="1"/>
  <c r="BR567" i="10"/>
  <c r="BQ567" i="10" s="1"/>
  <c r="BQ568" i="10"/>
  <c r="BR568" i="10"/>
  <c r="BR569" i="10"/>
  <c r="BQ569" i="10" s="1"/>
  <c r="BQ570" i="10"/>
  <c r="BR570" i="10"/>
  <c r="BR571" i="10"/>
  <c r="BQ571" i="10" s="1"/>
  <c r="BQ572" i="10"/>
  <c r="BR572" i="10"/>
  <c r="BR573" i="10"/>
  <c r="BQ573" i="10" s="1"/>
  <c r="BQ574" i="10"/>
  <c r="BR574" i="10"/>
  <c r="BR575" i="10"/>
  <c r="BQ575" i="10" s="1"/>
  <c r="BQ576" i="10"/>
  <c r="BR576" i="10"/>
  <c r="BR577" i="10"/>
  <c r="BQ577" i="10" s="1"/>
  <c r="BQ578" i="10"/>
  <c r="BR578" i="10"/>
  <c r="BQ564" i="10"/>
  <c r="BR564" i="10"/>
  <c r="AM565" i="10"/>
  <c r="AM566" i="10"/>
  <c r="AM567" i="10"/>
  <c r="AM568" i="10"/>
  <c r="AM569" i="10"/>
  <c r="AM570" i="10"/>
  <c r="AM571" i="10"/>
  <c r="AM572" i="10"/>
  <c r="AM573" i="10"/>
  <c r="AM574" i="10"/>
  <c r="AM575" i="10"/>
  <c r="AM576" i="10"/>
  <c r="AM577" i="10"/>
  <c r="AM578" i="10"/>
  <c r="AM564" i="10"/>
  <c r="AL564" i="10"/>
  <c r="AL566" i="10"/>
  <c r="AL565" i="10"/>
  <c r="AL567" i="10"/>
  <c r="AL568" i="10"/>
  <c r="AL569" i="10"/>
  <c r="AL570" i="10"/>
  <c r="AL571" i="10"/>
  <c r="AL572" i="10"/>
  <c r="AL573" i="10"/>
  <c r="AL574" i="10"/>
  <c r="AL575" i="10"/>
  <c r="AL576" i="10"/>
  <c r="AL577" i="10"/>
  <c r="AL578" i="10"/>
  <c r="BP576" i="10"/>
  <c r="BP573" i="10"/>
  <c r="BP572" i="10"/>
  <c r="BP571" i="10"/>
  <c r="BP570" i="10"/>
  <c r="BP569" i="10"/>
  <c r="BP568" i="10"/>
  <c r="BP567" i="10"/>
  <c r="BP564" i="10"/>
  <c r="G564" i="10"/>
  <c r="H564" i="10"/>
  <c r="I564" i="10"/>
  <c r="J564" i="10"/>
  <c r="M564" i="10" s="1"/>
  <c r="K564" i="10"/>
  <c r="L564" i="10"/>
  <c r="G565" i="10"/>
  <c r="H565" i="10"/>
  <c r="I565" i="10"/>
  <c r="J565" i="10"/>
  <c r="K565" i="10"/>
  <c r="L565" i="10"/>
  <c r="M565" i="10"/>
  <c r="G566" i="10"/>
  <c r="H566" i="10"/>
  <c r="I566" i="10"/>
  <c r="J566" i="10"/>
  <c r="K566" i="10" s="1"/>
  <c r="G567" i="10"/>
  <c r="H567" i="10"/>
  <c r="I567" i="10"/>
  <c r="J567" i="10"/>
  <c r="L567" i="10" s="1"/>
  <c r="K567" i="10"/>
  <c r="M567" i="10"/>
  <c r="G568" i="10"/>
  <c r="H568" i="10"/>
  <c r="I568" i="10"/>
  <c r="J568" i="10"/>
  <c r="K568" i="10"/>
  <c r="L568" i="10"/>
  <c r="M568" i="10"/>
  <c r="G569" i="10"/>
  <c r="H569" i="10"/>
  <c r="I569" i="10"/>
  <c r="J569" i="10"/>
  <c r="K569" i="10"/>
  <c r="L569" i="10"/>
  <c r="M569" i="10"/>
  <c r="G570" i="10"/>
  <c r="H570" i="10"/>
  <c r="I570" i="10"/>
  <c r="J570" i="10"/>
  <c r="M570" i="10" s="1"/>
  <c r="G571" i="10"/>
  <c r="H571" i="10"/>
  <c r="I571" i="10"/>
  <c r="J571" i="10"/>
  <c r="K571" i="10"/>
  <c r="L571" i="10"/>
  <c r="M571" i="10"/>
  <c r="G572" i="10"/>
  <c r="H572" i="10"/>
  <c r="I572" i="10"/>
  <c r="J572" i="10"/>
  <c r="M572" i="10" s="1"/>
  <c r="K572" i="10"/>
  <c r="L572" i="10"/>
  <c r="G573" i="10"/>
  <c r="H573" i="10"/>
  <c r="I573" i="10"/>
  <c r="J573" i="10"/>
  <c r="K573" i="10"/>
  <c r="L573" i="10"/>
  <c r="M573" i="10"/>
  <c r="G574" i="10"/>
  <c r="H574" i="10"/>
  <c r="I574" i="10"/>
  <c r="J574" i="10"/>
  <c r="K574" i="10" s="1"/>
  <c r="G575" i="10"/>
  <c r="H575" i="10"/>
  <c r="I575" i="10"/>
  <c r="J575" i="10"/>
  <c r="L575" i="10" s="1"/>
  <c r="K575" i="10"/>
  <c r="M575" i="10"/>
  <c r="G576" i="10"/>
  <c r="H576" i="10"/>
  <c r="I576" i="10"/>
  <c r="J576" i="10"/>
  <c r="K576" i="10"/>
  <c r="L576" i="10"/>
  <c r="M576" i="10"/>
  <c r="G577" i="10"/>
  <c r="H577" i="10"/>
  <c r="I577" i="10"/>
  <c r="J577" i="10"/>
  <c r="K577" i="10"/>
  <c r="L577" i="10"/>
  <c r="M577" i="10"/>
  <c r="G578" i="10"/>
  <c r="H578" i="10"/>
  <c r="I578" i="10"/>
  <c r="J578" i="10"/>
  <c r="M578" i="10" s="1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64" i="10"/>
  <c r="AJ575" i="10"/>
  <c r="AJ574" i="10"/>
  <c r="AJ573" i="10"/>
  <c r="AJ578" i="10"/>
  <c r="AJ577" i="10"/>
  <c r="AJ576" i="10"/>
  <c r="AJ572" i="10"/>
  <c r="AJ571" i="10"/>
  <c r="AJ570" i="10"/>
  <c r="AJ569" i="10"/>
  <c r="AJ568" i="10"/>
  <c r="AJ567" i="10"/>
  <c r="AJ566" i="10"/>
  <c r="AJ565" i="10"/>
  <c r="AJ564" i="10"/>
  <c r="AM541" i="10"/>
  <c r="AM542" i="10"/>
  <c r="AM543" i="10"/>
  <c r="AM544" i="10"/>
  <c r="AM545" i="10"/>
  <c r="AM546" i="10"/>
  <c r="AM547" i="10"/>
  <c r="AM548" i="10"/>
  <c r="AM549" i="10"/>
  <c r="AM550" i="10"/>
  <c r="AM551" i="10"/>
  <c r="AM552" i="10"/>
  <c r="AM553" i="10"/>
  <c r="AM554" i="10"/>
  <c r="AM555" i="10"/>
  <c r="AM556" i="10"/>
  <c r="AM557" i="10"/>
  <c r="AM558" i="10"/>
  <c r="AM559" i="10"/>
  <c r="AM560" i="10"/>
  <c r="AM561" i="10"/>
  <c r="AM562" i="10"/>
  <c r="AM563" i="10"/>
  <c r="AM540" i="10"/>
  <c r="BB563" i="10"/>
  <c r="BB562" i="10"/>
  <c r="BB561" i="10"/>
  <c r="BB560" i="10"/>
  <c r="BB559" i="10"/>
  <c r="BB558" i="10"/>
  <c r="BB557" i="10"/>
  <c r="BB556" i="10"/>
  <c r="BB555" i="10"/>
  <c r="BB551" i="10"/>
  <c r="BB550" i="10"/>
  <c r="BB549" i="10"/>
  <c r="BB548" i="10"/>
  <c r="BB547" i="10"/>
  <c r="BB546" i="10"/>
  <c r="BB545" i="10"/>
  <c r="BB544" i="10"/>
  <c r="BB543" i="10"/>
  <c r="BV563" i="10"/>
  <c r="BV562" i="10"/>
  <c r="BV561" i="10"/>
  <c r="BV560" i="10"/>
  <c r="BV559" i="10"/>
  <c r="BV558" i="10"/>
  <c r="BV557" i="10"/>
  <c r="BV556" i="10"/>
  <c r="BV555" i="10"/>
  <c r="BV551" i="10"/>
  <c r="BV550" i="10"/>
  <c r="BV549" i="10"/>
  <c r="BV548" i="10"/>
  <c r="BV547" i="10"/>
  <c r="BV546" i="10"/>
  <c r="BV545" i="10"/>
  <c r="BV544" i="10"/>
  <c r="BV543" i="10"/>
  <c r="BM541" i="10"/>
  <c r="BM542" i="10"/>
  <c r="BM543" i="10"/>
  <c r="BM544" i="10"/>
  <c r="BM545" i="10"/>
  <c r="BM546" i="10"/>
  <c r="BM547" i="10"/>
  <c r="BM548" i="10"/>
  <c r="BM549" i="10"/>
  <c r="BM550" i="10"/>
  <c r="BM551" i="10"/>
  <c r="BM552" i="10"/>
  <c r="BM553" i="10"/>
  <c r="BM554" i="10"/>
  <c r="BM555" i="10"/>
  <c r="BM556" i="10"/>
  <c r="BM557" i="10"/>
  <c r="BM558" i="10"/>
  <c r="BM559" i="10"/>
  <c r="BM560" i="10"/>
  <c r="BM561" i="10"/>
  <c r="BM562" i="10"/>
  <c r="BM563" i="10"/>
  <c r="BM540" i="10"/>
  <c r="BN542" i="10"/>
  <c r="BN541" i="10"/>
  <c r="BN540" i="10"/>
  <c r="BB554" i="10"/>
  <c r="BB553" i="10"/>
  <c r="BB552" i="10"/>
  <c r="BB542" i="10"/>
  <c r="BB541" i="10"/>
  <c r="BB540" i="10"/>
  <c r="BV554" i="10"/>
  <c r="BV553" i="10"/>
  <c r="BV552" i="10"/>
  <c r="BV542" i="10"/>
  <c r="BV541" i="10"/>
  <c r="BV540" i="10"/>
  <c r="I540" i="10"/>
  <c r="J540" i="10" s="1"/>
  <c r="K540" i="10" s="1"/>
  <c r="I541" i="10"/>
  <c r="J541" i="10"/>
  <c r="L541" i="10" s="1"/>
  <c r="I542" i="10"/>
  <c r="J542" i="10"/>
  <c r="K542" i="10" s="1"/>
  <c r="M542" i="10"/>
  <c r="I543" i="10"/>
  <c r="J543" i="10"/>
  <c r="K543" i="10" s="1"/>
  <c r="I544" i="10"/>
  <c r="J544" i="10" s="1"/>
  <c r="I545" i="10"/>
  <c r="J545" i="10" s="1"/>
  <c r="I546" i="10"/>
  <c r="I547" i="10"/>
  <c r="M547" i="10" s="1"/>
  <c r="J547" i="10"/>
  <c r="K547" i="10" s="1"/>
  <c r="I548" i="10"/>
  <c r="J548" i="10" s="1"/>
  <c r="I549" i="10"/>
  <c r="J549" i="10"/>
  <c r="L549" i="10" s="1"/>
  <c r="I550" i="10"/>
  <c r="J550" i="10"/>
  <c r="L550" i="10" s="1"/>
  <c r="K550" i="10"/>
  <c r="M550" i="10"/>
  <c r="I551" i="10"/>
  <c r="J551" i="10"/>
  <c r="K551" i="10" s="1"/>
  <c r="I552" i="10"/>
  <c r="J552" i="10" s="1"/>
  <c r="K552" i="10" s="1"/>
  <c r="I553" i="10"/>
  <c r="J553" i="10" s="1"/>
  <c r="I554" i="10"/>
  <c r="I555" i="10"/>
  <c r="M555" i="10" s="1"/>
  <c r="J555" i="10"/>
  <c r="K555" i="10" s="1"/>
  <c r="I556" i="10"/>
  <c r="J556" i="10" s="1"/>
  <c r="I557" i="10"/>
  <c r="J557" i="10"/>
  <c r="M557" i="10" s="1"/>
  <c r="I558" i="10"/>
  <c r="J558" i="10"/>
  <c r="L558" i="10" s="1"/>
  <c r="K558" i="10"/>
  <c r="M558" i="10"/>
  <c r="I559" i="10"/>
  <c r="J559" i="10"/>
  <c r="K559" i="10" s="1"/>
  <c r="I560" i="10"/>
  <c r="I561" i="10"/>
  <c r="J561" i="10" s="1"/>
  <c r="I562" i="10"/>
  <c r="I563" i="10"/>
  <c r="M563" i="10" s="1"/>
  <c r="J563" i="10"/>
  <c r="K563" i="10" s="1"/>
  <c r="L563" i="10"/>
  <c r="AJ541" i="10"/>
  <c r="AJ542" i="10"/>
  <c r="AJ543" i="10"/>
  <c r="AJ544" i="10"/>
  <c r="AJ545" i="10"/>
  <c r="AJ546" i="10"/>
  <c r="AJ547" i="10"/>
  <c r="AJ548" i="10"/>
  <c r="AJ549" i="10"/>
  <c r="AJ550" i="10"/>
  <c r="AJ551" i="10"/>
  <c r="AJ552" i="10"/>
  <c r="AJ553" i="10"/>
  <c r="AJ554" i="10"/>
  <c r="AJ555" i="10"/>
  <c r="AJ556" i="10"/>
  <c r="AJ557" i="10"/>
  <c r="AJ558" i="10"/>
  <c r="AJ559" i="10"/>
  <c r="AJ560" i="10"/>
  <c r="AJ561" i="10"/>
  <c r="AJ562" i="10"/>
  <c r="AJ563" i="10"/>
  <c r="AJ540" i="10"/>
  <c r="G554" i="10"/>
  <c r="H554" i="10"/>
  <c r="G555" i="10"/>
  <c r="H555" i="10"/>
  <c r="G556" i="10"/>
  <c r="H556" i="10"/>
  <c r="G557" i="10"/>
  <c r="H557" i="10"/>
  <c r="G558" i="10"/>
  <c r="H558" i="10"/>
  <c r="G559" i="10"/>
  <c r="H559" i="10"/>
  <c r="G560" i="10"/>
  <c r="H560" i="10"/>
  <c r="G561" i="10"/>
  <c r="H561" i="10"/>
  <c r="G562" i="10"/>
  <c r="H562" i="10"/>
  <c r="G563" i="10"/>
  <c r="H563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40" i="10"/>
  <c r="G553" i="10"/>
  <c r="H553" i="10"/>
  <c r="G552" i="10"/>
  <c r="H552" i="10"/>
  <c r="G551" i="10"/>
  <c r="H551" i="10"/>
  <c r="G550" i="10"/>
  <c r="H550" i="10"/>
  <c r="G549" i="10"/>
  <c r="H549" i="10"/>
  <c r="G548" i="10"/>
  <c r="H548" i="10"/>
  <c r="G547" i="10"/>
  <c r="H547" i="10"/>
  <c r="G546" i="10"/>
  <c r="H546" i="10"/>
  <c r="G545" i="10"/>
  <c r="H545" i="10"/>
  <c r="G544" i="10"/>
  <c r="H544" i="10"/>
  <c r="G543" i="10"/>
  <c r="H543" i="10"/>
  <c r="G542" i="10"/>
  <c r="H542" i="10"/>
  <c r="G541" i="10"/>
  <c r="H541" i="10"/>
  <c r="G540" i="10"/>
  <c r="H540" i="10"/>
  <c r="D559" i="10"/>
  <c r="BR526" i="10"/>
  <c r="BU526" i="10"/>
  <c r="BR527" i="10"/>
  <c r="BU527" i="10"/>
  <c r="BR528" i="10"/>
  <c r="BU528" i="10"/>
  <c r="BR529" i="10"/>
  <c r="BU529" i="10"/>
  <c r="BR530" i="10"/>
  <c r="BU530" i="10"/>
  <c r="BR531" i="10"/>
  <c r="BU531" i="10"/>
  <c r="BR532" i="10"/>
  <c r="BU532" i="10"/>
  <c r="BR533" i="10"/>
  <c r="BU533" i="10"/>
  <c r="BR534" i="10"/>
  <c r="BU534" i="10"/>
  <c r="BR535" i="10"/>
  <c r="BU535" i="10"/>
  <c r="BR536" i="10"/>
  <c r="BU536" i="10"/>
  <c r="BR537" i="10"/>
  <c r="BU537" i="10"/>
  <c r="BR538" i="10"/>
  <c r="BU538" i="10"/>
  <c r="BR539" i="10"/>
  <c r="BU539" i="10"/>
  <c r="BU525" i="10"/>
  <c r="BR525" i="10"/>
  <c r="BR524" i="10"/>
  <c r="BU524" i="10"/>
  <c r="BO526" i="10"/>
  <c r="BO527" i="10"/>
  <c r="BO528" i="10"/>
  <c r="BO529" i="10"/>
  <c r="BO530" i="10"/>
  <c r="BO531" i="10"/>
  <c r="BO532" i="10"/>
  <c r="BO533" i="10"/>
  <c r="BO534" i="10"/>
  <c r="BO535" i="10"/>
  <c r="BO525" i="10"/>
  <c r="BO524" i="10"/>
  <c r="G524" i="10"/>
  <c r="H524" i="10"/>
  <c r="I524" i="10"/>
  <c r="J524" i="10"/>
  <c r="K524" i="10"/>
  <c r="L524" i="10"/>
  <c r="M524" i="10"/>
  <c r="G525" i="10"/>
  <c r="H525" i="10"/>
  <c r="I525" i="10"/>
  <c r="J525" i="10"/>
  <c r="K525" i="10"/>
  <c r="L525" i="10"/>
  <c r="M525" i="10"/>
  <c r="G526" i="10"/>
  <c r="H526" i="10"/>
  <c r="I526" i="10"/>
  <c r="J526" i="10"/>
  <c r="K526" i="10"/>
  <c r="L526" i="10"/>
  <c r="M526" i="10"/>
  <c r="G527" i="10"/>
  <c r="H527" i="10"/>
  <c r="I527" i="10"/>
  <c r="J527" i="10"/>
  <c r="K527" i="10" s="1"/>
  <c r="L527" i="10"/>
  <c r="M527" i="10"/>
  <c r="G528" i="10"/>
  <c r="H528" i="10"/>
  <c r="I528" i="10"/>
  <c r="J528" i="10"/>
  <c r="K528" i="10"/>
  <c r="L528" i="10"/>
  <c r="M528" i="10"/>
  <c r="G529" i="10"/>
  <c r="H529" i="10"/>
  <c r="I529" i="10"/>
  <c r="J529" i="10"/>
  <c r="K529" i="10"/>
  <c r="L529" i="10"/>
  <c r="M529" i="10"/>
  <c r="G530" i="10"/>
  <c r="H530" i="10"/>
  <c r="I530" i="10"/>
  <c r="J530" i="10"/>
  <c r="K530" i="10"/>
  <c r="L530" i="10"/>
  <c r="M530" i="10"/>
  <c r="G531" i="10"/>
  <c r="H531" i="10"/>
  <c r="I531" i="10"/>
  <c r="J531" i="10"/>
  <c r="K531" i="10"/>
  <c r="L531" i="10"/>
  <c r="M531" i="10"/>
  <c r="G532" i="10"/>
  <c r="H532" i="10"/>
  <c r="I532" i="10"/>
  <c r="J532" i="10"/>
  <c r="K532" i="10"/>
  <c r="L532" i="10"/>
  <c r="M532" i="10"/>
  <c r="G533" i="10"/>
  <c r="H533" i="10"/>
  <c r="I533" i="10"/>
  <c r="J533" i="10"/>
  <c r="K533" i="10"/>
  <c r="L533" i="10"/>
  <c r="M533" i="10"/>
  <c r="G534" i="10"/>
  <c r="H534" i="10"/>
  <c r="I534" i="10"/>
  <c r="J534" i="10"/>
  <c r="K534" i="10"/>
  <c r="L534" i="10"/>
  <c r="M534" i="10"/>
  <c r="G535" i="10"/>
  <c r="H535" i="10"/>
  <c r="I535" i="10"/>
  <c r="J535" i="10"/>
  <c r="K535" i="10" s="1"/>
  <c r="L535" i="10"/>
  <c r="G536" i="10"/>
  <c r="H536" i="10"/>
  <c r="I536" i="10"/>
  <c r="J536" i="10"/>
  <c r="K536" i="10"/>
  <c r="L536" i="10"/>
  <c r="M536" i="10"/>
  <c r="G537" i="10"/>
  <c r="H537" i="10"/>
  <c r="I537" i="10"/>
  <c r="J537" i="10"/>
  <c r="K537" i="10"/>
  <c r="L537" i="10"/>
  <c r="M537" i="10"/>
  <c r="G538" i="10"/>
  <c r="H538" i="10"/>
  <c r="I538" i="10"/>
  <c r="J538" i="10"/>
  <c r="K538" i="10"/>
  <c r="L538" i="10"/>
  <c r="M538" i="10"/>
  <c r="G539" i="10"/>
  <c r="H539" i="10"/>
  <c r="I539" i="10"/>
  <c r="J539" i="10"/>
  <c r="K539" i="10"/>
  <c r="L539" i="10"/>
  <c r="M539" i="10"/>
  <c r="AJ525" i="10"/>
  <c r="AJ526" i="10"/>
  <c r="AJ527" i="10"/>
  <c r="AJ528" i="10"/>
  <c r="AJ529" i="10"/>
  <c r="AJ530" i="10"/>
  <c r="AJ531" i="10"/>
  <c r="AJ532" i="10"/>
  <c r="AJ533" i="10"/>
  <c r="AJ534" i="10"/>
  <c r="AJ535" i="10"/>
  <c r="AJ536" i="10"/>
  <c r="AJ537" i="10"/>
  <c r="AJ538" i="10"/>
  <c r="AJ539" i="10"/>
  <c r="AJ524" i="10"/>
  <c r="I390" i="12"/>
  <c r="J390" i="12" s="1"/>
  <c r="O390" i="12" s="1"/>
  <c r="K390" i="12"/>
  <c r="Q390" i="12"/>
  <c r="I391" i="12"/>
  <c r="J391" i="12" s="1"/>
  <c r="O391" i="12" s="1"/>
  <c r="K391" i="12"/>
  <c r="Q391" i="12" s="1"/>
  <c r="I392" i="12"/>
  <c r="J392" i="12" s="1"/>
  <c r="O392" i="12" s="1"/>
  <c r="P392" i="12" s="1"/>
  <c r="K392" i="12"/>
  <c r="Q392" i="12" s="1"/>
  <c r="I393" i="12"/>
  <c r="J393" i="12" s="1"/>
  <c r="O393" i="12" s="1"/>
  <c r="K393" i="12"/>
  <c r="Q393" i="12"/>
  <c r="I394" i="12"/>
  <c r="J394" i="12" s="1"/>
  <c r="O394" i="12" s="1"/>
  <c r="P394" i="12" s="1"/>
  <c r="K394" i="12"/>
  <c r="Q394" i="12"/>
  <c r="I395" i="12"/>
  <c r="J395" i="12" s="1"/>
  <c r="O395" i="12" s="1"/>
  <c r="K395" i="12"/>
  <c r="Q395" i="12"/>
  <c r="I396" i="12"/>
  <c r="J396" i="12" s="1"/>
  <c r="O396" i="12" s="1"/>
  <c r="K396" i="12"/>
  <c r="Q396" i="12" s="1"/>
  <c r="I397" i="12"/>
  <c r="J397" i="12" s="1"/>
  <c r="O397" i="12" s="1"/>
  <c r="P397" i="12" s="1"/>
  <c r="K397" i="12"/>
  <c r="Q397" i="12"/>
  <c r="I398" i="12"/>
  <c r="J398" i="12" s="1"/>
  <c r="O398" i="12" s="1"/>
  <c r="P398" i="12" s="1"/>
  <c r="K398" i="12"/>
  <c r="Q398" i="12"/>
  <c r="I399" i="12"/>
  <c r="J399" i="12" s="1"/>
  <c r="O399" i="12" s="1"/>
  <c r="K399" i="12"/>
  <c r="Q399" i="12" s="1"/>
  <c r="I400" i="12"/>
  <c r="J400" i="12" s="1"/>
  <c r="O400" i="12" s="1"/>
  <c r="P400" i="12" s="1"/>
  <c r="K400" i="12"/>
  <c r="Q400" i="12" s="1"/>
  <c r="I401" i="12"/>
  <c r="J401" i="12" s="1"/>
  <c r="O401" i="12" s="1"/>
  <c r="K401" i="12"/>
  <c r="Q401" i="12" s="1"/>
  <c r="I402" i="12"/>
  <c r="J402" i="12" s="1"/>
  <c r="O402" i="12" s="1"/>
  <c r="K402" i="12"/>
  <c r="Q402" i="12"/>
  <c r="I403" i="12"/>
  <c r="J403" i="12" s="1"/>
  <c r="O403" i="12" s="1"/>
  <c r="K403" i="12"/>
  <c r="Q403" i="12" s="1"/>
  <c r="K388" i="12"/>
  <c r="Q388" i="12" s="1"/>
  <c r="I388" i="12"/>
  <c r="J388" i="12" s="1"/>
  <c r="O388" i="12" s="1"/>
  <c r="K389" i="12"/>
  <c r="Q389" i="12" s="1"/>
  <c r="I389" i="12"/>
  <c r="J389" i="12" s="1"/>
  <c r="O389" i="12" s="1"/>
  <c r="L579" i="10" l="1"/>
  <c r="K579" i="10"/>
  <c r="M579" i="10"/>
  <c r="J584" i="10"/>
  <c r="K584" i="10" s="1"/>
  <c r="M582" i="10"/>
  <c r="M583" i="10"/>
  <c r="L582" i="10"/>
  <c r="P401" i="12"/>
  <c r="P391" i="12"/>
  <c r="P402" i="12"/>
  <c r="P393" i="12"/>
  <c r="P390" i="12"/>
  <c r="P395" i="12"/>
  <c r="L578" i="10"/>
  <c r="L570" i="10"/>
  <c r="K578" i="10"/>
  <c r="K570" i="10"/>
  <c r="L574" i="10"/>
  <c r="L566" i="10"/>
  <c r="M574" i="10"/>
  <c r="M566" i="10"/>
  <c r="L553" i="10"/>
  <c r="K553" i="10"/>
  <c r="L561" i="10"/>
  <c r="K561" i="10"/>
  <c r="K548" i="10"/>
  <c r="M548" i="10"/>
  <c r="K556" i="10"/>
  <c r="M556" i="10"/>
  <c r="K545" i="10"/>
  <c r="L545" i="10"/>
  <c r="M544" i="10"/>
  <c r="K544" i="10"/>
  <c r="L557" i="10"/>
  <c r="M552" i="10"/>
  <c r="J562" i="10"/>
  <c r="K562" i="10" s="1"/>
  <c r="K557" i="10"/>
  <c r="J554" i="10"/>
  <c r="K554" i="10" s="1"/>
  <c r="L552" i="10"/>
  <c r="K549" i="10"/>
  <c r="J546" i="10"/>
  <c r="K546" i="10" s="1"/>
  <c r="L544" i="10"/>
  <c r="K541" i="10"/>
  <c r="L555" i="10"/>
  <c r="L547" i="10"/>
  <c r="M561" i="10"/>
  <c r="J560" i="10"/>
  <c r="K560" i="10" s="1"/>
  <c r="M553" i="10"/>
  <c r="M545" i="10"/>
  <c r="L542" i="10"/>
  <c r="M540" i="10"/>
  <c r="M559" i="10"/>
  <c r="M551" i="10"/>
  <c r="L548" i="10"/>
  <c r="M543" i="10"/>
  <c r="L540" i="10"/>
  <c r="L556" i="10"/>
  <c r="L559" i="10"/>
  <c r="L551" i="10"/>
  <c r="L543" i="10"/>
  <c r="M549" i="10"/>
  <c r="M541" i="10"/>
  <c r="M535" i="10"/>
  <c r="P403" i="12"/>
  <c r="P399" i="12"/>
  <c r="P396" i="12"/>
  <c r="P388" i="12"/>
  <c r="P389" i="12"/>
  <c r="L584" i="10" l="1"/>
  <c r="M584" i="10"/>
  <c r="L554" i="10"/>
  <c r="M554" i="10"/>
  <c r="L560" i="10"/>
  <c r="M560" i="10"/>
  <c r="M546" i="10"/>
  <c r="L546" i="10"/>
  <c r="M562" i="10"/>
  <c r="L562" i="10"/>
  <c r="BE519" i="10"/>
  <c r="BE520" i="10"/>
  <c r="BE521" i="10"/>
  <c r="BE522" i="10"/>
  <c r="BE523" i="10"/>
  <c r="BE518" i="10"/>
  <c r="F519" i="10"/>
  <c r="I519" i="10" s="1"/>
  <c r="J519" i="10" s="1"/>
  <c r="K519" i="10" s="1"/>
  <c r="F520" i="10"/>
  <c r="I520" i="10" s="1"/>
  <c r="J520" i="10" s="1"/>
  <c r="K520" i="10" s="1"/>
  <c r="F521" i="10"/>
  <c r="F522" i="10"/>
  <c r="F523" i="10"/>
  <c r="F518" i="10"/>
  <c r="G518" i="10"/>
  <c r="H518" i="10"/>
  <c r="G519" i="10"/>
  <c r="H519" i="10"/>
  <c r="G520" i="10"/>
  <c r="H520" i="10"/>
  <c r="G521" i="10"/>
  <c r="H521" i="10"/>
  <c r="G522" i="10"/>
  <c r="H522" i="10"/>
  <c r="G523" i="10"/>
  <c r="H523" i="10"/>
  <c r="AJ523" i="10"/>
  <c r="AJ522" i="10"/>
  <c r="I522" i="10" s="1"/>
  <c r="AJ521" i="10"/>
  <c r="I521" i="10" s="1"/>
  <c r="AJ520" i="10"/>
  <c r="AJ519" i="10"/>
  <c r="AJ518" i="10"/>
  <c r="I518" i="10" s="1"/>
  <c r="J518" i="10" s="1"/>
  <c r="AJ517" i="10"/>
  <c r="I517" i="10" s="1"/>
  <c r="AJ516" i="10"/>
  <c r="I516" i="10"/>
  <c r="J516" i="10" s="1"/>
  <c r="K516" i="10" s="1"/>
  <c r="AJ515" i="10"/>
  <c r="I515" i="10" s="1"/>
  <c r="AJ514" i="10"/>
  <c r="I514" i="10" s="1"/>
  <c r="E517" i="10"/>
  <c r="G517" i="10" s="1"/>
  <c r="E516" i="10"/>
  <c r="G516" i="10" s="1"/>
  <c r="H516" i="10"/>
  <c r="E515" i="10"/>
  <c r="G515" i="10" s="1"/>
  <c r="H515" i="10"/>
  <c r="E514" i="10"/>
  <c r="G514" i="10" s="1"/>
  <c r="AJ505" i="10"/>
  <c r="I505" i="10" s="1"/>
  <c r="AJ506" i="10"/>
  <c r="I506" i="10" s="1"/>
  <c r="J506" i="10" s="1"/>
  <c r="M506" i="10" s="1"/>
  <c r="AJ507" i="10"/>
  <c r="AJ508" i="10"/>
  <c r="AJ509" i="10"/>
  <c r="I509" i="10" s="1"/>
  <c r="AJ510" i="10"/>
  <c r="I510" i="10" s="1"/>
  <c r="AJ511" i="10"/>
  <c r="I511" i="10" s="1"/>
  <c r="AJ512" i="10"/>
  <c r="AJ513" i="10"/>
  <c r="I513" i="10" s="1"/>
  <c r="G505" i="10"/>
  <c r="G506" i="10"/>
  <c r="H506" i="10"/>
  <c r="G507" i="10"/>
  <c r="H507" i="10"/>
  <c r="I507" i="10"/>
  <c r="J507" i="10" s="1"/>
  <c r="K507" i="10" s="1"/>
  <c r="I508" i="10"/>
  <c r="J508" i="10" s="1"/>
  <c r="K508" i="10" s="1"/>
  <c r="H509" i="10"/>
  <c r="G510" i="10"/>
  <c r="H510" i="10"/>
  <c r="I512" i="10"/>
  <c r="J512" i="10" s="1"/>
  <c r="E506" i="10"/>
  <c r="E507" i="10"/>
  <c r="E508" i="10"/>
  <c r="G508" i="10" s="1"/>
  <c r="E509" i="10"/>
  <c r="G509" i="10" s="1"/>
  <c r="E510" i="10"/>
  <c r="E511" i="10"/>
  <c r="G511" i="10" s="1"/>
  <c r="E512" i="10"/>
  <c r="G512" i="10" s="1"/>
  <c r="E513" i="10"/>
  <c r="G513" i="10" s="1"/>
  <c r="E505" i="10"/>
  <c r="H505" i="10" s="1"/>
  <c r="AJ504" i="10"/>
  <c r="I504" i="10" s="1"/>
  <c r="AJ503" i="10"/>
  <c r="I503" i="10" s="1"/>
  <c r="AJ502" i="10"/>
  <c r="I502" i="10" s="1"/>
  <c r="J502" i="10" s="1"/>
  <c r="K502" i="10" s="1"/>
  <c r="E504" i="10"/>
  <c r="H504" i="10" s="1"/>
  <c r="E503" i="10"/>
  <c r="H503" i="10" s="1"/>
  <c r="E502" i="10"/>
  <c r="G502" i="10" s="1"/>
  <c r="H512" i="10" l="1"/>
  <c r="I523" i="10"/>
  <c r="H511" i="10"/>
  <c r="H508" i="10"/>
  <c r="H502" i="10"/>
  <c r="H513" i="10"/>
  <c r="J523" i="10"/>
  <c r="K523" i="10" s="1"/>
  <c r="L523" i="10"/>
  <c r="L519" i="10"/>
  <c r="K518" i="10"/>
  <c r="M518" i="10"/>
  <c r="J522" i="10"/>
  <c r="K522" i="10" s="1"/>
  <c r="M519" i="10"/>
  <c r="L518" i="10"/>
  <c r="M520" i="10"/>
  <c r="L520" i="10"/>
  <c r="J521" i="10"/>
  <c r="K521" i="10" s="1"/>
  <c r="J517" i="10"/>
  <c r="K517" i="10" s="1"/>
  <c r="M516" i="10"/>
  <c r="L516" i="10"/>
  <c r="J515" i="10"/>
  <c r="K515" i="10" s="1"/>
  <c r="L515" i="10"/>
  <c r="L514" i="10"/>
  <c r="J514" i="10"/>
  <c r="K514" i="10" s="1"/>
  <c r="H517" i="10"/>
  <c r="H514" i="10"/>
  <c r="J511" i="10"/>
  <c r="J513" i="10"/>
  <c r="K513" i="10" s="1"/>
  <c r="J505" i="10"/>
  <c r="K505" i="10" s="1"/>
  <c r="J510" i="10"/>
  <c r="K510" i="10" s="1"/>
  <c r="L508" i="10"/>
  <c r="L506" i="10"/>
  <c r="K506" i="10"/>
  <c r="K512" i="10"/>
  <c r="L512" i="10"/>
  <c r="M512" i="10"/>
  <c r="J509" i="10"/>
  <c r="K509" i="10" s="1"/>
  <c r="M513" i="10"/>
  <c r="M507" i="10"/>
  <c r="M508" i="10"/>
  <c r="L507" i="10"/>
  <c r="J504" i="10"/>
  <c r="K504" i="10" s="1"/>
  <c r="J503" i="10"/>
  <c r="K503" i="10" s="1"/>
  <c r="M502" i="10"/>
  <c r="L502" i="10"/>
  <c r="G504" i="10"/>
  <c r="G503" i="10"/>
  <c r="M517" i="10" l="1"/>
  <c r="L517" i="10"/>
  <c r="M505" i="10"/>
  <c r="M514" i="10"/>
  <c r="L521" i="10"/>
  <c r="M521" i="10"/>
  <c r="M523" i="10"/>
  <c r="M522" i="10"/>
  <c r="L522" i="10"/>
  <c r="M515" i="10"/>
  <c r="L505" i="10"/>
  <c r="L513" i="10"/>
  <c r="L511" i="10"/>
  <c r="K511" i="10"/>
  <c r="M510" i="10"/>
  <c r="M511" i="10"/>
  <c r="L510" i="10"/>
  <c r="M509" i="10"/>
  <c r="L509" i="10"/>
  <c r="M504" i="10"/>
  <c r="L504" i="10"/>
  <c r="L503" i="10"/>
  <c r="M503" i="10"/>
  <c r="CU491" i="10" l="1"/>
  <c r="CU492" i="10"/>
  <c r="CU493" i="10"/>
  <c r="CU494" i="10"/>
  <c r="CU495" i="10"/>
  <c r="BO492" i="10"/>
  <c r="BQ492" i="10"/>
  <c r="BO493" i="10"/>
  <c r="BQ493" i="10"/>
  <c r="BO494" i="10"/>
  <c r="BQ494" i="10"/>
  <c r="BO495" i="10"/>
  <c r="BQ495" i="10"/>
  <c r="BO496" i="10"/>
  <c r="BQ496" i="10"/>
  <c r="BO497" i="10"/>
  <c r="BQ497" i="10"/>
  <c r="BO498" i="10"/>
  <c r="BQ498" i="10"/>
  <c r="BO499" i="10"/>
  <c r="BQ499" i="10"/>
  <c r="BO500" i="10"/>
  <c r="BQ500" i="10"/>
  <c r="BO501" i="10"/>
  <c r="BQ501" i="10"/>
  <c r="CU490" i="10"/>
  <c r="BQ491" i="10"/>
  <c r="BQ490" i="10"/>
  <c r="BO491" i="10"/>
  <c r="BO490" i="10"/>
  <c r="G490" i="10"/>
  <c r="H490" i="10"/>
  <c r="I490" i="10"/>
  <c r="J490" i="10" s="1"/>
  <c r="I491" i="10"/>
  <c r="L491" i="10" s="1"/>
  <c r="J491" i="10"/>
  <c r="K491" i="10" s="1"/>
  <c r="H493" i="10"/>
  <c r="G494" i="10"/>
  <c r="H494" i="10"/>
  <c r="I494" i="10"/>
  <c r="J494" i="10" s="1"/>
  <c r="K494" i="10" s="1"/>
  <c r="I495" i="10"/>
  <c r="J495" i="10" s="1"/>
  <c r="K495" i="10" s="1"/>
  <c r="G497" i="10"/>
  <c r="H498" i="10"/>
  <c r="I498" i="10"/>
  <c r="J498" i="10" s="1"/>
  <c r="H501" i="10"/>
  <c r="I501" i="10"/>
  <c r="J501" i="10" s="1"/>
  <c r="K501" i="10" s="1"/>
  <c r="AJ491" i="10"/>
  <c r="AJ492" i="10"/>
  <c r="I492" i="10" s="1"/>
  <c r="AJ493" i="10"/>
  <c r="I493" i="10" s="1"/>
  <c r="J493" i="10" s="1"/>
  <c r="K493" i="10" s="1"/>
  <c r="AJ494" i="10"/>
  <c r="AJ495" i="10"/>
  <c r="AJ496" i="10"/>
  <c r="I496" i="10" s="1"/>
  <c r="AJ497" i="10"/>
  <c r="I497" i="10" s="1"/>
  <c r="AJ498" i="10"/>
  <c r="AJ499" i="10"/>
  <c r="I499" i="10" s="1"/>
  <c r="AJ500" i="10"/>
  <c r="I500" i="10" s="1"/>
  <c r="AJ501" i="10"/>
  <c r="AJ490" i="10"/>
  <c r="E501" i="10"/>
  <c r="G501" i="10" s="1"/>
  <c r="E500" i="10"/>
  <c r="H500" i="10" s="1"/>
  <c r="E499" i="10"/>
  <c r="G499" i="10" s="1"/>
  <c r="E498" i="10"/>
  <c r="G498" i="10" s="1"/>
  <c r="E497" i="10"/>
  <c r="H497" i="10" s="1"/>
  <c r="E496" i="10"/>
  <c r="G496" i="10" s="1"/>
  <c r="E495" i="10"/>
  <c r="G495" i="10" s="1"/>
  <c r="E494" i="10"/>
  <c r="E493" i="10"/>
  <c r="G493" i="10" s="1"/>
  <c r="E492" i="10"/>
  <c r="G492" i="10" s="1"/>
  <c r="E491" i="10"/>
  <c r="G491" i="10" s="1"/>
  <c r="E490" i="10"/>
  <c r="AM481" i="10"/>
  <c r="AM482" i="10"/>
  <c r="AM483" i="10"/>
  <c r="AM484" i="10"/>
  <c r="AM485" i="10"/>
  <c r="AM486" i="10"/>
  <c r="AM487" i="10"/>
  <c r="AM488" i="10"/>
  <c r="AM489" i="10"/>
  <c r="AM480" i="10"/>
  <c r="AM431" i="10"/>
  <c r="AM432" i="10"/>
  <c r="AM433" i="10"/>
  <c r="AM430" i="10"/>
  <c r="AM384" i="10"/>
  <c r="AM385" i="10"/>
  <c r="AM386" i="10"/>
  <c r="AM387" i="10"/>
  <c r="AM388" i="10"/>
  <c r="AM389" i="10"/>
  <c r="AM390" i="10"/>
  <c r="AM391" i="10"/>
  <c r="AM392" i="10"/>
  <c r="AM393" i="10"/>
  <c r="AM394" i="10"/>
  <c r="AM395" i="10"/>
  <c r="AM396" i="10"/>
  <c r="AM397" i="10"/>
  <c r="AM383" i="10"/>
  <c r="AM268" i="10"/>
  <c r="AM269" i="10"/>
  <c r="AM270" i="10"/>
  <c r="AM271" i="10"/>
  <c r="AM272" i="10"/>
  <c r="AM273" i="10"/>
  <c r="AM274" i="10"/>
  <c r="AM275" i="10"/>
  <c r="AM276" i="10"/>
  <c r="AM277" i="10"/>
  <c r="AM278" i="10"/>
  <c r="AM279" i="10"/>
  <c r="AM280" i="10"/>
  <c r="AM281" i="10"/>
  <c r="AM282" i="10"/>
  <c r="AM283" i="10"/>
  <c r="AM284" i="10"/>
  <c r="AM285" i="10"/>
  <c r="AM286" i="10"/>
  <c r="AM287" i="10"/>
  <c r="AM288" i="10"/>
  <c r="AM289" i="10"/>
  <c r="AM290" i="10"/>
  <c r="AM291" i="10"/>
  <c r="AM292" i="10"/>
  <c r="AM293" i="10"/>
  <c r="AM294" i="10"/>
  <c r="AM295" i="10"/>
  <c r="AM296" i="10"/>
  <c r="AM297" i="10"/>
  <c r="AM298" i="10"/>
  <c r="AM299" i="10"/>
  <c r="AM300" i="10"/>
  <c r="AM301" i="10"/>
  <c r="AM302" i="10"/>
  <c r="AM303" i="10"/>
  <c r="AM304" i="10"/>
  <c r="AM305" i="10"/>
  <c r="AM306" i="10"/>
  <c r="AM307" i="10"/>
  <c r="AM308" i="10"/>
  <c r="AM309" i="10"/>
  <c r="AM310" i="10"/>
  <c r="AM311" i="10"/>
  <c r="AM312" i="10"/>
  <c r="AM313" i="10"/>
  <c r="AM314" i="10"/>
  <c r="AM315" i="10"/>
  <c r="AM316" i="10"/>
  <c r="AM317" i="10"/>
  <c r="AM318" i="10"/>
  <c r="AM319" i="10"/>
  <c r="AM320" i="10"/>
  <c r="AM321" i="10"/>
  <c r="AM322" i="10"/>
  <c r="AM323" i="10"/>
  <c r="AM324" i="10"/>
  <c r="AM325" i="10"/>
  <c r="AM326" i="10"/>
  <c r="AM327" i="10"/>
  <c r="AM328" i="10"/>
  <c r="AM329" i="10"/>
  <c r="AM330" i="10"/>
  <c r="AM331" i="10"/>
  <c r="AM332" i="10"/>
  <c r="AM333" i="10"/>
  <c r="AM334" i="10"/>
  <c r="AM335" i="10"/>
  <c r="AM336" i="10"/>
  <c r="AM337" i="10"/>
  <c r="AM338" i="10"/>
  <c r="AM339" i="10"/>
  <c r="AM340" i="10"/>
  <c r="AM341" i="10"/>
  <c r="AM342" i="10"/>
  <c r="AM343" i="10"/>
  <c r="AM344" i="10"/>
  <c r="AM345" i="10"/>
  <c r="AM346" i="10"/>
  <c r="AM347" i="10"/>
  <c r="AM348" i="10"/>
  <c r="AM349" i="10"/>
  <c r="AM350" i="10"/>
  <c r="AM351" i="10"/>
  <c r="AM352" i="10"/>
  <c r="AM353" i="10"/>
  <c r="AM354" i="10"/>
  <c r="AM355" i="10"/>
  <c r="AM356" i="10"/>
  <c r="AM357" i="10"/>
  <c r="AM358" i="10"/>
  <c r="AM267" i="10"/>
  <c r="AM212" i="10"/>
  <c r="AM213" i="10"/>
  <c r="AM214" i="10"/>
  <c r="AM215" i="10"/>
  <c r="AM216" i="10"/>
  <c r="AM217" i="10"/>
  <c r="AM218" i="10"/>
  <c r="AM219" i="10"/>
  <c r="AM220" i="10"/>
  <c r="AM221" i="10"/>
  <c r="AM222" i="10"/>
  <c r="AM223" i="10"/>
  <c r="AM224" i="10"/>
  <c r="AM225" i="10"/>
  <c r="AM226" i="10"/>
  <c r="AM227" i="10"/>
  <c r="AM228" i="10"/>
  <c r="AM229" i="10"/>
  <c r="AM230" i="10"/>
  <c r="AM231" i="10"/>
  <c r="AM232" i="10"/>
  <c r="AM233" i="10"/>
  <c r="AM234" i="10"/>
  <c r="AM235" i="10"/>
  <c r="AM236" i="10"/>
  <c r="AM237" i="10"/>
  <c r="AM238" i="10"/>
  <c r="AM239" i="10"/>
  <c r="AM240" i="10"/>
  <c r="AM241" i="10"/>
  <c r="AM242" i="10"/>
  <c r="AM243" i="10"/>
  <c r="AM244" i="10"/>
  <c r="AM245" i="10"/>
  <c r="AM246" i="10"/>
  <c r="AM247" i="10"/>
  <c r="AM248" i="10"/>
  <c r="AM249" i="10"/>
  <c r="AM250" i="10"/>
  <c r="AM251" i="10"/>
  <c r="AM252" i="10"/>
  <c r="AM253" i="10"/>
  <c r="AM254" i="10"/>
  <c r="AM255" i="10"/>
  <c r="AM256" i="10"/>
  <c r="AM257" i="10"/>
  <c r="AM258" i="10"/>
  <c r="AM211" i="10"/>
  <c r="AM144" i="10"/>
  <c r="AM145" i="10"/>
  <c r="AM146" i="10"/>
  <c r="AM147" i="10"/>
  <c r="AM148" i="10"/>
  <c r="AM149" i="10"/>
  <c r="AM150" i="10"/>
  <c r="AM151" i="10"/>
  <c r="AM152" i="10"/>
  <c r="AM153" i="10"/>
  <c r="AM154" i="10"/>
  <c r="AM143" i="10"/>
  <c r="AM101" i="10"/>
  <c r="AM102" i="10"/>
  <c r="AM103" i="10"/>
  <c r="AM104" i="10"/>
  <c r="AM105" i="10"/>
  <c r="AM106" i="10"/>
  <c r="AM107" i="10"/>
  <c r="AM108" i="10"/>
  <c r="AM109" i="10"/>
  <c r="AM110" i="10"/>
  <c r="AM111" i="10"/>
  <c r="AM112" i="10"/>
  <c r="AM113" i="10"/>
  <c r="AM114" i="10"/>
  <c r="AM115" i="10"/>
  <c r="AM116" i="10"/>
  <c r="AM117" i="10"/>
  <c r="AM118" i="10"/>
  <c r="AM119" i="10"/>
  <c r="AM120" i="10"/>
  <c r="AM100" i="10"/>
  <c r="AM3" i="10"/>
  <c r="AM4" i="10"/>
  <c r="AM5" i="10"/>
  <c r="AM2" i="10"/>
  <c r="BD489" i="10"/>
  <c r="BD488" i="10"/>
  <c r="BQ482" i="10"/>
  <c r="BQ483" i="10"/>
  <c r="BQ484" i="10"/>
  <c r="BQ485" i="10"/>
  <c r="BQ486" i="10"/>
  <c r="BQ487" i="10"/>
  <c r="BQ488" i="10"/>
  <c r="BQ489" i="10"/>
  <c r="BQ481" i="10"/>
  <c r="BQ480" i="10"/>
  <c r="BD487" i="10"/>
  <c r="BD486" i="10"/>
  <c r="BD485" i="10"/>
  <c r="BD484" i="10"/>
  <c r="BD483" i="10"/>
  <c r="BD482" i="10"/>
  <c r="BD481" i="10"/>
  <c r="BD480" i="10"/>
  <c r="I488" i="10"/>
  <c r="J488" i="10" s="1"/>
  <c r="AJ489" i="10"/>
  <c r="AJ488" i="10"/>
  <c r="AJ487" i="10"/>
  <c r="AJ486" i="10"/>
  <c r="F489" i="10"/>
  <c r="I489" i="10" s="1"/>
  <c r="G489" i="10"/>
  <c r="H489" i="10"/>
  <c r="F488" i="10"/>
  <c r="G488" i="10"/>
  <c r="H488" i="10"/>
  <c r="F487" i="10"/>
  <c r="I487" i="10" s="1"/>
  <c r="G487" i="10"/>
  <c r="H487" i="10"/>
  <c r="F486" i="10"/>
  <c r="I486" i="10" s="1"/>
  <c r="G486" i="10"/>
  <c r="H486" i="10"/>
  <c r="AJ485" i="10"/>
  <c r="AJ484" i="10"/>
  <c r="I484" i="10" s="1"/>
  <c r="AJ483" i="10"/>
  <c r="F485" i="10"/>
  <c r="I485" i="10" s="1"/>
  <c r="J485" i="10" s="1"/>
  <c r="K485" i="10" s="1"/>
  <c r="F484" i="10"/>
  <c r="F483" i="10"/>
  <c r="I483" i="10" s="1"/>
  <c r="J483" i="10" s="1"/>
  <c r="K483" i="10" s="1"/>
  <c r="G485" i="10"/>
  <c r="H485" i="10"/>
  <c r="G484" i="10"/>
  <c r="H484" i="10"/>
  <c r="G483" i="10"/>
  <c r="H483" i="10"/>
  <c r="BP483" i="10"/>
  <c r="BP480" i="10"/>
  <c r="AJ482" i="10"/>
  <c r="AJ481" i="10"/>
  <c r="AJ480" i="10"/>
  <c r="F482" i="10"/>
  <c r="I482" i="10" s="1"/>
  <c r="J482" i="10" s="1"/>
  <c r="K482" i="10" s="1"/>
  <c r="F481" i="10"/>
  <c r="I481" i="10" s="1"/>
  <c r="J481" i="10" s="1"/>
  <c r="K481" i="10" s="1"/>
  <c r="F480" i="10"/>
  <c r="I480" i="10" s="1"/>
  <c r="J480" i="10" s="1"/>
  <c r="G482" i="10"/>
  <c r="H482" i="10"/>
  <c r="G481" i="10"/>
  <c r="H481" i="10"/>
  <c r="G480" i="10"/>
  <c r="H480" i="10"/>
  <c r="J500" i="10" l="1"/>
  <c r="K500" i="10" s="1"/>
  <c r="L486" i="10"/>
  <c r="J486" i="10"/>
  <c r="K486" i="10" s="1"/>
  <c r="J499" i="10"/>
  <c r="K499" i="10" s="1"/>
  <c r="L499" i="10"/>
  <c r="M499" i="10"/>
  <c r="L489" i="10"/>
  <c r="J489" i="10"/>
  <c r="K489" i="10" s="1"/>
  <c r="J497" i="10"/>
  <c r="K497" i="10" s="1"/>
  <c r="J496" i="10"/>
  <c r="K496" i="10" s="1"/>
  <c r="M498" i="10"/>
  <c r="K498" i="10"/>
  <c r="L498" i="10"/>
  <c r="J492" i="10"/>
  <c r="K492" i="10" s="1"/>
  <c r="M490" i="10"/>
  <c r="K490" i="10"/>
  <c r="H495" i="10"/>
  <c r="H496" i="10"/>
  <c r="H491" i="10"/>
  <c r="M494" i="10"/>
  <c r="H492" i="10"/>
  <c r="M495" i="10"/>
  <c r="L494" i="10"/>
  <c r="L490" i="10"/>
  <c r="G500" i="10"/>
  <c r="L495" i="10"/>
  <c r="M491" i="10"/>
  <c r="H499" i="10"/>
  <c r="M501" i="10"/>
  <c r="M493" i="10"/>
  <c r="L501" i="10"/>
  <c r="L493" i="10"/>
  <c r="L488" i="10"/>
  <c r="K488" i="10"/>
  <c r="M488" i="10"/>
  <c r="J487" i="10"/>
  <c r="K487" i="10" s="1"/>
  <c r="M486" i="10"/>
  <c r="M489" i="10"/>
  <c r="M487" i="10"/>
  <c r="M484" i="10"/>
  <c r="M483" i="10"/>
  <c r="M485" i="10"/>
  <c r="J484" i="10"/>
  <c r="K484" i="10" s="1"/>
  <c r="L485" i="10"/>
  <c r="L483" i="10"/>
  <c r="K480" i="10"/>
  <c r="M480" i="10"/>
  <c r="M481" i="10"/>
  <c r="L481" i="10"/>
  <c r="M482" i="10"/>
  <c r="L482" i="10"/>
  <c r="L480" i="10"/>
  <c r="M496" i="10" l="1"/>
  <c r="L496" i="10"/>
  <c r="M492" i="10"/>
  <c r="L497" i="10"/>
  <c r="M500" i="10"/>
  <c r="L492" i="10"/>
  <c r="M497" i="10"/>
  <c r="L500" i="10"/>
  <c r="L487" i="10"/>
  <c r="L484" i="10"/>
  <c r="BQ463" i="10" l="1"/>
  <c r="BQ464" i="10"/>
  <c r="BQ462" i="10"/>
  <c r="BQ466" i="10"/>
  <c r="BQ467" i="10"/>
  <c r="BQ465" i="10"/>
  <c r="BQ469" i="10"/>
  <c r="BQ470" i="10"/>
  <c r="BQ468" i="10"/>
  <c r="BQ472" i="10"/>
  <c r="BQ473" i="10"/>
  <c r="BQ471" i="10"/>
  <c r="BQ475" i="10"/>
  <c r="BQ476" i="10"/>
  <c r="BQ474" i="10"/>
  <c r="BQ478" i="10"/>
  <c r="BQ479" i="10"/>
  <c r="BQ477" i="10"/>
  <c r="P382" i="12"/>
  <c r="R382" i="12" s="1"/>
  <c r="P381" i="12"/>
  <c r="R381" i="12" s="1"/>
  <c r="P380" i="12"/>
  <c r="R380" i="12" s="1"/>
  <c r="P379" i="12"/>
  <c r="R379" i="12" s="1"/>
  <c r="P378" i="12"/>
  <c r="R378" i="12" s="1"/>
  <c r="P377" i="12"/>
  <c r="R377" i="12" s="1"/>
  <c r="Q376" i="12"/>
  <c r="P376" i="12"/>
  <c r="R376" i="12" s="1"/>
  <c r="P371" i="12"/>
  <c r="R371" i="12" s="1"/>
  <c r="P370" i="12"/>
  <c r="Q370" i="12" s="1"/>
  <c r="P369" i="12"/>
  <c r="Q369" i="12" s="1"/>
  <c r="P368" i="12"/>
  <c r="Q368" i="12" s="1"/>
  <c r="P367" i="12"/>
  <c r="R367" i="12" s="1"/>
  <c r="P366" i="12"/>
  <c r="R366" i="12" s="1"/>
  <c r="R365" i="12"/>
  <c r="P365" i="12"/>
  <c r="Q365" i="12" s="1"/>
  <c r="R364" i="12"/>
  <c r="Q364" i="12"/>
  <c r="P364" i="12"/>
  <c r="K382" i="12"/>
  <c r="M382" i="12" s="1"/>
  <c r="K381" i="12"/>
  <c r="M381" i="12" s="1"/>
  <c r="K380" i="12"/>
  <c r="M380" i="12" s="1"/>
  <c r="K379" i="12"/>
  <c r="L379" i="12" s="1"/>
  <c r="K378" i="12"/>
  <c r="M378" i="12" s="1"/>
  <c r="K377" i="12"/>
  <c r="M377" i="12" s="1"/>
  <c r="M376" i="12"/>
  <c r="K376" i="12"/>
  <c r="L376" i="12" s="1"/>
  <c r="K371" i="12"/>
  <c r="M371" i="12" s="1"/>
  <c r="K370" i="12"/>
  <c r="M370" i="12" s="1"/>
  <c r="K369" i="12"/>
  <c r="M369" i="12" s="1"/>
  <c r="K368" i="12"/>
  <c r="M368" i="12" s="1"/>
  <c r="L367" i="12"/>
  <c r="K367" i="12"/>
  <c r="M367" i="12" s="1"/>
  <c r="K366" i="12"/>
  <c r="M366" i="12" s="1"/>
  <c r="K365" i="12"/>
  <c r="M365" i="12" s="1"/>
  <c r="K364" i="12"/>
  <c r="L364" i="12" s="1"/>
  <c r="F382" i="12"/>
  <c r="H382" i="12" s="1"/>
  <c r="F381" i="12"/>
  <c r="H381" i="12" s="1"/>
  <c r="F380" i="12"/>
  <c r="H380" i="12" s="1"/>
  <c r="G379" i="12"/>
  <c r="F379" i="12"/>
  <c r="H379" i="12" s="1"/>
  <c r="F378" i="12"/>
  <c r="H378" i="12" s="1"/>
  <c r="F377" i="12"/>
  <c r="H377" i="12" s="1"/>
  <c r="H376" i="12"/>
  <c r="H383" i="12" s="1"/>
  <c r="G376" i="12"/>
  <c r="F376" i="12"/>
  <c r="F371" i="12"/>
  <c r="H371" i="12" s="1"/>
  <c r="F370" i="12"/>
  <c r="H370" i="12" s="1"/>
  <c r="F369" i="12"/>
  <c r="H369" i="12" s="1"/>
  <c r="F368" i="12"/>
  <c r="H368" i="12" s="1"/>
  <c r="H367" i="12"/>
  <c r="G367" i="12"/>
  <c r="F367" i="12"/>
  <c r="H366" i="12"/>
  <c r="F366" i="12"/>
  <c r="G366" i="12" s="1"/>
  <c r="F365" i="12"/>
  <c r="H365" i="12" s="1"/>
  <c r="F364" i="12"/>
  <c r="G364" i="12" s="1"/>
  <c r="P359" i="12"/>
  <c r="R359" i="12" s="1"/>
  <c r="P358" i="12"/>
  <c r="R358" i="12" s="1"/>
  <c r="P357" i="12"/>
  <c r="R357" i="12" s="1"/>
  <c r="P356" i="12"/>
  <c r="R356" i="12" s="1"/>
  <c r="P355" i="12"/>
  <c r="R355" i="12" s="1"/>
  <c r="P354" i="12"/>
  <c r="R354" i="12" s="1"/>
  <c r="P353" i="12"/>
  <c r="R353" i="12" s="1"/>
  <c r="P352" i="12"/>
  <c r="R352" i="12" s="1"/>
  <c r="K359" i="12"/>
  <c r="M359" i="12" s="1"/>
  <c r="K358" i="12"/>
  <c r="M358" i="12" s="1"/>
  <c r="K357" i="12"/>
  <c r="M357" i="12" s="1"/>
  <c r="K356" i="12"/>
  <c r="M356" i="12" s="1"/>
  <c r="K355" i="12"/>
  <c r="M355" i="12" s="1"/>
  <c r="K354" i="12"/>
  <c r="M354" i="12" s="1"/>
  <c r="K353" i="12"/>
  <c r="M353" i="12" s="1"/>
  <c r="K352" i="12"/>
  <c r="M352" i="12" s="1"/>
  <c r="F353" i="12"/>
  <c r="G353" i="12" s="1"/>
  <c r="F354" i="12"/>
  <c r="G354" i="12" s="1"/>
  <c r="F355" i="12"/>
  <c r="G355" i="12" s="1"/>
  <c r="F356" i="12"/>
  <c r="G356" i="12" s="1"/>
  <c r="F357" i="12"/>
  <c r="G357" i="12" s="1"/>
  <c r="F358" i="12"/>
  <c r="G358" i="12" s="1"/>
  <c r="F359" i="12"/>
  <c r="G359" i="12" s="1"/>
  <c r="F352" i="12"/>
  <c r="H352" i="12" s="1"/>
  <c r="BQ454" i="10"/>
  <c r="BQ455" i="10"/>
  <c r="BQ456" i="10"/>
  <c r="BQ457" i="10"/>
  <c r="BQ458" i="10"/>
  <c r="BQ459" i="10"/>
  <c r="BQ460" i="10"/>
  <c r="BQ461" i="10"/>
  <c r="BQ453" i="10"/>
  <c r="E341" i="12"/>
  <c r="F341" i="12"/>
  <c r="G341" i="12"/>
  <c r="H341" i="12"/>
  <c r="I341" i="12"/>
  <c r="J341" i="12"/>
  <c r="K341" i="12"/>
  <c r="L341" i="12"/>
  <c r="E342" i="12"/>
  <c r="F342" i="12"/>
  <c r="G342" i="12"/>
  <c r="H342" i="12"/>
  <c r="I342" i="12"/>
  <c r="J342" i="12"/>
  <c r="K342" i="12"/>
  <c r="L342" i="12"/>
  <c r="D342" i="12"/>
  <c r="D341" i="12"/>
  <c r="E340" i="12"/>
  <c r="F340" i="12"/>
  <c r="G340" i="12"/>
  <c r="H340" i="12"/>
  <c r="I340" i="12"/>
  <c r="J340" i="12"/>
  <c r="K340" i="12"/>
  <c r="L340" i="12"/>
  <c r="D340" i="12"/>
  <c r="L339" i="12"/>
  <c r="E339" i="12"/>
  <c r="F339" i="12"/>
  <c r="G339" i="12"/>
  <c r="H339" i="12"/>
  <c r="I339" i="12"/>
  <c r="J339" i="12"/>
  <c r="K339" i="12"/>
  <c r="D339" i="12"/>
  <c r="AJ464" i="10"/>
  <c r="I464" i="10" s="1"/>
  <c r="J464" i="10" s="1"/>
  <c r="K464" i="10" s="1"/>
  <c r="AJ463" i="10"/>
  <c r="I463" i="10" s="1"/>
  <c r="J463" i="10" s="1"/>
  <c r="K463" i="10" s="1"/>
  <c r="G462" i="10"/>
  <c r="H462" i="10"/>
  <c r="G463" i="10"/>
  <c r="H463" i="10"/>
  <c r="G464" i="10"/>
  <c r="H464" i="10"/>
  <c r="G465" i="10"/>
  <c r="H465" i="10"/>
  <c r="G466" i="10"/>
  <c r="H466" i="10"/>
  <c r="I466" i="10"/>
  <c r="J466" i="10" s="1"/>
  <c r="K466" i="10" s="1"/>
  <c r="G467" i="10"/>
  <c r="H467" i="10"/>
  <c r="G468" i="10"/>
  <c r="H468" i="10"/>
  <c r="G469" i="10"/>
  <c r="H469" i="10"/>
  <c r="G470" i="10"/>
  <c r="H470" i="10"/>
  <c r="G471" i="10"/>
  <c r="H471" i="10"/>
  <c r="G472" i="10"/>
  <c r="H472" i="10"/>
  <c r="G473" i="10"/>
  <c r="H473" i="10"/>
  <c r="G474" i="10"/>
  <c r="H474" i="10"/>
  <c r="G475" i="10"/>
  <c r="H475" i="10"/>
  <c r="G476" i="10"/>
  <c r="H476" i="10"/>
  <c r="G477" i="10"/>
  <c r="H477" i="10"/>
  <c r="G478" i="10"/>
  <c r="H478" i="10"/>
  <c r="G479" i="10"/>
  <c r="H479" i="10"/>
  <c r="AJ465" i="10"/>
  <c r="I465" i="10" s="1"/>
  <c r="J465" i="10" s="1"/>
  <c r="K465" i="10" s="1"/>
  <c r="AJ466" i="10"/>
  <c r="AJ467" i="10"/>
  <c r="I467" i="10" s="1"/>
  <c r="J467" i="10" s="1"/>
  <c r="AJ468" i="10"/>
  <c r="I468" i="10" s="1"/>
  <c r="J468" i="10" s="1"/>
  <c r="AJ469" i="10"/>
  <c r="I469" i="10" s="1"/>
  <c r="AJ470" i="10"/>
  <c r="I470" i="10" s="1"/>
  <c r="J470" i="10" s="1"/>
  <c r="AJ471" i="10"/>
  <c r="I471" i="10" s="1"/>
  <c r="J471" i="10" s="1"/>
  <c r="AJ472" i="10"/>
  <c r="I472" i="10" s="1"/>
  <c r="J472" i="10" s="1"/>
  <c r="K472" i="10" s="1"/>
  <c r="AJ473" i="10"/>
  <c r="I473" i="10" s="1"/>
  <c r="J473" i="10" s="1"/>
  <c r="K473" i="10" s="1"/>
  <c r="AJ474" i="10"/>
  <c r="I474" i="10" s="1"/>
  <c r="AJ475" i="10"/>
  <c r="I475" i="10" s="1"/>
  <c r="J475" i="10" s="1"/>
  <c r="AJ476" i="10"/>
  <c r="I476" i="10" s="1"/>
  <c r="AJ477" i="10"/>
  <c r="I477" i="10" s="1"/>
  <c r="AJ478" i="10"/>
  <c r="I478" i="10" s="1"/>
  <c r="J478" i="10" s="1"/>
  <c r="AJ479" i="10"/>
  <c r="I479" i="10" s="1"/>
  <c r="J479" i="10" s="1"/>
  <c r="AJ462" i="10"/>
  <c r="I462" i="10" s="1"/>
  <c r="J462" i="10" s="1"/>
  <c r="K309" i="12"/>
  <c r="K310" i="12"/>
  <c r="L310" i="12" s="1"/>
  <c r="R310" i="12" s="1"/>
  <c r="M310" i="12"/>
  <c r="T310" i="12" s="1"/>
  <c r="K311" i="12"/>
  <c r="L311" i="12" s="1"/>
  <c r="R311" i="12" s="1"/>
  <c r="M311" i="12"/>
  <c r="T311" i="12" s="1"/>
  <c r="K312" i="12"/>
  <c r="L312" i="12" s="1"/>
  <c r="R312" i="12" s="1"/>
  <c r="M312" i="12"/>
  <c r="T312" i="12" s="1"/>
  <c r="K313" i="12"/>
  <c r="L313" i="12" s="1"/>
  <c r="R313" i="12" s="1"/>
  <c r="M313" i="12"/>
  <c r="T313" i="12" s="1"/>
  <c r="K314" i="12"/>
  <c r="L314" i="12" s="1"/>
  <c r="R314" i="12" s="1"/>
  <c r="M314" i="12"/>
  <c r="T314" i="12" s="1"/>
  <c r="K315" i="12"/>
  <c r="L315" i="12" s="1"/>
  <c r="R315" i="12" s="1"/>
  <c r="M315" i="12"/>
  <c r="T315" i="12" s="1"/>
  <c r="K316" i="12"/>
  <c r="L316" i="12" s="1"/>
  <c r="R316" i="12" s="1"/>
  <c r="M316" i="12"/>
  <c r="T316" i="12" s="1"/>
  <c r="K317" i="12"/>
  <c r="L317" i="12" s="1"/>
  <c r="R317" i="12" s="1"/>
  <c r="M317" i="12"/>
  <c r="T317" i="12" s="1"/>
  <c r="K318" i="12"/>
  <c r="L318" i="12" s="1"/>
  <c r="R318" i="12" s="1"/>
  <c r="M318" i="12"/>
  <c r="T318" i="12" s="1"/>
  <c r="K319" i="12"/>
  <c r="L319" i="12" s="1"/>
  <c r="R319" i="12" s="1"/>
  <c r="M319" i="12"/>
  <c r="T319" i="12" s="1"/>
  <c r="K320" i="12"/>
  <c r="L320" i="12" s="1"/>
  <c r="R320" i="12" s="1"/>
  <c r="M320" i="12"/>
  <c r="T320" i="12" s="1"/>
  <c r="K321" i="12"/>
  <c r="L321" i="12" s="1"/>
  <c r="R321" i="12" s="1"/>
  <c r="M321" i="12"/>
  <c r="T321" i="12"/>
  <c r="K322" i="12"/>
  <c r="L322" i="12" s="1"/>
  <c r="R322" i="12" s="1"/>
  <c r="M322" i="12"/>
  <c r="T322" i="12" s="1"/>
  <c r="K323" i="12"/>
  <c r="L323" i="12" s="1"/>
  <c r="R323" i="12" s="1"/>
  <c r="M323" i="12"/>
  <c r="T323" i="12" s="1"/>
  <c r="K324" i="12"/>
  <c r="L324" i="12" s="1"/>
  <c r="R324" i="12" s="1"/>
  <c r="M324" i="12"/>
  <c r="T324" i="12" s="1"/>
  <c r="M308" i="12"/>
  <c r="T308" i="12" s="1"/>
  <c r="M309" i="12"/>
  <c r="T309" i="12" s="1"/>
  <c r="M307" i="12"/>
  <c r="T307" i="12" s="1"/>
  <c r="K307" i="12"/>
  <c r="L307" i="12" s="1"/>
  <c r="R307" i="12" s="1"/>
  <c r="L309" i="12"/>
  <c r="R309" i="12" s="1"/>
  <c r="K308" i="12"/>
  <c r="L308" i="12" s="1"/>
  <c r="G453" i="10"/>
  <c r="H453" i="10"/>
  <c r="I453" i="10"/>
  <c r="J453" i="10" s="1"/>
  <c r="G454" i="10"/>
  <c r="H454" i="10"/>
  <c r="G455" i="10"/>
  <c r="H455" i="10"/>
  <c r="G456" i="10"/>
  <c r="H456" i="10"/>
  <c r="G457" i="10"/>
  <c r="H457" i="10"/>
  <c r="G458" i="10"/>
  <c r="H458" i="10"/>
  <c r="G459" i="10"/>
  <c r="H459" i="10"/>
  <c r="G460" i="10"/>
  <c r="H460" i="10"/>
  <c r="I460" i="10"/>
  <c r="J460" i="10" s="1"/>
  <c r="K460" i="10" s="1"/>
  <c r="G461" i="10"/>
  <c r="H461" i="10"/>
  <c r="I461" i="10"/>
  <c r="L461" i="10" s="1"/>
  <c r="J461" i="10"/>
  <c r="M461" i="10" s="1"/>
  <c r="AJ454" i="10"/>
  <c r="AJ455" i="10"/>
  <c r="AJ456" i="10"/>
  <c r="AJ457" i="10"/>
  <c r="AJ458" i="10"/>
  <c r="AJ459" i="10"/>
  <c r="AJ460" i="10"/>
  <c r="AJ461" i="10"/>
  <c r="AJ453" i="10"/>
  <c r="F454" i="10"/>
  <c r="F455" i="10"/>
  <c r="I455" i="10" s="1"/>
  <c r="F456" i="10"/>
  <c r="I456" i="10" s="1"/>
  <c r="F457" i="10"/>
  <c r="I457" i="10" s="1"/>
  <c r="F458" i="10"/>
  <c r="I458" i="10" s="1"/>
  <c r="F459" i="10"/>
  <c r="I459" i="10" s="1"/>
  <c r="F460" i="10"/>
  <c r="F461" i="10"/>
  <c r="F453" i="10"/>
  <c r="J298" i="12"/>
  <c r="K298" i="12"/>
  <c r="J296" i="12"/>
  <c r="K296" i="12"/>
  <c r="J297" i="12"/>
  <c r="K297" i="12"/>
  <c r="K295" i="12"/>
  <c r="J295" i="12"/>
  <c r="E452" i="10"/>
  <c r="H452" i="10" s="1"/>
  <c r="E451" i="10"/>
  <c r="E450" i="10"/>
  <c r="E449" i="10"/>
  <c r="H449" i="10" s="1"/>
  <c r="AJ452" i="10"/>
  <c r="I452" i="10" s="1"/>
  <c r="AJ451" i="10"/>
  <c r="I451" i="10" s="1"/>
  <c r="H451" i="10"/>
  <c r="AJ450" i="10"/>
  <c r="I450" i="10" s="1"/>
  <c r="H450" i="10"/>
  <c r="AJ449" i="10"/>
  <c r="I449" i="10" s="1"/>
  <c r="AJ448" i="10"/>
  <c r="I448" i="10" s="1"/>
  <c r="AJ447" i="10"/>
  <c r="I447" i="10" s="1"/>
  <c r="AJ446" i="10"/>
  <c r="I446" i="10" s="1"/>
  <c r="J446" i="10" s="1"/>
  <c r="K446" i="10" s="1"/>
  <c r="AJ445" i="10"/>
  <c r="I445" i="10" s="1"/>
  <c r="J445" i="10" s="1"/>
  <c r="E448" i="10"/>
  <c r="G448" i="10" s="1"/>
  <c r="E447" i="10"/>
  <c r="H447" i="10" s="1"/>
  <c r="E446" i="10"/>
  <c r="G446" i="10" s="1"/>
  <c r="E445" i="10"/>
  <c r="G445" i="10" s="1"/>
  <c r="AJ441" i="10"/>
  <c r="AJ442" i="10"/>
  <c r="AJ443" i="10"/>
  <c r="AJ444" i="10"/>
  <c r="F444" i="10"/>
  <c r="G444" i="10"/>
  <c r="H444" i="10"/>
  <c r="F443" i="10"/>
  <c r="G443" i="10"/>
  <c r="H443" i="10"/>
  <c r="F442" i="10"/>
  <c r="G442" i="10"/>
  <c r="H442" i="10"/>
  <c r="F441" i="10"/>
  <c r="G441" i="10"/>
  <c r="H441" i="10"/>
  <c r="AJ437" i="10"/>
  <c r="AJ438" i="10"/>
  <c r="AJ439" i="10"/>
  <c r="AJ440" i="10"/>
  <c r="F440" i="10"/>
  <c r="G440" i="10"/>
  <c r="H440" i="10"/>
  <c r="F439" i="10"/>
  <c r="G439" i="10"/>
  <c r="H439" i="10"/>
  <c r="F438" i="10"/>
  <c r="G438" i="10"/>
  <c r="H438" i="10"/>
  <c r="F437" i="10"/>
  <c r="G437" i="10"/>
  <c r="H437" i="10"/>
  <c r="AJ436" i="10"/>
  <c r="AJ435" i="10"/>
  <c r="AJ434" i="10"/>
  <c r="F436" i="10"/>
  <c r="G436" i="10"/>
  <c r="H436" i="10"/>
  <c r="F435" i="10"/>
  <c r="G435" i="10"/>
  <c r="H435" i="10"/>
  <c r="F434" i="10"/>
  <c r="G434" i="10"/>
  <c r="H434" i="10"/>
  <c r="BU433" i="10"/>
  <c r="BU432" i="10"/>
  <c r="BU431" i="10"/>
  <c r="BU430" i="10"/>
  <c r="AJ433" i="10"/>
  <c r="AJ432" i="10"/>
  <c r="AJ431" i="10"/>
  <c r="AJ430" i="10"/>
  <c r="F433" i="10"/>
  <c r="G433" i="10"/>
  <c r="H433" i="10"/>
  <c r="F432" i="10"/>
  <c r="G432" i="10"/>
  <c r="H432" i="10"/>
  <c r="F431" i="10"/>
  <c r="I431" i="10" s="1"/>
  <c r="G431" i="10"/>
  <c r="H431" i="10"/>
  <c r="F430" i="10"/>
  <c r="G430" i="10"/>
  <c r="H430" i="10"/>
  <c r="BU399" i="10"/>
  <c r="BU400" i="10"/>
  <c r="BU401" i="10"/>
  <c r="BU402" i="10"/>
  <c r="BU403" i="10"/>
  <c r="BU404" i="10"/>
  <c r="BU405" i="10"/>
  <c r="BU406" i="10"/>
  <c r="BU407" i="10"/>
  <c r="BU408" i="10"/>
  <c r="BU409" i="10"/>
  <c r="BU410" i="10"/>
  <c r="BU411" i="10"/>
  <c r="BU412" i="10"/>
  <c r="BU413" i="10"/>
  <c r="BU414" i="10"/>
  <c r="BU415" i="10"/>
  <c r="BU416" i="10"/>
  <c r="BU417" i="10"/>
  <c r="BU418" i="10"/>
  <c r="BU419" i="10"/>
  <c r="BU420" i="10"/>
  <c r="BU421" i="10"/>
  <c r="BU422" i="10"/>
  <c r="BU423" i="10"/>
  <c r="BU424" i="10"/>
  <c r="BU425" i="10"/>
  <c r="BU426" i="10"/>
  <c r="BU427" i="10"/>
  <c r="BU428" i="10"/>
  <c r="BU429" i="10"/>
  <c r="BU398" i="10"/>
  <c r="BE429" i="10"/>
  <c r="BE428" i="10"/>
  <c r="BE427" i="10"/>
  <c r="BE426" i="10"/>
  <c r="F429" i="10"/>
  <c r="F428" i="10"/>
  <c r="F427" i="10"/>
  <c r="F426" i="10"/>
  <c r="G429" i="10"/>
  <c r="H429" i="10"/>
  <c r="G428" i="10"/>
  <c r="H428" i="10"/>
  <c r="G427" i="10"/>
  <c r="H427" i="10"/>
  <c r="G426" i="10"/>
  <c r="H426" i="10"/>
  <c r="AJ429" i="10"/>
  <c r="AJ428" i="10"/>
  <c r="AJ427" i="10"/>
  <c r="AJ426" i="10"/>
  <c r="F279" i="10"/>
  <c r="F280" i="10"/>
  <c r="F281" i="10"/>
  <c r="F282" i="10"/>
  <c r="F283" i="10"/>
  <c r="F284" i="10"/>
  <c r="F285" i="10"/>
  <c r="F286" i="10"/>
  <c r="F287" i="10"/>
  <c r="G413" i="10"/>
  <c r="H413" i="10"/>
  <c r="G414" i="10"/>
  <c r="H414" i="10"/>
  <c r="G415" i="10"/>
  <c r="H415" i="10"/>
  <c r="G416" i="10"/>
  <c r="H416" i="10"/>
  <c r="G417" i="10"/>
  <c r="H417" i="10"/>
  <c r="G418" i="10"/>
  <c r="H418" i="10"/>
  <c r="G419" i="10"/>
  <c r="H419" i="10"/>
  <c r="G420" i="10"/>
  <c r="H420" i="10"/>
  <c r="G421" i="10"/>
  <c r="H421" i="10"/>
  <c r="G422" i="10"/>
  <c r="H422" i="10"/>
  <c r="G423" i="10"/>
  <c r="H423" i="10"/>
  <c r="G424" i="10"/>
  <c r="H424" i="10"/>
  <c r="G425" i="10"/>
  <c r="H425" i="10"/>
  <c r="AJ414" i="10"/>
  <c r="I414" i="10" s="1"/>
  <c r="AJ415" i="10"/>
  <c r="I415" i="10" s="1"/>
  <c r="J415" i="10" s="1"/>
  <c r="K415" i="10" s="1"/>
  <c r="AJ416" i="10"/>
  <c r="I416" i="10" s="1"/>
  <c r="J416" i="10" s="1"/>
  <c r="K416" i="10" s="1"/>
  <c r="AJ417" i="10"/>
  <c r="I417" i="10" s="1"/>
  <c r="AJ418" i="10"/>
  <c r="I418" i="10" s="1"/>
  <c r="J418" i="10" s="1"/>
  <c r="K418" i="10" s="1"/>
  <c r="AJ419" i="10"/>
  <c r="AJ420" i="10"/>
  <c r="I420" i="10" s="1"/>
  <c r="J420" i="10" s="1"/>
  <c r="AJ421" i="10"/>
  <c r="I421" i="10" s="1"/>
  <c r="J421" i="10" s="1"/>
  <c r="AJ422" i="10"/>
  <c r="I422" i="10" s="1"/>
  <c r="J422" i="10" s="1"/>
  <c r="AJ423" i="10"/>
  <c r="I423" i="10" s="1"/>
  <c r="J423" i="10" s="1"/>
  <c r="K423" i="10" s="1"/>
  <c r="AJ424" i="10"/>
  <c r="I424" i="10" s="1"/>
  <c r="J424" i="10" s="1"/>
  <c r="K424" i="10" s="1"/>
  <c r="AJ425" i="10"/>
  <c r="I425" i="10" s="1"/>
  <c r="J425" i="10" s="1"/>
  <c r="K425" i="10" s="1"/>
  <c r="AJ413" i="10"/>
  <c r="I413" i="10" s="1"/>
  <c r="J413" i="10" s="1"/>
  <c r="AJ412" i="10"/>
  <c r="BE425" i="10"/>
  <c r="BE424" i="10"/>
  <c r="BE423" i="10"/>
  <c r="BE422" i="10"/>
  <c r="BE421" i="10"/>
  <c r="BE420" i="10"/>
  <c r="BE419" i="10"/>
  <c r="BE418" i="10"/>
  <c r="BE417" i="10"/>
  <c r="BE416" i="10"/>
  <c r="BE415" i="10"/>
  <c r="BE414" i="10"/>
  <c r="BE413" i="10"/>
  <c r="BE412" i="10"/>
  <c r="F419" i="10"/>
  <c r="F412" i="10"/>
  <c r="G412" i="10"/>
  <c r="H412" i="10"/>
  <c r="M289" i="12"/>
  <c r="S289" i="12" s="1"/>
  <c r="E289" i="12"/>
  <c r="J289" i="12" s="1"/>
  <c r="K289" i="12" s="1"/>
  <c r="Q289" i="12" s="1"/>
  <c r="M288" i="12"/>
  <c r="S288" i="12" s="1"/>
  <c r="E288" i="12"/>
  <c r="J288" i="12" s="1"/>
  <c r="K288" i="12" s="1"/>
  <c r="Q288" i="12" s="1"/>
  <c r="M287" i="12"/>
  <c r="S287" i="12" s="1"/>
  <c r="E287" i="12"/>
  <c r="J287" i="12" s="1"/>
  <c r="K287" i="12" s="1"/>
  <c r="Q287" i="12" s="1"/>
  <c r="M286" i="12"/>
  <c r="S286" i="12" s="1"/>
  <c r="E286" i="12"/>
  <c r="J286" i="12" s="1"/>
  <c r="K286" i="12" s="1"/>
  <c r="Q286" i="12" s="1"/>
  <c r="M285" i="12"/>
  <c r="S285" i="12" s="1"/>
  <c r="E285" i="12"/>
  <c r="J285" i="12" s="1"/>
  <c r="K285" i="12" s="1"/>
  <c r="Q285" i="12" s="1"/>
  <c r="M284" i="12"/>
  <c r="S284" i="12" s="1"/>
  <c r="E284" i="12"/>
  <c r="J284" i="12" s="1"/>
  <c r="K284" i="12" s="1"/>
  <c r="Q284" i="12" s="1"/>
  <c r="E283" i="12"/>
  <c r="M282" i="12"/>
  <c r="S282" i="12" s="1"/>
  <c r="E282" i="12"/>
  <c r="J282" i="12" s="1"/>
  <c r="K282" i="12" s="1"/>
  <c r="Q282" i="12" s="1"/>
  <c r="M281" i="12"/>
  <c r="S281" i="12" s="1"/>
  <c r="E281" i="12"/>
  <c r="J281" i="12" s="1"/>
  <c r="K281" i="12" s="1"/>
  <c r="Q281" i="12" s="1"/>
  <c r="M280" i="12"/>
  <c r="S280" i="12" s="1"/>
  <c r="E280" i="12"/>
  <c r="J280" i="12" s="1"/>
  <c r="K280" i="12" s="1"/>
  <c r="Q280" i="12" s="1"/>
  <c r="M279" i="12"/>
  <c r="S279" i="12" s="1"/>
  <c r="E279" i="12"/>
  <c r="J279" i="12" s="1"/>
  <c r="K279" i="12" s="1"/>
  <c r="Q279" i="12" s="1"/>
  <c r="M278" i="12"/>
  <c r="S278" i="12" s="1"/>
  <c r="E278" i="12"/>
  <c r="J278" i="12" s="1"/>
  <c r="K278" i="12" s="1"/>
  <c r="Q278" i="12" s="1"/>
  <c r="M277" i="12"/>
  <c r="S277" i="12" s="1"/>
  <c r="E277" i="12"/>
  <c r="J277" i="12" s="1"/>
  <c r="K277" i="12" s="1"/>
  <c r="Q277" i="12" s="1"/>
  <c r="E276" i="12"/>
  <c r="R383" i="12" l="1"/>
  <c r="G369" i="12"/>
  <c r="G378" i="12"/>
  <c r="M364" i="12"/>
  <c r="M372" i="12" s="1"/>
  <c r="L378" i="12"/>
  <c r="R369" i="12"/>
  <c r="M379" i="12"/>
  <c r="M383" i="12" s="1"/>
  <c r="R370" i="12"/>
  <c r="Q379" i="12"/>
  <c r="L366" i="12"/>
  <c r="H364" i="12"/>
  <c r="H372" i="12" s="1"/>
  <c r="J457" i="10"/>
  <c r="K457" i="10" s="1"/>
  <c r="J456" i="10"/>
  <c r="K456" i="10" s="1"/>
  <c r="M456" i="10"/>
  <c r="L456" i="10"/>
  <c r="J455" i="10"/>
  <c r="K455" i="10" s="1"/>
  <c r="J458" i="10"/>
  <c r="K458" i="10" s="1"/>
  <c r="M458" i="10"/>
  <c r="M453" i="10"/>
  <c r="K453" i="10"/>
  <c r="L453" i="10"/>
  <c r="J459" i="10"/>
  <c r="K459" i="10" s="1"/>
  <c r="G447" i="10"/>
  <c r="M460" i="10"/>
  <c r="I441" i="10"/>
  <c r="J441" i="10" s="1"/>
  <c r="I454" i="10"/>
  <c r="J454" i="10" s="1"/>
  <c r="K454" i="10" s="1"/>
  <c r="L460" i="10"/>
  <c r="K461" i="10"/>
  <c r="Q382" i="12"/>
  <c r="Q377" i="12"/>
  <c r="Q383" i="12" s="1"/>
  <c r="Q380" i="12"/>
  <c r="Q378" i="12"/>
  <c r="Q381" i="12"/>
  <c r="R372" i="12"/>
  <c r="Q367" i="12"/>
  <c r="Q372" i="12" s="1"/>
  <c r="R368" i="12"/>
  <c r="Q371" i="12"/>
  <c r="Q366" i="12"/>
  <c r="L382" i="12"/>
  <c r="L377" i="12"/>
  <c r="L383" i="12" s="1"/>
  <c r="L380" i="12"/>
  <c r="L381" i="12"/>
  <c r="L372" i="12"/>
  <c r="L370" i="12"/>
  <c r="L365" i="12"/>
  <c r="L368" i="12"/>
  <c r="L371" i="12"/>
  <c r="L369" i="12"/>
  <c r="G382" i="12"/>
  <c r="G377" i="12"/>
  <c r="G383" i="12" s="1"/>
  <c r="G380" i="12"/>
  <c r="G381" i="12"/>
  <c r="G370" i="12"/>
  <c r="G365" i="12"/>
  <c r="G372" i="12" s="1"/>
  <c r="G368" i="12"/>
  <c r="G371" i="12"/>
  <c r="H357" i="12"/>
  <c r="H353" i="12"/>
  <c r="L355" i="12"/>
  <c r="L359" i="12"/>
  <c r="Q355" i="12"/>
  <c r="Q359" i="12"/>
  <c r="M360" i="12"/>
  <c r="R360" i="12"/>
  <c r="G352" i="12"/>
  <c r="G360" i="12" s="1"/>
  <c r="H356" i="12"/>
  <c r="L352" i="12"/>
  <c r="L356" i="12"/>
  <c r="Q352" i="12"/>
  <c r="Q356" i="12"/>
  <c r="H359" i="12"/>
  <c r="H355" i="12"/>
  <c r="L353" i="12"/>
  <c r="L357" i="12"/>
  <c r="Q353" i="12"/>
  <c r="Q357" i="12"/>
  <c r="H358" i="12"/>
  <c r="H354" i="12"/>
  <c r="L354" i="12"/>
  <c r="L358" i="12"/>
  <c r="Q354" i="12"/>
  <c r="Q358" i="12"/>
  <c r="F343" i="12"/>
  <c r="S319" i="12"/>
  <c r="S324" i="12"/>
  <c r="S316" i="12"/>
  <c r="G343" i="12"/>
  <c r="I343" i="12"/>
  <c r="S311" i="12"/>
  <c r="J299" i="12"/>
  <c r="S310" i="12"/>
  <c r="S307" i="12"/>
  <c r="S313" i="12"/>
  <c r="S322" i="12"/>
  <c r="K299" i="12"/>
  <c r="S321" i="12"/>
  <c r="H343" i="12"/>
  <c r="J343" i="12"/>
  <c r="K343" i="12"/>
  <c r="S317" i="12"/>
  <c r="E343" i="12"/>
  <c r="L343" i="12"/>
  <c r="D343" i="12"/>
  <c r="J474" i="10"/>
  <c r="K474" i="10" s="1"/>
  <c r="J477" i="10"/>
  <c r="K477" i="10" s="1"/>
  <c r="J469" i="10"/>
  <c r="K469" i="10" s="1"/>
  <c r="K471" i="10"/>
  <c r="L471" i="10"/>
  <c r="L475" i="10"/>
  <c r="M475" i="10"/>
  <c r="K475" i="10"/>
  <c r="K470" i="10"/>
  <c r="L470" i="10"/>
  <c r="M468" i="10"/>
  <c r="L468" i="10"/>
  <c r="K468" i="10"/>
  <c r="K479" i="10"/>
  <c r="L479" i="10"/>
  <c r="L467" i="10"/>
  <c r="M467" i="10"/>
  <c r="K467" i="10"/>
  <c r="K462" i="10"/>
  <c r="L462" i="10"/>
  <c r="K478" i="10"/>
  <c r="L478" i="10"/>
  <c r="M478" i="10"/>
  <c r="M470" i="10"/>
  <c r="M462" i="10"/>
  <c r="M479" i="10"/>
  <c r="J476" i="10"/>
  <c r="M476" i="10" s="1"/>
  <c r="M471" i="10"/>
  <c r="M463" i="10"/>
  <c r="M472" i="10"/>
  <c r="M464" i="10"/>
  <c r="L463" i="10"/>
  <c r="M473" i="10"/>
  <c r="L472" i="10"/>
  <c r="M465" i="10"/>
  <c r="L464" i="10"/>
  <c r="L473" i="10"/>
  <c r="M466" i="10"/>
  <c r="L465" i="10"/>
  <c r="L474" i="10"/>
  <c r="L466" i="10"/>
  <c r="S312" i="12"/>
  <c r="S318" i="12"/>
  <c r="S314" i="12"/>
  <c r="S323" i="12"/>
  <c r="S320" i="12"/>
  <c r="S315" i="12"/>
  <c r="R308" i="12"/>
  <c r="S308" i="12" s="1"/>
  <c r="S309" i="12"/>
  <c r="I436" i="10"/>
  <c r="J436" i="10" s="1"/>
  <c r="K436" i="10" s="1"/>
  <c r="I440" i="10"/>
  <c r="J440" i="10" s="1"/>
  <c r="K440" i="10" s="1"/>
  <c r="I419" i="10"/>
  <c r="I442" i="10"/>
  <c r="I434" i="10"/>
  <c r="I438" i="10"/>
  <c r="J438" i="10" s="1"/>
  <c r="K438" i="10" s="1"/>
  <c r="I426" i="10"/>
  <c r="J426" i="10" s="1"/>
  <c r="K426" i="10" s="1"/>
  <c r="I427" i="10"/>
  <c r="J427" i="10" s="1"/>
  <c r="K427" i="10" s="1"/>
  <c r="I435" i="10"/>
  <c r="J435" i="10" s="1"/>
  <c r="K435" i="10" s="1"/>
  <c r="I443" i="10"/>
  <c r="J443" i="10" s="1"/>
  <c r="K443" i="10" s="1"/>
  <c r="I428" i="10"/>
  <c r="J428" i="10" s="1"/>
  <c r="K428" i="10" s="1"/>
  <c r="I437" i="10"/>
  <c r="J437" i="10" s="1"/>
  <c r="K437" i="10" s="1"/>
  <c r="I429" i="10"/>
  <c r="I433" i="10"/>
  <c r="J433" i="10" s="1"/>
  <c r="K433" i="10" s="1"/>
  <c r="I444" i="10"/>
  <c r="J444" i="10" s="1"/>
  <c r="K444" i="10" s="1"/>
  <c r="H446" i="10"/>
  <c r="J447" i="10"/>
  <c r="K447" i="10" s="1"/>
  <c r="J448" i="10"/>
  <c r="K448" i="10" s="1"/>
  <c r="I430" i="10"/>
  <c r="J430" i="10" s="1"/>
  <c r="K430" i="10" s="1"/>
  <c r="H448" i="10"/>
  <c r="I432" i="10"/>
  <c r="J432" i="10" s="1"/>
  <c r="K432" i="10" s="1"/>
  <c r="H445" i="10"/>
  <c r="I412" i="10"/>
  <c r="J412" i="10" s="1"/>
  <c r="K412" i="10" s="1"/>
  <c r="I439" i="10"/>
  <c r="J439" i="10" s="1"/>
  <c r="K439" i="10" s="1"/>
  <c r="G452" i="10"/>
  <c r="G451" i="10"/>
  <c r="J449" i="10"/>
  <c r="K449" i="10" s="1"/>
  <c r="J451" i="10"/>
  <c r="K451" i="10" s="1"/>
  <c r="J452" i="10"/>
  <c r="K452" i="10" s="1"/>
  <c r="J450" i="10"/>
  <c r="K450" i="10" s="1"/>
  <c r="G449" i="10"/>
  <c r="G450" i="10"/>
  <c r="L445" i="10"/>
  <c r="K445" i="10"/>
  <c r="M445" i="10"/>
  <c r="M446" i="10"/>
  <c r="L446" i="10"/>
  <c r="K441" i="10"/>
  <c r="M441" i="10"/>
  <c r="J442" i="10"/>
  <c r="K442" i="10" s="1"/>
  <c r="L440" i="10"/>
  <c r="M440" i="10"/>
  <c r="J429" i="10"/>
  <c r="K429" i="10" s="1"/>
  <c r="J419" i="10"/>
  <c r="K419" i="10" s="1"/>
  <c r="J434" i="10"/>
  <c r="K434" i="10" s="1"/>
  <c r="J431" i="10"/>
  <c r="K431" i="10" s="1"/>
  <c r="K422" i="10"/>
  <c r="M422" i="10"/>
  <c r="J414" i="10"/>
  <c r="K414" i="10" s="1"/>
  <c r="L418" i="10"/>
  <c r="M413" i="10"/>
  <c r="K413" i="10"/>
  <c r="L413" i="10"/>
  <c r="K420" i="10"/>
  <c r="L420" i="10"/>
  <c r="M420" i="10"/>
  <c r="M421" i="10"/>
  <c r="L421" i="10"/>
  <c r="K421" i="10"/>
  <c r="J417" i="10"/>
  <c r="K417" i="10" s="1"/>
  <c r="M423" i="10"/>
  <c r="L422" i="10"/>
  <c r="M415" i="10"/>
  <c r="M424" i="10"/>
  <c r="L423" i="10"/>
  <c r="M416" i="10"/>
  <c r="L415" i="10"/>
  <c r="M425" i="10"/>
  <c r="L424" i="10"/>
  <c r="L416" i="10"/>
  <c r="L425" i="10"/>
  <c r="M418" i="10"/>
  <c r="R281" i="12"/>
  <c r="R279" i="12"/>
  <c r="R287" i="12"/>
  <c r="R278" i="12"/>
  <c r="R288" i="12"/>
  <c r="R282" i="12"/>
  <c r="R286" i="12"/>
  <c r="R289" i="12"/>
  <c r="R277" i="12"/>
  <c r="R280" i="12"/>
  <c r="R284" i="12"/>
  <c r="R285" i="12"/>
  <c r="M455" i="10" l="1"/>
  <c r="M427" i="10"/>
  <c r="M438" i="10"/>
  <c r="L458" i="10"/>
  <c r="M457" i="10"/>
  <c r="L441" i="10"/>
  <c r="L459" i="10"/>
  <c r="L457" i="10"/>
  <c r="L469" i="10"/>
  <c r="M469" i="10"/>
  <c r="M459" i="10"/>
  <c r="L455" i="10"/>
  <c r="Q360" i="12"/>
  <c r="H360" i="12"/>
  <c r="L360" i="12"/>
  <c r="M477" i="10"/>
  <c r="L477" i="10"/>
  <c r="M474" i="10"/>
  <c r="M454" i="10"/>
  <c r="L454" i="10"/>
  <c r="L476" i="10"/>
  <c r="K476" i="10"/>
  <c r="L427" i="10"/>
  <c r="L428" i="10"/>
  <c r="M439" i="10"/>
  <c r="L438" i="10"/>
  <c r="M428" i="10"/>
  <c r="L435" i="10"/>
  <c r="M443" i="10"/>
  <c r="M435" i="10"/>
  <c r="L439" i="10"/>
  <c r="L443" i="10"/>
  <c r="L426" i="10"/>
  <c r="M426" i="10"/>
  <c r="L437" i="10"/>
  <c r="M437" i="10"/>
  <c r="L444" i="10"/>
  <c r="M444" i="10"/>
  <c r="L447" i="10"/>
  <c r="M448" i="10"/>
  <c r="M436" i="10"/>
  <c r="L448" i="10"/>
  <c r="M447" i="10"/>
  <c r="L450" i="10"/>
  <c r="M452" i="10"/>
  <c r="L452" i="10"/>
  <c r="L449" i="10"/>
  <c r="M450" i="10"/>
  <c r="L451" i="10"/>
  <c r="M449" i="10"/>
  <c r="M451" i="10"/>
  <c r="L442" i="10"/>
  <c r="M442" i="10"/>
  <c r="M429" i="10"/>
  <c r="M414" i="10"/>
  <c r="L432" i="10"/>
  <c r="L431" i="10"/>
  <c r="L419" i="10"/>
  <c r="M419" i="10"/>
  <c r="L429" i="10"/>
  <c r="L436" i="10"/>
  <c r="L434" i="10"/>
  <c r="M434" i="10"/>
  <c r="L433" i="10"/>
  <c r="M433" i="10"/>
  <c r="M431" i="10"/>
  <c r="M432" i="10"/>
  <c r="L430" i="10"/>
  <c r="M430" i="10"/>
  <c r="L414" i="10"/>
  <c r="M417" i="10"/>
  <c r="L417" i="10"/>
  <c r="L412" i="10"/>
  <c r="M412" i="10"/>
  <c r="BE411" i="10" l="1"/>
  <c r="BE406" i="10"/>
  <c r="BE407" i="10"/>
  <c r="BE408" i="10"/>
  <c r="BE409" i="10"/>
  <c r="BE410" i="10"/>
  <c r="BE405" i="10"/>
  <c r="BE399" i="10"/>
  <c r="BE400" i="10"/>
  <c r="BE401" i="10"/>
  <c r="BE402" i="10"/>
  <c r="BE403" i="10"/>
  <c r="BE404" i="10"/>
  <c r="BE398" i="10"/>
  <c r="G399" i="10"/>
  <c r="H399" i="10"/>
  <c r="G400" i="10"/>
  <c r="H400" i="10"/>
  <c r="G401" i="10"/>
  <c r="H401" i="10"/>
  <c r="G402" i="10"/>
  <c r="H402" i="10"/>
  <c r="G403" i="10"/>
  <c r="H403" i="10"/>
  <c r="G404" i="10"/>
  <c r="H404" i="10"/>
  <c r="G405" i="10"/>
  <c r="H405" i="10"/>
  <c r="G406" i="10"/>
  <c r="H406" i="10"/>
  <c r="G407" i="10"/>
  <c r="H407" i="10"/>
  <c r="G408" i="10"/>
  <c r="H408" i="10"/>
  <c r="G409" i="10"/>
  <c r="H409" i="10"/>
  <c r="G410" i="10"/>
  <c r="H410" i="10"/>
  <c r="G411" i="10"/>
  <c r="H411" i="10"/>
  <c r="AJ400" i="10"/>
  <c r="I400" i="10" s="1"/>
  <c r="J400" i="10" s="1"/>
  <c r="K400" i="10" s="1"/>
  <c r="AJ401" i="10"/>
  <c r="I401" i="10" s="1"/>
  <c r="J401" i="10" s="1"/>
  <c r="K401" i="10" s="1"/>
  <c r="AJ402" i="10"/>
  <c r="I402" i="10" s="1"/>
  <c r="J402" i="10" s="1"/>
  <c r="K402" i="10" s="1"/>
  <c r="AJ403" i="10"/>
  <c r="I403" i="10" s="1"/>
  <c r="J403" i="10" s="1"/>
  <c r="K403" i="10" s="1"/>
  <c r="AJ404" i="10"/>
  <c r="I404" i="10" s="1"/>
  <c r="J404" i="10" s="1"/>
  <c r="AJ405" i="10"/>
  <c r="AJ406" i="10"/>
  <c r="I406" i="10" s="1"/>
  <c r="J406" i="10" s="1"/>
  <c r="AJ407" i="10"/>
  <c r="I407" i="10" s="1"/>
  <c r="J407" i="10" s="1"/>
  <c r="AJ408" i="10"/>
  <c r="I408" i="10" s="1"/>
  <c r="J408" i="10" s="1"/>
  <c r="K408" i="10" s="1"/>
  <c r="AJ409" i="10"/>
  <c r="I409" i="10" s="1"/>
  <c r="J409" i="10" s="1"/>
  <c r="AJ410" i="10"/>
  <c r="I410" i="10" s="1"/>
  <c r="J410" i="10" s="1"/>
  <c r="K410" i="10" s="1"/>
  <c r="AJ411" i="10"/>
  <c r="I411" i="10" s="1"/>
  <c r="J411" i="10" s="1"/>
  <c r="K411" i="10" s="1"/>
  <c r="AJ399" i="10"/>
  <c r="I399" i="10" s="1"/>
  <c r="J399" i="10" s="1"/>
  <c r="AJ398" i="10"/>
  <c r="AJ397" i="10"/>
  <c r="F405" i="10"/>
  <c r="I405" i="10" s="1"/>
  <c r="F398" i="10"/>
  <c r="I398" i="10" s="1"/>
  <c r="G398" i="10"/>
  <c r="H398" i="10"/>
  <c r="M266" i="12"/>
  <c r="S266" i="12" s="1"/>
  <c r="M267" i="12"/>
  <c r="S267" i="12" s="1"/>
  <c r="M268" i="12"/>
  <c r="S268" i="12" s="1"/>
  <c r="M269" i="12"/>
  <c r="S269" i="12" s="1"/>
  <c r="M270" i="12"/>
  <c r="S270" i="12" s="1"/>
  <c r="M271" i="12"/>
  <c r="S271" i="12" s="1"/>
  <c r="E271" i="12"/>
  <c r="J271" i="12" s="1"/>
  <c r="K271" i="12" s="1"/>
  <c r="Q271" i="12" s="1"/>
  <c r="E270" i="12"/>
  <c r="J270" i="12" s="1"/>
  <c r="K270" i="12" s="1"/>
  <c r="Q270" i="12" s="1"/>
  <c r="E269" i="12"/>
  <c r="J269" i="12" s="1"/>
  <c r="K269" i="12" s="1"/>
  <c r="Q269" i="12" s="1"/>
  <c r="E268" i="12"/>
  <c r="J268" i="12" s="1"/>
  <c r="K268" i="12" s="1"/>
  <c r="Q268" i="12" s="1"/>
  <c r="E267" i="12"/>
  <c r="J267" i="12" s="1"/>
  <c r="K267" i="12" s="1"/>
  <c r="Q267" i="12" s="1"/>
  <c r="E266" i="12"/>
  <c r="J266" i="12" s="1"/>
  <c r="K266" i="12" s="1"/>
  <c r="E265" i="12"/>
  <c r="E260" i="12"/>
  <c r="E261" i="12"/>
  <c r="E262" i="12"/>
  <c r="E263" i="12"/>
  <c r="E264" i="12"/>
  <c r="E258" i="12"/>
  <c r="M260" i="12"/>
  <c r="S260" i="12" s="1"/>
  <c r="M261" i="12"/>
  <c r="S261" i="12" s="1"/>
  <c r="M262" i="12"/>
  <c r="S262" i="12" s="1"/>
  <c r="M263" i="12"/>
  <c r="S263" i="12" s="1"/>
  <c r="M264" i="12"/>
  <c r="S264" i="12" s="1"/>
  <c r="M259" i="12"/>
  <c r="S259" i="12" s="1"/>
  <c r="H249" i="12"/>
  <c r="K249" i="12" s="1"/>
  <c r="H248" i="12"/>
  <c r="K248" i="12" s="1"/>
  <c r="H247" i="12"/>
  <c r="K247" i="12" s="1"/>
  <c r="H246" i="12"/>
  <c r="AJ396" i="10"/>
  <c r="AJ395" i="10"/>
  <c r="AJ394" i="10"/>
  <c r="F397" i="10"/>
  <c r="G397" i="10"/>
  <c r="H397" i="10"/>
  <c r="F396" i="10"/>
  <c r="G396" i="10"/>
  <c r="H396" i="10"/>
  <c r="F395" i="10"/>
  <c r="I395" i="10" s="1"/>
  <c r="J395" i="10" s="1"/>
  <c r="K395" i="10" s="1"/>
  <c r="G395" i="10"/>
  <c r="H395" i="10"/>
  <c r="F394" i="10"/>
  <c r="G394" i="10"/>
  <c r="H394" i="10"/>
  <c r="AJ393" i="10"/>
  <c r="AJ392" i="10"/>
  <c r="AJ391" i="10"/>
  <c r="AJ390" i="10"/>
  <c r="F393" i="10"/>
  <c r="G393" i="10"/>
  <c r="H393" i="10"/>
  <c r="F392" i="10"/>
  <c r="G392" i="10"/>
  <c r="H392" i="10"/>
  <c r="F391" i="10"/>
  <c r="I391" i="10" s="1"/>
  <c r="G391" i="10"/>
  <c r="H391" i="10"/>
  <c r="F390" i="10"/>
  <c r="G390" i="10"/>
  <c r="H390" i="10"/>
  <c r="AJ389" i="10"/>
  <c r="AJ388" i="10"/>
  <c r="AJ387" i="10"/>
  <c r="AJ386" i="10"/>
  <c r="F389" i="10"/>
  <c r="F388" i="10"/>
  <c r="F387" i="10"/>
  <c r="F386" i="10"/>
  <c r="G389" i="10"/>
  <c r="H389" i="10"/>
  <c r="G388" i="10"/>
  <c r="H388" i="10"/>
  <c r="G387" i="10"/>
  <c r="H387" i="10"/>
  <c r="G386" i="10"/>
  <c r="H386" i="10"/>
  <c r="G383" i="10"/>
  <c r="H383" i="10"/>
  <c r="G384" i="10"/>
  <c r="H384" i="10"/>
  <c r="G385" i="10"/>
  <c r="H385" i="10"/>
  <c r="F384" i="10"/>
  <c r="F385" i="10"/>
  <c r="F383" i="10"/>
  <c r="AJ385" i="10"/>
  <c r="AJ384" i="10"/>
  <c r="AJ383" i="10"/>
  <c r="H250" i="12" l="1"/>
  <c r="K246" i="12"/>
  <c r="K250" i="12" s="1"/>
  <c r="I396" i="10"/>
  <c r="J396" i="10" s="1"/>
  <c r="K396" i="10" s="1"/>
  <c r="I390" i="10"/>
  <c r="J390" i="10" s="1"/>
  <c r="K390" i="10" s="1"/>
  <c r="I386" i="10"/>
  <c r="I394" i="10"/>
  <c r="I392" i="10"/>
  <c r="I387" i="10"/>
  <c r="J387" i="10" s="1"/>
  <c r="K387" i="10" s="1"/>
  <c r="I397" i="10"/>
  <c r="I388" i="10"/>
  <c r="J388" i="10" s="1"/>
  <c r="K388" i="10" s="1"/>
  <c r="I393" i="10"/>
  <c r="J393" i="10" s="1"/>
  <c r="K393" i="10" s="1"/>
  <c r="J391" i="10"/>
  <c r="K391" i="10" s="1"/>
  <c r="I385" i="10"/>
  <c r="J385" i="10" s="1"/>
  <c r="K385" i="10" s="1"/>
  <c r="I389" i="10"/>
  <c r="J389" i="10" s="1"/>
  <c r="K389" i="10" s="1"/>
  <c r="M395" i="10"/>
  <c r="L395" i="10"/>
  <c r="M408" i="10"/>
  <c r="L411" i="10"/>
  <c r="L404" i="10"/>
  <c r="K404" i="10"/>
  <c r="L400" i="10"/>
  <c r="L403" i="10"/>
  <c r="L401" i="10"/>
  <c r="M406" i="10"/>
  <c r="K406" i="10"/>
  <c r="L406" i="10"/>
  <c r="K409" i="10"/>
  <c r="L409" i="10"/>
  <c r="K399" i="10"/>
  <c r="M399" i="10"/>
  <c r="K407" i="10"/>
  <c r="M407" i="10"/>
  <c r="L407" i="10"/>
  <c r="J405" i="10"/>
  <c r="M405" i="10" s="1"/>
  <c r="M400" i="10"/>
  <c r="L399" i="10"/>
  <c r="M409" i="10"/>
  <c r="L408" i="10"/>
  <c r="M401" i="10"/>
  <c r="M410" i="10"/>
  <c r="M402" i="10"/>
  <c r="M411" i="10"/>
  <c r="L410" i="10"/>
  <c r="M403" i="10"/>
  <c r="L402" i="10"/>
  <c r="M404" i="10"/>
  <c r="J398" i="10"/>
  <c r="K398" i="10" s="1"/>
  <c r="J397" i="10"/>
  <c r="K397" i="10" s="1"/>
  <c r="Q266" i="12"/>
  <c r="R266" i="12" s="1"/>
  <c r="R270" i="12"/>
  <c r="R271" i="12"/>
  <c r="R269" i="12"/>
  <c r="R267" i="12"/>
  <c r="R268" i="12"/>
  <c r="J394" i="10"/>
  <c r="K394" i="10" s="1"/>
  <c r="J392" i="10"/>
  <c r="K392" i="10" s="1"/>
  <c r="I384" i="10"/>
  <c r="J384" i="10" s="1"/>
  <c r="K384" i="10" s="1"/>
  <c r="I383" i="10"/>
  <c r="J383" i="10" s="1"/>
  <c r="K383" i="10" s="1"/>
  <c r="M387" i="10"/>
  <c r="J386" i="10"/>
  <c r="K386" i="10" s="1"/>
  <c r="M393" i="10" l="1"/>
  <c r="M396" i="10"/>
  <c r="L396" i="10"/>
  <c r="L388" i="10"/>
  <c r="M389" i="10"/>
  <c r="M383" i="10"/>
  <c r="L389" i="10"/>
  <c r="L387" i="10"/>
  <c r="M388" i="10"/>
  <c r="L393" i="10"/>
  <c r="M394" i="10"/>
  <c r="M391" i="10"/>
  <c r="L394" i="10"/>
  <c r="L384" i="10"/>
  <c r="L383" i="10"/>
  <c r="M384" i="10"/>
  <c r="L391" i="10"/>
  <c r="M390" i="10"/>
  <c r="L390" i="10"/>
  <c r="K405" i="10"/>
  <c r="L405" i="10"/>
  <c r="L398" i="10"/>
  <c r="M398" i="10"/>
  <c r="M397" i="10"/>
  <c r="L397" i="10"/>
  <c r="M392" i="10"/>
  <c r="L392" i="10"/>
  <c r="L386" i="10"/>
  <c r="M386" i="10"/>
  <c r="M385" i="10"/>
  <c r="L385" i="10"/>
  <c r="BE378" i="10" l="1"/>
  <c r="BE377" i="10"/>
  <c r="BE376" i="10"/>
  <c r="BE375" i="10"/>
  <c r="BE364" i="10"/>
  <c r="BE365" i="10"/>
  <c r="BE366" i="10"/>
  <c r="BE367" i="10"/>
  <c r="BE368" i="10"/>
  <c r="BE369" i="10"/>
  <c r="BE370" i="10"/>
  <c r="BE371" i="10"/>
  <c r="BE372" i="10"/>
  <c r="BE373" i="10"/>
  <c r="BE374" i="10"/>
  <c r="BE363" i="10"/>
  <c r="BR361" i="10"/>
  <c r="BR362" i="10"/>
  <c r="BR363" i="10"/>
  <c r="BR364" i="10"/>
  <c r="BR365" i="10"/>
  <c r="BR366" i="10"/>
  <c r="BR367" i="10"/>
  <c r="BR368" i="10"/>
  <c r="BR369" i="10"/>
  <c r="BR370" i="10"/>
  <c r="BR371" i="10"/>
  <c r="BR372" i="10"/>
  <c r="BR373" i="10"/>
  <c r="BR374" i="10"/>
  <c r="BR375" i="10"/>
  <c r="BR376" i="10"/>
  <c r="BR377" i="10"/>
  <c r="BR378" i="10"/>
  <c r="BR379" i="10"/>
  <c r="BR380" i="10"/>
  <c r="BR381" i="10"/>
  <c r="BR382" i="10"/>
  <c r="BR360" i="10"/>
  <c r="BR359" i="10"/>
  <c r="BO380" i="10"/>
  <c r="BO381" i="10"/>
  <c r="BO382" i="10"/>
  <c r="BO379" i="10"/>
  <c r="BO360" i="10"/>
  <c r="BO361" i="10"/>
  <c r="BO362" i="10"/>
  <c r="BO359" i="10"/>
  <c r="BE361" i="10" s="1"/>
  <c r="AJ381" i="10"/>
  <c r="I381" i="10" s="1"/>
  <c r="J381" i="10" s="1"/>
  <c r="K381" i="10" s="1"/>
  <c r="AJ382" i="10"/>
  <c r="I382" i="10" s="1"/>
  <c r="J382" i="10" s="1"/>
  <c r="AJ380" i="10"/>
  <c r="I380" i="10" s="1"/>
  <c r="AJ379" i="10"/>
  <c r="I379" i="10" s="1"/>
  <c r="E382" i="10"/>
  <c r="H382" i="10" s="1"/>
  <c r="E381" i="10"/>
  <c r="G381" i="10" s="1"/>
  <c r="E380" i="10"/>
  <c r="G380" i="10" s="1"/>
  <c r="E379" i="10"/>
  <c r="G379" i="10" s="1"/>
  <c r="E378" i="10"/>
  <c r="G378" i="10" s="1"/>
  <c r="E377" i="10"/>
  <c r="H377" i="10" s="1"/>
  <c r="E376" i="10"/>
  <c r="G376" i="10" s="1"/>
  <c r="E375" i="10"/>
  <c r="H375" i="10" s="1"/>
  <c r="E374" i="10"/>
  <c r="H374" i="10" s="1"/>
  <c r="E373" i="10"/>
  <c r="G373" i="10" s="1"/>
  <c r="E372" i="10"/>
  <c r="G372" i="10" s="1"/>
  <c r="E371" i="10"/>
  <c r="G371" i="10" s="1"/>
  <c r="AJ378" i="10"/>
  <c r="I378" i="10" s="1"/>
  <c r="J378" i="10" s="1"/>
  <c r="AJ377" i="10"/>
  <c r="I377" i="10" s="1"/>
  <c r="J377" i="10" s="1"/>
  <c r="K377" i="10" s="1"/>
  <c r="AJ376" i="10"/>
  <c r="I376" i="10" s="1"/>
  <c r="J376" i="10" s="1"/>
  <c r="K376" i="10" s="1"/>
  <c r="AJ375" i="10"/>
  <c r="I375" i="10" s="1"/>
  <c r="J375" i="10" s="1"/>
  <c r="K375" i="10" s="1"/>
  <c r="AJ374" i="10"/>
  <c r="I374" i="10" s="1"/>
  <c r="AJ373" i="10"/>
  <c r="I373" i="10" s="1"/>
  <c r="J373" i="10" s="1"/>
  <c r="AJ372" i="10"/>
  <c r="I372" i="10" s="1"/>
  <c r="AJ371" i="10"/>
  <c r="I371" i="10" s="1"/>
  <c r="J371" i="10" s="1"/>
  <c r="K371" i="10" s="1"/>
  <c r="E360" i="10"/>
  <c r="H360" i="10" s="1"/>
  <c r="E361" i="10"/>
  <c r="G361" i="10" s="1"/>
  <c r="E362" i="10"/>
  <c r="H362" i="10" s="1"/>
  <c r="E363" i="10"/>
  <c r="G363" i="10" s="1"/>
  <c r="E364" i="10"/>
  <c r="G364" i="10" s="1"/>
  <c r="E365" i="10"/>
  <c r="H365" i="10" s="1"/>
  <c r="E366" i="10"/>
  <c r="G366" i="10" s="1"/>
  <c r="E367" i="10"/>
  <c r="G367" i="10" s="1"/>
  <c r="E368" i="10"/>
  <c r="G368" i="10" s="1"/>
  <c r="E369" i="10"/>
  <c r="H369" i="10" s="1"/>
  <c r="E370" i="10"/>
  <c r="G370" i="10" s="1"/>
  <c r="E359" i="10"/>
  <c r="H359" i="10" s="1"/>
  <c r="AJ360" i="10"/>
  <c r="I360" i="10" s="1"/>
  <c r="J360" i="10" s="1"/>
  <c r="K360" i="10" s="1"/>
  <c r="AJ361" i="10"/>
  <c r="I361" i="10" s="1"/>
  <c r="J361" i="10" s="1"/>
  <c r="K361" i="10" s="1"/>
  <c r="AJ362" i="10"/>
  <c r="I362" i="10" s="1"/>
  <c r="J362" i="10" s="1"/>
  <c r="K362" i="10" s="1"/>
  <c r="AJ363" i="10"/>
  <c r="I363" i="10" s="1"/>
  <c r="AJ364" i="10"/>
  <c r="I364" i="10" s="1"/>
  <c r="J364" i="10" s="1"/>
  <c r="AJ365" i="10"/>
  <c r="I365" i="10" s="1"/>
  <c r="J365" i="10" s="1"/>
  <c r="AJ366" i="10"/>
  <c r="I366" i="10" s="1"/>
  <c r="J366" i="10" s="1"/>
  <c r="K366" i="10" s="1"/>
  <c r="AJ367" i="10"/>
  <c r="I367" i="10" s="1"/>
  <c r="J367" i="10" s="1"/>
  <c r="AJ368" i="10"/>
  <c r="I368" i="10" s="1"/>
  <c r="J368" i="10" s="1"/>
  <c r="K368" i="10" s="1"/>
  <c r="AJ369" i="10"/>
  <c r="I369" i="10" s="1"/>
  <c r="J369" i="10" s="1"/>
  <c r="K369" i="10" s="1"/>
  <c r="AJ370" i="10"/>
  <c r="I370" i="10" s="1"/>
  <c r="J370" i="10" s="1"/>
  <c r="K370" i="10" s="1"/>
  <c r="AJ359" i="10"/>
  <c r="I359" i="10" s="1"/>
  <c r="J359" i="10" s="1"/>
  <c r="BU348" i="10"/>
  <c r="BU349" i="10"/>
  <c r="BU350" i="10"/>
  <c r="BU351" i="10"/>
  <c r="BU352" i="10"/>
  <c r="BU353" i="10"/>
  <c r="BU354" i="10"/>
  <c r="BU355" i="10"/>
  <c r="BU356" i="10"/>
  <c r="BU357" i="10"/>
  <c r="BU358" i="10"/>
  <c r="BU347" i="10"/>
  <c r="BO354" i="10"/>
  <c r="BO353" i="10"/>
  <c r="BO352" i="10"/>
  <c r="BO351" i="10"/>
  <c r="BO348" i="10"/>
  <c r="BO349" i="10"/>
  <c r="BO350" i="10"/>
  <c r="BO347" i="10"/>
  <c r="AJ358" i="10"/>
  <c r="AJ357" i="10"/>
  <c r="AJ356" i="10"/>
  <c r="AJ355" i="10"/>
  <c r="F358" i="10"/>
  <c r="G358" i="10"/>
  <c r="H358" i="10"/>
  <c r="F357" i="10"/>
  <c r="G357" i="10"/>
  <c r="H357" i="10"/>
  <c r="F356" i="10"/>
  <c r="I356" i="10" s="1"/>
  <c r="G356" i="10"/>
  <c r="H356" i="10"/>
  <c r="F355" i="10"/>
  <c r="G355" i="10"/>
  <c r="H355" i="10"/>
  <c r="AJ354" i="10"/>
  <c r="AJ353" i="10"/>
  <c r="AJ352" i="10"/>
  <c r="AJ351" i="10"/>
  <c r="F354" i="10"/>
  <c r="G354" i="10"/>
  <c r="H354" i="10"/>
  <c r="F353" i="10"/>
  <c r="G353" i="10"/>
  <c r="H353" i="10"/>
  <c r="F352" i="10"/>
  <c r="G352" i="10"/>
  <c r="H352" i="10"/>
  <c r="F351" i="10"/>
  <c r="G351" i="10"/>
  <c r="H351" i="10"/>
  <c r="AJ350" i="10"/>
  <c r="AJ349" i="10"/>
  <c r="AJ348" i="10"/>
  <c r="AJ347" i="10"/>
  <c r="F350" i="10"/>
  <c r="G350" i="10"/>
  <c r="H350" i="10"/>
  <c r="F349" i="10"/>
  <c r="G349" i="10"/>
  <c r="H349" i="10"/>
  <c r="F348" i="10"/>
  <c r="G348" i="10"/>
  <c r="H348" i="10"/>
  <c r="F347" i="10"/>
  <c r="G347" i="10"/>
  <c r="H347" i="10"/>
  <c r="AJ346" i="10"/>
  <c r="AJ345" i="10"/>
  <c r="AJ344" i="10"/>
  <c r="AJ343" i="10"/>
  <c r="AJ342" i="10"/>
  <c r="AJ341" i="10"/>
  <c r="AJ340" i="10"/>
  <c r="AJ339" i="10"/>
  <c r="F346" i="10"/>
  <c r="G346" i="10"/>
  <c r="H346" i="10"/>
  <c r="F345" i="10"/>
  <c r="G345" i="10"/>
  <c r="H345" i="10"/>
  <c r="F344" i="10"/>
  <c r="G344" i="10"/>
  <c r="H344" i="10"/>
  <c r="F343" i="10"/>
  <c r="G343" i="10"/>
  <c r="H343" i="10"/>
  <c r="F342" i="10"/>
  <c r="I342" i="10" s="1"/>
  <c r="J342" i="10" s="1"/>
  <c r="K342" i="10" s="1"/>
  <c r="G342" i="10"/>
  <c r="H342" i="10"/>
  <c r="F341" i="10"/>
  <c r="G341" i="10"/>
  <c r="H341" i="10"/>
  <c r="F340" i="10"/>
  <c r="G340" i="10"/>
  <c r="H340" i="10"/>
  <c r="F339" i="10"/>
  <c r="G339" i="10"/>
  <c r="H339" i="10"/>
  <c r="AJ334" i="10"/>
  <c r="AJ335" i="10"/>
  <c r="AJ336" i="10"/>
  <c r="AJ337" i="10"/>
  <c r="AJ338" i="10"/>
  <c r="F332" i="10"/>
  <c r="F333" i="10"/>
  <c r="F334" i="10"/>
  <c r="F335" i="10"/>
  <c r="F336" i="10"/>
  <c r="F337" i="10"/>
  <c r="F338" i="10"/>
  <c r="F331" i="10"/>
  <c r="AJ333" i="10"/>
  <c r="AJ332" i="10"/>
  <c r="AJ331" i="10"/>
  <c r="G338" i="10"/>
  <c r="H338" i="10"/>
  <c r="G337" i="10"/>
  <c r="H337" i="10"/>
  <c r="G336" i="10"/>
  <c r="H336" i="10"/>
  <c r="G335" i="10"/>
  <c r="H335" i="10"/>
  <c r="G334" i="10"/>
  <c r="H334" i="10"/>
  <c r="G333" i="10"/>
  <c r="H333" i="10"/>
  <c r="G332" i="10"/>
  <c r="H332" i="10"/>
  <c r="G331" i="10"/>
  <c r="H331" i="10"/>
  <c r="BB316" i="10"/>
  <c r="BP316" i="10"/>
  <c r="BB317" i="10"/>
  <c r="BP317" i="10"/>
  <c r="BB318" i="10"/>
  <c r="BP318" i="10"/>
  <c r="BB319" i="10"/>
  <c r="BP319" i="10"/>
  <c r="BB320" i="10"/>
  <c r="BP320" i="10"/>
  <c r="BB321" i="10"/>
  <c r="BP321" i="10"/>
  <c r="BB322" i="10"/>
  <c r="BP322" i="10"/>
  <c r="BB323" i="10"/>
  <c r="BP323" i="10"/>
  <c r="BB324" i="10"/>
  <c r="BP324" i="10"/>
  <c r="BB325" i="10"/>
  <c r="BP325" i="10"/>
  <c r="BB326" i="10"/>
  <c r="BP326" i="10"/>
  <c r="BB327" i="10"/>
  <c r="BP327" i="10"/>
  <c r="BB328" i="10"/>
  <c r="BP328" i="10"/>
  <c r="BB329" i="10"/>
  <c r="BP329" i="10"/>
  <c r="BB330" i="10"/>
  <c r="BP330" i="10"/>
  <c r="AJ327" i="10"/>
  <c r="I327" i="10" s="1"/>
  <c r="J327" i="10" s="1"/>
  <c r="AJ328" i="10"/>
  <c r="I328" i="10" s="1"/>
  <c r="J328" i="10" s="1"/>
  <c r="K328" i="10" s="1"/>
  <c r="AJ329" i="10"/>
  <c r="I329" i="10" s="1"/>
  <c r="J329" i="10" s="1"/>
  <c r="K329" i="10" s="1"/>
  <c r="AJ330" i="10"/>
  <c r="I330" i="10" s="1"/>
  <c r="J330" i="10" s="1"/>
  <c r="K330" i="10" s="1"/>
  <c r="G327" i="10"/>
  <c r="H327" i="10"/>
  <c r="G328" i="10"/>
  <c r="H328" i="10"/>
  <c r="G329" i="10"/>
  <c r="H329" i="10"/>
  <c r="G330" i="10"/>
  <c r="H330" i="10"/>
  <c r="G315" i="10"/>
  <c r="H315" i="10"/>
  <c r="G316" i="10"/>
  <c r="H316" i="10"/>
  <c r="G317" i="10"/>
  <c r="H317" i="10"/>
  <c r="G318" i="10"/>
  <c r="H318" i="10"/>
  <c r="G319" i="10"/>
  <c r="H319" i="10"/>
  <c r="G320" i="10"/>
  <c r="H320" i="10"/>
  <c r="G321" i="10"/>
  <c r="H321" i="10"/>
  <c r="G322" i="10"/>
  <c r="H322" i="10"/>
  <c r="G323" i="10"/>
  <c r="H323" i="10"/>
  <c r="G324" i="10"/>
  <c r="H324" i="10"/>
  <c r="G325" i="10"/>
  <c r="H325" i="10"/>
  <c r="G326" i="10"/>
  <c r="H326" i="10"/>
  <c r="AJ326" i="10"/>
  <c r="I326" i="10" s="1"/>
  <c r="J326" i="10" s="1"/>
  <c r="K326" i="10" s="1"/>
  <c r="AJ325" i="10"/>
  <c r="I325" i="10" s="1"/>
  <c r="J325" i="10" s="1"/>
  <c r="K325" i="10" s="1"/>
  <c r="AJ324" i="10"/>
  <c r="I324" i="10" s="1"/>
  <c r="AJ323" i="10"/>
  <c r="I323" i="10" s="1"/>
  <c r="J323" i="10" s="1"/>
  <c r="AJ322" i="10"/>
  <c r="I322" i="10" s="1"/>
  <c r="J322" i="10" s="1"/>
  <c r="K322" i="10" s="1"/>
  <c r="AJ321" i="10"/>
  <c r="I321" i="10" s="1"/>
  <c r="J321" i="10" s="1"/>
  <c r="AJ320" i="10"/>
  <c r="I320" i="10" s="1"/>
  <c r="AJ319" i="10"/>
  <c r="I319" i="10" s="1"/>
  <c r="J319" i="10" s="1"/>
  <c r="K319" i="10" s="1"/>
  <c r="AJ318" i="10"/>
  <c r="I318" i="10" s="1"/>
  <c r="J318" i="10" s="1"/>
  <c r="K318" i="10" s="1"/>
  <c r="AJ317" i="10"/>
  <c r="I317" i="10" s="1"/>
  <c r="J317" i="10" s="1"/>
  <c r="K317" i="10" s="1"/>
  <c r="AJ316" i="10"/>
  <c r="I316" i="10" s="1"/>
  <c r="AJ315" i="10"/>
  <c r="I315" i="10" s="1"/>
  <c r="J315" i="10" s="1"/>
  <c r="I226" i="12"/>
  <c r="J226" i="12" s="1"/>
  <c r="O226" i="12" s="1"/>
  <c r="K226" i="12"/>
  <c r="I227" i="12"/>
  <c r="J227" i="12" s="1"/>
  <c r="O227" i="12" s="1"/>
  <c r="K227" i="12"/>
  <c r="I228" i="12"/>
  <c r="J228" i="12" s="1"/>
  <c r="K228" i="12"/>
  <c r="I229" i="12"/>
  <c r="J229" i="12" s="1"/>
  <c r="O229" i="12" s="1"/>
  <c r="K229" i="12"/>
  <c r="I231" i="12"/>
  <c r="J231" i="12" s="1"/>
  <c r="O231" i="12" s="1"/>
  <c r="K231" i="12"/>
  <c r="I232" i="12"/>
  <c r="J232" i="12" s="1"/>
  <c r="O232" i="12" s="1"/>
  <c r="K232" i="12"/>
  <c r="I233" i="12"/>
  <c r="J233" i="12" s="1"/>
  <c r="K233" i="12"/>
  <c r="I234" i="12"/>
  <c r="J234" i="12" s="1"/>
  <c r="O234" i="12" s="1"/>
  <c r="K234" i="12"/>
  <c r="I236" i="12"/>
  <c r="J236" i="12" s="1"/>
  <c r="O236" i="12" s="1"/>
  <c r="K236" i="12"/>
  <c r="I237" i="12"/>
  <c r="J237" i="12" s="1"/>
  <c r="O237" i="12" s="1"/>
  <c r="K237" i="12"/>
  <c r="I238" i="12"/>
  <c r="J238" i="12" s="1"/>
  <c r="K238" i="12"/>
  <c r="I239" i="12"/>
  <c r="J239" i="12" s="1"/>
  <c r="O239" i="12" s="1"/>
  <c r="K239" i="12"/>
  <c r="I222" i="12"/>
  <c r="J222" i="12" s="1"/>
  <c r="K222" i="12"/>
  <c r="I223" i="12"/>
  <c r="J223" i="12" s="1"/>
  <c r="O223" i="12" s="1"/>
  <c r="K223" i="12"/>
  <c r="I224" i="12"/>
  <c r="J224" i="12" s="1"/>
  <c r="K224" i="12"/>
  <c r="K221" i="12"/>
  <c r="I221" i="12"/>
  <c r="BV87" i="10"/>
  <c r="BV86" i="10"/>
  <c r="BV85" i="10"/>
  <c r="BV84" i="10"/>
  <c r="BV90" i="10"/>
  <c r="BV91" i="10"/>
  <c r="BV92" i="10"/>
  <c r="BV93" i="10"/>
  <c r="BV94" i="10"/>
  <c r="BV95" i="10"/>
  <c r="BV96" i="10"/>
  <c r="BV97" i="10"/>
  <c r="BV98" i="10"/>
  <c r="BV99" i="10"/>
  <c r="BV89" i="10"/>
  <c r="BV88" i="10"/>
  <c r="BU122" i="10"/>
  <c r="BU123" i="10"/>
  <c r="BU124" i="10"/>
  <c r="BU125" i="10"/>
  <c r="BU126" i="10"/>
  <c r="BU127" i="10"/>
  <c r="BU128" i="10"/>
  <c r="BU129" i="10"/>
  <c r="BU130" i="10"/>
  <c r="BU131" i="10"/>
  <c r="BU132" i="10"/>
  <c r="BU133" i="10"/>
  <c r="BU134" i="10"/>
  <c r="BU135" i="10"/>
  <c r="BU121" i="10"/>
  <c r="BU156" i="10"/>
  <c r="BU157" i="10"/>
  <c r="BU158" i="10"/>
  <c r="BU159" i="10"/>
  <c r="BU160" i="10"/>
  <c r="BU161" i="10"/>
  <c r="BU162" i="10"/>
  <c r="BU163" i="10"/>
  <c r="BU164" i="10"/>
  <c r="BU165" i="10"/>
  <c r="BU166" i="10"/>
  <c r="BU167" i="10"/>
  <c r="BU168" i="10"/>
  <c r="BU169" i="10"/>
  <c r="BU170" i="10"/>
  <c r="BU171" i="10"/>
  <c r="BU172" i="10"/>
  <c r="BU173" i="10"/>
  <c r="BU174" i="10"/>
  <c r="BU175" i="10"/>
  <c r="BU176" i="10"/>
  <c r="BU177" i="10"/>
  <c r="BU178" i="10"/>
  <c r="BU179" i="10"/>
  <c r="BU180" i="10"/>
  <c r="BU181" i="10"/>
  <c r="BU182" i="10"/>
  <c r="BU183" i="10"/>
  <c r="BU184" i="10"/>
  <c r="BU185" i="10"/>
  <c r="BU186" i="10"/>
  <c r="BU187" i="10"/>
  <c r="BU188" i="10"/>
  <c r="BU189" i="10"/>
  <c r="BU190" i="10"/>
  <c r="BU155" i="10"/>
  <c r="BV193" i="10"/>
  <c r="BV194" i="10"/>
  <c r="BV195" i="10"/>
  <c r="BV196" i="10"/>
  <c r="BV197" i="10"/>
  <c r="BV198" i="10"/>
  <c r="BV199" i="10"/>
  <c r="BV200" i="10"/>
  <c r="BV201" i="10"/>
  <c r="BV202" i="10"/>
  <c r="BV203" i="10"/>
  <c r="BV204" i="10"/>
  <c r="BV205" i="10"/>
  <c r="BV206" i="10"/>
  <c r="BV207" i="10"/>
  <c r="BV208" i="10"/>
  <c r="BV209" i="10"/>
  <c r="BV210" i="10"/>
  <c r="BV192" i="10"/>
  <c r="BV191" i="10"/>
  <c r="BU212" i="10"/>
  <c r="BU213" i="10"/>
  <c r="BU214" i="10"/>
  <c r="BU215" i="10"/>
  <c r="BU216" i="10"/>
  <c r="BU217" i="10"/>
  <c r="BU218" i="10"/>
  <c r="BU219" i="10"/>
  <c r="BU220" i="10"/>
  <c r="BU221" i="10"/>
  <c r="BU222" i="10"/>
  <c r="BU223" i="10"/>
  <c r="BU224" i="10"/>
  <c r="BU225" i="10"/>
  <c r="BU226" i="10"/>
  <c r="BU227" i="10"/>
  <c r="BU228" i="10"/>
  <c r="BU229" i="10"/>
  <c r="BU230" i="10"/>
  <c r="BU231" i="10"/>
  <c r="BU232" i="10"/>
  <c r="BU233" i="10"/>
  <c r="BU234" i="10"/>
  <c r="BU235" i="10"/>
  <c r="BU236" i="10"/>
  <c r="BU237" i="10"/>
  <c r="BU238" i="10"/>
  <c r="BU239" i="10"/>
  <c r="BU240" i="10"/>
  <c r="BU241" i="10"/>
  <c r="BU242" i="10"/>
  <c r="BU243" i="10"/>
  <c r="BU244" i="10"/>
  <c r="BU245" i="10"/>
  <c r="BU246" i="10"/>
  <c r="BU247" i="10"/>
  <c r="BU248" i="10"/>
  <c r="BU249" i="10"/>
  <c r="BU250" i="10"/>
  <c r="BU251" i="10"/>
  <c r="BU252" i="10"/>
  <c r="BU253" i="10"/>
  <c r="BU254" i="10"/>
  <c r="BU255" i="10"/>
  <c r="BU256" i="10"/>
  <c r="BU257" i="10"/>
  <c r="BU258" i="10"/>
  <c r="BU211" i="10"/>
  <c r="BP315" i="10"/>
  <c r="BB315" i="10"/>
  <c r="J221" i="12"/>
  <c r="O221" i="12" s="1"/>
  <c r="AJ314" i="10"/>
  <c r="AJ313" i="10"/>
  <c r="AJ312" i="10"/>
  <c r="AJ311" i="10"/>
  <c r="AJ310" i="10"/>
  <c r="AJ309" i="10"/>
  <c r="AJ308" i="10"/>
  <c r="AJ307" i="10"/>
  <c r="G291" i="10"/>
  <c r="H291" i="10"/>
  <c r="G292" i="10"/>
  <c r="H292" i="10"/>
  <c r="G293" i="10"/>
  <c r="H293" i="10"/>
  <c r="G294" i="10"/>
  <c r="H294" i="10"/>
  <c r="G295" i="10"/>
  <c r="H295" i="10"/>
  <c r="G296" i="10"/>
  <c r="H296" i="10"/>
  <c r="G297" i="10"/>
  <c r="H297" i="10"/>
  <c r="G298" i="10"/>
  <c r="H298" i="10"/>
  <c r="G299" i="10"/>
  <c r="H299" i="10"/>
  <c r="G300" i="10"/>
  <c r="H300" i="10"/>
  <c r="G301" i="10"/>
  <c r="H301" i="10"/>
  <c r="G302" i="10"/>
  <c r="H302" i="10"/>
  <c r="G303" i="10"/>
  <c r="H303" i="10"/>
  <c r="G304" i="10"/>
  <c r="H304" i="10"/>
  <c r="G305" i="10"/>
  <c r="H305" i="10"/>
  <c r="G306" i="10"/>
  <c r="H306" i="10"/>
  <c r="G307" i="10"/>
  <c r="H307" i="10"/>
  <c r="G308" i="10"/>
  <c r="H308" i="10"/>
  <c r="G309" i="10"/>
  <c r="H309" i="10"/>
  <c r="G310" i="10"/>
  <c r="H310" i="10"/>
  <c r="G311" i="10"/>
  <c r="H311" i="10"/>
  <c r="G312" i="10"/>
  <c r="H312" i="10"/>
  <c r="G313" i="10"/>
  <c r="H313" i="10"/>
  <c r="G314" i="10"/>
  <c r="H314" i="10"/>
  <c r="F314" i="10"/>
  <c r="F313" i="10"/>
  <c r="F312" i="10"/>
  <c r="F311" i="10"/>
  <c r="F310" i="10"/>
  <c r="F309" i="10"/>
  <c r="F308" i="10"/>
  <c r="F307" i="10"/>
  <c r="F304" i="10"/>
  <c r="F305" i="10"/>
  <c r="F306" i="10"/>
  <c r="F303" i="10"/>
  <c r="AJ306" i="10"/>
  <c r="AJ305" i="10"/>
  <c r="AJ304" i="10"/>
  <c r="AJ303" i="10"/>
  <c r="AJ302" i="10"/>
  <c r="I302" i="10" s="1"/>
  <c r="J302" i="10" s="1"/>
  <c r="AJ301" i="10"/>
  <c r="I301" i="10" s="1"/>
  <c r="AJ300" i="10"/>
  <c r="I300" i="10" s="1"/>
  <c r="AJ299" i="10"/>
  <c r="I299" i="10" s="1"/>
  <c r="AJ298" i="10"/>
  <c r="I298" i="10" s="1"/>
  <c r="J298" i="10" s="1"/>
  <c r="K298" i="10" s="1"/>
  <c r="AJ297" i="10"/>
  <c r="I297" i="10" s="1"/>
  <c r="AJ296" i="10"/>
  <c r="I296" i="10" s="1"/>
  <c r="AJ295" i="10"/>
  <c r="I295" i="10" s="1"/>
  <c r="AJ294" i="10"/>
  <c r="I294" i="10" s="1"/>
  <c r="J294" i="10" s="1"/>
  <c r="AJ293" i="10"/>
  <c r="I293" i="10" s="1"/>
  <c r="AJ292" i="10"/>
  <c r="I292" i="10" s="1"/>
  <c r="AJ291" i="10"/>
  <c r="I291" i="10" s="1"/>
  <c r="J291" i="10" s="1"/>
  <c r="I212" i="12"/>
  <c r="O212" i="12" s="1"/>
  <c r="G212" i="12"/>
  <c r="H212" i="12" s="1"/>
  <c r="M212" i="12" s="1"/>
  <c r="I211" i="12"/>
  <c r="O211" i="12" s="1"/>
  <c r="G211" i="12"/>
  <c r="H211" i="12" s="1"/>
  <c r="M211" i="12" s="1"/>
  <c r="I210" i="12"/>
  <c r="O210" i="12" s="1"/>
  <c r="G210" i="12"/>
  <c r="H210" i="12" s="1"/>
  <c r="M210" i="12" s="1"/>
  <c r="I209" i="12"/>
  <c r="O209" i="12" s="1"/>
  <c r="G209" i="12"/>
  <c r="H209" i="12" s="1"/>
  <c r="M209" i="12" s="1"/>
  <c r="I208" i="12"/>
  <c r="O208" i="12" s="1"/>
  <c r="G208" i="12"/>
  <c r="H208" i="12" s="1"/>
  <c r="M208" i="12" s="1"/>
  <c r="I207" i="12"/>
  <c r="O207" i="12" s="1"/>
  <c r="G207" i="12"/>
  <c r="H207" i="12" s="1"/>
  <c r="M207" i="12" s="1"/>
  <c r="I206" i="12"/>
  <c r="O206" i="12" s="1"/>
  <c r="G206" i="12"/>
  <c r="H206" i="12" s="1"/>
  <c r="M206" i="12" s="1"/>
  <c r="I205" i="12"/>
  <c r="O205" i="12" s="1"/>
  <c r="G205" i="12"/>
  <c r="H205" i="12" s="1"/>
  <c r="M205" i="12" s="1"/>
  <c r="I204" i="12"/>
  <c r="O204" i="12" s="1"/>
  <c r="G204" i="12"/>
  <c r="H204" i="12" s="1"/>
  <c r="M204" i="12" s="1"/>
  <c r="I203" i="12"/>
  <c r="O203" i="12" s="1"/>
  <c r="G203" i="12"/>
  <c r="H203" i="12" s="1"/>
  <c r="M203" i="12" s="1"/>
  <c r="I202" i="12"/>
  <c r="O202" i="12" s="1"/>
  <c r="G202" i="12"/>
  <c r="H202" i="12" s="1"/>
  <c r="M202" i="12" s="1"/>
  <c r="I201" i="12"/>
  <c r="O201" i="12" s="1"/>
  <c r="G201" i="12"/>
  <c r="H201" i="12" s="1"/>
  <c r="M201" i="12" s="1"/>
  <c r="AJ290" i="10"/>
  <c r="AJ289" i="10"/>
  <c r="AJ288" i="10"/>
  <c r="AJ287" i="10"/>
  <c r="AJ286" i="10"/>
  <c r="AJ285" i="10"/>
  <c r="AJ284" i="10"/>
  <c r="AJ283" i="10"/>
  <c r="F290" i="10"/>
  <c r="I290" i="10" s="1"/>
  <c r="J290" i="10" s="1"/>
  <c r="K290" i="10" s="1"/>
  <c r="G290" i="10"/>
  <c r="H290" i="10"/>
  <c r="F289" i="10"/>
  <c r="G289" i="10"/>
  <c r="H289" i="10"/>
  <c r="F288" i="10"/>
  <c r="G288" i="10"/>
  <c r="H288" i="10"/>
  <c r="G287" i="10"/>
  <c r="H287" i="10"/>
  <c r="G286" i="10"/>
  <c r="H286" i="10"/>
  <c r="G285" i="10"/>
  <c r="H285" i="10"/>
  <c r="G284" i="10"/>
  <c r="H284" i="10"/>
  <c r="G283" i="10"/>
  <c r="H283" i="10"/>
  <c r="G267" i="10"/>
  <c r="H267" i="10"/>
  <c r="G268" i="10"/>
  <c r="H268" i="10"/>
  <c r="G269" i="10"/>
  <c r="H269" i="10"/>
  <c r="G270" i="10"/>
  <c r="H270" i="10"/>
  <c r="G271" i="10"/>
  <c r="H271" i="10"/>
  <c r="G272" i="10"/>
  <c r="H272" i="10"/>
  <c r="G273" i="10"/>
  <c r="H273" i="10"/>
  <c r="G274" i="10"/>
  <c r="H274" i="10"/>
  <c r="G275" i="10"/>
  <c r="H275" i="10"/>
  <c r="G276" i="10"/>
  <c r="H276" i="10"/>
  <c r="G277" i="10"/>
  <c r="H277" i="10"/>
  <c r="G278" i="10"/>
  <c r="H278" i="10"/>
  <c r="G279" i="10"/>
  <c r="H279" i="10"/>
  <c r="G280" i="10"/>
  <c r="H280" i="10"/>
  <c r="G281" i="10"/>
  <c r="H281" i="10"/>
  <c r="G282" i="10"/>
  <c r="H282" i="10"/>
  <c r="AJ282" i="10"/>
  <c r="AJ281" i="10"/>
  <c r="AJ280" i="10"/>
  <c r="AJ279" i="10"/>
  <c r="G185" i="12"/>
  <c r="H185" i="12" s="1"/>
  <c r="G186" i="12"/>
  <c r="G187" i="12"/>
  <c r="H187" i="12" s="1"/>
  <c r="M187" i="12" s="1"/>
  <c r="G188" i="12"/>
  <c r="H188" i="12" s="1"/>
  <c r="M188" i="12" s="1"/>
  <c r="G189" i="12"/>
  <c r="H189" i="12" s="1"/>
  <c r="M189" i="12" s="1"/>
  <c r="G190" i="12"/>
  <c r="H190" i="12" s="1"/>
  <c r="M190" i="12" s="1"/>
  <c r="G191" i="12"/>
  <c r="H191" i="12" s="1"/>
  <c r="M191" i="12" s="1"/>
  <c r="G192" i="12"/>
  <c r="G193" i="12"/>
  <c r="H193" i="12" s="1"/>
  <c r="M193" i="12" s="1"/>
  <c r="G194" i="12"/>
  <c r="H194" i="12" s="1"/>
  <c r="M194" i="12" s="1"/>
  <c r="G195" i="12"/>
  <c r="H195" i="12" s="1"/>
  <c r="M195" i="12" s="1"/>
  <c r="G184" i="12"/>
  <c r="H184" i="12" s="1"/>
  <c r="AJ278" i="10"/>
  <c r="I278" i="10" s="1"/>
  <c r="J278" i="10" s="1"/>
  <c r="AJ277" i="10"/>
  <c r="I277" i="10" s="1"/>
  <c r="AJ276" i="10"/>
  <c r="I276" i="10" s="1"/>
  <c r="AJ275" i="10"/>
  <c r="I275" i="10" s="1"/>
  <c r="AJ274" i="10"/>
  <c r="I274" i="10" s="1"/>
  <c r="AJ273" i="10"/>
  <c r="I273" i="10" s="1"/>
  <c r="AJ272" i="10"/>
  <c r="I272" i="10" s="1"/>
  <c r="AJ271" i="10"/>
  <c r="I271" i="10" s="1"/>
  <c r="AJ270" i="10"/>
  <c r="I270" i="10" s="1"/>
  <c r="J270" i="10" s="1"/>
  <c r="K270" i="10" s="1"/>
  <c r="AJ269" i="10"/>
  <c r="I269" i="10" s="1"/>
  <c r="AJ268" i="10"/>
  <c r="I268" i="10" s="1"/>
  <c r="AJ267" i="10"/>
  <c r="I267" i="10" s="1"/>
  <c r="J267" i="10" s="1"/>
  <c r="K267" i="10" s="1"/>
  <c r="I195" i="12"/>
  <c r="O195" i="12" s="1"/>
  <c r="I194" i="12"/>
  <c r="O194" i="12" s="1"/>
  <c r="I193" i="12"/>
  <c r="O193" i="12" s="1"/>
  <c r="I192" i="12"/>
  <c r="O192" i="12" s="1"/>
  <c r="H192" i="12"/>
  <c r="M192" i="12" s="1"/>
  <c r="I191" i="12"/>
  <c r="O191" i="12" s="1"/>
  <c r="I190" i="12"/>
  <c r="O190" i="12" s="1"/>
  <c r="I189" i="12"/>
  <c r="O189" i="12" s="1"/>
  <c r="I188" i="12"/>
  <c r="O188" i="12" s="1"/>
  <c r="I187" i="12"/>
  <c r="O187" i="12" s="1"/>
  <c r="I185" i="12"/>
  <c r="I186" i="12"/>
  <c r="O186" i="12" s="1"/>
  <c r="I184" i="12"/>
  <c r="H186" i="12"/>
  <c r="M186" i="12" s="1"/>
  <c r="BP264" i="10"/>
  <c r="BP263" i="10"/>
  <c r="BP259" i="10"/>
  <c r="E259" i="10"/>
  <c r="H259" i="10" s="1"/>
  <c r="E260" i="10"/>
  <c r="G260" i="10" s="1"/>
  <c r="E261" i="10"/>
  <c r="H261" i="10" s="1"/>
  <c r="E262" i="10"/>
  <c r="G262" i="10" s="1"/>
  <c r="E263" i="10"/>
  <c r="G263" i="10" s="1"/>
  <c r="E264" i="10"/>
  <c r="G264" i="10" s="1"/>
  <c r="E265" i="10"/>
  <c r="G265" i="10" s="1"/>
  <c r="E266" i="10"/>
  <c r="G266" i="10" s="1"/>
  <c r="AJ266" i="10"/>
  <c r="I266" i="10" s="1"/>
  <c r="AJ265" i="10"/>
  <c r="I265" i="10" s="1"/>
  <c r="AJ264" i="10"/>
  <c r="I264" i="10" s="1"/>
  <c r="AJ263" i="10"/>
  <c r="I263" i="10" s="1"/>
  <c r="AJ262" i="10"/>
  <c r="I262" i="10" s="1"/>
  <c r="AJ261" i="10"/>
  <c r="I261" i="10" s="1"/>
  <c r="AJ260" i="10"/>
  <c r="I260" i="10" s="1"/>
  <c r="AJ259" i="10"/>
  <c r="I259" i="10" s="1"/>
  <c r="H174" i="12"/>
  <c r="H169" i="12"/>
  <c r="H164" i="12"/>
  <c r="H159" i="12"/>
  <c r="H90" i="12"/>
  <c r="H86" i="12"/>
  <c r="BE250" i="10"/>
  <c r="BB250" i="10"/>
  <c r="BE249" i="10"/>
  <c r="BB249" i="10"/>
  <c r="BE248" i="10"/>
  <c r="BB248" i="10"/>
  <c r="BE247" i="10"/>
  <c r="BB247" i="10"/>
  <c r="BE246" i="10"/>
  <c r="BB246" i="10"/>
  <c r="BE245" i="10"/>
  <c r="BB245" i="10"/>
  <c r="BE244" i="10"/>
  <c r="BB244" i="10"/>
  <c r="BE243" i="10"/>
  <c r="BB243" i="10"/>
  <c r="BE242" i="10"/>
  <c r="BB242" i="10"/>
  <c r="BE241" i="10"/>
  <c r="BB241" i="10"/>
  <c r="BE240" i="10"/>
  <c r="BB240" i="10"/>
  <c r="BE239" i="10"/>
  <c r="BB239" i="10"/>
  <c r="BE238" i="10"/>
  <c r="BB238" i="10"/>
  <c r="BE237" i="10"/>
  <c r="BB237" i="10"/>
  <c r="BE236" i="10"/>
  <c r="BB236" i="10"/>
  <c r="BE235" i="10"/>
  <c r="BB235" i="10"/>
  <c r="BE234" i="10"/>
  <c r="BB234" i="10"/>
  <c r="BE233" i="10"/>
  <c r="BB233" i="10"/>
  <c r="BE232" i="10"/>
  <c r="BB232" i="10"/>
  <c r="BE231" i="10"/>
  <c r="BB231" i="10"/>
  <c r="BE230" i="10"/>
  <c r="BB230" i="10"/>
  <c r="BE229" i="10"/>
  <c r="BB229" i="10"/>
  <c r="BE228" i="10"/>
  <c r="BB228" i="10"/>
  <c r="BE227" i="10"/>
  <c r="BB227" i="10"/>
  <c r="BE212" i="10"/>
  <c r="BE213" i="10"/>
  <c r="BE214" i="10"/>
  <c r="BE215" i="10"/>
  <c r="BE216" i="10"/>
  <c r="BE217" i="10"/>
  <c r="BE218" i="10"/>
  <c r="BE219" i="10"/>
  <c r="BE220" i="10"/>
  <c r="BE221" i="10"/>
  <c r="BE222" i="10"/>
  <c r="BE223" i="10"/>
  <c r="BE224" i="10"/>
  <c r="BE225" i="10"/>
  <c r="BE226" i="10"/>
  <c r="BE211" i="10"/>
  <c r="BB226" i="10"/>
  <c r="BB212" i="10"/>
  <c r="BB213" i="10"/>
  <c r="BB214" i="10"/>
  <c r="BB215" i="10"/>
  <c r="BB216" i="10"/>
  <c r="BB217" i="10"/>
  <c r="BB218" i="10"/>
  <c r="BB219" i="10"/>
  <c r="BB220" i="10"/>
  <c r="BB221" i="10"/>
  <c r="BB222" i="10"/>
  <c r="BB223" i="10"/>
  <c r="BB224" i="10"/>
  <c r="BB225" i="10"/>
  <c r="BB211" i="10"/>
  <c r="BP258" i="10"/>
  <c r="BP257" i="10"/>
  <c r="BP256" i="10"/>
  <c r="BP255" i="10"/>
  <c r="BP254" i="10"/>
  <c r="BP253" i="10"/>
  <c r="BP252" i="10"/>
  <c r="BP251" i="10"/>
  <c r="BP250" i="10"/>
  <c r="BP249" i="10"/>
  <c r="BP248" i="10"/>
  <c r="BP247" i="10"/>
  <c r="BP246" i="10"/>
  <c r="BP245" i="10"/>
  <c r="BP244" i="10"/>
  <c r="BP243" i="10"/>
  <c r="BP242" i="10"/>
  <c r="BP241" i="10"/>
  <c r="BP240" i="10"/>
  <c r="BP239" i="10"/>
  <c r="BP238" i="10"/>
  <c r="BP237" i="10"/>
  <c r="BP236" i="10"/>
  <c r="BP235" i="10"/>
  <c r="BP234" i="10"/>
  <c r="BP233" i="10"/>
  <c r="BP232" i="10"/>
  <c r="BP231" i="10"/>
  <c r="BP230" i="10"/>
  <c r="BP229" i="10"/>
  <c r="BP228" i="10"/>
  <c r="BP227" i="10"/>
  <c r="BP226" i="10"/>
  <c r="BP225" i="10"/>
  <c r="BP224" i="10"/>
  <c r="BP223" i="10"/>
  <c r="BP222" i="10"/>
  <c r="BP221" i="10"/>
  <c r="BP220" i="10"/>
  <c r="BP219" i="10"/>
  <c r="BP218" i="10"/>
  <c r="BP217" i="10"/>
  <c r="BP216" i="10"/>
  <c r="BP215" i="10"/>
  <c r="BP214" i="10"/>
  <c r="BP213" i="10"/>
  <c r="BP212" i="10"/>
  <c r="BP211" i="10"/>
  <c r="G229" i="10"/>
  <c r="H229" i="10"/>
  <c r="G230" i="10"/>
  <c r="H230" i="10"/>
  <c r="G231" i="10"/>
  <c r="H231" i="10"/>
  <c r="G232" i="10"/>
  <c r="H232" i="10"/>
  <c r="G233" i="10"/>
  <c r="H233" i="10"/>
  <c r="G234" i="10"/>
  <c r="H234" i="10"/>
  <c r="G235" i="10"/>
  <c r="H235" i="10"/>
  <c r="G236" i="10"/>
  <c r="H236" i="10"/>
  <c r="G237" i="10"/>
  <c r="H237" i="10"/>
  <c r="G238" i="10"/>
  <c r="H238" i="10"/>
  <c r="G239" i="10"/>
  <c r="H239" i="10"/>
  <c r="G240" i="10"/>
  <c r="H240" i="10"/>
  <c r="G241" i="10"/>
  <c r="H241" i="10"/>
  <c r="G242" i="10"/>
  <c r="H242" i="10"/>
  <c r="G243" i="10"/>
  <c r="H243" i="10"/>
  <c r="G244" i="10"/>
  <c r="H244" i="10"/>
  <c r="G245" i="10"/>
  <c r="H245" i="10"/>
  <c r="G246" i="10"/>
  <c r="H246" i="10"/>
  <c r="G247" i="10"/>
  <c r="H247" i="10"/>
  <c r="G248" i="10"/>
  <c r="H248" i="10"/>
  <c r="G249" i="10"/>
  <c r="H249" i="10"/>
  <c r="G250" i="10"/>
  <c r="H250" i="10"/>
  <c r="G251" i="10"/>
  <c r="H251" i="10"/>
  <c r="G252" i="10"/>
  <c r="H252" i="10"/>
  <c r="G253" i="10"/>
  <c r="H253" i="10"/>
  <c r="G254" i="10"/>
  <c r="H254" i="10"/>
  <c r="G255" i="10"/>
  <c r="H255" i="10"/>
  <c r="G256" i="10"/>
  <c r="H256" i="10"/>
  <c r="G257" i="10"/>
  <c r="H257" i="10"/>
  <c r="G258" i="10"/>
  <c r="H258" i="10"/>
  <c r="G227" i="10"/>
  <c r="H227" i="10"/>
  <c r="G228" i="10"/>
  <c r="H228" i="10"/>
  <c r="AJ229" i="10"/>
  <c r="I229" i="10" s="1"/>
  <c r="J229" i="10" s="1"/>
  <c r="AJ230" i="10"/>
  <c r="I230" i="10" s="1"/>
  <c r="AJ231" i="10"/>
  <c r="I231" i="10" s="1"/>
  <c r="AJ232" i="10"/>
  <c r="I232" i="10" s="1"/>
  <c r="J232" i="10" s="1"/>
  <c r="K232" i="10" s="1"/>
  <c r="AJ233" i="10"/>
  <c r="I233" i="10" s="1"/>
  <c r="J233" i="10" s="1"/>
  <c r="K233" i="10" s="1"/>
  <c r="AJ234" i="10"/>
  <c r="I234" i="10" s="1"/>
  <c r="AJ235" i="10"/>
  <c r="I235" i="10" s="1"/>
  <c r="AJ236" i="10"/>
  <c r="I236" i="10" s="1"/>
  <c r="AJ237" i="10"/>
  <c r="I237" i="10" s="1"/>
  <c r="AJ238" i="10"/>
  <c r="I238" i="10" s="1"/>
  <c r="AJ239" i="10"/>
  <c r="I239" i="10" s="1"/>
  <c r="J239" i="10" s="1"/>
  <c r="K239" i="10" s="1"/>
  <c r="AJ240" i="10"/>
  <c r="I240" i="10" s="1"/>
  <c r="J240" i="10" s="1"/>
  <c r="K240" i="10" s="1"/>
  <c r="AJ241" i="10"/>
  <c r="I241" i="10" s="1"/>
  <c r="AJ242" i="10"/>
  <c r="I242" i="10" s="1"/>
  <c r="AJ243" i="10"/>
  <c r="I243" i="10" s="1"/>
  <c r="AJ244" i="10"/>
  <c r="I244" i="10" s="1"/>
  <c r="AJ245" i="10"/>
  <c r="I245" i="10" s="1"/>
  <c r="AJ246" i="10"/>
  <c r="I246" i="10" s="1"/>
  <c r="AJ247" i="10"/>
  <c r="I247" i="10" s="1"/>
  <c r="J247" i="10" s="1"/>
  <c r="K247" i="10" s="1"/>
  <c r="AJ248" i="10"/>
  <c r="I248" i="10" s="1"/>
  <c r="J248" i="10" s="1"/>
  <c r="K248" i="10" s="1"/>
  <c r="AJ249" i="10"/>
  <c r="I249" i="10" s="1"/>
  <c r="AJ250" i="10"/>
  <c r="I250" i="10" s="1"/>
  <c r="AJ251" i="10"/>
  <c r="I251" i="10" s="1"/>
  <c r="AJ252" i="10"/>
  <c r="I252" i="10" s="1"/>
  <c r="AJ253" i="10"/>
  <c r="I253" i="10" s="1"/>
  <c r="AJ254" i="10"/>
  <c r="I254" i="10" s="1"/>
  <c r="AJ255" i="10"/>
  <c r="I255" i="10" s="1"/>
  <c r="J255" i="10" s="1"/>
  <c r="K255" i="10" s="1"/>
  <c r="AJ256" i="10"/>
  <c r="I256" i="10" s="1"/>
  <c r="J256" i="10" s="1"/>
  <c r="K256" i="10" s="1"/>
  <c r="AJ257" i="10"/>
  <c r="I257" i="10" s="1"/>
  <c r="AJ258" i="10"/>
  <c r="I258" i="10" s="1"/>
  <c r="AJ228" i="10"/>
  <c r="I228" i="10" s="1"/>
  <c r="J228" i="10" s="1"/>
  <c r="K228" i="10" s="1"/>
  <c r="AJ227" i="10"/>
  <c r="I227" i="10" s="1"/>
  <c r="AJ226" i="10"/>
  <c r="I226" i="10" s="1"/>
  <c r="J226" i="10" s="1"/>
  <c r="K226" i="10" s="1"/>
  <c r="G212" i="10"/>
  <c r="H212" i="10"/>
  <c r="G213" i="10"/>
  <c r="H213" i="10"/>
  <c r="G214" i="10"/>
  <c r="H214" i="10"/>
  <c r="G215" i="10"/>
  <c r="H215" i="10"/>
  <c r="G216" i="10"/>
  <c r="H216" i="10"/>
  <c r="G217" i="10"/>
  <c r="H217" i="10"/>
  <c r="G218" i="10"/>
  <c r="H218" i="10"/>
  <c r="G219" i="10"/>
  <c r="H219" i="10"/>
  <c r="G220" i="10"/>
  <c r="H220" i="10"/>
  <c r="G221" i="10"/>
  <c r="H221" i="10"/>
  <c r="G222" i="10"/>
  <c r="H222" i="10"/>
  <c r="G223" i="10"/>
  <c r="H223" i="10"/>
  <c r="G224" i="10"/>
  <c r="H224" i="10"/>
  <c r="G225" i="10"/>
  <c r="H225" i="10"/>
  <c r="G226" i="10"/>
  <c r="H226" i="10"/>
  <c r="G211" i="10"/>
  <c r="H211" i="10"/>
  <c r="AJ212" i="10"/>
  <c r="I212" i="10" s="1"/>
  <c r="J212" i="10" s="1"/>
  <c r="AJ213" i="10"/>
  <c r="I213" i="10" s="1"/>
  <c r="AJ214" i="10"/>
  <c r="I214" i="10" s="1"/>
  <c r="J214" i="10" s="1"/>
  <c r="K214" i="10" s="1"/>
  <c r="AJ215" i="10"/>
  <c r="I215" i="10" s="1"/>
  <c r="J215" i="10" s="1"/>
  <c r="K215" i="10" s="1"/>
  <c r="AJ216" i="10"/>
  <c r="I216" i="10" s="1"/>
  <c r="J216" i="10" s="1"/>
  <c r="K216" i="10" s="1"/>
  <c r="AJ217" i="10"/>
  <c r="I217" i="10" s="1"/>
  <c r="AJ218" i="10"/>
  <c r="I218" i="10" s="1"/>
  <c r="AJ219" i="10"/>
  <c r="I219" i="10" s="1"/>
  <c r="J219" i="10" s="1"/>
  <c r="AJ220" i="10"/>
  <c r="I220" i="10" s="1"/>
  <c r="J220" i="10" s="1"/>
  <c r="AJ221" i="10"/>
  <c r="I221" i="10" s="1"/>
  <c r="J221" i="10" s="1"/>
  <c r="K221" i="10" s="1"/>
  <c r="AJ222" i="10"/>
  <c r="I222" i="10" s="1"/>
  <c r="AJ223" i="10"/>
  <c r="I223" i="10" s="1"/>
  <c r="J223" i="10" s="1"/>
  <c r="K223" i="10" s="1"/>
  <c r="AJ224" i="10"/>
  <c r="I224" i="10" s="1"/>
  <c r="AJ225" i="10"/>
  <c r="I225" i="10" s="1"/>
  <c r="AJ211" i="10"/>
  <c r="I211" i="10" s="1"/>
  <c r="J152" i="12"/>
  <c r="K152" i="12" s="1"/>
  <c r="J151" i="12"/>
  <c r="K151" i="12" s="1"/>
  <c r="J150" i="12"/>
  <c r="K150" i="12" s="1"/>
  <c r="J149" i="12"/>
  <c r="K149" i="12" s="1"/>
  <c r="P149" i="12" s="1"/>
  <c r="J148" i="12"/>
  <c r="K148" i="12" s="1"/>
  <c r="J147" i="12"/>
  <c r="K147" i="12" s="1"/>
  <c r="J146" i="12"/>
  <c r="K146" i="12" s="1"/>
  <c r="J145" i="12"/>
  <c r="K145" i="12" s="1"/>
  <c r="P145" i="12" s="1"/>
  <c r="J144" i="12"/>
  <c r="K144" i="12" s="1"/>
  <c r="J143" i="12"/>
  <c r="K143" i="12" s="1"/>
  <c r="J142" i="12"/>
  <c r="K142" i="12" s="1"/>
  <c r="J141" i="12"/>
  <c r="K141" i="12" s="1"/>
  <c r="P141" i="12" s="1"/>
  <c r="J140" i="12"/>
  <c r="K140" i="12" s="1"/>
  <c r="J139" i="12"/>
  <c r="K139" i="12" s="1"/>
  <c r="J138" i="12"/>
  <c r="K138" i="12" s="1"/>
  <c r="J137" i="12"/>
  <c r="K137" i="12" s="1"/>
  <c r="P137" i="12" s="1"/>
  <c r="J136" i="12"/>
  <c r="K136" i="12" s="1"/>
  <c r="J135" i="12"/>
  <c r="K135" i="12" s="1"/>
  <c r="J134" i="12"/>
  <c r="K134" i="12" s="1"/>
  <c r="J133" i="12"/>
  <c r="K133" i="12" s="1"/>
  <c r="L133" i="12" s="1"/>
  <c r="Q133" i="12" s="1"/>
  <c r="J132" i="12"/>
  <c r="K132" i="12" s="1"/>
  <c r="J131" i="12"/>
  <c r="K131" i="12" s="1"/>
  <c r="J130" i="12"/>
  <c r="K130" i="12" s="1"/>
  <c r="J129" i="12"/>
  <c r="K129" i="12" s="1"/>
  <c r="L129" i="12" s="1"/>
  <c r="Q129" i="12" s="1"/>
  <c r="J128" i="12"/>
  <c r="K128" i="12" s="1"/>
  <c r="J127" i="12"/>
  <c r="K127" i="12" s="1"/>
  <c r="J126" i="12"/>
  <c r="K126" i="12" s="1"/>
  <c r="L126" i="12" s="1"/>
  <c r="Q126" i="12" s="1"/>
  <c r="J125" i="12"/>
  <c r="K125" i="12" s="1"/>
  <c r="L125" i="12" s="1"/>
  <c r="Q125" i="12" s="1"/>
  <c r="J124" i="12"/>
  <c r="K124" i="12" s="1"/>
  <c r="J123" i="12"/>
  <c r="K123" i="12" s="1"/>
  <c r="J122" i="12"/>
  <c r="K122" i="12" s="1"/>
  <c r="J121" i="12"/>
  <c r="K121" i="12" s="1"/>
  <c r="L121" i="12" s="1"/>
  <c r="Q121" i="12" s="1"/>
  <c r="I105" i="12"/>
  <c r="J105" i="12" s="1"/>
  <c r="O105" i="12" s="1"/>
  <c r="I106" i="12"/>
  <c r="J106" i="12" s="1"/>
  <c r="I107" i="12"/>
  <c r="J107" i="12" s="1"/>
  <c r="K107" i="12" s="1"/>
  <c r="P107" i="12" s="1"/>
  <c r="I108" i="12"/>
  <c r="J108" i="12" s="1"/>
  <c r="I109" i="12"/>
  <c r="J109" i="12" s="1"/>
  <c r="K109" i="12" s="1"/>
  <c r="P109" i="12" s="1"/>
  <c r="I110" i="12"/>
  <c r="J110" i="12" s="1"/>
  <c r="I111" i="12"/>
  <c r="J111" i="12" s="1"/>
  <c r="K111" i="12" s="1"/>
  <c r="P111" i="12" s="1"/>
  <c r="I112" i="12"/>
  <c r="J112" i="12" s="1"/>
  <c r="K112" i="12" s="1"/>
  <c r="P112" i="12" s="1"/>
  <c r="I113" i="12"/>
  <c r="J113" i="12" s="1"/>
  <c r="O113" i="12" s="1"/>
  <c r="I114" i="12"/>
  <c r="J114" i="12" s="1"/>
  <c r="I115" i="12"/>
  <c r="J115" i="12" s="1"/>
  <c r="O115" i="12" s="1"/>
  <c r="I116" i="12"/>
  <c r="J116" i="12" s="1"/>
  <c r="O116" i="12" s="1"/>
  <c r="I104" i="12"/>
  <c r="J104" i="12" s="1"/>
  <c r="K104" i="12" s="1"/>
  <c r="I103" i="12"/>
  <c r="J103" i="12" s="1"/>
  <c r="K103" i="12" s="1"/>
  <c r="I102" i="12"/>
  <c r="J102" i="12" s="1"/>
  <c r="K102" i="12" s="1"/>
  <c r="I101" i="12"/>
  <c r="J101" i="12" s="1"/>
  <c r="K101" i="12" s="1"/>
  <c r="BP198" i="10"/>
  <c r="BP199" i="10"/>
  <c r="BP200" i="10"/>
  <c r="BP201" i="10"/>
  <c r="BP202" i="10"/>
  <c r="BP203" i="10"/>
  <c r="BP204" i="10"/>
  <c r="BP205" i="10"/>
  <c r="BP206" i="10"/>
  <c r="BP207" i="10"/>
  <c r="BP208" i="10"/>
  <c r="BP209" i="10"/>
  <c r="BP210" i="10"/>
  <c r="BP197" i="10"/>
  <c r="BP196" i="10"/>
  <c r="BP192" i="10"/>
  <c r="BP193" i="10"/>
  <c r="BP194" i="10"/>
  <c r="BP195" i="10"/>
  <c r="BP191" i="10"/>
  <c r="BE197" i="10"/>
  <c r="BE198" i="10"/>
  <c r="BE199" i="10"/>
  <c r="BE200" i="10"/>
  <c r="BE201" i="10"/>
  <c r="BE202" i="10"/>
  <c r="BE203" i="10"/>
  <c r="BE204" i="10"/>
  <c r="BE205" i="10"/>
  <c r="BE206" i="10"/>
  <c r="BE207" i="10"/>
  <c r="BE208" i="10"/>
  <c r="BE209" i="10"/>
  <c r="BE210" i="10"/>
  <c r="BE196" i="10"/>
  <c r="BE192" i="10"/>
  <c r="BE193" i="10"/>
  <c r="BE194" i="10"/>
  <c r="BE195" i="10"/>
  <c r="BE191" i="10"/>
  <c r="G196" i="10"/>
  <c r="H196" i="10"/>
  <c r="G197" i="10"/>
  <c r="H197" i="10"/>
  <c r="G198" i="10"/>
  <c r="H198" i="10"/>
  <c r="G199" i="10"/>
  <c r="H199" i="10"/>
  <c r="G200" i="10"/>
  <c r="H200" i="10"/>
  <c r="G201" i="10"/>
  <c r="H201" i="10"/>
  <c r="G202" i="10"/>
  <c r="H202" i="10"/>
  <c r="G203" i="10"/>
  <c r="H203" i="10"/>
  <c r="G204" i="10"/>
  <c r="H204" i="10"/>
  <c r="G205" i="10"/>
  <c r="H205" i="10"/>
  <c r="G206" i="10"/>
  <c r="H206" i="10"/>
  <c r="G207" i="10"/>
  <c r="H207" i="10"/>
  <c r="G208" i="10"/>
  <c r="H208" i="10"/>
  <c r="G209" i="10"/>
  <c r="H209" i="10"/>
  <c r="G210" i="10"/>
  <c r="H210" i="10"/>
  <c r="AJ197" i="10"/>
  <c r="I197" i="10" s="1"/>
  <c r="AJ198" i="10"/>
  <c r="I198" i="10" s="1"/>
  <c r="AJ199" i="10"/>
  <c r="I199" i="10" s="1"/>
  <c r="J199" i="10" s="1"/>
  <c r="K199" i="10" s="1"/>
  <c r="AJ200" i="10"/>
  <c r="I200" i="10" s="1"/>
  <c r="AJ201" i="10"/>
  <c r="I201" i="10" s="1"/>
  <c r="AJ202" i="10"/>
  <c r="I202" i="10" s="1"/>
  <c r="AJ203" i="10"/>
  <c r="I203" i="10" s="1"/>
  <c r="J203" i="10" s="1"/>
  <c r="AJ204" i="10"/>
  <c r="I204" i="10" s="1"/>
  <c r="J204" i="10" s="1"/>
  <c r="AJ205" i="10"/>
  <c r="I205" i="10" s="1"/>
  <c r="AJ206" i="10"/>
  <c r="I206" i="10" s="1"/>
  <c r="AJ207" i="10"/>
  <c r="I207" i="10" s="1"/>
  <c r="J207" i="10" s="1"/>
  <c r="K207" i="10" s="1"/>
  <c r="AJ208" i="10"/>
  <c r="I208" i="10" s="1"/>
  <c r="AJ209" i="10"/>
  <c r="I209" i="10" s="1"/>
  <c r="J209" i="10" s="1"/>
  <c r="M209" i="10" s="1"/>
  <c r="AJ210" i="10"/>
  <c r="I210" i="10" s="1"/>
  <c r="AJ196" i="10"/>
  <c r="I196" i="10" s="1"/>
  <c r="J196" i="10" s="1"/>
  <c r="H70" i="12"/>
  <c r="J70" i="12" s="1"/>
  <c r="H71" i="12"/>
  <c r="J71" i="12" s="1"/>
  <c r="H72" i="12"/>
  <c r="H73" i="12"/>
  <c r="J73" i="12" s="1"/>
  <c r="H74" i="12"/>
  <c r="J74" i="12" s="1"/>
  <c r="N74" i="12" s="1"/>
  <c r="H75" i="12"/>
  <c r="J75" i="12" s="1"/>
  <c r="H76" i="12"/>
  <c r="J76" i="12" s="1"/>
  <c r="H77" i="12"/>
  <c r="J77" i="12" s="1"/>
  <c r="N77" i="12" s="1"/>
  <c r="H78" i="12"/>
  <c r="J78" i="12" s="1"/>
  <c r="N78" i="12" s="1"/>
  <c r="H79" i="12"/>
  <c r="J79" i="12" s="1"/>
  <c r="J72" i="12"/>
  <c r="I79" i="12"/>
  <c r="I78" i="12"/>
  <c r="I77" i="12"/>
  <c r="I76" i="12"/>
  <c r="I75" i="12"/>
  <c r="I74" i="12"/>
  <c r="I73" i="12"/>
  <c r="I72" i="12"/>
  <c r="I71" i="12"/>
  <c r="I70" i="12"/>
  <c r="H67" i="12"/>
  <c r="J67" i="12" s="1"/>
  <c r="H68" i="12"/>
  <c r="J68" i="12" s="1"/>
  <c r="H69" i="12"/>
  <c r="J69" i="12" s="1"/>
  <c r="N69" i="12" s="1"/>
  <c r="H66" i="12"/>
  <c r="J66" i="12" s="1"/>
  <c r="H65" i="12"/>
  <c r="J65" i="12" s="1"/>
  <c r="I69" i="12"/>
  <c r="I68" i="12"/>
  <c r="I67" i="12"/>
  <c r="I66" i="12"/>
  <c r="I65" i="12"/>
  <c r="AJ195" i="10"/>
  <c r="AJ194" i="10"/>
  <c r="AJ193" i="10"/>
  <c r="AJ192" i="10"/>
  <c r="AJ191" i="10"/>
  <c r="F195" i="10"/>
  <c r="G195" i="10"/>
  <c r="H195" i="10"/>
  <c r="F194" i="10"/>
  <c r="G194" i="10"/>
  <c r="H194" i="10"/>
  <c r="F193" i="10"/>
  <c r="G193" i="10"/>
  <c r="H193" i="10"/>
  <c r="F192" i="10"/>
  <c r="G192" i="10"/>
  <c r="H192" i="10"/>
  <c r="F191" i="10"/>
  <c r="G191" i="10"/>
  <c r="H191" i="10"/>
  <c r="K8" i="12"/>
  <c r="M8" i="12" s="1"/>
  <c r="L8" i="12"/>
  <c r="K9" i="12"/>
  <c r="M9" i="12" s="1"/>
  <c r="L9" i="12"/>
  <c r="K10" i="12"/>
  <c r="M10" i="12" s="1"/>
  <c r="L10" i="12"/>
  <c r="K11" i="12"/>
  <c r="M11" i="12" s="1"/>
  <c r="L11" i="12"/>
  <c r="K12" i="12"/>
  <c r="M12" i="12" s="1"/>
  <c r="L12" i="12"/>
  <c r="K13" i="12"/>
  <c r="M13" i="12" s="1"/>
  <c r="L13" i="12"/>
  <c r="K14" i="12"/>
  <c r="M14" i="12" s="1"/>
  <c r="L14" i="12"/>
  <c r="K15" i="12"/>
  <c r="M15" i="12" s="1"/>
  <c r="L15" i="12"/>
  <c r="K16" i="12"/>
  <c r="M16" i="12" s="1"/>
  <c r="L16" i="12"/>
  <c r="K17" i="12"/>
  <c r="M17" i="12" s="1"/>
  <c r="L17" i="12"/>
  <c r="K18" i="12"/>
  <c r="M18" i="12" s="1"/>
  <c r="L18" i="12"/>
  <c r="K19" i="12"/>
  <c r="M19" i="12" s="1"/>
  <c r="L19" i="12"/>
  <c r="K20" i="12"/>
  <c r="M20" i="12" s="1"/>
  <c r="P20" i="12" s="1"/>
  <c r="L20" i="12"/>
  <c r="K21" i="12"/>
  <c r="M21" i="12" s="1"/>
  <c r="P21" i="12" s="1"/>
  <c r="L21" i="12"/>
  <c r="K22" i="12"/>
  <c r="M22" i="12" s="1"/>
  <c r="L22" i="12"/>
  <c r="K23" i="12"/>
  <c r="M23" i="12" s="1"/>
  <c r="L23" i="12"/>
  <c r="K24" i="12"/>
  <c r="M24" i="12" s="1"/>
  <c r="L24" i="12"/>
  <c r="K25" i="12"/>
  <c r="M25" i="12" s="1"/>
  <c r="L25" i="12"/>
  <c r="K26" i="12"/>
  <c r="M26" i="12" s="1"/>
  <c r="L26" i="12"/>
  <c r="K27" i="12"/>
  <c r="M27" i="12" s="1"/>
  <c r="L27" i="12"/>
  <c r="K28" i="12"/>
  <c r="M28" i="12" s="1"/>
  <c r="P28" i="12" s="1"/>
  <c r="L28" i="12"/>
  <c r="K29" i="12"/>
  <c r="M29" i="12" s="1"/>
  <c r="L29" i="12"/>
  <c r="K30" i="12"/>
  <c r="M30" i="12" s="1"/>
  <c r="L30" i="12"/>
  <c r="K31" i="12"/>
  <c r="M31" i="12" s="1"/>
  <c r="L31" i="12"/>
  <c r="K32" i="12"/>
  <c r="M32" i="12" s="1"/>
  <c r="L32" i="12"/>
  <c r="K33" i="12"/>
  <c r="M33" i="12" s="1"/>
  <c r="L33" i="12"/>
  <c r="K34" i="12"/>
  <c r="M34" i="12" s="1"/>
  <c r="L34" i="12"/>
  <c r="K35" i="12"/>
  <c r="M35" i="12" s="1"/>
  <c r="L35" i="12"/>
  <c r="K36" i="12"/>
  <c r="M36" i="12" s="1"/>
  <c r="L36" i="12"/>
  <c r="K37" i="12"/>
  <c r="M37" i="12" s="1"/>
  <c r="L37" i="12"/>
  <c r="K38" i="12"/>
  <c r="M38" i="12" s="1"/>
  <c r="L38" i="12"/>
  <c r="K39" i="12"/>
  <c r="M39" i="12" s="1"/>
  <c r="L39" i="12"/>
  <c r="K40" i="12"/>
  <c r="M40" i="12" s="1"/>
  <c r="N40" i="12" s="1"/>
  <c r="Q40" i="12" s="1"/>
  <c r="L40" i="12"/>
  <c r="K41" i="12"/>
  <c r="M41" i="12" s="1"/>
  <c r="L41" i="12"/>
  <c r="K42" i="12"/>
  <c r="M42" i="12" s="1"/>
  <c r="L42" i="12"/>
  <c r="K43" i="12"/>
  <c r="M43" i="12" s="1"/>
  <c r="L43" i="12"/>
  <c r="K44" i="12"/>
  <c r="M44" i="12" s="1"/>
  <c r="L44" i="12"/>
  <c r="K45" i="12"/>
  <c r="M45" i="12" s="1"/>
  <c r="L45" i="12"/>
  <c r="K46" i="12"/>
  <c r="M46" i="12" s="1"/>
  <c r="L46" i="12"/>
  <c r="K47" i="12"/>
  <c r="M47" i="12" s="1"/>
  <c r="L47" i="12"/>
  <c r="K48" i="12"/>
  <c r="M48" i="12" s="1"/>
  <c r="L48" i="12"/>
  <c r="K49" i="12"/>
  <c r="M49" i="12" s="1"/>
  <c r="L49" i="12"/>
  <c r="K50" i="12"/>
  <c r="M50" i="12" s="1"/>
  <c r="L50" i="12"/>
  <c r="K51" i="12"/>
  <c r="M51" i="12" s="1"/>
  <c r="L51" i="12"/>
  <c r="K52" i="12"/>
  <c r="M52" i="12" s="1"/>
  <c r="P52" i="12" s="1"/>
  <c r="L52" i="12"/>
  <c r="K53" i="12"/>
  <c r="M53" i="12" s="1"/>
  <c r="N53" i="12" s="1"/>
  <c r="Q53" i="12" s="1"/>
  <c r="L53" i="12"/>
  <c r="K54" i="12"/>
  <c r="M54" i="12" s="1"/>
  <c r="L54" i="12"/>
  <c r="K55" i="12"/>
  <c r="M55" i="12" s="1"/>
  <c r="L55" i="12"/>
  <c r="BM190" i="10"/>
  <c r="BM189" i="10"/>
  <c r="BM186" i="10"/>
  <c r="BM185" i="10"/>
  <c r="BM188" i="10"/>
  <c r="BM187" i="10"/>
  <c r="BM184" i="10"/>
  <c r="BM183" i="10"/>
  <c r="BM182" i="10"/>
  <c r="BM181" i="10"/>
  <c r="BM180" i="10"/>
  <c r="BM179" i="10"/>
  <c r="BM178" i="10"/>
  <c r="BM177" i="10"/>
  <c r="BM170" i="10"/>
  <c r="BM169" i="10"/>
  <c r="BM176" i="10"/>
  <c r="BM175" i="10"/>
  <c r="BM174" i="10"/>
  <c r="BM173" i="10"/>
  <c r="BM172" i="10"/>
  <c r="BM171" i="10"/>
  <c r="BM168" i="10"/>
  <c r="BM167" i="10"/>
  <c r="BM166" i="10"/>
  <c r="BM165" i="10"/>
  <c r="BM164" i="10"/>
  <c r="BM163" i="10"/>
  <c r="BM158" i="10"/>
  <c r="BM159" i="10"/>
  <c r="BM160" i="10"/>
  <c r="BM161" i="10"/>
  <c r="BM162" i="10"/>
  <c r="BM157" i="10"/>
  <c r="BM156" i="10"/>
  <c r="BM155" i="10"/>
  <c r="AJ190" i="10"/>
  <c r="AJ189" i="10"/>
  <c r="AJ188" i="10"/>
  <c r="AJ187" i="10"/>
  <c r="AJ184" i="10"/>
  <c r="AJ185" i="10"/>
  <c r="AJ186" i="10"/>
  <c r="AJ183" i="10"/>
  <c r="G187" i="10"/>
  <c r="H187" i="10"/>
  <c r="G188" i="10"/>
  <c r="H188" i="10"/>
  <c r="G189" i="10"/>
  <c r="H189" i="10"/>
  <c r="G190" i="10"/>
  <c r="H190" i="10"/>
  <c r="F184" i="10"/>
  <c r="F185" i="10"/>
  <c r="F186" i="10"/>
  <c r="F187" i="10"/>
  <c r="F188" i="10"/>
  <c r="F189" i="10"/>
  <c r="F190" i="10"/>
  <c r="F183" i="10"/>
  <c r="I183" i="10" s="1"/>
  <c r="G186" i="10"/>
  <c r="H186" i="10"/>
  <c r="G185" i="10"/>
  <c r="H185" i="10"/>
  <c r="G184" i="10"/>
  <c r="H184" i="10"/>
  <c r="G183" i="10"/>
  <c r="H183" i="10"/>
  <c r="G169" i="10"/>
  <c r="H169" i="10"/>
  <c r="G170" i="10"/>
  <c r="H170" i="10"/>
  <c r="G171" i="10"/>
  <c r="H171" i="10"/>
  <c r="I171" i="10"/>
  <c r="J171" i="10" s="1"/>
  <c r="G172" i="10"/>
  <c r="H172" i="10"/>
  <c r="I172" i="10"/>
  <c r="J172" i="10" s="1"/>
  <c r="K172" i="10" s="1"/>
  <c r="G173" i="10"/>
  <c r="H173" i="10"/>
  <c r="I173" i="10"/>
  <c r="G174" i="10"/>
  <c r="H174" i="10"/>
  <c r="I174" i="10"/>
  <c r="J174" i="10" s="1"/>
  <c r="K174" i="10" s="1"/>
  <c r="G175" i="10"/>
  <c r="H175" i="10"/>
  <c r="I175" i="10"/>
  <c r="J175" i="10" s="1"/>
  <c r="L175" i="10" s="1"/>
  <c r="G176" i="10"/>
  <c r="H176" i="10"/>
  <c r="I176" i="10"/>
  <c r="J176" i="10" s="1"/>
  <c r="G177" i="10"/>
  <c r="H177" i="10"/>
  <c r="I177" i="10"/>
  <c r="J177" i="10" s="1"/>
  <c r="G178" i="10"/>
  <c r="H178" i="10"/>
  <c r="I178" i="10"/>
  <c r="J178" i="10" s="1"/>
  <c r="K178" i="10" s="1"/>
  <c r="G179" i="10"/>
  <c r="H179" i="10"/>
  <c r="I179" i="10"/>
  <c r="J179" i="10" s="1"/>
  <c r="K179" i="10" s="1"/>
  <c r="G180" i="10"/>
  <c r="H180" i="10"/>
  <c r="I180" i="10"/>
  <c r="J180" i="10" s="1"/>
  <c r="K180" i="10" s="1"/>
  <c r="G181" i="10"/>
  <c r="H181" i="10"/>
  <c r="I181" i="10"/>
  <c r="G182" i="10"/>
  <c r="H182" i="10"/>
  <c r="I182" i="10"/>
  <c r="J182" i="10" s="1"/>
  <c r="K182" i="10" s="1"/>
  <c r="F170" i="10"/>
  <c r="I170" i="10" s="1"/>
  <c r="J170" i="10" s="1"/>
  <c r="K170" i="10" s="1"/>
  <c r="F169" i="10"/>
  <c r="I169" i="10" s="1"/>
  <c r="J169" i="10" s="1"/>
  <c r="BE156" i="10"/>
  <c r="BE155" i="10"/>
  <c r="F168" i="10"/>
  <c r="E168" i="10" s="1"/>
  <c r="G168" i="10" s="1"/>
  <c r="F167" i="10"/>
  <c r="E167" i="10" s="1"/>
  <c r="G167" i="10" s="1"/>
  <c r="F166" i="10"/>
  <c r="E166" i="10" s="1"/>
  <c r="F165" i="10"/>
  <c r="E165" i="10" s="1"/>
  <c r="F164" i="10"/>
  <c r="F163" i="10"/>
  <c r="E163" i="10" s="1"/>
  <c r="F162" i="10"/>
  <c r="E162" i="10" s="1"/>
  <c r="G162" i="10" s="1"/>
  <c r="F161" i="10"/>
  <c r="E161" i="10" s="1"/>
  <c r="H161" i="10" s="1"/>
  <c r="F156" i="10"/>
  <c r="F155" i="10"/>
  <c r="G156" i="10"/>
  <c r="H156" i="10"/>
  <c r="G155" i="10"/>
  <c r="H155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57" i="10"/>
  <c r="AJ156" i="10"/>
  <c r="AJ155" i="10"/>
  <c r="F160" i="10"/>
  <c r="F159" i="10"/>
  <c r="E159" i="10" s="1"/>
  <c r="F158" i="10"/>
  <c r="E158" i="10" s="1"/>
  <c r="G158" i="10" s="1"/>
  <c r="F157" i="10"/>
  <c r="E157" i="10" s="1"/>
  <c r="G143" i="10"/>
  <c r="H143" i="10"/>
  <c r="G144" i="10"/>
  <c r="H144" i="10"/>
  <c r="G145" i="10"/>
  <c r="H145" i="10"/>
  <c r="G146" i="10"/>
  <c r="H146" i="10"/>
  <c r="G147" i="10"/>
  <c r="H147" i="10"/>
  <c r="G148" i="10"/>
  <c r="H148" i="10"/>
  <c r="G149" i="10"/>
  <c r="H149" i="10"/>
  <c r="G150" i="10"/>
  <c r="H150" i="10"/>
  <c r="G151" i="10"/>
  <c r="H151" i="10"/>
  <c r="G152" i="10"/>
  <c r="H152" i="10"/>
  <c r="G153" i="10"/>
  <c r="H153" i="10"/>
  <c r="G154" i="10"/>
  <c r="H154" i="10"/>
  <c r="AJ152" i="10"/>
  <c r="I152" i="10" s="1"/>
  <c r="J152" i="10" s="1"/>
  <c r="AJ153" i="10"/>
  <c r="I153" i="10" s="1"/>
  <c r="J153" i="10" s="1"/>
  <c r="K153" i="10" s="1"/>
  <c r="AJ154" i="10"/>
  <c r="I154" i="10" s="1"/>
  <c r="J154" i="10" s="1"/>
  <c r="K154" i="10" s="1"/>
  <c r="AJ151" i="10"/>
  <c r="I151" i="10" s="1"/>
  <c r="AJ150" i="10"/>
  <c r="I150" i="10" s="1"/>
  <c r="J150" i="10" s="1"/>
  <c r="AJ149" i="10"/>
  <c r="I149" i="10" s="1"/>
  <c r="J149" i="10" s="1"/>
  <c r="AJ148" i="10"/>
  <c r="I148" i="10" s="1"/>
  <c r="AJ147" i="10"/>
  <c r="I147" i="10" s="1"/>
  <c r="AJ146" i="10"/>
  <c r="I146" i="10" s="1"/>
  <c r="J146" i="10" s="1"/>
  <c r="K146" i="10" s="1"/>
  <c r="AJ145" i="10"/>
  <c r="I145" i="10" s="1"/>
  <c r="J145" i="10" s="1"/>
  <c r="AJ144" i="10"/>
  <c r="I144" i="10" s="1"/>
  <c r="AJ143" i="10"/>
  <c r="I143" i="10" s="1"/>
  <c r="J143" i="10" s="1"/>
  <c r="AJ142" i="10"/>
  <c r="I142" i="10" s="1"/>
  <c r="AJ141" i="10"/>
  <c r="I141" i="10" s="1"/>
  <c r="AJ140" i="10"/>
  <c r="I140" i="10" s="1"/>
  <c r="E140" i="10"/>
  <c r="G140" i="10" s="1"/>
  <c r="E141" i="10"/>
  <c r="G141" i="10" s="1"/>
  <c r="E142" i="10"/>
  <c r="H142" i="10" s="1"/>
  <c r="AJ139" i="10"/>
  <c r="I139" i="10" s="1"/>
  <c r="J139" i="10" s="1"/>
  <c r="AJ138" i="10"/>
  <c r="I138" i="10" s="1"/>
  <c r="J138" i="10" s="1"/>
  <c r="K138" i="10" s="1"/>
  <c r="AJ137" i="10"/>
  <c r="I137" i="10" s="1"/>
  <c r="J137" i="10" s="1"/>
  <c r="AJ136" i="10"/>
  <c r="E138" i="10"/>
  <c r="G138" i="10" s="1"/>
  <c r="E139" i="10"/>
  <c r="G139" i="10" s="1"/>
  <c r="E137" i="10"/>
  <c r="G137" i="10" s="1"/>
  <c r="F136" i="10"/>
  <c r="G136" i="10"/>
  <c r="H136" i="10"/>
  <c r="F135" i="10"/>
  <c r="G135" i="10"/>
  <c r="H135" i="10"/>
  <c r="F134" i="10"/>
  <c r="G134" i="10"/>
  <c r="H134" i="10"/>
  <c r="F133" i="10"/>
  <c r="G133" i="10"/>
  <c r="H133" i="10"/>
  <c r="F132" i="10"/>
  <c r="G132" i="10"/>
  <c r="H132" i="10"/>
  <c r="F131" i="10"/>
  <c r="G131" i="10"/>
  <c r="H131" i="10"/>
  <c r="F130" i="10"/>
  <c r="G130" i="10"/>
  <c r="H130" i="10"/>
  <c r="F129" i="10"/>
  <c r="G129" i="10"/>
  <c r="H129" i="10"/>
  <c r="F128" i="10"/>
  <c r="G128" i="10"/>
  <c r="H128" i="10"/>
  <c r="F127" i="10"/>
  <c r="G127" i="10"/>
  <c r="H127" i="10"/>
  <c r="F126" i="10"/>
  <c r="G126" i="10"/>
  <c r="H126" i="10"/>
  <c r="F125" i="10"/>
  <c r="G125" i="10"/>
  <c r="H125" i="10"/>
  <c r="F124" i="10"/>
  <c r="G124" i="10"/>
  <c r="H124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23" i="10"/>
  <c r="AJ122" i="10"/>
  <c r="AJ121" i="10"/>
  <c r="BO133" i="10"/>
  <c r="BO130" i="10"/>
  <c r="BO127" i="10"/>
  <c r="BO124" i="10"/>
  <c r="BO121" i="10"/>
  <c r="F123" i="10"/>
  <c r="G123" i="10"/>
  <c r="H123" i="10"/>
  <c r="F122" i="10"/>
  <c r="G122" i="10"/>
  <c r="H122" i="10"/>
  <c r="F121" i="10"/>
  <c r="G121" i="10"/>
  <c r="H121" i="10"/>
  <c r="BM118" i="10"/>
  <c r="BM117" i="10"/>
  <c r="BM120" i="10"/>
  <c r="BM119" i="10"/>
  <c r="BM116" i="10"/>
  <c r="BM115" i="10"/>
  <c r="AJ117" i="10"/>
  <c r="AJ118" i="10"/>
  <c r="AJ119" i="10"/>
  <c r="AJ120" i="10"/>
  <c r="F117" i="10"/>
  <c r="G117" i="10"/>
  <c r="H117" i="10"/>
  <c r="F118" i="10"/>
  <c r="G118" i="10"/>
  <c r="H118" i="10"/>
  <c r="F119" i="10"/>
  <c r="I119" i="10" s="1"/>
  <c r="G119" i="10"/>
  <c r="H119" i="10"/>
  <c r="F120" i="10"/>
  <c r="G120" i="10"/>
  <c r="H120" i="10"/>
  <c r="G115" i="10"/>
  <c r="H115" i="10"/>
  <c r="G116" i="10"/>
  <c r="H116" i="10"/>
  <c r="F116" i="10"/>
  <c r="F115" i="10"/>
  <c r="AJ116" i="10"/>
  <c r="AJ115" i="10"/>
  <c r="BC101" i="10"/>
  <c r="BD101" i="10"/>
  <c r="BG101" i="10"/>
  <c r="BF101" i="10" s="1"/>
  <c r="BC102" i="10"/>
  <c r="BD102" i="10"/>
  <c r="BG102" i="10"/>
  <c r="BF102" i="10" s="1"/>
  <c r="BC103" i="10"/>
  <c r="BD103" i="10"/>
  <c r="BG103" i="10"/>
  <c r="BF103" i="10" s="1"/>
  <c r="BC104" i="10"/>
  <c r="BD104" i="10"/>
  <c r="BG104" i="10"/>
  <c r="BF104" i="10" s="1"/>
  <c r="BC105" i="10"/>
  <c r="BD105" i="10"/>
  <c r="BG105" i="10"/>
  <c r="BF105" i="10" s="1"/>
  <c r="BC106" i="10"/>
  <c r="BD106" i="10"/>
  <c r="BG106" i="10"/>
  <c r="BF106" i="10" s="1"/>
  <c r="BC107" i="10"/>
  <c r="BD107" i="10"/>
  <c r="BG107" i="10"/>
  <c r="BF107" i="10" s="1"/>
  <c r="BC108" i="10"/>
  <c r="BD108" i="10"/>
  <c r="BG108" i="10"/>
  <c r="BF108" i="10" s="1"/>
  <c r="BC109" i="10"/>
  <c r="BD109" i="10"/>
  <c r="BG109" i="10"/>
  <c r="BF109" i="10" s="1"/>
  <c r="BC110" i="10"/>
  <c r="BD110" i="10"/>
  <c r="BG110" i="10"/>
  <c r="BF110" i="10" s="1"/>
  <c r="BC111" i="10"/>
  <c r="BD111" i="10"/>
  <c r="BG111" i="10"/>
  <c r="BF111" i="10" s="1"/>
  <c r="BC112" i="10"/>
  <c r="BD112" i="10"/>
  <c r="BG112" i="10"/>
  <c r="BF112" i="10" s="1"/>
  <c r="BC113" i="10"/>
  <c r="BD113" i="10"/>
  <c r="BG113" i="10"/>
  <c r="BF113" i="10" s="1"/>
  <c r="BC114" i="10"/>
  <c r="BD114" i="10"/>
  <c r="BG114" i="10"/>
  <c r="BF114" i="10" s="1"/>
  <c r="BG100" i="10"/>
  <c r="BF100" i="10" s="1"/>
  <c r="BD100" i="10"/>
  <c r="BC100" i="10"/>
  <c r="AJ114" i="10"/>
  <c r="I114" i="10" s="1"/>
  <c r="E114" i="10"/>
  <c r="H114" i="10" s="1"/>
  <c r="AJ113" i="10"/>
  <c r="I113" i="10" s="1"/>
  <c r="E113" i="10"/>
  <c r="H113" i="10" s="1"/>
  <c r="AJ112" i="10"/>
  <c r="I112" i="10" s="1"/>
  <c r="E112" i="10"/>
  <c r="G112" i="10" s="1"/>
  <c r="AJ111" i="10"/>
  <c r="I111" i="10" s="1"/>
  <c r="J111" i="10" s="1"/>
  <c r="K111" i="10" s="1"/>
  <c r="AJ110" i="10"/>
  <c r="I110" i="10" s="1"/>
  <c r="AJ109" i="10"/>
  <c r="I109" i="10" s="1"/>
  <c r="J109" i="10" s="1"/>
  <c r="K109" i="10" s="1"/>
  <c r="AJ108" i="10"/>
  <c r="I108" i="10" s="1"/>
  <c r="E111" i="10"/>
  <c r="G111" i="10" s="1"/>
  <c r="E110" i="10"/>
  <c r="G110" i="10" s="1"/>
  <c r="E109" i="10"/>
  <c r="H109" i="10" s="1"/>
  <c r="E108" i="10"/>
  <c r="G108" i="10" s="1"/>
  <c r="AJ105" i="10"/>
  <c r="I105" i="10" s="1"/>
  <c r="J105" i="10" s="1"/>
  <c r="K105" i="10" s="1"/>
  <c r="AJ106" i="10"/>
  <c r="I106" i="10" s="1"/>
  <c r="AJ107" i="10"/>
  <c r="I107" i="10" s="1"/>
  <c r="J107" i="10" s="1"/>
  <c r="AJ104" i="10"/>
  <c r="I104" i="10" s="1"/>
  <c r="E107" i="10"/>
  <c r="H107" i="10" s="1"/>
  <c r="E106" i="10"/>
  <c r="G106" i="10" s="1"/>
  <c r="E105" i="10"/>
  <c r="G105" i="10" s="1"/>
  <c r="E104" i="10"/>
  <c r="G104" i="10" s="1"/>
  <c r="AJ101" i="10"/>
  <c r="I101" i="10" s="1"/>
  <c r="J101" i="10" s="1"/>
  <c r="AJ102" i="10"/>
  <c r="I102" i="10" s="1"/>
  <c r="J102" i="10" s="1"/>
  <c r="K102" i="10" s="1"/>
  <c r="AJ103" i="10"/>
  <c r="I103" i="10" s="1"/>
  <c r="E101" i="10"/>
  <c r="G101" i="10" s="1"/>
  <c r="E102" i="10"/>
  <c r="H102" i="10" s="1"/>
  <c r="E103" i="10"/>
  <c r="G103" i="10" s="1"/>
  <c r="E100" i="10"/>
  <c r="G100" i="10" s="1"/>
  <c r="AJ100" i="10"/>
  <c r="BF91" i="10"/>
  <c r="BP91" i="10"/>
  <c r="BF92" i="10"/>
  <c r="BP92" i="10"/>
  <c r="BF93" i="10"/>
  <c r="BP93" i="10"/>
  <c r="BF94" i="10"/>
  <c r="BP94" i="10"/>
  <c r="BF95" i="10"/>
  <c r="BP95" i="10"/>
  <c r="BF96" i="10"/>
  <c r="BP96" i="10"/>
  <c r="AJ96" i="10"/>
  <c r="AJ95" i="10"/>
  <c r="AJ94" i="10"/>
  <c r="AJ93" i="10"/>
  <c r="AJ92" i="10"/>
  <c r="AJ91" i="10"/>
  <c r="F96" i="10"/>
  <c r="G96" i="10"/>
  <c r="H96" i="10"/>
  <c r="F95" i="10"/>
  <c r="I95" i="10" s="1"/>
  <c r="G95" i="10"/>
  <c r="H95" i="10"/>
  <c r="F94" i="10"/>
  <c r="G94" i="10"/>
  <c r="H94" i="10"/>
  <c r="F93" i="10"/>
  <c r="G93" i="10"/>
  <c r="H93" i="10"/>
  <c r="F92" i="10"/>
  <c r="G92" i="10"/>
  <c r="H92" i="10"/>
  <c r="F91" i="10"/>
  <c r="G91" i="10"/>
  <c r="H91" i="10"/>
  <c r="BF89" i="10"/>
  <c r="BF90" i="10"/>
  <c r="BF97" i="10"/>
  <c r="BF98" i="10"/>
  <c r="BF99" i="10"/>
  <c r="BF88" i="10"/>
  <c r="BP99" i="10"/>
  <c r="BP89" i="10"/>
  <c r="BP90" i="10"/>
  <c r="BP88" i="10"/>
  <c r="F85" i="10"/>
  <c r="F86" i="10"/>
  <c r="F87" i="10"/>
  <c r="F88" i="10"/>
  <c r="F89" i="10"/>
  <c r="F90" i="10"/>
  <c r="F97" i="10"/>
  <c r="F98" i="10"/>
  <c r="F99" i="10"/>
  <c r="F84" i="10"/>
  <c r="P221" i="12" l="1"/>
  <c r="Q221" i="12" s="1"/>
  <c r="K70" i="12"/>
  <c r="O70" i="12" s="1"/>
  <c r="K68" i="12"/>
  <c r="O68" i="12" s="1"/>
  <c r="O110" i="12"/>
  <c r="K110" i="12"/>
  <c r="P110" i="12" s="1"/>
  <c r="N186" i="12"/>
  <c r="K65" i="12"/>
  <c r="O65" i="12" s="1"/>
  <c r="O109" i="12"/>
  <c r="Q109" i="12" s="1"/>
  <c r="O107" i="12"/>
  <c r="Q107" i="12" s="1"/>
  <c r="P223" i="12"/>
  <c r="P237" i="12"/>
  <c r="P232" i="12"/>
  <c r="Q232" i="12" s="1"/>
  <c r="N194" i="12"/>
  <c r="K105" i="12"/>
  <c r="P105" i="12" s="1"/>
  <c r="Q105" i="12" s="1"/>
  <c r="P227" i="12"/>
  <c r="I350" i="10"/>
  <c r="I336" i="10"/>
  <c r="J336" i="10" s="1"/>
  <c r="K336" i="10" s="1"/>
  <c r="I346" i="10"/>
  <c r="J346" i="10" s="1"/>
  <c r="K346" i="10" s="1"/>
  <c r="I332" i="10"/>
  <c r="I334" i="10"/>
  <c r="J334" i="10" s="1"/>
  <c r="K334" i="10" s="1"/>
  <c r="G377" i="10"/>
  <c r="I345" i="10"/>
  <c r="J345" i="10" s="1"/>
  <c r="K345" i="10" s="1"/>
  <c r="G382" i="10"/>
  <c r="I355" i="10"/>
  <c r="J355" i="10" s="1"/>
  <c r="K355" i="10" s="1"/>
  <c r="G362" i="10"/>
  <c r="BC359" i="10"/>
  <c r="BE359" i="10"/>
  <c r="G360" i="10"/>
  <c r="BB362" i="10"/>
  <c r="H370" i="10"/>
  <c r="G359" i="10"/>
  <c r="BD361" i="10"/>
  <c r="G369" i="10"/>
  <c r="BB361" i="10"/>
  <c r="H368" i="10"/>
  <c r="BB360" i="10"/>
  <c r="BB380" i="10" s="1"/>
  <c r="I354" i="10"/>
  <c r="J354" i="10" s="1"/>
  <c r="K354" i="10" s="1"/>
  <c r="I358" i="10"/>
  <c r="J358" i="10" s="1"/>
  <c r="K358" i="10" s="1"/>
  <c r="I331" i="10"/>
  <c r="J331" i="10" s="1"/>
  <c r="K331" i="10" s="1"/>
  <c r="I357" i="10"/>
  <c r="J357" i="10" s="1"/>
  <c r="K357" i="10" s="1"/>
  <c r="H364" i="10"/>
  <c r="BD359" i="10"/>
  <c r="BC361" i="10"/>
  <c r="I341" i="10"/>
  <c r="J341" i="10" s="1"/>
  <c r="K341" i="10" s="1"/>
  <c r="H363" i="10"/>
  <c r="I338" i="10"/>
  <c r="J338" i="10" s="1"/>
  <c r="K338" i="10" s="1"/>
  <c r="BE362" i="10"/>
  <c r="BE360" i="10"/>
  <c r="I343" i="10"/>
  <c r="J343" i="10" s="1"/>
  <c r="K343" i="10" s="1"/>
  <c r="H367" i="10"/>
  <c r="BD362" i="10"/>
  <c r="BD360" i="10"/>
  <c r="I335" i="10"/>
  <c r="J335" i="10" s="1"/>
  <c r="H361" i="10"/>
  <c r="BC362" i="10"/>
  <c r="BC360" i="10"/>
  <c r="I333" i="10"/>
  <c r="J333" i="10" s="1"/>
  <c r="G365" i="10"/>
  <c r="BB359" i="10"/>
  <c r="J332" i="10"/>
  <c r="K332" i="10" s="1"/>
  <c r="L364" i="10"/>
  <c r="K364" i="10"/>
  <c r="J372" i="10"/>
  <c r="K372" i="10" s="1"/>
  <c r="K373" i="10"/>
  <c r="M373" i="10"/>
  <c r="J374" i="10"/>
  <c r="K374" i="10" s="1"/>
  <c r="J356" i="10"/>
  <c r="K356" i="10" s="1"/>
  <c r="J363" i="10"/>
  <c r="K363" i="10" s="1"/>
  <c r="H366" i="10"/>
  <c r="I337" i="10"/>
  <c r="J337" i="10" s="1"/>
  <c r="K337" i="10" s="1"/>
  <c r="I344" i="10"/>
  <c r="J344" i="10" s="1"/>
  <c r="K344" i="10" s="1"/>
  <c r="G375" i="10"/>
  <c r="H378" i="10"/>
  <c r="I347" i="10"/>
  <c r="J347" i="10" s="1"/>
  <c r="K347" i="10" s="1"/>
  <c r="I351" i="10"/>
  <c r="J351" i="10" s="1"/>
  <c r="K351" i="10" s="1"/>
  <c r="M366" i="10"/>
  <c r="G261" i="10"/>
  <c r="L375" i="10"/>
  <c r="M336" i="10"/>
  <c r="I339" i="10"/>
  <c r="J339" i="10" s="1"/>
  <c r="K339" i="10" s="1"/>
  <c r="I348" i="10"/>
  <c r="I352" i="10"/>
  <c r="J352" i="10" s="1"/>
  <c r="L366" i="10"/>
  <c r="I161" i="10"/>
  <c r="J161" i="10" s="1"/>
  <c r="K161" i="10" s="1"/>
  <c r="I340" i="10"/>
  <c r="J340" i="10" s="1"/>
  <c r="K340" i="10" s="1"/>
  <c r="I349" i="10"/>
  <c r="J349" i="10" s="1"/>
  <c r="K349" i="10" s="1"/>
  <c r="I353" i="10"/>
  <c r="J353" i="10" s="1"/>
  <c r="L373" i="10"/>
  <c r="M364" i="10"/>
  <c r="G374" i="10"/>
  <c r="L382" i="10"/>
  <c r="M382" i="10"/>
  <c r="K382" i="10"/>
  <c r="M381" i="10"/>
  <c r="L381" i="10"/>
  <c r="J380" i="10"/>
  <c r="K380" i="10" s="1"/>
  <c r="J379" i="10"/>
  <c r="K379" i="10" s="1"/>
  <c r="H381" i="10"/>
  <c r="H380" i="10"/>
  <c r="H379" i="10"/>
  <c r="K378" i="10"/>
  <c r="L378" i="10"/>
  <c r="M378" i="10"/>
  <c r="M377" i="10"/>
  <c r="L377" i="10"/>
  <c r="M376" i="10"/>
  <c r="L376" i="10"/>
  <c r="H376" i="10"/>
  <c r="M375" i="10"/>
  <c r="H373" i="10"/>
  <c r="H372" i="10"/>
  <c r="M371" i="10"/>
  <c r="L371" i="10"/>
  <c r="H371" i="10"/>
  <c r="K359" i="10"/>
  <c r="M359" i="10"/>
  <c r="K367" i="10"/>
  <c r="M367" i="10"/>
  <c r="M365" i="10"/>
  <c r="K365" i="10"/>
  <c r="L365" i="10"/>
  <c r="M368" i="10"/>
  <c r="L367" i="10"/>
  <c r="M360" i="10"/>
  <c r="L359" i="10"/>
  <c r="M369" i="10"/>
  <c r="L368" i="10"/>
  <c r="M361" i="10"/>
  <c r="L360" i="10"/>
  <c r="M370" i="10"/>
  <c r="L369" i="10"/>
  <c r="M362" i="10"/>
  <c r="L361" i="10"/>
  <c r="L370" i="10"/>
  <c r="L362" i="10"/>
  <c r="J350" i="10"/>
  <c r="K350" i="10" s="1"/>
  <c r="J348" i="10"/>
  <c r="K348" i="10" s="1"/>
  <c r="M347" i="10"/>
  <c r="M346" i="10"/>
  <c r="L346" i="10"/>
  <c r="L342" i="10"/>
  <c r="M342" i="10"/>
  <c r="M333" i="10"/>
  <c r="K333" i="10"/>
  <c r="L334" i="10"/>
  <c r="I280" i="10"/>
  <c r="J280" i="10" s="1"/>
  <c r="K280" i="10" s="1"/>
  <c r="I282" i="10"/>
  <c r="J282" i="10" s="1"/>
  <c r="K282" i="10" s="1"/>
  <c r="J324" i="10"/>
  <c r="K324" i="10" s="1"/>
  <c r="I311" i="10"/>
  <c r="J311" i="10" s="1"/>
  <c r="K311" i="10" s="1"/>
  <c r="I288" i="10"/>
  <c r="J288" i="10" s="1"/>
  <c r="K288" i="10" s="1"/>
  <c r="G259" i="10"/>
  <c r="I281" i="10"/>
  <c r="J281" i="10" s="1"/>
  <c r="K281" i="10" s="1"/>
  <c r="I285" i="10"/>
  <c r="J285" i="10" s="1"/>
  <c r="K285" i="10" s="1"/>
  <c r="I303" i="10"/>
  <c r="J303" i="10" s="1"/>
  <c r="K303" i="10" s="1"/>
  <c r="L329" i="10"/>
  <c r="J320" i="10"/>
  <c r="J316" i="10"/>
  <c r="K316" i="10" s="1"/>
  <c r="M322" i="10"/>
  <c r="K327" i="10"/>
  <c r="M327" i="10"/>
  <c r="M328" i="10"/>
  <c r="L327" i="10"/>
  <c r="M329" i="10"/>
  <c r="L328" i="10"/>
  <c r="M330" i="10"/>
  <c r="L330" i="10"/>
  <c r="L319" i="10"/>
  <c r="K323" i="10"/>
  <c r="M323" i="10"/>
  <c r="M321" i="10"/>
  <c r="L321" i="10"/>
  <c r="K321" i="10"/>
  <c r="K315" i="10"/>
  <c r="M315" i="10"/>
  <c r="L322" i="10"/>
  <c r="L323" i="10"/>
  <c r="L315" i="10"/>
  <c r="M325" i="10"/>
  <c r="M317" i="10"/>
  <c r="M326" i="10"/>
  <c r="L325" i="10"/>
  <c r="M318" i="10"/>
  <c r="L317" i="10"/>
  <c r="L326" i="10"/>
  <c r="M319" i="10"/>
  <c r="L318" i="10"/>
  <c r="P239" i="12"/>
  <c r="Q239" i="12" s="1"/>
  <c r="P229" i="12"/>
  <c r="Q229" i="12" s="1"/>
  <c r="P228" i="12"/>
  <c r="O228" i="12"/>
  <c r="Q227" i="12"/>
  <c r="P234" i="12"/>
  <c r="Q234" i="12" s="1"/>
  <c r="P238" i="12"/>
  <c r="O238" i="12"/>
  <c r="Q237" i="12"/>
  <c r="P233" i="12"/>
  <c r="O233" i="12"/>
  <c r="P236" i="12"/>
  <c r="Q236" i="12" s="1"/>
  <c r="P231" i="12"/>
  <c r="Q231" i="12" s="1"/>
  <c r="P226" i="12"/>
  <c r="Q226" i="12" s="1"/>
  <c r="P224" i="12"/>
  <c r="O224" i="12"/>
  <c r="Q223" i="12"/>
  <c r="O222" i="12"/>
  <c r="P222" i="12"/>
  <c r="I309" i="10"/>
  <c r="J309" i="10" s="1"/>
  <c r="K309" i="10" s="1"/>
  <c r="I306" i="10"/>
  <c r="J306" i="10" s="1"/>
  <c r="K306" i="10" s="1"/>
  <c r="I305" i="10"/>
  <c r="J305" i="10" s="1"/>
  <c r="K305" i="10" s="1"/>
  <c r="I279" i="10"/>
  <c r="J279" i="10" s="1"/>
  <c r="K279" i="10" s="1"/>
  <c r="I304" i="10"/>
  <c r="J304" i="10" s="1"/>
  <c r="J296" i="10"/>
  <c r="K296" i="10" s="1"/>
  <c r="J293" i="10"/>
  <c r="K293" i="10" s="1"/>
  <c r="J301" i="10"/>
  <c r="K301" i="10" s="1"/>
  <c r="J299" i="10"/>
  <c r="M299" i="10" s="1"/>
  <c r="J300" i="10"/>
  <c r="K300" i="10" s="1"/>
  <c r="J292" i="10"/>
  <c r="K292" i="10" s="1"/>
  <c r="I286" i="10"/>
  <c r="I312" i="10"/>
  <c r="I287" i="10"/>
  <c r="J287" i="10" s="1"/>
  <c r="I313" i="10"/>
  <c r="J313" i="10" s="1"/>
  <c r="K313" i="10" s="1"/>
  <c r="M298" i="10"/>
  <c r="I314" i="10"/>
  <c r="J314" i="10" s="1"/>
  <c r="K314" i="10" s="1"/>
  <c r="H262" i="10"/>
  <c r="I289" i="10"/>
  <c r="J289" i="10" s="1"/>
  <c r="K289" i="10" s="1"/>
  <c r="I307" i="10"/>
  <c r="J307" i="10" s="1"/>
  <c r="K307" i="10" s="1"/>
  <c r="I283" i="10"/>
  <c r="J283" i="10" s="1"/>
  <c r="K283" i="10" s="1"/>
  <c r="I308" i="10"/>
  <c r="J308" i="10" s="1"/>
  <c r="K308" i="10" s="1"/>
  <c r="I284" i="10"/>
  <c r="J284" i="10" s="1"/>
  <c r="K284" i="10" s="1"/>
  <c r="I310" i="10"/>
  <c r="J310" i="10" s="1"/>
  <c r="K310" i="10" s="1"/>
  <c r="M294" i="10"/>
  <c r="K294" i="10"/>
  <c r="K291" i="10"/>
  <c r="L291" i="10"/>
  <c r="M291" i="10"/>
  <c r="M302" i="10"/>
  <c r="K302" i="10"/>
  <c r="J295" i="10"/>
  <c r="K295" i="10" s="1"/>
  <c r="L298" i="10"/>
  <c r="J297" i="10"/>
  <c r="K297" i="10" s="1"/>
  <c r="L302" i="10"/>
  <c r="L294" i="10"/>
  <c r="N206" i="12"/>
  <c r="N202" i="12"/>
  <c r="N208" i="12"/>
  <c r="N204" i="12"/>
  <c r="N210" i="12"/>
  <c r="N205" i="12"/>
  <c r="N211" i="12"/>
  <c r="N209" i="12"/>
  <c r="N203" i="12"/>
  <c r="N207" i="12"/>
  <c r="N201" i="12"/>
  <c r="N212" i="12"/>
  <c r="M290" i="10"/>
  <c r="L290" i="10"/>
  <c r="J217" i="10"/>
  <c r="K217" i="10" s="1"/>
  <c r="J218" i="10"/>
  <c r="K218" i="10" s="1"/>
  <c r="J225" i="10"/>
  <c r="K225" i="10" s="1"/>
  <c r="J222" i="10"/>
  <c r="K222" i="10" s="1"/>
  <c r="J213" i="10"/>
  <c r="K213" i="10" s="1"/>
  <c r="L221" i="10"/>
  <c r="J224" i="10"/>
  <c r="K224" i="10" s="1"/>
  <c r="I189" i="10"/>
  <c r="J189" i="10" s="1"/>
  <c r="K189" i="10" s="1"/>
  <c r="L216" i="10"/>
  <c r="L214" i="10"/>
  <c r="J273" i="10"/>
  <c r="K273" i="10" s="1"/>
  <c r="J274" i="10"/>
  <c r="K274" i="10" s="1"/>
  <c r="J275" i="10"/>
  <c r="K275" i="10" s="1"/>
  <c r="J276" i="10"/>
  <c r="K276" i="10" s="1"/>
  <c r="J271" i="10"/>
  <c r="K271" i="10" s="1"/>
  <c r="L278" i="10"/>
  <c r="K278" i="10"/>
  <c r="J272" i="10"/>
  <c r="K272" i="10" s="1"/>
  <c r="J277" i="10"/>
  <c r="K277" i="10" s="1"/>
  <c r="M278" i="10"/>
  <c r="M270" i="10"/>
  <c r="L270" i="10"/>
  <c r="J269" i="10"/>
  <c r="K269" i="10" s="1"/>
  <c r="J268" i="10"/>
  <c r="K268" i="10" s="1"/>
  <c r="J258" i="10"/>
  <c r="K258" i="10" s="1"/>
  <c r="J250" i="10"/>
  <c r="K250" i="10" s="1"/>
  <c r="J242" i="10"/>
  <c r="K242" i="10" s="1"/>
  <c r="J234" i="10"/>
  <c r="K234" i="10" s="1"/>
  <c r="J257" i="10"/>
  <c r="K257" i="10" s="1"/>
  <c r="J249" i="10"/>
  <c r="K249" i="10" s="1"/>
  <c r="J241" i="10"/>
  <c r="K241" i="10" s="1"/>
  <c r="J254" i="10"/>
  <c r="K254" i="10" s="1"/>
  <c r="J246" i="10"/>
  <c r="K246" i="10" s="1"/>
  <c r="J238" i="10"/>
  <c r="K238" i="10" s="1"/>
  <c r="J230" i="10"/>
  <c r="K230" i="10" s="1"/>
  <c r="J253" i="10"/>
  <c r="K253" i="10" s="1"/>
  <c r="J245" i="10"/>
  <c r="K245" i="10" s="1"/>
  <c r="J237" i="10"/>
  <c r="K237" i="10" s="1"/>
  <c r="J231" i="10"/>
  <c r="K231" i="10" s="1"/>
  <c r="J252" i="10"/>
  <c r="K252" i="10" s="1"/>
  <c r="J244" i="10"/>
  <c r="K244" i="10" s="1"/>
  <c r="J236" i="10"/>
  <c r="K236" i="10" s="1"/>
  <c r="M229" i="10"/>
  <c r="K229" i="10"/>
  <c r="J251" i="10"/>
  <c r="K251" i="10" s="1"/>
  <c r="J243" i="10"/>
  <c r="K243" i="10" s="1"/>
  <c r="J235" i="10"/>
  <c r="K235" i="10" s="1"/>
  <c r="L255" i="10"/>
  <c r="L233" i="10"/>
  <c r="L229" i="10"/>
  <c r="M255" i="10"/>
  <c r="M233" i="10"/>
  <c r="M247" i="10"/>
  <c r="M239" i="10"/>
  <c r="M267" i="10"/>
  <c r="L267" i="10"/>
  <c r="N192" i="12"/>
  <c r="N191" i="12"/>
  <c r="N188" i="12"/>
  <c r="N193" i="12"/>
  <c r="N190" i="12"/>
  <c r="N187" i="12"/>
  <c r="N189" i="12"/>
  <c r="N195" i="12"/>
  <c r="O114" i="12"/>
  <c r="K114" i="12"/>
  <c r="P114" i="12" s="1"/>
  <c r="O108" i="12"/>
  <c r="K108" i="12"/>
  <c r="P108" i="12" s="1"/>
  <c r="O106" i="12"/>
  <c r="K106" i="12"/>
  <c r="P106" i="12" s="1"/>
  <c r="K116" i="12"/>
  <c r="P116" i="12" s="1"/>
  <c r="Q116" i="12" s="1"/>
  <c r="O112" i="12"/>
  <c r="Q112" i="12" s="1"/>
  <c r="K115" i="12"/>
  <c r="P115" i="12" s="1"/>
  <c r="Q115" i="12" s="1"/>
  <c r="K113" i="12"/>
  <c r="P113" i="12" s="1"/>
  <c r="Q113" i="12" s="1"/>
  <c r="O111" i="12"/>
  <c r="Q111" i="12" s="1"/>
  <c r="M184" i="12"/>
  <c r="O184" i="12"/>
  <c r="M185" i="12"/>
  <c r="O185" i="12"/>
  <c r="H266" i="10"/>
  <c r="H263" i="10"/>
  <c r="H265" i="10"/>
  <c r="H264" i="10"/>
  <c r="H260" i="10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M256" i="10"/>
  <c r="M248" i="10"/>
  <c r="L247" i="10"/>
  <c r="M240" i="10"/>
  <c r="L239" i="10"/>
  <c r="M232" i="10"/>
  <c r="L256" i="10"/>
  <c r="L248" i="10"/>
  <c r="L240" i="10"/>
  <c r="L232" i="10"/>
  <c r="M228" i="10"/>
  <c r="L228" i="10"/>
  <c r="J227" i="10"/>
  <c r="K227" i="10" s="1"/>
  <c r="M226" i="10"/>
  <c r="L226" i="10"/>
  <c r="K220" i="10"/>
  <c r="M220" i="10"/>
  <c r="K212" i="10"/>
  <c r="M212" i="10"/>
  <c r="M219" i="10"/>
  <c r="K219" i="10"/>
  <c r="L219" i="10"/>
  <c r="M221" i="10"/>
  <c r="L220" i="10"/>
  <c r="L212" i="10"/>
  <c r="M214" i="10"/>
  <c r="M223" i="10"/>
  <c r="M215" i="10"/>
  <c r="L223" i="10"/>
  <c r="M216" i="10"/>
  <c r="L215" i="10"/>
  <c r="J211" i="10"/>
  <c r="K211" i="10" s="1"/>
  <c r="P140" i="12"/>
  <c r="L140" i="12"/>
  <c r="Q140" i="12" s="1"/>
  <c r="P147" i="12"/>
  <c r="L147" i="12"/>
  <c r="Q147" i="12" s="1"/>
  <c r="P148" i="12"/>
  <c r="L148" i="12"/>
  <c r="Q148" i="12" s="1"/>
  <c r="P142" i="12"/>
  <c r="L142" i="12"/>
  <c r="Q142" i="12" s="1"/>
  <c r="P143" i="12"/>
  <c r="L143" i="12"/>
  <c r="Q143" i="12" s="1"/>
  <c r="P144" i="12"/>
  <c r="L144" i="12"/>
  <c r="Q144" i="12" s="1"/>
  <c r="P150" i="12"/>
  <c r="L150" i="12"/>
  <c r="Q150" i="12" s="1"/>
  <c r="P146" i="12"/>
  <c r="L146" i="12"/>
  <c r="Q146" i="12" s="1"/>
  <c r="P138" i="12"/>
  <c r="L138" i="12"/>
  <c r="Q138" i="12" s="1"/>
  <c r="P151" i="12"/>
  <c r="L151" i="12"/>
  <c r="Q151" i="12" s="1"/>
  <c r="P139" i="12"/>
  <c r="L139" i="12"/>
  <c r="Q139" i="12" s="1"/>
  <c r="P152" i="12"/>
  <c r="L152" i="12"/>
  <c r="Q152" i="12" s="1"/>
  <c r="L137" i="12"/>
  <c r="Q137" i="12" s="1"/>
  <c r="R137" i="12" s="1"/>
  <c r="L141" i="12"/>
  <c r="Q141" i="12" s="1"/>
  <c r="R141" i="12" s="1"/>
  <c r="L145" i="12"/>
  <c r="Q145" i="12" s="1"/>
  <c r="R145" i="12" s="1"/>
  <c r="L149" i="12"/>
  <c r="Q149" i="12" s="1"/>
  <c r="R149" i="12" s="1"/>
  <c r="L122" i="12"/>
  <c r="Q122" i="12" s="1"/>
  <c r="P122" i="12"/>
  <c r="L130" i="12"/>
  <c r="Q130" i="12" s="1"/>
  <c r="P130" i="12"/>
  <c r="L134" i="12"/>
  <c r="Q134" i="12" s="1"/>
  <c r="P134" i="12"/>
  <c r="P126" i="12"/>
  <c r="R126" i="12" s="1"/>
  <c r="P124" i="12"/>
  <c r="L124" i="12"/>
  <c r="Q124" i="12" s="1"/>
  <c r="P128" i="12"/>
  <c r="L128" i="12"/>
  <c r="Q128" i="12" s="1"/>
  <c r="P132" i="12"/>
  <c r="L132" i="12"/>
  <c r="Q132" i="12" s="1"/>
  <c r="P123" i="12"/>
  <c r="L123" i="12"/>
  <c r="Q123" i="12" s="1"/>
  <c r="P135" i="12"/>
  <c r="L135" i="12"/>
  <c r="Q135" i="12" s="1"/>
  <c r="P127" i="12"/>
  <c r="L127" i="12"/>
  <c r="Q127" i="12" s="1"/>
  <c r="P131" i="12"/>
  <c r="L131" i="12"/>
  <c r="Q131" i="12" s="1"/>
  <c r="P136" i="12"/>
  <c r="L136" i="12"/>
  <c r="Q136" i="12" s="1"/>
  <c r="P121" i="12"/>
  <c r="R121" i="12" s="1"/>
  <c r="P125" i="12"/>
  <c r="R125" i="12" s="1"/>
  <c r="P129" i="12"/>
  <c r="R129" i="12" s="1"/>
  <c r="P133" i="12"/>
  <c r="R133" i="12" s="1"/>
  <c r="P102" i="12"/>
  <c r="O102" i="12"/>
  <c r="O103" i="12"/>
  <c r="P103" i="12"/>
  <c r="O104" i="12"/>
  <c r="P104" i="12"/>
  <c r="P101" i="12"/>
  <c r="O101" i="12"/>
  <c r="I184" i="10"/>
  <c r="J184" i="10" s="1"/>
  <c r="H141" i="10"/>
  <c r="I124" i="10"/>
  <c r="J124" i="10" s="1"/>
  <c r="K124" i="10" s="1"/>
  <c r="I164" i="10"/>
  <c r="J164" i="10" s="1"/>
  <c r="K164" i="10" s="1"/>
  <c r="I158" i="10"/>
  <c r="J158" i="10" s="1"/>
  <c r="K158" i="10" s="1"/>
  <c r="I122" i="10"/>
  <c r="J122" i="10" s="1"/>
  <c r="K122" i="10" s="1"/>
  <c r="I129" i="10"/>
  <c r="J129" i="10" s="1"/>
  <c r="K129" i="10" s="1"/>
  <c r="I126" i="10"/>
  <c r="J126" i="10" s="1"/>
  <c r="K126" i="10" s="1"/>
  <c r="I134" i="10"/>
  <c r="J134" i="10" s="1"/>
  <c r="K134" i="10" s="1"/>
  <c r="H162" i="10"/>
  <c r="I165" i="10"/>
  <c r="J165" i="10" s="1"/>
  <c r="K165" i="10" s="1"/>
  <c r="I195" i="10"/>
  <c r="J195" i="10" s="1"/>
  <c r="K195" i="10" s="1"/>
  <c r="I136" i="10"/>
  <c r="J136" i="10" s="1"/>
  <c r="K136" i="10" s="1"/>
  <c r="G161" i="10"/>
  <c r="I191" i="10"/>
  <c r="J191" i="10" s="1"/>
  <c r="K191" i="10" s="1"/>
  <c r="I193" i="10"/>
  <c r="J193" i="10" s="1"/>
  <c r="K193" i="10" s="1"/>
  <c r="I192" i="10"/>
  <c r="J192" i="10" s="1"/>
  <c r="K192" i="10" s="1"/>
  <c r="I159" i="10"/>
  <c r="J159" i="10" s="1"/>
  <c r="K159" i="10" s="1"/>
  <c r="I125" i="10"/>
  <c r="J125" i="10" s="1"/>
  <c r="K125" i="10" s="1"/>
  <c r="I133" i="10"/>
  <c r="J133" i="10" s="1"/>
  <c r="K133" i="10" s="1"/>
  <c r="K72" i="12"/>
  <c r="O72" i="12" s="1"/>
  <c r="N27" i="12"/>
  <c r="Q27" i="12" s="1"/>
  <c r="K67" i="12"/>
  <c r="O67" i="12" s="1"/>
  <c r="N32" i="12"/>
  <c r="Q32" i="12" s="1"/>
  <c r="K73" i="12"/>
  <c r="O73" i="12" s="1"/>
  <c r="N73" i="12"/>
  <c r="N35" i="12"/>
  <c r="Q35" i="12" s="1"/>
  <c r="N24" i="12"/>
  <c r="Q24" i="12" s="1"/>
  <c r="N16" i="12"/>
  <c r="Q16" i="12" s="1"/>
  <c r="K79" i="12"/>
  <c r="O79" i="12" s="1"/>
  <c r="K71" i="12"/>
  <c r="O71" i="12" s="1"/>
  <c r="N43" i="12"/>
  <c r="Q43" i="12" s="1"/>
  <c r="N70" i="12"/>
  <c r="P70" i="12" s="1"/>
  <c r="K78" i="12"/>
  <c r="O78" i="12" s="1"/>
  <c r="P78" i="12" s="1"/>
  <c r="N51" i="12"/>
  <c r="Q51" i="12" s="1"/>
  <c r="K77" i="12"/>
  <c r="O77" i="12" s="1"/>
  <c r="P77" i="12" s="1"/>
  <c r="K66" i="12"/>
  <c r="O66" i="12" s="1"/>
  <c r="K76" i="12"/>
  <c r="O76" i="12" s="1"/>
  <c r="N79" i="12"/>
  <c r="N76" i="12"/>
  <c r="N72" i="12"/>
  <c r="K74" i="12"/>
  <c r="O74" i="12" s="1"/>
  <c r="P74" i="12" s="1"/>
  <c r="K75" i="12"/>
  <c r="O75" i="12" s="1"/>
  <c r="N55" i="12"/>
  <c r="Q55" i="12" s="1"/>
  <c r="N28" i="12"/>
  <c r="Q28" i="12" s="1"/>
  <c r="R28" i="12" s="1"/>
  <c r="N75" i="12"/>
  <c r="N71" i="12"/>
  <c r="J201" i="10"/>
  <c r="J208" i="10"/>
  <c r="K208" i="10" s="1"/>
  <c r="J200" i="10"/>
  <c r="K200" i="10" s="1"/>
  <c r="J206" i="10"/>
  <c r="M206" i="10" s="1"/>
  <c r="J198" i="10"/>
  <c r="K198" i="10" s="1"/>
  <c r="J205" i="10"/>
  <c r="K205" i="10" s="1"/>
  <c r="J197" i="10"/>
  <c r="K197" i="10" s="1"/>
  <c r="J210" i="10"/>
  <c r="K210" i="10" s="1"/>
  <c r="J202" i="10"/>
  <c r="L202" i="10" s="1"/>
  <c r="L209" i="10"/>
  <c r="I123" i="10"/>
  <c r="J123" i="10" s="1"/>
  <c r="K123" i="10" s="1"/>
  <c r="I135" i="10"/>
  <c r="J135" i="10" s="1"/>
  <c r="I156" i="10"/>
  <c r="J156" i="10" s="1"/>
  <c r="K156" i="10" s="1"/>
  <c r="I130" i="10"/>
  <c r="J130" i="10" s="1"/>
  <c r="K130" i="10" s="1"/>
  <c r="I187" i="10"/>
  <c r="J187" i="10" s="1"/>
  <c r="K187" i="10" s="1"/>
  <c r="I115" i="10"/>
  <c r="J115" i="10" s="1"/>
  <c r="K115" i="10" s="1"/>
  <c r="I160" i="10"/>
  <c r="J160" i="10" s="1"/>
  <c r="K160" i="10" s="1"/>
  <c r="I167" i="10"/>
  <c r="J167" i="10" s="1"/>
  <c r="K167" i="10" s="1"/>
  <c r="I186" i="10"/>
  <c r="J186" i="10" s="1"/>
  <c r="K186" i="10" s="1"/>
  <c r="I194" i="10"/>
  <c r="J194" i="10" s="1"/>
  <c r="K194" i="10" s="1"/>
  <c r="I128" i="10"/>
  <c r="J128" i="10" s="1"/>
  <c r="L128" i="10" s="1"/>
  <c r="I185" i="10"/>
  <c r="J185" i="10" s="1"/>
  <c r="K185" i="10" s="1"/>
  <c r="I131" i="10"/>
  <c r="J131" i="10" s="1"/>
  <c r="K131" i="10" s="1"/>
  <c r="G142" i="10"/>
  <c r="H167" i="10"/>
  <c r="K209" i="10"/>
  <c r="K204" i="10"/>
  <c r="M204" i="10"/>
  <c r="K196" i="10"/>
  <c r="M196" i="10"/>
  <c r="M203" i="10"/>
  <c r="K203" i="10"/>
  <c r="L203" i="10"/>
  <c r="L204" i="10"/>
  <c r="L196" i="10"/>
  <c r="M207" i="10"/>
  <c r="M199" i="10"/>
  <c r="L207" i="10"/>
  <c r="L199" i="10"/>
  <c r="K69" i="12"/>
  <c r="O69" i="12" s="1"/>
  <c r="P69" i="12" s="1"/>
  <c r="N66" i="12"/>
  <c r="N65" i="12"/>
  <c r="P65" i="12" s="1"/>
  <c r="N67" i="12"/>
  <c r="P67" i="12" s="1"/>
  <c r="N68" i="12"/>
  <c r="P68" i="12" s="1"/>
  <c r="P29" i="12"/>
  <c r="N29" i="12"/>
  <c r="Q29" i="12" s="1"/>
  <c r="N19" i="12"/>
  <c r="Q19" i="12" s="1"/>
  <c r="N11" i="12"/>
  <c r="Q11" i="12" s="1"/>
  <c r="N48" i="12"/>
  <c r="Q48" i="12" s="1"/>
  <c r="N45" i="12"/>
  <c r="Q45" i="12" s="1"/>
  <c r="P45" i="12"/>
  <c r="N37" i="12"/>
  <c r="Q37" i="12" s="1"/>
  <c r="P37" i="12"/>
  <c r="P44" i="12"/>
  <c r="N44" i="12"/>
  <c r="Q44" i="12" s="1"/>
  <c r="N13" i="12"/>
  <c r="Q13" i="12" s="1"/>
  <c r="P13" i="12"/>
  <c r="P36" i="12"/>
  <c r="N36" i="12"/>
  <c r="Q36" i="12" s="1"/>
  <c r="P12" i="12"/>
  <c r="N12" i="12"/>
  <c r="Q12" i="12" s="1"/>
  <c r="N52" i="12"/>
  <c r="Q52" i="12" s="1"/>
  <c r="R52" i="12" s="1"/>
  <c r="N21" i="12"/>
  <c r="Q21" i="12" s="1"/>
  <c r="R21" i="12" s="1"/>
  <c r="P53" i="12"/>
  <c r="R53" i="12" s="1"/>
  <c r="N20" i="12"/>
  <c r="Q20" i="12" s="1"/>
  <c r="R20" i="12" s="1"/>
  <c r="N50" i="12"/>
  <c r="Q50" i="12" s="1"/>
  <c r="P50" i="12"/>
  <c r="N38" i="12"/>
  <c r="Q38" i="12" s="1"/>
  <c r="P38" i="12"/>
  <c r="N33" i="12"/>
  <c r="Q33" i="12" s="1"/>
  <c r="P33" i="12"/>
  <c r="N41" i="12"/>
  <c r="Q41" i="12" s="1"/>
  <c r="P41" i="12"/>
  <c r="N54" i="12"/>
  <c r="Q54" i="12" s="1"/>
  <c r="P54" i="12"/>
  <c r="N49" i="12"/>
  <c r="Q49" i="12" s="1"/>
  <c r="P49" i="12"/>
  <c r="N46" i="12"/>
  <c r="Q46" i="12" s="1"/>
  <c r="P46" i="12"/>
  <c r="N15" i="12"/>
  <c r="Q15" i="12" s="1"/>
  <c r="P15" i="12"/>
  <c r="N10" i="12"/>
  <c r="Q10" i="12" s="1"/>
  <c r="P10" i="12"/>
  <c r="N23" i="12"/>
  <c r="Q23" i="12" s="1"/>
  <c r="P23" i="12"/>
  <c r="N18" i="12"/>
  <c r="Q18" i="12" s="1"/>
  <c r="P18" i="12"/>
  <c r="N31" i="12"/>
  <c r="Q31" i="12" s="1"/>
  <c r="P31" i="12"/>
  <c r="N26" i="12"/>
  <c r="Q26" i="12" s="1"/>
  <c r="P26" i="12"/>
  <c r="N14" i="12"/>
  <c r="Q14" i="12" s="1"/>
  <c r="P14" i="12"/>
  <c r="N9" i="12"/>
  <c r="Q9" i="12" s="1"/>
  <c r="P9" i="12"/>
  <c r="N39" i="12"/>
  <c r="Q39" i="12" s="1"/>
  <c r="P39" i="12"/>
  <c r="N34" i="12"/>
  <c r="Q34" i="12" s="1"/>
  <c r="P34" i="12"/>
  <c r="N22" i="12"/>
  <c r="Q22" i="12" s="1"/>
  <c r="P22" i="12"/>
  <c r="N17" i="12"/>
  <c r="Q17" i="12" s="1"/>
  <c r="P17" i="12"/>
  <c r="N47" i="12"/>
  <c r="Q47" i="12" s="1"/>
  <c r="P47" i="12"/>
  <c r="N42" i="12"/>
  <c r="Q42" i="12" s="1"/>
  <c r="P42" i="12"/>
  <c r="N30" i="12"/>
  <c r="Q30" i="12" s="1"/>
  <c r="P30" i="12"/>
  <c r="N25" i="12"/>
  <c r="Q25" i="12" s="1"/>
  <c r="P25" i="12"/>
  <c r="N8" i="12"/>
  <c r="Q8" i="12" s="1"/>
  <c r="P8" i="12"/>
  <c r="P55" i="12"/>
  <c r="P48" i="12"/>
  <c r="P40" i="12"/>
  <c r="R40" i="12" s="1"/>
  <c r="P32" i="12"/>
  <c r="P24" i="12"/>
  <c r="P16" i="12"/>
  <c r="P51" i="12"/>
  <c r="P43" i="12"/>
  <c r="R43" i="12" s="1"/>
  <c r="P35" i="12"/>
  <c r="P27" i="12"/>
  <c r="P19" i="12"/>
  <c r="P11" i="12"/>
  <c r="J183" i="10"/>
  <c r="K183" i="10" s="1"/>
  <c r="J147" i="10"/>
  <c r="K147" i="10" s="1"/>
  <c r="M171" i="10"/>
  <c r="K171" i="10"/>
  <c r="J148" i="10"/>
  <c r="K148" i="10" s="1"/>
  <c r="K150" i="10"/>
  <c r="M150" i="10"/>
  <c r="G163" i="10"/>
  <c r="H163" i="10"/>
  <c r="J151" i="10"/>
  <c r="K151" i="10" s="1"/>
  <c r="L149" i="10"/>
  <c r="K149" i="10"/>
  <c r="H157" i="10"/>
  <c r="G157" i="10"/>
  <c r="J144" i="10"/>
  <c r="K144" i="10" s="1"/>
  <c r="L145" i="10"/>
  <c r="K145" i="10"/>
  <c r="G165" i="10"/>
  <c r="H165" i="10"/>
  <c r="J140" i="10"/>
  <c r="K140" i="10" s="1"/>
  <c r="G159" i="10"/>
  <c r="H159" i="10"/>
  <c r="G166" i="10"/>
  <c r="H166" i="10"/>
  <c r="H140" i="10"/>
  <c r="L150" i="10"/>
  <c r="M145" i="10"/>
  <c r="M170" i="10"/>
  <c r="I120" i="10"/>
  <c r="J120" i="10" s="1"/>
  <c r="K120" i="10" s="1"/>
  <c r="I127" i="10"/>
  <c r="J127" i="10" s="1"/>
  <c r="K127" i="10" s="1"/>
  <c r="H139" i="10"/>
  <c r="M149" i="10"/>
  <c r="E164" i="10"/>
  <c r="I166" i="10"/>
  <c r="J166" i="10" s="1"/>
  <c r="K166" i="10" s="1"/>
  <c r="M178" i="10"/>
  <c r="L138" i="10"/>
  <c r="I155" i="10"/>
  <c r="J155" i="10" s="1"/>
  <c r="K155" i="10" s="1"/>
  <c r="I168" i="10"/>
  <c r="L174" i="10"/>
  <c r="I121" i="10"/>
  <c r="J121" i="10" s="1"/>
  <c r="K121" i="10" s="1"/>
  <c r="E160" i="10"/>
  <c r="H168" i="10"/>
  <c r="I188" i="10"/>
  <c r="J188" i="10" s="1"/>
  <c r="K188" i="10" s="1"/>
  <c r="I163" i="10"/>
  <c r="I162" i="10"/>
  <c r="J162" i="10" s="1"/>
  <c r="K162" i="10" s="1"/>
  <c r="H158" i="10"/>
  <c r="K175" i="10"/>
  <c r="I132" i="10"/>
  <c r="J132" i="10" s="1"/>
  <c r="K132" i="10" s="1"/>
  <c r="I157" i="10"/>
  <c r="J157" i="10" s="1"/>
  <c r="K157" i="10" s="1"/>
  <c r="L182" i="10"/>
  <c r="L171" i="10"/>
  <c r="M175" i="10"/>
  <c r="I190" i="10"/>
  <c r="J190" i="10" s="1"/>
  <c r="K190" i="10" s="1"/>
  <c r="K169" i="10"/>
  <c r="L169" i="10"/>
  <c r="M169" i="10"/>
  <c r="L176" i="10"/>
  <c r="K176" i="10"/>
  <c r="M176" i="10"/>
  <c r="K177" i="10"/>
  <c r="L177" i="10"/>
  <c r="M177" i="10"/>
  <c r="J181" i="10"/>
  <c r="K181" i="10" s="1"/>
  <c r="J173" i="10"/>
  <c r="K173" i="10" s="1"/>
  <c r="M179" i="10"/>
  <c r="L178" i="10"/>
  <c r="L170" i="10"/>
  <c r="M180" i="10"/>
  <c r="L179" i="10"/>
  <c r="M172" i="10"/>
  <c r="L180" i="10"/>
  <c r="L172" i="10"/>
  <c r="M182" i="10"/>
  <c r="M174" i="10"/>
  <c r="K143" i="10"/>
  <c r="L143" i="10"/>
  <c r="M143" i="10"/>
  <c r="K152" i="10"/>
  <c r="M152" i="10"/>
  <c r="M153" i="10"/>
  <c r="L152" i="10"/>
  <c r="M154" i="10"/>
  <c r="L153" i="10"/>
  <c r="M146" i="10"/>
  <c r="L154" i="10"/>
  <c r="L146" i="10"/>
  <c r="J142" i="10"/>
  <c r="K142" i="10" s="1"/>
  <c r="J141" i="10"/>
  <c r="K141" i="10" s="1"/>
  <c r="H138" i="10"/>
  <c r="H137" i="10"/>
  <c r="K139" i="10"/>
  <c r="M139" i="10"/>
  <c r="K137" i="10"/>
  <c r="L137" i="10"/>
  <c r="M137" i="10"/>
  <c r="L139" i="10"/>
  <c r="M138" i="10"/>
  <c r="H104" i="10"/>
  <c r="I116" i="10"/>
  <c r="J116" i="10" s="1"/>
  <c r="K116" i="10" s="1"/>
  <c r="M109" i="10"/>
  <c r="I118" i="10"/>
  <c r="J118" i="10" s="1"/>
  <c r="K118" i="10" s="1"/>
  <c r="I117" i="10"/>
  <c r="J117" i="10" s="1"/>
  <c r="K117" i="10" s="1"/>
  <c r="J119" i="10"/>
  <c r="K119" i="10" s="1"/>
  <c r="H100" i="10"/>
  <c r="I92" i="10"/>
  <c r="L109" i="10"/>
  <c r="G102" i="10"/>
  <c r="H110" i="10"/>
  <c r="H112" i="10"/>
  <c r="J106" i="10"/>
  <c r="K106" i="10" s="1"/>
  <c r="J110" i="10"/>
  <c r="K110" i="10" s="1"/>
  <c r="I93" i="10"/>
  <c r="J93" i="10" s="1"/>
  <c r="K93" i="10" s="1"/>
  <c r="H108" i="10"/>
  <c r="I96" i="10"/>
  <c r="J96" i="10" s="1"/>
  <c r="K96" i="10" s="1"/>
  <c r="G109" i="10"/>
  <c r="H105" i="10"/>
  <c r="H101" i="10"/>
  <c r="H111" i="10"/>
  <c r="J114" i="10"/>
  <c r="K114" i="10" s="1"/>
  <c r="J113" i="10"/>
  <c r="K113" i="10" s="1"/>
  <c r="G113" i="10"/>
  <c r="G114" i="10"/>
  <c r="J112" i="10"/>
  <c r="K112" i="10" s="1"/>
  <c r="M111" i="10"/>
  <c r="L111" i="10"/>
  <c r="J108" i="10"/>
  <c r="K108" i="10" s="1"/>
  <c r="M107" i="10"/>
  <c r="K107" i="10"/>
  <c r="L107" i="10"/>
  <c r="M105" i="10"/>
  <c r="L105" i="10"/>
  <c r="J104" i="10"/>
  <c r="K104" i="10" s="1"/>
  <c r="G107" i="10"/>
  <c r="H106" i="10"/>
  <c r="I94" i="10"/>
  <c r="J94" i="10" s="1"/>
  <c r="K94" i="10" s="1"/>
  <c r="H103" i="10"/>
  <c r="J103" i="10"/>
  <c r="K103" i="10" s="1"/>
  <c r="K101" i="10"/>
  <c r="L101" i="10"/>
  <c r="M101" i="10"/>
  <c r="M102" i="10"/>
  <c r="L102" i="10"/>
  <c r="I100" i="10"/>
  <c r="J100" i="10" s="1"/>
  <c r="K100" i="10" s="1"/>
  <c r="J95" i="10"/>
  <c r="K95" i="10" s="1"/>
  <c r="J92" i="10"/>
  <c r="K92" i="10" s="1"/>
  <c r="I91" i="10"/>
  <c r="J91" i="10" s="1"/>
  <c r="K91" i="10" s="1"/>
  <c r="AJ88" i="10"/>
  <c r="I88" i="10" s="1"/>
  <c r="AJ89" i="10"/>
  <c r="AJ90" i="10"/>
  <c r="AJ97" i="10"/>
  <c r="AJ98" i="10"/>
  <c r="I98" i="10" s="1"/>
  <c r="J98" i="10" s="1"/>
  <c r="AJ99" i="10"/>
  <c r="I99" i="10" s="1"/>
  <c r="J99" i="10" s="1"/>
  <c r="K99" i="10" s="1"/>
  <c r="G99" i="10"/>
  <c r="H99" i="10"/>
  <c r="G98" i="10"/>
  <c r="H98" i="10"/>
  <c r="G97" i="10"/>
  <c r="H97" i="10"/>
  <c r="G90" i="10"/>
  <c r="H90" i="10"/>
  <c r="G89" i="10"/>
  <c r="H89" i="10"/>
  <c r="G88" i="10"/>
  <c r="H88" i="10"/>
  <c r="BN86" i="10"/>
  <c r="BN87" i="10"/>
  <c r="BN85" i="10"/>
  <c r="BN84" i="10"/>
  <c r="AJ85" i="10"/>
  <c r="AJ86" i="10"/>
  <c r="I86" i="10" s="1"/>
  <c r="J86" i="10" s="1"/>
  <c r="K86" i="10" s="1"/>
  <c r="AJ87" i="10"/>
  <c r="I87" i="10" s="1"/>
  <c r="J87" i="10" s="1"/>
  <c r="M87" i="10" s="1"/>
  <c r="AJ84" i="10"/>
  <c r="I84" i="10" s="1"/>
  <c r="J84" i="10" s="1"/>
  <c r="K84" i="10" s="1"/>
  <c r="G84" i="10"/>
  <c r="H84" i="10"/>
  <c r="G85" i="10"/>
  <c r="H85" i="10"/>
  <c r="G86" i="10"/>
  <c r="H86" i="10"/>
  <c r="G87" i="10"/>
  <c r="H87" i="10"/>
  <c r="BO82" i="10"/>
  <c r="BO83" i="10"/>
  <c r="BO81" i="10"/>
  <c r="AJ83" i="10"/>
  <c r="AJ82" i="10"/>
  <c r="F83" i="10"/>
  <c r="F82" i="10"/>
  <c r="D83" i="10"/>
  <c r="D82" i="10"/>
  <c r="D81" i="10"/>
  <c r="AJ81" i="10"/>
  <c r="F81" i="10"/>
  <c r="BM79" i="10"/>
  <c r="BQ79" i="10"/>
  <c r="BM80" i="10"/>
  <c r="BQ80" i="10"/>
  <c r="BM78" i="10"/>
  <c r="BQ78" i="10"/>
  <c r="BQ77" i="10"/>
  <c r="BM77" i="10"/>
  <c r="AJ77" i="10"/>
  <c r="I77" i="10" s="1"/>
  <c r="J77" i="10" s="1"/>
  <c r="AJ78" i="10"/>
  <c r="I78" i="10" s="1"/>
  <c r="J78" i="10" s="1"/>
  <c r="AJ79" i="10"/>
  <c r="I79" i="10" s="1"/>
  <c r="J79" i="10" s="1"/>
  <c r="K79" i="10" s="1"/>
  <c r="AJ80" i="10"/>
  <c r="I80" i="10" s="1"/>
  <c r="J80" i="10" s="1"/>
  <c r="K80" i="10" s="1"/>
  <c r="E78" i="10"/>
  <c r="G78" i="10" s="1"/>
  <c r="E79" i="10"/>
  <c r="H79" i="10" s="1"/>
  <c r="E80" i="10"/>
  <c r="G80" i="10" s="1"/>
  <c r="E77" i="10"/>
  <c r="G77" i="10" s="1"/>
  <c r="BP70" i="10"/>
  <c r="BP71" i="10"/>
  <c r="BP72" i="10"/>
  <c r="BP73" i="10"/>
  <c r="BP74" i="10"/>
  <c r="BP75" i="10"/>
  <c r="BP76" i="10"/>
  <c r="BP69" i="10"/>
  <c r="AI76" i="10"/>
  <c r="AJ76" i="10" s="1"/>
  <c r="AI75" i="10"/>
  <c r="AJ75" i="10" s="1"/>
  <c r="AI74" i="10"/>
  <c r="AJ74" i="10" s="1"/>
  <c r="AI73" i="10"/>
  <c r="AJ73" i="10" s="1"/>
  <c r="AI72" i="10"/>
  <c r="AJ72" i="10" s="1"/>
  <c r="AI71" i="10"/>
  <c r="AJ71" i="10" s="1"/>
  <c r="AI70" i="10"/>
  <c r="AJ70" i="10" s="1"/>
  <c r="AI69" i="10"/>
  <c r="AJ69" i="10" s="1"/>
  <c r="F73" i="10"/>
  <c r="G73" i="10"/>
  <c r="H73" i="10"/>
  <c r="F74" i="10"/>
  <c r="G74" i="10"/>
  <c r="H74" i="10"/>
  <c r="F75" i="10"/>
  <c r="G75" i="10"/>
  <c r="H75" i="10"/>
  <c r="F76" i="10"/>
  <c r="G76" i="10"/>
  <c r="H76" i="10"/>
  <c r="F72" i="10"/>
  <c r="G72" i="10"/>
  <c r="H72" i="10"/>
  <c r="F71" i="10"/>
  <c r="G71" i="10"/>
  <c r="H71" i="10"/>
  <c r="F70" i="10"/>
  <c r="G70" i="10"/>
  <c r="H70" i="10"/>
  <c r="F69" i="10"/>
  <c r="G69" i="10"/>
  <c r="H69" i="10"/>
  <c r="Q110" i="12" l="1"/>
  <c r="Q114" i="12"/>
  <c r="R27" i="12"/>
  <c r="R48" i="12"/>
  <c r="R35" i="12"/>
  <c r="R51" i="12"/>
  <c r="Q238" i="12"/>
  <c r="R47" i="12"/>
  <c r="R39" i="12"/>
  <c r="R13" i="12"/>
  <c r="Q108" i="12"/>
  <c r="L331" i="10"/>
  <c r="M334" i="10"/>
  <c r="M331" i="10"/>
  <c r="L336" i="10"/>
  <c r="L288" i="10"/>
  <c r="M288" i="10"/>
  <c r="BB381" i="10"/>
  <c r="BB382" i="10"/>
  <c r="M183" i="10"/>
  <c r="M332" i="10"/>
  <c r="L357" i="10"/>
  <c r="L355" i="10"/>
  <c r="M355" i="10"/>
  <c r="M189" i="10"/>
  <c r="M357" i="10"/>
  <c r="L189" i="10"/>
  <c r="M348" i="10"/>
  <c r="BB379" i="10"/>
  <c r="L282" i="10"/>
  <c r="M282" i="10"/>
  <c r="M296" i="10"/>
  <c r="M358" i="10"/>
  <c r="M379" i="10"/>
  <c r="L356" i="10"/>
  <c r="M356" i="10"/>
  <c r="K352" i="10"/>
  <c r="L352" i="10"/>
  <c r="M352" i="10"/>
  <c r="M161" i="10"/>
  <c r="M363" i="10"/>
  <c r="L338" i="10"/>
  <c r="M338" i="10"/>
  <c r="BC380" i="10"/>
  <c r="BC382" i="10"/>
  <c r="BC379" i="10"/>
  <c r="BC381" i="10"/>
  <c r="BE381" i="10"/>
  <c r="BE380" i="10"/>
  <c r="BE382" i="10"/>
  <c r="BE379" i="10"/>
  <c r="L341" i="10"/>
  <c r="BD380" i="10"/>
  <c r="BD382" i="10"/>
  <c r="BD379" i="10"/>
  <c r="BD381" i="10"/>
  <c r="L161" i="10"/>
  <c r="L333" i="10"/>
  <c r="M341" i="10"/>
  <c r="K353" i="10"/>
  <c r="M353" i="10"/>
  <c r="M349" i="10"/>
  <c r="M372" i="10"/>
  <c r="L353" i="10"/>
  <c r="L374" i="10"/>
  <c r="L372" i="10"/>
  <c r="L379" i="10"/>
  <c r="L351" i="10"/>
  <c r="M213" i="10"/>
  <c r="L347" i="10"/>
  <c r="M374" i="10"/>
  <c r="L363" i="10"/>
  <c r="L332" i="10"/>
  <c r="M380" i="10"/>
  <c r="L380" i="10"/>
  <c r="L358" i="10"/>
  <c r="M354" i="10"/>
  <c r="L354" i="10"/>
  <c r="M351" i="10"/>
  <c r="L348" i="10"/>
  <c r="M350" i="10"/>
  <c r="L350" i="10"/>
  <c r="L349" i="10"/>
  <c r="M344" i="10"/>
  <c r="L344" i="10"/>
  <c r="L343" i="10"/>
  <c r="M343" i="10"/>
  <c r="M340" i="10"/>
  <c r="L340" i="10"/>
  <c r="M345" i="10"/>
  <c r="L345" i="10"/>
  <c r="M339" i="10"/>
  <c r="L339" i="10"/>
  <c r="L337" i="10"/>
  <c r="M337" i="10"/>
  <c r="K335" i="10"/>
  <c r="L335" i="10"/>
  <c r="M335" i="10"/>
  <c r="M281" i="10"/>
  <c r="L285" i="10"/>
  <c r="M164" i="10"/>
  <c r="L164" i="10"/>
  <c r="L309" i="10"/>
  <c r="M285" i="10"/>
  <c r="K128" i="10"/>
  <c r="L281" i="10"/>
  <c r="M324" i="10"/>
  <c r="L324" i="10"/>
  <c r="M309" i="10"/>
  <c r="L295" i="10"/>
  <c r="L301" i="10"/>
  <c r="J286" i="10"/>
  <c r="K286" i="10" s="1"/>
  <c r="L307" i="10"/>
  <c r="J312" i="10"/>
  <c r="K312" i="10" s="1"/>
  <c r="M316" i="10"/>
  <c r="M225" i="10"/>
  <c r="M230" i="10"/>
  <c r="L213" i="10"/>
  <c r="M295" i="10"/>
  <c r="M320" i="10"/>
  <c r="K320" i="10"/>
  <c r="L316" i="10"/>
  <c r="L320" i="10"/>
  <c r="Q233" i="12"/>
  <c r="Q228" i="12"/>
  <c r="Q222" i="12"/>
  <c r="Q224" i="12"/>
  <c r="K304" i="10"/>
  <c r="M304" i="10"/>
  <c r="L264" i="10"/>
  <c r="L265" i="10"/>
  <c r="L300" i="10"/>
  <c r="M284" i="10"/>
  <c r="L306" i="10"/>
  <c r="L303" i="10"/>
  <c r="M306" i="10"/>
  <c r="M307" i="10"/>
  <c r="M308" i="10"/>
  <c r="M136" i="10"/>
  <c r="M264" i="10"/>
  <c r="K287" i="10"/>
  <c r="M287" i="10"/>
  <c r="M292" i="10"/>
  <c r="M293" i="10"/>
  <c r="L292" i="10"/>
  <c r="M300" i="10"/>
  <c r="L293" i="10"/>
  <c r="M124" i="10"/>
  <c r="M158" i="10"/>
  <c r="L284" i="10"/>
  <c r="L287" i="10"/>
  <c r="M243" i="10"/>
  <c r="M280" i="10"/>
  <c r="L310" i="10"/>
  <c r="L308" i="10"/>
  <c r="L304" i="10"/>
  <c r="L299" i="10"/>
  <c r="K299" i="10"/>
  <c r="L124" i="10"/>
  <c r="L158" i="10"/>
  <c r="M310" i="10"/>
  <c r="L280" i="10"/>
  <c r="M279" i="10"/>
  <c r="L252" i="10"/>
  <c r="L279" i="10"/>
  <c r="M301" i="10"/>
  <c r="L296" i="10"/>
  <c r="L314" i="10"/>
  <c r="M314" i="10"/>
  <c r="M313" i="10"/>
  <c r="L313" i="10"/>
  <c r="L305" i="10"/>
  <c r="M303" i="10"/>
  <c r="M311" i="10"/>
  <c r="M297" i="10"/>
  <c r="L297" i="10"/>
  <c r="M305" i="10"/>
  <c r="L311" i="10"/>
  <c r="M289" i="10"/>
  <c r="L289" i="10"/>
  <c r="M283" i="10"/>
  <c r="L283" i="10"/>
  <c r="M274" i="10"/>
  <c r="M271" i="10"/>
  <c r="M222" i="10"/>
  <c r="L224" i="10"/>
  <c r="L225" i="10"/>
  <c r="M224" i="10"/>
  <c r="M260" i="10"/>
  <c r="L273" i="10"/>
  <c r="L218" i="10"/>
  <c r="L260" i="10"/>
  <c r="M265" i="10"/>
  <c r="M249" i="10"/>
  <c r="M269" i="10"/>
  <c r="M218" i="10"/>
  <c r="M217" i="10"/>
  <c r="L230" i="10"/>
  <c r="L222" i="10"/>
  <c r="L217" i="10"/>
  <c r="L244" i="10"/>
  <c r="L259" i="10"/>
  <c r="L263" i="10"/>
  <c r="L258" i="10"/>
  <c r="L271" i="10"/>
  <c r="L275" i="10"/>
  <c r="M244" i="10"/>
  <c r="M245" i="10"/>
  <c r="M254" i="10"/>
  <c r="M257" i="10"/>
  <c r="L277" i="10"/>
  <c r="L243" i="10"/>
  <c r="L253" i="10"/>
  <c r="L241" i="10"/>
  <c r="L242" i="10"/>
  <c r="L269" i="10"/>
  <c r="M272" i="10"/>
  <c r="M276" i="10"/>
  <c r="L274" i="10"/>
  <c r="M277" i="10"/>
  <c r="M261" i="10"/>
  <c r="M251" i="10"/>
  <c r="M231" i="10"/>
  <c r="M242" i="10"/>
  <c r="L272" i="10"/>
  <c r="L276" i="10"/>
  <c r="L237" i="10"/>
  <c r="L249" i="10"/>
  <c r="M275" i="10"/>
  <c r="M273" i="10"/>
  <c r="M268" i="10"/>
  <c r="L268" i="10"/>
  <c r="M258" i="10"/>
  <c r="L236" i="10"/>
  <c r="M234" i="10"/>
  <c r="M236" i="10"/>
  <c r="M253" i="10"/>
  <c r="M246" i="10"/>
  <c r="L234" i="10"/>
  <c r="L246" i="10"/>
  <c r="L251" i="10"/>
  <c r="M252" i="10"/>
  <c r="L254" i="10"/>
  <c r="M235" i="10"/>
  <c r="M238" i="10"/>
  <c r="M250" i="10"/>
  <c r="M237" i="10"/>
  <c r="L235" i="10"/>
  <c r="L231" i="10"/>
  <c r="L245" i="10"/>
  <c r="L238" i="10"/>
  <c r="M241" i="10"/>
  <c r="L257" i="10"/>
  <c r="L250" i="10"/>
  <c r="R130" i="12"/>
  <c r="R32" i="12"/>
  <c r="R26" i="12"/>
  <c r="R10" i="12"/>
  <c r="R54" i="12"/>
  <c r="R45" i="12"/>
  <c r="P72" i="12"/>
  <c r="Q106" i="12"/>
  <c r="N185" i="12"/>
  <c r="N184" i="12"/>
  <c r="M266" i="10"/>
  <c r="L266" i="10"/>
  <c r="M263" i="10"/>
  <c r="M262" i="10"/>
  <c r="L262" i="10"/>
  <c r="L261" i="10"/>
  <c r="M259" i="10"/>
  <c r="M227" i="10"/>
  <c r="L227" i="10"/>
  <c r="M211" i="10"/>
  <c r="L211" i="10"/>
  <c r="R146" i="12"/>
  <c r="R143" i="12"/>
  <c r="R142" i="12"/>
  <c r="R151" i="12"/>
  <c r="R144" i="12"/>
  <c r="R148" i="12"/>
  <c r="R150" i="12"/>
  <c r="R138" i="12"/>
  <c r="R139" i="12"/>
  <c r="R152" i="12"/>
  <c r="R147" i="12"/>
  <c r="R140" i="12"/>
  <c r="R134" i="12"/>
  <c r="R131" i="12"/>
  <c r="R122" i="12"/>
  <c r="R123" i="12"/>
  <c r="R127" i="12"/>
  <c r="R132" i="12"/>
  <c r="R135" i="12"/>
  <c r="R128" i="12"/>
  <c r="R136" i="12"/>
  <c r="R124" i="12"/>
  <c r="Q102" i="12"/>
  <c r="Q101" i="12"/>
  <c r="Q104" i="12"/>
  <c r="Q103" i="12"/>
  <c r="L130" i="10"/>
  <c r="L191" i="10"/>
  <c r="M191" i="10"/>
  <c r="M193" i="10"/>
  <c r="L181" i="10"/>
  <c r="M128" i="10"/>
  <c r="M126" i="10"/>
  <c r="M208" i="10"/>
  <c r="L126" i="10"/>
  <c r="L187" i="10"/>
  <c r="L136" i="10"/>
  <c r="M187" i="10"/>
  <c r="M167" i="10"/>
  <c r="L210" i="10"/>
  <c r="L186" i="10"/>
  <c r="M165" i="10"/>
  <c r="M186" i="10"/>
  <c r="M198" i="10"/>
  <c r="M131" i="10"/>
  <c r="M156" i="10"/>
  <c r="L131" i="10"/>
  <c r="L125" i="10"/>
  <c r="L165" i="10"/>
  <c r="M210" i="10"/>
  <c r="M125" i="10"/>
  <c r="L151" i="10"/>
  <c r="M197" i="10"/>
  <c r="L160" i="10"/>
  <c r="M181" i="10"/>
  <c r="L190" i="10"/>
  <c r="M200" i="10"/>
  <c r="M147" i="10"/>
  <c r="M160" i="10"/>
  <c r="L195" i="10"/>
  <c r="M195" i="10"/>
  <c r="M205" i="10"/>
  <c r="M140" i="10"/>
  <c r="M133" i="10"/>
  <c r="M142" i="10"/>
  <c r="M155" i="10"/>
  <c r="L193" i="10"/>
  <c r="P76" i="12"/>
  <c r="R19" i="12"/>
  <c r="R29" i="12"/>
  <c r="P79" i="12"/>
  <c r="R12" i="12"/>
  <c r="R16" i="12"/>
  <c r="R24" i="12"/>
  <c r="R41" i="12"/>
  <c r="R36" i="12"/>
  <c r="P73" i="12"/>
  <c r="R11" i="12"/>
  <c r="P66" i="12"/>
  <c r="P75" i="12"/>
  <c r="P71" i="12"/>
  <c r="R55" i="12"/>
  <c r="R23" i="12"/>
  <c r="M130" i="10"/>
  <c r="M185" i="10"/>
  <c r="M157" i="10"/>
  <c r="L140" i="10"/>
  <c r="L206" i="10"/>
  <c r="K206" i="10"/>
  <c r="L185" i="10"/>
  <c r="L167" i="10"/>
  <c r="L197" i="10"/>
  <c r="L200" i="10"/>
  <c r="L205" i="10"/>
  <c r="L208" i="10"/>
  <c r="M121" i="10"/>
  <c r="L155" i="10"/>
  <c r="M202" i="10"/>
  <c r="K202" i="10"/>
  <c r="M201" i="10"/>
  <c r="K201" i="10"/>
  <c r="M129" i="10"/>
  <c r="L198" i="10"/>
  <c r="L201" i="10"/>
  <c r="M194" i="10"/>
  <c r="L194" i="10"/>
  <c r="M192" i="10"/>
  <c r="L192" i="10"/>
  <c r="R25" i="12"/>
  <c r="R34" i="12"/>
  <c r="R49" i="12"/>
  <c r="R44" i="12"/>
  <c r="R37" i="12"/>
  <c r="R30" i="12"/>
  <c r="R17" i="12"/>
  <c r="R9" i="12"/>
  <c r="R15" i="12"/>
  <c r="R14" i="12"/>
  <c r="R46" i="12"/>
  <c r="R22" i="12"/>
  <c r="R18" i="12"/>
  <c r="R8" i="12"/>
  <c r="R42" i="12"/>
  <c r="R33" i="12"/>
  <c r="R38" i="12"/>
  <c r="R31" i="12"/>
  <c r="R50" i="12"/>
  <c r="L148" i="10"/>
  <c r="L134" i="10"/>
  <c r="G160" i="10"/>
  <c r="H160" i="10"/>
  <c r="G164" i="10"/>
  <c r="H164" i="10"/>
  <c r="L144" i="10"/>
  <c r="M148" i="10"/>
  <c r="L162" i="10"/>
  <c r="M159" i="10"/>
  <c r="M190" i="10"/>
  <c r="M144" i="10"/>
  <c r="L156" i="10"/>
  <c r="M162" i="10"/>
  <c r="L159" i="10"/>
  <c r="J168" i="10"/>
  <c r="L168" i="10" s="1"/>
  <c r="M132" i="10"/>
  <c r="M166" i="10"/>
  <c r="L133" i="10"/>
  <c r="L129" i="10"/>
  <c r="L147" i="10"/>
  <c r="J163" i="10"/>
  <c r="L163" i="10" s="1"/>
  <c r="L157" i="10"/>
  <c r="L166" i="10"/>
  <c r="M173" i="10"/>
  <c r="M151" i="10"/>
  <c r="L183" i="10"/>
  <c r="M188" i="10"/>
  <c r="L188" i="10"/>
  <c r="K184" i="10"/>
  <c r="M184" i="10"/>
  <c r="L184" i="10"/>
  <c r="L173" i="10"/>
  <c r="L142" i="10"/>
  <c r="M141" i="10"/>
  <c r="L141" i="10"/>
  <c r="K135" i="10"/>
  <c r="L135" i="10"/>
  <c r="M135" i="10"/>
  <c r="M134" i="10"/>
  <c r="L132" i="10"/>
  <c r="M127" i="10"/>
  <c r="L127" i="10"/>
  <c r="M123" i="10"/>
  <c r="L123" i="10"/>
  <c r="L122" i="10"/>
  <c r="M122" i="10"/>
  <c r="L121" i="10"/>
  <c r="M116" i="10"/>
  <c r="L116" i="10"/>
  <c r="M115" i="10"/>
  <c r="L115" i="10"/>
  <c r="M120" i="10"/>
  <c r="M119" i="10"/>
  <c r="L118" i="10"/>
  <c r="M118" i="10"/>
  <c r="L120" i="10"/>
  <c r="M117" i="10"/>
  <c r="L117" i="10"/>
  <c r="L119" i="10"/>
  <c r="L110" i="10"/>
  <c r="L114" i="10"/>
  <c r="M114" i="10"/>
  <c r="M112" i="10"/>
  <c r="M110" i="10"/>
  <c r="L106" i="10"/>
  <c r="M113" i="10"/>
  <c r="M106" i="10"/>
  <c r="L113" i="10"/>
  <c r="L112" i="10"/>
  <c r="M108" i="10"/>
  <c r="L108" i="10"/>
  <c r="L104" i="10"/>
  <c r="M104" i="10"/>
  <c r="M92" i="10"/>
  <c r="M96" i="10"/>
  <c r="L103" i="10"/>
  <c r="M103" i="10"/>
  <c r="L100" i="10"/>
  <c r="M100" i="10"/>
  <c r="M93" i="10"/>
  <c r="L93" i="10"/>
  <c r="L92" i="10"/>
  <c r="L96" i="10"/>
  <c r="M94" i="10"/>
  <c r="M95" i="10"/>
  <c r="L94" i="10"/>
  <c r="L95" i="10"/>
  <c r="M91" i="10"/>
  <c r="L91" i="10"/>
  <c r="I83" i="10"/>
  <c r="J83" i="10" s="1"/>
  <c r="K83" i="10" s="1"/>
  <c r="I97" i="10"/>
  <c r="J97" i="10" s="1"/>
  <c r="K97" i="10" s="1"/>
  <c r="I90" i="10"/>
  <c r="J90" i="10" s="1"/>
  <c r="K90" i="10" s="1"/>
  <c r="I89" i="10"/>
  <c r="J89" i="10" s="1"/>
  <c r="M89" i="10" s="1"/>
  <c r="J88" i="10"/>
  <c r="K88" i="10" s="1"/>
  <c r="K98" i="10"/>
  <c r="L98" i="10"/>
  <c r="M98" i="10"/>
  <c r="L99" i="10"/>
  <c r="M99" i="10"/>
  <c r="I81" i="10"/>
  <c r="J81" i="10" s="1"/>
  <c r="K81" i="10" s="1"/>
  <c r="E83" i="10"/>
  <c r="H83" i="10" s="1"/>
  <c r="H80" i="10"/>
  <c r="I85" i="10"/>
  <c r="J85" i="10" s="1"/>
  <c r="K85" i="10" s="1"/>
  <c r="M86" i="10"/>
  <c r="M84" i="10"/>
  <c r="L87" i="10"/>
  <c r="L86" i="10"/>
  <c r="L84" i="10"/>
  <c r="K87" i="10"/>
  <c r="G79" i="10"/>
  <c r="I82" i="10"/>
  <c r="J82" i="10" s="1"/>
  <c r="K82" i="10" s="1"/>
  <c r="E82" i="10"/>
  <c r="G82" i="10" s="1"/>
  <c r="I69" i="10"/>
  <c r="J69" i="10" s="1"/>
  <c r="K69" i="10" s="1"/>
  <c r="E81" i="10"/>
  <c r="G81" i="10" s="1"/>
  <c r="I70" i="10"/>
  <c r="J70" i="10" s="1"/>
  <c r="K70" i="10" s="1"/>
  <c r="H77" i="10"/>
  <c r="I72" i="10"/>
  <c r="J72" i="10" s="1"/>
  <c r="K72" i="10" s="1"/>
  <c r="H78" i="10"/>
  <c r="I71" i="10"/>
  <c r="J71" i="10" s="1"/>
  <c r="K71" i="10" s="1"/>
  <c r="K78" i="10"/>
  <c r="L78" i="10"/>
  <c r="M78" i="10"/>
  <c r="K77" i="10"/>
  <c r="L77" i="10"/>
  <c r="M77" i="10"/>
  <c r="M79" i="10"/>
  <c r="M80" i="10"/>
  <c r="L79" i="10"/>
  <c r="L80" i="10"/>
  <c r="I76" i="10"/>
  <c r="J76" i="10" s="1"/>
  <c r="K76" i="10" s="1"/>
  <c r="I75" i="10"/>
  <c r="J75" i="10" s="1"/>
  <c r="K75" i="10" s="1"/>
  <c r="I74" i="10"/>
  <c r="I73" i="10"/>
  <c r="J73" i="10" s="1"/>
  <c r="K73" i="10" s="1"/>
  <c r="L286" i="10" l="1"/>
  <c r="M312" i="10"/>
  <c r="L312" i="10"/>
  <c r="M286" i="10"/>
  <c r="G83" i="10"/>
  <c r="M163" i="10"/>
  <c r="K163" i="10"/>
  <c r="K168" i="10"/>
  <c r="M168" i="10"/>
  <c r="M83" i="10"/>
  <c r="L83" i="10"/>
  <c r="L81" i="10"/>
  <c r="M81" i="10"/>
  <c r="L97" i="10"/>
  <c r="M97" i="10"/>
  <c r="M90" i="10"/>
  <c r="L90" i="10"/>
  <c r="L88" i="10"/>
  <c r="M88" i="10"/>
  <c r="L89" i="10"/>
  <c r="K89" i="10"/>
  <c r="M82" i="10"/>
  <c r="H81" i="10"/>
  <c r="H82" i="10"/>
  <c r="L82" i="10"/>
  <c r="L85" i="10"/>
  <c r="M85" i="10"/>
  <c r="M69" i="10"/>
  <c r="L69" i="10"/>
  <c r="M72" i="10"/>
  <c r="L72" i="10"/>
  <c r="L71" i="10"/>
  <c r="M71" i="10"/>
  <c r="M70" i="10"/>
  <c r="L70" i="10"/>
  <c r="M76" i="10"/>
  <c r="J74" i="10"/>
  <c r="K74" i="10" s="1"/>
  <c r="M73" i="10"/>
  <c r="L76" i="10"/>
  <c r="M75" i="10"/>
  <c r="L73" i="10"/>
  <c r="L75" i="10"/>
  <c r="L74" i="10" l="1"/>
  <c r="M74" i="10"/>
  <c r="G64" i="10"/>
  <c r="H64" i="10"/>
  <c r="G65" i="10"/>
  <c r="H65" i="10"/>
  <c r="G66" i="10"/>
  <c r="H66" i="10"/>
  <c r="G67" i="10"/>
  <c r="H67" i="10"/>
  <c r="G68" i="10"/>
  <c r="H68" i="10"/>
  <c r="F65" i="10"/>
  <c r="F66" i="10"/>
  <c r="F67" i="10"/>
  <c r="F68" i="10"/>
  <c r="F64" i="10"/>
  <c r="AJ65" i="10"/>
  <c r="AJ66" i="10"/>
  <c r="AJ67" i="10"/>
  <c r="AJ68" i="10"/>
  <c r="AJ64" i="10"/>
  <c r="BG55" i="10"/>
  <c r="BL55" i="10"/>
  <c r="BO55" i="10"/>
  <c r="BQ55" i="10"/>
  <c r="BG56" i="10"/>
  <c r="BL56" i="10"/>
  <c r="BO56" i="10"/>
  <c r="BQ56" i="10"/>
  <c r="BG57" i="10"/>
  <c r="BL57" i="10"/>
  <c r="BO57" i="10"/>
  <c r="BQ57" i="10"/>
  <c r="BG58" i="10"/>
  <c r="BL58" i="10"/>
  <c r="BO58" i="10"/>
  <c r="BQ58" i="10"/>
  <c r="BG59" i="10"/>
  <c r="BL59" i="10"/>
  <c r="BO59" i="10"/>
  <c r="BQ59" i="10"/>
  <c r="BG60" i="10"/>
  <c r="BL60" i="10"/>
  <c r="BO60" i="10"/>
  <c r="BQ60" i="10"/>
  <c r="BG61" i="10"/>
  <c r="BL61" i="10"/>
  <c r="BO61" i="10"/>
  <c r="BQ61" i="10"/>
  <c r="BG62" i="10"/>
  <c r="BL62" i="10"/>
  <c r="BO62" i="10"/>
  <c r="BQ62" i="10"/>
  <c r="BG63" i="10"/>
  <c r="BL63" i="10"/>
  <c r="BO63" i="10"/>
  <c r="BQ63" i="10"/>
  <c r="E55" i="10"/>
  <c r="G55" i="10" s="1"/>
  <c r="E56" i="10"/>
  <c r="H56" i="10" s="1"/>
  <c r="E57" i="10"/>
  <c r="H57" i="10" s="1"/>
  <c r="E58" i="10"/>
  <c r="G58" i="10" s="1"/>
  <c r="E59" i="10"/>
  <c r="G59" i="10" s="1"/>
  <c r="E60" i="10"/>
  <c r="H60" i="10" s="1"/>
  <c r="E61" i="10"/>
  <c r="H61" i="10" s="1"/>
  <c r="E62" i="10"/>
  <c r="G62" i="10" s="1"/>
  <c r="E63" i="10"/>
  <c r="G63" i="10" s="1"/>
  <c r="E54" i="10"/>
  <c r="G54" i="10" s="1"/>
  <c r="BG54" i="10"/>
  <c r="AJ63" i="10"/>
  <c r="I63" i="10" s="1"/>
  <c r="J63" i="10" s="1"/>
  <c r="K63" i="10" s="1"/>
  <c r="AJ62" i="10"/>
  <c r="I62" i="10" s="1"/>
  <c r="J62" i="10" s="1"/>
  <c r="K62" i="10" s="1"/>
  <c r="AJ61" i="10"/>
  <c r="I61" i="10" s="1"/>
  <c r="J61" i="10" s="1"/>
  <c r="AJ60" i="10"/>
  <c r="I60" i="10" s="1"/>
  <c r="AJ59" i="10"/>
  <c r="I59" i="10" s="1"/>
  <c r="J59" i="10" s="1"/>
  <c r="K59" i="10" s="1"/>
  <c r="AJ58" i="10"/>
  <c r="I58" i="10" s="1"/>
  <c r="J58" i="10" s="1"/>
  <c r="K58" i="10" s="1"/>
  <c r="BL54" i="10"/>
  <c r="AJ54" i="10"/>
  <c r="I54" i="10" s="1"/>
  <c r="AJ55" i="10"/>
  <c r="I55" i="10" s="1"/>
  <c r="J55" i="10" s="1"/>
  <c r="AJ56" i="10"/>
  <c r="I56" i="10" s="1"/>
  <c r="J56" i="10" s="1"/>
  <c r="AJ57" i="10"/>
  <c r="I57" i="10" s="1"/>
  <c r="J57" i="10" s="1"/>
  <c r="K57" i="10" s="1"/>
  <c r="BQ54" i="10"/>
  <c r="BO54" i="10"/>
  <c r="F5" i="10"/>
  <c r="E5" i="10" s="1"/>
  <c r="F4" i="10"/>
  <c r="E4" i="10" s="1"/>
  <c r="F3" i="10"/>
  <c r="E3" i="10" s="1"/>
  <c r="F2" i="10"/>
  <c r="E2" i="10" s="1"/>
  <c r="H51" i="10"/>
  <c r="G38" i="10"/>
  <c r="G35" i="10"/>
  <c r="H31" i="10"/>
  <c r="G30" i="10"/>
  <c r="AH42" i="10"/>
  <c r="AJ42" i="10" s="1"/>
  <c r="AH43" i="10"/>
  <c r="AJ43" i="10" s="1"/>
  <c r="AH44" i="10"/>
  <c r="AJ44" i="10" s="1"/>
  <c r="AH45" i="10"/>
  <c r="AJ45" i="10" s="1"/>
  <c r="AH46" i="10"/>
  <c r="AJ46" i="10" s="1"/>
  <c r="AH47" i="10"/>
  <c r="AJ47" i="10" s="1"/>
  <c r="AH48" i="10"/>
  <c r="AJ48" i="10" s="1"/>
  <c r="AH49" i="10"/>
  <c r="AJ49" i="10" s="1"/>
  <c r="AH50" i="10"/>
  <c r="AJ50" i="10" s="1"/>
  <c r="AH51" i="10"/>
  <c r="AJ51" i="10" s="1"/>
  <c r="AH52" i="10"/>
  <c r="AJ52" i="10" s="1"/>
  <c r="AH53" i="10"/>
  <c r="AJ53" i="10" s="1"/>
  <c r="BO30" i="10"/>
  <c r="AH30" i="10" s="1"/>
  <c r="AJ30" i="10" s="1"/>
  <c r="BO31" i="10"/>
  <c r="AH31" i="10" s="1"/>
  <c r="AJ31" i="10" s="1"/>
  <c r="BO32" i="10"/>
  <c r="AH32" i="10" s="1"/>
  <c r="AJ32" i="10" s="1"/>
  <c r="BO33" i="10"/>
  <c r="AH33" i="10" s="1"/>
  <c r="AJ33" i="10" s="1"/>
  <c r="BO34" i="10"/>
  <c r="AH34" i="10" s="1"/>
  <c r="AJ34" i="10" s="1"/>
  <c r="BO35" i="10"/>
  <c r="AH35" i="10" s="1"/>
  <c r="AJ35" i="10" s="1"/>
  <c r="BO36" i="10"/>
  <c r="AH36" i="10" s="1"/>
  <c r="AJ36" i="10" s="1"/>
  <c r="BO37" i="10"/>
  <c r="AH37" i="10" s="1"/>
  <c r="AJ37" i="10" s="1"/>
  <c r="BO38" i="10"/>
  <c r="AH38" i="10" s="1"/>
  <c r="AJ38" i="10" s="1"/>
  <c r="BO39" i="10"/>
  <c r="AH39" i="10" s="1"/>
  <c r="AJ39" i="10" s="1"/>
  <c r="BO40" i="10"/>
  <c r="AH40" i="10" s="1"/>
  <c r="AJ40" i="10" s="1"/>
  <c r="BO41" i="10"/>
  <c r="AH41" i="10" s="1"/>
  <c r="AJ41" i="10" s="1"/>
  <c r="BO42" i="10"/>
  <c r="BO43" i="10"/>
  <c r="BO44" i="10"/>
  <c r="BO45" i="10"/>
  <c r="BO46" i="10"/>
  <c r="BO47" i="10"/>
  <c r="BO48" i="10"/>
  <c r="BO49" i="10"/>
  <c r="BO50" i="10"/>
  <c r="BO51" i="10"/>
  <c r="BO52" i="10"/>
  <c r="BO53" i="10"/>
  <c r="I67" i="10" l="1"/>
  <c r="J67" i="10" s="1"/>
  <c r="K67" i="10" s="1"/>
  <c r="I65" i="10"/>
  <c r="J65" i="10" s="1"/>
  <c r="K65" i="10" s="1"/>
  <c r="I66" i="10"/>
  <c r="J66" i="10" s="1"/>
  <c r="K66" i="10" s="1"/>
  <c r="I64" i="10"/>
  <c r="J64" i="10" s="1"/>
  <c r="M64" i="10" s="1"/>
  <c r="I68" i="10"/>
  <c r="J68" i="10" s="1"/>
  <c r="K68" i="10" s="1"/>
  <c r="H63" i="10"/>
  <c r="M63" i="10"/>
  <c r="L63" i="10"/>
  <c r="G56" i="10"/>
  <c r="H54" i="10"/>
  <c r="G61" i="10"/>
  <c r="G57" i="10"/>
  <c r="H55" i="10"/>
  <c r="G60" i="10"/>
  <c r="J54" i="10"/>
  <c r="K54" i="10" s="1"/>
  <c r="J60" i="10"/>
  <c r="K60" i="10" s="1"/>
  <c r="L61" i="10"/>
  <c r="K61" i="10"/>
  <c r="M61" i="10"/>
  <c r="M58" i="10"/>
  <c r="H59" i="10"/>
  <c r="H62" i="10"/>
  <c r="H58" i="10"/>
  <c r="L57" i="10"/>
  <c r="L62" i="10"/>
  <c r="K56" i="10"/>
  <c r="L56" i="10"/>
  <c r="M56" i="10"/>
  <c r="M55" i="10"/>
  <c r="K55" i="10"/>
  <c r="L55" i="10"/>
  <c r="L58" i="10"/>
  <c r="M59" i="10"/>
  <c r="M62" i="10"/>
  <c r="L59" i="10"/>
  <c r="M57" i="10"/>
  <c r="G44" i="10"/>
  <c r="H44" i="10"/>
  <c r="G52" i="10"/>
  <c r="H52" i="10"/>
  <c r="G39" i="10"/>
  <c r="H39" i="10"/>
  <c r="G47" i="10"/>
  <c r="H47" i="10"/>
  <c r="G43" i="10"/>
  <c r="H43" i="10"/>
  <c r="I46" i="10"/>
  <c r="J46" i="10" s="1"/>
  <c r="K46" i="10" s="1"/>
  <c r="G31" i="10"/>
  <c r="G48" i="10"/>
  <c r="H48" i="10"/>
  <c r="I33" i="10"/>
  <c r="J33" i="10" s="1"/>
  <c r="K33" i="10" s="1"/>
  <c r="H49" i="10"/>
  <c r="G49" i="10"/>
  <c r="G42" i="10"/>
  <c r="H42" i="10"/>
  <c r="G32" i="10"/>
  <c r="H32" i="10"/>
  <c r="H41" i="10"/>
  <c r="G41" i="10"/>
  <c r="H34" i="10"/>
  <c r="G34" i="10"/>
  <c r="G50" i="10"/>
  <c r="H50" i="10"/>
  <c r="G40" i="10"/>
  <c r="H40" i="10"/>
  <c r="H36" i="10"/>
  <c r="G36" i="10"/>
  <c r="G37" i="10"/>
  <c r="H37" i="10"/>
  <c r="H45" i="10"/>
  <c r="G45" i="10"/>
  <c r="H53" i="10"/>
  <c r="G53" i="10"/>
  <c r="G46" i="10"/>
  <c r="H35" i="10"/>
  <c r="G51" i="10"/>
  <c r="I34" i="10"/>
  <c r="J34" i="10" s="1"/>
  <c r="K34" i="10" s="1"/>
  <c r="I42" i="10"/>
  <c r="J42" i="10" s="1"/>
  <c r="K42" i="10" s="1"/>
  <c r="I50" i="10"/>
  <c r="J50" i="10" s="1"/>
  <c r="K50" i="10" s="1"/>
  <c r="I37" i="10"/>
  <c r="J37" i="10" s="1"/>
  <c r="K37" i="10" s="1"/>
  <c r="I45" i="10"/>
  <c r="J45" i="10" s="1"/>
  <c r="K45" i="10" s="1"/>
  <c r="I53" i="10"/>
  <c r="J53" i="10" s="1"/>
  <c r="K53" i="10" s="1"/>
  <c r="H38" i="10"/>
  <c r="H30" i="10"/>
  <c r="I52" i="10"/>
  <c r="J52" i="10" s="1"/>
  <c r="I32" i="10"/>
  <c r="J32" i="10" s="1"/>
  <c r="K32" i="10" s="1"/>
  <c r="I36" i="10"/>
  <c r="J36" i="10" s="1"/>
  <c r="K36" i="10" s="1"/>
  <c r="I40" i="10"/>
  <c r="J40" i="10" s="1"/>
  <c r="K40" i="10" s="1"/>
  <c r="I31" i="10"/>
  <c r="J31" i="10" s="1"/>
  <c r="K31" i="10" s="1"/>
  <c r="I44" i="10"/>
  <c r="I48" i="10"/>
  <c r="J48" i="10" s="1"/>
  <c r="K48" i="10" s="1"/>
  <c r="I39" i="10"/>
  <c r="J39" i="10" s="1"/>
  <c r="K39" i="10" s="1"/>
  <c r="I30" i="10"/>
  <c r="J30" i="10" s="1"/>
  <c r="K30" i="10" s="1"/>
  <c r="I43" i="10"/>
  <c r="J43" i="10" s="1"/>
  <c r="K43" i="10" s="1"/>
  <c r="I47" i="10"/>
  <c r="J47" i="10" s="1"/>
  <c r="K47" i="10" s="1"/>
  <c r="I38" i="10"/>
  <c r="J38" i="10" s="1"/>
  <c r="K38" i="10" s="1"/>
  <c r="I51" i="10"/>
  <c r="J51" i="10" s="1"/>
  <c r="K51" i="10" s="1"/>
  <c r="I35" i="10"/>
  <c r="J35" i="10" s="1"/>
  <c r="K35" i="10" s="1"/>
  <c r="I41" i="10"/>
  <c r="I49" i="10"/>
  <c r="AH19" i="10"/>
  <c r="AJ19" i="10" s="1"/>
  <c r="I19" i="10" s="1"/>
  <c r="J19" i="10" s="1"/>
  <c r="K19" i="10" s="1"/>
  <c r="AH20" i="10"/>
  <c r="AJ20" i="10" s="1"/>
  <c r="AH21" i="10"/>
  <c r="AJ21" i="10" s="1"/>
  <c r="I21" i="10" s="1"/>
  <c r="J21" i="10" s="1"/>
  <c r="AH22" i="10"/>
  <c r="AJ22" i="10" s="1"/>
  <c r="I22" i="10" s="1"/>
  <c r="AH23" i="10"/>
  <c r="AJ23" i="10" s="1"/>
  <c r="I23" i="10" s="1"/>
  <c r="J23" i="10" s="1"/>
  <c r="K23" i="10" s="1"/>
  <c r="AH24" i="10"/>
  <c r="AJ24" i="10" s="1"/>
  <c r="I24" i="10" s="1"/>
  <c r="J24" i="10" s="1"/>
  <c r="K24" i="10" s="1"/>
  <c r="AH25" i="10"/>
  <c r="AJ25" i="10" s="1"/>
  <c r="I25" i="10" s="1"/>
  <c r="J25" i="10" s="1"/>
  <c r="K25" i="10" s="1"/>
  <c r="AH26" i="10"/>
  <c r="AJ26" i="10" s="1"/>
  <c r="AH27" i="10"/>
  <c r="AJ27" i="10" s="1"/>
  <c r="I27" i="10" s="1"/>
  <c r="J27" i="10" s="1"/>
  <c r="K27" i="10" s="1"/>
  <c r="AH28" i="10"/>
  <c r="AJ28" i="10" s="1"/>
  <c r="I28" i="10" s="1"/>
  <c r="AH29" i="10"/>
  <c r="AJ29" i="10" s="1"/>
  <c r="I29" i="10" s="1"/>
  <c r="J29" i="10" s="1"/>
  <c r="M29" i="10" s="1"/>
  <c r="AH18" i="10"/>
  <c r="AJ18" i="10" s="1"/>
  <c r="BO7" i="10"/>
  <c r="AH7" i="10" s="1"/>
  <c r="AJ7" i="10" s="1"/>
  <c r="I7" i="10" s="1"/>
  <c r="J7" i="10" s="1"/>
  <c r="K7" i="10" s="1"/>
  <c r="BO8" i="10"/>
  <c r="AH8" i="10" s="1"/>
  <c r="AJ8" i="10" s="1"/>
  <c r="BO9" i="10"/>
  <c r="AH9" i="10" s="1"/>
  <c r="AJ9" i="10" s="1"/>
  <c r="BO10" i="10"/>
  <c r="AH10" i="10" s="1"/>
  <c r="AJ10" i="10" s="1"/>
  <c r="BO11" i="10"/>
  <c r="AH11" i="10" s="1"/>
  <c r="AJ11" i="10" s="1"/>
  <c r="I11" i="10" s="1"/>
  <c r="BO12" i="10"/>
  <c r="AH12" i="10" s="1"/>
  <c r="AJ12" i="10" s="1"/>
  <c r="BO13" i="10"/>
  <c r="AH13" i="10" s="1"/>
  <c r="AJ13" i="10" s="1"/>
  <c r="BO14" i="10"/>
  <c r="AH14" i="10" s="1"/>
  <c r="AJ14" i="10" s="1"/>
  <c r="BO15" i="10"/>
  <c r="AH15" i="10" s="1"/>
  <c r="AJ15" i="10" s="1"/>
  <c r="I15" i="10" s="1"/>
  <c r="J15" i="10" s="1"/>
  <c r="K15" i="10" s="1"/>
  <c r="BO16" i="10"/>
  <c r="AH16" i="10" s="1"/>
  <c r="AJ16" i="10" s="1"/>
  <c r="I16" i="10" s="1"/>
  <c r="J16" i="10" s="1"/>
  <c r="K16" i="10" s="1"/>
  <c r="BO17" i="10"/>
  <c r="AH17" i="10" s="1"/>
  <c r="AJ17" i="10" s="1"/>
  <c r="BO18" i="10"/>
  <c r="BO19" i="10"/>
  <c r="BO20" i="10"/>
  <c r="BO21" i="10"/>
  <c r="BO22" i="10"/>
  <c r="BO23" i="10"/>
  <c r="BO24" i="10"/>
  <c r="BO25" i="10"/>
  <c r="BO26" i="10"/>
  <c r="BO27" i="10"/>
  <c r="BO28" i="10"/>
  <c r="BO29" i="10"/>
  <c r="BO6" i="10"/>
  <c r="AH6" i="10" s="1"/>
  <c r="AJ6" i="10" s="1"/>
  <c r="BA7" i="10"/>
  <c r="BA6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G14" i="10"/>
  <c r="H14" i="10"/>
  <c r="G15" i="10"/>
  <c r="H15" i="10"/>
  <c r="G16" i="10"/>
  <c r="H16" i="10"/>
  <c r="G17" i="10"/>
  <c r="H17" i="10"/>
  <c r="G18" i="10"/>
  <c r="H18" i="10"/>
  <c r="G19" i="10"/>
  <c r="H19" i="10"/>
  <c r="G20" i="10"/>
  <c r="H20" i="10"/>
  <c r="G21" i="10"/>
  <c r="H21" i="10"/>
  <c r="G22" i="10"/>
  <c r="H22" i="10"/>
  <c r="G23" i="10"/>
  <c r="H23" i="10"/>
  <c r="G24" i="10"/>
  <c r="H24" i="10"/>
  <c r="G25" i="10"/>
  <c r="H25" i="10"/>
  <c r="G26" i="10"/>
  <c r="H26" i="10"/>
  <c r="G27" i="10"/>
  <c r="H27" i="10"/>
  <c r="G28" i="10"/>
  <c r="H28" i="10"/>
  <c r="G29" i="10"/>
  <c r="H29" i="10"/>
  <c r="BA3" i="10"/>
  <c r="BA4" i="10"/>
  <c r="BA5" i="10"/>
  <c r="AJ4" i="10"/>
  <c r="AJ5" i="10"/>
  <c r="AJ3" i="10"/>
  <c r="I3" i="10" s="1"/>
  <c r="AJ2" i="10"/>
  <c r="G4" i="10"/>
  <c r="H4" i="10"/>
  <c r="G5" i="10"/>
  <c r="H5" i="10"/>
  <c r="H3" i="10"/>
  <c r="G3" i="10"/>
  <c r="H2" i="10"/>
  <c r="G2" i="10"/>
  <c r="BA2" i="10"/>
  <c r="AJ23" i="2"/>
  <c r="I23" i="2" s="1"/>
  <c r="AJ22" i="2"/>
  <c r="I22" i="2" s="1"/>
  <c r="AJ21" i="2"/>
  <c r="I21" i="2" s="1"/>
  <c r="G23" i="2"/>
  <c r="H23" i="2"/>
  <c r="G22" i="2"/>
  <c r="H22" i="2"/>
  <c r="G21" i="2"/>
  <c r="H21" i="2"/>
  <c r="F26" i="2"/>
  <c r="AJ15" i="2"/>
  <c r="AJ16" i="2"/>
  <c r="AJ17" i="2"/>
  <c r="AJ18" i="2"/>
  <c r="AJ19" i="2"/>
  <c r="AJ20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S114" i="6"/>
  <c r="J114" i="6"/>
  <c r="I114" i="6"/>
  <c r="H114" i="6"/>
  <c r="K114" i="6" s="1"/>
  <c r="AS113" i="6"/>
  <c r="J113" i="6"/>
  <c r="I113" i="6"/>
  <c r="H113" i="6"/>
  <c r="K113" i="6" s="1"/>
  <c r="L113" i="6" s="1"/>
  <c r="M113" i="6" s="1"/>
  <c r="AS112" i="6"/>
  <c r="J112" i="6"/>
  <c r="I112" i="6"/>
  <c r="H112" i="6"/>
  <c r="K112" i="6" s="1"/>
  <c r="L112" i="6" s="1"/>
  <c r="AS111" i="6"/>
  <c r="J111" i="6"/>
  <c r="I111" i="6"/>
  <c r="H111" i="6"/>
  <c r="K111" i="6" s="1"/>
  <c r="AS110" i="6"/>
  <c r="J110" i="6"/>
  <c r="I110" i="6"/>
  <c r="H110" i="6"/>
  <c r="K110" i="6" s="1"/>
  <c r="L110" i="6" s="1"/>
  <c r="M110" i="6" s="1"/>
  <c r="AS109" i="6"/>
  <c r="J109" i="6"/>
  <c r="I109" i="6"/>
  <c r="H109" i="6"/>
  <c r="K109" i="6" s="1"/>
  <c r="AS108" i="6"/>
  <c r="J108" i="6"/>
  <c r="I108" i="6"/>
  <c r="H108" i="6"/>
  <c r="K108" i="6" s="1"/>
  <c r="AS107" i="6"/>
  <c r="J107" i="6"/>
  <c r="I107" i="6"/>
  <c r="H107" i="6"/>
  <c r="K107" i="6" s="1"/>
  <c r="AS106" i="6"/>
  <c r="J106" i="6"/>
  <c r="I106" i="6"/>
  <c r="H106" i="6"/>
  <c r="K106" i="6" s="1"/>
  <c r="AS105" i="6"/>
  <c r="J105" i="6"/>
  <c r="I105" i="6"/>
  <c r="H105" i="6"/>
  <c r="K105" i="6" s="1"/>
  <c r="AS104" i="6"/>
  <c r="J104" i="6"/>
  <c r="I104" i="6"/>
  <c r="H104" i="6"/>
  <c r="K104" i="6" s="1"/>
  <c r="L104" i="6" s="1"/>
  <c r="M104" i="6" s="1"/>
  <c r="AS103" i="6"/>
  <c r="J103" i="6"/>
  <c r="I103" i="6"/>
  <c r="H103" i="6"/>
  <c r="K103" i="6" s="1"/>
  <c r="L103" i="6" s="1"/>
  <c r="AS102" i="6"/>
  <c r="J102" i="6"/>
  <c r="I102" i="6"/>
  <c r="H102" i="6"/>
  <c r="K102" i="6" s="1"/>
  <c r="L102" i="6" s="1"/>
  <c r="O102" i="6" s="1"/>
  <c r="AS101" i="6"/>
  <c r="J101" i="6"/>
  <c r="I101" i="6"/>
  <c r="H101" i="6"/>
  <c r="K101" i="6" s="1"/>
  <c r="AS100" i="6"/>
  <c r="J100" i="6"/>
  <c r="I100" i="6"/>
  <c r="H100" i="6"/>
  <c r="K100" i="6" s="1"/>
  <c r="AS99" i="6"/>
  <c r="J99" i="6"/>
  <c r="I99" i="6"/>
  <c r="H99" i="6"/>
  <c r="K99" i="6" s="1"/>
  <c r="L99" i="6" s="1"/>
  <c r="M99" i="6" s="1"/>
  <c r="AS98" i="6"/>
  <c r="J98" i="6"/>
  <c r="I98" i="6"/>
  <c r="H98" i="6"/>
  <c r="K98" i="6" s="1"/>
  <c r="AS97" i="6"/>
  <c r="J97" i="6"/>
  <c r="I97" i="6"/>
  <c r="H97" i="6"/>
  <c r="K97" i="6" s="1"/>
  <c r="AS96" i="6"/>
  <c r="J96" i="6"/>
  <c r="I96" i="6"/>
  <c r="H96" i="6"/>
  <c r="K96" i="6" s="1"/>
  <c r="AS95" i="6"/>
  <c r="J95" i="6"/>
  <c r="I95" i="6"/>
  <c r="H95" i="6"/>
  <c r="K95" i="6" s="1"/>
  <c r="AS94" i="6"/>
  <c r="J94" i="6"/>
  <c r="I94" i="6"/>
  <c r="H94" i="6"/>
  <c r="K94" i="6" s="1"/>
  <c r="AS93" i="6"/>
  <c r="J93" i="6"/>
  <c r="I93" i="6"/>
  <c r="H93" i="6"/>
  <c r="K93" i="6" s="1"/>
  <c r="AS92" i="6"/>
  <c r="J92" i="6"/>
  <c r="I92" i="6"/>
  <c r="H92" i="6"/>
  <c r="K92" i="6" s="1"/>
  <c r="AS91" i="6"/>
  <c r="J91" i="6"/>
  <c r="I91" i="6"/>
  <c r="H91" i="6"/>
  <c r="K91" i="6" s="1"/>
  <c r="L91" i="6" s="1"/>
  <c r="M91" i="6" s="1"/>
  <c r="AS90" i="6"/>
  <c r="J90" i="6"/>
  <c r="I90" i="6"/>
  <c r="H90" i="6"/>
  <c r="K90" i="6" s="1"/>
  <c r="AS89" i="6"/>
  <c r="J89" i="6"/>
  <c r="I89" i="6"/>
  <c r="H89" i="6"/>
  <c r="K89" i="6" s="1"/>
  <c r="AS88" i="6"/>
  <c r="J88" i="6"/>
  <c r="I88" i="6"/>
  <c r="H88" i="6"/>
  <c r="K88" i="6" s="1"/>
  <c r="AS87" i="6"/>
  <c r="J87" i="6"/>
  <c r="I87" i="6"/>
  <c r="H87" i="6"/>
  <c r="K87" i="6" s="1"/>
  <c r="L87" i="6" s="1"/>
  <c r="AS86" i="6"/>
  <c r="J86" i="6"/>
  <c r="I86" i="6"/>
  <c r="H86" i="6"/>
  <c r="K86" i="6" s="1"/>
  <c r="L86" i="6" s="1"/>
  <c r="AS85" i="6"/>
  <c r="J85" i="6"/>
  <c r="I85" i="6"/>
  <c r="H85" i="6"/>
  <c r="K85" i="6" s="1"/>
  <c r="AS84" i="6"/>
  <c r="J84" i="6"/>
  <c r="I84" i="6"/>
  <c r="H84" i="6"/>
  <c r="K84" i="6" s="1"/>
  <c r="L84" i="6" s="1"/>
  <c r="M84" i="6" s="1"/>
  <c r="AS83" i="6"/>
  <c r="J83" i="6"/>
  <c r="I83" i="6"/>
  <c r="H83" i="6"/>
  <c r="K83" i="6" s="1"/>
  <c r="AS82" i="6"/>
  <c r="J82" i="6"/>
  <c r="I82" i="6"/>
  <c r="H82" i="6"/>
  <c r="K82" i="6" s="1"/>
  <c r="AS81" i="6"/>
  <c r="J81" i="6"/>
  <c r="I81" i="6"/>
  <c r="H81" i="6"/>
  <c r="K81" i="6" s="1"/>
  <c r="AS80" i="6"/>
  <c r="J80" i="6"/>
  <c r="I80" i="6"/>
  <c r="H80" i="6"/>
  <c r="K80" i="6" s="1"/>
  <c r="AS79" i="6"/>
  <c r="J79" i="6"/>
  <c r="I79" i="6"/>
  <c r="H79" i="6"/>
  <c r="K79" i="6" s="1"/>
  <c r="AS78" i="6"/>
  <c r="J78" i="6"/>
  <c r="I78" i="6"/>
  <c r="H78" i="6"/>
  <c r="K78" i="6" s="1"/>
  <c r="AS77" i="6"/>
  <c r="J77" i="6"/>
  <c r="I77" i="6"/>
  <c r="H77" i="6"/>
  <c r="K77" i="6" s="1"/>
  <c r="AS76" i="6"/>
  <c r="J76" i="6"/>
  <c r="I76" i="6"/>
  <c r="H76" i="6"/>
  <c r="K76" i="6" s="1"/>
  <c r="AS75" i="6"/>
  <c r="J75" i="6"/>
  <c r="I75" i="6"/>
  <c r="H75" i="6"/>
  <c r="K75" i="6" s="1"/>
  <c r="AS74" i="6"/>
  <c r="J74" i="6"/>
  <c r="I74" i="6"/>
  <c r="H74" i="6"/>
  <c r="K74" i="6" s="1"/>
  <c r="L74" i="6" s="1"/>
  <c r="M74" i="6" s="1"/>
  <c r="AS73" i="6"/>
  <c r="J73" i="6"/>
  <c r="I73" i="6"/>
  <c r="H73" i="6"/>
  <c r="K73" i="6" s="1"/>
  <c r="AS72" i="6"/>
  <c r="J72" i="6"/>
  <c r="I72" i="6"/>
  <c r="H72" i="6"/>
  <c r="K72" i="6" s="1"/>
  <c r="L72" i="6" s="1"/>
  <c r="M72" i="6" s="1"/>
  <c r="AS71" i="6"/>
  <c r="J71" i="6"/>
  <c r="I71" i="6"/>
  <c r="H71" i="6"/>
  <c r="K71" i="6" s="1"/>
  <c r="AS70" i="6"/>
  <c r="J70" i="6"/>
  <c r="I70" i="6"/>
  <c r="H70" i="6"/>
  <c r="K70" i="6" s="1"/>
  <c r="AS69" i="6"/>
  <c r="J69" i="6"/>
  <c r="I69" i="6"/>
  <c r="H69" i="6"/>
  <c r="K69" i="6" s="1"/>
  <c r="AS68" i="6"/>
  <c r="J68" i="6"/>
  <c r="I68" i="6"/>
  <c r="H68" i="6"/>
  <c r="K68" i="6" s="1"/>
  <c r="L68" i="6" s="1"/>
  <c r="AS67" i="6"/>
  <c r="J67" i="6"/>
  <c r="I67" i="6"/>
  <c r="H67" i="6"/>
  <c r="K67" i="6" s="1"/>
  <c r="AS66" i="6"/>
  <c r="J66" i="6"/>
  <c r="I66" i="6"/>
  <c r="H66" i="6"/>
  <c r="K66" i="6" s="1"/>
  <c r="AS65" i="6"/>
  <c r="J65" i="6"/>
  <c r="I65" i="6"/>
  <c r="H65" i="6"/>
  <c r="K65" i="6" s="1"/>
  <c r="AS64" i="6"/>
  <c r="J64" i="6"/>
  <c r="I64" i="6"/>
  <c r="H64" i="6"/>
  <c r="K64" i="6" s="1"/>
  <c r="AS63" i="6"/>
  <c r="J63" i="6"/>
  <c r="I63" i="6"/>
  <c r="H63" i="6"/>
  <c r="K63" i="6" s="1"/>
  <c r="AS62" i="6"/>
  <c r="J62" i="6"/>
  <c r="I62" i="6"/>
  <c r="H62" i="6"/>
  <c r="K62" i="6" s="1"/>
  <c r="AS61" i="6"/>
  <c r="J61" i="6"/>
  <c r="I61" i="6"/>
  <c r="H61" i="6"/>
  <c r="K61" i="6" s="1"/>
  <c r="AS60" i="6"/>
  <c r="J60" i="6"/>
  <c r="I60" i="6"/>
  <c r="H60" i="6"/>
  <c r="K60" i="6" s="1"/>
  <c r="AS59" i="6"/>
  <c r="J59" i="6"/>
  <c r="I59" i="6"/>
  <c r="H59" i="6"/>
  <c r="K59" i="6" s="1"/>
  <c r="AS58" i="6"/>
  <c r="J58" i="6"/>
  <c r="I58" i="6"/>
  <c r="H58" i="6"/>
  <c r="K58" i="6" s="1"/>
  <c r="L58" i="6" s="1"/>
  <c r="AS57" i="6"/>
  <c r="J57" i="6"/>
  <c r="I57" i="6"/>
  <c r="H57" i="6"/>
  <c r="K57" i="6" s="1"/>
  <c r="AS56" i="6"/>
  <c r="J56" i="6"/>
  <c r="I56" i="6"/>
  <c r="H56" i="6"/>
  <c r="K56" i="6" s="1"/>
  <c r="L56" i="6" s="1"/>
  <c r="M56" i="6" s="1"/>
  <c r="AS55" i="6"/>
  <c r="J55" i="6"/>
  <c r="I55" i="6"/>
  <c r="H55" i="6"/>
  <c r="K55" i="6" s="1"/>
  <c r="AS54" i="6"/>
  <c r="J54" i="6"/>
  <c r="I54" i="6"/>
  <c r="H54" i="6"/>
  <c r="K54" i="6" s="1"/>
  <c r="AS53" i="6"/>
  <c r="J53" i="6"/>
  <c r="I53" i="6"/>
  <c r="H53" i="6"/>
  <c r="K53" i="6" s="1"/>
  <c r="AS52" i="6"/>
  <c r="J52" i="6"/>
  <c r="I52" i="6"/>
  <c r="H52" i="6"/>
  <c r="K52" i="6" s="1"/>
  <c r="L52" i="6" s="1"/>
  <c r="AS51" i="6"/>
  <c r="J51" i="6"/>
  <c r="I51" i="6"/>
  <c r="H51" i="6"/>
  <c r="K51" i="6" s="1"/>
  <c r="AS50" i="6"/>
  <c r="J50" i="6"/>
  <c r="I50" i="6"/>
  <c r="H50" i="6"/>
  <c r="K50" i="6" s="1"/>
  <c r="AS49" i="6"/>
  <c r="J49" i="6"/>
  <c r="I49" i="6"/>
  <c r="H49" i="6"/>
  <c r="K49" i="6" s="1"/>
  <c r="AS48" i="6"/>
  <c r="J48" i="6"/>
  <c r="I48" i="6"/>
  <c r="H48" i="6"/>
  <c r="K48" i="6" s="1"/>
  <c r="L48" i="6" s="1"/>
  <c r="M48" i="6" s="1"/>
  <c r="AS47" i="6"/>
  <c r="J47" i="6"/>
  <c r="I47" i="6"/>
  <c r="H47" i="6"/>
  <c r="K47" i="6" s="1"/>
  <c r="AS46" i="6"/>
  <c r="J46" i="6"/>
  <c r="I46" i="6"/>
  <c r="H46" i="6"/>
  <c r="K46" i="6" s="1"/>
  <c r="AS45" i="6"/>
  <c r="J45" i="6"/>
  <c r="I45" i="6"/>
  <c r="H45" i="6"/>
  <c r="K45" i="6" s="1"/>
  <c r="AS44" i="6"/>
  <c r="J44" i="6"/>
  <c r="I44" i="6"/>
  <c r="H44" i="6"/>
  <c r="K44" i="6" s="1"/>
  <c r="AS43" i="6"/>
  <c r="J43" i="6"/>
  <c r="I43" i="6"/>
  <c r="H43" i="6"/>
  <c r="K43" i="6" s="1"/>
  <c r="AS42" i="6"/>
  <c r="J42" i="6"/>
  <c r="I42" i="6"/>
  <c r="H42" i="6"/>
  <c r="K42" i="6" s="1"/>
  <c r="L42" i="6" s="1"/>
  <c r="M42" i="6" s="1"/>
  <c r="AS41" i="6"/>
  <c r="J41" i="6"/>
  <c r="I41" i="6"/>
  <c r="H41" i="6"/>
  <c r="K41" i="6" s="1"/>
  <c r="AS40" i="6"/>
  <c r="J40" i="6"/>
  <c r="I40" i="6"/>
  <c r="H40" i="6"/>
  <c r="K40" i="6" s="1"/>
  <c r="L40" i="6" s="1"/>
  <c r="M40" i="6" s="1"/>
  <c r="AS39" i="6"/>
  <c r="J39" i="6"/>
  <c r="I39" i="6"/>
  <c r="H39" i="6"/>
  <c r="K39" i="6" s="1"/>
  <c r="AS38" i="6"/>
  <c r="J38" i="6"/>
  <c r="I38" i="6"/>
  <c r="H38" i="6"/>
  <c r="K38" i="6" s="1"/>
  <c r="AS37" i="6"/>
  <c r="J37" i="6"/>
  <c r="I37" i="6"/>
  <c r="H37" i="6"/>
  <c r="K37" i="6" s="1"/>
  <c r="AS36" i="6"/>
  <c r="J36" i="6"/>
  <c r="I36" i="6"/>
  <c r="H36" i="6"/>
  <c r="K36" i="6" s="1"/>
  <c r="AS35" i="6"/>
  <c r="J35" i="6"/>
  <c r="I35" i="6"/>
  <c r="H35" i="6"/>
  <c r="K35" i="6" s="1"/>
  <c r="L35" i="6" s="1"/>
  <c r="M35" i="6" s="1"/>
  <c r="AS34" i="6"/>
  <c r="J34" i="6"/>
  <c r="I34" i="6"/>
  <c r="H34" i="6"/>
  <c r="K34" i="6" s="1"/>
  <c r="AS33" i="6"/>
  <c r="J33" i="6"/>
  <c r="I33" i="6"/>
  <c r="H33" i="6"/>
  <c r="K33" i="6" s="1"/>
  <c r="L33" i="6" s="1"/>
  <c r="M33" i="6" s="1"/>
  <c r="AS32" i="6"/>
  <c r="J32" i="6"/>
  <c r="I32" i="6"/>
  <c r="H32" i="6"/>
  <c r="K32" i="6" s="1"/>
  <c r="L32" i="6" s="1"/>
  <c r="M32" i="6" s="1"/>
  <c r="AS31" i="6"/>
  <c r="J31" i="6"/>
  <c r="I31" i="6"/>
  <c r="H31" i="6"/>
  <c r="K31" i="6" s="1"/>
  <c r="L31" i="6" s="1"/>
  <c r="N31" i="6" s="1"/>
  <c r="AS30" i="6"/>
  <c r="J30" i="6"/>
  <c r="I30" i="6"/>
  <c r="H30" i="6"/>
  <c r="K30" i="6" s="1"/>
  <c r="AS29" i="6"/>
  <c r="J29" i="6"/>
  <c r="I29" i="6"/>
  <c r="H29" i="6"/>
  <c r="K29" i="6" s="1"/>
  <c r="AS28" i="6"/>
  <c r="J28" i="6"/>
  <c r="I28" i="6"/>
  <c r="H28" i="6"/>
  <c r="K28" i="6" s="1"/>
  <c r="AS27" i="6"/>
  <c r="J27" i="6"/>
  <c r="I27" i="6"/>
  <c r="H27" i="6"/>
  <c r="K27" i="6" s="1"/>
  <c r="AS26" i="6"/>
  <c r="J26" i="6"/>
  <c r="I26" i="6"/>
  <c r="H26" i="6"/>
  <c r="K26" i="6" s="1"/>
  <c r="AS25" i="6"/>
  <c r="J25" i="6"/>
  <c r="I25" i="6"/>
  <c r="H25" i="6"/>
  <c r="K25" i="6" s="1"/>
  <c r="L25" i="6" s="1"/>
  <c r="O25" i="6" s="1"/>
  <c r="AS24" i="6"/>
  <c r="J24" i="6"/>
  <c r="I24" i="6"/>
  <c r="H24" i="6"/>
  <c r="K24" i="6" s="1"/>
  <c r="AS23" i="6"/>
  <c r="J23" i="6"/>
  <c r="I23" i="6"/>
  <c r="H23" i="6"/>
  <c r="K23" i="6" s="1"/>
  <c r="AS22" i="6"/>
  <c r="J22" i="6"/>
  <c r="I22" i="6"/>
  <c r="H22" i="6"/>
  <c r="K22" i="6" s="1"/>
  <c r="AS21" i="6"/>
  <c r="J21" i="6"/>
  <c r="I21" i="6"/>
  <c r="H21" i="6"/>
  <c r="K21" i="6" s="1"/>
  <c r="AS20" i="6"/>
  <c r="J20" i="6"/>
  <c r="I20" i="6"/>
  <c r="H20" i="6"/>
  <c r="K20" i="6" s="1"/>
  <c r="L20" i="6" s="1"/>
  <c r="M20" i="6" s="1"/>
  <c r="AS19" i="6"/>
  <c r="J19" i="6"/>
  <c r="I19" i="6"/>
  <c r="H19" i="6"/>
  <c r="K19" i="6" s="1"/>
  <c r="AS18" i="6"/>
  <c r="J18" i="6"/>
  <c r="I18" i="6"/>
  <c r="H18" i="6"/>
  <c r="K18" i="6" s="1"/>
  <c r="AS17" i="6"/>
  <c r="J17" i="6"/>
  <c r="I17" i="6"/>
  <c r="H17" i="6"/>
  <c r="K17" i="6" s="1"/>
  <c r="L17" i="6" s="1"/>
  <c r="M17" i="6" s="1"/>
  <c r="AS16" i="6"/>
  <c r="J16" i="6"/>
  <c r="I16" i="6"/>
  <c r="H16" i="6"/>
  <c r="K16" i="6" s="1"/>
  <c r="AS15" i="6"/>
  <c r="J15" i="6"/>
  <c r="I15" i="6"/>
  <c r="H15" i="6"/>
  <c r="K15" i="6" s="1"/>
  <c r="AS14" i="6"/>
  <c r="J14" i="6"/>
  <c r="I14" i="6"/>
  <c r="H14" i="6"/>
  <c r="K14" i="6" s="1"/>
  <c r="AS13" i="6"/>
  <c r="J13" i="6"/>
  <c r="I13" i="6"/>
  <c r="H13" i="6"/>
  <c r="K13" i="6" s="1"/>
  <c r="AS12" i="6"/>
  <c r="J12" i="6"/>
  <c r="I12" i="6"/>
  <c r="H12" i="6"/>
  <c r="K12" i="6" s="1"/>
  <c r="AS11" i="6"/>
  <c r="J11" i="6"/>
  <c r="I11" i="6"/>
  <c r="H11" i="6"/>
  <c r="K11" i="6" s="1"/>
  <c r="L11" i="6" s="1"/>
  <c r="M11" i="6" s="1"/>
  <c r="AS10" i="6"/>
  <c r="J10" i="6"/>
  <c r="I10" i="6"/>
  <c r="H10" i="6"/>
  <c r="K10" i="6" s="1"/>
  <c r="AS9" i="6"/>
  <c r="J9" i="6"/>
  <c r="I9" i="6"/>
  <c r="H9" i="6"/>
  <c r="K9" i="6" s="1"/>
  <c r="AS8" i="6"/>
  <c r="J8" i="6"/>
  <c r="I8" i="6"/>
  <c r="H8" i="6"/>
  <c r="K8" i="6" s="1"/>
  <c r="AS7" i="6"/>
  <c r="J7" i="6"/>
  <c r="I7" i="6"/>
  <c r="H7" i="6"/>
  <c r="K7" i="6" s="1"/>
  <c r="AS6" i="6"/>
  <c r="J6" i="6"/>
  <c r="I6" i="6"/>
  <c r="H6" i="6"/>
  <c r="K6" i="6" s="1"/>
  <c r="AS5" i="6"/>
  <c r="J5" i="6"/>
  <c r="I5" i="6"/>
  <c r="H5" i="6"/>
  <c r="K5" i="6" s="1"/>
  <c r="L5" i="6" s="1"/>
  <c r="AS4" i="6"/>
  <c r="J4" i="6"/>
  <c r="I4" i="6"/>
  <c r="H4" i="6"/>
  <c r="K4" i="6" s="1"/>
  <c r="AS3" i="6"/>
  <c r="J3" i="6"/>
  <c r="I3" i="6"/>
  <c r="H3" i="6"/>
  <c r="K3" i="6" s="1"/>
  <c r="AS2" i="6"/>
  <c r="J2" i="6"/>
  <c r="I2" i="6"/>
  <c r="H2" i="6"/>
  <c r="K2" i="6" s="1"/>
  <c r="G15" i="2"/>
  <c r="H15" i="2"/>
  <c r="G16" i="2"/>
  <c r="H16" i="2"/>
  <c r="G17" i="2"/>
  <c r="H17" i="2"/>
  <c r="G18" i="2"/>
  <c r="H18" i="2"/>
  <c r="G19" i="2"/>
  <c r="H19" i="2"/>
  <c r="G20" i="2"/>
  <c r="H20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M65" i="10" l="1"/>
  <c r="M67" i="10"/>
  <c r="M66" i="10"/>
  <c r="L66" i="10"/>
  <c r="L65" i="10"/>
  <c r="L67" i="10"/>
  <c r="L64" i="10"/>
  <c r="K64" i="10"/>
  <c r="L68" i="10"/>
  <c r="M68" i="10"/>
  <c r="H46" i="10"/>
  <c r="L54" i="10"/>
  <c r="L60" i="10"/>
  <c r="M60" i="10"/>
  <c r="M54" i="10"/>
  <c r="G33" i="10"/>
  <c r="H33" i="10"/>
  <c r="L48" i="10"/>
  <c r="M48" i="10"/>
  <c r="J44" i="10"/>
  <c r="K44" i="10" s="1"/>
  <c r="M30" i="10"/>
  <c r="M38" i="10"/>
  <c r="L38" i="10"/>
  <c r="M50" i="10"/>
  <c r="L32" i="10"/>
  <c r="L37" i="10"/>
  <c r="L30" i="10"/>
  <c r="M51" i="10"/>
  <c r="L35" i="10"/>
  <c r="M43" i="10"/>
  <c r="L51" i="10"/>
  <c r="M52" i="10"/>
  <c r="K52" i="10"/>
  <c r="M35" i="10"/>
  <c r="L40" i="10"/>
  <c r="L42" i="10"/>
  <c r="M32" i="10"/>
  <c r="L46" i="10"/>
  <c r="L50" i="10"/>
  <c r="L33" i="10"/>
  <c r="M37" i="10"/>
  <c r="L45" i="10"/>
  <c r="M45" i="10"/>
  <c r="M53" i="10"/>
  <c r="M47" i="10"/>
  <c r="M33" i="10"/>
  <c r="M36" i="10"/>
  <c r="L53" i="10"/>
  <c r="L47" i="10"/>
  <c r="M34" i="10"/>
  <c r="L36" i="10"/>
  <c r="L31" i="10"/>
  <c r="J49" i="10"/>
  <c r="K49" i="10" s="1"/>
  <c r="L43" i="10"/>
  <c r="J41" i="10"/>
  <c r="K41" i="10" s="1"/>
  <c r="L39" i="10"/>
  <c r="L52" i="10"/>
  <c r="L34" i="10"/>
  <c r="M31" i="10"/>
  <c r="M40" i="10"/>
  <c r="M42" i="10"/>
  <c r="M39" i="10"/>
  <c r="M46" i="10"/>
  <c r="I26" i="10"/>
  <c r="J26" i="10" s="1"/>
  <c r="M26" i="10" s="1"/>
  <c r="I13" i="10"/>
  <c r="J13" i="10" s="1"/>
  <c r="K13" i="10" s="1"/>
  <c r="I18" i="10"/>
  <c r="J18" i="10" s="1"/>
  <c r="M18" i="10" s="1"/>
  <c r="I17" i="10"/>
  <c r="J17" i="10" s="1"/>
  <c r="K17" i="10" s="1"/>
  <c r="I14" i="10"/>
  <c r="J14" i="10" s="1"/>
  <c r="K14" i="10" s="1"/>
  <c r="I10" i="10"/>
  <c r="J10" i="10" s="1"/>
  <c r="M10" i="10" s="1"/>
  <c r="I9" i="10"/>
  <c r="J9" i="10" s="1"/>
  <c r="K9" i="10" s="1"/>
  <c r="J11" i="10"/>
  <c r="K11" i="10" s="1"/>
  <c r="I6" i="10"/>
  <c r="J6" i="10" s="1"/>
  <c r="K6" i="10" s="1"/>
  <c r="I20" i="10"/>
  <c r="J20" i="10" s="1"/>
  <c r="M20" i="10" s="1"/>
  <c r="I8" i="10"/>
  <c r="J8" i="10" s="1"/>
  <c r="K8" i="10" s="1"/>
  <c r="I12" i="10"/>
  <c r="J12" i="10" s="1"/>
  <c r="L12" i="10" s="1"/>
  <c r="M21" i="10"/>
  <c r="L21" i="10"/>
  <c r="K29" i="10"/>
  <c r="M27" i="10"/>
  <c r="L29" i="10"/>
  <c r="J28" i="10"/>
  <c r="K21" i="10"/>
  <c r="L16" i="10"/>
  <c r="L24" i="10"/>
  <c r="L25" i="10"/>
  <c r="M19" i="10"/>
  <c r="J22" i="10"/>
  <c r="K22" i="10" s="1"/>
  <c r="L27" i="10"/>
  <c r="L19" i="10"/>
  <c r="M23" i="10"/>
  <c r="M15" i="10"/>
  <c r="M7" i="10"/>
  <c r="M24" i="10"/>
  <c r="L23" i="10"/>
  <c r="M16" i="10"/>
  <c r="L15" i="10"/>
  <c r="L7" i="10"/>
  <c r="M25" i="10"/>
  <c r="I2" i="10"/>
  <c r="J2" i="10" s="1"/>
  <c r="K2" i="10" s="1"/>
  <c r="I5" i="10"/>
  <c r="J5" i="10" s="1"/>
  <c r="K5" i="10" s="1"/>
  <c r="I4" i="10"/>
  <c r="J4" i="10" s="1"/>
  <c r="K4" i="10" s="1"/>
  <c r="J3" i="10"/>
  <c r="K3" i="10" s="1"/>
  <c r="J23" i="2"/>
  <c r="K23" i="2" s="1"/>
  <c r="J22" i="2"/>
  <c r="K22" i="2" s="1"/>
  <c r="J21" i="2"/>
  <c r="K21" i="2" s="1"/>
  <c r="O86" i="6"/>
  <c r="M86" i="6"/>
  <c r="L19" i="6"/>
  <c r="M19" i="6" s="1"/>
  <c r="O11" i="6"/>
  <c r="L9" i="6"/>
  <c r="M9" i="6" s="1"/>
  <c r="L28" i="6"/>
  <c r="O28" i="6" s="1"/>
  <c r="L64" i="6"/>
  <c r="M64" i="6" s="1"/>
  <c r="L94" i="6"/>
  <c r="M94" i="6" s="1"/>
  <c r="N48" i="6"/>
  <c r="O99" i="6"/>
  <c r="L80" i="6"/>
  <c r="M80" i="6" s="1"/>
  <c r="L101" i="6"/>
  <c r="O110" i="6"/>
  <c r="L3" i="6"/>
  <c r="M3" i="6" s="1"/>
  <c r="M5" i="6"/>
  <c r="N5" i="6"/>
  <c r="L4" i="6"/>
  <c r="M4" i="6" s="1"/>
  <c r="L7" i="6"/>
  <c r="M7" i="6" s="1"/>
  <c r="L2" i="6"/>
  <c r="O5" i="6"/>
  <c r="L6" i="6"/>
  <c r="M6" i="6" s="1"/>
  <c r="L8" i="6"/>
  <c r="N8" i="6" s="1"/>
  <c r="L15" i="6"/>
  <c r="M15" i="6" s="1"/>
  <c r="L18" i="6"/>
  <c r="O18" i="6" s="1"/>
  <c r="O20" i="6"/>
  <c r="L22" i="6"/>
  <c r="L24" i="6"/>
  <c r="M24" i="6" s="1"/>
  <c r="L13" i="6"/>
  <c r="M13" i="6" s="1"/>
  <c r="L10" i="6"/>
  <c r="M10" i="6" s="1"/>
  <c r="O10" i="6"/>
  <c r="L14" i="6"/>
  <c r="M14" i="6" s="1"/>
  <c r="L16" i="6"/>
  <c r="M16" i="6" s="1"/>
  <c r="L23" i="6"/>
  <c r="M23" i="6" s="1"/>
  <c r="M58" i="6"/>
  <c r="N58" i="6"/>
  <c r="L12" i="6"/>
  <c r="M12" i="6" s="1"/>
  <c r="N17" i="6"/>
  <c r="O17" i="6"/>
  <c r="L21" i="6"/>
  <c r="M21" i="6" s="1"/>
  <c r="N25" i="6"/>
  <c r="M25" i="6"/>
  <c r="L27" i="6"/>
  <c r="L41" i="6"/>
  <c r="M41" i="6" s="1"/>
  <c r="N11" i="6"/>
  <c r="N19" i="6"/>
  <c r="L26" i="6"/>
  <c r="M26" i="6" s="1"/>
  <c r="L50" i="6"/>
  <c r="M50" i="6" s="1"/>
  <c r="N74" i="6"/>
  <c r="N20" i="6"/>
  <c r="N35" i="6"/>
  <c r="M68" i="6"/>
  <c r="N68" i="6"/>
  <c r="M31" i="6"/>
  <c r="O33" i="6"/>
  <c r="N33" i="6"/>
  <c r="L34" i="6"/>
  <c r="L73" i="6"/>
  <c r="N73" i="6" s="1"/>
  <c r="M87" i="6"/>
  <c r="N87" i="6"/>
  <c r="L30" i="6"/>
  <c r="N42" i="6"/>
  <c r="M52" i="6"/>
  <c r="N52" i="6"/>
  <c r="L82" i="6"/>
  <c r="M82" i="6" s="1"/>
  <c r="L29" i="6"/>
  <c r="O29" i="6" s="1"/>
  <c r="L57" i="6"/>
  <c r="M57" i="6" s="1"/>
  <c r="L66" i="6"/>
  <c r="M66" i="6" s="1"/>
  <c r="O31" i="6"/>
  <c r="O40" i="6"/>
  <c r="L47" i="6"/>
  <c r="N47" i="6" s="1"/>
  <c r="O56" i="6"/>
  <c r="L63" i="6"/>
  <c r="N63" i="6" s="1"/>
  <c r="O72" i="6"/>
  <c r="L79" i="6"/>
  <c r="N79" i="6" s="1"/>
  <c r="O84" i="6"/>
  <c r="L108" i="6"/>
  <c r="N108" i="6" s="1"/>
  <c r="N32" i="6"/>
  <c r="L46" i="6"/>
  <c r="M46" i="6" s="1"/>
  <c r="L51" i="6"/>
  <c r="L62" i="6"/>
  <c r="M62" i="6" s="1"/>
  <c r="L67" i="6"/>
  <c r="M67" i="6" s="1"/>
  <c r="L78" i="6"/>
  <c r="M78" i="6" s="1"/>
  <c r="L83" i="6"/>
  <c r="M83" i="6" s="1"/>
  <c r="L85" i="6"/>
  <c r="M85" i="6" s="1"/>
  <c r="L93" i="6"/>
  <c r="N103" i="6"/>
  <c r="M103" i="6"/>
  <c r="L106" i="6"/>
  <c r="M106" i="6" s="1"/>
  <c r="L45" i="6"/>
  <c r="M45" i="6" s="1"/>
  <c r="L61" i="6"/>
  <c r="M61" i="6" s="1"/>
  <c r="L77" i="6"/>
  <c r="M77" i="6" s="1"/>
  <c r="L98" i="6"/>
  <c r="L39" i="6"/>
  <c r="M39" i="6" s="1"/>
  <c r="N40" i="6"/>
  <c r="O48" i="6"/>
  <c r="L55" i="6"/>
  <c r="M55" i="6" s="1"/>
  <c r="N56" i="6"/>
  <c r="O64" i="6"/>
  <c r="L71" i="6"/>
  <c r="M71" i="6" s="1"/>
  <c r="N72" i="6"/>
  <c r="O80" i="6"/>
  <c r="N84" i="6"/>
  <c r="L90" i="6"/>
  <c r="M90" i="6" s="1"/>
  <c r="M102" i="6"/>
  <c r="O32" i="6"/>
  <c r="O35" i="6"/>
  <c r="O42" i="6"/>
  <c r="L44" i="6"/>
  <c r="M44" i="6" s="1"/>
  <c r="L49" i="6"/>
  <c r="N49" i="6" s="1"/>
  <c r="O58" i="6"/>
  <c r="L60" i="6"/>
  <c r="L65" i="6"/>
  <c r="O74" i="6"/>
  <c r="L76" i="6"/>
  <c r="M76" i="6" s="1"/>
  <c r="L81" i="6"/>
  <c r="N81" i="6" s="1"/>
  <c r="N85" i="6"/>
  <c r="L100" i="6"/>
  <c r="O100" i="6" s="1"/>
  <c r="L36" i="6"/>
  <c r="L38" i="6"/>
  <c r="M38" i="6" s="1"/>
  <c r="L43" i="6"/>
  <c r="O52" i="6"/>
  <c r="L54" i="6"/>
  <c r="L59" i="6"/>
  <c r="N60" i="6"/>
  <c r="O68" i="6"/>
  <c r="L70" i="6"/>
  <c r="M70" i="6" s="1"/>
  <c r="O71" i="6"/>
  <c r="L75" i="6"/>
  <c r="O87" i="6"/>
  <c r="L89" i="6"/>
  <c r="M89" i="6" s="1"/>
  <c r="L37" i="6"/>
  <c r="N37" i="6" s="1"/>
  <c r="N38" i="6"/>
  <c r="L53" i="6"/>
  <c r="N53" i="6" s="1"/>
  <c r="L69" i="6"/>
  <c r="N69" i="6" s="1"/>
  <c r="N70" i="6"/>
  <c r="L88" i="6"/>
  <c r="O91" i="6"/>
  <c r="N91" i="6"/>
  <c r="L92" i="6"/>
  <c r="L97" i="6"/>
  <c r="M97" i="6" s="1"/>
  <c r="N86" i="6"/>
  <c r="N99" i="6"/>
  <c r="N102" i="6"/>
  <c r="L95" i="6"/>
  <c r="M95" i="6" s="1"/>
  <c r="L96" i="6"/>
  <c r="M96" i="6" s="1"/>
  <c r="O103" i="6"/>
  <c r="O104" i="6"/>
  <c r="N104" i="6"/>
  <c r="L105" i="6"/>
  <c r="M105" i="6" s="1"/>
  <c r="L107" i="6"/>
  <c r="L109" i="6"/>
  <c r="M109" i="6" s="1"/>
  <c r="M112" i="6"/>
  <c r="N112" i="6"/>
  <c r="L111" i="6"/>
  <c r="N110" i="6"/>
  <c r="O112" i="6"/>
  <c r="N113" i="6"/>
  <c r="O113" i="6"/>
  <c r="L114" i="6"/>
  <c r="M114" i="6" s="1"/>
  <c r="L4" i="10" l="1"/>
  <c r="M44" i="10"/>
  <c r="L44" i="10"/>
  <c r="K20" i="10"/>
  <c r="L49" i="10"/>
  <c r="M49" i="10"/>
  <c r="L41" i="10"/>
  <c r="M41" i="10"/>
  <c r="L13" i="10"/>
  <c r="M13" i="10"/>
  <c r="L11" i="10"/>
  <c r="L20" i="10"/>
  <c r="M17" i="10"/>
  <c r="L17" i="10"/>
  <c r="K12" i="10"/>
  <c r="M12" i="10"/>
  <c r="L9" i="10"/>
  <c r="M9" i="10"/>
  <c r="M8" i="10"/>
  <c r="L8" i="10"/>
  <c r="M11" i="10"/>
  <c r="M22" i="10"/>
  <c r="L28" i="10"/>
  <c r="K28" i="10"/>
  <c r="M28" i="10"/>
  <c r="L26" i="10"/>
  <c r="K26" i="10"/>
  <c r="L14" i="10"/>
  <c r="L22" i="10"/>
  <c r="L10" i="10"/>
  <c r="K10" i="10"/>
  <c r="L18" i="10"/>
  <c r="K18" i="10"/>
  <c r="M14" i="10"/>
  <c r="M6" i="10"/>
  <c r="L6" i="10"/>
  <c r="L5" i="10"/>
  <c r="M5" i="10"/>
  <c r="M4" i="10"/>
  <c r="L3" i="10"/>
  <c r="M3" i="10"/>
  <c r="L2" i="10"/>
  <c r="M2" i="10"/>
  <c r="M23" i="2"/>
  <c r="L23" i="2"/>
  <c r="L22" i="2"/>
  <c r="M22" i="2"/>
  <c r="L21" i="2"/>
  <c r="M21" i="2"/>
  <c r="N64" i="6"/>
  <c r="N45" i="6"/>
  <c r="N57" i="6"/>
  <c r="N39" i="6"/>
  <c r="O23" i="6"/>
  <c r="O55" i="6"/>
  <c r="O9" i="6"/>
  <c r="O109" i="6"/>
  <c r="O85" i="6"/>
  <c r="N12" i="6"/>
  <c r="N66" i="6"/>
  <c r="O16" i="6"/>
  <c r="N21" i="6"/>
  <c r="O13" i="6"/>
  <c r="O39" i="6"/>
  <c r="N55" i="6"/>
  <c r="N16" i="6"/>
  <c r="N94" i="6"/>
  <c r="O19" i="6"/>
  <c r="N3" i="6"/>
  <c r="O94" i="6"/>
  <c r="O82" i="6"/>
  <c r="N14" i="6"/>
  <c r="O4" i="6"/>
  <c r="N109" i="6"/>
  <c r="M28" i="6"/>
  <c r="N28" i="6"/>
  <c r="M98" i="6"/>
  <c r="N98" i="6"/>
  <c r="O98" i="6"/>
  <c r="N77" i="6"/>
  <c r="M93" i="6"/>
  <c r="O93" i="6"/>
  <c r="N93" i="6"/>
  <c r="M27" i="6"/>
  <c r="O27" i="6"/>
  <c r="M22" i="6"/>
  <c r="O22" i="6"/>
  <c r="M92" i="6"/>
  <c r="O92" i="6"/>
  <c r="M54" i="6"/>
  <c r="O54" i="6"/>
  <c r="N54" i="6"/>
  <c r="O77" i="6"/>
  <c r="N27" i="6"/>
  <c r="N105" i="6"/>
  <c r="N92" i="6"/>
  <c r="M73" i="6"/>
  <c r="O73" i="6"/>
  <c r="O105" i="6"/>
  <c r="M101" i="6"/>
  <c r="N101" i="6"/>
  <c r="O101" i="6"/>
  <c r="N96" i="6"/>
  <c r="M30" i="6"/>
  <c r="N30" i="6"/>
  <c r="O62" i="6"/>
  <c r="N95" i="6"/>
  <c r="M60" i="6"/>
  <c r="O60" i="6"/>
  <c r="N13" i="6"/>
  <c r="N24" i="6"/>
  <c r="O57" i="6"/>
  <c r="N9" i="6"/>
  <c r="N7" i="6"/>
  <c r="N80" i="6"/>
  <c r="M69" i="6"/>
  <c r="O69" i="6"/>
  <c r="M37" i="6"/>
  <c r="O37" i="6"/>
  <c r="N44" i="6"/>
  <c r="O45" i="6"/>
  <c r="N90" i="6"/>
  <c r="N61" i="6"/>
  <c r="O106" i="6"/>
  <c r="N67" i="6"/>
  <c r="M108" i="6"/>
  <c r="O108" i="6"/>
  <c r="O14" i="6"/>
  <c r="O24" i="6"/>
  <c r="N15" i="6"/>
  <c r="O3" i="6"/>
  <c r="M107" i="6"/>
  <c r="N107" i="6"/>
  <c r="O111" i="6"/>
  <c r="M111" i="6"/>
  <c r="M43" i="6"/>
  <c r="O43" i="6"/>
  <c r="M100" i="6"/>
  <c r="N100" i="6"/>
  <c r="O65" i="6"/>
  <c r="M65" i="6"/>
  <c r="O90" i="6"/>
  <c r="O83" i="6"/>
  <c r="O63" i="6"/>
  <c r="M63" i="6"/>
  <c r="N78" i="6"/>
  <c r="N26" i="6"/>
  <c r="O15" i="6"/>
  <c r="N114" i="6"/>
  <c r="O114" i="6"/>
  <c r="N111" i="6"/>
  <c r="N89" i="6"/>
  <c r="N43" i="6"/>
  <c r="N65" i="6"/>
  <c r="N106" i="6"/>
  <c r="M29" i="6"/>
  <c r="N29" i="6"/>
  <c r="N82" i="6"/>
  <c r="O41" i="6"/>
  <c r="N23" i="6"/>
  <c r="O12" i="6"/>
  <c r="N22" i="6"/>
  <c r="M8" i="6"/>
  <c r="O8" i="6"/>
  <c r="N6" i="6"/>
  <c r="O2" i="6"/>
  <c r="M2" i="6"/>
  <c r="M88" i="6"/>
  <c r="O88" i="6"/>
  <c r="M59" i="6"/>
  <c r="O59" i="6"/>
  <c r="O61" i="6"/>
  <c r="O51" i="6"/>
  <c r="M51" i="6"/>
  <c r="N2" i="6"/>
  <c r="N4" i="6"/>
  <c r="O96" i="6"/>
  <c r="N97" i="6"/>
  <c r="N88" i="6"/>
  <c r="M53" i="6"/>
  <c r="O53" i="6"/>
  <c r="N76" i="6"/>
  <c r="N59" i="6"/>
  <c r="O81" i="6"/>
  <c r="M81" i="6"/>
  <c r="N71" i="6"/>
  <c r="O38" i="6"/>
  <c r="N83" i="6"/>
  <c r="N51" i="6"/>
  <c r="O47" i="6"/>
  <c r="M47" i="6"/>
  <c r="O66" i="6"/>
  <c r="O26" i="6"/>
  <c r="O30" i="6"/>
  <c r="N62" i="6"/>
  <c r="N50" i="6"/>
  <c r="N41" i="6"/>
  <c r="O21" i="6"/>
  <c r="N10" i="6"/>
  <c r="O7" i="6"/>
  <c r="O95" i="6"/>
  <c r="O97" i="6"/>
  <c r="M75" i="6"/>
  <c r="O75" i="6"/>
  <c r="M36" i="6"/>
  <c r="O36" i="6"/>
  <c r="M34" i="6"/>
  <c r="O34" i="6"/>
  <c r="O50" i="6"/>
  <c r="O6" i="6"/>
  <c r="O107" i="6"/>
  <c r="O78" i="6"/>
  <c r="O46" i="6"/>
  <c r="N75" i="6"/>
  <c r="N36" i="6"/>
  <c r="O49" i="6"/>
  <c r="M49" i="6"/>
  <c r="O67" i="6"/>
  <c r="O89" i="6"/>
  <c r="O70" i="6"/>
  <c r="O76" i="6"/>
  <c r="O44" i="6"/>
  <c r="O79" i="6"/>
  <c r="M79" i="6"/>
  <c r="N46" i="6"/>
  <c r="N34" i="6"/>
  <c r="N18" i="6"/>
  <c r="M18" i="6"/>
  <c r="H4" i="2" l="1"/>
  <c r="G4" i="2"/>
  <c r="I15" i="2"/>
  <c r="I16" i="2"/>
  <c r="I17" i="2"/>
  <c r="I18" i="2"/>
  <c r="I19" i="2"/>
  <c r="I20" i="2"/>
  <c r="F24" i="2"/>
  <c r="I24" i="2" s="1"/>
  <c r="F25" i="2"/>
  <c r="I25" i="2" s="1"/>
  <c r="I26" i="2"/>
  <c r="F27" i="2"/>
  <c r="I27" i="2" s="1"/>
  <c r="F28" i="2"/>
  <c r="I28" i="2" s="1"/>
  <c r="F29" i="2"/>
  <c r="I29" i="2" s="1"/>
  <c r="F30" i="2"/>
  <c r="I30" i="2" s="1"/>
  <c r="F31" i="2"/>
  <c r="I31" i="2" s="1"/>
  <c r="F32" i="2"/>
  <c r="I32" i="2" s="1"/>
  <c r="F33" i="2"/>
  <c r="I33" i="2" s="1"/>
  <c r="F34" i="2"/>
  <c r="I34" i="2" s="1"/>
  <c r="F35" i="2"/>
  <c r="I35" i="2" s="1"/>
  <c r="F36" i="2"/>
  <c r="I36" i="2" s="1"/>
  <c r="F37" i="2"/>
  <c r="I37" i="2" s="1"/>
  <c r="F38" i="2"/>
  <c r="I38" i="2" s="1"/>
  <c r="F39" i="2"/>
  <c r="I39" i="2" s="1"/>
  <c r="F40" i="2"/>
  <c r="I40" i="2" s="1"/>
  <c r="F41" i="2"/>
  <c r="I41" i="2" s="1"/>
  <c r="F42" i="2"/>
  <c r="I42" i="2" s="1"/>
  <c r="F43" i="2"/>
  <c r="I43" i="2" s="1"/>
  <c r="F44" i="2"/>
  <c r="I44" i="2" s="1"/>
  <c r="F45" i="2"/>
  <c r="I45" i="2" s="1"/>
  <c r="F46" i="2"/>
  <c r="I46" i="2" s="1"/>
  <c r="F47" i="2"/>
  <c r="I47" i="2" s="1"/>
  <c r="F48" i="2"/>
  <c r="I48" i="2" s="1"/>
  <c r="F49" i="2"/>
  <c r="I49" i="2" s="1"/>
  <c r="F50" i="2"/>
  <c r="I50" i="2" s="1"/>
  <c r="F51" i="2"/>
  <c r="I51" i="2" s="1"/>
  <c r="F52" i="2"/>
  <c r="I52" i="2" s="1"/>
  <c r="F53" i="2"/>
  <c r="I53" i="2" s="1"/>
  <c r="F54" i="2"/>
  <c r="I54" i="2" s="1"/>
  <c r="F55" i="2"/>
  <c r="I55" i="2" s="1"/>
  <c r="F56" i="2"/>
  <c r="I56" i="2" s="1"/>
  <c r="F57" i="2"/>
  <c r="I57" i="2" s="1"/>
  <c r="F58" i="2"/>
  <c r="I58" i="2" s="1"/>
  <c r="F59" i="2"/>
  <c r="I59" i="2" s="1"/>
  <c r="F60" i="2"/>
  <c r="I60" i="2" s="1"/>
  <c r="F61" i="2"/>
  <c r="I61" i="2" s="1"/>
  <c r="F62" i="2"/>
  <c r="I62" i="2" s="1"/>
  <c r="F63" i="2"/>
  <c r="I63" i="2" s="1"/>
  <c r="F64" i="2"/>
  <c r="I64" i="2" s="1"/>
  <c r="F65" i="2"/>
  <c r="I65" i="2" s="1"/>
  <c r="F66" i="2"/>
  <c r="I66" i="2" s="1"/>
  <c r="F67" i="2"/>
  <c r="I67" i="2" s="1"/>
  <c r="F68" i="2"/>
  <c r="I68" i="2" s="1"/>
  <c r="F69" i="2"/>
  <c r="I69" i="2" s="1"/>
  <c r="F70" i="2"/>
  <c r="I70" i="2" s="1"/>
  <c r="F71" i="2"/>
  <c r="I71" i="2" s="1"/>
  <c r="F72" i="2"/>
  <c r="I72" i="2" s="1"/>
  <c r="F73" i="2"/>
  <c r="I73" i="2" s="1"/>
  <c r="F74" i="2"/>
  <c r="I74" i="2" s="1"/>
  <c r="F75" i="2"/>
  <c r="I75" i="2" s="1"/>
  <c r="F76" i="2"/>
  <c r="I76" i="2" s="1"/>
  <c r="F77" i="2"/>
  <c r="I77" i="2" s="1"/>
  <c r="F78" i="2"/>
  <c r="I78" i="2" s="1"/>
  <c r="F79" i="2"/>
  <c r="I79" i="2" s="1"/>
  <c r="F80" i="2"/>
  <c r="I80" i="2" s="1"/>
  <c r="F81" i="2"/>
  <c r="I81" i="2" s="1"/>
  <c r="F82" i="2"/>
  <c r="I82" i="2" s="1"/>
  <c r="F83" i="2"/>
  <c r="I83" i="2" s="1"/>
  <c r="F84" i="2"/>
  <c r="I84" i="2" s="1"/>
  <c r="F85" i="2"/>
  <c r="I85" i="2" s="1"/>
  <c r="F86" i="2"/>
  <c r="I86" i="2" s="1"/>
  <c r="F87" i="2"/>
  <c r="I87" i="2" s="1"/>
  <c r="F88" i="2"/>
  <c r="I88" i="2" s="1"/>
  <c r="F89" i="2"/>
  <c r="I89" i="2" s="1"/>
  <c r="F90" i="2"/>
  <c r="I90" i="2" s="1"/>
  <c r="F91" i="2"/>
  <c r="I91" i="2" s="1"/>
  <c r="F92" i="2"/>
  <c r="I92" i="2" s="1"/>
  <c r="F93" i="2"/>
  <c r="I93" i="2" s="1"/>
  <c r="F94" i="2"/>
  <c r="I94" i="2" s="1"/>
  <c r="F95" i="2"/>
  <c r="I95" i="2" s="1"/>
  <c r="F96" i="2"/>
  <c r="I96" i="2" s="1"/>
  <c r="F97" i="2"/>
  <c r="I97" i="2" s="1"/>
  <c r="F98" i="2"/>
  <c r="I98" i="2" s="1"/>
  <c r="F99" i="2"/>
  <c r="I99" i="2" s="1"/>
  <c r="F100" i="2"/>
  <c r="I100" i="2" s="1"/>
  <c r="F101" i="2"/>
  <c r="I101" i="2" s="1"/>
  <c r="F102" i="2"/>
  <c r="I102" i="2" s="1"/>
  <c r="F103" i="2"/>
  <c r="I103" i="2" s="1"/>
  <c r="F104" i="2"/>
  <c r="I104" i="2" s="1"/>
  <c r="F105" i="2"/>
  <c r="I105" i="2" s="1"/>
  <c r="F106" i="2"/>
  <c r="I106" i="2" s="1"/>
  <c r="F107" i="2"/>
  <c r="I107" i="2" s="1"/>
  <c r="F108" i="2"/>
  <c r="I108" i="2" s="1"/>
  <c r="F109" i="2"/>
  <c r="I109" i="2" s="1"/>
  <c r="F110" i="2"/>
  <c r="I110" i="2" s="1"/>
  <c r="F111" i="2"/>
  <c r="I111" i="2" s="1"/>
  <c r="F112" i="2"/>
  <c r="I112" i="2" s="1"/>
  <c r="F113" i="2"/>
  <c r="I113" i="2" s="1"/>
  <c r="F114" i="2"/>
  <c r="I114" i="2" s="1"/>
  <c r="F115" i="2"/>
  <c r="I115" i="2" s="1"/>
  <c r="F116" i="2"/>
  <c r="I116" i="2" s="1"/>
  <c r="F117" i="2"/>
  <c r="I117" i="2" s="1"/>
  <c r="F118" i="2"/>
  <c r="I118" i="2" s="1"/>
  <c r="F119" i="2"/>
  <c r="I119" i="2" s="1"/>
  <c r="F120" i="2"/>
  <c r="I120" i="2" s="1"/>
  <c r="F121" i="2"/>
  <c r="I121" i="2" s="1"/>
  <c r="F122" i="2"/>
  <c r="I122" i="2" s="1"/>
  <c r="F123" i="2"/>
  <c r="I123" i="2" s="1"/>
  <c r="F124" i="2"/>
  <c r="I124" i="2" s="1"/>
  <c r="F125" i="2"/>
  <c r="I125" i="2" s="1"/>
  <c r="F126" i="2"/>
  <c r="I126" i="2" s="1"/>
  <c r="F127" i="2"/>
  <c r="I127" i="2" s="1"/>
  <c r="F128" i="2"/>
  <c r="I128" i="2" s="1"/>
  <c r="F129" i="2"/>
  <c r="I129" i="2" s="1"/>
  <c r="F130" i="2"/>
  <c r="I130" i="2" s="1"/>
  <c r="F131" i="2"/>
  <c r="I131" i="2" s="1"/>
  <c r="F132" i="2"/>
  <c r="I132" i="2" s="1"/>
  <c r="F133" i="2"/>
  <c r="I133" i="2" s="1"/>
  <c r="F134" i="2"/>
  <c r="I134" i="2" s="1"/>
  <c r="F135" i="2"/>
  <c r="I135" i="2" s="1"/>
  <c r="F136" i="2"/>
  <c r="I136" i="2" s="1"/>
  <c r="F137" i="2"/>
  <c r="I137" i="2" s="1"/>
  <c r="F138" i="2"/>
  <c r="I138" i="2" s="1"/>
  <c r="F139" i="2"/>
  <c r="I139" i="2" s="1"/>
  <c r="F140" i="2"/>
  <c r="I140" i="2" s="1"/>
  <c r="F141" i="2"/>
  <c r="I141" i="2" s="1"/>
  <c r="F142" i="2"/>
  <c r="I142" i="2" s="1"/>
  <c r="F143" i="2"/>
  <c r="I143" i="2" s="1"/>
  <c r="F144" i="2"/>
  <c r="I144" i="2" s="1"/>
  <c r="F145" i="2"/>
  <c r="I145" i="2" s="1"/>
  <c r="F146" i="2"/>
  <c r="I146" i="2" s="1"/>
  <c r="F147" i="2"/>
  <c r="I147" i="2" s="1"/>
  <c r="F148" i="2"/>
  <c r="I148" i="2" s="1"/>
  <c r="F149" i="2"/>
  <c r="I149" i="2" s="1"/>
  <c r="F150" i="2"/>
  <c r="I150" i="2" s="1"/>
  <c r="F151" i="2"/>
  <c r="I151" i="2" s="1"/>
  <c r="F152" i="2"/>
  <c r="I152" i="2" s="1"/>
  <c r="F153" i="2"/>
  <c r="I153" i="2" s="1"/>
  <c r="F154" i="2"/>
  <c r="I154" i="2" s="1"/>
  <c r="F155" i="2"/>
  <c r="I155" i="2" s="1"/>
  <c r="F156" i="2"/>
  <c r="I156" i="2" s="1"/>
  <c r="F157" i="2"/>
  <c r="I157" i="2" s="1"/>
  <c r="F158" i="2"/>
  <c r="I158" i="2" s="1"/>
  <c r="F159" i="2"/>
  <c r="I159" i="2" s="1"/>
  <c r="F160" i="2"/>
  <c r="I160" i="2" s="1"/>
  <c r="F161" i="2"/>
  <c r="I161" i="2" s="1"/>
  <c r="F162" i="2"/>
  <c r="I162" i="2" s="1"/>
  <c r="F163" i="2"/>
  <c r="I163" i="2" s="1"/>
  <c r="F164" i="2"/>
  <c r="I164" i="2" s="1"/>
  <c r="F165" i="2"/>
  <c r="I165" i="2" s="1"/>
  <c r="F166" i="2"/>
  <c r="I166" i="2" s="1"/>
  <c r="F167" i="2"/>
  <c r="I167" i="2" s="1"/>
  <c r="F168" i="2"/>
  <c r="I168" i="2" s="1"/>
  <c r="F169" i="2"/>
  <c r="I169" i="2" s="1"/>
  <c r="F170" i="2"/>
  <c r="I170" i="2" s="1"/>
  <c r="F171" i="2"/>
  <c r="I171" i="2" s="1"/>
  <c r="F172" i="2"/>
  <c r="I172" i="2" s="1"/>
  <c r="F173" i="2"/>
  <c r="I173" i="2" s="1"/>
  <c r="F174" i="2"/>
  <c r="I174" i="2" s="1"/>
  <c r="F175" i="2"/>
  <c r="I175" i="2" s="1"/>
  <c r="F176" i="2"/>
  <c r="I176" i="2" s="1"/>
  <c r="F177" i="2"/>
  <c r="I177" i="2" s="1"/>
  <c r="F178" i="2"/>
  <c r="I178" i="2" s="1"/>
  <c r="F179" i="2"/>
  <c r="I179" i="2" s="1"/>
  <c r="F180" i="2"/>
  <c r="I180" i="2" s="1"/>
  <c r="F181" i="2"/>
  <c r="I181" i="2" s="1"/>
  <c r="F182" i="2"/>
  <c r="I182" i="2" s="1"/>
  <c r="F183" i="2"/>
  <c r="I183" i="2" s="1"/>
  <c r="F184" i="2"/>
  <c r="I184" i="2" s="1"/>
  <c r="F185" i="2"/>
  <c r="I185" i="2" s="1"/>
  <c r="F186" i="2"/>
  <c r="I186" i="2" s="1"/>
  <c r="F187" i="2"/>
  <c r="I187" i="2" s="1"/>
  <c r="F188" i="2"/>
  <c r="I188" i="2" s="1"/>
  <c r="F189" i="2"/>
  <c r="I189" i="2" s="1"/>
  <c r="F190" i="2"/>
  <c r="I190" i="2" s="1"/>
  <c r="F191" i="2"/>
  <c r="I191" i="2" s="1"/>
  <c r="F192" i="2"/>
  <c r="I192" i="2" s="1"/>
  <c r="F193" i="2"/>
  <c r="I193" i="2" s="1"/>
  <c r="F194" i="2"/>
  <c r="I194" i="2" s="1"/>
  <c r="F195" i="2"/>
  <c r="I195" i="2" s="1"/>
  <c r="F196" i="2"/>
  <c r="I196" i="2" s="1"/>
  <c r="F197" i="2"/>
  <c r="I197" i="2" s="1"/>
  <c r="F198" i="2"/>
  <c r="I198" i="2" s="1"/>
  <c r="F199" i="2"/>
  <c r="I199" i="2" s="1"/>
  <c r="F200" i="2"/>
  <c r="I200" i="2" s="1"/>
  <c r="F201" i="2"/>
  <c r="I201" i="2" s="1"/>
  <c r="F202" i="2"/>
  <c r="I202" i="2" s="1"/>
  <c r="F203" i="2"/>
  <c r="I203" i="2" s="1"/>
  <c r="F204" i="2"/>
  <c r="I204" i="2" s="1"/>
  <c r="F205" i="2"/>
  <c r="I205" i="2" s="1"/>
  <c r="F206" i="2"/>
  <c r="I206" i="2" s="1"/>
  <c r="F207" i="2"/>
  <c r="I207" i="2" s="1"/>
  <c r="F208" i="2"/>
  <c r="I208" i="2" s="1"/>
  <c r="F209" i="2"/>
  <c r="I209" i="2" s="1"/>
  <c r="F210" i="2"/>
  <c r="I210" i="2" s="1"/>
  <c r="F211" i="2"/>
  <c r="I211" i="2" s="1"/>
  <c r="F212" i="2"/>
  <c r="I212" i="2" s="1"/>
  <c r="F213" i="2"/>
  <c r="I213" i="2" s="1"/>
  <c r="F214" i="2"/>
  <c r="I214" i="2" s="1"/>
  <c r="F215" i="2"/>
  <c r="I215" i="2" s="1"/>
  <c r="F216" i="2"/>
  <c r="I216" i="2" s="1"/>
  <c r="F217" i="2"/>
  <c r="I217" i="2" s="1"/>
  <c r="F218" i="2"/>
  <c r="I218" i="2" s="1"/>
  <c r="F219" i="2"/>
  <c r="I219" i="2" s="1"/>
  <c r="F220" i="2"/>
  <c r="I220" i="2" s="1"/>
  <c r="F221" i="2"/>
  <c r="I221" i="2" s="1"/>
  <c r="F222" i="2"/>
  <c r="I222" i="2" s="1"/>
  <c r="F223" i="2"/>
  <c r="I223" i="2" s="1"/>
  <c r="F224" i="2"/>
  <c r="I224" i="2" s="1"/>
  <c r="F225" i="2"/>
  <c r="I225" i="2" s="1"/>
  <c r="F226" i="2"/>
  <c r="I226" i="2" s="1"/>
  <c r="F227" i="2"/>
  <c r="I227" i="2" s="1"/>
  <c r="F228" i="2"/>
  <c r="I228" i="2" s="1"/>
  <c r="F229" i="2"/>
  <c r="I229" i="2" s="1"/>
  <c r="F230" i="2"/>
  <c r="I230" i="2" s="1"/>
  <c r="F231" i="2"/>
  <c r="I231" i="2" s="1"/>
  <c r="F232" i="2"/>
  <c r="I232" i="2" s="1"/>
  <c r="F233" i="2"/>
  <c r="I233" i="2" s="1"/>
  <c r="F234" i="2"/>
  <c r="I234" i="2" s="1"/>
  <c r="F235" i="2"/>
  <c r="I235" i="2" s="1"/>
  <c r="F236" i="2"/>
  <c r="I236" i="2" s="1"/>
  <c r="F237" i="2"/>
  <c r="I237" i="2" s="1"/>
  <c r="F238" i="2"/>
  <c r="I238" i="2" s="1"/>
  <c r="F239" i="2"/>
  <c r="I239" i="2" s="1"/>
  <c r="F240" i="2"/>
  <c r="I240" i="2" s="1"/>
  <c r="F241" i="2"/>
  <c r="I241" i="2" s="1"/>
  <c r="F242" i="2"/>
  <c r="I242" i="2" s="1"/>
  <c r="F243" i="2"/>
  <c r="I243" i="2" s="1"/>
  <c r="F244" i="2"/>
  <c r="I244" i="2" s="1"/>
  <c r="F245" i="2"/>
  <c r="I245" i="2" s="1"/>
  <c r="F246" i="2"/>
  <c r="I246" i="2" s="1"/>
  <c r="F247" i="2"/>
  <c r="I247" i="2" s="1"/>
  <c r="F248" i="2"/>
  <c r="I248" i="2" s="1"/>
  <c r="F249" i="2"/>
  <c r="I249" i="2" s="1"/>
  <c r="F250" i="2"/>
  <c r="I250" i="2" s="1"/>
  <c r="F251" i="2"/>
  <c r="I251" i="2" s="1"/>
  <c r="F252" i="2"/>
  <c r="I252" i="2" s="1"/>
  <c r="F253" i="2"/>
  <c r="I253" i="2" s="1"/>
  <c r="F254" i="2"/>
  <c r="I254" i="2" s="1"/>
  <c r="F255" i="2"/>
  <c r="I255" i="2" s="1"/>
  <c r="F256" i="2"/>
  <c r="I256" i="2" s="1"/>
  <c r="F257" i="2"/>
  <c r="I257" i="2" s="1"/>
  <c r="F258" i="2"/>
  <c r="I258" i="2" s="1"/>
  <c r="F259" i="2"/>
  <c r="I259" i="2" s="1"/>
  <c r="F260" i="2"/>
  <c r="I260" i="2" s="1"/>
  <c r="F261" i="2"/>
  <c r="I261" i="2" s="1"/>
  <c r="F262" i="2"/>
  <c r="I262" i="2" s="1"/>
  <c r="F263" i="2"/>
  <c r="I263" i="2" s="1"/>
  <c r="F264" i="2"/>
  <c r="I264" i="2" s="1"/>
  <c r="F265" i="2"/>
  <c r="I265" i="2" s="1"/>
  <c r="F266" i="2"/>
  <c r="I266" i="2" s="1"/>
  <c r="F267" i="2"/>
  <c r="I267" i="2" s="1"/>
  <c r="F268" i="2"/>
  <c r="I268" i="2" s="1"/>
  <c r="F269" i="2"/>
  <c r="I269" i="2" s="1"/>
  <c r="F270" i="2"/>
  <c r="I270" i="2" s="1"/>
  <c r="F271" i="2"/>
  <c r="I271" i="2" s="1"/>
  <c r="F272" i="2"/>
  <c r="I272" i="2" s="1"/>
  <c r="F273" i="2"/>
  <c r="I273" i="2" s="1"/>
  <c r="F274" i="2"/>
  <c r="I274" i="2" s="1"/>
  <c r="F275" i="2"/>
  <c r="I275" i="2" s="1"/>
  <c r="F276" i="2"/>
  <c r="I276" i="2" s="1"/>
  <c r="F277" i="2"/>
  <c r="I277" i="2" s="1"/>
  <c r="F278" i="2"/>
  <c r="I278" i="2" s="1"/>
  <c r="F279" i="2"/>
  <c r="I279" i="2" s="1"/>
  <c r="F280" i="2"/>
  <c r="I280" i="2" s="1"/>
  <c r="F281" i="2"/>
  <c r="I281" i="2" s="1"/>
  <c r="F282" i="2"/>
  <c r="I282" i="2" s="1"/>
  <c r="F283" i="2"/>
  <c r="I283" i="2" s="1"/>
  <c r="F284" i="2"/>
  <c r="I284" i="2" s="1"/>
  <c r="F285" i="2"/>
  <c r="I285" i="2" s="1"/>
  <c r="F286" i="2"/>
  <c r="I286" i="2" s="1"/>
  <c r="F287" i="2"/>
  <c r="I287" i="2" s="1"/>
  <c r="F288" i="2"/>
  <c r="I288" i="2" s="1"/>
  <c r="F289" i="2"/>
  <c r="I289" i="2" s="1"/>
  <c r="F290" i="2"/>
  <c r="I290" i="2" s="1"/>
  <c r="F291" i="2"/>
  <c r="I291" i="2" s="1"/>
  <c r="F292" i="2"/>
  <c r="I292" i="2" s="1"/>
  <c r="F293" i="2"/>
  <c r="I293" i="2" s="1"/>
  <c r="F294" i="2"/>
  <c r="I294" i="2" s="1"/>
  <c r="F295" i="2"/>
  <c r="I295" i="2" s="1"/>
  <c r="F296" i="2"/>
  <c r="I296" i="2" s="1"/>
  <c r="F297" i="2"/>
  <c r="I297" i="2" s="1"/>
  <c r="F298" i="2"/>
  <c r="I298" i="2" s="1"/>
  <c r="F299" i="2"/>
  <c r="I299" i="2" s="1"/>
  <c r="F300" i="2"/>
  <c r="I300" i="2" s="1"/>
  <c r="F301" i="2"/>
  <c r="I301" i="2" s="1"/>
  <c r="F302" i="2"/>
  <c r="I302" i="2" s="1"/>
  <c r="F303" i="2"/>
  <c r="I303" i="2" s="1"/>
  <c r="F304" i="2"/>
  <c r="I304" i="2" s="1"/>
  <c r="F305" i="2"/>
  <c r="I305" i="2" s="1"/>
  <c r="F306" i="2"/>
  <c r="I306" i="2" s="1"/>
  <c r="F307" i="2"/>
  <c r="I307" i="2" s="1"/>
  <c r="F308" i="2"/>
  <c r="I308" i="2" s="1"/>
  <c r="F309" i="2"/>
  <c r="I309" i="2" s="1"/>
  <c r="F310" i="2"/>
  <c r="I310" i="2" s="1"/>
  <c r="F311" i="2"/>
  <c r="I311" i="2" s="1"/>
  <c r="F312" i="2"/>
  <c r="I312" i="2" s="1"/>
  <c r="F313" i="2"/>
  <c r="I313" i="2" s="1"/>
  <c r="F314" i="2"/>
  <c r="I314" i="2" s="1"/>
  <c r="F315" i="2"/>
  <c r="I315" i="2" s="1"/>
  <c r="F316" i="2"/>
  <c r="I316" i="2" s="1"/>
  <c r="F317" i="2"/>
  <c r="I317" i="2" s="1"/>
  <c r="F318" i="2"/>
  <c r="I318" i="2" s="1"/>
  <c r="F319" i="2"/>
  <c r="I319" i="2" s="1"/>
  <c r="F320" i="2"/>
  <c r="I320" i="2" s="1"/>
  <c r="F321" i="2"/>
  <c r="I321" i="2" s="1"/>
  <c r="F322" i="2"/>
  <c r="I322" i="2" s="1"/>
  <c r="F323" i="2"/>
  <c r="I323" i="2" s="1"/>
  <c r="F324" i="2"/>
  <c r="I324" i="2" s="1"/>
  <c r="F325" i="2"/>
  <c r="I325" i="2" s="1"/>
  <c r="F326" i="2"/>
  <c r="I326" i="2" s="1"/>
  <c r="F327" i="2"/>
  <c r="I327" i="2" s="1"/>
  <c r="F328" i="2"/>
  <c r="I328" i="2" s="1"/>
  <c r="F329" i="2"/>
  <c r="I329" i="2" s="1"/>
  <c r="F330" i="2"/>
  <c r="I330" i="2" s="1"/>
  <c r="F331" i="2"/>
  <c r="I331" i="2" s="1"/>
  <c r="F332" i="2"/>
  <c r="I332" i="2" s="1"/>
  <c r="F333" i="2"/>
  <c r="I333" i="2" s="1"/>
  <c r="F334" i="2"/>
  <c r="I334" i="2" s="1"/>
  <c r="F335" i="2"/>
  <c r="I335" i="2" s="1"/>
  <c r="F336" i="2"/>
  <c r="I336" i="2" s="1"/>
  <c r="F337" i="2"/>
  <c r="I337" i="2" s="1"/>
  <c r="F338" i="2"/>
  <c r="I338" i="2" s="1"/>
  <c r="F339" i="2"/>
  <c r="I339" i="2" s="1"/>
  <c r="F340" i="2"/>
  <c r="I340" i="2" s="1"/>
  <c r="F341" i="2"/>
  <c r="I341" i="2" s="1"/>
  <c r="F342" i="2"/>
  <c r="I342" i="2" s="1"/>
  <c r="F343" i="2"/>
  <c r="I343" i="2" s="1"/>
  <c r="F344" i="2"/>
  <c r="I344" i="2" s="1"/>
  <c r="F345" i="2"/>
  <c r="I345" i="2" s="1"/>
  <c r="F346" i="2"/>
  <c r="I346" i="2" s="1"/>
  <c r="F347" i="2"/>
  <c r="I347" i="2" s="1"/>
  <c r="F348" i="2"/>
  <c r="I348" i="2" s="1"/>
  <c r="F349" i="2"/>
  <c r="I349" i="2" s="1"/>
  <c r="F350" i="2"/>
  <c r="I350" i="2" s="1"/>
  <c r="F351" i="2"/>
  <c r="I351" i="2" s="1"/>
  <c r="F352" i="2"/>
  <c r="I352" i="2" s="1"/>
  <c r="F353" i="2"/>
  <c r="I353" i="2" s="1"/>
  <c r="F354" i="2"/>
  <c r="I354" i="2" s="1"/>
  <c r="F355" i="2"/>
  <c r="I355" i="2" s="1"/>
  <c r="F356" i="2"/>
  <c r="I356" i="2" s="1"/>
  <c r="F357" i="2"/>
  <c r="I357" i="2" s="1"/>
  <c r="F358" i="2"/>
  <c r="I358" i="2" s="1"/>
  <c r="F359" i="2"/>
  <c r="I359" i="2" s="1"/>
  <c r="F360" i="2"/>
  <c r="I360" i="2" s="1"/>
  <c r="F361" i="2"/>
  <c r="I361" i="2" s="1"/>
  <c r="F362" i="2"/>
  <c r="I362" i="2" s="1"/>
  <c r="F363" i="2"/>
  <c r="I363" i="2" s="1"/>
  <c r="F364" i="2"/>
  <c r="I364" i="2" s="1"/>
  <c r="F365" i="2"/>
  <c r="I365" i="2" s="1"/>
  <c r="F366" i="2"/>
  <c r="I366" i="2" s="1"/>
  <c r="F367" i="2"/>
  <c r="I367" i="2" s="1"/>
  <c r="F368" i="2"/>
  <c r="I368" i="2" s="1"/>
  <c r="F369" i="2"/>
  <c r="I369" i="2" s="1"/>
  <c r="F370" i="2"/>
  <c r="I370" i="2" s="1"/>
  <c r="F371" i="2"/>
  <c r="I371" i="2" s="1"/>
  <c r="F372" i="2"/>
  <c r="I372" i="2" s="1"/>
  <c r="F373" i="2"/>
  <c r="I373" i="2" s="1"/>
  <c r="F374" i="2"/>
  <c r="I374" i="2" s="1"/>
  <c r="F375" i="2"/>
  <c r="I375" i="2" s="1"/>
  <c r="F376" i="2"/>
  <c r="I376" i="2" s="1"/>
  <c r="F377" i="2"/>
  <c r="I377" i="2" s="1"/>
  <c r="F378" i="2"/>
  <c r="I378" i="2" s="1"/>
  <c r="F379" i="2"/>
  <c r="I379" i="2" s="1"/>
  <c r="F380" i="2"/>
  <c r="I380" i="2" s="1"/>
  <c r="F381" i="2"/>
  <c r="I381" i="2" s="1"/>
  <c r="F382" i="2"/>
  <c r="I382" i="2" s="1"/>
  <c r="F383" i="2"/>
  <c r="I383" i="2" s="1"/>
  <c r="F384" i="2"/>
  <c r="I384" i="2" s="1"/>
  <c r="F385" i="2"/>
  <c r="I385" i="2" s="1"/>
  <c r="F386" i="2"/>
  <c r="I386" i="2" s="1"/>
  <c r="F387" i="2"/>
  <c r="I387" i="2" s="1"/>
  <c r="F388" i="2"/>
  <c r="I388" i="2" s="1"/>
  <c r="F389" i="2"/>
  <c r="I389" i="2" s="1"/>
  <c r="F390" i="2"/>
  <c r="I390" i="2" s="1"/>
  <c r="F391" i="2"/>
  <c r="I391" i="2" s="1"/>
  <c r="F392" i="2"/>
  <c r="I392" i="2" s="1"/>
  <c r="F393" i="2"/>
  <c r="I393" i="2" s="1"/>
  <c r="F394" i="2"/>
  <c r="I394" i="2" s="1"/>
  <c r="F395" i="2"/>
  <c r="I395" i="2" s="1"/>
  <c r="F396" i="2"/>
  <c r="I396" i="2" s="1"/>
  <c r="F397" i="2"/>
  <c r="I397" i="2" s="1"/>
  <c r="F398" i="2"/>
  <c r="I398" i="2" s="1"/>
  <c r="F399" i="2"/>
  <c r="I399" i="2" s="1"/>
  <c r="F400" i="2"/>
  <c r="I400" i="2" s="1"/>
  <c r="F401" i="2"/>
  <c r="I401" i="2" s="1"/>
  <c r="F402" i="2"/>
  <c r="I402" i="2" s="1"/>
  <c r="F403" i="2"/>
  <c r="I403" i="2" s="1"/>
  <c r="F404" i="2"/>
  <c r="I404" i="2" s="1"/>
  <c r="F405" i="2"/>
  <c r="I405" i="2" s="1"/>
  <c r="F406" i="2"/>
  <c r="I406" i="2" s="1"/>
  <c r="F407" i="2"/>
  <c r="I407" i="2" s="1"/>
  <c r="F408" i="2"/>
  <c r="I408" i="2" s="1"/>
  <c r="F409" i="2"/>
  <c r="I409" i="2" s="1"/>
  <c r="F410" i="2"/>
  <c r="I410" i="2" s="1"/>
  <c r="F411" i="2"/>
  <c r="I411" i="2" s="1"/>
  <c r="F412" i="2"/>
  <c r="I412" i="2" s="1"/>
  <c r="F413" i="2"/>
  <c r="I413" i="2" s="1"/>
  <c r="F414" i="2"/>
  <c r="I414" i="2" s="1"/>
  <c r="F415" i="2"/>
  <c r="I415" i="2" s="1"/>
  <c r="F416" i="2"/>
  <c r="I416" i="2" s="1"/>
  <c r="F417" i="2"/>
  <c r="I417" i="2" s="1"/>
  <c r="F418" i="2"/>
  <c r="I418" i="2" s="1"/>
  <c r="F419" i="2"/>
  <c r="I419" i="2" s="1"/>
  <c r="F420" i="2"/>
  <c r="I420" i="2" s="1"/>
  <c r="F421" i="2"/>
  <c r="I421" i="2" s="1"/>
  <c r="F422" i="2"/>
  <c r="I422" i="2" s="1"/>
  <c r="F423" i="2"/>
  <c r="I423" i="2" s="1"/>
  <c r="F424" i="2"/>
  <c r="I424" i="2" s="1"/>
  <c r="F425" i="2"/>
  <c r="I425" i="2" s="1"/>
  <c r="F426" i="2"/>
  <c r="I426" i="2" s="1"/>
  <c r="F427" i="2"/>
  <c r="I427" i="2" s="1"/>
  <c r="F428" i="2"/>
  <c r="I428" i="2" s="1"/>
  <c r="F429" i="2"/>
  <c r="I429" i="2" s="1"/>
  <c r="F430" i="2"/>
  <c r="I430" i="2" s="1"/>
  <c r="F431" i="2"/>
  <c r="I431" i="2" s="1"/>
  <c r="F432" i="2"/>
  <c r="I432" i="2" s="1"/>
  <c r="F433" i="2"/>
  <c r="I433" i="2" s="1"/>
  <c r="F434" i="2"/>
  <c r="I434" i="2" s="1"/>
  <c r="F435" i="2"/>
  <c r="I435" i="2" s="1"/>
  <c r="F436" i="2"/>
  <c r="I436" i="2" s="1"/>
  <c r="F437" i="2"/>
  <c r="I437" i="2" s="1"/>
  <c r="F438" i="2"/>
  <c r="I438" i="2" s="1"/>
  <c r="F439" i="2"/>
  <c r="I439" i="2" s="1"/>
  <c r="F440" i="2"/>
  <c r="I440" i="2" s="1"/>
  <c r="F441" i="2"/>
  <c r="I441" i="2" s="1"/>
  <c r="F442" i="2"/>
  <c r="I442" i="2" s="1"/>
  <c r="F443" i="2"/>
  <c r="I443" i="2" s="1"/>
  <c r="F444" i="2"/>
  <c r="I444" i="2" s="1"/>
  <c r="F445" i="2"/>
  <c r="I445" i="2" s="1"/>
  <c r="F446" i="2"/>
  <c r="I446" i="2" s="1"/>
  <c r="F447" i="2"/>
  <c r="I447" i="2" s="1"/>
  <c r="F448" i="2"/>
  <c r="I448" i="2" s="1"/>
  <c r="F449" i="2"/>
  <c r="I449" i="2" s="1"/>
  <c r="F450" i="2"/>
  <c r="I450" i="2" s="1"/>
  <c r="F451" i="2"/>
  <c r="I451" i="2" s="1"/>
  <c r="F452" i="2"/>
  <c r="I452" i="2" s="1"/>
  <c r="F453" i="2"/>
  <c r="I453" i="2" s="1"/>
  <c r="F454" i="2"/>
  <c r="I454" i="2" s="1"/>
  <c r="F455" i="2"/>
  <c r="I455" i="2" s="1"/>
  <c r="F456" i="2"/>
  <c r="I456" i="2" s="1"/>
  <c r="F457" i="2"/>
  <c r="I457" i="2" s="1"/>
  <c r="F458" i="2"/>
  <c r="I458" i="2" s="1"/>
  <c r="F459" i="2"/>
  <c r="I459" i="2" s="1"/>
  <c r="F460" i="2"/>
  <c r="I460" i="2" s="1"/>
  <c r="F461" i="2"/>
  <c r="I461" i="2" s="1"/>
  <c r="F462" i="2"/>
  <c r="I462" i="2" s="1"/>
  <c r="F463" i="2"/>
  <c r="I463" i="2" s="1"/>
  <c r="F464" i="2"/>
  <c r="I464" i="2" s="1"/>
  <c r="F465" i="2"/>
  <c r="I465" i="2" s="1"/>
  <c r="F466" i="2"/>
  <c r="I466" i="2" s="1"/>
  <c r="F467" i="2"/>
  <c r="I467" i="2" s="1"/>
  <c r="F468" i="2"/>
  <c r="I468" i="2" s="1"/>
  <c r="F469" i="2"/>
  <c r="I469" i="2" s="1"/>
  <c r="F470" i="2"/>
  <c r="I470" i="2" s="1"/>
  <c r="F471" i="2"/>
  <c r="I471" i="2" s="1"/>
  <c r="F472" i="2"/>
  <c r="I472" i="2" s="1"/>
  <c r="F473" i="2"/>
  <c r="I473" i="2" s="1"/>
  <c r="F474" i="2"/>
  <c r="I474" i="2" s="1"/>
  <c r="F475" i="2"/>
  <c r="I475" i="2" s="1"/>
  <c r="F476" i="2"/>
  <c r="I476" i="2" s="1"/>
  <c r="F477" i="2"/>
  <c r="I477" i="2" s="1"/>
  <c r="F478" i="2"/>
  <c r="I478" i="2" s="1"/>
  <c r="F479" i="2"/>
  <c r="I479" i="2" s="1"/>
  <c r="F480" i="2"/>
  <c r="I480" i="2" s="1"/>
  <c r="F481" i="2"/>
  <c r="I481" i="2" s="1"/>
  <c r="F482" i="2"/>
  <c r="I482" i="2" s="1"/>
  <c r="F483" i="2"/>
  <c r="I483" i="2" s="1"/>
  <c r="F484" i="2"/>
  <c r="I484" i="2" s="1"/>
  <c r="F485" i="2"/>
  <c r="I485" i="2" s="1"/>
  <c r="F486" i="2"/>
  <c r="I486" i="2" s="1"/>
  <c r="F487" i="2"/>
  <c r="I487" i="2" s="1"/>
  <c r="F488" i="2"/>
  <c r="I488" i="2" s="1"/>
  <c r="F489" i="2"/>
  <c r="I489" i="2" s="1"/>
  <c r="F490" i="2"/>
  <c r="I490" i="2" s="1"/>
  <c r="F491" i="2"/>
  <c r="I491" i="2" s="1"/>
  <c r="F492" i="2"/>
  <c r="I492" i="2" s="1"/>
  <c r="F493" i="2"/>
  <c r="I493" i="2" s="1"/>
  <c r="F494" i="2"/>
  <c r="I494" i="2" s="1"/>
  <c r="F495" i="2"/>
  <c r="I495" i="2" s="1"/>
  <c r="F496" i="2"/>
  <c r="I496" i="2" s="1"/>
  <c r="F497" i="2"/>
  <c r="I497" i="2" s="1"/>
  <c r="F498" i="2"/>
  <c r="I498" i="2" s="1"/>
  <c r="F499" i="2"/>
  <c r="I499" i="2" s="1"/>
  <c r="F500" i="2"/>
  <c r="I500" i="2" s="1"/>
  <c r="F501" i="2"/>
  <c r="I501" i="2" s="1"/>
  <c r="F502" i="2"/>
  <c r="I502" i="2" s="1"/>
  <c r="F503" i="2"/>
  <c r="I503" i="2" s="1"/>
  <c r="F504" i="2"/>
  <c r="I504" i="2" s="1"/>
  <c r="F505" i="2"/>
  <c r="I505" i="2" s="1"/>
  <c r="F506" i="2"/>
  <c r="I506" i="2" s="1"/>
  <c r="F507" i="2"/>
  <c r="I507" i="2" s="1"/>
  <c r="F508" i="2"/>
  <c r="I508" i="2" s="1"/>
  <c r="F509" i="2"/>
  <c r="I509" i="2" s="1"/>
  <c r="F510" i="2"/>
  <c r="I510" i="2" s="1"/>
  <c r="F511" i="2"/>
  <c r="I511" i="2" s="1"/>
  <c r="F512" i="2"/>
  <c r="I512" i="2" s="1"/>
  <c r="F513" i="2"/>
  <c r="I513" i="2" s="1"/>
  <c r="F514" i="2"/>
  <c r="I514" i="2" s="1"/>
  <c r="F515" i="2"/>
  <c r="I515" i="2" s="1"/>
  <c r="F516" i="2"/>
  <c r="I516" i="2" s="1"/>
  <c r="F517" i="2"/>
  <c r="I517" i="2" s="1"/>
  <c r="F518" i="2"/>
  <c r="I518" i="2" s="1"/>
  <c r="F519" i="2"/>
  <c r="I519" i="2" s="1"/>
  <c r="F520" i="2"/>
  <c r="I520" i="2" s="1"/>
  <c r="F521" i="2"/>
  <c r="I521" i="2" s="1"/>
  <c r="F522" i="2"/>
  <c r="I522" i="2" s="1"/>
  <c r="F523" i="2"/>
  <c r="I523" i="2" s="1"/>
  <c r="F524" i="2"/>
  <c r="I524" i="2" s="1"/>
  <c r="F525" i="2"/>
  <c r="I525" i="2" s="1"/>
  <c r="F526" i="2"/>
  <c r="I526" i="2" s="1"/>
  <c r="F527" i="2"/>
  <c r="I527" i="2" s="1"/>
  <c r="F528" i="2"/>
  <c r="I528" i="2" s="1"/>
  <c r="F529" i="2"/>
  <c r="I529" i="2" s="1"/>
  <c r="F530" i="2"/>
  <c r="I530" i="2" s="1"/>
  <c r="F531" i="2"/>
  <c r="I531" i="2" s="1"/>
  <c r="F532" i="2"/>
  <c r="I532" i="2" s="1"/>
  <c r="F533" i="2"/>
  <c r="I533" i="2" s="1"/>
  <c r="F534" i="2"/>
  <c r="I534" i="2" s="1"/>
  <c r="F535" i="2"/>
  <c r="I535" i="2" s="1"/>
  <c r="F536" i="2"/>
  <c r="I536" i="2" s="1"/>
  <c r="F537" i="2"/>
  <c r="I537" i="2" s="1"/>
  <c r="F538" i="2"/>
  <c r="I538" i="2" s="1"/>
  <c r="F539" i="2"/>
  <c r="I539" i="2" s="1"/>
  <c r="F540" i="2"/>
  <c r="I540" i="2" s="1"/>
  <c r="F541" i="2"/>
  <c r="I541" i="2" s="1"/>
  <c r="F542" i="2"/>
  <c r="I542" i="2" s="1"/>
  <c r="F543" i="2"/>
  <c r="I543" i="2" s="1"/>
  <c r="F544" i="2"/>
  <c r="I544" i="2" s="1"/>
  <c r="F545" i="2"/>
  <c r="I545" i="2" s="1"/>
  <c r="F546" i="2"/>
  <c r="I546" i="2" s="1"/>
  <c r="F547" i="2"/>
  <c r="I547" i="2" s="1"/>
  <c r="F548" i="2"/>
  <c r="I548" i="2" s="1"/>
  <c r="F549" i="2"/>
  <c r="I549" i="2" s="1"/>
  <c r="F550" i="2"/>
  <c r="I550" i="2" s="1"/>
  <c r="F551" i="2"/>
  <c r="I551" i="2" s="1"/>
  <c r="F552" i="2"/>
  <c r="I552" i="2" s="1"/>
  <c r="F553" i="2"/>
  <c r="I553" i="2" s="1"/>
  <c r="F554" i="2"/>
  <c r="I554" i="2" s="1"/>
  <c r="F555" i="2"/>
  <c r="I555" i="2" s="1"/>
  <c r="F556" i="2"/>
  <c r="I556" i="2" s="1"/>
  <c r="F557" i="2"/>
  <c r="I557" i="2" s="1"/>
  <c r="F558" i="2"/>
  <c r="I558" i="2" s="1"/>
  <c r="F559" i="2"/>
  <c r="I559" i="2" s="1"/>
  <c r="F560" i="2"/>
  <c r="I560" i="2" s="1"/>
  <c r="F561" i="2"/>
  <c r="I561" i="2" s="1"/>
  <c r="F562" i="2"/>
  <c r="I562" i="2" s="1"/>
  <c r="F563" i="2"/>
  <c r="I563" i="2" s="1"/>
  <c r="F564" i="2"/>
  <c r="I564" i="2" s="1"/>
  <c r="F565" i="2"/>
  <c r="I565" i="2" s="1"/>
  <c r="F566" i="2"/>
  <c r="I566" i="2" s="1"/>
  <c r="F567" i="2"/>
  <c r="I567" i="2" s="1"/>
  <c r="F568" i="2"/>
  <c r="I568" i="2" s="1"/>
  <c r="F569" i="2"/>
  <c r="I569" i="2" s="1"/>
  <c r="F570" i="2"/>
  <c r="I570" i="2" s="1"/>
  <c r="F571" i="2"/>
  <c r="I571" i="2" s="1"/>
  <c r="F572" i="2"/>
  <c r="I572" i="2" s="1"/>
  <c r="F573" i="2"/>
  <c r="I573" i="2" s="1"/>
  <c r="F574" i="2"/>
  <c r="I574" i="2" s="1"/>
  <c r="F575" i="2"/>
  <c r="I575" i="2" s="1"/>
  <c r="F576" i="2"/>
  <c r="I576" i="2" s="1"/>
  <c r="F577" i="2"/>
  <c r="I577" i="2" s="1"/>
  <c r="F578" i="2"/>
  <c r="I578" i="2" s="1"/>
  <c r="F579" i="2"/>
  <c r="I579" i="2" s="1"/>
  <c r="F580" i="2"/>
  <c r="I580" i="2" s="1"/>
  <c r="F581" i="2"/>
  <c r="I581" i="2" s="1"/>
  <c r="F582" i="2"/>
  <c r="I582" i="2" s="1"/>
  <c r="F583" i="2"/>
  <c r="I583" i="2" s="1"/>
  <c r="F584" i="2"/>
  <c r="I584" i="2" s="1"/>
  <c r="F585" i="2"/>
  <c r="I585" i="2" s="1"/>
  <c r="F586" i="2"/>
  <c r="I586" i="2" s="1"/>
  <c r="F587" i="2"/>
  <c r="I587" i="2" s="1"/>
  <c r="F588" i="2"/>
  <c r="I588" i="2" s="1"/>
  <c r="F589" i="2"/>
  <c r="I589" i="2" s="1"/>
  <c r="F590" i="2"/>
  <c r="I590" i="2" s="1"/>
  <c r="F591" i="2"/>
  <c r="I591" i="2" s="1"/>
  <c r="F592" i="2"/>
  <c r="I592" i="2" s="1"/>
  <c r="F593" i="2"/>
  <c r="I593" i="2" s="1"/>
  <c r="F594" i="2"/>
  <c r="I594" i="2" s="1"/>
  <c r="F595" i="2"/>
  <c r="I595" i="2" s="1"/>
  <c r="F596" i="2"/>
  <c r="I596" i="2" s="1"/>
  <c r="F597" i="2"/>
  <c r="I597" i="2" s="1"/>
  <c r="F598" i="2"/>
  <c r="I598" i="2" s="1"/>
  <c r="F599" i="2"/>
  <c r="I599" i="2" s="1"/>
  <c r="F600" i="2"/>
  <c r="I600" i="2" s="1"/>
  <c r="F601" i="2"/>
  <c r="I601" i="2" s="1"/>
  <c r="F602" i="2"/>
  <c r="I602" i="2" s="1"/>
  <c r="F603" i="2"/>
  <c r="I603" i="2" s="1"/>
  <c r="F604" i="2"/>
  <c r="I604" i="2" s="1"/>
  <c r="F605" i="2"/>
  <c r="I605" i="2" s="1"/>
  <c r="F606" i="2"/>
  <c r="I606" i="2" s="1"/>
  <c r="F607" i="2"/>
  <c r="I607" i="2" s="1"/>
  <c r="F608" i="2"/>
  <c r="I608" i="2" s="1"/>
  <c r="F609" i="2"/>
  <c r="I609" i="2" s="1"/>
  <c r="F610" i="2"/>
  <c r="I610" i="2" s="1"/>
  <c r="F611" i="2"/>
  <c r="I611" i="2" s="1"/>
  <c r="F612" i="2"/>
  <c r="I612" i="2" s="1"/>
  <c r="F613" i="2"/>
  <c r="I613" i="2" s="1"/>
  <c r="F614" i="2"/>
  <c r="I614" i="2" s="1"/>
  <c r="F615" i="2"/>
  <c r="I615" i="2" s="1"/>
  <c r="F616" i="2"/>
  <c r="I616" i="2" s="1"/>
  <c r="F617" i="2"/>
  <c r="I617" i="2" s="1"/>
  <c r="F618" i="2"/>
  <c r="I618" i="2" s="1"/>
  <c r="F619" i="2"/>
  <c r="I619" i="2" s="1"/>
  <c r="F620" i="2"/>
  <c r="I620" i="2" s="1"/>
  <c r="F621" i="2"/>
  <c r="I621" i="2" s="1"/>
  <c r="F622" i="2"/>
  <c r="I622" i="2" s="1"/>
  <c r="F623" i="2"/>
  <c r="I623" i="2" s="1"/>
  <c r="F624" i="2"/>
  <c r="I624" i="2" s="1"/>
  <c r="F625" i="2"/>
  <c r="I625" i="2" s="1"/>
  <c r="F626" i="2"/>
  <c r="I626" i="2" s="1"/>
  <c r="F627" i="2"/>
  <c r="I627" i="2" s="1"/>
  <c r="F628" i="2"/>
  <c r="I628" i="2" s="1"/>
  <c r="F629" i="2"/>
  <c r="I629" i="2" s="1"/>
  <c r="F630" i="2"/>
  <c r="I630" i="2" s="1"/>
  <c r="F631" i="2"/>
  <c r="I631" i="2" s="1"/>
  <c r="F632" i="2"/>
  <c r="I632" i="2" s="1"/>
  <c r="F633" i="2"/>
  <c r="I633" i="2" s="1"/>
  <c r="F634" i="2"/>
  <c r="I634" i="2" s="1"/>
  <c r="F635" i="2"/>
  <c r="I635" i="2" s="1"/>
  <c r="F636" i="2"/>
  <c r="I636" i="2" s="1"/>
  <c r="F637" i="2"/>
  <c r="I637" i="2" s="1"/>
  <c r="F638" i="2"/>
  <c r="I638" i="2" s="1"/>
  <c r="F639" i="2"/>
  <c r="I639" i="2" s="1"/>
  <c r="F640" i="2"/>
  <c r="I640" i="2" s="1"/>
  <c r="F641" i="2"/>
  <c r="I641" i="2" s="1"/>
  <c r="F642" i="2"/>
  <c r="I642" i="2" s="1"/>
  <c r="F643" i="2"/>
  <c r="I643" i="2" s="1"/>
  <c r="F644" i="2"/>
  <c r="I644" i="2" s="1"/>
  <c r="F645" i="2"/>
  <c r="I645" i="2" s="1"/>
  <c r="F646" i="2"/>
  <c r="I646" i="2" s="1"/>
  <c r="F647" i="2"/>
  <c r="I647" i="2" s="1"/>
  <c r="F648" i="2"/>
  <c r="I648" i="2" s="1"/>
  <c r="F649" i="2"/>
  <c r="I649" i="2" s="1"/>
  <c r="F650" i="2"/>
  <c r="I650" i="2" s="1"/>
  <c r="F651" i="2"/>
  <c r="I651" i="2" s="1"/>
  <c r="F652" i="2"/>
  <c r="I652" i="2" s="1"/>
  <c r="F653" i="2"/>
  <c r="I653" i="2" s="1"/>
  <c r="F654" i="2"/>
  <c r="I654" i="2" s="1"/>
  <c r="F655" i="2"/>
  <c r="I655" i="2" s="1"/>
  <c r="F656" i="2"/>
  <c r="I656" i="2" s="1"/>
  <c r="F657" i="2"/>
  <c r="I657" i="2" s="1"/>
  <c r="F658" i="2"/>
  <c r="I658" i="2" s="1"/>
  <c r="F659" i="2"/>
  <c r="I659" i="2" s="1"/>
  <c r="F660" i="2"/>
  <c r="I660" i="2" s="1"/>
  <c r="F661" i="2"/>
  <c r="I661" i="2" s="1"/>
  <c r="F662" i="2"/>
  <c r="I662" i="2" s="1"/>
  <c r="F663" i="2"/>
  <c r="I663" i="2" s="1"/>
  <c r="F664" i="2"/>
  <c r="I664" i="2" s="1"/>
  <c r="F665" i="2"/>
  <c r="I665" i="2" s="1"/>
  <c r="F666" i="2"/>
  <c r="I666" i="2" s="1"/>
  <c r="F667" i="2"/>
  <c r="I667" i="2" s="1"/>
  <c r="F668" i="2"/>
  <c r="I668" i="2" s="1"/>
  <c r="F669" i="2"/>
  <c r="I669" i="2" s="1"/>
  <c r="F670" i="2"/>
  <c r="I670" i="2" s="1"/>
  <c r="F671" i="2"/>
  <c r="I671" i="2" s="1"/>
  <c r="F672" i="2"/>
  <c r="I672" i="2" s="1"/>
  <c r="F673" i="2"/>
  <c r="I673" i="2" s="1"/>
  <c r="F674" i="2"/>
  <c r="I674" i="2" s="1"/>
  <c r="F675" i="2"/>
  <c r="I675" i="2" s="1"/>
  <c r="F676" i="2"/>
  <c r="I676" i="2" s="1"/>
  <c r="F677" i="2"/>
  <c r="I677" i="2" s="1"/>
  <c r="F678" i="2"/>
  <c r="I678" i="2" s="1"/>
  <c r="F679" i="2"/>
  <c r="I679" i="2" s="1"/>
  <c r="F680" i="2"/>
  <c r="I680" i="2" s="1"/>
  <c r="F681" i="2"/>
  <c r="I681" i="2" s="1"/>
  <c r="F682" i="2"/>
  <c r="I682" i="2" s="1"/>
  <c r="F683" i="2"/>
  <c r="I683" i="2" s="1"/>
  <c r="F684" i="2"/>
  <c r="I684" i="2" s="1"/>
  <c r="F685" i="2"/>
  <c r="I685" i="2" s="1"/>
  <c r="F686" i="2"/>
  <c r="I686" i="2" s="1"/>
  <c r="F687" i="2"/>
  <c r="I687" i="2" s="1"/>
  <c r="F688" i="2"/>
  <c r="I688" i="2" s="1"/>
  <c r="F689" i="2"/>
  <c r="I689" i="2" s="1"/>
  <c r="F690" i="2"/>
  <c r="I690" i="2" s="1"/>
  <c r="F691" i="2"/>
  <c r="I691" i="2" s="1"/>
  <c r="F692" i="2"/>
  <c r="I692" i="2" s="1"/>
  <c r="F693" i="2"/>
  <c r="I693" i="2" s="1"/>
  <c r="F694" i="2"/>
  <c r="I694" i="2" s="1"/>
  <c r="F695" i="2"/>
  <c r="I695" i="2" s="1"/>
  <c r="F696" i="2"/>
  <c r="I696" i="2" s="1"/>
  <c r="F697" i="2"/>
  <c r="I697" i="2" s="1"/>
  <c r="F698" i="2"/>
  <c r="I698" i="2" s="1"/>
  <c r="F699" i="2"/>
  <c r="I699" i="2" s="1"/>
  <c r="F700" i="2"/>
  <c r="I700" i="2" s="1"/>
  <c r="F701" i="2"/>
  <c r="I701" i="2" s="1"/>
  <c r="F702" i="2"/>
  <c r="I702" i="2" s="1"/>
  <c r="F703" i="2"/>
  <c r="I703" i="2" s="1"/>
  <c r="F704" i="2"/>
  <c r="I704" i="2" s="1"/>
  <c r="F705" i="2"/>
  <c r="I705" i="2" s="1"/>
  <c r="F706" i="2"/>
  <c r="I706" i="2" s="1"/>
  <c r="F707" i="2"/>
  <c r="I707" i="2" s="1"/>
  <c r="F708" i="2"/>
  <c r="I708" i="2" s="1"/>
  <c r="F709" i="2"/>
  <c r="I709" i="2" s="1"/>
  <c r="F710" i="2"/>
  <c r="I710" i="2" s="1"/>
  <c r="F711" i="2"/>
  <c r="I711" i="2" s="1"/>
  <c r="F712" i="2"/>
  <c r="I712" i="2" s="1"/>
  <c r="F713" i="2"/>
  <c r="I713" i="2" s="1"/>
  <c r="F714" i="2"/>
  <c r="I714" i="2" s="1"/>
  <c r="F715" i="2"/>
  <c r="I715" i="2" s="1"/>
  <c r="F716" i="2"/>
  <c r="I716" i="2" s="1"/>
  <c r="F717" i="2"/>
  <c r="I717" i="2" s="1"/>
  <c r="F718" i="2"/>
  <c r="I718" i="2" s="1"/>
  <c r="F719" i="2"/>
  <c r="I719" i="2" s="1"/>
  <c r="F720" i="2"/>
  <c r="I720" i="2" s="1"/>
  <c r="F721" i="2"/>
  <c r="I721" i="2" s="1"/>
  <c r="F722" i="2"/>
  <c r="I722" i="2" s="1"/>
  <c r="F723" i="2"/>
  <c r="I723" i="2" s="1"/>
  <c r="F724" i="2"/>
  <c r="I724" i="2" s="1"/>
  <c r="F725" i="2"/>
  <c r="I725" i="2" s="1"/>
  <c r="F726" i="2"/>
  <c r="I726" i="2" s="1"/>
  <c r="F727" i="2"/>
  <c r="I727" i="2" s="1"/>
  <c r="F728" i="2"/>
  <c r="I728" i="2" s="1"/>
  <c r="F729" i="2"/>
  <c r="I729" i="2" s="1"/>
  <c r="F730" i="2"/>
  <c r="I730" i="2" s="1"/>
  <c r="F731" i="2"/>
  <c r="I731" i="2" s="1"/>
  <c r="F732" i="2"/>
  <c r="I732" i="2" s="1"/>
  <c r="F733" i="2"/>
  <c r="I733" i="2" s="1"/>
  <c r="F734" i="2"/>
  <c r="I734" i="2" s="1"/>
  <c r="F735" i="2"/>
  <c r="I735" i="2" s="1"/>
  <c r="F736" i="2"/>
  <c r="I736" i="2" s="1"/>
  <c r="F737" i="2"/>
  <c r="I737" i="2" s="1"/>
  <c r="F738" i="2"/>
  <c r="I738" i="2" s="1"/>
  <c r="F739" i="2"/>
  <c r="I739" i="2" s="1"/>
  <c r="F740" i="2"/>
  <c r="I740" i="2" s="1"/>
  <c r="F741" i="2"/>
  <c r="I741" i="2" s="1"/>
  <c r="F742" i="2"/>
  <c r="I742" i="2" s="1"/>
  <c r="F743" i="2"/>
  <c r="I743" i="2" s="1"/>
  <c r="F744" i="2"/>
  <c r="I744" i="2" s="1"/>
  <c r="F745" i="2"/>
  <c r="I745" i="2" s="1"/>
  <c r="F746" i="2"/>
  <c r="I746" i="2" s="1"/>
  <c r="F747" i="2"/>
  <c r="I747" i="2" s="1"/>
  <c r="F748" i="2"/>
  <c r="I748" i="2" s="1"/>
  <c r="F749" i="2"/>
  <c r="I749" i="2" s="1"/>
  <c r="F750" i="2"/>
  <c r="I750" i="2" s="1"/>
  <c r="F751" i="2"/>
  <c r="I751" i="2" s="1"/>
  <c r="F752" i="2"/>
  <c r="I752" i="2" s="1"/>
  <c r="F753" i="2"/>
  <c r="I753" i="2" s="1"/>
  <c r="F754" i="2"/>
  <c r="I754" i="2" s="1"/>
  <c r="F755" i="2"/>
  <c r="I755" i="2" s="1"/>
  <c r="F756" i="2"/>
  <c r="I756" i="2" s="1"/>
  <c r="F757" i="2"/>
  <c r="I757" i="2" s="1"/>
  <c r="F758" i="2"/>
  <c r="I758" i="2" s="1"/>
  <c r="F759" i="2"/>
  <c r="I759" i="2" s="1"/>
  <c r="F760" i="2"/>
  <c r="I760" i="2" s="1"/>
  <c r="F761" i="2"/>
  <c r="I761" i="2" s="1"/>
  <c r="F762" i="2"/>
  <c r="I762" i="2" s="1"/>
  <c r="F763" i="2"/>
  <c r="I763" i="2" s="1"/>
  <c r="F764" i="2"/>
  <c r="I764" i="2" s="1"/>
  <c r="F765" i="2"/>
  <c r="I765" i="2" s="1"/>
  <c r="F766" i="2"/>
  <c r="I766" i="2" s="1"/>
  <c r="F767" i="2"/>
  <c r="I767" i="2" s="1"/>
  <c r="F768" i="2"/>
  <c r="I768" i="2" s="1"/>
  <c r="F769" i="2"/>
  <c r="I769" i="2" s="1"/>
  <c r="F770" i="2"/>
  <c r="I770" i="2" s="1"/>
  <c r="F771" i="2"/>
  <c r="I771" i="2" s="1"/>
  <c r="F772" i="2"/>
  <c r="I772" i="2" s="1"/>
  <c r="F773" i="2"/>
  <c r="I773" i="2" s="1"/>
  <c r="F774" i="2"/>
  <c r="I774" i="2" s="1"/>
  <c r="F775" i="2"/>
  <c r="I775" i="2" s="1"/>
  <c r="F776" i="2"/>
  <c r="I776" i="2" s="1"/>
  <c r="F777" i="2"/>
  <c r="I777" i="2" s="1"/>
  <c r="F778" i="2"/>
  <c r="I778" i="2" s="1"/>
  <c r="F779" i="2"/>
  <c r="I779" i="2" s="1"/>
  <c r="F780" i="2"/>
  <c r="I780" i="2" s="1"/>
  <c r="F781" i="2"/>
  <c r="I781" i="2" s="1"/>
  <c r="F782" i="2"/>
  <c r="I782" i="2" s="1"/>
  <c r="F783" i="2"/>
  <c r="I783" i="2" s="1"/>
  <c r="F784" i="2"/>
  <c r="I784" i="2" s="1"/>
  <c r="F785" i="2"/>
  <c r="I785" i="2" s="1"/>
  <c r="F786" i="2"/>
  <c r="I786" i="2" s="1"/>
  <c r="F787" i="2"/>
  <c r="I787" i="2" s="1"/>
  <c r="F788" i="2"/>
  <c r="I788" i="2" s="1"/>
  <c r="F789" i="2"/>
  <c r="I789" i="2" s="1"/>
  <c r="F790" i="2"/>
  <c r="I790" i="2" s="1"/>
  <c r="F791" i="2"/>
  <c r="I791" i="2" s="1"/>
  <c r="F792" i="2"/>
  <c r="I792" i="2" s="1"/>
  <c r="F793" i="2"/>
  <c r="I793" i="2" s="1"/>
  <c r="F794" i="2"/>
  <c r="I794" i="2" s="1"/>
  <c r="F795" i="2"/>
  <c r="I795" i="2" s="1"/>
  <c r="F796" i="2"/>
  <c r="I796" i="2" s="1"/>
  <c r="F797" i="2"/>
  <c r="I797" i="2" s="1"/>
  <c r="F798" i="2"/>
  <c r="I798" i="2" s="1"/>
  <c r="F799" i="2"/>
  <c r="I799" i="2" s="1"/>
  <c r="F800" i="2"/>
  <c r="I800" i="2" s="1"/>
  <c r="F801" i="2"/>
  <c r="I801" i="2" s="1"/>
  <c r="F802" i="2"/>
  <c r="I802" i="2" s="1"/>
  <c r="F803" i="2"/>
  <c r="I803" i="2" s="1"/>
  <c r="F804" i="2"/>
  <c r="I804" i="2" s="1"/>
  <c r="F805" i="2"/>
  <c r="I805" i="2" s="1"/>
  <c r="F806" i="2"/>
  <c r="I806" i="2" s="1"/>
  <c r="F807" i="2"/>
  <c r="I807" i="2" s="1"/>
  <c r="F808" i="2"/>
  <c r="I808" i="2" s="1"/>
  <c r="F809" i="2"/>
  <c r="I809" i="2" s="1"/>
  <c r="F810" i="2"/>
  <c r="I810" i="2" s="1"/>
  <c r="F811" i="2"/>
  <c r="I811" i="2" s="1"/>
  <c r="F812" i="2"/>
  <c r="I812" i="2" s="1"/>
  <c r="F813" i="2"/>
  <c r="I813" i="2" s="1"/>
  <c r="F814" i="2"/>
  <c r="I814" i="2" s="1"/>
  <c r="F815" i="2"/>
  <c r="I815" i="2" s="1"/>
  <c r="F816" i="2"/>
  <c r="I816" i="2" s="1"/>
  <c r="F817" i="2"/>
  <c r="I817" i="2" s="1"/>
  <c r="F818" i="2"/>
  <c r="I818" i="2" s="1"/>
  <c r="F819" i="2"/>
  <c r="I819" i="2" s="1"/>
  <c r="F820" i="2"/>
  <c r="I820" i="2" s="1"/>
  <c r="F821" i="2"/>
  <c r="I821" i="2" s="1"/>
  <c r="F822" i="2"/>
  <c r="I822" i="2" s="1"/>
  <c r="F823" i="2"/>
  <c r="I823" i="2" s="1"/>
  <c r="F824" i="2"/>
  <c r="I824" i="2" s="1"/>
  <c r="F825" i="2"/>
  <c r="I825" i="2" s="1"/>
  <c r="F826" i="2"/>
  <c r="I826" i="2" s="1"/>
  <c r="F827" i="2"/>
  <c r="I827" i="2" s="1"/>
  <c r="F828" i="2"/>
  <c r="I828" i="2" s="1"/>
  <c r="F829" i="2"/>
  <c r="I829" i="2" s="1"/>
  <c r="F830" i="2"/>
  <c r="I830" i="2" s="1"/>
  <c r="F831" i="2"/>
  <c r="I831" i="2" s="1"/>
  <c r="F832" i="2"/>
  <c r="I832" i="2" s="1"/>
  <c r="F833" i="2"/>
  <c r="I833" i="2" s="1"/>
  <c r="F834" i="2"/>
  <c r="I834" i="2" s="1"/>
  <c r="F835" i="2"/>
  <c r="I835" i="2" s="1"/>
  <c r="F836" i="2"/>
  <c r="I836" i="2" s="1"/>
  <c r="F837" i="2"/>
  <c r="I837" i="2" s="1"/>
  <c r="F838" i="2"/>
  <c r="I838" i="2" s="1"/>
  <c r="F839" i="2"/>
  <c r="I839" i="2" s="1"/>
  <c r="F840" i="2"/>
  <c r="I840" i="2" s="1"/>
  <c r="F841" i="2"/>
  <c r="I841" i="2" s="1"/>
  <c r="F842" i="2"/>
  <c r="I842" i="2" s="1"/>
  <c r="F843" i="2"/>
  <c r="I843" i="2" s="1"/>
  <c r="F844" i="2"/>
  <c r="I844" i="2" s="1"/>
  <c r="F845" i="2"/>
  <c r="I845" i="2" s="1"/>
  <c r="F846" i="2"/>
  <c r="I846" i="2" s="1"/>
  <c r="F847" i="2"/>
  <c r="I847" i="2" s="1"/>
  <c r="F848" i="2"/>
  <c r="I848" i="2" s="1"/>
  <c r="F849" i="2"/>
  <c r="I849" i="2" s="1"/>
  <c r="F850" i="2"/>
  <c r="I850" i="2" s="1"/>
  <c r="F851" i="2"/>
  <c r="I851" i="2" s="1"/>
  <c r="F852" i="2"/>
  <c r="I852" i="2" s="1"/>
  <c r="F853" i="2"/>
  <c r="I853" i="2" s="1"/>
  <c r="F854" i="2"/>
  <c r="I854" i="2" s="1"/>
  <c r="F855" i="2"/>
  <c r="I855" i="2" s="1"/>
  <c r="F856" i="2"/>
  <c r="I856" i="2" s="1"/>
  <c r="F857" i="2"/>
  <c r="I857" i="2" s="1"/>
  <c r="F858" i="2"/>
  <c r="I858" i="2" s="1"/>
  <c r="F859" i="2"/>
  <c r="I859" i="2" s="1"/>
  <c r="F860" i="2"/>
  <c r="I860" i="2" s="1"/>
  <c r="F861" i="2"/>
  <c r="I861" i="2" s="1"/>
  <c r="F862" i="2"/>
  <c r="I862" i="2" s="1"/>
  <c r="F863" i="2"/>
  <c r="I863" i="2" s="1"/>
  <c r="F864" i="2"/>
  <c r="I864" i="2" s="1"/>
  <c r="F865" i="2"/>
  <c r="I865" i="2" s="1"/>
  <c r="F866" i="2"/>
  <c r="I866" i="2" s="1"/>
  <c r="F867" i="2"/>
  <c r="I867" i="2" s="1"/>
  <c r="F868" i="2"/>
  <c r="I868" i="2" s="1"/>
  <c r="F869" i="2"/>
  <c r="I869" i="2" s="1"/>
  <c r="F870" i="2"/>
  <c r="I870" i="2" s="1"/>
  <c r="F871" i="2"/>
  <c r="I871" i="2" s="1"/>
  <c r="F872" i="2"/>
  <c r="I872" i="2" s="1"/>
  <c r="F873" i="2"/>
  <c r="I873" i="2" s="1"/>
  <c r="F874" i="2"/>
  <c r="I874" i="2" s="1"/>
  <c r="F875" i="2"/>
  <c r="I875" i="2" s="1"/>
  <c r="F876" i="2"/>
  <c r="I876" i="2" s="1"/>
  <c r="F877" i="2"/>
  <c r="I877" i="2" s="1"/>
  <c r="F878" i="2"/>
  <c r="I878" i="2" s="1"/>
  <c r="F879" i="2"/>
  <c r="I879" i="2" s="1"/>
  <c r="F880" i="2"/>
  <c r="I880" i="2" s="1"/>
  <c r="F881" i="2"/>
  <c r="I881" i="2" s="1"/>
  <c r="F882" i="2"/>
  <c r="I882" i="2" s="1"/>
  <c r="F883" i="2"/>
  <c r="I883" i="2" s="1"/>
  <c r="F884" i="2"/>
  <c r="I884" i="2" s="1"/>
  <c r="F885" i="2"/>
  <c r="I885" i="2" s="1"/>
  <c r="F886" i="2"/>
  <c r="I886" i="2" s="1"/>
  <c r="F887" i="2"/>
  <c r="I887" i="2" s="1"/>
  <c r="F888" i="2"/>
  <c r="I888" i="2" s="1"/>
  <c r="F889" i="2"/>
  <c r="I889" i="2" s="1"/>
  <c r="F890" i="2"/>
  <c r="I890" i="2" s="1"/>
  <c r="F891" i="2"/>
  <c r="I891" i="2" s="1"/>
  <c r="F892" i="2"/>
  <c r="I892" i="2" s="1"/>
  <c r="F893" i="2"/>
  <c r="I893" i="2" s="1"/>
  <c r="F894" i="2"/>
  <c r="I894" i="2" s="1"/>
  <c r="F895" i="2"/>
  <c r="I895" i="2" s="1"/>
  <c r="F896" i="2"/>
  <c r="I896" i="2" s="1"/>
  <c r="F897" i="2"/>
  <c r="I897" i="2" s="1"/>
  <c r="F898" i="2"/>
  <c r="I898" i="2" s="1"/>
  <c r="F899" i="2"/>
  <c r="I899" i="2" s="1"/>
  <c r="F900" i="2"/>
  <c r="I900" i="2" s="1"/>
  <c r="F901" i="2"/>
  <c r="I901" i="2" s="1"/>
  <c r="F902" i="2"/>
  <c r="I902" i="2" s="1"/>
  <c r="F903" i="2"/>
  <c r="I903" i="2" s="1"/>
  <c r="F904" i="2"/>
  <c r="I904" i="2" s="1"/>
  <c r="F905" i="2"/>
  <c r="I905" i="2" s="1"/>
  <c r="F906" i="2"/>
  <c r="I906" i="2" s="1"/>
  <c r="F907" i="2"/>
  <c r="I907" i="2" s="1"/>
  <c r="F908" i="2"/>
  <c r="I908" i="2" s="1"/>
  <c r="F909" i="2"/>
  <c r="I909" i="2" s="1"/>
  <c r="F910" i="2"/>
  <c r="I910" i="2" s="1"/>
  <c r="F911" i="2"/>
  <c r="I911" i="2" s="1"/>
  <c r="F912" i="2"/>
  <c r="I912" i="2" s="1"/>
  <c r="F913" i="2"/>
  <c r="I913" i="2" s="1"/>
  <c r="F914" i="2"/>
  <c r="I914" i="2" s="1"/>
  <c r="F915" i="2"/>
  <c r="I915" i="2" s="1"/>
  <c r="F916" i="2"/>
  <c r="I916" i="2" s="1"/>
  <c r="F917" i="2"/>
  <c r="I917" i="2" s="1"/>
  <c r="F918" i="2"/>
  <c r="I918" i="2" s="1"/>
  <c r="F919" i="2"/>
  <c r="I919" i="2" s="1"/>
  <c r="F920" i="2"/>
  <c r="I920" i="2" s="1"/>
  <c r="F921" i="2"/>
  <c r="I921" i="2" s="1"/>
  <c r="F922" i="2"/>
  <c r="I922" i="2" s="1"/>
  <c r="F923" i="2"/>
  <c r="I923" i="2" s="1"/>
  <c r="F924" i="2"/>
  <c r="I924" i="2" s="1"/>
  <c r="F925" i="2"/>
  <c r="I925" i="2" s="1"/>
  <c r="F926" i="2"/>
  <c r="I926" i="2" s="1"/>
  <c r="F927" i="2"/>
  <c r="I927" i="2" s="1"/>
  <c r="F928" i="2"/>
  <c r="I928" i="2" s="1"/>
  <c r="F929" i="2"/>
  <c r="I929" i="2" s="1"/>
  <c r="F930" i="2"/>
  <c r="I930" i="2" s="1"/>
  <c r="F931" i="2"/>
  <c r="I931" i="2" s="1"/>
  <c r="F932" i="2"/>
  <c r="I932" i="2" s="1"/>
  <c r="F933" i="2"/>
  <c r="I933" i="2" s="1"/>
  <c r="F934" i="2"/>
  <c r="I934" i="2" s="1"/>
  <c r="F935" i="2"/>
  <c r="I935" i="2" s="1"/>
  <c r="F936" i="2"/>
  <c r="I936" i="2" s="1"/>
  <c r="F937" i="2"/>
  <c r="I937" i="2" s="1"/>
  <c r="F938" i="2"/>
  <c r="I938" i="2" s="1"/>
  <c r="F939" i="2"/>
  <c r="I939" i="2" s="1"/>
  <c r="F940" i="2"/>
  <c r="I940" i="2" s="1"/>
  <c r="F941" i="2"/>
  <c r="I941" i="2" s="1"/>
  <c r="F942" i="2"/>
  <c r="I942" i="2" s="1"/>
  <c r="F943" i="2"/>
  <c r="I943" i="2" s="1"/>
  <c r="F944" i="2"/>
  <c r="I944" i="2" s="1"/>
  <c r="F945" i="2"/>
  <c r="I945" i="2" s="1"/>
  <c r="F946" i="2"/>
  <c r="I946" i="2" s="1"/>
  <c r="F947" i="2"/>
  <c r="I947" i="2" s="1"/>
  <c r="F948" i="2"/>
  <c r="I948" i="2" s="1"/>
  <c r="F949" i="2"/>
  <c r="I949" i="2" s="1"/>
  <c r="F950" i="2"/>
  <c r="I950" i="2" s="1"/>
  <c r="F951" i="2"/>
  <c r="I951" i="2" s="1"/>
  <c r="F952" i="2"/>
  <c r="I952" i="2" s="1"/>
  <c r="F953" i="2"/>
  <c r="I953" i="2" s="1"/>
  <c r="F954" i="2"/>
  <c r="I954" i="2" s="1"/>
  <c r="F955" i="2"/>
  <c r="I955" i="2" s="1"/>
  <c r="F956" i="2"/>
  <c r="I956" i="2" s="1"/>
  <c r="F957" i="2"/>
  <c r="I957" i="2" s="1"/>
  <c r="F958" i="2"/>
  <c r="I958" i="2" s="1"/>
  <c r="F959" i="2"/>
  <c r="I959" i="2" s="1"/>
  <c r="F960" i="2"/>
  <c r="I960" i="2" s="1"/>
  <c r="F961" i="2"/>
  <c r="I961" i="2" s="1"/>
  <c r="F962" i="2"/>
  <c r="I962" i="2" s="1"/>
  <c r="F963" i="2"/>
  <c r="I963" i="2" s="1"/>
  <c r="F964" i="2"/>
  <c r="I964" i="2" s="1"/>
  <c r="F965" i="2"/>
  <c r="I965" i="2" s="1"/>
  <c r="F966" i="2"/>
  <c r="I966" i="2" s="1"/>
  <c r="F967" i="2"/>
  <c r="I967" i="2" s="1"/>
  <c r="F968" i="2"/>
  <c r="I968" i="2" s="1"/>
  <c r="F969" i="2"/>
  <c r="I969" i="2" s="1"/>
  <c r="F970" i="2"/>
  <c r="I970" i="2" s="1"/>
  <c r="F971" i="2"/>
  <c r="I971" i="2" s="1"/>
  <c r="F972" i="2"/>
  <c r="I972" i="2" s="1"/>
  <c r="F973" i="2"/>
  <c r="I973" i="2" s="1"/>
  <c r="F974" i="2"/>
  <c r="I974" i="2" s="1"/>
  <c r="F975" i="2"/>
  <c r="I975" i="2" s="1"/>
  <c r="F976" i="2"/>
  <c r="I976" i="2" s="1"/>
  <c r="F977" i="2"/>
  <c r="I977" i="2" s="1"/>
  <c r="F978" i="2"/>
  <c r="I978" i="2" s="1"/>
  <c r="F979" i="2"/>
  <c r="I979" i="2" s="1"/>
  <c r="F980" i="2"/>
  <c r="I980" i="2" s="1"/>
  <c r="F981" i="2"/>
  <c r="I981" i="2" s="1"/>
  <c r="F982" i="2"/>
  <c r="I982" i="2" s="1"/>
  <c r="F983" i="2"/>
  <c r="I983" i="2" s="1"/>
  <c r="F984" i="2"/>
  <c r="I984" i="2" s="1"/>
  <c r="F985" i="2"/>
  <c r="I985" i="2" s="1"/>
  <c r="F986" i="2"/>
  <c r="I986" i="2" s="1"/>
  <c r="F987" i="2"/>
  <c r="I987" i="2" s="1"/>
  <c r="F988" i="2"/>
  <c r="I988" i="2" s="1"/>
  <c r="F989" i="2"/>
  <c r="I989" i="2" s="1"/>
  <c r="F990" i="2"/>
  <c r="I990" i="2" s="1"/>
  <c r="F991" i="2"/>
  <c r="I991" i="2" s="1"/>
  <c r="F992" i="2"/>
  <c r="I992" i="2" s="1"/>
  <c r="F993" i="2"/>
  <c r="I993" i="2" s="1"/>
  <c r="F994" i="2"/>
  <c r="I994" i="2" s="1"/>
  <c r="F995" i="2"/>
  <c r="I995" i="2" s="1"/>
  <c r="F996" i="2"/>
  <c r="I996" i="2" s="1"/>
  <c r="F997" i="2"/>
  <c r="I997" i="2" s="1"/>
  <c r="F998" i="2"/>
  <c r="I998" i="2" s="1"/>
  <c r="F999" i="2"/>
  <c r="I999" i="2" s="1"/>
  <c r="F1000" i="2"/>
  <c r="I1000" i="2" s="1"/>
  <c r="F1001" i="2"/>
  <c r="I1001" i="2" s="1"/>
  <c r="F1002" i="2"/>
  <c r="I1002" i="2" s="1"/>
  <c r="F1003" i="2"/>
  <c r="I1003" i="2" s="1"/>
  <c r="F1004" i="2"/>
  <c r="I1004" i="2" s="1"/>
  <c r="F1005" i="2"/>
  <c r="I1005" i="2" s="1"/>
  <c r="F1006" i="2"/>
  <c r="I1006" i="2" s="1"/>
  <c r="F1007" i="2"/>
  <c r="I1007" i="2" s="1"/>
  <c r="F1008" i="2"/>
  <c r="I1008" i="2" s="1"/>
  <c r="F1009" i="2"/>
  <c r="I1009" i="2" s="1"/>
  <c r="F1010" i="2"/>
  <c r="I1010" i="2" s="1"/>
  <c r="F1011" i="2"/>
  <c r="I1011" i="2" s="1"/>
  <c r="F1012" i="2"/>
  <c r="I1012" i="2" s="1"/>
  <c r="F1013" i="2"/>
  <c r="I1013" i="2" s="1"/>
  <c r="F1014" i="2"/>
  <c r="I1014" i="2" s="1"/>
  <c r="F1015" i="2"/>
  <c r="I1015" i="2" s="1"/>
  <c r="F1016" i="2"/>
  <c r="I1016" i="2" s="1"/>
  <c r="F1017" i="2"/>
  <c r="I1017" i="2" s="1"/>
  <c r="F1018" i="2"/>
  <c r="I1018" i="2" s="1"/>
  <c r="F1019" i="2"/>
  <c r="I1019" i="2" s="1"/>
  <c r="F1020" i="2"/>
  <c r="I1020" i="2" s="1"/>
  <c r="F1021" i="2"/>
  <c r="I1021" i="2" s="1"/>
  <c r="F1022" i="2"/>
  <c r="I1022" i="2" s="1"/>
  <c r="F1023" i="2"/>
  <c r="I1023" i="2" s="1"/>
  <c r="F1024" i="2"/>
  <c r="I1024" i="2" s="1"/>
  <c r="F1025" i="2"/>
  <c r="I1025" i="2" s="1"/>
  <c r="F1026" i="2"/>
  <c r="I1026" i="2" s="1"/>
  <c r="F1027" i="2"/>
  <c r="I1027" i="2" s="1"/>
  <c r="F1028" i="2"/>
  <c r="I1028" i="2" s="1"/>
  <c r="F1029" i="2"/>
  <c r="I1029" i="2" s="1"/>
  <c r="F1030" i="2"/>
  <c r="I1030" i="2" s="1"/>
  <c r="F1031" i="2"/>
  <c r="I1031" i="2" s="1"/>
  <c r="F1032" i="2"/>
  <c r="I1032" i="2" s="1"/>
  <c r="F1033" i="2"/>
  <c r="I1033" i="2" s="1"/>
  <c r="F1034" i="2"/>
  <c r="I1034" i="2" s="1"/>
  <c r="F1035" i="2"/>
  <c r="I1035" i="2" s="1"/>
  <c r="F1036" i="2"/>
  <c r="I1036" i="2" s="1"/>
  <c r="F1037" i="2"/>
  <c r="I1037" i="2" s="1"/>
  <c r="F1038" i="2"/>
  <c r="I1038" i="2" s="1"/>
  <c r="F1039" i="2"/>
  <c r="I1039" i="2" s="1"/>
  <c r="F1040" i="2"/>
  <c r="I1040" i="2" s="1"/>
  <c r="F1041" i="2"/>
  <c r="I1041" i="2" s="1"/>
  <c r="F1042" i="2"/>
  <c r="I1042" i="2" s="1"/>
  <c r="F1043" i="2"/>
  <c r="I1043" i="2" s="1"/>
  <c r="F1044" i="2"/>
  <c r="I1044" i="2" s="1"/>
  <c r="F1045" i="2"/>
  <c r="I1045" i="2" s="1"/>
  <c r="F1046" i="2"/>
  <c r="I1046" i="2" s="1"/>
  <c r="F1047" i="2"/>
  <c r="I1047" i="2" s="1"/>
  <c r="F1048" i="2"/>
  <c r="I1048" i="2" s="1"/>
  <c r="F1049" i="2"/>
  <c r="I1049" i="2" s="1"/>
  <c r="F1050" i="2"/>
  <c r="I1050" i="2" s="1"/>
  <c r="F1051" i="2"/>
  <c r="I1051" i="2" s="1"/>
  <c r="F1052" i="2"/>
  <c r="I1052" i="2" s="1"/>
  <c r="F1053" i="2"/>
  <c r="I1053" i="2" s="1"/>
  <c r="F1054" i="2"/>
  <c r="I1054" i="2" s="1"/>
  <c r="F1055" i="2"/>
  <c r="I1055" i="2" s="1"/>
  <c r="F1056" i="2"/>
  <c r="I1056" i="2" s="1"/>
  <c r="F1057" i="2"/>
  <c r="I1057" i="2" s="1"/>
  <c r="F1058" i="2"/>
  <c r="I1058" i="2" s="1"/>
  <c r="F1059" i="2"/>
  <c r="I1059" i="2" s="1"/>
  <c r="F1060" i="2"/>
  <c r="I1060" i="2" s="1"/>
  <c r="F1061" i="2"/>
  <c r="I1061" i="2" s="1"/>
  <c r="F1062" i="2"/>
  <c r="I1062" i="2" s="1"/>
  <c r="F1063" i="2"/>
  <c r="I1063" i="2" s="1"/>
  <c r="F1064" i="2"/>
  <c r="I1064" i="2" s="1"/>
  <c r="F1065" i="2"/>
  <c r="I1065" i="2" s="1"/>
  <c r="F1066" i="2"/>
  <c r="I1066" i="2" s="1"/>
  <c r="F1067" i="2"/>
  <c r="I1067" i="2" s="1"/>
  <c r="F1068" i="2"/>
  <c r="I1068" i="2" s="1"/>
  <c r="F1069" i="2"/>
  <c r="I1069" i="2" s="1"/>
  <c r="F1070" i="2"/>
  <c r="I1070" i="2" s="1"/>
  <c r="F1071" i="2"/>
  <c r="I1071" i="2" s="1"/>
  <c r="F1072" i="2"/>
  <c r="I1072" i="2" s="1"/>
  <c r="F1073" i="2"/>
  <c r="I1073" i="2" s="1"/>
  <c r="F1074" i="2"/>
  <c r="I1074" i="2" s="1"/>
  <c r="F1075" i="2"/>
  <c r="I1075" i="2" s="1"/>
  <c r="F1076" i="2"/>
  <c r="I1076" i="2" s="1"/>
  <c r="F1077" i="2"/>
  <c r="I1077" i="2" s="1"/>
  <c r="F1078" i="2"/>
  <c r="I1078" i="2" s="1"/>
  <c r="F1079" i="2"/>
  <c r="I1079" i="2" s="1"/>
  <c r="F1080" i="2"/>
  <c r="I1080" i="2" s="1"/>
  <c r="F1081" i="2"/>
  <c r="I1081" i="2" s="1"/>
  <c r="F1082" i="2"/>
  <c r="I1082" i="2" s="1"/>
  <c r="F1083" i="2"/>
  <c r="I1083" i="2" s="1"/>
  <c r="F1084" i="2"/>
  <c r="I1084" i="2" s="1"/>
  <c r="F1085" i="2"/>
  <c r="I1085" i="2" s="1"/>
  <c r="F1086" i="2"/>
  <c r="I1086" i="2" s="1"/>
  <c r="F1087" i="2"/>
  <c r="I1087" i="2" s="1"/>
  <c r="F1088" i="2"/>
  <c r="I1088" i="2" s="1"/>
  <c r="F1089" i="2"/>
  <c r="I1089" i="2" s="1"/>
  <c r="F1090" i="2"/>
  <c r="I1090" i="2" s="1"/>
  <c r="F1091" i="2"/>
  <c r="I1091" i="2" s="1"/>
  <c r="F1092" i="2"/>
  <c r="I1092" i="2" s="1"/>
  <c r="F1093" i="2"/>
  <c r="I1093" i="2" s="1"/>
  <c r="F1094" i="2"/>
  <c r="I1094" i="2" s="1"/>
  <c r="F1095" i="2"/>
  <c r="I1095" i="2" s="1"/>
  <c r="F1096" i="2"/>
  <c r="I1096" i="2" s="1"/>
  <c r="F1097" i="2"/>
  <c r="I1097" i="2" s="1"/>
  <c r="F1098" i="2"/>
  <c r="I1098" i="2" s="1"/>
  <c r="F1099" i="2"/>
  <c r="I1099" i="2" s="1"/>
  <c r="F1100" i="2"/>
  <c r="I1100" i="2" s="1"/>
  <c r="F1101" i="2"/>
  <c r="I1101" i="2" s="1"/>
  <c r="F1102" i="2"/>
  <c r="I1102" i="2" s="1"/>
  <c r="F1103" i="2"/>
  <c r="I1103" i="2" s="1"/>
  <c r="F1104" i="2"/>
  <c r="I1104" i="2" s="1"/>
  <c r="F1105" i="2"/>
  <c r="I1105" i="2" s="1"/>
  <c r="F1106" i="2"/>
  <c r="I1106" i="2" s="1"/>
  <c r="F1107" i="2"/>
  <c r="I1107" i="2" s="1"/>
  <c r="F1108" i="2"/>
  <c r="I1108" i="2" s="1"/>
  <c r="F1109" i="2"/>
  <c r="I1109" i="2" s="1"/>
  <c r="F1110" i="2"/>
  <c r="I1110" i="2" s="1"/>
  <c r="F1111" i="2"/>
  <c r="I1111" i="2" s="1"/>
  <c r="F1112" i="2"/>
  <c r="I1112" i="2" s="1"/>
  <c r="F1113" i="2"/>
  <c r="I1113" i="2" s="1"/>
  <c r="F1114" i="2"/>
  <c r="I1114" i="2" s="1"/>
  <c r="F1115" i="2"/>
  <c r="I1115" i="2" s="1"/>
  <c r="F1116" i="2"/>
  <c r="I1116" i="2" s="1"/>
  <c r="F1117" i="2"/>
  <c r="I1117" i="2" s="1"/>
  <c r="F1118" i="2"/>
  <c r="I1118" i="2" s="1"/>
  <c r="F1119" i="2"/>
  <c r="I1119" i="2" s="1"/>
  <c r="F1120" i="2"/>
  <c r="I1120" i="2" s="1"/>
  <c r="F1121" i="2"/>
  <c r="I1121" i="2" s="1"/>
  <c r="F1122" i="2"/>
  <c r="I1122" i="2" s="1"/>
  <c r="F1123" i="2"/>
  <c r="I1123" i="2" s="1"/>
  <c r="F1124" i="2"/>
  <c r="I1124" i="2" s="1"/>
  <c r="F1125" i="2"/>
  <c r="I1125" i="2" s="1"/>
  <c r="F1126" i="2"/>
  <c r="I1126" i="2" s="1"/>
  <c r="F1127" i="2"/>
  <c r="I1127" i="2" s="1"/>
  <c r="F1128" i="2"/>
  <c r="I1128" i="2" s="1"/>
  <c r="F1129" i="2"/>
  <c r="I1129" i="2" s="1"/>
  <c r="F1130" i="2"/>
  <c r="I1130" i="2" s="1"/>
  <c r="F1131" i="2"/>
  <c r="I1131" i="2" s="1"/>
  <c r="F1132" i="2"/>
  <c r="I1132" i="2" s="1"/>
  <c r="F1133" i="2"/>
  <c r="I1133" i="2" s="1"/>
  <c r="F1134" i="2"/>
  <c r="I1134" i="2" s="1"/>
  <c r="F1135" i="2"/>
  <c r="I1135" i="2" s="1"/>
  <c r="F1136" i="2"/>
  <c r="I1136" i="2" s="1"/>
  <c r="F1137" i="2"/>
  <c r="I1137" i="2" s="1"/>
  <c r="F1138" i="2"/>
  <c r="I1138" i="2" s="1"/>
  <c r="F1139" i="2"/>
  <c r="I1139" i="2" s="1"/>
  <c r="F1140" i="2"/>
  <c r="I1140" i="2" s="1"/>
  <c r="F1141" i="2"/>
  <c r="I1141" i="2" s="1"/>
  <c r="F1142" i="2"/>
  <c r="I1142" i="2" s="1"/>
  <c r="F1143" i="2"/>
  <c r="I1143" i="2" s="1"/>
  <c r="F1144" i="2"/>
  <c r="I1144" i="2" s="1"/>
  <c r="F1145" i="2"/>
  <c r="I1145" i="2" s="1"/>
  <c r="F1146" i="2"/>
  <c r="I1146" i="2" s="1"/>
  <c r="F1147" i="2"/>
  <c r="I1147" i="2" s="1"/>
  <c r="F1148" i="2"/>
  <c r="I1148" i="2" s="1"/>
  <c r="F1149" i="2"/>
  <c r="I1149" i="2" s="1"/>
  <c r="F1150" i="2"/>
  <c r="I1150" i="2" s="1"/>
  <c r="F1151" i="2"/>
  <c r="I1151" i="2" s="1"/>
  <c r="F1152" i="2"/>
  <c r="I1152" i="2" s="1"/>
  <c r="F1153" i="2"/>
  <c r="I1153" i="2" s="1"/>
  <c r="F1154" i="2"/>
  <c r="I1154" i="2" s="1"/>
  <c r="F1155" i="2"/>
  <c r="I1155" i="2" s="1"/>
  <c r="F1156" i="2"/>
  <c r="I1156" i="2" s="1"/>
  <c r="F1157" i="2"/>
  <c r="I1157" i="2" s="1"/>
  <c r="F1158" i="2"/>
  <c r="I1158" i="2" s="1"/>
  <c r="F1159" i="2"/>
  <c r="I1159" i="2" s="1"/>
  <c r="F1160" i="2"/>
  <c r="I1160" i="2" s="1"/>
  <c r="F1161" i="2"/>
  <c r="I1161" i="2" s="1"/>
  <c r="F1162" i="2"/>
  <c r="I1162" i="2" s="1"/>
  <c r="F1163" i="2"/>
  <c r="I1163" i="2" s="1"/>
  <c r="F1164" i="2"/>
  <c r="I1164" i="2" s="1"/>
  <c r="F1165" i="2"/>
  <c r="I1165" i="2" s="1"/>
  <c r="F1166" i="2"/>
  <c r="I1166" i="2" s="1"/>
  <c r="F1167" i="2"/>
  <c r="I1167" i="2" s="1"/>
  <c r="F1168" i="2"/>
  <c r="I1168" i="2" s="1"/>
  <c r="F1169" i="2"/>
  <c r="I1169" i="2" s="1"/>
  <c r="F1170" i="2"/>
  <c r="I1170" i="2" s="1"/>
  <c r="F1171" i="2"/>
  <c r="I1171" i="2" s="1"/>
  <c r="F1172" i="2"/>
  <c r="I1172" i="2" s="1"/>
  <c r="F1173" i="2"/>
  <c r="I1173" i="2" s="1"/>
  <c r="F1174" i="2"/>
  <c r="I1174" i="2" s="1"/>
  <c r="F1175" i="2"/>
  <c r="I1175" i="2" s="1"/>
  <c r="F1176" i="2"/>
  <c r="I1176" i="2" s="1"/>
  <c r="F1177" i="2"/>
  <c r="I1177" i="2" s="1"/>
  <c r="F1178" i="2"/>
  <c r="I1178" i="2" s="1"/>
  <c r="F1179" i="2"/>
  <c r="I1179" i="2" s="1"/>
  <c r="F1180" i="2"/>
  <c r="I1180" i="2" s="1"/>
  <c r="F1181" i="2"/>
  <c r="I1181" i="2" s="1"/>
  <c r="F1182" i="2"/>
  <c r="I1182" i="2" s="1"/>
  <c r="F1183" i="2"/>
  <c r="I1183" i="2" s="1"/>
  <c r="F1184" i="2"/>
  <c r="I1184" i="2" s="1"/>
  <c r="F1185" i="2"/>
  <c r="I1185" i="2" s="1"/>
  <c r="F1186" i="2"/>
  <c r="I1186" i="2" s="1"/>
  <c r="F1187" i="2"/>
  <c r="I1187" i="2" s="1"/>
  <c r="F1188" i="2"/>
  <c r="I1188" i="2" s="1"/>
  <c r="F1189" i="2"/>
  <c r="I1189" i="2" s="1"/>
  <c r="F1190" i="2"/>
  <c r="I1190" i="2" s="1"/>
  <c r="F1191" i="2"/>
  <c r="I1191" i="2" s="1"/>
  <c r="F1192" i="2"/>
  <c r="I1192" i="2" s="1"/>
  <c r="F1193" i="2"/>
  <c r="I1193" i="2" s="1"/>
  <c r="F1194" i="2"/>
  <c r="I1194" i="2" s="1"/>
  <c r="F1195" i="2"/>
  <c r="I1195" i="2" s="1"/>
  <c r="F1196" i="2"/>
  <c r="I1196" i="2" s="1"/>
  <c r="F1197" i="2"/>
  <c r="I1197" i="2" s="1"/>
  <c r="F1198" i="2"/>
  <c r="I1198" i="2" s="1"/>
  <c r="F1199" i="2"/>
  <c r="I1199" i="2" s="1"/>
  <c r="F1200" i="2"/>
  <c r="I1200" i="2" s="1"/>
  <c r="F1201" i="2"/>
  <c r="I1201" i="2" s="1"/>
  <c r="F1202" i="2"/>
  <c r="I1202" i="2" s="1"/>
  <c r="F1203" i="2"/>
  <c r="I1203" i="2" s="1"/>
  <c r="F1204" i="2"/>
  <c r="I1204" i="2" s="1"/>
  <c r="F1205" i="2"/>
  <c r="I1205" i="2" s="1"/>
  <c r="F1206" i="2"/>
  <c r="I1206" i="2" s="1"/>
  <c r="F1207" i="2"/>
  <c r="I1207" i="2" s="1"/>
  <c r="F1208" i="2"/>
  <c r="I1208" i="2" s="1"/>
  <c r="F1209" i="2"/>
  <c r="I1209" i="2" s="1"/>
  <c r="F1210" i="2"/>
  <c r="I1210" i="2" s="1"/>
  <c r="F1211" i="2"/>
  <c r="I1211" i="2" s="1"/>
  <c r="F1212" i="2"/>
  <c r="I1212" i="2" s="1"/>
  <c r="F1213" i="2"/>
  <c r="I1213" i="2" s="1"/>
  <c r="F1214" i="2"/>
  <c r="I1214" i="2" s="1"/>
  <c r="F1215" i="2"/>
  <c r="I1215" i="2" s="1"/>
  <c r="F1216" i="2"/>
  <c r="I1216" i="2" s="1"/>
  <c r="F1217" i="2"/>
  <c r="I1217" i="2" s="1"/>
  <c r="F1218" i="2"/>
  <c r="I1218" i="2" s="1"/>
  <c r="F1219" i="2"/>
  <c r="I1219" i="2" s="1"/>
  <c r="F1220" i="2"/>
  <c r="I1220" i="2" s="1"/>
  <c r="F1221" i="2"/>
  <c r="I1221" i="2" s="1"/>
  <c r="F1222" i="2"/>
  <c r="I1222" i="2" s="1"/>
  <c r="F1223" i="2"/>
  <c r="I1223" i="2" s="1"/>
  <c r="F1224" i="2"/>
  <c r="I1224" i="2" s="1"/>
  <c r="F1225" i="2"/>
  <c r="I1225" i="2" s="1"/>
  <c r="F1226" i="2"/>
  <c r="I1226" i="2" s="1"/>
  <c r="F1227" i="2"/>
  <c r="I1227" i="2" s="1"/>
  <c r="F1228" i="2"/>
  <c r="I1228" i="2" s="1"/>
  <c r="F1229" i="2"/>
  <c r="I1229" i="2" s="1"/>
  <c r="F1230" i="2"/>
  <c r="I1230" i="2" s="1"/>
  <c r="F1231" i="2"/>
  <c r="I1231" i="2" s="1"/>
  <c r="F1232" i="2"/>
  <c r="I1232" i="2" s="1"/>
  <c r="F1233" i="2"/>
  <c r="I1233" i="2" s="1"/>
  <c r="F1234" i="2"/>
  <c r="I1234" i="2" s="1"/>
  <c r="F1235" i="2"/>
  <c r="I1235" i="2" s="1"/>
  <c r="F1236" i="2"/>
  <c r="I1236" i="2" s="1"/>
  <c r="F1237" i="2"/>
  <c r="I1237" i="2" s="1"/>
  <c r="F1238" i="2"/>
  <c r="I1238" i="2" s="1"/>
  <c r="F1239" i="2"/>
  <c r="I1239" i="2" s="1"/>
  <c r="F1240" i="2"/>
  <c r="I1240" i="2" s="1"/>
  <c r="F1241" i="2"/>
  <c r="I1241" i="2" s="1"/>
  <c r="F1242" i="2"/>
  <c r="I1242" i="2" s="1"/>
  <c r="F1243" i="2"/>
  <c r="I1243" i="2" s="1"/>
  <c r="F1244" i="2"/>
  <c r="I1244" i="2" s="1"/>
  <c r="F1245" i="2"/>
  <c r="I1245" i="2" s="1"/>
  <c r="F1246" i="2"/>
  <c r="I1246" i="2" s="1"/>
  <c r="F1247" i="2"/>
  <c r="I1247" i="2" s="1"/>
  <c r="F1248" i="2"/>
  <c r="I1248" i="2" s="1"/>
  <c r="F1249" i="2"/>
  <c r="I1249" i="2" s="1"/>
  <c r="F1250" i="2"/>
  <c r="I1250" i="2" s="1"/>
  <c r="F1251" i="2"/>
  <c r="I1251" i="2" s="1"/>
  <c r="F1252" i="2"/>
  <c r="I1252" i="2" s="1"/>
  <c r="F1253" i="2"/>
  <c r="I1253" i="2" s="1"/>
  <c r="F1254" i="2"/>
  <c r="I1254" i="2" s="1"/>
  <c r="F1255" i="2"/>
  <c r="I1255" i="2" s="1"/>
  <c r="F1256" i="2"/>
  <c r="I1256" i="2" s="1"/>
  <c r="F1257" i="2"/>
  <c r="I1257" i="2" s="1"/>
  <c r="F1258" i="2"/>
  <c r="I1258" i="2" s="1"/>
  <c r="F1259" i="2"/>
  <c r="I1259" i="2" s="1"/>
  <c r="F1260" i="2"/>
  <c r="I1260" i="2" s="1"/>
  <c r="F1261" i="2"/>
  <c r="I1261" i="2" s="1"/>
  <c r="F1262" i="2"/>
  <c r="I1262" i="2" s="1"/>
  <c r="F1263" i="2"/>
  <c r="I1263" i="2" s="1"/>
  <c r="F1264" i="2"/>
  <c r="I1264" i="2" s="1"/>
  <c r="F1265" i="2"/>
  <c r="I1265" i="2" s="1"/>
  <c r="F1266" i="2"/>
  <c r="I1266" i="2" s="1"/>
  <c r="F1267" i="2"/>
  <c r="I1267" i="2" s="1"/>
  <c r="F1268" i="2"/>
  <c r="I1268" i="2" s="1"/>
  <c r="F1269" i="2"/>
  <c r="I1269" i="2" s="1"/>
  <c r="F1270" i="2"/>
  <c r="I1270" i="2" s="1"/>
  <c r="F1271" i="2"/>
  <c r="I1271" i="2" s="1"/>
  <c r="F1272" i="2"/>
  <c r="I1272" i="2" s="1"/>
  <c r="F1273" i="2"/>
  <c r="I1273" i="2" s="1"/>
  <c r="F1274" i="2"/>
  <c r="I1274" i="2" s="1"/>
  <c r="F1275" i="2"/>
  <c r="I1275" i="2" s="1"/>
  <c r="F1276" i="2"/>
  <c r="I1276" i="2" s="1"/>
  <c r="F1277" i="2"/>
  <c r="I1277" i="2" s="1"/>
  <c r="F1278" i="2"/>
  <c r="I1278" i="2" s="1"/>
  <c r="F1279" i="2"/>
  <c r="I1279" i="2" s="1"/>
  <c r="F1280" i="2"/>
  <c r="I1280" i="2" s="1"/>
  <c r="F1281" i="2"/>
  <c r="I1281" i="2" s="1"/>
  <c r="F1282" i="2"/>
  <c r="I1282" i="2" s="1"/>
  <c r="F1283" i="2"/>
  <c r="I1283" i="2" s="1"/>
  <c r="F1284" i="2"/>
  <c r="I1284" i="2" s="1"/>
  <c r="F1285" i="2"/>
  <c r="I1285" i="2" s="1"/>
  <c r="F1286" i="2"/>
  <c r="I1286" i="2" s="1"/>
  <c r="F1287" i="2"/>
  <c r="I1287" i="2" s="1"/>
  <c r="F1288" i="2"/>
  <c r="I1288" i="2" s="1"/>
  <c r="F1289" i="2"/>
  <c r="I1289" i="2" s="1"/>
  <c r="F1290" i="2"/>
  <c r="I1290" i="2" s="1"/>
  <c r="F1291" i="2"/>
  <c r="I1291" i="2" s="1"/>
  <c r="F1292" i="2"/>
  <c r="I1292" i="2" s="1"/>
  <c r="F1293" i="2"/>
  <c r="I1293" i="2" s="1"/>
  <c r="F1294" i="2"/>
  <c r="I1294" i="2" s="1"/>
  <c r="F1295" i="2"/>
  <c r="I1295" i="2" s="1"/>
  <c r="F1296" i="2"/>
  <c r="I1296" i="2" s="1"/>
  <c r="F1297" i="2"/>
  <c r="I1297" i="2" s="1"/>
  <c r="F1298" i="2"/>
  <c r="I1298" i="2" s="1"/>
  <c r="F1299" i="2"/>
  <c r="I1299" i="2" s="1"/>
  <c r="F1300" i="2"/>
  <c r="I1300" i="2" s="1"/>
  <c r="F1301" i="2"/>
  <c r="I1301" i="2" s="1"/>
  <c r="F1302" i="2"/>
  <c r="I1302" i="2" s="1"/>
  <c r="F1303" i="2"/>
  <c r="I1303" i="2" s="1"/>
  <c r="F1304" i="2"/>
  <c r="I1304" i="2" s="1"/>
  <c r="F1305" i="2"/>
  <c r="I1305" i="2" s="1"/>
  <c r="F1306" i="2"/>
  <c r="I1306" i="2" s="1"/>
  <c r="F1307" i="2"/>
  <c r="I1307" i="2" s="1"/>
  <c r="F1308" i="2"/>
  <c r="I1308" i="2" s="1"/>
  <c r="F1309" i="2"/>
  <c r="I1309" i="2" s="1"/>
  <c r="F1310" i="2"/>
  <c r="I1310" i="2" s="1"/>
  <c r="F1311" i="2"/>
  <c r="I1311" i="2" s="1"/>
  <c r="F1312" i="2"/>
  <c r="I1312" i="2" s="1"/>
  <c r="F1313" i="2"/>
  <c r="I1313" i="2" s="1"/>
  <c r="F1314" i="2"/>
  <c r="I1314" i="2" s="1"/>
  <c r="F1315" i="2"/>
  <c r="I1315" i="2" s="1"/>
  <c r="F1316" i="2"/>
  <c r="I1316" i="2" s="1"/>
  <c r="F1317" i="2"/>
  <c r="I1317" i="2" s="1"/>
  <c r="F1318" i="2"/>
  <c r="I1318" i="2" s="1"/>
  <c r="F1319" i="2"/>
  <c r="I1319" i="2" s="1"/>
  <c r="F1320" i="2"/>
  <c r="I1320" i="2" s="1"/>
  <c r="F1321" i="2"/>
  <c r="I1321" i="2" s="1"/>
  <c r="F1322" i="2"/>
  <c r="I1322" i="2" s="1"/>
  <c r="F1323" i="2"/>
  <c r="I1323" i="2" s="1"/>
  <c r="F1324" i="2"/>
  <c r="I1324" i="2" s="1"/>
  <c r="F1325" i="2"/>
  <c r="I1325" i="2" s="1"/>
  <c r="F1326" i="2"/>
  <c r="I1326" i="2" s="1"/>
  <c r="F1327" i="2"/>
  <c r="I1327" i="2" s="1"/>
  <c r="F1328" i="2"/>
  <c r="I1328" i="2" s="1"/>
  <c r="F1329" i="2"/>
  <c r="I1329" i="2" s="1"/>
  <c r="F1330" i="2"/>
  <c r="I1330" i="2" s="1"/>
  <c r="F1331" i="2"/>
  <c r="I1331" i="2" s="1"/>
  <c r="F1332" i="2"/>
  <c r="I1332" i="2" s="1"/>
  <c r="F1333" i="2"/>
  <c r="I1333" i="2" s="1"/>
  <c r="F1334" i="2"/>
  <c r="I1334" i="2" s="1"/>
  <c r="F1335" i="2"/>
  <c r="I1335" i="2" s="1"/>
  <c r="F1336" i="2"/>
  <c r="I1336" i="2" s="1"/>
  <c r="F1337" i="2"/>
  <c r="I1337" i="2" s="1"/>
  <c r="F1338" i="2"/>
  <c r="I1338" i="2" s="1"/>
  <c r="F1339" i="2"/>
  <c r="I1339" i="2" s="1"/>
  <c r="F1340" i="2"/>
  <c r="I1340" i="2" s="1"/>
  <c r="F1341" i="2"/>
  <c r="I1341" i="2" s="1"/>
  <c r="F1342" i="2"/>
  <c r="I1342" i="2" s="1"/>
  <c r="F1343" i="2"/>
  <c r="I1343" i="2" s="1"/>
  <c r="F1344" i="2"/>
  <c r="I1344" i="2" s="1"/>
  <c r="F1345" i="2"/>
  <c r="I1345" i="2" s="1"/>
  <c r="F1346" i="2"/>
  <c r="I1346" i="2" s="1"/>
  <c r="F1347" i="2"/>
  <c r="I1347" i="2" s="1"/>
  <c r="F1348" i="2"/>
  <c r="I1348" i="2" s="1"/>
  <c r="F1349" i="2"/>
  <c r="I1349" i="2" s="1"/>
  <c r="F1350" i="2"/>
  <c r="I1350" i="2" s="1"/>
  <c r="F1351" i="2"/>
  <c r="I1351" i="2" s="1"/>
  <c r="F1352" i="2"/>
  <c r="I1352" i="2" s="1"/>
  <c r="F1353" i="2"/>
  <c r="I1353" i="2" s="1"/>
  <c r="F1354" i="2"/>
  <c r="I1354" i="2" s="1"/>
  <c r="F1355" i="2"/>
  <c r="I1355" i="2" s="1"/>
  <c r="F1356" i="2"/>
  <c r="I1356" i="2" s="1"/>
  <c r="F1357" i="2"/>
  <c r="I1357" i="2" s="1"/>
  <c r="F1358" i="2"/>
  <c r="I1358" i="2" s="1"/>
  <c r="F1359" i="2"/>
  <c r="I1359" i="2" s="1"/>
  <c r="F1360" i="2"/>
  <c r="I1360" i="2" s="1"/>
  <c r="F1361" i="2"/>
  <c r="I1361" i="2" s="1"/>
  <c r="F1362" i="2"/>
  <c r="I1362" i="2" s="1"/>
  <c r="F1363" i="2"/>
  <c r="I1363" i="2" s="1"/>
  <c r="F1364" i="2"/>
  <c r="I1364" i="2" s="1"/>
  <c r="F1365" i="2"/>
  <c r="I1365" i="2" s="1"/>
  <c r="F1366" i="2"/>
  <c r="I1366" i="2" s="1"/>
  <c r="F1367" i="2"/>
  <c r="I1367" i="2" s="1"/>
  <c r="F1368" i="2"/>
  <c r="I1368" i="2" s="1"/>
  <c r="F1369" i="2"/>
  <c r="I1369" i="2" s="1"/>
  <c r="F1370" i="2"/>
  <c r="I1370" i="2" s="1"/>
  <c r="F1371" i="2"/>
  <c r="I1371" i="2" s="1"/>
  <c r="F1372" i="2"/>
  <c r="I1372" i="2" s="1"/>
  <c r="F1373" i="2"/>
  <c r="I1373" i="2" s="1"/>
  <c r="F1374" i="2"/>
  <c r="I1374" i="2" s="1"/>
  <c r="F1375" i="2"/>
  <c r="I1375" i="2" s="1"/>
  <c r="F1376" i="2"/>
  <c r="I1376" i="2" s="1"/>
  <c r="F1377" i="2"/>
  <c r="I1377" i="2" s="1"/>
  <c r="F1378" i="2"/>
  <c r="I1378" i="2" s="1"/>
  <c r="F1379" i="2"/>
  <c r="I1379" i="2" s="1"/>
  <c r="F1380" i="2"/>
  <c r="I1380" i="2" s="1"/>
  <c r="F1381" i="2"/>
  <c r="I1381" i="2" s="1"/>
  <c r="F1382" i="2"/>
  <c r="I1382" i="2" s="1"/>
  <c r="F1383" i="2"/>
  <c r="I1383" i="2" s="1"/>
  <c r="F1384" i="2"/>
  <c r="I1384" i="2" s="1"/>
  <c r="F1385" i="2"/>
  <c r="I1385" i="2" s="1"/>
  <c r="F1386" i="2"/>
  <c r="I1386" i="2" s="1"/>
  <c r="F1387" i="2"/>
  <c r="I1387" i="2" s="1"/>
  <c r="F1388" i="2"/>
  <c r="I1388" i="2" s="1"/>
  <c r="F1389" i="2"/>
  <c r="I1389" i="2" s="1"/>
  <c r="F1390" i="2"/>
  <c r="I1390" i="2" s="1"/>
  <c r="F1391" i="2"/>
  <c r="I1391" i="2" s="1"/>
  <c r="F1392" i="2"/>
  <c r="I1392" i="2" s="1"/>
  <c r="F1393" i="2"/>
  <c r="I1393" i="2" s="1"/>
  <c r="F1394" i="2"/>
  <c r="I1394" i="2" s="1"/>
  <c r="F1395" i="2"/>
  <c r="I1395" i="2" s="1"/>
  <c r="F1396" i="2"/>
  <c r="I1396" i="2" s="1"/>
  <c r="F1397" i="2"/>
  <c r="I1397" i="2" s="1"/>
  <c r="F1398" i="2"/>
  <c r="I1398" i="2" s="1"/>
  <c r="F1399" i="2"/>
  <c r="I1399" i="2" s="1"/>
  <c r="F1400" i="2"/>
  <c r="I1400" i="2" s="1"/>
  <c r="F1401" i="2"/>
  <c r="I1401" i="2" s="1"/>
  <c r="F1402" i="2"/>
  <c r="I1402" i="2" s="1"/>
  <c r="F1403" i="2"/>
  <c r="I1403" i="2" s="1"/>
  <c r="F1404" i="2"/>
  <c r="I1404" i="2" s="1"/>
  <c r="F1405" i="2"/>
  <c r="I1405" i="2" s="1"/>
  <c r="F1406" i="2"/>
  <c r="I1406" i="2" s="1"/>
  <c r="F1407" i="2"/>
  <c r="I1407" i="2" s="1"/>
  <c r="F1408" i="2"/>
  <c r="I1408" i="2" s="1"/>
  <c r="F1409" i="2"/>
  <c r="I1409" i="2" s="1"/>
  <c r="F1410" i="2"/>
  <c r="I1410" i="2" s="1"/>
  <c r="F1411" i="2"/>
  <c r="I1411" i="2" s="1"/>
  <c r="F1412" i="2"/>
  <c r="I1412" i="2" s="1"/>
  <c r="F1413" i="2"/>
  <c r="I1413" i="2" s="1"/>
  <c r="F1414" i="2"/>
  <c r="I1414" i="2" s="1"/>
  <c r="F1415" i="2"/>
  <c r="I1415" i="2" s="1"/>
  <c r="F1416" i="2"/>
  <c r="I1416" i="2" s="1"/>
  <c r="F1417" i="2"/>
  <c r="I1417" i="2" s="1"/>
  <c r="F1418" i="2"/>
  <c r="I1418" i="2" s="1"/>
  <c r="F1419" i="2"/>
  <c r="I1419" i="2" s="1"/>
  <c r="F1420" i="2"/>
  <c r="I1420" i="2" s="1"/>
  <c r="F1421" i="2"/>
  <c r="I1421" i="2" s="1"/>
  <c r="F1422" i="2"/>
  <c r="I1422" i="2" s="1"/>
  <c r="F1423" i="2"/>
  <c r="I1423" i="2" s="1"/>
  <c r="F1424" i="2"/>
  <c r="I1424" i="2" s="1"/>
  <c r="F1425" i="2"/>
  <c r="I1425" i="2" s="1"/>
  <c r="F1426" i="2"/>
  <c r="I1426" i="2" s="1"/>
  <c r="F1427" i="2"/>
  <c r="I1427" i="2" s="1"/>
  <c r="F1428" i="2"/>
  <c r="I1428" i="2" s="1"/>
  <c r="F1429" i="2"/>
  <c r="I1429" i="2" s="1"/>
  <c r="F1430" i="2"/>
  <c r="I1430" i="2" s="1"/>
  <c r="F1431" i="2"/>
  <c r="I1431" i="2" s="1"/>
  <c r="F1432" i="2"/>
  <c r="I1432" i="2" s="1"/>
  <c r="F1433" i="2"/>
  <c r="I1433" i="2" s="1"/>
  <c r="F1434" i="2"/>
  <c r="I1434" i="2" s="1"/>
  <c r="F1435" i="2"/>
  <c r="I1435" i="2" s="1"/>
  <c r="F1436" i="2"/>
  <c r="I1436" i="2" s="1"/>
  <c r="F1437" i="2"/>
  <c r="I1437" i="2" s="1"/>
  <c r="F1438" i="2"/>
  <c r="I1438" i="2" s="1"/>
  <c r="F1439" i="2"/>
  <c r="I1439" i="2" s="1"/>
  <c r="F1440" i="2"/>
  <c r="I1440" i="2" s="1"/>
  <c r="F1441" i="2"/>
  <c r="I1441" i="2" s="1"/>
  <c r="F1442" i="2"/>
  <c r="I1442" i="2" s="1"/>
  <c r="F1443" i="2"/>
  <c r="I1443" i="2" s="1"/>
  <c r="F1444" i="2"/>
  <c r="I1444" i="2" s="1"/>
  <c r="F1445" i="2"/>
  <c r="I1445" i="2" s="1"/>
  <c r="F1446" i="2"/>
  <c r="I1446" i="2" s="1"/>
  <c r="F1447" i="2"/>
  <c r="I1447" i="2" s="1"/>
  <c r="F1448" i="2"/>
  <c r="I1448" i="2" s="1"/>
  <c r="F1449" i="2"/>
  <c r="I1449" i="2" s="1"/>
  <c r="F1450" i="2"/>
  <c r="I1450" i="2" s="1"/>
  <c r="F1451" i="2"/>
  <c r="I1451" i="2" s="1"/>
  <c r="F1452" i="2"/>
  <c r="I1452" i="2" s="1"/>
  <c r="F1453" i="2"/>
  <c r="I1453" i="2" s="1"/>
  <c r="F1454" i="2"/>
  <c r="I1454" i="2" s="1"/>
  <c r="F1455" i="2"/>
  <c r="I1455" i="2" s="1"/>
  <c r="F1456" i="2"/>
  <c r="I1456" i="2" s="1"/>
  <c r="F1457" i="2"/>
  <c r="I1457" i="2" s="1"/>
  <c r="F1458" i="2"/>
  <c r="I1458" i="2" s="1"/>
  <c r="F1459" i="2"/>
  <c r="I1459" i="2" s="1"/>
  <c r="F1460" i="2"/>
  <c r="I1460" i="2" s="1"/>
  <c r="F1461" i="2"/>
  <c r="I1461" i="2" s="1"/>
  <c r="F1462" i="2"/>
  <c r="I1462" i="2" s="1"/>
  <c r="F1463" i="2"/>
  <c r="I1463" i="2" s="1"/>
  <c r="F1464" i="2"/>
  <c r="I1464" i="2" s="1"/>
  <c r="F1465" i="2"/>
  <c r="I1465" i="2" s="1"/>
  <c r="F1466" i="2"/>
  <c r="I1466" i="2" s="1"/>
  <c r="F1467" i="2"/>
  <c r="I1467" i="2" s="1"/>
  <c r="F1468" i="2"/>
  <c r="I1468" i="2" s="1"/>
  <c r="F1469" i="2"/>
  <c r="I1469" i="2" s="1"/>
  <c r="F1470" i="2"/>
  <c r="I1470" i="2" s="1"/>
  <c r="F1471" i="2"/>
  <c r="I1471" i="2" s="1"/>
  <c r="F1472" i="2"/>
  <c r="I1472" i="2" s="1"/>
  <c r="F1473" i="2"/>
  <c r="I1473" i="2" s="1"/>
  <c r="F1474" i="2"/>
  <c r="I1474" i="2" s="1"/>
  <c r="F1475" i="2"/>
  <c r="I1475" i="2" s="1"/>
  <c r="F1476" i="2"/>
  <c r="I1476" i="2" s="1"/>
  <c r="F1477" i="2"/>
  <c r="I1477" i="2" s="1"/>
  <c r="F1478" i="2"/>
  <c r="I1478" i="2" s="1"/>
  <c r="F1479" i="2"/>
  <c r="I1479" i="2" s="1"/>
  <c r="F1480" i="2"/>
  <c r="I1480" i="2" s="1"/>
  <c r="F1481" i="2"/>
  <c r="I1481" i="2" s="1"/>
  <c r="F1482" i="2"/>
  <c r="I1482" i="2" s="1"/>
  <c r="F1483" i="2"/>
  <c r="I1483" i="2" s="1"/>
  <c r="F1484" i="2"/>
  <c r="I1484" i="2" s="1"/>
  <c r="F1485" i="2"/>
  <c r="I1485" i="2" s="1"/>
  <c r="F1486" i="2"/>
  <c r="I1486" i="2" s="1"/>
  <c r="F1487" i="2"/>
  <c r="I1487" i="2" s="1"/>
  <c r="F1488" i="2"/>
  <c r="I1488" i="2" s="1"/>
  <c r="F1489" i="2"/>
  <c r="I1489" i="2" s="1"/>
  <c r="F1490" i="2"/>
  <c r="I1490" i="2" s="1"/>
  <c r="F1491" i="2"/>
  <c r="I1491" i="2" s="1"/>
  <c r="F1492" i="2"/>
  <c r="I1492" i="2" s="1"/>
  <c r="F1493" i="2"/>
  <c r="I1493" i="2" s="1"/>
  <c r="F1494" i="2"/>
  <c r="I1494" i="2" s="1"/>
  <c r="F1495" i="2"/>
  <c r="I1495" i="2" s="1"/>
  <c r="F1496" i="2"/>
  <c r="I1496" i="2" s="1"/>
  <c r="F1497" i="2"/>
  <c r="I1497" i="2" s="1"/>
  <c r="F1498" i="2"/>
  <c r="I1498" i="2" s="1"/>
  <c r="F1499" i="2"/>
  <c r="I1499" i="2" s="1"/>
  <c r="F1500" i="2"/>
  <c r="I1500" i="2" s="1"/>
  <c r="F1501" i="2"/>
  <c r="I1501" i="2" s="1"/>
  <c r="F1502" i="2"/>
  <c r="I1502" i="2" s="1"/>
  <c r="F1503" i="2"/>
  <c r="I1503" i="2" s="1"/>
  <c r="F1504" i="2"/>
  <c r="I1504" i="2" s="1"/>
  <c r="F1505" i="2"/>
  <c r="I1505" i="2" s="1"/>
  <c r="F1506" i="2"/>
  <c r="I1506" i="2" s="1"/>
  <c r="F1507" i="2"/>
  <c r="I1507" i="2" s="1"/>
  <c r="F1508" i="2"/>
  <c r="I1508" i="2" s="1"/>
  <c r="F1509" i="2"/>
  <c r="I1509" i="2" s="1"/>
  <c r="F1510" i="2"/>
  <c r="I1510" i="2" s="1"/>
  <c r="F1511" i="2"/>
  <c r="I1511" i="2" s="1"/>
  <c r="F1512" i="2"/>
  <c r="I1512" i="2" s="1"/>
  <c r="F1513" i="2"/>
  <c r="I1513" i="2" s="1"/>
  <c r="F1514" i="2"/>
  <c r="I1514" i="2" s="1"/>
  <c r="F1515" i="2"/>
  <c r="I1515" i="2" s="1"/>
  <c r="F1516" i="2"/>
  <c r="I1516" i="2" s="1"/>
  <c r="F1517" i="2"/>
  <c r="I1517" i="2" s="1"/>
  <c r="F1518" i="2"/>
  <c r="I1518" i="2" s="1"/>
  <c r="F1519" i="2"/>
  <c r="I1519" i="2" s="1"/>
  <c r="F1520" i="2"/>
  <c r="I1520" i="2" s="1"/>
  <c r="F1521" i="2"/>
  <c r="I1521" i="2" s="1"/>
  <c r="F1522" i="2"/>
  <c r="I1522" i="2" s="1"/>
  <c r="F1523" i="2"/>
  <c r="I1523" i="2" s="1"/>
  <c r="F1524" i="2"/>
  <c r="I1524" i="2" s="1"/>
  <c r="F1525" i="2"/>
  <c r="I1525" i="2" s="1"/>
  <c r="F1526" i="2"/>
  <c r="I1526" i="2" s="1"/>
  <c r="F1527" i="2"/>
  <c r="I1527" i="2" s="1"/>
  <c r="F1528" i="2"/>
  <c r="I1528" i="2" s="1"/>
  <c r="F1529" i="2"/>
  <c r="I1529" i="2" s="1"/>
  <c r="F1530" i="2"/>
  <c r="I1530" i="2" s="1"/>
  <c r="F1531" i="2"/>
  <c r="I1531" i="2" s="1"/>
  <c r="F1532" i="2"/>
  <c r="I1532" i="2" s="1"/>
  <c r="F1533" i="2"/>
  <c r="I1533" i="2" s="1"/>
  <c r="F1534" i="2"/>
  <c r="I1534" i="2" s="1"/>
  <c r="F1535" i="2"/>
  <c r="I1535" i="2" s="1"/>
  <c r="F1536" i="2"/>
  <c r="I1536" i="2" s="1"/>
  <c r="F1537" i="2"/>
  <c r="I1537" i="2" s="1"/>
  <c r="F1538" i="2"/>
  <c r="I1538" i="2" s="1"/>
  <c r="F1539" i="2"/>
  <c r="I1539" i="2" s="1"/>
  <c r="F1540" i="2"/>
  <c r="I1540" i="2" s="1"/>
  <c r="F1541" i="2"/>
  <c r="I1541" i="2" s="1"/>
  <c r="F1542" i="2"/>
  <c r="I1542" i="2" s="1"/>
  <c r="F1543" i="2"/>
  <c r="I1543" i="2" s="1"/>
  <c r="F1544" i="2"/>
  <c r="I1544" i="2" s="1"/>
  <c r="F1545" i="2"/>
  <c r="I1545" i="2" s="1"/>
  <c r="F1546" i="2"/>
  <c r="I1546" i="2" s="1"/>
  <c r="F1547" i="2"/>
  <c r="I1547" i="2" s="1"/>
  <c r="F1548" i="2"/>
  <c r="I1548" i="2" s="1"/>
  <c r="F1549" i="2"/>
  <c r="I1549" i="2" s="1"/>
  <c r="F1550" i="2"/>
  <c r="I1550" i="2" s="1"/>
  <c r="F1551" i="2"/>
  <c r="I1551" i="2" s="1"/>
  <c r="F1552" i="2"/>
  <c r="I1552" i="2" s="1"/>
  <c r="F1553" i="2"/>
  <c r="I1553" i="2" s="1"/>
  <c r="F1554" i="2"/>
  <c r="I1554" i="2" s="1"/>
  <c r="F1555" i="2"/>
  <c r="I1555" i="2" s="1"/>
  <c r="F1556" i="2"/>
  <c r="I1556" i="2" s="1"/>
  <c r="F1557" i="2"/>
  <c r="I1557" i="2" s="1"/>
  <c r="F1558" i="2"/>
  <c r="I1558" i="2" s="1"/>
  <c r="F1559" i="2"/>
  <c r="I1559" i="2" s="1"/>
  <c r="F1560" i="2"/>
  <c r="I1560" i="2" s="1"/>
  <c r="F1561" i="2"/>
  <c r="I1561" i="2" s="1"/>
  <c r="F1562" i="2"/>
  <c r="I1562" i="2" s="1"/>
  <c r="F1563" i="2"/>
  <c r="I1563" i="2" s="1"/>
  <c r="F1564" i="2"/>
  <c r="I1564" i="2" s="1"/>
  <c r="F1565" i="2"/>
  <c r="I1565" i="2" s="1"/>
  <c r="F1566" i="2"/>
  <c r="I1566" i="2" s="1"/>
  <c r="F1567" i="2"/>
  <c r="I1567" i="2" s="1"/>
  <c r="F1568" i="2"/>
  <c r="I1568" i="2" s="1"/>
  <c r="F1569" i="2"/>
  <c r="I1569" i="2" s="1"/>
  <c r="F1570" i="2"/>
  <c r="I1570" i="2" s="1"/>
  <c r="F1571" i="2"/>
  <c r="I1571" i="2" s="1"/>
  <c r="F1572" i="2"/>
  <c r="I1572" i="2" s="1"/>
  <c r="F1573" i="2"/>
  <c r="I1573" i="2" s="1"/>
  <c r="F1574" i="2"/>
  <c r="I1574" i="2" s="1"/>
  <c r="F1575" i="2"/>
  <c r="I1575" i="2" s="1"/>
  <c r="F1576" i="2"/>
  <c r="I1576" i="2" s="1"/>
  <c r="F1577" i="2"/>
  <c r="I1577" i="2" s="1"/>
  <c r="F1578" i="2"/>
  <c r="I1578" i="2" s="1"/>
  <c r="F1579" i="2"/>
  <c r="I1579" i="2" s="1"/>
  <c r="F1580" i="2"/>
  <c r="I1580" i="2" s="1"/>
  <c r="F1581" i="2"/>
  <c r="I1581" i="2" s="1"/>
  <c r="F1582" i="2"/>
  <c r="I1582" i="2" s="1"/>
  <c r="F1583" i="2"/>
  <c r="I1583" i="2" s="1"/>
  <c r="F1584" i="2"/>
  <c r="I1584" i="2" s="1"/>
  <c r="F1585" i="2"/>
  <c r="I1585" i="2" s="1"/>
  <c r="F1586" i="2"/>
  <c r="I1586" i="2" s="1"/>
  <c r="F1587" i="2"/>
  <c r="I1587" i="2" s="1"/>
  <c r="F1588" i="2"/>
  <c r="I1588" i="2" s="1"/>
  <c r="F1589" i="2"/>
  <c r="I1589" i="2" s="1"/>
  <c r="F1590" i="2"/>
  <c r="I1590" i="2" s="1"/>
  <c r="F1591" i="2"/>
  <c r="I1591" i="2" s="1"/>
  <c r="F1592" i="2"/>
  <c r="I1592" i="2" s="1"/>
  <c r="F1593" i="2"/>
  <c r="I1593" i="2" s="1"/>
  <c r="F1594" i="2"/>
  <c r="I1594" i="2" s="1"/>
  <c r="F1595" i="2"/>
  <c r="I1595" i="2" s="1"/>
  <c r="F1596" i="2"/>
  <c r="I1596" i="2" s="1"/>
  <c r="F1597" i="2"/>
  <c r="I1597" i="2" s="1"/>
  <c r="F1598" i="2"/>
  <c r="I1598" i="2" s="1"/>
  <c r="F1599" i="2"/>
  <c r="I1599" i="2" s="1"/>
  <c r="F1600" i="2"/>
  <c r="I1600" i="2" s="1"/>
  <c r="F1601" i="2"/>
  <c r="I1601" i="2" s="1"/>
  <c r="F1602" i="2"/>
  <c r="I1602" i="2" s="1"/>
  <c r="F1603" i="2"/>
  <c r="I1603" i="2" s="1"/>
  <c r="F1604" i="2"/>
  <c r="I1604" i="2" s="1"/>
  <c r="F1605" i="2"/>
  <c r="I1605" i="2" s="1"/>
  <c r="F1606" i="2"/>
  <c r="I1606" i="2" s="1"/>
  <c r="F1607" i="2"/>
  <c r="I1607" i="2" s="1"/>
  <c r="F1608" i="2"/>
  <c r="I1608" i="2" s="1"/>
  <c r="F1609" i="2"/>
  <c r="I1609" i="2" s="1"/>
  <c r="F1610" i="2"/>
  <c r="I1610" i="2" s="1"/>
  <c r="F1611" i="2"/>
  <c r="I1611" i="2" s="1"/>
  <c r="F1612" i="2"/>
  <c r="I1612" i="2" s="1"/>
  <c r="F1613" i="2"/>
  <c r="I1613" i="2" s="1"/>
  <c r="F1614" i="2"/>
  <c r="I1614" i="2" s="1"/>
  <c r="F1615" i="2"/>
  <c r="I1615" i="2" s="1"/>
  <c r="F1616" i="2"/>
  <c r="I1616" i="2" s="1"/>
  <c r="F1617" i="2"/>
  <c r="I1617" i="2" s="1"/>
  <c r="F1618" i="2"/>
  <c r="I1618" i="2" s="1"/>
  <c r="F1619" i="2"/>
  <c r="I1619" i="2" s="1"/>
  <c r="F1620" i="2"/>
  <c r="I1620" i="2" s="1"/>
  <c r="F1621" i="2"/>
  <c r="I1621" i="2" s="1"/>
  <c r="F1622" i="2"/>
  <c r="I1622" i="2" s="1"/>
  <c r="F1623" i="2"/>
  <c r="I1623" i="2" s="1"/>
  <c r="F1624" i="2"/>
  <c r="I1624" i="2" s="1"/>
  <c r="F1625" i="2"/>
  <c r="I1625" i="2" s="1"/>
  <c r="F1626" i="2"/>
  <c r="I1626" i="2" s="1"/>
  <c r="F1627" i="2"/>
  <c r="I1627" i="2" s="1"/>
  <c r="F1628" i="2"/>
  <c r="I1628" i="2" s="1"/>
  <c r="F1629" i="2"/>
  <c r="I1629" i="2" s="1"/>
  <c r="F1630" i="2"/>
  <c r="I1630" i="2" s="1"/>
  <c r="F1631" i="2"/>
  <c r="I1631" i="2" s="1"/>
  <c r="F1632" i="2"/>
  <c r="I1632" i="2" s="1"/>
  <c r="F1633" i="2"/>
  <c r="I1633" i="2" s="1"/>
  <c r="F1634" i="2"/>
  <c r="I1634" i="2" s="1"/>
  <c r="F1635" i="2"/>
  <c r="I1635" i="2" s="1"/>
  <c r="F1636" i="2"/>
  <c r="I1636" i="2" s="1"/>
  <c r="F1637" i="2"/>
  <c r="I1637" i="2" s="1"/>
  <c r="F1638" i="2"/>
  <c r="I1638" i="2" s="1"/>
  <c r="F1639" i="2"/>
  <c r="I1639" i="2" s="1"/>
  <c r="F1640" i="2"/>
  <c r="I1640" i="2" s="1"/>
  <c r="F1641" i="2"/>
  <c r="I1641" i="2" s="1"/>
  <c r="F1642" i="2"/>
  <c r="I1642" i="2" s="1"/>
  <c r="F1643" i="2"/>
  <c r="I1643" i="2" s="1"/>
  <c r="F1644" i="2"/>
  <c r="I1644" i="2" s="1"/>
  <c r="F1645" i="2"/>
  <c r="I1645" i="2" s="1"/>
  <c r="F1646" i="2"/>
  <c r="I1646" i="2" s="1"/>
  <c r="F1647" i="2"/>
  <c r="I1647" i="2" s="1"/>
  <c r="F1648" i="2"/>
  <c r="I1648" i="2" s="1"/>
  <c r="F1649" i="2"/>
  <c r="I1649" i="2" s="1"/>
  <c r="F1650" i="2"/>
  <c r="I1650" i="2" s="1"/>
  <c r="F1651" i="2"/>
  <c r="I1651" i="2" s="1"/>
  <c r="F1652" i="2"/>
  <c r="I1652" i="2" s="1"/>
  <c r="F1653" i="2"/>
  <c r="I1653" i="2" s="1"/>
  <c r="F1654" i="2"/>
  <c r="I1654" i="2" s="1"/>
  <c r="F1655" i="2"/>
  <c r="I1655" i="2" s="1"/>
  <c r="F1656" i="2"/>
  <c r="I1656" i="2" s="1"/>
  <c r="F1657" i="2"/>
  <c r="I1657" i="2" s="1"/>
  <c r="F1658" i="2"/>
  <c r="I1658" i="2" s="1"/>
  <c r="F1659" i="2"/>
  <c r="I1659" i="2" s="1"/>
  <c r="F1660" i="2"/>
  <c r="I1660" i="2" s="1"/>
  <c r="F1661" i="2"/>
  <c r="I1661" i="2" s="1"/>
  <c r="F1662" i="2"/>
  <c r="I1662" i="2" s="1"/>
  <c r="F1663" i="2"/>
  <c r="I1663" i="2" s="1"/>
  <c r="F1664" i="2"/>
  <c r="I1664" i="2" s="1"/>
  <c r="F1665" i="2"/>
  <c r="I1665" i="2" s="1"/>
  <c r="F1666" i="2"/>
  <c r="I1666" i="2" s="1"/>
  <c r="F1667" i="2"/>
  <c r="I1667" i="2" s="1"/>
  <c r="F1668" i="2"/>
  <c r="I1668" i="2" s="1"/>
  <c r="F1669" i="2"/>
  <c r="I1669" i="2" s="1"/>
  <c r="F1670" i="2"/>
  <c r="I1670" i="2" s="1"/>
  <c r="F1671" i="2"/>
  <c r="I1671" i="2" s="1"/>
  <c r="F1672" i="2"/>
  <c r="I1672" i="2" s="1"/>
  <c r="F1673" i="2"/>
  <c r="I1673" i="2" s="1"/>
  <c r="F1674" i="2"/>
  <c r="I1674" i="2" s="1"/>
  <c r="F1675" i="2"/>
  <c r="I1675" i="2" s="1"/>
  <c r="F1676" i="2"/>
  <c r="I1676" i="2" s="1"/>
  <c r="F1677" i="2"/>
  <c r="I1677" i="2" s="1"/>
  <c r="F1678" i="2"/>
  <c r="I1678" i="2" s="1"/>
  <c r="F1679" i="2"/>
  <c r="I1679" i="2" s="1"/>
  <c r="F1680" i="2"/>
  <c r="I1680" i="2" s="1"/>
  <c r="F1681" i="2"/>
  <c r="I1681" i="2" s="1"/>
  <c r="F1682" i="2"/>
  <c r="I1682" i="2" s="1"/>
  <c r="F1683" i="2"/>
  <c r="I1683" i="2" s="1"/>
  <c r="F1684" i="2"/>
  <c r="I1684" i="2" s="1"/>
  <c r="F1685" i="2"/>
  <c r="I1685" i="2" s="1"/>
  <c r="I4" i="2"/>
  <c r="AV15" i="2"/>
  <c r="AV16" i="2"/>
  <c r="AV17" i="2"/>
  <c r="AV18" i="2"/>
  <c r="AV19" i="2"/>
  <c r="AV20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J1679" i="2" l="1"/>
  <c r="K1679" i="2" s="1"/>
  <c r="J1631" i="2"/>
  <c r="K1631" i="2" s="1"/>
  <c r="J1576" i="2"/>
  <c r="K1576" i="2" s="1"/>
  <c r="J1521" i="2"/>
  <c r="K1521" i="2" s="1"/>
  <c r="J1473" i="2"/>
  <c r="K1473" i="2" s="1"/>
  <c r="J1425" i="2"/>
  <c r="K1425" i="2" s="1"/>
  <c r="J1361" i="2"/>
  <c r="K1361" i="2" s="1"/>
  <c r="J1321" i="2"/>
  <c r="J1265" i="2"/>
  <c r="K1265" i="2" s="1"/>
  <c r="J1217" i="2"/>
  <c r="K1217" i="2" s="1"/>
  <c r="J1157" i="2"/>
  <c r="J1109" i="2"/>
  <c r="K1109" i="2" s="1"/>
  <c r="J1053" i="2"/>
  <c r="K1053" i="2" s="1"/>
  <c r="J1013" i="2"/>
  <c r="K1013" i="2" s="1"/>
  <c r="J965" i="2"/>
  <c r="K965" i="2" s="1"/>
  <c r="J909" i="2"/>
  <c r="J861" i="2"/>
  <c r="K861" i="2" s="1"/>
  <c r="J805" i="2"/>
  <c r="K805" i="2" s="1"/>
  <c r="J741" i="2"/>
  <c r="K741" i="2" s="1"/>
  <c r="J709" i="2"/>
  <c r="K709" i="2" s="1"/>
  <c r="J652" i="2"/>
  <c r="K652" i="2" s="1"/>
  <c r="J621" i="2"/>
  <c r="J557" i="2"/>
  <c r="K557" i="2" s="1"/>
  <c r="J516" i="2"/>
  <c r="K516" i="2" s="1"/>
  <c r="J492" i="2"/>
  <c r="J472" i="2"/>
  <c r="K472" i="2" s="1"/>
  <c r="J448" i="2"/>
  <c r="J424" i="2"/>
  <c r="K424" i="2" s="1"/>
  <c r="J394" i="2"/>
  <c r="K394" i="2" s="1"/>
  <c r="J386" i="2"/>
  <c r="J378" i="2"/>
  <c r="K378" i="2" s="1"/>
  <c r="J370" i="2"/>
  <c r="J346" i="2"/>
  <c r="K346" i="2" s="1"/>
  <c r="J338" i="2"/>
  <c r="J330" i="2"/>
  <c r="J322" i="2"/>
  <c r="K322" i="2" s="1"/>
  <c r="J314" i="2"/>
  <c r="K314" i="2" s="1"/>
  <c r="J306" i="2"/>
  <c r="J298" i="2"/>
  <c r="K298" i="2" s="1"/>
  <c r="J290" i="2"/>
  <c r="J282" i="2"/>
  <c r="J274" i="2"/>
  <c r="J266" i="2"/>
  <c r="K266" i="2" s="1"/>
  <c r="J258" i="2"/>
  <c r="K258" i="2" s="1"/>
  <c r="J250" i="2"/>
  <c r="K250" i="2" s="1"/>
  <c r="J242" i="2"/>
  <c r="J234" i="2"/>
  <c r="J227" i="2"/>
  <c r="J219" i="2"/>
  <c r="K219" i="2" s="1"/>
  <c r="J211" i="2"/>
  <c r="J203" i="2"/>
  <c r="J195" i="2"/>
  <c r="K195" i="2" s="1"/>
  <c r="J187" i="2"/>
  <c r="K187" i="2" s="1"/>
  <c r="J179" i="2"/>
  <c r="J171" i="2"/>
  <c r="K171" i="2" s="1"/>
  <c r="J163" i="2"/>
  <c r="J155" i="2"/>
  <c r="J147" i="2"/>
  <c r="J139" i="2"/>
  <c r="K139" i="2" s="1"/>
  <c r="J131" i="2"/>
  <c r="K131" i="2" s="1"/>
  <c r="J123" i="2"/>
  <c r="K123" i="2" s="1"/>
  <c r="J115" i="2"/>
  <c r="J107" i="2"/>
  <c r="K107" i="2" s="1"/>
  <c r="J99" i="2"/>
  <c r="J91" i="2"/>
  <c r="K91" i="2" s="1"/>
  <c r="J83" i="2"/>
  <c r="J75" i="2"/>
  <c r="J67" i="2"/>
  <c r="K67" i="2" s="1"/>
  <c r="J59" i="2"/>
  <c r="K59" i="2" s="1"/>
  <c r="J48" i="2"/>
  <c r="J40" i="2"/>
  <c r="J32" i="2"/>
  <c r="K32" i="2" s="1"/>
  <c r="J24" i="2"/>
  <c r="K24" i="2" s="1"/>
  <c r="J4" i="2"/>
  <c r="K4" i="2" s="1"/>
  <c r="J1678" i="2"/>
  <c r="K1678" i="2" s="1"/>
  <c r="J1670" i="2"/>
  <c r="J1662" i="2"/>
  <c r="J1654" i="2"/>
  <c r="J1646" i="2"/>
  <c r="K1646" i="2" s="1"/>
  <c r="J1638" i="2"/>
  <c r="J1630" i="2"/>
  <c r="K1630" i="2" s="1"/>
  <c r="J1622" i="2"/>
  <c r="K1622" i="2" s="1"/>
  <c r="J1615" i="2"/>
  <c r="K1615" i="2" s="1"/>
  <c r="J1607" i="2"/>
  <c r="J1599" i="2"/>
  <c r="K1599" i="2" s="1"/>
  <c r="J1591" i="2"/>
  <c r="J1583" i="2"/>
  <c r="K1583" i="2" s="1"/>
  <c r="J1575" i="2"/>
  <c r="K1575" i="2" s="1"/>
  <c r="J1567" i="2"/>
  <c r="K1567" i="2" s="1"/>
  <c r="J1559" i="2"/>
  <c r="K1559" i="2" s="1"/>
  <c r="J1551" i="2"/>
  <c r="K1551" i="2" s="1"/>
  <c r="J1543" i="2"/>
  <c r="J1535" i="2"/>
  <c r="K1535" i="2" s="1"/>
  <c r="J1527" i="2"/>
  <c r="J1520" i="2"/>
  <c r="J1512" i="2"/>
  <c r="K1512" i="2" s="1"/>
  <c r="J1504" i="2"/>
  <c r="J1496" i="2"/>
  <c r="K1496" i="2" s="1"/>
  <c r="J1488" i="2"/>
  <c r="K1488" i="2" s="1"/>
  <c r="J1480" i="2"/>
  <c r="K1480" i="2" s="1"/>
  <c r="J1472" i="2"/>
  <c r="K1472" i="2" s="1"/>
  <c r="J1464" i="2"/>
  <c r="J1456" i="2"/>
  <c r="J1448" i="2"/>
  <c r="K1448" i="2" s="1"/>
  <c r="J1440" i="2"/>
  <c r="K1440" i="2" s="1"/>
  <c r="J1432" i="2"/>
  <c r="K1432" i="2" s="1"/>
  <c r="J1424" i="2"/>
  <c r="K1424" i="2" s="1"/>
  <c r="J1416" i="2"/>
  <c r="K1416" i="2" s="1"/>
  <c r="J1408" i="2"/>
  <c r="K1408" i="2" s="1"/>
  <c r="J1400" i="2"/>
  <c r="J1392" i="2"/>
  <c r="K1392" i="2" s="1"/>
  <c r="J1384" i="2"/>
  <c r="K1384" i="2" s="1"/>
  <c r="J1376" i="2"/>
  <c r="J1368" i="2"/>
  <c r="K1368" i="2" s="1"/>
  <c r="J1360" i="2"/>
  <c r="K1360" i="2" s="1"/>
  <c r="J1352" i="2"/>
  <c r="K1352" i="2" s="1"/>
  <c r="J1344" i="2"/>
  <c r="K1344" i="2" s="1"/>
  <c r="J1336" i="2"/>
  <c r="J1328" i="2"/>
  <c r="K1328" i="2" s="1"/>
  <c r="J1320" i="2"/>
  <c r="K1320" i="2" s="1"/>
  <c r="J1312" i="2"/>
  <c r="J1304" i="2"/>
  <c r="K1304" i="2" s="1"/>
  <c r="J1296" i="2"/>
  <c r="K1296" i="2" s="1"/>
  <c r="J1288" i="2"/>
  <c r="K1288" i="2" s="1"/>
  <c r="J1280" i="2"/>
  <c r="J1272" i="2"/>
  <c r="J1264" i="2"/>
  <c r="K1264" i="2" s="1"/>
  <c r="J1256" i="2"/>
  <c r="K1256" i="2" s="1"/>
  <c r="J1248" i="2"/>
  <c r="K1248" i="2" s="1"/>
  <c r="J1240" i="2"/>
  <c r="J1232" i="2"/>
  <c r="K1232" i="2" s="1"/>
  <c r="J1224" i="2"/>
  <c r="K1224" i="2" s="1"/>
  <c r="J1216" i="2"/>
  <c r="K1216" i="2" s="1"/>
  <c r="J1208" i="2"/>
  <c r="L1208" i="2" s="1"/>
  <c r="J1200" i="2"/>
  <c r="K1200" i="2" s="1"/>
  <c r="J1192" i="2"/>
  <c r="L1192" i="2" s="1"/>
  <c r="J1184" i="2"/>
  <c r="K1184" i="2" s="1"/>
  <c r="J1176" i="2"/>
  <c r="J1172" i="2"/>
  <c r="J1164" i="2"/>
  <c r="L1164" i="2" s="1"/>
  <c r="J1156" i="2"/>
  <c r="K1156" i="2" s="1"/>
  <c r="J1148" i="2"/>
  <c r="J1140" i="2"/>
  <c r="K1140" i="2" s="1"/>
  <c r="J1132" i="2"/>
  <c r="K1132" i="2" s="1"/>
  <c r="J1124" i="2"/>
  <c r="K1124" i="2" s="1"/>
  <c r="J1116" i="2"/>
  <c r="J1108" i="2"/>
  <c r="J1100" i="2"/>
  <c r="K1100" i="2" s="1"/>
  <c r="J1092" i="2"/>
  <c r="K1092" i="2" s="1"/>
  <c r="J1084" i="2"/>
  <c r="J1076" i="2"/>
  <c r="J1068" i="2"/>
  <c r="K1068" i="2" s="1"/>
  <c r="J1060" i="2"/>
  <c r="K1060" i="2" s="1"/>
  <c r="J1052" i="2"/>
  <c r="J1044" i="2"/>
  <c r="J1036" i="2"/>
  <c r="K1036" i="2" s="1"/>
  <c r="J1028" i="2"/>
  <c r="K1028" i="2" s="1"/>
  <c r="J1020" i="2"/>
  <c r="M1020" i="2" s="1"/>
  <c r="J1012" i="2"/>
  <c r="J1004" i="2"/>
  <c r="K1004" i="2" s="1"/>
  <c r="J996" i="2"/>
  <c r="J988" i="2"/>
  <c r="J980" i="2"/>
  <c r="J972" i="2"/>
  <c r="K972" i="2" s="1"/>
  <c r="J964" i="2"/>
  <c r="K964" i="2" s="1"/>
  <c r="J956" i="2"/>
  <c r="M956" i="2" s="1"/>
  <c r="J948" i="2"/>
  <c r="K948" i="2" s="1"/>
  <c r="J940" i="2"/>
  <c r="K940" i="2" s="1"/>
  <c r="J932" i="2"/>
  <c r="K932" i="2" s="1"/>
  <c r="J924" i="2"/>
  <c r="J916" i="2"/>
  <c r="J908" i="2"/>
  <c r="K908" i="2" s="1"/>
  <c r="J900" i="2"/>
  <c r="K900" i="2" s="1"/>
  <c r="J892" i="2"/>
  <c r="J884" i="2"/>
  <c r="K884" i="2" s="1"/>
  <c r="J876" i="2"/>
  <c r="J868" i="2"/>
  <c r="K868" i="2" s="1"/>
  <c r="J860" i="2"/>
  <c r="J852" i="2"/>
  <c r="J844" i="2"/>
  <c r="J836" i="2"/>
  <c r="K836" i="2" s="1"/>
  <c r="J828" i="2"/>
  <c r="J820" i="2"/>
  <c r="K820" i="2" s="1"/>
  <c r="J812" i="2"/>
  <c r="M812" i="2" s="1"/>
  <c r="J804" i="2"/>
  <c r="K804" i="2" s="1"/>
  <c r="J796" i="2"/>
  <c r="J788" i="2"/>
  <c r="J780" i="2"/>
  <c r="M780" i="2" s="1"/>
  <c r="J772" i="2"/>
  <c r="K772" i="2" s="1"/>
  <c r="J764" i="2"/>
  <c r="M764" i="2" s="1"/>
  <c r="J756" i="2"/>
  <c r="J748" i="2"/>
  <c r="K748" i="2" s="1"/>
  <c r="J740" i="2"/>
  <c r="K740" i="2" s="1"/>
  <c r="J732" i="2"/>
  <c r="J724" i="2"/>
  <c r="J716" i="2"/>
  <c r="J708" i="2"/>
  <c r="K708" i="2" s="1"/>
  <c r="J700" i="2"/>
  <c r="M700" i="2" s="1"/>
  <c r="J692" i="2"/>
  <c r="K692" i="2" s="1"/>
  <c r="J684" i="2"/>
  <c r="K684" i="2" s="1"/>
  <c r="J676" i="2"/>
  <c r="J667" i="2"/>
  <c r="K667" i="2" s="1"/>
  <c r="J659" i="2"/>
  <c r="K659" i="2" s="1"/>
  <c r="J651" i="2"/>
  <c r="J643" i="2"/>
  <c r="J635" i="2"/>
  <c r="K635" i="2" s="1"/>
  <c r="J628" i="2"/>
  <c r="J620" i="2"/>
  <c r="J612" i="2"/>
  <c r="K612" i="2" s="1"/>
  <c r="J604" i="2"/>
  <c r="J596" i="2"/>
  <c r="J588" i="2"/>
  <c r="K588" i="2" s="1"/>
  <c r="J580" i="2"/>
  <c r="K580" i="2" s="1"/>
  <c r="J573" i="2"/>
  <c r="J565" i="2"/>
  <c r="J556" i="2"/>
  <c r="K556" i="2" s="1"/>
  <c r="J548" i="2"/>
  <c r="J540" i="2"/>
  <c r="J531" i="2"/>
  <c r="K531" i="2" s="1"/>
  <c r="J523" i="2"/>
  <c r="L523" i="2" s="1"/>
  <c r="J515" i="2"/>
  <c r="J507" i="2"/>
  <c r="J499" i="2"/>
  <c r="K499" i="2" s="1"/>
  <c r="J491" i="2"/>
  <c r="J487" i="2"/>
  <c r="J479" i="2"/>
  <c r="K479" i="2" s="1"/>
  <c r="J471" i="2"/>
  <c r="K471" i="2" s="1"/>
  <c r="J463" i="2"/>
  <c r="J455" i="2"/>
  <c r="J447" i="2"/>
  <c r="K447" i="2" s="1"/>
  <c r="J439" i="2"/>
  <c r="K439" i="2" s="1"/>
  <c r="J431" i="2"/>
  <c r="J423" i="2"/>
  <c r="J415" i="2"/>
  <c r="K415" i="2" s="1"/>
  <c r="J407" i="2"/>
  <c r="K407" i="2" s="1"/>
  <c r="J393" i="2"/>
  <c r="J385" i="2"/>
  <c r="J377" i="2"/>
  <c r="J369" i="2"/>
  <c r="K369" i="2" s="1"/>
  <c r="J361" i="2"/>
  <c r="J353" i="2"/>
  <c r="L353" i="2" s="1"/>
  <c r="J345" i="2"/>
  <c r="K345" i="2" s="1"/>
  <c r="J337" i="2"/>
  <c r="K337" i="2" s="1"/>
  <c r="J329" i="2"/>
  <c r="J321" i="2"/>
  <c r="J313" i="2"/>
  <c r="J305" i="2"/>
  <c r="K305" i="2" s="1"/>
  <c r="J297" i="2"/>
  <c r="K297" i="2" s="1"/>
  <c r="J289" i="2"/>
  <c r="M289" i="2" s="1"/>
  <c r="J281" i="2"/>
  <c r="J273" i="2"/>
  <c r="M273" i="2" s="1"/>
  <c r="J265" i="2"/>
  <c r="K265" i="2" s="1"/>
  <c r="J257" i="2"/>
  <c r="J249" i="2"/>
  <c r="J241" i="2"/>
  <c r="M241" i="2" s="1"/>
  <c r="J233" i="2"/>
  <c r="K233" i="2" s="1"/>
  <c r="J226" i="2"/>
  <c r="J218" i="2"/>
  <c r="K218" i="2" s="1"/>
  <c r="J210" i="2"/>
  <c r="K210" i="2" s="1"/>
  <c r="J202" i="2"/>
  <c r="K202" i="2" s="1"/>
  <c r="J194" i="2"/>
  <c r="J186" i="2"/>
  <c r="J178" i="2"/>
  <c r="K178" i="2" s="1"/>
  <c r="J170" i="2"/>
  <c r="K170" i="2" s="1"/>
  <c r="J162" i="2"/>
  <c r="J154" i="2"/>
  <c r="J146" i="2"/>
  <c r="K146" i="2" s="1"/>
  <c r="J138" i="2"/>
  <c r="K138" i="2" s="1"/>
  <c r="J130" i="2"/>
  <c r="J122" i="2"/>
  <c r="J114" i="2"/>
  <c r="J106" i="2"/>
  <c r="J98" i="2"/>
  <c r="M98" i="2" s="1"/>
  <c r="J90" i="2"/>
  <c r="K90" i="2" s="1"/>
  <c r="J82" i="2"/>
  <c r="K82" i="2" s="1"/>
  <c r="J74" i="2"/>
  <c r="J66" i="2"/>
  <c r="J58" i="2"/>
  <c r="J47" i="2"/>
  <c r="K47" i="2" s="1"/>
  <c r="J39" i="2"/>
  <c r="J31" i="2"/>
  <c r="K31" i="2" s="1"/>
  <c r="J20" i="2"/>
  <c r="J15" i="2"/>
  <c r="K15" i="2" s="1"/>
  <c r="J1655" i="2"/>
  <c r="J1616" i="2"/>
  <c r="J1552" i="2"/>
  <c r="K1552" i="2" s="1"/>
  <c r="J1513" i="2"/>
  <c r="K1513" i="2" s="1"/>
  <c r="J1449" i="2"/>
  <c r="M1449" i="2" s="1"/>
  <c r="J1409" i="2"/>
  <c r="J1353" i="2"/>
  <c r="K1353" i="2" s="1"/>
  <c r="J1297" i="2"/>
  <c r="K1297" i="2" s="1"/>
  <c r="J1241" i="2"/>
  <c r="J1193" i="2"/>
  <c r="J1141" i="2"/>
  <c r="K1141" i="2" s="1"/>
  <c r="J1101" i="2"/>
  <c r="J1037" i="2"/>
  <c r="M1037" i="2" s="1"/>
  <c r="J989" i="2"/>
  <c r="K989" i="2" s="1"/>
  <c r="J949" i="2"/>
  <c r="K949" i="2" s="1"/>
  <c r="J885" i="2"/>
  <c r="J845" i="2"/>
  <c r="J781" i="2"/>
  <c r="J733" i="2"/>
  <c r="K733" i="2" s="1"/>
  <c r="J685" i="2"/>
  <c r="K685" i="2" s="1"/>
  <c r="J668" i="2"/>
  <c r="K668" i="2" s="1"/>
  <c r="J644" i="2"/>
  <c r="K644" i="2" s="1"/>
  <c r="J629" i="2"/>
  <c r="K629" i="2" s="1"/>
  <c r="J574" i="2"/>
  <c r="J549" i="2"/>
  <c r="K549" i="2" s="1"/>
  <c r="J532" i="2"/>
  <c r="M532" i="2" s="1"/>
  <c r="J508" i="2"/>
  <c r="J488" i="2"/>
  <c r="K488" i="2" s="1"/>
  <c r="J464" i="2"/>
  <c r="J440" i="2"/>
  <c r="J416" i="2"/>
  <c r="J354" i="2"/>
  <c r="K354" i="2" s="1"/>
  <c r="J1685" i="2"/>
  <c r="J1677" i="2"/>
  <c r="J1669" i="2"/>
  <c r="K1669" i="2" s="1"/>
  <c r="J1661" i="2"/>
  <c r="J1653" i="2"/>
  <c r="J1645" i="2"/>
  <c r="J1637" i="2"/>
  <c r="J1629" i="2"/>
  <c r="K1629" i="2" s="1"/>
  <c r="J1614" i="2"/>
  <c r="M1614" i="2" s="1"/>
  <c r="J1606" i="2"/>
  <c r="K1606" i="2" s="1"/>
  <c r="J1598" i="2"/>
  <c r="K1598" i="2" s="1"/>
  <c r="J1590" i="2"/>
  <c r="M1590" i="2" s="1"/>
  <c r="J1582" i="2"/>
  <c r="J1574" i="2"/>
  <c r="J1566" i="2"/>
  <c r="K1566" i="2" s="1"/>
  <c r="J1558" i="2"/>
  <c r="J1550" i="2"/>
  <c r="M1550" i="2" s="1"/>
  <c r="J1542" i="2"/>
  <c r="K1542" i="2" s="1"/>
  <c r="J1534" i="2"/>
  <c r="K1534" i="2" s="1"/>
  <c r="J1526" i="2"/>
  <c r="K1526" i="2" s="1"/>
  <c r="J1519" i="2"/>
  <c r="J1511" i="2"/>
  <c r="J1503" i="2"/>
  <c r="J1495" i="2"/>
  <c r="K1495" i="2" s="1"/>
  <c r="J1487" i="2"/>
  <c r="J1479" i="2"/>
  <c r="K1479" i="2" s="1"/>
  <c r="J1471" i="2"/>
  <c r="K1471" i="2" s="1"/>
  <c r="J1463" i="2"/>
  <c r="J1455" i="2"/>
  <c r="J1447" i="2"/>
  <c r="J1439" i="2"/>
  <c r="K1439" i="2" s="1"/>
  <c r="J1431" i="2"/>
  <c r="K1431" i="2" s="1"/>
  <c r="J1423" i="2"/>
  <c r="M1423" i="2" s="1"/>
  <c r="J1415" i="2"/>
  <c r="J1407" i="2"/>
  <c r="J1399" i="2"/>
  <c r="K1399" i="2" s="1"/>
  <c r="J1391" i="2"/>
  <c r="J1383" i="2"/>
  <c r="J1375" i="2"/>
  <c r="J1367" i="2"/>
  <c r="K1367" i="2" s="1"/>
  <c r="J1359" i="2"/>
  <c r="M1359" i="2" s="1"/>
  <c r="J1351" i="2"/>
  <c r="K1351" i="2" s="1"/>
  <c r="J1343" i="2"/>
  <c r="M1343" i="2" s="1"/>
  <c r="J1335" i="2"/>
  <c r="K1335" i="2" s="1"/>
  <c r="J1327" i="2"/>
  <c r="J1319" i="2"/>
  <c r="J1311" i="2"/>
  <c r="J1303" i="2"/>
  <c r="K1303" i="2" s="1"/>
  <c r="J1295" i="2"/>
  <c r="J1287" i="2"/>
  <c r="K1287" i="2" s="1"/>
  <c r="J1279" i="2"/>
  <c r="M1279" i="2" s="1"/>
  <c r="J1271" i="2"/>
  <c r="K1271" i="2" s="1"/>
  <c r="J1263" i="2"/>
  <c r="J1255" i="2"/>
  <c r="J1247" i="2"/>
  <c r="M1247" i="2" s="1"/>
  <c r="J1239" i="2"/>
  <c r="K1239" i="2" s="1"/>
  <c r="J1231" i="2"/>
  <c r="M1231" i="2" s="1"/>
  <c r="J1223" i="2"/>
  <c r="J1215" i="2"/>
  <c r="K1215" i="2" s="1"/>
  <c r="J1207" i="2"/>
  <c r="K1207" i="2" s="1"/>
  <c r="J1199" i="2"/>
  <c r="J1191" i="2"/>
  <c r="J1183" i="2"/>
  <c r="K1183" i="2" s="1"/>
  <c r="J1171" i="2"/>
  <c r="J1163" i="2"/>
  <c r="K1163" i="2" s="1"/>
  <c r="J1155" i="2"/>
  <c r="K1155" i="2" s="1"/>
  <c r="J1147" i="2"/>
  <c r="K1147" i="2" s="1"/>
  <c r="J1139" i="2"/>
  <c r="J1131" i="2"/>
  <c r="J1123" i="2"/>
  <c r="J1115" i="2"/>
  <c r="K1115" i="2" s="1"/>
  <c r="J1107" i="2"/>
  <c r="M1107" i="2" s="1"/>
  <c r="J1099" i="2"/>
  <c r="J1091" i="2"/>
  <c r="J1083" i="2"/>
  <c r="J1075" i="2"/>
  <c r="J1067" i="2"/>
  <c r="J1059" i="2"/>
  <c r="K1059" i="2" s="1"/>
  <c r="J1051" i="2"/>
  <c r="K1051" i="2" s="1"/>
  <c r="J1043" i="2"/>
  <c r="M1043" i="2" s="1"/>
  <c r="J1035" i="2"/>
  <c r="K1035" i="2" s="1"/>
  <c r="J1027" i="2"/>
  <c r="K1027" i="2" s="1"/>
  <c r="J1019" i="2"/>
  <c r="K1019" i="2" s="1"/>
  <c r="J1011" i="2"/>
  <c r="J1003" i="2"/>
  <c r="J995" i="2"/>
  <c r="K995" i="2" s="1"/>
  <c r="J987" i="2"/>
  <c r="K987" i="2" s="1"/>
  <c r="J979" i="2"/>
  <c r="J971" i="2"/>
  <c r="J963" i="2"/>
  <c r="K963" i="2" s="1"/>
  <c r="J955" i="2"/>
  <c r="K955" i="2" s="1"/>
  <c r="J947" i="2"/>
  <c r="J939" i="2"/>
  <c r="J931" i="2"/>
  <c r="K931" i="2" s="1"/>
  <c r="J923" i="2"/>
  <c r="J915" i="2"/>
  <c r="M915" i="2" s="1"/>
  <c r="J907" i="2"/>
  <c r="K907" i="2" s="1"/>
  <c r="J899" i="2"/>
  <c r="J891" i="2"/>
  <c r="K891" i="2" s="1"/>
  <c r="J883" i="2"/>
  <c r="J875" i="2"/>
  <c r="J867" i="2"/>
  <c r="J859" i="2"/>
  <c r="M859" i="2" s="1"/>
  <c r="J851" i="2"/>
  <c r="M851" i="2" s="1"/>
  <c r="J843" i="2"/>
  <c r="J835" i="2"/>
  <c r="K835" i="2" s="1"/>
  <c r="J827" i="2"/>
  <c r="J819" i="2"/>
  <c r="J811" i="2"/>
  <c r="L811" i="2" s="1"/>
  <c r="J803" i="2"/>
  <c r="K803" i="2" s="1"/>
  <c r="J795" i="2"/>
  <c r="M795" i="2" s="1"/>
  <c r="J787" i="2"/>
  <c r="M787" i="2" s="1"/>
  <c r="J779" i="2"/>
  <c r="J771" i="2"/>
  <c r="K771" i="2" s="1"/>
  <c r="J763" i="2"/>
  <c r="J755" i="2"/>
  <c r="J747" i="2"/>
  <c r="L747" i="2" s="1"/>
  <c r="J739" i="2"/>
  <c r="J731" i="2"/>
  <c r="M731" i="2" s="1"/>
  <c r="J723" i="2"/>
  <c r="J715" i="2"/>
  <c r="J707" i="2"/>
  <c r="J699" i="2"/>
  <c r="K699" i="2" s="1"/>
  <c r="J691" i="2"/>
  <c r="J683" i="2"/>
  <c r="J675" i="2"/>
  <c r="J674" i="2"/>
  <c r="M674" i="2" s="1"/>
  <c r="J666" i="2"/>
  <c r="K666" i="2" s="1"/>
  <c r="J658" i="2"/>
  <c r="J650" i="2"/>
  <c r="J642" i="2"/>
  <c r="J634" i="2"/>
  <c r="J627" i="2"/>
  <c r="M627" i="2" s="1"/>
  <c r="J619" i="2"/>
  <c r="M619" i="2" s="1"/>
  <c r="J611" i="2"/>
  <c r="K611" i="2" s="1"/>
  <c r="J603" i="2"/>
  <c r="J595" i="2"/>
  <c r="J587" i="2"/>
  <c r="J572" i="2"/>
  <c r="K572" i="2" s="1"/>
  <c r="J564" i="2"/>
  <c r="M564" i="2" s="1"/>
  <c r="J555" i="2"/>
  <c r="J547" i="2"/>
  <c r="M547" i="2" s="1"/>
  <c r="J539" i="2"/>
  <c r="J530" i="2"/>
  <c r="J522" i="2"/>
  <c r="K522" i="2" s="1"/>
  <c r="J514" i="2"/>
  <c r="J506" i="2"/>
  <c r="J498" i="2"/>
  <c r="J490" i="2"/>
  <c r="J486" i="2"/>
  <c r="M486" i="2" s="1"/>
  <c r="J478" i="2"/>
  <c r="K478" i="2" s="1"/>
  <c r="J470" i="2"/>
  <c r="J462" i="2"/>
  <c r="K462" i="2" s="1"/>
  <c r="J454" i="2"/>
  <c r="J446" i="2"/>
  <c r="J438" i="2"/>
  <c r="J430" i="2"/>
  <c r="M430" i="2" s="1"/>
  <c r="J422" i="2"/>
  <c r="M422" i="2" s="1"/>
  <c r="J414" i="2"/>
  <c r="K414" i="2" s="1"/>
  <c r="J406" i="2"/>
  <c r="K406" i="2" s="1"/>
  <c r="J400" i="2"/>
  <c r="L400" i="2" s="1"/>
  <c r="J392" i="2"/>
  <c r="K392" i="2" s="1"/>
  <c r="J384" i="2"/>
  <c r="M384" i="2" s="1"/>
  <c r="J376" i="2"/>
  <c r="M376" i="2" s="1"/>
  <c r="J368" i="2"/>
  <c r="K368" i="2" s="1"/>
  <c r="J360" i="2"/>
  <c r="L360" i="2" s="1"/>
  <c r="J352" i="2"/>
  <c r="J344" i="2"/>
  <c r="J336" i="2"/>
  <c r="L336" i="2" s="1"/>
  <c r="J328" i="2"/>
  <c r="J320" i="2"/>
  <c r="M320" i="2" s="1"/>
  <c r="J312" i="2"/>
  <c r="J304" i="2"/>
  <c r="K304" i="2" s="1"/>
  <c r="J296" i="2"/>
  <c r="J288" i="2"/>
  <c r="J280" i="2"/>
  <c r="J272" i="2"/>
  <c r="J264" i="2"/>
  <c r="K264" i="2" s="1"/>
  <c r="J256" i="2"/>
  <c r="J248" i="2"/>
  <c r="M248" i="2" s="1"/>
  <c r="J240" i="2"/>
  <c r="K240" i="2" s="1"/>
  <c r="J232" i="2"/>
  <c r="J225" i="2"/>
  <c r="J217" i="2"/>
  <c r="J209" i="2"/>
  <c r="J201" i="2"/>
  <c r="M201" i="2" s="1"/>
  <c r="J193" i="2"/>
  <c r="M193" i="2" s="1"/>
  <c r="J185" i="2"/>
  <c r="M185" i="2" s="1"/>
  <c r="J177" i="2"/>
  <c r="K177" i="2" s="1"/>
  <c r="J169" i="2"/>
  <c r="J161" i="2"/>
  <c r="J153" i="2"/>
  <c r="J145" i="2"/>
  <c r="L145" i="2" s="1"/>
  <c r="J137" i="2"/>
  <c r="K137" i="2" s="1"/>
  <c r="J129" i="2"/>
  <c r="M129" i="2" s="1"/>
  <c r="J121" i="2"/>
  <c r="M121" i="2" s="1"/>
  <c r="J113" i="2"/>
  <c r="J105" i="2"/>
  <c r="K105" i="2" s="1"/>
  <c r="J97" i="2"/>
  <c r="J89" i="2"/>
  <c r="J81" i="2"/>
  <c r="L81" i="2" s="1"/>
  <c r="J73" i="2"/>
  <c r="K73" i="2" s="1"/>
  <c r="J65" i="2"/>
  <c r="M65" i="2" s="1"/>
  <c r="J57" i="2"/>
  <c r="J46" i="2"/>
  <c r="K46" i="2" s="1"/>
  <c r="J38" i="2"/>
  <c r="J30" i="2"/>
  <c r="J19" i="2"/>
  <c r="J1647" i="2"/>
  <c r="J1592" i="2"/>
  <c r="J1536" i="2"/>
  <c r="L1536" i="2" s="1"/>
  <c r="J1497" i="2"/>
  <c r="K1497" i="2" s="1"/>
  <c r="J1433" i="2"/>
  <c r="M1433" i="2" s="1"/>
  <c r="J1377" i="2"/>
  <c r="J1337" i="2"/>
  <c r="J1289" i="2"/>
  <c r="J1225" i="2"/>
  <c r="M1225" i="2" s="1"/>
  <c r="J1173" i="2"/>
  <c r="M1173" i="2" s="1"/>
  <c r="J1125" i="2"/>
  <c r="M1125" i="2" s="1"/>
  <c r="J1077" i="2"/>
  <c r="K1077" i="2" s="1"/>
  <c r="J1021" i="2"/>
  <c r="K1021" i="2" s="1"/>
  <c r="J973" i="2"/>
  <c r="J917" i="2"/>
  <c r="J877" i="2"/>
  <c r="L877" i="2" s="1"/>
  <c r="J821" i="2"/>
  <c r="K821" i="2" s="1"/>
  <c r="J765" i="2"/>
  <c r="L765" i="2" s="1"/>
  <c r="J717" i="2"/>
  <c r="L717" i="2" s="1"/>
  <c r="J677" i="2"/>
  <c r="J660" i="2"/>
  <c r="K660" i="2" s="1"/>
  <c r="J636" i="2"/>
  <c r="K636" i="2" s="1"/>
  <c r="J613" i="2"/>
  <c r="J566" i="2"/>
  <c r="L566" i="2" s="1"/>
  <c r="J541" i="2"/>
  <c r="J524" i="2"/>
  <c r="J500" i="2"/>
  <c r="K500" i="2" s="1"/>
  <c r="J480" i="2"/>
  <c r="K480" i="2" s="1"/>
  <c r="J456" i="2"/>
  <c r="J432" i="2"/>
  <c r="J408" i="2"/>
  <c r="J362" i="2"/>
  <c r="J1684" i="2"/>
  <c r="L1684" i="2" s="1"/>
  <c r="J1676" i="2"/>
  <c r="K1676" i="2" s="1"/>
  <c r="J1668" i="2"/>
  <c r="J1660" i="2"/>
  <c r="K1660" i="2" s="1"/>
  <c r="J1652" i="2"/>
  <c r="L1652" i="2" s="1"/>
  <c r="J1644" i="2"/>
  <c r="M1644" i="2" s="1"/>
  <c r="J1636" i="2"/>
  <c r="K1636" i="2" s="1"/>
  <c r="J1628" i="2"/>
  <c r="K1628" i="2" s="1"/>
  <c r="J1621" i="2"/>
  <c r="L1621" i="2" s="1"/>
  <c r="J1613" i="2"/>
  <c r="J1605" i="2"/>
  <c r="J1597" i="2"/>
  <c r="K1597" i="2" s="1"/>
  <c r="J1589" i="2"/>
  <c r="J1581" i="2"/>
  <c r="M1581" i="2" s="1"/>
  <c r="J1573" i="2"/>
  <c r="K1573" i="2" s="1"/>
  <c r="J1565" i="2"/>
  <c r="K1565" i="2" s="1"/>
  <c r="J1557" i="2"/>
  <c r="L1557" i="2" s="1"/>
  <c r="J1549" i="2"/>
  <c r="M1549" i="2" s="1"/>
  <c r="J1541" i="2"/>
  <c r="J1533" i="2"/>
  <c r="J1525" i="2"/>
  <c r="M1525" i="2" s="1"/>
  <c r="J1518" i="2"/>
  <c r="L1518" i="2" s="1"/>
  <c r="J1510" i="2"/>
  <c r="K1510" i="2" s="1"/>
  <c r="J1502" i="2"/>
  <c r="K1502" i="2" s="1"/>
  <c r="J1494" i="2"/>
  <c r="M1494" i="2" s="1"/>
  <c r="J1486" i="2"/>
  <c r="J1478" i="2"/>
  <c r="J1470" i="2"/>
  <c r="J1462" i="2"/>
  <c r="J1454" i="2"/>
  <c r="L1454" i="2" s="1"/>
  <c r="J1446" i="2"/>
  <c r="K1446" i="2" s="1"/>
  <c r="J1438" i="2"/>
  <c r="J1430" i="2"/>
  <c r="M1430" i="2" s="1"/>
  <c r="J1422" i="2"/>
  <c r="L1422" i="2" s="1"/>
  <c r="J1414" i="2"/>
  <c r="J1406" i="2"/>
  <c r="J1398" i="2"/>
  <c r="L1398" i="2" s="1"/>
  <c r="J1390" i="2"/>
  <c r="M1390" i="2" s="1"/>
  <c r="J1382" i="2"/>
  <c r="K1382" i="2" s="1"/>
  <c r="J1374" i="2"/>
  <c r="J1366" i="2"/>
  <c r="L1366" i="2" s="1"/>
  <c r="J1358" i="2"/>
  <c r="J1350" i="2"/>
  <c r="K1350" i="2" s="1"/>
  <c r="J1342" i="2"/>
  <c r="K1342" i="2" s="1"/>
  <c r="J1334" i="2"/>
  <c r="J1326" i="2"/>
  <c r="M1326" i="2" s="1"/>
  <c r="J1318" i="2"/>
  <c r="K1318" i="2" s="1"/>
  <c r="J1310" i="2"/>
  <c r="K1310" i="2" s="1"/>
  <c r="J1302" i="2"/>
  <c r="L1302" i="2" s="1"/>
  <c r="J1294" i="2"/>
  <c r="M1294" i="2" s="1"/>
  <c r="J1286" i="2"/>
  <c r="K1286" i="2" s="1"/>
  <c r="J1278" i="2"/>
  <c r="K1278" i="2" s="1"/>
  <c r="J1270" i="2"/>
  <c r="L1270" i="2" s="1"/>
  <c r="J1262" i="2"/>
  <c r="M1262" i="2" s="1"/>
  <c r="J1254" i="2"/>
  <c r="K1254" i="2" s="1"/>
  <c r="J1246" i="2"/>
  <c r="J1238" i="2"/>
  <c r="M1238" i="2" s="1"/>
  <c r="J1230" i="2"/>
  <c r="J1222" i="2"/>
  <c r="K1222" i="2" s="1"/>
  <c r="J1214" i="2"/>
  <c r="J1206" i="2"/>
  <c r="J1198" i="2"/>
  <c r="L1198" i="2" s="1"/>
  <c r="J1190" i="2"/>
  <c r="K1190" i="2" s="1"/>
  <c r="J1182" i="2"/>
  <c r="J1170" i="2"/>
  <c r="L1170" i="2" s="1"/>
  <c r="J1162" i="2"/>
  <c r="K1162" i="2" s="1"/>
  <c r="J1154" i="2"/>
  <c r="J1146" i="2"/>
  <c r="M1146" i="2" s="1"/>
  <c r="J1138" i="2"/>
  <c r="L1138" i="2" s="1"/>
  <c r="J1130" i="2"/>
  <c r="J1122" i="2"/>
  <c r="K1122" i="2" s="1"/>
  <c r="J1114" i="2"/>
  <c r="M1114" i="2" s="1"/>
  <c r="J1106" i="2"/>
  <c r="J1098" i="2"/>
  <c r="J1090" i="2"/>
  <c r="K1090" i="2" s="1"/>
  <c r="J1082" i="2"/>
  <c r="J1074" i="2"/>
  <c r="L1074" i="2" s="1"/>
  <c r="J1066" i="2"/>
  <c r="J1058" i="2"/>
  <c r="K1058" i="2" s="1"/>
  <c r="J1050" i="2"/>
  <c r="M1050" i="2" s="1"/>
  <c r="J1042" i="2"/>
  <c r="J1034" i="2"/>
  <c r="K1034" i="2" s="1"/>
  <c r="J1026" i="2"/>
  <c r="K1026" i="2" s="1"/>
  <c r="J1018" i="2"/>
  <c r="K1018" i="2" s="1"/>
  <c r="J1010" i="2"/>
  <c r="K1010" i="2" s="1"/>
  <c r="J1002" i="2"/>
  <c r="K1002" i="2" s="1"/>
  <c r="J994" i="2"/>
  <c r="M994" i="2" s="1"/>
  <c r="J986" i="2"/>
  <c r="J978" i="2"/>
  <c r="J970" i="2"/>
  <c r="K970" i="2" s="1"/>
  <c r="J962" i="2"/>
  <c r="K962" i="2" s="1"/>
  <c r="J954" i="2"/>
  <c r="K954" i="2" s="1"/>
  <c r="J946" i="2"/>
  <c r="J938" i="2"/>
  <c r="K938" i="2" s="1"/>
  <c r="J930" i="2"/>
  <c r="M930" i="2" s="1"/>
  <c r="J922" i="2"/>
  <c r="K922" i="2" s="1"/>
  <c r="J914" i="2"/>
  <c r="J906" i="2"/>
  <c r="J898" i="2"/>
  <c r="K898" i="2" s="1"/>
  <c r="J890" i="2"/>
  <c r="K890" i="2" s="1"/>
  <c r="J882" i="2"/>
  <c r="K882" i="2" s="1"/>
  <c r="J874" i="2"/>
  <c r="K874" i="2" s="1"/>
  <c r="J866" i="2"/>
  <c r="J858" i="2"/>
  <c r="K858" i="2" s="1"/>
  <c r="J850" i="2"/>
  <c r="J842" i="2"/>
  <c r="K842" i="2" s="1"/>
  <c r="J834" i="2"/>
  <c r="K834" i="2" s="1"/>
  <c r="J826" i="2"/>
  <c r="J818" i="2"/>
  <c r="J810" i="2"/>
  <c r="K810" i="2" s="1"/>
  <c r="J802" i="2"/>
  <c r="J794" i="2"/>
  <c r="K794" i="2" s="1"/>
  <c r="J786" i="2"/>
  <c r="J778" i="2"/>
  <c r="K778" i="2" s="1"/>
  <c r="J770" i="2"/>
  <c r="K770" i="2" s="1"/>
  <c r="J762" i="2"/>
  <c r="K762" i="2" s="1"/>
  <c r="J754" i="2"/>
  <c r="K754" i="2" s="1"/>
  <c r="J746" i="2"/>
  <c r="K746" i="2" s="1"/>
  <c r="J738" i="2"/>
  <c r="J730" i="2"/>
  <c r="J722" i="2"/>
  <c r="J714" i="2"/>
  <c r="K714" i="2" s="1"/>
  <c r="J706" i="2"/>
  <c r="K706" i="2" s="1"/>
  <c r="J698" i="2"/>
  <c r="J690" i="2"/>
  <c r="K690" i="2" s="1"/>
  <c r="J682" i="2"/>
  <c r="K682" i="2" s="1"/>
  <c r="J673" i="2"/>
  <c r="J665" i="2"/>
  <c r="K665" i="2" s="1"/>
  <c r="J657" i="2"/>
  <c r="K657" i="2" s="1"/>
  <c r="J649" i="2"/>
  <c r="K649" i="2" s="1"/>
  <c r="J641" i="2"/>
  <c r="K641" i="2" s="1"/>
  <c r="J633" i="2"/>
  <c r="K633" i="2" s="1"/>
  <c r="J626" i="2"/>
  <c r="K626" i="2" s="1"/>
  <c r="J618" i="2"/>
  <c r="J610" i="2"/>
  <c r="K610" i="2" s="1"/>
  <c r="J602" i="2"/>
  <c r="K602" i="2" s="1"/>
  <c r="J594" i="2"/>
  <c r="J586" i="2"/>
  <c r="K586" i="2" s="1"/>
  <c r="J579" i="2"/>
  <c r="K579" i="2" s="1"/>
  <c r="J571" i="2"/>
  <c r="M571" i="2" s="1"/>
  <c r="J563" i="2"/>
  <c r="K563" i="2" s="1"/>
  <c r="J554" i="2"/>
  <c r="M554" i="2" s="1"/>
  <c r="J546" i="2"/>
  <c r="J538" i="2"/>
  <c r="J529" i="2"/>
  <c r="K529" i="2" s="1"/>
  <c r="J521" i="2"/>
  <c r="K521" i="2" s="1"/>
  <c r="J513" i="2"/>
  <c r="J505" i="2"/>
  <c r="K505" i="2" s="1"/>
  <c r="J497" i="2"/>
  <c r="M497" i="2" s="1"/>
  <c r="J489" i="2"/>
  <c r="K489" i="2" s="1"/>
  <c r="J485" i="2"/>
  <c r="J477" i="2"/>
  <c r="J469" i="2"/>
  <c r="K469" i="2" s="1"/>
  <c r="J461" i="2"/>
  <c r="K461" i="2" s="1"/>
  <c r="J453" i="2"/>
  <c r="K453" i="2" s="1"/>
  <c r="J445" i="2"/>
  <c r="K445" i="2" s="1"/>
  <c r="J437" i="2"/>
  <c r="M437" i="2" s="1"/>
  <c r="J429" i="2"/>
  <c r="K429" i="2" s="1"/>
  <c r="J421" i="2"/>
  <c r="J413" i="2"/>
  <c r="K413" i="2" s="1"/>
  <c r="J405" i="2"/>
  <c r="K405" i="2" s="1"/>
  <c r="J399" i="2"/>
  <c r="K399" i="2" s="1"/>
  <c r="J391" i="2"/>
  <c r="J383" i="2"/>
  <c r="K383" i="2" s="1"/>
  <c r="J375" i="2"/>
  <c r="J367" i="2"/>
  <c r="K367" i="2" s="1"/>
  <c r="J359" i="2"/>
  <c r="K359" i="2" s="1"/>
  <c r="J351" i="2"/>
  <c r="J343" i="2"/>
  <c r="K343" i="2" s="1"/>
  <c r="J335" i="2"/>
  <c r="K335" i="2" s="1"/>
  <c r="J327" i="2"/>
  <c r="J319" i="2"/>
  <c r="K319" i="2" s="1"/>
  <c r="J311" i="2"/>
  <c r="J303" i="2"/>
  <c r="K303" i="2" s="1"/>
  <c r="J295" i="2"/>
  <c r="K295" i="2" s="1"/>
  <c r="J287" i="2"/>
  <c r="K287" i="2" s="1"/>
  <c r="J279" i="2"/>
  <c r="K279" i="2" s="1"/>
  <c r="J271" i="2"/>
  <c r="K271" i="2" s="1"/>
  <c r="J263" i="2"/>
  <c r="J255" i="2"/>
  <c r="K255" i="2" s="1"/>
  <c r="J247" i="2"/>
  <c r="J239" i="2"/>
  <c r="K239" i="2" s="1"/>
  <c r="J231" i="2"/>
  <c r="K231" i="2" s="1"/>
  <c r="J224" i="2"/>
  <c r="K224" i="2" s="1"/>
  <c r="J216" i="2"/>
  <c r="K216" i="2" s="1"/>
  <c r="J208" i="2"/>
  <c r="K208" i="2" s="1"/>
  <c r="J200" i="2"/>
  <c r="J192" i="2"/>
  <c r="J184" i="2"/>
  <c r="J176" i="2"/>
  <c r="K176" i="2" s="1"/>
  <c r="J168" i="2"/>
  <c r="K168" i="2" s="1"/>
  <c r="J160" i="2"/>
  <c r="J152" i="2"/>
  <c r="J144" i="2"/>
  <c r="K144" i="2" s="1"/>
  <c r="J136" i="2"/>
  <c r="K136" i="2" s="1"/>
  <c r="J128" i="2"/>
  <c r="K128" i="2" s="1"/>
  <c r="J120" i="2"/>
  <c r="J112" i="2"/>
  <c r="K112" i="2" s="1"/>
  <c r="J104" i="2"/>
  <c r="K104" i="2" s="1"/>
  <c r="J96" i="2"/>
  <c r="K96" i="2" s="1"/>
  <c r="J88" i="2"/>
  <c r="K88" i="2" s="1"/>
  <c r="J80" i="2"/>
  <c r="K80" i="2" s="1"/>
  <c r="J72" i="2"/>
  <c r="K72" i="2" s="1"/>
  <c r="J64" i="2"/>
  <c r="J56" i="2"/>
  <c r="J45" i="2"/>
  <c r="K45" i="2" s="1"/>
  <c r="J37" i="2"/>
  <c r="K37" i="2" s="1"/>
  <c r="J29" i="2"/>
  <c r="J18" i="2"/>
  <c r="K18" i="2" s="1"/>
  <c r="J1584" i="2"/>
  <c r="K1584" i="2" s="1"/>
  <c r="J1481" i="2"/>
  <c r="J1393" i="2"/>
  <c r="J1273" i="2"/>
  <c r="K1273" i="2" s="1"/>
  <c r="J1185" i="2"/>
  <c r="K1185" i="2" s="1"/>
  <c r="J1069" i="2"/>
  <c r="J933" i="2"/>
  <c r="K933" i="2" s="1"/>
  <c r="J813" i="2"/>
  <c r="K813" i="2" s="1"/>
  <c r="J605" i="2"/>
  <c r="J1667" i="2"/>
  <c r="K1667" i="2" s="1"/>
  <c r="J1620" i="2"/>
  <c r="J1572" i="2"/>
  <c r="K1572" i="2" s="1"/>
  <c r="J1509" i="2"/>
  <c r="K1509" i="2" s="1"/>
  <c r="J1261" i="2"/>
  <c r="K1261" i="2" s="1"/>
  <c r="J1253" i="2"/>
  <c r="K1253" i="2" s="1"/>
  <c r="J1245" i="2"/>
  <c r="J1221" i="2"/>
  <c r="J1213" i="2"/>
  <c r="K1213" i="2" s="1"/>
  <c r="J1205" i="2"/>
  <c r="J1197" i="2"/>
  <c r="K1197" i="2" s="1"/>
  <c r="J1189" i="2"/>
  <c r="K1189" i="2" s="1"/>
  <c r="J1181" i="2"/>
  <c r="K1181" i="2" s="1"/>
  <c r="J1169" i="2"/>
  <c r="K1169" i="2" s="1"/>
  <c r="J1161" i="2"/>
  <c r="K1161" i="2" s="1"/>
  <c r="J1153" i="2"/>
  <c r="K1153" i="2" s="1"/>
  <c r="J1145" i="2"/>
  <c r="J1137" i="2"/>
  <c r="K1137" i="2" s="1"/>
  <c r="J1129" i="2"/>
  <c r="K1129" i="2" s="1"/>
  <c r="J1121" i="2"/>
  <c r="K1121" i="2" s="1"/>
  <c r="J1113" i="2"/>
  <c r="J1105" i="2"/>
  <c r="K1105" i="2" s="1"/>
  <c r="J1097" i="2"/>
  <c r="M1097" i="2" s="1"/>
  <c r="J1089" i="2"/>
  <c r="K1089" i="2" s="1"/>
  <c r="J1081" i="2"/>
  <c r="J1073" i="2"/>
  <c r="K1073" i="2" s="1"/>
  <c r="J1065" i="2"/>
  <c r="K1065" i="2" s="1"/>
  <c r="J1057" i="2"/>
  <c r="K1057" i="2" s="1"/>
  <c r="J1049" i="2"/>
  <c r="K1049" i="2" s="1"/>
  <c r="J1041" i="2"/>
  <c r="K1041" i="2" s="1"/>
  <c r="J1033" i="2"/>
  <c r="J1025" i="2"/>
  <c r="J1017" i="2"/>
  <c r="J1009" i="2"/>
  <c r="K1009" i="2" s="1"/>
  <c r="J1001" i="2"/>
  <c r="K1001" i="2" s="1"/>
  <c r="J993" i="2"/>
  <c r="J985" i="2"/>
  <c r="K985" i="2" s="1"/>
  <c r="J977" i="2"/>
  <c r="J969" i="2"/>
  <c r="K969" i="2" s="1"/>
  <c r="J961" i="2"/>
  <c r="K961" i="2" s="1"/>
  <c r="J953" i="2"/>
  <c r="J945" i="2"/>
  <c r="K945" i="2" s="1"/>
  <c r="J937" i="2"/>
  <c r="K937" i="2" s="1"/>
  <c r="J929" i="2"/>
  <c r="K929" i="2" s="1"/>
  <c r="J921" i="2"/>
  <c r="J913" i="2"/>
  <c r="K913" i="2" s="1"/>
  <c r="J905" i="2"/>
  <c r="K905" i="2" s="1"/>
  <c r="J897" i="2"/>
  <c r="M897" i="2" s="1"/>
  <c r="J889" i="2"/>
  <c r="J881" i="2"/>
  <c r="K881" i="2" s="1"/>
  <c r="J873" i="2"/>
  <c r="K873" i="2" s="1"/>
  <c r="J865" i="2"/>
  <c r="K865" i="2" s="1"/>
  <c r="J857" i="2"/>
  <c r="J849" i="2"/>
  <c r="K849" i="2" s="1"/>
  <c r="J841" i="2"/>
  <c r="K841" i="2" s="1"/>
  <c r="J833" i="2"/>
  <c r="J825" i="2"/>
  <c r="J817" i="2"/>
  <c r="K817" i="2" s="1"/>
  <c r="J809" i="2"/>
  <c r="K809" i="2" s="1"/>
  <c r="J801" i="2"/>
  <c r="K801" i="2" s="1"/>
  <c r="J793" i="2"/>
  <c r="K793" i="2" s="1"/>
  <c r="J785" i="2"/>
  <c r="J777" i="2"/>
  <c r="J769" i="2"/>
  <c r="K769" i="2" s="1"/>
  <c r="J761" i="2"/>
  <c r="J753" i="2"/>
  <c r="K753" i="2" s="1"/>
  <c r="J745" i="2"/>
  <c r="K745" i="2" s="1"/>
  <c r="J737" i="2"/>
  <c r="J729" i="2"/>
  <c r="K729" i="2" s="1"/>
  <c r="J721" i="2"/>
  <c r="J713" i="2"/>
  <c r="K713" i="2" s="1"/>
  <c r="J705" i="2"/>
  <c r="K705" i="2" s="1"/>
  <c r="J697" i="2"/>
  <c r="J689" i="2"/>
  <c r="K689" i="2" s="1"/>
  <c r="J681" i="2"/>
  <c r="K681" i="2" s="1"/>
  <c r="J672" i="2"/>
  <c r="J664" i="2"/>
  <c r="J656" i="2"/>
  <c r="K656" i="2" s="1"/>
  <c r="J648" i="2"/>
  <c r="J640" i="2"/>
  <c r="K640" i="2" s="1"/>
  <c r="J625" i="2"/>
  <c r="K625" i="2" s="1"/>
  <c r="J617" i="2"/>
  <c r="K617" i="2" s="1"/>
  <c r="J609" i="2"/>
  <c r="J601" i="2"/>
  <c r="K601" i="2" s="1"/>
  <c r="J593" i="2"/>
  <c r="J585" i="2"/>
  <c r="K585" i="2" s="1"/>
  <c r="J578" i="2"/>
  <c r="K578" i="2" s="1"/>
  <c r="J570" i="2"/>
  <c r="K570" i="2" s="1"/>
  <c r="J562" i="2"/>
  <c r="K562" i="2" s="1"/>
  <c r="J553" i="2"/>
  <c r="J545" i="2"/>
  <c r="K545" i="2" s="1"/>
  <c r="J537" i="2"/>
  <c r="J528" i="2"/>
  <c r="J520" i="2"/>
  <c r="J512" i="2"/>
  <c r="K512" i="2" s="1"/>
  <c r="J504" i="2"/>
  <c r="J496" i="2"/>
  <c r="K496" i="2" s="1"/>
  <c r="J484" i="2"/>
  <c r="K484" i="2" s="1"/>
  <c r="J476" i="2"/>
  <c r="K476" i="2" s="1"/>
  <c r="J468" i="2"/>
  <c r="J460" i="2"/>
  <c r="J452" i="2"/>
  <c r="J444" i="2"/>
  <c r="J436" i="2"/>
  <c r="K436" i="2" s="1"/>
  <c r="J428" i="2"/>
  <c r="J420" i="2"/>
  <c r="J412" i="2"/>
  <c r="K412" i="2" s="1"/>
  <c r="J404" i="2"/>
  <c r="J398" i="2"/>
  <c r="J390" i="2"/>
  <c r="J382" i="2"/>
  <c r="K382" i="2" s="1"/>
  <c r="J374" i="2"/>
  <c r="K374" i="2" s="1"/>
  <c r="J366" i="2"/>
  <c r="J358" i="2"/>
  <c r="K358" i="2" s="1"/>
  <c r="J350" i="2"/>
  <c r="J342" i="2"/>
  <c r="J334" i="2"/>
  <c r="J326" i="2"/>
  <c r="K326" i="2" s="1"/>
  <c r="J318" i="2"/>
  <c r="K318" i="2" s="1"/>
  <c r="J310" i="2"/>
  <c r="J302" i="2"/>
  <c r="J294" i="2"/>
  <c r="K294" i="2" s="1"/>
  <c r="J286" i="2"/>
  <c r="J278" i="2"/>
  <c r="J270" i="2"/>
  <c r="J262" i="2"/>
  <c r="K262" i="2" s="1"/>
  <c r="J254" i="2"/>
  <c r="K254" i="2" s="1"/>
  <c r="J246" i="2"/>
  <c r="J238" i="2"/>
  <c r="K238" i="2" s="1"/>
  <c r="J230" i="2"/>
  <c r="K230" i="2" s="1"/>
  <c r="J223" i="2"/>
  <c r="J215" i="2"/>
  <c r="J207" i="2"/>
  <c r="J199" i="2"/>
  <c r="K199" i="2" s="1"/>
  <c r="J191" i="2"/>
  <c r="K191" i="2" s="1"/>
  <c r="J183" i="2"/>
  <c r="K183" i="2" s="1"/>
  <c r="J175" i="2"/>
  <c r="J167" i="2"/>
  <c r="K167" i="2" s="1"/>
  <c r="J159" i="2"/>
  <c r="J151" i="2"/>
  <c r="J143" i="2"/>
  <c r="J135" i="2"/>
  <c r="J127" i="2"/>
  <c r="J119" i="2"/>
  <c r="K119" i="2" s="1"/>
  <c r="J111" i="2"/>
  <c r="K111" i="2" s="1"/>
  <c r="J103" i="2"/>
  <c r="K103" i="2" s="1"/>
  <c r="J95" i="2"/>
  <c r="L95" i="2" s="1"/>
  <c r="J87" i="2"/>
  <c r="L87" i="2" s="1"/>
  <c r="J79" i="2"/>
  <c r="J71" i="2"/>
  <c r="M71" i="2" s="1"/>
  <c r="J63" i="2"/>
  <c r="K63" i="2" s="1"/>
  <c r="J55" i="2"/>
  <c r="K55" i="2" s="1"/>
  <c r="J52" i="2"/>
  <c r="K52" i="2" s="1"/>
  <c r="J44" i="2"/>
  <c r="J36" i="2"/>
  <c r="J28" i="2"/>
  <c r="J17" i="2"/>
  <c r="J1671" i="2"/>
  <c r="J1623" i="2"/>
  <c r="K1623" i="2" s="1"/>
  <c r="J1568" i="2"/>
  <c r="J1528" i="2"/>
  <c r="J1465" i="2"/>
  <c r="K1465" i="2" s="1"/>
  <c r="J1417" i="2"/>
  <c r="L1417" i="2" s="1"/>
  <c r="J1369" i="2"/>
  <c r="J1313" i="2"/>
  <c r="J1257" i="2"/>
  <c r="J1209" i="2"/>
  <c r="K1209" i="2" s="1"/>
  <c r="J1165" i="2"/>
  <c r="K1165" i="2" s="1"/>
  <c r="J1117" i="2"/>
  <c r="K1117" i="2" s="1"/>
  <c r="J1061" i="2"/>
  <c r="K1061" i="2" s="1"/>
  <c r="J1005" i="2"/>
  <c r="J957" i="2"/>
  <c r="L957" i="2" s="1"/>
  <c r="J901" i="2"/>
  <c r="J853" i="2"/>
  <c r="M853" i="2" s="1"/>
  <c r="J797" i="2"/>
  <c r="J757" i="2"/>
  <c r="K757" i="2" s="1"/>
  <c r="J701" i="2"/>
  <c r="K701" i="2" s="1"/>
  <c r="J581" i="2"/>
  <c r="J1675" i="2"/>
  <c r="J1643" i="2"/>
  <c r="J1612" i="2"/>
  <c r="J1588" i="2"/>
  <c r="J1556" i="2"/>
  <c r="J1532" i="2"/>
  <c r="K1532" i="2" s="1"/>
  <c r="J1501" i="2"/>
  <c r="L1501" i="2" s="1"/>
  <c r="J1477" i="2"/>
  <c r="J1461" i="2"/>
  <c r="L1461" i="2" s="1"/>
  <c r="J1445" i="2"/>
  <c r="J1421" i="2"/>
  <c r="J1405" i="2"/>
  <c r="M1405" i="2" s="1"/>
  <c r="J1389" i="2"/>
  <c r="J1373" i="2"/>
  <c r="J1357" i="2"/>
  <c r="J1341" i="2"/>
  <c r="J1325" i="2"/>
  <c r="J1309" i="2"/>
  <c r="L1309" i="2" s="1"/>
  <c r="J1293" i="2"/>
  <c r="J1277" i="2"/>
  <c r="J1229" i="2"/>
  <c r="J1682" i="2"/>
  <c r="K1682" i="2" s="1"/>
  <c r="J1674" i="2"/>
  <c r="J1666" i="2"/>
  <c r="J1658" i="2"/>
  <c r="J1650" i="2"/>
  <c r="J1642" i="2"/>
  <c r="J1634" i="2"/>
  <c r="J1626" i="2"/>
  <c r="J1619" i="2"/>
  <c r="K1619" i="2" s="1"/>
  <c r="J1611" i="2"/>
  <c r="J1603" i="2"/>
  <c r="J1595" i="2"/>
  <c r="M1595" i="2" s="1"/>
  <c r="J1587" i="2"/>
  <c r="M1587" i="2" s="1"/>
  <c r="J1579" i="2"/>
  <c r="J1571" i="2"/>
  <c r="L1571" i="2" s="1"/>
  <c r="J1563" i="2"/>
  <c r="K1563" i="2" s="1"/>
  <c r="J1555" i="2"/>
  <c r="J1547" i="2"/>
  <c r="J1539" i="2"/>
  <c r="L1539" i="2" s="1"/>
  <c r="J1531" i="2"/>
  <c r="J1516" i="2"/>
  <c r="J1508" i="2"/>
  <c r="J1500" i="2"/>
  <c r="J1492" i="2"/>
  <c r="K1492" i="2" s="1"/>
  <c r="J1484" i="2"/>
  <c r="K1484" i="2" s="1"/>
  <c r="J1476" i="2"/>
  <c r="K1476" i="2" s="1"/>
  <c r="J1468" i="2"/>
  <c r="M1468" i="2" s="1"/>
  <c r="J1460" i="2"/>
  <c r="J1452" i="2"/>
  <c r="J1444" i="2"/>
  <c r="J1436" i="2"/>
  <c r="J1428" i="2"/>
  <c r="J1420" i="2"/>
  <c r="J1412" i="2"/>
  <c r="J1404" i="2"/>
  <c r="J1396" i="2"/>
  <c r="M1396" i="2" s="1"/>
  <c r="J1388" i="2"/>
  <c r="J1380" i="2"/>
  <c r="L1380" i="2" s="1"/>
  <c r="J1372" i="2"/>
  <c r="J1364" i="2"/>
  <c r="J1356" i="2"/>
  <c r="J1348" i="2"/>
  <c r="J1340" i="2"/>
  <c r="J1332" i="2"/>
  <c r="J1324" i="2"/>
  <c r="J1316" i="2"/>
  <c r="J1308" i="2"/>
  <c r="J1300" i="2"/>
  <c r="J1292" i="2"/>
  <c r="J1284" i="2"/>
  <c r="K1284" i="2" s="1"/>
  <c r="J1276" i="2"/>
  <c r="M1276" i="2" s="1"/>
  <c r="J1268" i="2"/>
  <c r="J1260" i="2"/>
  <c r="J1252" i="2"/>
  <c r="L1252" i="2" s="1"/>
  <c r="J1244" i="2"/>
  <c r="J1236" i="2"/>
  <c r="J1228" i="2"/>
  <c r="J1220" i="2"/>
  <c r="J1212" i="2"/>
  <c r="J1204" i="2"/>
  <c r="M1204" i="2" s="1"/>
  <c r="J1196" i="2"/>
  <c r="J1188" i="2"/>
  <c r="J1180" i="2"/>
  <c r="J1168" i="2"/>
  <c r="J1160" i="2"/>
  <c r="M1160" i="2" s="1"/>
  <c r="J1152" i="2"/>
  <c r="J1144" i="2"/>
  <c r="J1136" i="2"/>
  <c r="J1128" i="2"/>
  <c r="J1120" i="2"/>
  <c r="K1120" i="2" s="1"/>
  <c r="J1112" i="2"/>
  <c r="J1104" i="2"/>
  <c r="J1096" i="2"/>
  <c r="M1096" i="2" s="1"/>
  <c r="J1088" i="2"/>
  <c r="L1088" i="2" s="1"/>
  <c r="J1080" i="2"/>
  <c r="L1080" i="2" s="1"/>
  <c r="J1072" i="2"/>
  <c r="J1064" i="2"/>
  <c r="M1064" i="2" s="1"/>
  <c r="J1056" i="2"/>
  <c r="K1056" i="2" s="1"/>
  <c r="J1048" i="2"/>
  <c r="K1048" i="2" s="1"/>
  <c r="J1040" i="2"/>
  <c r="K1040" i="2" s="1"/>
  <c r="J1032" i="2"/>
  <c r="J1024" i="2"/>
  <c r="J1016" i="2"/>
  <c r="J1008" i="2"/>
  <c r="J1000" i="2"/>
  <c r="J992" i="2"/>
  <c r="J984" i="2"/>
  <c r="K984" i="2" s="1"/>
  <c r="J976" i="2"/>
  <c r="K976" i="2" s="1"/>
  <c r="J968" i="2"/>
  <c r="J960" i="2"/>
  <c r="L960" i="2" s="1"/>
  <c r="J952" i="2"/>
  <c r="J944" i="2"/>
  <c r="J936" i="2"/>
  <c r="M936" i="2" s="1"/>
  <c r="J928" i="2"/>
  <c r="M928" i="2" s="1"/>
  <c r="J920" i="2"/>
  <c r="J912" i="2"/>
  <c r="K912" i="2" s="1"/>
  <c r="J904" i="2"/>
  <c r="L904" i="2" s="1"/>
  <c r="J896" i="2"/>
  <c r="L896" i="2" s="1"/>
  <c r="J888" i="2"/>
  <c r="J880" i="2"/>
  <c r="J872" i="2"/>
  <c r="J864" i="2"/>
  <c r="J856" i="2"/>
  <c r="M856" i="2" s="1"/>
  <c r="J848" i="2"/>
  <c r="M848" i="2" s="1"/>
  <c r="J840" i="2"/>
  <c r="K840" i="2" s="1"/>
  <c r="J832" i="2"/>
  <c r="K832" i="2" s="1"/>
  <c r="J824" i="2"/>
  <c r="J816" i="2"/>
  <c r="L816" i="2" s="1"/>
  <c r="J808" i="2"/>
  <c r="J800" i="2"/>
  <c r="M800" i="2" s="1"/>
  <c r="J792" i="2"/>
  <c r="J784" i="2"/>
  <c r="M784" i="2" s="1"/>
  <c r="J776" i="2"/>
  <c r="J768" i="2"/>
  <c r="J760" i="2"/>
  <c r="J752" i="2"/>
  <c r="J744" i="2"/>
  <c r="J736" i="2"/>
  <c r="J728" i="2"/>
  <c r="M728" i="2" s="1"/>
  <c r="J720" i="2"/>
  <c r="J712" i="2"/>
  <c r="J704" i="2"/>
  <c r="J696" i="2"/>
  <c r="J688" i="2"/>
  <c r="L688" i="2" s="1"/>
  <c r="J680" i="2"/>
  <c r="K680" i="2" s="1"/>
  <c r="J671" i="2"/>
  <c r="L671" i="2" s="1"/>
  <c r="J663" i="2"/>
  <c r="L663" i="2" s="1"/>
  <c r="J655" i="2"/>
  <c r="J647" i="2"/>
  <c r="J639" i="2"/>
  <c r="J632" i="2"/>
  <c r="J624" i="2"/>
  <c r="M624" i="2" s="1"/>
  <c r="J616" i="2"/>
  <c r="J608" i="2"/>
  <c r="J600" i="2"/>
  <c r="K600" i="2" s="1"/>
  <c r="J592" i="2"/>
  <c r="J584" i="2"/>
  <c r="L584" i="2" s="1"/>
  <c r="J577" i="2"/>
  <c r="K577" i="2" s="1"/>
  <c r="J569" i="2"/>
  <c r="L569" i="2" s="1"/>
  <c r="J561" i="2"/>
  <c r="J552" i="2"/>
  <c r="J544" i="2"/>
  <c r="J536" i="2"/>
  <c r="K536" i="2" s="1"/>
  <c r="J527" i="2"/>
  <c r="J519" i="2"/>
  <c r="K519" i="2" s="1"/>
  <c r="J511" i="2"/>
  <c r="K511" i="2" s="1"/>
  <c r="J503" i="2"/>
  <c r="J495" i="2"/>
  <c r="K495" i="2" s="1"/>
  <c r="J483" i="2"/>
  <c r="K483" i="2" s="1"/>
  <c r="J475" i="2"/>
  <c r="J467" i="2"/>
  <c r="L467" i="2" s="1"/>
  <c r="J459" i="2"/>
  <c r="J451" i="2"/>
  <c r="K451" i="2" s="1"/>
  <c r="J443" i="2"/>
  <c r="K443" i="2" s="1"/>
  <c r="J435" i="2"/>
  <c r="J427" i="2"/>
  <c r="J419" i="2"/>
  <c r="K419" i="2" s="1"/>
  <c r="J411" i="2"/>
  <c r="J403" i="2"/>
  <c r="J397" i="2"/>
  <c r="K397" i="2" s="1"/>
  <c r="J389" i="2"/>
  <c r="K389" i="2" s="1"/>
  <c r="J381" i="2"/>
  <c r="J373" i="2"/>
  <c r="K373" i="2" s="1"/>
  <c r="J365" i="2"/>
  <c r="J357" i="2"/>
  <c r="J349" i="2"/>
  <c r="K349" i="2" s="1"/>
  <c r="J341" i="2"/>
  <c r="K341" i="2" s="1"/>
  <c r="J333" i="2"/>
  <c r="K333" i="2" s="1"/>
  <c r="J325" i="2"/>
  <c r="K325" i="2" s="1"/>
  <c r="J317" i="2"/>
  <c r="J309" i="2"/>
  <c r="K309" i="2" s="1"/>
  <c r="J301" i="2"/>
  <c r="J293" i="2"/>
  <c r="K293" i="2" s="1"/>
  <c r="J285" i="2"/>
  <c r="K285" i="2" s="1"/>
  <c r="J277" i="2"/>
  <c r="K277" i="2" s="1"/>
  <c r="J269" i="2"/>
  <c r="J261" i="2"/>
  <c r="K261" i="2" s="1"/>
  <c r="J253" i="2"/>
  <c r="J245" i="2"/>
  <c r="K245" i="2" s="1"/>
  <c r="J237" i="2"/>
  <c r="L237" i="2" s="1"/>
  <c r="J229" i="2"/>
  <c r="K229" i="2" s="1"/>
  <c r="J222" i="2"/>
  <c r="K222" i="2" s="1"/>
  <c r="J214" i="2"/>
  <c r="K214" i="2" s="1"/>
  <c r="J206" i="2"/>
  <c r="J198" i="2"/>
  <c r="K198" i="2" s="1"/>
  <c r="J190" i="2"/>
  <c r="J182" i="2"/>
  <c r="K182" i="2" s="1"/>
  <c r="J174" i="2"/>
  <c r="K174" i="2" s="1"/>
  <c r="J166" i="2"/>
  <c r="J158" i="2"/>
  <c r="J150" i="2"/>
  <c r="K150" i="2" s="1"/>
  <c r="J142" i="2"/>
  <c r="J134" i="2"/>
  <c r="K134" i="2" s="1"/>
  <c r="J126" i="2"/>
  <c r="J118" i="2"/>
  <c r="K118" i="2" s="1"/>
  <c r="J110" i="2"/>
  <c r="K110" i="2" s="1"/>
  <c r="J102" i="2"/>
  <c r="J94" i="2"/>
  <c r="K94" i="2" s="1"/>
  <c r="J86" i="2"/>
  <c r="K86" i="2" s="1"/>
  <c r="J78" i="2"/>
  <c r="K78" i="2" s="1"/>
  <c r="J70" i="2"/>
  <c r="J62" i="2"/>
  <c r="J54" i="2"/>
  <c r="K54" i="2" s="1"/>
  <c r="J51" i="2"/>
  <c r="J43" i="2"/>
  <c r="M43" i="2" s="1"/>
  <c r="J35" i="2"/>
  <c r="L35" i="2" s="1"/>
  <c r="J27" i="2"/>
  <c r="K27" i="2" s="1"/>
  <c r="J16" i="2"/>
  <c r="K16" i="2" s="1"/>
  <c r="J1663" i="2"/>
  <c r="J1608" i="2"/>
  <c r="J1560" i="2"/>
  <c r="K1560" i="2" s="1"/>
  <c r="J1505" i="2"/>
  <c r="K1505" i="2" s="1"/>
  <c r="J1457" i="2"/>
  <c r="K1457" i="2" s="1"/>
  <c r="J1401" i="2"/>
  <c r="M1401" i="2" s="1"/>
  <c r="J1345" i="2"/>
  <c r="K1345" i="2" s="1"/>
  <c r="J1305" i="2"/>
  <c r="K1305" i="2" s="1"/>
  <c r="J1249" i="2"/>
  <c r="K1249" i="2" s="1"/>
  <c r="J1201" i="2"/>
  <c r="J1149" i="2"/>
  <c r="K1149" i="2" s="1"/>
  <c r="J1093" i="2"/>
  <c r="K1093" i="2" s="1"/>
  <c r="J1045" i="2"/>
  <c r="J997" i="2"/>
  <c r="J941" i="2"/>
  <c r="K941" i="2" s="1"/>
  <c r="J893" i="2"/>
  <c r="K893" i="2" s="1"/>
  <c r="J837" i="2"/>
  <c r="K837" i="2" s="1"/>
  <c r="J789" i="2"/>
  <c r="J749" i="2"/>
  <c r="K749" i="2" s="1"/>
  <c r="J693" i="2"/>
  <c r="K693" i="2" s="1"/>
  <c r="J589" i="2"/>
  <c r="K589" i="2" s="1"/>
  <c r="J1659" i="2"/>
  <c r="L1659" i="2" s="1"/>
  <c r="J1635" i="2"/>
  <c r="K1635" i="2" s="1"/>
  <c r="J1604" i="2"/>
  <c r="J1580" i="2"/>
  <c r="K1580" i="2" s="1"/>
  <c r="J1548" i="2"/>
  <c r="J1524" i="2"/>
  <c r="K1524" i="2" s="1"/>
  <c r="J1493" i="2"/>
  <c r="J1469" i="2"/>
  <c r="K1469" i="2" s="1"/>
  <c r="J1437" i="2"/>
  <c r="K1437" i="2" s="1"/>
  <c r="J1413" i="2"/>
  <c r="K1413" i="2" s="1"/>
  <c r="J1397" i="2"/>
  <c r="K1397" i="2" s="1"/>
  <c r="J1381" i="2"/>
  <c r="K1381" i="2" s="1"/>
  <c r="J1365" i="2"/>
  <c r="J1349" i="2"/>
  <c r="K1349" i="2" s="1"/>
  <c r="J1333" i="2"/>
  <c r="J1317" i="2"/>
  <c r="M1317" i="2" s="1"/>
  <c r="J1301" i="2"/>
  <c r="K1301" i="2" s="1"/>
  <c r="J1285" i="2"/>
  <c r="K1285" i="2" s="1"/>
  <c r="J1237" i="2"/>
  <c r="J1681" i="2"/>
  <c r="K1681" i="2" s="1"/>
  <c r="J1673" i="2"/>
  <c r="J1665" i="2"/>
  <c r="K1665" i="2" s="1"/>
  <c r="J1657" i="2"/>
  <c r="K1657" i="2" s="1"/>
  <c r="J1649" i="2"/>
  <c r="L1649" i="2" s="1"/>
  <c r="J1641" i="2"/>
  <c r="J1633" i="2"/>
  <c r="K1633" i="2" s="1"/>
  <c r="J1625" i="2"/>
  <c r="J1618" i="2"/>
  <c r="K1618" i="2" s="1"/>
  <c r="J1610" i="2"/>
  <c r="J1602" i="2"/>
  <c r="K1602" i="2" s="1"/>
  <c r="J1594" i="2"/>
  <c r="K1594" i="2" s="1"/>
  <c r="J1586" i="2"/>
  <c r="J1578" i="2"/>
  <c r="J1570" i="2"/>
  <c r="K1570" i="2" s="1"/>
  <c r="J1562" i="2"/>
  <c r="K1562" i="2" s="1"/>
  <c r="J1554" i="2"/>
  <c r="J1546" i="2"/>
  <c r="J1538" i="2"/>
  <c r="K1538" i="2" s="1"/>
  <c r="J1530" i="2"/>
  <c r="K1530" i="2" s="1"/>
  <c r="J1523" i="2"/>
  <c r="K1523" i="2" s="1"/>
  <c r="J1515" i="2"/>
  <c r="J1507" i="2"/>
  <c r="K1507" i="2" s="1"/>
  <c r="J1499" i="2"/>
  <c r="K1499" i="2" s="1"/>
  <c r="J1491" i="2"/>
  <c r="K1491" i="2" s="1"/>
  <c r="J1483" i="2"/>
  <c r="J1475" i="2"/>
  <c r="K1475" i="2" s="1"/>
  <c r="J1467" i="2"/>
  <c r="K1467" i="2" s="1"/>
  <c r="J1459" i="2"/>
  <c r="K1459" i="2" s="1"/>
  <c r="J1451" i="2"/>
  <c r="M1451" i="2" s="1"/>
  <c r="J1443" i="2"/>
  <c r="K1443" i="2" s="1"/>
  <c r="J1435" i="2"/>
  <c r="K1435" i="2" s="1"/>
  <c r="J1427" i="2"/>
  <c r="K1427" i="2" s="1"/>
  <c r="J1419" i="2"/>
  <c r="J1411" i="2"/>
  <c r="K1411" i="2" s="1"/>
  <c r="J1403" i="2"/>
  <c r="J1395" i="2"/>
  <c r="K1395" i="2" s="1"/>
  <c r="J1387" i="2"/>
  <c r="J1379" i="2"/>
  <c r="K1379" i="2" s="1"/>
  <c r="J1371" i="2"/>
  <c r="K1371" i="2" s="1"/>
  <c r="J1363" i="2"/>
  <c r="K1363" i="2" s="1"/>
  <c r="J1355" i="2"/>
  <c r="J1347" i="2"/>
  <c r="K1347" i="2" s="1"/>
  <c r="J1339" i="2"/>
  <c r="K1339" i="2" s="1"/>
  <c r="J1331" i="2"/>
  <c r="L1331" i="2" s="1"/>
  <c r="J1323" i="2"/>
  <c r="K1323" i="2" s="1"/>
  <c r="J1315" i="2"/>
  <c r="K1315" i="2" s="1"/>
  <c r="J1307" i="2"/>
  <c r="K1307" i="2" s="1"/>
  <c r="J1299" i="2"/>
  <c r="K1299" i="2" s="1"/>
  <c r="J1291" i="2"/>
  <c r="J1283" i="2"/>
  <c r="K1283" i="2" s="1"/>
  <c r="J1275" i="2"/>
  <c r="J1267" i="2"/>
  <c r="K1267" i="2" s="1"/>
  <c r="J1259" i="2"/>
  <c r="K1259" i="2" s="1"/>
  <c r="J1251" i="2"/>
  <c r="K1251" i="2" s="1"/>
  <c r="J1243" i="2"/>
  <c r="K1243" i="2" s="1"/>
  <c r="J1235" i="2"/>
  <c r="K1235" i="2" s="1"/>
  <c r="J1227" i="2"/>
  <c r="J1219" i="2"/>
  <c r="K1219" i="2" s="1"/>
  <c r="J1211" i="2"/>
  <c r="K1211" i="2" s="1"/>
  <c r="J1203" i="2"/>
  <c r="K1203" i="2" s="1"/>
  <c r="J1195" i="2"/>
  <c r="K1195" i="2" s="1"/>
  <c r="J1187" i="2"/>
  <c r="K1187" i="2" s="1"/>
  <c r="J1179" i="2"/>
  <c r="J1175" i="2"/>
  <c r="K1175" i="2" s="1"/>
  <c r="J1167" i="2"/>
  <c r="J1159" i="2"/>
  <c r="K1159" i="2" s="1"/>
  <c r="J1151" i="2"/>
  <c r="K1151" i="2" s="1"/>
  <c r="J1143" i="2"/>
  <c r="M1143" i="2" s="1"/>
  <c r="J1135" i="2"/>
  <c r="K1135" i="2" s="1"/>
  <c r="J1127" i="2"/>
  <c r="K1127" i="2" s="1"/>
  <c r="J1119" i="2"/>
  <c r="K1119" i="2" s="1"/>
  <c r="J1111" i="2"/>
  <c r="K1111" i="2" s="1"/>
  <c r="J1103" i="2"/>
  <c r="J1095" i="2"/>
  <c r="K1095" i="2" s="1"/>
  <c r="J1087" i="2"/>
  <c r="K1087" i="2" s="1"/>
  <c r="J1079" i="2"/>
  <c r="J1071" i="2"/>
  <c r="K1071" i="2" s="1"/>
  <c r="J1063" i="2"/>
  <c r="K1063" i="2" s="1"/>
  <c r="J1055" i="2"/>
  <c r="K1055" i="2" s="1"/>
  <c r="J1047" i="2"/>
  <c r="J1039" i="2"/>
  <c r="J1031" i="2"/>
  <c r="K1031" i="2" s="1"/>
  <c r="J1023" i="2"/>
  <c r="K1023" i="2" s="1"/>
  <c r="J1015" i="2"/>
  <c r="K1015" i="2" s="1"/>
  <c r="J1007" i="2"/>
  <c r="M1007" i="2" s="1"/>
  <c r="J999" i="2"/>
  <c r="K999" i="2" s="1"/>
  <c r="J991" i="2"/>
  <c r="K991" i="2" s="1"/>
  <c r="J983" i="2"/>
  <c r="K983" i="2" s="1"/>
  <c r="J975" i="2"/>
  <c r="J967" i="2"/>
  <c r="K967" i="2" s="1"/>
  <c r="J959" i="2"/>
  <c r="K959" i="2" s="1"/>
  <c r="J951" i="2"/>
  <c r="K951" i="2" s="1"/>
  <c r="J943" i="2"/>
  <c r="J935" i="2"/>
  <c r="K935" i="2" s="1"/>
  <c r="J927" i="2"/>
  <c r="K927" i="2" s="1"/>
  <c r="J919" i="2"/>
  <c r="K919" i="2" s="1"/>
  <c r="J911" i="2"/>
  <c r="J903" i="2"/>
  <c r="K903" i="2" s="1"/>
  <c r="J895" i="2"/>
  <c r="K895" i="2" s="1"/>
  <c r="J887" i="2"/>
  <c r="K887" i="2" s="1"/>
  <c r="J879" i="2"/>
  <c r="J871" i="2"/>
  <c r="K871" i="2" s="1"/>
  <c r="J863" i="2"/>
  <c r="K863" i="2" s="1"/>
  <c r="J855" i="2"/>
  <c r="K855" i="2" s="1"/>
  <c r="J847" i="2"/>
  <c r="J839" i="2"/>
  <c r="K839" i="2" s="1"/>
  <c r="J831" i="2"/>
  <c r="K831" i="2" s="1"/>
  <c r="J823" i="2"/>
  <c r="K823" i="2" s="1"/>
  <c r="J815" i="2"/>
  <c r="K815" i="2" s="1"/>
  <c r="J807" i="2"/>
  <c r="K807" i="2" s="1"/>
  <c r="J799" i="2"/>
  <c r="K799" i="2" s="1"/>
  <c r="J791" i="2"/>
  <c r="K791" i="2" s="1"/>
  <c r="J783" i="2"/>
  <c r="J775" i="2"/>
  <c r="K775" i="2" s="1"/>
  <c r="J767" i="2"/>
  <c r="J759" i="2"/>
  <c r="K759" i="2" s="1"/>
  <c r="J751" i="2"/>
  <c r="K751" i="2" s="1"/>
  <c r="J743" i="2"/>
  <c r="K743" i="2" s="1"/>
  <c r="J735" i="2"/>
  <c r="K735" i="2" s="1"/>
  <c r="J727" i="2"/>
  <c r="K727" i="2" s="1"/>
  <c r="J719" i="2"/>
  <c r="J711" i="2"/>
  <c r="K711" i="2" s="1"/>
  <c r="J703" i="2"/>
  <c r="K703" i="2" s="1"/>
  <c r="J695" i="2"/>
  <c r="K695" i="2" s="1"/>
  <c r="J687" i="2"/>
  <c r="K687" i="2" s="1"/>
  <c r="J679" i="2"/>
  <c r="K679" i="2" s="1"/>
  <c r="J670" i="2"/>
  <c r="J662" i="2"/>
  <c r="K662" i="2" s="1"/>
  <c r="J654" i="2"/>
  <c r="K654" i="2" s="1"/>
  <c r="J646" i="2"/>
  <c r="J638" i="2"/>
  <c r="K638" i="2" s="1"/>
  <c r="J631" i="2"/>
  <c r="K631" i="2" s="1"/>
  <c r="J623" i="2"/>
  <c r="K623" i="2" s="1"/>
  <c r="J615" i="2"/>
  <c r="J607" i="2"/>
  <c r="K607" i="2" s="1"/>
  <c r="J599" i="2"/>
  <c r="K599" i="2" s="1"/>
  <c r="J591" i="2"/>
  <c r="J583" i="2"/>
  <c r="K583" i="2" s="1"/>
  <c r="J576" i="2"/>
  <c r="K576" i="2" s="1"/>
  <c r="J568" i="2"/>
  <c r="K568" i="2" s="1"/>
  <c r="J560" i="2"/>
  <c r="K560" i="2" s="1"/>
  <c r="J559" i="2"/>
  <c r="K559" i="2" s="1"/>
  <c r="J551" i="2"/>
  <c r="K551" i="2" s="1"/>
  <c r="J543" i="2"/>
  <c r="K543" i="2" s="1"/>
  <c r="J535" i="2"/>
  <c r="J534" i="2"/>
  <c r="K534" i="2" s="1"/>
  <c r="J526" i="2"/>
  <c r="K526" i="2" s="1"/>
  <c r="J518" i="2"/>
  <c r="J510" i="2"/>
  <c r="K510" i="2" s="1"/>
  <c r="J502" i="2"/>
  <c r="K502" i="2" s="1"/>
  <c r="J494" i="2"/>
  <c r="K494" i="2" s="1"/>
  <c r="J482" i="2"/>
  <c r="J474" i="2"/>
  <c r="K474" i="2" s="1"/>
  <c r="J466" i="2"/>
  <c r="K466" i="2" s="1"/>
  <c r="J458" i="2"/>
  <c r="J450" i="2"/>
  <c r="K450" i="2" s="1"/>
  <c r="J442" i="2"/>
  <c r="K442" i="2" s="1"/>
  <c r="J434" i="2"/>
  <c r="K434" i="2" s="1"/>
  <c r="J426" i="2"/>
  <c r="J418" i="2"/>
  <c r="J410" i="2"/>
  <c r="K410" i="2" s="1"/>
  <c r="J402" i="2"/>
  <c r="K402" i="2" s="1"/>
  <c r="J396" i="2"/>
  <c r="K396" i="2" s="1"/>
  <c r="J388" i="2"/>
  <c r="K388" i="2" s="1"/>
  <c r="J380" i="2"/>
  <c r="K380" i="2" s="1"/>
  <c r="J372" i="2"/>
  <c r="J364" i="2"/>
  <c r="K364" i="2" s="1"/>
  <c r="J356" i="2"/>
  <c r="K356" i="2" s="1"/>
  <c r="J348" i="2"/>
  <c r="K348" i="2" s="1"/>
  <c r="J340" i="2"/>
  <c r="J332" i="2"/>
  <c r="J324" i="2"/>
  <c r="K324" i="2" s="1"/>
  <c r="J316" i="2"/>
  <c r="K316" i="2" s="1"/>
  <c r="J308" i="2"/>
  <c r="J300" i="2"/>
  <c r="J292" i="2"/>
  <c r="K292" i="2" s="1"/>
  <c r="J284" i="2"/>
  <c r="K284" i="2" s="1"/>
  <c r="J276" i="2"/>
  <c r="J268" i="2"/>
  <c r="K268" i="2" s="1"/>
  <c r="J260" i="2"/>
  <c r="J252" i="2"/>
  <c r="K252" i="2" s="1"/>
  <c r="J244" i="2"/>
  <c r="M244" i="2" s="1"/>
  <c r="J236" i="2"/>
  <c r="J221" i="2"/>
  <c r="K221" i="2" s="1"/>
  <c r="J213" i="2"/>
  <c r="J205" i="2"/>
  <c r="J197" i="2"/>
  <c r="J189" i="2"/>
  <c r="K189" i="2" s="1"/>
  <c r="J181" i="2"/>
  <c r="M181" i="2" s="1"/>
  <c r="J173" i="2"/>
  <c r="J165" i="2"/>
  <c r="K165" i="2" s="1"/>
  <c r="J157" i="2"/>
  <c r="K157" i="2" s="1"/>
  <c r="J149" i="2"/>
  <c r="J141" i="2"/>
  <c r="J133" i="2"/>
  <c r="J125" i="2"/>
  <c r="K125" i="2" s="1"/>
  <c r="J117" i="2"/>
  <c r="M117" i="2" s="1"/>
  <c r="J109" i="2"/>
  <c r="J101" i="2"/>
  <c r="K101" i="2" s="1"/>
  <c r="J93" i="2"/>
  <c r="K93" i="2" s="1"/>
  <c r="J85" i="2"/>
  <c r="J77" i="2"/>
  <c r="J69" i="2"/>
  <c r="J61" i="2"/>
  <c r="J53" i="2"/>
  <c r="M53" i="2" s="1"/>
  <c r="J50" i="2"/>
  <c r="J42" i="2"/>
  <c r="J34" i="2"/>
  <c r="L34" i="2" s="1"/>
  <c r="J26" i="2"/>
  <c r="K26" i="2" s="1"/>
  <c r="J1639" i="2"/>
  <c r="K1639" i="2" s="1"/>
  <c r="J1600" i="2"/>
  <c r="M1600" i="2" s="1"/>
  <c r="J1544" i="2"/>
  <c r="L1544" i="2" s="1"/>
  <c r="J1489" i="2"/>
  <c r="J1441" i="2"/>
  <c r="K1441" i="2" s="1"/>
  <c r="J1385" i="2"/>
  <c r="K1385" i="2" s="1"/>
  <c r="J1329" i="2"/>
  <c r="K1329" i="2" s="1"/>
  <c r="J1281" i="2"/>
  <c r="L1281" i="2" s="1"/>
  <c r="J1233" i="2"/>
  <c r="K1233" i="2" s="1"/>
  <c r="J1177" i="2"/>
  <c r="L1177" i="2" s="1"/>
  <c r="J1133" i="2"/>
  <c r="M1133" i="2" s="1"/>
  <c r="J1085" i="2"/>
  <c r="J1029" i="2"/>
  <c r="J981" i="2"/>
  <c r="L981" i="2" s="1"/>
  <c r="J925" i="2"/>
  <c r="K925" i="2" s="1"/>
  <c r="J869" i="2"/>
  <c r="J829" i="2"/>
  <c r="K829" i="2" s="1"/>
  <c r="J773" i="2"/>
  <c r="M773" i="2" s="1"/>
  <c r="J725" i="2"/>
  <c r="J597" i="2"/>
  <c r="J1683" i="2"/>
  <c r="K1683" i="2" s="1"/>
  <c r="J1651" i="2"/>
  <c r="L1651" i="2" s="1"/>
  <c r="J1627" i="2"/>
  <c r="K1627" i="2" s="1"/>
  <c r="J1596" i="2"/>
  <c r="J1564" i="2"/>
  <c r="K1564" i="2" s="1"/>
  <c r="J1540" i="2"/>
  <c r="M1540" i="2" s="1"/>
  <c r="J1517" i="2"/>
  <c r="M1517" i="2" s="1"/>
  <c r="J1485" i="2"/>
  <c r="J1453" i="2"/>
  <c r="K1453" i="2" s="1"/>
  <c r="J1429" i="2"/>
  <c r="M1429" i="2" s="1"/>
  <c r="J1269" i="2"/>
  <c r="K1269" i="2" s="1"/>
  <c r="J1680" i="2"/>
  <c r="M1680" i="2" s="1"/>
  <c r="J1672" i="2"/>
  <c r="J1664" i="2"/>
  <c r="J1656" i="2"/>
  <c r="J1648" i="2"/>
  <c r="J1640" i="2"/>
  <c r="K1640" i="2" s="1"/>
  <c r="J1632" i="2"/>
  <c r="J1624" i="2"/>
  <c r="J1617" i="2"/>
  <c r="M1617" i="2" s="1"/>
  <c r="J1609" i="2"/>
  <c r="K1609" i="2" s="1"/>
  <c r="J1601" i="2"/>
  <c r="M1601" i="2" s="1"/>
  <c r="J1593" i="2"/>
  <c r="J1585" i="2"/>
  <c r="J1577" i="2"/>
  <c r="K1577" i="2" s="1"/>
  <c r="J1569" i="2"/>
  <c r="J1561" i="2"/>
  <c r="M1561" i="2" s="1"/>
  <c r="J1553" i="2"/>
  <c r="M1553" i="2" s="1"/>
  <c r="J1545" i="2"/>
  <c r="K1545" i="2" s="1"/>
  <c r="J1537" i="2"/>
  <c r="J1529" i="2"/>
  <c r="M1529" i="2" s="1"/>
  <c r="J1522" i="2"/>
  <c r="J1514" i="2"/>
  <c r="K1514" i="2" s="1"/>
  <c r="J1506" i="2"/>
  <c r="J1498" i="2"/>
  <c r="K1498" i="2" s="1"/>
  <c r="J1490" i="2"/>
  <c r="L1490" i="2" s="1"/>
  <c r="J1482" i="2"/>
  <c r="K1482" i="2" s="1"/>
  <c r="J1474" i="2"/>
  <c r="J1466" i="2"/>
  <c r="M1466" i="2" s="1"/>
  <c r="J1458" i="2"/>
  <c r="J1450" i="2"/>
  <c r="K1450" i="2" s="1"/>
  <c r="J1442" i="2"/>
  <c r="K1442" i="2" s="1"/>
  <c r="J1434" i="2"/>
  <c r="K1434" i="2" s="1"/>
  <c r="J1426" i="2"/>
  <c r="J1418" i="2"/>
  <c r="K1418" i="2" s="1"/>
  <c r="J1410" i="2"/>
  <c r="L1410" i="2" s="1"/>
  <c r="J1402" i="2"/>
  <c r="L1402" i="2" s="1"/>
  <c r="J1394" i="2"/>
  <c r="J1386" i="2"/>
  <c r="J1378" i="2"/>
  <c r="J1370" i="2"/>
  <c r="L1370" i="2" s="1"/>
  <c r="J1362" i="2"/>
  <c r="M1362" i="2" s="1"/>
  <c r="J1354" i="2"/>
  <c r="K1354" i="2" s="1"/>
  <c r="J1346" i="2"/>
  <c r="M1346" i="2" s="1"/>
  <c r="J1338" i="2"/>
  <c r="L1338" i="2" s="1"/>
  <c r="J1330" i="2"/>
  <c r="J1322" i="2"/>
  <c r="K1322" i="2" s="1"/>
  <c r="J1314" i="2"/>
  <c r="K1314" i="2" s="1"/>
  <c r="J1306" i="2"/>
  <c r="K1306" i="2" s="1"/>
  <c r="J1298" i="2"/>
  <c r="J1290" i="2"/>
  <c r="K1290" i="2" s="1"/>
  <c r="J1282" i="2"/>
  <c r="M1282" i="2" s="1"/>
  <c r="J1274" i="2"/>
  <c r="J1266" i="2"/>
  <c r="J1258" i="2"/>
  <c r="K1258" i="2" s="1"/>
  <c r="J1250" i="2"/>
  <c r="K1250" i="2" s="1"/>
  <c r="J1242" i="2"/>
  <c r="L1242" i="2" s="1"/>
  <c r="J1234" i="2"/>
  <c r="J1226" i="2"/>
  <c r="J1218" i="2"/>
  <c r="L1218" i="2" s="1"/>
  <c r="J1210" i="2"/>
  <c r="M1210" i="2" s="1"/>
  <c r="J1202" i="2"/>
  <c r="J1194" i="2"/>
  <c r="J1186" i="2"/>
  <c r="K1186" i="2" s="1"/>
  <c r="J1178" i="2"/>
  <c r="J1174" i="2"/>
  <c r="L1174" i="2" s="1"/>
  <c r="J1166" i="2"/>
  <c r="K1166" i="2" s="1"/>
  <c r="J1158" i="2"/>
  <c r="J1150" i="2"/>
  <c r="J1142" i="2"/>
  <c r="J1134" i="2"/>
  <c r="K1134" i="2" s="1"/>
  <c r="J1126" i="2"/>
  <c r="K1126" i="2" s="1"/>
  <c r="J1118" i="2"/>
  <c r="K1118" i="2" s="1"/>
  <c r="J1110" i="2"/>
  <c r="L1110" i="2" s="1"/>
  <c r="J1102" i="2"/>
  <c r="J1094" i="2"/>
  <c r="L1094" i="2" s="1"/>
  <c r="J1086" i="2"/>
  <c r="J1078" i="2"/>
  <c r="J1070" i="2"/>
  <c r="K1070" i="2" s="1"/>
  <c r="J1062" i="2"/>
  <c r="K1062" i="2" s="1"/>
  <c r="J1054" i="2"/>
  <c r="K1054" i="2" s="1"/>
  <c r="J1046" i="2"/>
  <c r="L1046" i="2" s="1"/>
  <c r="J1038" i="2"/>
  <c r="K1038" i="2" s="1"/>
  <c r="J1030" i="2"/>
  <c r="J1022" i="2"/>
  <c r="M1022" i="2" s="1"/>
  <c r="J1014" i="2"/>
  <c r="J1006" i="2"/>
  <c r="J998" i="2"/>
  <c r="L998" i="2" s="1"/>
  <c r="J990" i="2"/>
  <c r="J982" i="2"/>
  <c r="L982" i="2" s="1"/>
  <c r="J974" i="2"/>
  <c r="K974" i="2" s="1"/>
  <c r="J966" i="2"/>
  <c r="J958" i="2"/>
  <c r="M958" i="2" s="1"/>
  <c r="J950" i="2"/>
  <c r="J942" i="2"/>
  <c r="J934" i="2"/>
  <c r="J926" i="2"/>
  <c r="J918" i="2"/>
  <c r="J910" i="2"/>
  <c r="K910" i="2" s="1"/>
  <c r="J902" i="2"/>
  <c r="L902" i="2" s="1"/>
  <c r="J894" i="2"/>
  <c r="M894" i="2" s="1"/>
  <c r="J886" i="2"/>
  <c r="J878" i="2"/>
  <c r="K878" i="2" s="1"/>
  <c r="J870" i="2"/>
  <c r="K870" i="2" s="1"/>
  <c r="J862" i="2"/>
  <c r="K862" i="2" s="1"/>
  <c r="J854" i="2"/>
  <c r="L854" i="2" s="1"/>
  <c r="J846" i="2"/>
  <c r="K846" i="2" s="1"/>
  <c r="J838" i="2"/>
  <c r="L838" i="2" s="1"/>
  <c r="J830" i="2"/>
  <c r="M830" i="2" s="1"/>
  <c r="J822" i="2"/>
  <c r="J814" i="2"/>
  <c r="J806" i="2"/>
  <c r="J798" i="2"/>
  <c r="J790" i="2"/>
  <c r="J782" i="2"/>
  <c r="K782" i="2" s="1"/>
  <c r="J774" i="2"/>
  <c r="L774" i="2" s="1"/>
  <c r="J766" i="2"/>
  <c r="J758" i="2"/>
  <c r="J750" i="2"/>
  <c r="J742" i="2"/>
  <c r="M742" i="2" s="1"/>
  <c r="J734" i="2"/>
  <c r="K734" i="2" s="1"/>
  <c r="J726" i="2"/>
  <c r="J718" i="2"/>
  <c r="K718" i="2" s="1"/>
  <c r="J710" i="2"/>
  <c r="L710" i="2" s="1"/>
  <c r="J702" i="2"/>
  <c r="M702" i="2" s="1"/>
  <c r="J694" i="2"/>
  <c r="J686" i="2"/>
  <c r="J678" i="2"/>
  <c r="M678" i="2" s="1"/>
  <c r="J669" i="2"/>
  <c r="J661" i="2"/>
  <c r="J653" i="2"/>
  <c r="J645" i="2"/>
  <c r="J637" i="2"/>
  <c r="K637" i="2" s="1"/>
  <c r="J630" i="2"/>
  <c r="L630" i="2" s="1"/>
  <c r="J622" i="2"/>
  <c r="L622" i="2" s="1"/>
  <c r="J614" i="2"/>
  <c r="K614" i="2" s="1"/>
  <c r="J606" i="2"/>
  <c r="L606" i="2" s="1"/>
  <c r="J598" i="2"/>
  <c r="J590" i="2"/>
  <c r="J582" i="2"/>
  <c r="J575" i="2"/>
  <c r="L575" i="2" s="1"/>
  <c r="J567" i="2"/>
  <c r="J558" i="2"/>
  <c r="K558" i="2" s="1"/>
  <c r="J550" i="2"/>
  <c r="K550" i="2" s="1"/>
  <c r="J542" i="2"/>
  <c r="L542" i="2" s="1"/>
  <c r="J533" i="2"/>
  <c r="J525" i="2"/>
  <c r="M525" i="2" s="1"/>
  <c r="J517" i="2"/>
  <c r="M517" i="2" s="1"/>
  <c r="J509" i="2"/>
  <c r="J501" i="2"/>
  <c r="L501" i="2" s="1"/>
  <c r="J493" i="2"/>
  <c r="K493" i="2" s="1"/>
  <c r="J481" i="2"/>
  <c r="L481" i="2" s="1"/>
  <c r="J473" i="2"/>
  <c r="L473" i="2" s="1"/>
  <c r="J465" i="2"/>
  <c r="M465" i="2" s="1"/>
  <c r="J457" i="2"/>
  <c r="M457" i="2" s="1"/>
  <c r="J449" i="2"/>
  <c r="K449" i="2" s="1"/>
  <c r="J441" i="2"/>
  <c r="J433" i="2"/>
  <c r="K433" i="2" s="1"/>
  <c r="J425" i="2"/>
  <c r="J417" i="2"/>
  <c r="L417" i="2" s="1"/>
  <c r="J409" i="2"/>
  <c r="L409" i="2" s="1"/>
  <c r="J401" i="2"/>
  <c r="M401" i="2" s="1"/>
  <c r="J395" i="2"/>
  <c r="J387" i="2"/>
  <c r="K387" i="2" s="1"/>
  <c r="J379" i="2"/>
  <c r="L379" i="2" s="1"/>
  <c r="J371" i="2"/>
  <c r="L371" i="2" s="1"/>
  <c r="J363" i="2"/>
  <c r="L363" i="2" s="1"/>
  <c r="J355" i="2"/>
  <c r="M355" i="2" s="1"/>
  <c r="J347" i="2"/>
  <c r="M347" i="2" s="1"/>
  <c r="J339" i="2"/>
  <c r="K339" i="2" s="1"/>
  <c r="J331" i="2"/>
  <c r="K331" i="2" s="1"/>
  <c r="J323" i="2"/>
  <c r="L323" i="2" s="1"/>
  <c r="J315" i="2"/>
  <c r="L315" i="2" s="1"/>
  <c r="J307" i="2"/>
  <c r="L307" i="2" s="1"/>
  <c r="J299" i="2"/>
  <c r="J291" i="2"/>
  <c r="M291" i="2" s="1"/>
  <c r="J283" i="2"/>
  <c r="M283" i="2" s="1"/>
  <c r="J275" i="2"/>
  <c r="J267" i="2"/>
  <c r="J259" i="2"/>
  <c r="K259" i="2" s="1"/>
  <c r="J251" i="2"/>
  <c r="L251" i="2" s="1"/>
  <c r="J243" i="2"/>
  <c r="J235" i="2"/>
  <c r="L235" i="2" s="1"/>
  <c r="J228" i="2"/>
  <c r="M228" i="2" s="1"/>
  <c r="J220" i="2"/>
  <c r="M220" i="2" s="1"/>
  <c r="J212" i="2"/>
  <c r="K212" i="2" s="1"/>
  <c r="J204" i="2"/>
  <c r="K204" i="2" s="1"/>
  <c r="J196" i="2"/>
  <c r="K196" i="2" s="1"/>
  <c r="J188" i="2"/>
  <c r="L188" i="2" s="1"/>
  <c r="J180" i="2"/>
  <c r="L180" i="2" s="1"/>
  <c r="J172" i="2"/>
  <c r="L172" i="2" s="1"/>
  <c r="J164" i="2"/>
  <c r="M164" i="2" s="1"/>
  <c r="J156" i="2"/>
  <c r="J148" i="2"/>
  <c r="K148" i="2" s="1"/>
  <c r="J140" i="2"/>
  <c r="K140" i="2" s="1"/>
  <c r="J132" i="2"/>
  <c r="K132" i="2" s="1"/>
  <c r="J124" i="2"/>
  <c r="L124" i="2" s="1"/>
  <c r="J116" i="2"/>
  <c r="L116" i="2" s="1"/>
  <c r="J108" i="2"/>
  <c r="L108" i="2" s="1"/>
  <c r="J100" i="2"/>
  <c r="J92" i="2"/>
  <c r="M92" i="2" s="1"/>
  <c r="J84" i="2"/>
  <c r="K84" i="2" s="1"/>
  <c r="J76" i="2"/>
  <c r="K76" i="2" s="1"/>
  <c r="J68" i="2"/>
  <c r="K68" i="2" s="1"/>
  <c r="J60" i="2"/>
  <c r="L60" i="2" s="1"/>
  <c r="J49" i="2"/>
  <c r="L49" i="2" s="1"/>
  <c r="J41" i="2"/>
  <c r="M41" i="2" s="1"/>
  <c r="J33" i="2"/>
  <c r="M33" i="2" s="1"/>
  <c r="J25" i="2"/>
  <c r="K25" i="2" s="1"/>
  <c r="L740" i="2" l="1"/>
  <c r="M1121" i="2"/>
  <c r="M890" i="2"/>
  <c r="M1222" i="2"/>
  <c r="M940" i="2"/>
  <c r="M1248" i="2"/>
  <c r="L1269" i="2"/>
  <c r="M629" i="2"/>
  <c r="L73" i="2"/>
  <c r="M1471" i="2"/>
  <c r="L1472" i="2"/>
  <c r="L1681" i="2"/>
  <c r="L230" i="2"/>
  <c r="M1523" i="2"/>
  <c r="L1566" i="2"/>
  <c r="L1523" i="2"/>
  <c r="L912" i="2"/>
  <c r="L793" i="2"/>
  <c r="L1318" i="2"/>
  <c r="M1502" i="2"/>
  <c r="L1141" i="2"/>
  <c r="M868" i="2"/>
  <c r="M378" i="2"/>
  <c r="M354" i="2"/>
  <c r="M1070" i="2"/>
  <c r="M229" i="2"/>
  <c r="L1492" i="2"/>
  <c r="L757" i="2"/>
  <c r="M406" i="2"/>
  <c r="M522" i="2"/>
  <c r="M1155" i="2"/>
  <c r="M139" i="2"/>
  <c r="M489" i="2"/>
  <c r="L665" i="2"/>
  <c r="L1606" i="2"/>
  <c r="L90" i="2"/>
  <c r="M656" i="2"/>
  <c r="L961" i="2"/>
  <c r="M563" i="2"/>
  <c r="L910" i="2"/>
  <c r="M224" i="2"/>
  <c r="M343" i="2"/>
  <c r="L820" i="2"/>
  <c r="M984" i="2"/>
  <c r="M191" i="2"/>
  <c r="L500" i="2"/>
  <c r="M659" i="2"/>
  <c r="L1100" i="2"/>
  <c r="L1156" i="2"/>
  <c r="M1161" i="2"/>
  <c r="M954" i="2"/>
  <c r="L177" i="2"/>
  <c r="M178" i="2"/>
  <c r="L91" i="2"/>
  <c r="M1109" i="2"/>
  <c r="L1397" i="2"/>
  <c r="L1307" i="2"/>
  <c r="L1015" i="2"/>
  <c r="L1061" i="2"/>
  <c r="L656" i="2"/>
  <c r="L1161" i="2"/>
  <c r="M136" i="2"/>
  <c r="L1573" i="2"/>
  <c r="M73" i="2"/>
  <c r="L629" i="2"/>
  <c r="M439" i="2"/>
  <c r="L1344" i="2"/>
  <c r="M932" i="2"/>
  <c r="M1036" i="2"/>
  <c r="L560" i="2"/>
  <c r="M389" i="2"/>
  <c r="M461" i="2"/>
  <c r="L1491" i="2"/>
  <c r="M1530" i="2"/>
  <c r="M912" i="2"/>
  <c r="L841" i="2"/>
  <c r="M961" i="2"/>
  <c r="M933" i="2"/>
  <c r="M1669" i="2"/>
  <c r="L692" i="2"/>
  <c r="M964" i="2"/>
  <c r="L146" i="2"/>
  <c r="L331" i="2"/>
  <c r="L568" i="2"/>
  <c r="M882" i="2"/>
  <c r="L970" i="2"/>
  <c r="M1286" i="2"/>
  <c r="M1051" i="2"/>
  <c r="L1552" i="2"/>
  <c r="L1216" i="2"/>
  <c r="M266" i="2"/>
  <c r="M1054" i="2"/>
  <c r="M1442" i="2"/>
  <c r="L1469" i="2"/>
  <c r="L198" i="2"/>
  <c r="M1209" i="2"/>
  <c r="M111" i="2"/>
  <c r="M167" i="2"/>
  <c r="M713" i="2"/>
  <c r="L769" i="2"/>
  <c r="M1169" i="2"/>
  <c r="L1667" i="2"/>
  <c r="M319" i="2"/>
  <c r="L367" i="2"/>
  <c r="M641" i="2"/>
  <c r="M1018" i="2"/>
  <c r="L1058" i="2"/>
  <c r="L1382" i="2"/>
  <c r="L1077" i="2"/>
  <c r="M1019" i="2"/>
  <c r="L1215" i="2"/>
  <c r="M1495" i="2"/>
  <c r="L471" i="2"/>
  <c r="M708" i="2"/>
  <c r="M1328" i="2"/>
  <c r="M107" i="2"/>
  <c r="L219" i="2"/>
  <c r="M148" i="2"/>
  <c r="M849" i="2"/>
  <c r="M255" i="2"/>
  <c r="L976" i="2"/>
  <c r="M1382" i="2"/>
  <c r="L1019" i="2"/>
  <c r="L862" i="2"/>
  <c r="L1395" i="2"/>
  <c r="M976" i="2"/>
  <c r="M199" i="2"/>
  <c r="L801" i="2"/>
  <c r="M586" i="2"/>
  <c r="M762" i="2"/>
  <c r="M922" i="2"/>
  <c r="M1010" i="2"/>
  <c r="L240" i="2"/>
  <c r="M1303" i="2"/>
  <c r="L238" i="2"/>
  <c r="M1089" i="2"/>
  <c r="L1163" i="2"/>
  <c r="L1534" i="2"/>
  <c r="M558" i="2"/>
  <c r="L1118" i="2"/>
  <c r="M1627" i="2"/>
  <c r="L799" i="2"/>
  <c r="M1203" i="2"/>
  <c r="L94" i="2"/>
  <c r="L519" i="2"/>
  <c r="L1619" i="2"/>
  <c r="M254" i="2"/>
  <c r="M412" i="2"/>
  <c r="M1153" i="2"/>
  <c r="M279" i="2"/>
  <c r="M453" i="2"/>
  <c r="L610" i="2"/>
  <c r="M649" i="2"/>
  <c r="L1342" i="2"/>
  <c r="M1660" i="2"/>
  <c r="L821" i="2"/>
  <c r="M264" i="2"/>
  <c r="L522" i="2"/>
  <c r="L1353" i="2"/>
  <c r="M772" i="2"/>
  <c r="M1028" i="2"/>
  <c r="M1288" i="2"/>
  <c r="L1512" i="2"/>
  <c r="M1609" i="2"/>
  <c r="M545" i="2"/>
  <c r="M652" i="2"/>
  <c r="M1215" i="2"/>
  <c r="M202" i="2"/>
  <c r="L558" i="2"/>
  <c r="L687" i="2"/>
  <c r="L927" i="2"/>
  <c r="L983" i="2"/>
  <c r="L1203" i="2"/>
  <c r="L261" i="2"/>
  <c r="L1532" i="2"/>
  <c r="M1061" i="2"/>
  <c r="M230" i="2"/>
  <c r="M382" i="2"/>
  <c r="L1153" i="2"/>
  <c r="M383" i="2"/>
  <c r="L413" i="2"/>
  <c r="M858" i="2"/>
  <c r="L1034" i="2"/>
  <c r="M1122" i="2"/>
  <c r="M1310" i="2"/>
  <c r="M1446" i="2"/>
  <c r="M572" i="2"/>
  <c r="M771" i="2"/>
  <c r="L24" i="2"/>
  <c r="M331" i="2"/>
  <c r="L1250" i="2"/>
  <c r="M402" i="2"/>
  <c r="L510" i="2"/>
  <c r="M1339" i="2"/>
  <c r="M495" i="2"/>
  <c r="M238" i="2"/>
  <c r="M96" i="2"/>
  <c r="M208" i="2"/>
  <c r="M429" i="2"/>
  <c r="M1090" i="2"/>
  <c r="M1190" i="2"/>
  <c r="L1636" i="2"/>
  <c r="M1534" i="2"/>
  <c r="M521" i="2"/>
  <c r="L714" i="2"/>
  <c r="M835" i="2"/>
  <c r="L76" i="2"/>
  <c r="M1126" i="2"/>
  <c r="L771" i="2"/>
  <c r="L1035" i="2"/>
  <c r="M1141" i="2"/>
  <c r="M233" i="2"/>
  <c r="M692" i="2"/>
  <c r="M836" i="2"/>
  <c r="M884" i="2"/>
  <c r="M140" i="2"/>
  <c r="L974" i="2"/>
  <c r="K1007" i="2"/>
  <c r="L1007" i="2"/>
  <c r="K513" i="2"/>
  <c r="M513" i="2"/>
  <c r="K818" i="2"/>
  <c r="M818" i="2"/>
  <c r="K1406" i="2"/>
  <c r="L1406" i="2"/>
  <c r="K1374" i="2"/>
  <c r="L1374" i="2"/>
  <c r="K1506" i="2"/>
  <c r="L1506" i="2"/>
  <c r="M1506" i="2"/>
  <c r="K408" i="2"/>
  <c r="M408" i="2"/>
  <c r="K267" i="2"/>
  <c r="M267" i="2"/>
  <c r="M1450" i="2"/>
  <c r="K1611" i="2"/>
  <c r="L1611" i="2"/>
  <c r="M1611" i="2"/>
  <c r="K246" i="2"/>
  <c r="M246" i="2"/>
  <c r="K843" i="2"/>
  <c r="L843" i="2"/>
  <c r="K1403" i="2"/>
  <c r="M1403" i="2"/>
  <c r="K508" i="2"/>
  <c r="L508" i="2"/>
  <c r="K650" i="2"/>
  <c r="M650" i="2"/>
  <c r="L650" i="2"/>
  <c r="K1685" i="2"/>
  <c r="M1685" i="2"/>
  <c r="K777" i="2"/>
  <c r="L777" i="2"/>
  <c r="K730" i="2"/>
  <c r="M730" i="2"/>
  <c r="K986" i="2"/>
  <c r="M986" i="2"/>
  <c r="K1605" i="2"/>
  <c r="L1605" i="2"/>
  <c r="K763" i="2"/>
  <c r="M763" i="2"/>
  <c r="K1503" i="2"/>
  <c r="L1503" i="2"/>
  <c r="M1503" i="2"/>
  <c r="K114" i="2"/>
  <c r="M114" i="2"/>
  <c r="K716" i="2"/>
  <c r="L716" i="2"/>
  <c r="M716" i="2"/>
  <c r="K946" i="2"/>
  <c r="M946" i="2"/>
  <c r="K715" i="2"/>
  <c r="L715" i="2"/>
  <c r="K1463" i="2"/>
  <c r="L1463" i="2"/>
  <c r="K234" i="2"/>
  <c r="M234" i="2"/>
  <c r="M870" i="2"/>
  <c r="K51" i="2"/>
  <c r="M51" i="2"/>
  <c r="K420" i="2"/>
  <c r="M420" i="2"/>
  <c r="K1113" i="2"/>
  <c r="M1113" i="2"/>
  <c r="K192" i="2"/>
  <c r="L192" i="2"/>
  <c r="K906" i="2"/>
  <c r="L906" i="2"/>
  <c r="K20" i="2"/>
  <c r="L20" i="2"/>
  <c r="M20" i="2"/>
  <c r="K281" i="2"/>
  <c r="L281" i="2"/>
  <c r="K477" i="2"/>
  <c r="L477" i="2"/>
  <c r="K1194" i="2"/>
  <c r="M1194" i="2"/>
  <c r="L870" i="2"/>
  <c r="K1317" i="2"/>
  <c r="L1317" i="2"/>
  <c r="M1580" i="2"/>
  <c r="K390" i="2"/>
  <c r="M390" i="2"/>
  <c r="K546" i="2"/>
  <c r="M546" i="2"/>
  <c r="K232" i="2"/>
  <c r="M232" i="2"/>
  <c r="K1091" i="2"/>
  <c r="L1091" i="2"/>
  <c r="M1091" i="2"/>
  <c r="K1415" i="2"/>
  <c r="L1415" i="2"/>
  <c r="M101" i="2"/>
  <c r="L221" i="2"/>
  <c r="L1119" i="2"/>
  <c r="L1175" i="2"/>
  <c r="M1323" i="2"/>
  <c r="M222" i="2"/>
  <c r="L1476" i="2"/>
  <c r="M1117" i="2"/>
  <c r="M358" i="2"/>
  <c r="L601" i="2"/>
  <c r="M929" i="2"/>
  <c r="M969" i="2"/>
  <c r="M1261" i="2"/>
  <c r="L1584" i="2"/>
  <c r="M144" i="2"/>
  <c r="M287" i="2"/>
  <c r="M626" i="2"/>
  <c r="M690" i="2"/>
  <c r="L778" i="2"/>
  <c r="M1254" i="2"/>
  <c r="M1510" i="2"/>
  <c r="L660" i="2"/>
  <c r="M137" i="2"/>
  <c r="L907" i="2"/>
  <c r="M955" i="2"/>
  <c r="M1147" i="2"/>
  <c r="M1183" i="2"/>
  <c r="M210" i="2"/>
  <c r="L479" i="2"/>
  <c r="L612" i="2"/>
  <c r="M908" i="2"/>
  <c r="M1004" i="2"/>
  <c r="L1140" i="2"/>
  <c r="L1224" i="2"/>
  <c r="L1256" i="2"/>
  <c r="L1384" i="2"/>
  <c r="L1599" i="2"/>
  <c r="L32" i="2"/>
  <c r="M1425" i="2"/>
  <c r="L1323" i="2"/>
  <c r="M1476" i="2"/>
  <c r="L1117" i="2"/>
  <c r="M1584" i="2"/>
  <c r="M660" i="2"/>
  <c r="L1183" i="2"/>
  <c r="L210" i="2"/>
  <c r="M479" i="2"/>
  <c r="M1140" i="2"/>
  <c r="M1224" i="2"/>
  <c r="M1256" i="2"/>
  <c r="M433" i="2"/>
  <c r="M1062" i="2"/>
  <c r="L1258" i="2"/>
  <c r="M1434" i="2"/>
  <c r="L1627" i="2"/>
  <c r="L1233" i="2"/>
  <c r="M1023" i="2"/>
  <c r="L1299" i="2"/>
  <c r="L229" i="2"/>
  <c r="M680" i="2"/>
  <c r="M1056" i="2"/>
  <c r="L1682" i="2"/>
  <c r="M103" i="2"/>
  <c r="M326" i="2"/>
  <c r="M374" i="2"/>
  <c r="M985" i="2"/>
  <c r="M1041" i="2"/>
  <c r="M18" i="2"/>
  <c r="M128" i="2"/>
  <c r="L303" i="2"/>
  <c r="M754" i="2"/>
  <c r="M794" i="2"/>
  <c r="L842" i="2"/>
  <c r="L1350" i="2"/>
  <c r="L480" i="2"/>
  <c r="M105" i="2"/>
  <c r="L368" i="2"/>
  <c r="L666" i="2"/>
  <c r="M699" i="2"/>
  <c r="M1399" i="2"/>
  <c r="M1439" i="2"/>
  <c r="L1297" i="2"/>
  <c r="L138" i="2"/>
  <c r="L218" i="2"/>
  <c r="L369" i="2"/>
  <c r="L531" i="2"/>
  <c r="M667" i="2"/>
  <c r="M1068" i="2"/>
  <c r="M1320" i="2"/>
  <c r="L1352" i="2"/>
  <c r="L1575" i="2"/>
  <c r="L103" i="2"/>
  <c r="L128" i="2"/>
  <c r="L699" i="2"/>
  <c r="L1399" i="2"/>
  <c r="L1068" i="2"/>
  <c r="M499" i="2"/>
  <c r="L635" i="2"/>
  <c r="L1124" i="2"/>
  <c r="L1248" i="2"/>
  <c r="L1328" i="2"/>
  <c r="L1583" i="2"/>
  <c r="L652" i="2"/>
  <c r="K1373" i="2"/>
  <c r="M1373" i="2"/>
  <c r="K605" i="2"/>
  <c r="L605" i="2"/>
  <c r="K1246" i="2"/>
  <c r="M1246" i="2"/>
  <c r="K1543" i="2"/>
  <c r="M1543" i="2"/>
  <c r="L1543" i="2"/>
  <c r="K75" i="2"/>
  <c r="L75" i="2"/>
  <c r="M75" i="2"/>
  <c r="K282" i="2"/>
  <c r="L282" i="2"/>
  <c r="M212" i="2"/>
  <c r="M550" i="2"/>
  <c r="L1166" i="2"/>
  <c r="L1322" i="2"/>
  <c r="M1498" i="2"/>
  <c r="M1564" i="2"/>
  <c r="L1329" i="2"/>
  <c r="L157" i="2"/>
  <c r="M292" i="2"/>
  <c r="L551" i="2"/>
  <c r="M638" i="2"/>
  <c r="M703" i="2"/>
  <c r="L759" i="2"/>
  <c r="M831" i="2"/>
  <c r="L887" i="2"/>
  <c r="L1071" i="2"/>
  <c r="L1435" i="2"/>
  <c r="K1578" i="2"/>
  <c r="L1578" i="2"/>
  <c r="K1604" i="2"/>
  <c r="M1604" i="2"/>
  <c r="M1093" i="2"/>
  <c r="K35" i="2"/>
  <c r="M35" i="2"/>
  <c r="K503" i="2"/>
  <c r="M503" i="2"/>
  <c r="K552" i="2"/>
  <c r="M552" i="2"/>
  <c r="M1040" i="2"/>
  <c r="L1284" i="2"/>
  <c r="K1229" i="2"/>
  <c r="M1229" i="2"/>
  <c r="K581" i="2"/>
  <c r="M581" i="2"/>
  <c r="L581" i="2"/>
  <c r="M119" i="2"/>
  <c r="K302" i="2"/>
  <c r="L302" i="2"/>
  <c r="K885" i="2"/>
  <c r="L885" i="2"/>
  <c r="M885" i="2"/>
  <c r="K74" i="2"/>
  <c r="L74" i="2"/>
  <c r="M74" i="2"/>
  <c r="K616" i="2"/>
  <c r="L616" i="2"/>
  <c r="M616" i="2"/>
  <c r="K507" i="2"/>
  <c r="M507" i="2"/>
  <c r="L507" i="2"/>
  <c r="K643" i="2"/>
  <c r="L643" i="2"/>
  <c r="M643" i="2"/>
  <c r="L1498" i="2"/>
  <c r="L638" i="2"/>
  <c r="K1641" i="2"/>
  <c r="M1641" i="2"/>
  <c r="K1333" i="2"/>
  <c r="M1333" i="2"/>
  <c r="L1040" i="2"/>
  <c r="K1244" i="2"/>
  <c r="L1244" i="2"/>
  <c r="K1500" i="2"/>
  <c r="L1500" i="2"/>
  <c r="K127" i="2"/>
  <c r="M127" i="2"/>
  <c r="K537" i="2"/>
  <c r="M537" i="2"/>
  <c r="K737" i="2"/>
  <c r="L737" i="2"/>
  <c r="K1025" i="2"/>
  <c r="L1025" i="2"/>
  <c r="K826" i="2"/>
  <c r="M826" i="2"/>
  <c r="K1214" i="2"/>
  <c r="M1214" i="2"/>
  <c r="K1223" i="2"/>
  <c r="L1223" i="2"/>
  <c r="K1504" i="2"/>
  <c r="M1504" i="2"/>
  <c r="K1662" i="2"/>
  <c r="L1662" i="2"/>
  <c r="K1625" i="2"/>
  <c r="M1625" i="2"/>
  <c r="K528" i="2"/>
  <c r="L528" i="2"/>
  <c r="M528" i="2"/>
  <c r="L550" i="2"/>
  <c r="L140" i="2"/>
  <c r="L433" i="2"/>
  <c r="L718" i="2"/>
  <c r="L1054" i="2"/>
  <c r="L1126" i="2"/>
  <c r="L1306" i="2"/>
  <c r="L1434" i="2"/>
  <c r="M1385" i="2"/>
  <c r="M165" i="2"/>
  <c r="M815" i="2"/>
  <c r="M895" i="2"/>
  <c r="M1135" i="2"/>
  <c r="M1211" i="2"/>
  <c r="L1267" i="2"/>
  <c r="L1641" i="2"/>
  <c r="K1659" i="2"/>
  <c r="M1659" i="2"/>
  <c r="K43" i="2"/>
  <c r="L43" i="2"/>
  <c r="K142" i="2"/>
  <c r="L142" i="2"/>
  <c r="K768" i="2"/>
  <c r="L768" i="2"/>
  <c r="M768" i="2"/>
  <c r="L701" i="2"/>
  <c r="M1165" i="2"/>
  <c r="K366" i="2"/>
  <c r="M366" i="2"/>
  <c r="K977" i="2"/>
  <c r="M977" i="2"/>
  <c r="K152" i="2"/>
  <c r="M152" i="2"/>
  <c r="K698" i="2"/>
  <c r="M698" i="2"/>
  <c r="K361" i="2"/>
  <c r="L361" i="2"/>
  <c r="K1012" i="2"/>
  <c r="L1012" i="2"/>
  <c r="M1012" i="2"/>
  <c r="K203" i="2"/>
  <c r="L203" i="2"/>
  <c r="M203" i="2"/>
  <c r="M1306" i="2"/>
  <c r="L1385" i="2"/>
  <c r="L815" i="2"/>
  <c r="L1135" i="2"/>
  <c r="K237" i="2"/>
  <c r="M237" i="2"/>
  <c r="K776" i="2"/>
  <c r="L776" i="2"/>
  <c r="M776" i="2"/>
  <c r="K1308" i="2"/>
  <c r="L1308" i="2"/>
  <c r="M701" i="2"/>
  <c r="K1069" i="2"/>
  <c r="M1069" i="2"/>
  <c r="K594" i="2"/>
  <c r="M594" i="2"/>
  <c r="K1182" i="2"/>
  <c r="L1182" i="2"/>
  <c r="K1478" i="2"/>
  <c r="M1478" i="2"/>
  <c r="K1668" i="2"/>
  <c r="M1668" i="2"/>
  <c r="L1668" i="2"/>
  <c r="K1661" i="2"/>
  <c r="L1661" i="2"/>
  <c r="K573" i="2"/>
  <c r="L573" i="2"/>
  <c r="M573" i="2"/>
  <c r="K492" i="2"/>
  <c r="L492" i="2"/>
  <c r="M492" i="2"/>
  <c r="K1157" i="2"/>
  <c r="M1157" i="2"/>
  <c r="K1515" i="2"/>
  <c r="L1515" i="2"/>
  <c r="K158" i="2"/>
  <c r="L158" i="2"/>
  <c r="K206" i="2"/>
  <c r="L206" i="2"/>
  <c r="K527" i="2"/>
  <c r="M527" i="2"/>
  <c r="L527" i="2"/>
  <c r="K920" i="2"/>
  <c r="M920" i="2"/>
  <c r="K1666" i="2"/>
  <c r="M1666" i="2"/>
  <c r="L1666" i="2"/>
  <c r="K664" i="2"/>
  <c r="M664" i="2"/>
  <c r="L664" i="2"/>
  <c r="K351" i="2"/>
  <c r="M351" i="2"/>
  <c r="K1438" i="2"/>
  <c r="L1438" i="2"/>
  <c r="K155" i="2"/>
  <c r="L155" i="2"/>
  <c r="M204" i="2"/>
  <c r="M387" i="2"/>
  <c r="L614" i="2"/>
  <c r="M734" i="2"/>
  <c r="L782" i="2"/>
  <c r="L1062" i="2"/>
  <c r="L1186" i="2"/>
  <c r="L1314" i="2"/>
  <c r="L1442" i="2"/>
  <c r="M1441" i="2"/>
  <c r="L93" i="2"/>
  <c r="L324" i="2"/>
  <c r="L380" i="2"/>
  <c r="L631" i="2"/>
  <c r="M695" i="2"/>
  <c r="L791" i="2"/>
  <c r="M823" i="2"/>
  <c r="L1195" i="2"/>
  <c r="M1515" i="2"/>
  <c r="L1301" i="2"/>
  <c r="L589" i="2"/>
  <c r="L1305" i="2"/>
  <c r="K1663" i="2"/>
  <c r="M1663" i="2"/>
  <c r="M158" i="2"/>
  <c r="L293" i="2"/>
  <c r="K357" i="2"/>
  <c r="M357" i="2"/>
  <c r="M397" i="2"/>
  <c r="L600" i="2"/>
  <c r="M840" i="2"/>
  <c r="K1674" i="2"/>
  <c r="M1674" i="2"/>
  <c r="L1674" i="2"/>
  <c r="K672" i="2"/>
  <c r="L672" i="2"/>
  <c r="K1221" i="2"/>
  <c r="L1221" i="2"/>
  <c r="K1123" i="2"/>
  <c r="L1123" i="2"/>
  <c r="M1123" i="2"/>
  <c r="K1101" i="2"/>
  <c r="M1101" i="2"/>
  <c r="K330" i="2"/>
  <c r="L330" i="2"/>
  <c r="M330" i="2"/>
  <c r="M449" i="2"/>
  <c r="M493" i="2"/>
  <c r="L204" i="2"/>
  <c r="M339" i="2"/>
  <c r="L387" i="2"/>
  <c r="L734" i="2"/>
  <c r="M878" i="2"/>
  <c r="L1038" i="2"/>
  <c r="M1118" i="2"/>
  <c r="M1314" i="2"/>
  <c r="M1514" i="2"/>
  <c r="M1269" i="2"/>
  <c r="L284" i="2"/>
  <c r="L450" i="2"/>
  <c r="L494" i="2"/>
  <c r="L583" i="2"/>
  <c r="L695" i="2"/>
  <c r="L823" i="2"/>
  <c r="M1015" i="2"/>
  <c r="K1331" i="2"/>
  <c r="M1331" i="2"/>
  <c r="L1618" i="2"/>
  <c r="M589" i="2"/>
  <c r="K1045" i="2"/>
  <c r="L1045" i="2"/>
  <c r="L357" i="2"/>
  <c r="K608" i="2"/>
  <c r="L608" i="2"/>
  <c r="M608" i="2"/>
  <c r="L840" i="2"/>
  <c r="K1032" i="2"/>
  <c r="L1032" i="2"/>
  <c r="M1032" i="2"/>
  <c r="L1484" i="2"/>
  <c r="K797" i="2"/>
  <c r="L797" i="2"/>
  <c r="K1541" i="2"/>
  <c r="M1541" i="2"/>
  <c r="L1541" i="2"/>
  <c r="K1083" i="2"/>
  <c r="L1083" i="2"/>
  <c r="K106" i="2"/>
  <c r="M106" i="2"/>
  <c r="K329" i="2"/>
  <c r="L329" i="2"/>
  <c r="M329" i="2"/>
  <c r="M496" i="2"/>
  <c r="L625" i="2"/>
  <c r="L412" i="2"/>
  <c r="M1318" i="2"/>
  <c r="M1350" i="2"/>
  <c r="L408" i="2"/>
  <c r="M821" i="2"/>
  <c r="L105" i="2"/>
  <c r="L955" i="2"/>
  <c r="L1155" i="2"/>
  <c r="L1439" i="2"/>
  <c r="L1471" i="2"/>
  <c r="M1552" i="2"/>
  <c r="L178" i="2"/>
  <c r="L932" i="2"/>
  <c r="L1036" i="2"/>
  <c r="M1575" i="2"/>
  <c r="M1367" i="2"/>
  <c r="M668" i="2"/>
  <c r="M1353" i="2"/>
  <c r="L31" i="2"/>
  <c r="M146" i="2"/>
  <c r="M218" i="2"/>
  <c r="L439" i="2"/>
  <c r="M972" i="2"/>
  <c r="M1013" i="2"/>
  <c r="M841" i="2"/>
  <c r="L1190" i="2"/>
  <c r="L1222" i="2"/>
  <c r="L1254" i="2"/>
  <c r="M1676" i="2"/>
  <c r="L1497" i="2"/>
  <c r="M46" i="2"/>
  <c r="L304" i="2"/>
  <c r="M392" i="2"/>
  <c r="M462" i="2"/>
  <c r="L572" i="2"/>
  <c r="L763" i="2"/>
  <c r="M891" i="2"/>
  <c r="M1059" i="2"/>
  <c r="M1207" i="2"/>
  <c r="M1526" i="2"/>
  <c r="L1598" i="2"/>
  <c r="L1629" i="2"/>
  <c r="L114" i="2"/>
  <c r="M305" i="2"/>
  <c r="M337" i="2"/>
  <c r="M580" i="2"/>
  <c r="M684" i="2"/>
  <c r="M748" i="2"/>
  <c r="L868" i="2"/>
  <c r="L908" i="2"/>
  <c r="L940" i="2"/>
  <c r="L1132" i="2"/>
  <c r="M1200" i="2"/>
  <c r="L1392" i="2"/>
  <c r="L1440" i="2"/>
  <c r="L1480" i="2"/>
  <c r="M1512" i="2"/>
  <c r="M1583" i="2"/>
  <c r="L4" i="2"/>
  <c r="M171" i="2"/>
  <c r="M298" i="2"/>
  <c r="L741" i="2"/>
  <c r="L1013" i="2"/>
  <c r="L1576" i="2"/>
  <c r="L414" i="2"/>
  <c r="L462" i="2"/>
  <c r="L803" i="2"/>
  <c r="L891" i="2"/>
  <c r="L1059" i="2"/>
  <c r="M1239" i="2"/>
  <c r="M1463" i="2"/>
  <c r="L1526" i="2"/>
  <c r="M488" i="2"/>
  <c r="L989" i="2"/>
  <c r="M15" i="2"/>
  <c r="L305" i="2"/>
  <c r="L337" i="2"/>
  <c r="L580" i="2"/>
  <c r="L748" i="2"/>
  <c r="L1060" i="2"/>
  <c r="M1100" i="2"/>
  <c r="M1132" i="2"/>
  <c r="M1392" i="2"/>
  <c r="M1440" i="2"/>
  <c r="M1480" i="2"/>
  <c r="L1567" i="2"/>
  <c r="M1646" i="2"/>
  <c r="L139" i="2"/>
  <c r="L266" i="2"/>
  <c r="M557" i="2"/>
  <c r="M805" i="2"/>
  <c r="L1361" i="2"/>
  <c r="K767" i="2"/>
  <c r="M767" i="2"/>
  <c r="K1180" i="2"/>
  <c r="L1180" i="2"/>
  <c r="K866" i="2"/>
  <c r="L866" i="2"/>
  <c r="K676" i="2"/>
  <c r="L676" i="2"/>
  <c r="M676" i="2"/>
  <c r="M900" i="2"/>
  <c r="M196" i="2"/>
  <c r="M25" i="2"/>
  <c r="M84" i="2"/>
  <c r="L267" i="2"/>
  <c r="L493" i="2"/>
  <c r="K582" i="2"/>
  <c r="M582" i="2"/>
  <c r="K630" i="2"/>
  <c r="M630" i="2"/>
  <c r="K669" i="2"/>
  <c r="L669" i="2"/>
  <c r="K1006" i="2"/>
  <c r="M1006" i="2"/>
  <c r="K1242" i="2"/>
  <c r="M1242" i="2"/>
  <c r="K1429" i="2"/>
  <c r="L1429" i="2"/>
  <c r="K133" i="2"/>
  <c r="L133" i="2"/>
  <c r="K276" i="2"/>
  <c r="L276" i="2"/>
  <c r="M276" i="2"/>
  <c r="L1111" i="2"/>
  <c r="K1275" i="2"/>
  <c r="M1275" i="2"/>
  <c r="K1451" i="2"/>
  <c r="L1451" i="2"/>
  <c r="L832" i="2"/>
  <c r="K1372" i="2"/>
  <c r="L1372" i="2"/>
  <c r="K1420" i="2"/>
  <c r="L1420" i="2"/>
  <c r="M1420" i="2"/>
  <c r="K1586" i="2"/>
  <c r="L1586" i="2"/>
  <c r="M1586" i="2"/>
  <c r="K365" i="2"/>
  <c r="M365" i="2"/>
  <c r="K1102" i="2"/>
  <c r="L1102" i="2"/>
  <c r="K149" i="2"/>
  <c r="L149" i="2"/>
  <c r="M149" i="2"/>
  <c r="K943" i="2"/>
  <c r="L943" i="2"/>
  <c r="K1470" i="2"/>
  <c r="M1470" i="2"/>
  <c r="L68" i="2"/>
  <c r="K441" i="2"/>
  <c r="L441" i="2"/>
  <c r="K509" i="2"/>
  <c r="M509" i="2"/>
  <c r="K798" i="2"/>
  <c r="L798" i="2"/>
  <c r="M798" i="2"/>
  <c r="L846" i="2"/>
  <c r="K926" i="2"/>
  <c r="L926" i="2"/>
  <c r="M926" i="2"/>
  <c r="K1569" i="2"/>
  <c r="M1569" i="2"/>
  <c r="L1569" i="2"/>
  <c r="K1672" i="2"/>
  <c r="M1672" i="2"/>
  <c r="K197" i="2"/>
  <c r="L197" i="2"/>
  <c r="K340" i="2"/>
  <c r="L340" i="2"/>
  <c r="M943" i="2"/>
  <c r="K1079" i="2"/>
  <c r="L1079" i="2"/>
  <c r="M1079" i="2"/>
  <c r="L1243" i="2"/>
  <c r="K997" i="2"/>
  <c r="L997" i="2"/>
  <c r="M997" i="2"/>
  <c r="K166" i="2"/>
  <c r="L166" i="2"/>
  <c r="L333" i="2"/>
  <c r="M577" i="2"/>
  <c r="K1357" i="2"/>
  <c r="M1357" i="2"/>
  <c r="K1556" i="2"/>
  <c r="L1556" i="2"/>
  <c r="L813" i="2"/>
  <c r="K1481" i="2"/>
  <c r="L1481" i="2"/>
  <c r="M1481" i="2"/>
  <c r="M866" i="2"/>
  <c r="K1066" i="2"/>
  <c r="L1066" i="2"/>
  <c r="M1066" i="2"/>
  <c r="K1154" i="2"/>
  <c r="L1154" i="2"/>
  <c r="M1154" i="2"/>
  <c r="K161" i="2"/>
  <c r="M161" i="2"/>
  <c r="K498" i="2"/>
  <c r="M498" i="2"/>
  <c r="L498" i="2"/>
  <c r="K971" i="2"/>
  <c r="L971" i="2"/>
  <c r="K269" i="2"/>
  <c r="L269" i="2"/>
  <c r="M68" i="2"/>
  <c r="L623" i="2"/>
  <c r="K712" i="2"/>
  <c r="M712" i="2"/>
  <c r="L712" i="2"/>
  <c r="L196" i="2"/>
  <c r="K395" i="2"/>
  <c r="L395" i="2"/>
  <c r="M441" i="2"/>
  <c r="K567" i="2"/>
  <c r="L567" i="2"/>
  <c r="K750" i="2"/>
  <c r="M750" i="2"/>
  <c r="K806" i="2"/>
  <c r="M806" i="2"/>
  <c r="K934" i="2"/>
  <c r="M934" i="2"/>
  <c r="M1134" i="2"/>
  <c r="K1178" i="2"/>
  <c r="M1178" i="2"/>
  <c r="K1378" i="2"/>
  <c r="M1378" i="2"/>
  <c r="L1378" i="2"/>
  <c r="K1624" i="2"/>
  <c r="L1624" i="2"/>
  <c r="M829" i="2"/>
  <c r="M1639" i="2"/>
  <c r="M340" i="2"/>
  <c r="K458" i="2"/>
  <c r="L458" i="2"/>
  <c r="M458" i="2"/>
  <c r="L543" i="2"/>
  <c r="K1554" i="2"/>
  <c r="L1554" i="2"/>
  <c r="K1237" i="2"/>
  <c r="L1237" i="2"/>
  <c r="L134" i="2"/>
  <c r="M166" i="2"/>
  <c r="L1357" i="2"/>
  <c r="K857" i="2"/>
  <c r="M857" i="2"/>
  <c r="K993" i="2"/>
  <c r="M993" i="2"/>
  <c r="K169" i="2"/>
  <c r="L169" i="2"/>
  <c r="M169" i="2"/>
  <c r="K275" i="2"/>
  <c r="M275" i="2"/>
  <c r="K1029" i="2"/>
  <c r="M1029" i="2"/>
  <c r="K704" i="2"/>
  <c r="L704" i="2"/>
  <c r="K428" i="2"/>
  <c r="M428" i="2"/>
  <c r="K742" i="2"/>
  <c r="L742" i="2"/>
  <c r="K70" i="2"/>
  <c r="L70" i="2"/>
  <c r="L365" i="2"/>
  <c r="M88" i="2"/>
  <c r="K323" i="2"/>
  <c r="M323" i="2"/>
  <c r="L132" i="2"/>
  <c r="M259" i="2"/>
  <c r="M76" i="2"/>
  <c r="L259" i="2"/>
  <c r="M395" i="2"/>
  <c r="M567" i="2"/>
  <c r="K678" i="2"/>
  <c r="L678" i="2"/>
  <c r="L806" i="2"/>
  <c r="L934" i="2"/>
  <c r="K990" i="2"/>
  <c r="L990" i="2"/>
  <c r="M990" i="2"/>
  <c r="L1178" i="2"/>
  <c r="K1386" i="2"/>
  <c r="L1386" i="2"/>
  <c r="M1624" i="2"/>
  <c r="K1651" i="2"/>
  <c r="M1651" i="2"/>
  <c r="K69" i="2"/>
  <c r="L69" i="2"/>
  <c r="K213" i="2"/>
  <c r="L213" i="2"/>
  <c r="M213" i="2"/>
  <c r="K591" i="2"/>
  <c r="L591" i="2"/>
  <c r="M591" i="2"/>
  <c r="L735" i="2"/>
  <c r="K1387" i="2"/>
  <c r="L1387" i="2"/>
  <c r="M1387" i="2"/>
  <c r="K1649" i="2"/>
  <c r="M1649" i="2"/>
  <c r="L693" i="2"/>
  <c r="K921" i="2"/>
  <c r="M921" i="2"/>
  <c r="K501" i="2"/>
  <c r="M501" i="2"/>
  <c r="K1561" i="2"/>
  <c r="L1561" i="2"/>
  <c r="K646" i="2"/>
  <c r="L646" i="2"/>
  <c r="K160" i="2"/>
  <c r="M160" i="2"/>
  <c r="K1370" i="2"/>
  <c r="M1370" i="2"/>
  <c r="M646" i="2"/>
  <c r="K575" i="2"/>
  <c r="M575" i="2"/>
  <c r="K814" i="2"/>
  <c r="M814" i="2"/>
  <c r="K942" i="2"/>
  <c r="M942" i="2"/>
  <c r="K998" i="2"/>
  <c r="M998" i="2"/>
  <c r="K1226" i="2"/>
  <c r="L1226" i="2"/>
  <c r="K1632" i="2"/>
  <c r="M1632" i="2"/>
  <c r="L1632" i="2"/>
  <c r="K260" i="2"/>
  <c r="L260" i="2"/>
  <c r="K1047" i="2"/>
  <c r="L1047" i="2"/>
  <c r="K1179" i="2"/>
  <c r="L1179" i="2"/>
  <c r="K1493" i="2"/>
  <c r="M1493" i="2"/>
  <c r="K1401" i="2"/>
  <c r="L1401" i="2"/>
  <c r="K301" i="2"/>
  <c r="L301" i="2"/>
  <c r="M301" i="2"/>
  <c r="K475" i="2"/>
  <c r="M475" i="2"/>
  <c r="L475" i="2"/>
  <c r="K1104" i="2"/>
  <c r="M1104" i="2"/>
  <c r="L1104" i="2"/>
  <c r="K785" i="2"/>
  <c r="L785" i="2"/>
  <c r="K437" i="2"/>
  <c r="L437" i="2"/>
  <c r="K42" i="2"/>
  <c r="M42" i="2"/>
  <c r="K1228" i="2"/>
  <c r="M1228" i="2"/>
  <c r="L1228" i="2"/>
  <c r="K263" i="2"/>
  <c r="L263" i="2"/>
  <c r="M263" i="2"/>
  <c r="M132" i="2"/>
  <c r="K686" i="2"/>
  <c r="M686" i="2"/>
  <c r="K981" i="2"/>
  <c r="M981" i="2"/>
  <c r="K34" i="2"/>
  <c r="M34" i="2"/>
  <c r="K85" i="2"/>
  <c r="L85" i="2"/>
  <c r="M85" i="2"/>
  <c r="K426" i="2"/>
  <c r="L426" i="2"/>
  <c r="K518" i="2"/>
  <c r="L518" i="2"/>
  <c r="M518" i="2"/>
  <c r="K879" i="2"/>
  <c r="L879" i="2"/>
  <c r="M879" i="2"/>
  <c r="K1143" i="2"/>
  <c r="L1143" i="2"/>
  <c r="K102" i="2"/>
  <c r="L102" i="2"/>
  <c r="M102" i="2"/>
  <c r="K784" i="2"/>
  <c r="L784" i="2"/>
  <c r="K1364" i="2"/>
  <c r="L1364" i="2"/>
  <c r="K1412" i="2"/>
  <c r="M1412" i="2"/>
  <c r="L1412" i="2"/>
  <c r="K1547" i="2"/>
  <c r="M1547" i="2"/>
  <c r="L1547" i="2"/>
  <c r="K435" i="2"/>
  <c r="M435" i="2"/>
  <c r="K1160" i="2"/>
  <c r="L1160" i="2"/>
  <c r="K1236" i="2"/>
  <c r="L1236" i="2"/>
  <c r="K1555" i="2"/>
  <c r="L1555" i="2"/>
  <c r="K553" i="2"/>
  <c r="M553" i="2"/>
  <c r="K833" i="2"/>
  <c r="M833" i="2"/>
  <c r="L833" i="2"/>
  <c r="K1097" i="2"/>
  <c r="L1097" i="2"/>
  <c r="K554" i="2"/>
  <c r="L554" i="2"/>
  <c r="K994" i="2"/>
  <c r="L994" i="2"/>
  <c r="K524" i="2"/>
  <c r="L524" i="2"/>
  <c r="K655" i="2"/>
  <c r="L655" i="2"/>
  <c r="K720" i="2"/>
  <c r="M720" i="2"/>
  <c r="K992" i="2"/>
  <c r="M992" i="2"/>
  <c r="K1112" i="2"/>
  <c r="M1112" i="2"/>
  <c r="K1428" i="2"/>
  <c r="L1428" i="2"/>
  <c r="K1626" i="2"/>
  <c r="L1626" i="2"/>
  <c r="K1477" i="2"/>
  <c r="M1477" i="2"/>
  <c r="K1528" i="2"/>
  <c r="L1528" i="2"/>
  <c r="K44" i="2"/>
  <c r="L44" i="2"/>
  <c r="M44" i="2"/>
  <c r="K404" i="2"/>
  <c r="L404" i="2"/>
  <c r="M404" i="2"/>
  <c r="K609" i="2"/>
  <c r="M609" i="2"/>
  <c r="K391" i="2"/>
  <c r="L391" i="2"/>
  <c r="K802" i="2"/>
  <c r="L802" i="2"/>
  <c r="K1377" i="2"/>
  <c r="M1377" i="2"/>
  <c r="K1647" i="2"/>
  <c r="M1647" i="2"/>
  <c r="K97" i="2"/>
  <c r="M97" i="2"/>
  <c r="K455" i="2"/>
  <c r="M455" i="2"/>
  <c r="L1482" i="2"/>
  <c r="M1545" i="2"/>
  <c r="M1453" i="2"/>
  <c r="M1683" i="2"/>
  <c r="M925" i="2"/>
  <c r="M26" i="2"/>
  <c r="L316" i="2"/>
  <c r="M348" i="2"/>
  <c r="L434" i="2"/>
  <c r="M654" i="2"/>
  <c r="M751" i="2"/>
  <c r="L919" i="2"/>
  <c r="M951" i="2"/>
  <c r="L1055" i="2"/>
  <c r="M1151" i="2"/>
  <c r="M1259" i="2"/>
  <c r="L1427" i="2"/>
  <c r="M1459" i="2"/>
  <c r="L1562" i="2"/>
  <c r="L1657" i="2"/>
  <c r="M1437" i="2"/>
  <c r="L1249" i="2"/>
  <c r="M1457" i="2"/>
  <c r="L78" i="2"/>
  <c r="M174" i="2"/>
  <c r="L349" i="2"/>
  <c r="K403" i="2"/>
  <c r="L403" i="2"/>
  <c r="M443" i="2"/>
  <c r="M655" i="2"/>
  <c r="L720" i="2"/>
  <c r="K808" i="2"/>
  <c r="M808" i="2"/>
  <c r="K968" i="2"/>
  <c r="M968" i="2"/>
  <c r="K1168" i="2"/>
  <c r="L1168" i="2"/>
  <c r="K1292" i="2"/>
  <c r="M1292" i="2"/>
  <c r="K1436" i="2"/>
  <c r="L1436" i="2"/>
  <c r="L1563" i="2"/>
  <c r="K1603" i="2"/>
  <c r="L1603" i="2"/>
  <c r="K1389" i="2"/>
  <c r="M1389" i="2"/>
  <c r="L1477" i="2"/>
  <c r="M1528" i="2"/>
  <c r="K175" i="2"/>
  <c r="L175" i="2"/>
  <c r="L609" i="2"/>
  <c r="M1057" i="2"/>
  <c r="K64" i="2"/>
  <c r="L64" i="2"/>
  <c r="M391" i="2"/>
  <c r="M802" i="2"/>
  <c r="L1377" i="2"/>
  <c r="L1647" i="2"/>
  <c r="K328" i="2"/>
  <c r="M328" i="2"/>
  <c r="L328" i="2"/>
  <c r="K393" i="2"/>
  <c r="M393" i="2"/>
  <c r="L393" i="2"/>
  <c r="L455" i="2"/>
  <c r="K1638" i="2"/>
  <c r="M1638" i="2"/>
  <c r="K83" i="2"/>
  <c r="L83" i="2"/>
  <c r="M83" i="2"/>
  <c r="K211" i="2"/>
  <c r="L211" i="2"/>
  <c r="M211" i="2"/>
  <c r="K338" i="2"/>
  <c r="L338" i="2"/>
  <c r="M338" i="2"/>
  <c r="M637" i="2"/>
  <c r="M862" i="2"/>
  <c r="M1186" i="2"/>
  <c r="M1250" i="2"/>
  <c r="M1290" i="2"/>
  <c r="M1354" i="2"/>
  <c r="L1418" i="2"/>
  <c r="L1577" i="2"/>
  <c r="L1640" i="2"/>
  <c r="L925" i="2"/>
  <c r="M1329" i="2"/>
  <c r="L26" i="2"/>
  <c r="M93" i="2"/>
  <c r="L125" i="2"/>
  <c r="M157" i="2"/>
  <c r="L189" i="2"/>
  <c r="M221" i="2"/>
  <c r="L252" i="2"/>
  <c r="M284" i="2"/>
  <c r="L348" i="2"/>
  <c r="L388" i="2"/>
  <c r="M466" i="2"/>
  <c r="L502" i="2"/>
  <c r="M526" i="2"/>
  <c r="L559" i="2"/>
  <c r="L576" i="2"/>
  <c r="M599" i="2"/>
  <c r="M687" i="2"/>
  <c r="L751" i="2"/>
  <c r="L855" i="2"/>
  <c r="M887" i="2"/>
  <c r="L951" i="2"/>
  <c r="L991" i="2"/>
  <c r="M1087" i="2"/>
  <c r="M1195" i="2"/>
  <c r="L1259" i="2"/>
  <c r="L1363" i="2"/>
  <c r="M1395" i="2"/>
  <c r="L1459" i="2"/>
  <c r="L1499" i="2"/>
  <c r="M1594" i="2"/>
  <c r="M1301" i="2"/>
  <c r="L1437" i="2"/>
  <c r="M837" i="2"/>
  <c r="M1045" i="2"/>
  <c r="L1457" i="2"/>
  <c r="L16" i="2"/>
  <c r="M110" i="2"/>
  <c r="L174" i="2"/>
  <c r="M285" i="2"/>
  <c r="M403" i="2"/>
  <c r="K663" i="2"/>
  <c r="M663" i="2"/>
  <c r="K848" i="2"/>
  <c r="L848" i="2"/>
  <c r="K896" i="2"/>
  <c r="M896" i="2"/>
  <c r="L968" i="2"/>
  <c r="L1120" i="2"/>
  <c r="M1168" i="2"/>
  <c r="L1292" i="2"/>
  <c r="K1348" i="2"/>
  <c r="M1348" i="2"/>
  <c r="L1348" i="2"/>
  <c r="M1603" i="2"/>
  <c r="K1501" i="2"/>
  <c r="M1501" i="2"/>
  <c r="K1568" i="2"/>
  <c r="L1568" i="2"/>
  <c r="M175" i="2"/>
  <c r="M570" i="2"/>
  <c r="K897" i="2"/>
  <c r="L897" i="2"/>
  <c r="K1245" i="2"/>
  <c r="M1245" i="2"/>
  <c r="M64" i="2"/>
  <c r="K497" i="2"/>
  <c r="L497" i="2"/>
  <c r="K930" i="2"/>
  <c r="L930" i="2"/>
  <c r="K1130" i="2"/>
  <c r="L1130" i="2"/>
  <c r="M1130" i="2"/>
  <c r="K1653" i="2"/>
  <c r="M1653" i="2"/>
  <c r="L1653" i="2"/>
  <c r="K241" i="2"/>
  <c r="L241" i="2"/>
  <c r="K1520" i="2"/>
  <c r="M1520" i="2"/>
  <c r="L1520" i="2"/>
  <c r="L1638" i="2"/>
  <c r="K411" i="2"/>
  <c r="L411" i="2"/>
  <c r="K459" i="2"/>
  <c r="L459" i="2"/>
  <c r="K1220" i="2"/>
  <c r="M1220" i="2"/>
  <c r="K1300" i="2"/>
  <c r="L1300" i="2"/>
  <c r="K1356" i="2"/>
  <c r="L1356" i="2"/>
  <c r="K1341" i="2"/>
  <c r="M1341" i="2"/>
  <c r="K468" i="2"/>
  <c r="L468" i="2"/>
  <c r="K721" i="2"/>
  <c r="L721" i="2"/>
  <c r="K200" i="2"/>
  <c r="L200" i="2"/>
  <c r="M200" i="2"/>
  <c r="K327" i="2"/>
  <c r="L327" i="2"/>
  <c r="K738" i="2"/>
  <c r="L738" i="2"/>
  <c r="K1414" i="2"/>
  <c r="L1414" i="2"/>
  <c r="M1414" i="2"/>
  <c r="K677" i="2"/>
  <c r="M677" i="2"/>
  <c r="K1311" i="2"/>
  <c r="L1311" i="2"/>
  <c r="M356" i="2"/>
  <c r="M450" i="2"/>
  <c r="M510" i="2"/>
  <c r="M583" i="2"/>
  <c r="L727" i="2"/>
  <c r="M759" i="2"/>
  <c r="L863" i="2"/>
  <c r="M959" i="2"/>
  <c r="M1071" i="2"/>
  <c r="L1235" i="2"/>
  <c r="M1267" i="2"/>
  <c r="L1371" i="2"/>
  <c r="M1467" i="2"/>
  <c r="M1578" i="2"/>
  <c r="L1381" i="2"/>
  <c r="M1469" i="2"/>
  <c r="L893" i="2"/>
  <c r="M1505" i="2"/>
  <c r="M94" i="2"/>
  <c r="M293" i="2"/>
  <c r="L325" i="2"/>
  <c r="M411" i="2"/>
  <c r="K467" i="2"/>
  <c r="M467" i="2"/>
  <c r="K671" i="2"/>
  <c r="M671" i="2"/>
  <c r="K904" i="2"/>
  <c r="M904" i="2"/>
  <c r="M1048" i="2"/>
  <c r="K1096" i="2"/>
  <c r="L1096" i="2"/>
  <c r="L1220" i="2"/>
  <c r="M1356" i="2"/>
  <c r="K1539" i="2"/>
  <c r="M1539" i="2"/>
  <c r="L1341" i="2"/>
  <c r="K310" i="2"/>
  <c r="M310" i="2"/>
  <c r="M468" i="2"/>
  <c r="K1033" i="2"/>
  <c r="L1033" i="2"/>
  <c r="M1033" i="2"/>
  <c r="K29" i="2"/>
  <c r="M29" i="2"/>
  <c r="M327" i="2"/>
  <c r="K571" i="2"/>
  <c r="L571" i="2"/>
  <c r="M738" i="2"/>
  <c r="K1098" i="2"/>
  <c r="L1098" i="2"/>
  <c r="M1098" i="2"/>
  <c r="K1533" i="2"/>
  <c r="L1533" i="2"/>
  <c r="M1533" i="2"/>
  <c r="K675" i="2"/>
  <c r="L675" i="2"/>
  <c r="M675" i="2"/>
  <c r="M1311" i="2"/>
  <c r="K1407" i="2"/>
  <c r="L1407" i="2"/>
  <c r="M1407" i="2"/>
  <c r="K1456" i="2"/>
  <c r="M1456" i="2"/>
  <c r="L1456" i="2"/>
  <c r="K973" i="2"/>
  <c r="M973" i="2"/>
  <c r="K1433" i="2"/>
  <c r="L1433" i="2"/>
  <c r="K201" i="2"/>
  <c r="L201" i="2"/>
  <c r="K288" i="2"/>
  <c r="L288" i="2"/>
  <c r="K470" i="2"/>
  <c r="M470" i="2"/>
  <c r="L470" i="2"/>
  <c r="K658" i="2"/>
  <c r="L658" i="2"/>
  <c r="M658" i="2"/>
  <c r="K1279" i="2"/>
  <c r="L1279" i="2"/>
  <c r="K1590" i="2"/>
  <c r="L1590" i="2"/>
  <c r="K780" i="2"/>
  <c r="L780" i="2"/>
  <c r="K1076" i="2"/>
  <c r="L1076" i="2"/>
  <c r="M1076" i="2"/>
  <c r="K1192" i="2"/>
  <c r="M1192" i="2"/>
  <c r="K1376" i="2"/>
  <c r="M1376" i="2"/>
  <c r="L1376" i="2"/>
  <c r="K48" i="2"/>
  <c r="M48" i="2"/>
  <c r="K296" i="2"/>
  <c r="M296" i="2"/>
  <c r="K555" i="2"/>
  <c r="M555" i="2"/>
  <c r="L555" i="2"/>
  <c r="K1375" i="2"/>
  <c r="L1375" i="2"/>
  <c r="M1375" i="2"/>
  <c r="K1607" i="2"/>
  <c r="M1607" i="2"/>
  <c r="K179" i="2"/>
  <c r="L179" i="2"/>
  <c r="M179" i="2"/>
  <c r="K306" i="2"/>
  <c r="L306" i="2"/>
  <c r="M306" i="2"/>
  <c r="M1521" i="2"/>
  <c r="M1465" i="2"/>
  <c r="L1623" i="2"/>
  <c r="L111" i="2"/>
  <c r="M183" i="2"/>
  <c r="M294" i="2"/>
  <c r="M318" i="2"/>
  <c r="L358" i="2"/>
  <c r="M436" i="2"/>
  <c r="M476" i="2"/>
  <c r="L617" i="2"/>
  <c r="L705" i="2"/>
  <c r="L729" i="2"/>
  <c r="M769" i="2"/>
  <c r="M865" i="2"/>
  <c r="M905" i="2"/>
  <c r="L969" i="2"/>
  <c r="M1105" i="2"/>
  <c r="M1213" i="2"/>
  <c r="M1253" i="2"/>
  <c r="M1667" i="2"/>
  <c r="M37" i="2"/>
  <c r="M72" i="2"/>
  <c r="L136" i="2"/>
  <c r="M271" i="2"/>
  <c r="M335" i="2"/>
  <c r="M399" i="2"/>
  <c r="M445" i="2"/>
  <c r="M505" i="2"/>
  <c r="M579" i="2"/>
  <c r="M633" i="2"/>
  <c r="M682" i="2"/>
  <c r="M746" i="2"/>
  <c r="M810" i="2"/>
  <c r="M874" i="2"/>
  <c r="M938" i="2"/>
  <c r="M1002" i="2"/>
  <c r="M1162" i="2"/>
  <c r="L1278" i="2"/>
  <c r="L1446" i="2"/>
  <c r="L1478" i="2"/>
  <c r="L1510" i="2"/>
  <c r="M1565" i="2"/>
  <c r="L1597" i="2"/>
  <c r="L1628" i="2"/>
  <c r="L636" i="2"/>
  <c r="M1021" i="2"/>
  <c r="K1225" i="2"/>
  <c r="L1225" i="2"/>
  <c r="K38" i="2"/>
  <c r="L38" i="2"/>
  <c r="L137" i="2"/>
  <c r="L296" i="2"/>
  <c r="K438" i="2"/>
  <c r="M438" i="2"/>
  <c r="L438" i="2"/>
  <c r="L478" i="2"/>
  <c r="K739" i="2"/>
  <c r="L739" i="2"/>
  <c r="M739" i="2"/>
  <c r="K899" i="2"/>
  <c r="M899" i="2"/>
  <c r="L899" i="2"/>
  <c r="K1099" i="2"/>
  <c r="L1099" i="2"/>
  <c r="K464" i="2"/>
  <c r="L464" i="2"/>
  <c r="M464" i="2"/>
  <c r="M297" i="2"/>
  <c r="K876" i="2"/>
  <c r="L876" i="2"/>
  <c r="M876" i="2"/>
  <c r="K1312" i="2"/>
  <c r="M1312" i="2"/>
  <c r="L1607" i="2"/>
  <c r="L1465" i="2"/>
  <c r="L294" i="2"/>
  <c r="L476" i="2"/>
  <c r="M705" i="2"/>
  <c r="L905" i="2"/>
  <c r="L1213" i="2"/>
  <c r="L72" i="2"/>
  <c r="L1162" i="2"/>
  <c r="M1278" i="2"/>
  <c r="L1660" i="2"/>
  <c r="L1021" i="2"/>
  <c r="K595" i="2"/>
  <c r="M595" i="2"/>
  <c r="L595" i="2"/>
  <c r="K1247" i="2"/>
  <c r="L1247" i="2"/>
  <c r="K1343" i="2"/>
  <c r="L1343" i="2"/>
  <c r="K1558" i="2"/>
  <c r="M1558" i="2"/>
  <c r="K1409" i="2"/>
  <c r="L1409" i="2"/>
  <c r="K154" i="2"/>
  <c r="L154" i="2"/>
  <c r="M154" i="2"/>
  <c r="K273" i="2"/>
  <c r="L273" i="2"/>
  <c r="K756" i="2"/>
  <c r="L756" i="2"/>
  <c r="M756" i="2"/>
  <c r="K1164" i="2"/>
  <c r="M1164" i="2"/>
  <c r="L1312" i="2"/>
  <c r="K147" i="2"/>
  <c r="L147" i="2"/>
  <c r="M147" i="2"/>
  <c r="K274" i="2"/>
  <c r="L274" i="2"/>
  <c r="M274" i="2"/>
  <c r="K113" i="2"/>
  <c r="L113" i="2"/>
  <c r="K225" i="2"/>
  <c r="M225" i="2"/>
  <c r="K352" i="2"/>
  <c r="M352" i="2"/>
  <c r="K530" i="2"/>
  <c r="M530" i="2"/>
  <c r="L530" i="2"/>
  <c r="K603" i="2"/>
  <c r="L603" i="2"/>
  <c r="K707" i="2"/>
  <c r="L707" i="2"/>
  <c r="M707" i="2"/>
  <c r="K779" i="2"/>
  <c r="L779" i="2"/>
  <c r="K867" i="2"/>
  <c r="M867" i="2"/>
  <c r="L867" i="2"/>
  <c r="K604" i="2"/>
  <c r="M604" i="2"/>
  <c r="K844" i="2"/>
  <c r="L844" i="2"/>
  <c r="M844" i="2"/>
  <c r="K996" i="2"/>
  <c r="L996" i="2"/>
  <c r="M996" i="2"/>
  <c r="K386" i="2"/>
  <c r="L386" i="2"/>
  <c r="M1284" i="2"/>
  <c r="M1484" i="2"/>
  <c r="M63" i="2"/>
  <c r="L167" i="2"/>
  <c r="M262" i="2"/>
  <c r="M302" i="2"/>
  <c r="L366" i="2"/>
  <c r="M484" i="2"/>
  <c r="M562" i="2"/>
  <c r="M601" i="2"/>
  <c r="L713" i="2"/>
  <c r="M777" i="2"/>
  <c r="M913" i="2"/>
  <c r="M1025" i="2"/>
  <c r="M1049" i="2"/>
  <c r="L1089" i="2"/>
  <c r="M1181" i="2"/>
  <c r="M1221" i="2"/>
  <c r="M605" i="2"/>
  <c r="M80" i="2"/>
  <c r="M192" i="2"/>
  <c r="M216" i="2"/>
  <c r="L255" i="2"/>
  <c r="L319" i="2"/>
  <c r="L383" i="2"/>
  <c r="L429" i="2"/>
  <c r="L489" i="2"/>
  <c r="L546" i="2"/>
  <c r="L563" i="2"/>
  <c r="L626" i="2"/>
  <c r="L730" i="2"/>
  <c r="L794" i="2"/>
  <c r="L858" i="2"/>
  <c r="L922" i="2"/>
  <c r="L986" i="2"/>
  <c r="L1286" i="2"/>
  <c r="M1406" i="2"/>
  <c r="M1573" i="2"/>
  <c r="M1605" i="2"/>
  <c r="M1636" i="2"/>
  <c r="M500" i="2"/>
  <c r="L46" i="2"/>
  <c r="L225" i="2"/>
  <c r="K360" i="2"/>
  <c r="M360" i="2"/>
  <c r="M603" i="2"/>
  <c r="K827" i="2"/>
  <c r="L827" i="2"/>
  <c r="M827" i="2"/>
  <c r="M1431" i="2"/>
  <c r="K515" i="2"/>
  <c r="M515" i="2"/>
  <c r="L515" i="2"/>
  <c r="K812" i="2"/>
  <c r="L812" i="2"/>
  <c r="K1280" i="2"/>
  <c r="L1280" i="2"/>
  <c r="K1670" i="2"/>
  <c r="M1670" i="2"/>
  <c r="L1670" i="2"/>
  <c r="K115" i="2"/>
  <c r="L115" i="2"/>
  <c r="M115" i="2"/>
  <c r="K242" i="2"/>
  <c r="L242" i="2"/>
  <c r="M242" i="2"/>
  <c r="M386" i="2"/>
  <c r="L931" i="2"/>
  <c r="L963" i="2"/>
  <c r="L995" i="2"/>
  <c r="L1027" i="2"/>
  <c r="L1271" i="2"/>
  <c r="L1335" i="2"/>
  <c r="M644" i="2"/>
  <c r="M733" i="2"/>
  <c r="L949" i="2"/>
  <c r="L82" i="2"/>
  <c r="L265" i="2"/>
  <c r="L345" i="2"/>
  <c r="M415" i="2"/>
  <c r="M447" i="2"/>
  <c r="M556" i="2"/>
  <c r="L588" i="2"/>
  <c r="L804" i="2"/>
  <c r="L948" i="2"/>
  <c r="M1184" i="2"/>
  <c r="M1264" i="2"/>
  <c r="M1416" i="2"/>
  <c r="M1448" i="2"/>
  <c r="M1630" i="2"/>
  <c r="L611" i="2"/>
  <c r="M803" i="2"/>
  <c r="M987" i="2"/>
  <c r="M1083" i="2"/>
  <c r="L1287" i="2"/>
  <c r="L1351" i="2"/>
  <c r="M1566" i="2"/>
  <c r="M1598" i="2"/>
  <c r="M549" i="2"/>
  <c r="L685" i="2"/>
  <c r="M1297" i="2"/>
  <c r="M138" i="2"/>
  <c r="M281" i="2"/>
  <c r="L407" i="2"/>
  <c r="L499" i="2"/>
  <c r="M612" i="2"/>
  <c r="M635" i="2"/>
  <c r="M740" i="2"/>
  <c r="M820" i="2"/>
  <c r="M1060" i="2"/>
  <c r="L1200" i="2"/>
  <c r="L1288" i="2"/>
  <c r="L1320" i="2"/>
  <c r="L1408" i="2"/>
  <c r="L1504" i="2"/>
  <c r="L1646" i="2"/>
  <c r="M24" i="2"/>
  <c r="M965" i="2"/>
  <c r="M1576" i="2"/>
  <c r="L965" i="2"/>
  <c r="L232" i="2"/>
  <c r="L264" i="2"/>
  <c r="L392" i="2"/>
  <c r="L406" i="2"/>
  <c r="L835" i="2"/>
  <c r="M931" i="2"/>
  <c r="M963" i="2"/>
  <c r="M995" i="2"/>
  <c r="M1027" i="2"/>
  <c r="M1115" i="2"/>
  <c r="L1147" i="2"/>
  <c r="L1207" i="2"/>
  <c r="M1271" i="2"/>
  <c r="M1335" i="2"/>
  <c r="L1479" i="2"/>
  <c r="L1542" i="2"/>
  <c r="M1629" i="2"/>
  <c r="M1661" i="2"/>
  <c r="L354" i="2"/>
  <c r="L488" i="2"/>
  <c r="L644" i="2"/>
  <c r="L733" i="2"/>
  <c r="M949" i="2"/>
  <c r="M1513" i="2"/>
  <c r="L15" i="2"/>
  <c r="M47" i="2"/>
  <c r="M82" i="2"/>
  <c r="M170" i="2"/>
  <c r="L202" i="2"/>
  <c r="M265" i="2"/>
  <c r="M345" i="2"/>
  <c r="M369" i="2"/>
  <c r="L415" i="2"/>
  <c r="L447" i="2"/>
  <c r="L556" i="2"/>
  <c r="M588" i="2"/>
  <c r="L667" i="2"/>
  <c r="L684" i="2"/>
  <c r="M804" i="2"/>
  <c r="L884" i="2"/>
  <c r="M948" i="2"/>
  <c r="L972" i="2"/>
  <c r="L1004" i="2"/>
  <c r="M1092" i="2"/>
  <c r="M1124" i="2"/>
  <c r="L1184" i="2"/>
  <c r="L1264" i="2"/>
  <c r="M1352" i="2"/>
  <c r="M1384" i="2"/>
  <c r="L1416" i="2"/>
  <c r="L1448" i="2"/>
  <c r="L1535" i="2"/>
  <c r="M1567" i="2"/>
  <c r="L1630" i="2"/>
  <c r="M4" i="2"/>
  <c r="M472" i="2"/>
  <c r="L557" i="2"/>
  <c r="M741" i="2"/>
  <c r="L1157" i="2"/>
  <c r="L1425" i="2"/>
  <c r="M55" i="2"/>
  <c r="M52" i="2"/>
  <c r="L52" i="2"/>
  <c r="K50" i="2"/>
  <c r="L50" i="2"/>
  <c r="M50" i="2"/>
  <c r="K300" i="2"/>
  <c r="L300" i="2"/>
  <c r="M300" i="2"/>
  <c r="K975" i="2"/>
  <c r="L975" i="2"/>
  <c r="M975" i="2"/>
  <c r="K544" i="2"/>
  <c r="M544" i="2"/>
  <c r="L544" i="2"/>
  <c r="K1675" i="2"/>
  <c r="L1675" i="2"/>
  <c r="M1675" i="2"/>
  <c r="K1393" i="2"/>
  <c r="L1393" i="2"/>
  <c r="M1393" i="2"/>
  <c r="K431" i="2"/>
  <c r="M431" i="2"/>
  <c r="L431" i="2"/>
  <c r="K41" i="2"/>
  <c r="L41" i="2"/>
  <c r="K92" i="2"/>
  <c r="L92" i="2"/>
  <c r="K124" i="2"/>
  <c r="M124" i="2"/>
  <c r="K180" i="2"/>
  <c r="M180" i="2"/>
  <c r="K235" i="2"/>
  <c r="M235" i="2"/>
  <c r="K291" i="2"/>
  <c r="L291" i="2"/>
  <c r="K347" i="2"/>
  <c r="L347" i="2"/>
  <c r="K379" i="2"/>
  <c r="M379" i="2"/>
  <c r="K417" i="2"/>
  <c r="M417" i="2"/>
  <c r="K473" i="2"/>
  <c r="M473" i="2"/>
  <c r="K525" i="2"/>
  <c r="L525" i="2"/>
  <c r="K622" i="2"/>
  <c r="M622" i="2"/>
  <c r="K838" i="2"/>
  <c r="M838" i="2"/>
  <c r="K958" i="2"/>
  <c r="L958" i="2"/>
  <c r="K1014" i="2"/>
  <c r="L1014" i="2"/>
  <c r="M1014" i="2"/>
  <c r="K1110" i="2"/>
  <c r="M1110" i="2"/>
  <c r="K1346" i="2"/>
  <c r="L1346" i="2"/>
  <c r="K1466" i="2"/>
  <c r="L1466" i="2"/>
  <c r="K1522" i="2"/>
  <c r="L1522" i="2"/>
  <c r="M1522" i="2"/>
  <c r="K1617" i="2"/>
  <c r="L1617" i="2"/>
  <c r="K1177" i="2"/>
  <c r="M1177" i="2"/>
  <c r="K53" i="2"/>
  <c r="L53" i="2"/>
  <c r="K117" i="2"/>
  <c r="L117" i="2"/>
  <c r="K181" i="2"/>
  <c r="L181" i="2"/>
  <c r="K244" i="2"/>
  <c r="L244" i="2"/>
  <c r="K308" i="2"/>
  <c r="L308" i="2"/>
  <c r="M308" i="2"/>
  <c r="K911" i="2"/>
  <c r="L911" i="2"/>
  <c r="M911" i="2"/>
  <c r="K1419" i="2"/>
  <c r="L1419" i="2"/>
  <c r="M1419" i="2"/>
  <c r="K1201" i="2"/>
  <c r="L1201" i="2"/>
  <c r="M1201" i="2"/>
  <c r="K744" i="2"/>
  <c r="L744" i="2"/>
  <c r="M744" i="2"/>
  <c r="K1008" i="2"/>
  <c r="L1008" i="2"/>
  <c r="M1008" i="2"/>
  <c r="K135" i="2"/>
  <c r="L135" i="2"/>
  <c r="M135" i="2"/>
  <c r="K774" i="2"/>
  <c r="M774" i="2"/>
  <c r="K1402" i="2"/>
  <c r="M1402" i="2"/>
  <c r="K173" i="2"/>
  <c r="L173" i="2"/>
  <c r="M173" i="2"/>
  <c r="K1608" i="2"/>
  <c r="M1608" i="2"/>
  <c r="L1608" i="2"/>
  <c r="K825" i="2"/>
  <c r="M825" i="2"/>
  <c r="L825" i="2"/>
  <c r="K590" i="2"/>
  <c r="L590" i="2"/>
  <c r="M590" i="2"/>
  <c r="K902" i="2"/>
  <c r="M902" i="2"/>
  <c r="K1022" i="2"/>
  <c r="L1022" i="2"/>
  <c r="K1078" i="2"/>
  <c r="L1078" i="2"/>
  <c r="M1078" i="2"/>
  <c r="K1174" i="2"/>
  <c r="M1174" i="2"/>
  <c r="K1410" i="2"/>
  <c r="M1410" i="2"/>
  <c r="K1529" i="2"/>
  <c r="L1529" i="2"/>
  <c r="K1585" i="2"/>
  <c r="M1585" i="2"/>
  <c r="L1585" i="2"/>
  <c r="K1680" i="2"/>
  <c r="L1680" i="2"/>
  <c r="K1600" i="2"/>
  <c r="L1600" i="2"/>
  <c r="K847" i="2"/>
  <c r="L847" i="2"/>
  <c r="M847" i="2"/>
  <c r="K1355" i="2"/>
  <c r="L1355" i="2"/>
  <c r="M1355" i="2"/>
  <c r="K789" i="2"/>
  <c r="M789" i="2"/>
  <c r="L789" i="2"/>
  <c r="K427" i="2"/>
  <c r="M427" i="2"/>
  <c r="L427" i="2"/>
  <c r="K1516" i="2"/>
  <c r="M1516" i="2"/>
  <c r="L1516" i="2"/>
  <c r="K109" i="2"/>
  <c r="L109" i="2"/>
  <c r="M109" i="2"/>
  <c r="K156" i="2"/>
  <c r="L156" i="2"/>
  <c r="K299" i="2"/>
  <c r="M299" i="2"/>
  <c r="K533" i="2"/>
  <c r="M533" i="2"/>
  <c r="K598" i="2"/>
  <c r="L598" i="2"/>
  <c r="K645" i="2"/>
  <c r="L645" i="2"/>
  <c r="M645" i="2"/>
  <c r="K726" i="2"/>
  <c r="M726" i="2"/>
  <c r="K966" i="2"/>
  <c r="M966" i="2"/>
  <c r="K1086" i="2"/>
  <c r="L1086" i="2"/>
  <c r="K1142" i="2"/>
  <c r="L1142" i="2"/>
  <c r="M1142" i="2"/>
  <c r="K1234" i="2"/>
  <c r="M1234" i="2"/>
  <c r="K1474" i="2"/>
  <c r="M1474" i="2"/>
  <c r="K1593" i="2"/>
  <c r="M1593" i="2"/>
  <c r="K1648" i="2"/>
  <c r="M1648" i="2"/>
  <c r="L1648" i="2"/>
  <c r="K1596" i="2"/>
  <c r="L1596" i="2"/>
  <c r="K61" i="2"/>
  <c r="M61" i="2"/>
  <c r="K783" i="2"/>
  <c r="L783" i="2"/>
  <c r="M783" i="2"/>
  <c r="K1291" i="2"/>
  <c r="L1291" i="2"/>
  <c r="M1291" i="2"/>
  <c r="K1548" i="2"/>
  <c r="M1548" i="2"/>
  <c r="L1548" i="2"/>
  <c r="K381" i="2"/>
  <c r="M381" i="2"/>
  <c r="L381" i="2"/>
  <c r="K952" i="2"/>
  <c r="M952" i="2"/>
  <c r="L952" i="2"/>
  <c r="K17" i="2"/>
  <c r="L17" i="2"/>
  <c r="M17" i="2"/>
  <c r="K950" i="2"/>
  <c r="L950" i="2"/>
  <c r="M950" i="2"/>
  <c r="K1282" i="2"/>
  <c r="L1282" i="2"/>
  <c r="K1553" i="2"/>
  <c r="L1553" i="2"/>
  <c r="K1634" i="2"/>
  <c r="M1634" i="2"/>
  <c r="L1634" i="2"/>
  <c r="K100" i="2"/>
  <c r="L100" i="2"/>
  <c r="K243" i="2"/>
  <c r="M243" i="2"/>
  <c r="K425" i="2"/>
  <c r="M425" i="2"/>
  <c r="M100" i="2"/>
  <c r="M156" i="2"/>
  <c r="L243" i="2"/>
  <c r="L299" i="2"/>
  <c r="L425" i="2"/>
  <c r="L533" i="2"/>
  <c r="M598" i="2"/>
  <c r="K653" i="2"/>
  <c r="L653" i="2"/>
  <c r="K694" i="2"/>
  <c r="L694" i="2"/>
  <c r="M694" i="2"/>
  <c r="L726" i="2"/>
  <c r="K790" i="2"/>
  <c r="M790" i="2"/>
  <c r="L966" i="2"/>
  <c r="K1030" i="2"/>
  <c r="M1030" i="2"/>
  <c r="M1086" i="2"/>
  <c r="K1150" i="2"/>
  <c r="L1150" i="2"/>
  <c r="K1202" i="2"/>
  <c r="L1202" i="2"/>
  <c r="M1202" i="2"/>
  <c r="L1234" i="2"/>
  <c r="K1298" i="2"/>
  <c r="L1298" i="2"/>
  <c r="L1474" i="2"/>
  <c r="K1537" i="2"/>
  <c r="L1537" i="2"/>
  <c r="L1593" i="2"/>
  <c r="K1656" i="2"/>
  <c r="M1656" i="2"/>
  <c r="K1485" i="2"/>
  <c r="L1485" i="2"/>
  <c r="M1485" i="2"/>
  <c r="M1596" i="2"/>
  <c r="K869" i="2"/>
  <c r="M869" i="2"/>
  <c r="L61" i="2"/>
  <c r="K719" i="2"/>
  <c r="L719" i="2"/>
  <c r="M719" i="2"/>
  <c r="K1227" i="2"/>
  <c r="L1227" i="2"/>
  <c r="M1227" i="2"/>
  <c r="K1365" i="2"/>
  <c r="L1365" i="2"/>
  <c r="M1365" i="2"/>
  <c r="K317" i="2"/>
  <c r="L317" i="2"/>
  <c r="M317" i="2"/>
  <c r="K1460" i="2"/>
  <c r="L1460" i="2"/>
  <c r="M1460" i="2"/>
  <c r="K1046" i="2"/>
  <c r="M1046" i="2"/>
  <c r="K1544" i="2"/>
  <c r="M1544" i="2"/>
  <c r="K372" i="2"/>
  <c r="L372" i="2"/>
  <c r="M372" i="2"/>
  <c r="K1483" i="2"/>
  <c r="L1483" i="2"/>
  <c r="M1483" i="2"/>
  <c r="K872" i="2"/>
  <c r="L872" i="2"/>
  <c r="M872" i="2"/>
  <c r="K1255" i="2"/>
  <c r="L1255" i="2"/>
  <c r="M1255" i="2"/>
  <c r="K188" i="2"/>
  <c r="M188" i="2"/>
  <c r="K355" i="2"/>
  <c r="L355" i="2"/>
  <c r="K481" i="2"/>
  <c r="M481" i="2"/>
  <c r="K108" i="2"/>
  <c r="M108" i="2"/>
  <c r="K164" i="2"/>
  <c r="L164" i="2"/>
  <c r="K220" i="2"/>
  <c r="L220" i="2"/>
  <c r="K251" i="2"/>
  <c r="M251" i="2"/>
  <c r="K307" i="2"/>
  <c r="M307" i="2"/>
  <c r="K363" i="2"/>
  <c r="M363" i="2"/>
  <c r="K401" i="2"/>
  <c r="L401" i="2"/>
  <c r="K457" i="2"/>
  <c r="L457" i="2"/>
  <c r="K606" i="2"/>
  <c r="M606" i="2"/>
  <c r="M653" i="2"/>
  <c r="K702" i="2"/>
  <c r="L702" i="2"/>
  <c r="K758" i="2"/>
  <c r="L758" i="2"/>
  <c r="M758" i="2"/>
  <c r="L790" i="2"/>
  <c r="K854" i="2"/>
  <c r="M854" i="2"/>
  <c r="L1030" i="2"/>
  <c r="K1094" i="2"/>
  <c r="M1094" i="2"/>
  <c r="M1150" i="2"/>
  <c r="K1210" i="2"/>
  <c r="L1210" i="2"/>
  <c r="K1266" i="2"/>
  <c r="M1266" i="2"/>
  <c r="L1266" i="2"/>
  <c r="M1298" i="2"/>
  <c r="K1362" i="2"/>
  <c r="L1362" i="2"/>
  <c r="M1537" i="2"/>
  <c r="K1601" i="2"/>
  <c r="L1601" i="2"/>
  <c r="L1656" i="2"/>
  <c r="K1517" i="2"/>
  <c r="L1517" i="2"/>
  <c r="K597" i="2"/>
  <c r="M597" i="2"/>
  <c r="L597" i="2"/>
  <c r="L869" i="2"/>
  <c r="K1281" i="2"/>
  <c r="M1281" i="2"/>
  <c r="K670" i="2"/>
  <c r="L670" i="2"/>
  <c r="M670" i="2"/>
  <c r="K1167" i="2"/>
  <c r="L1167" i="2"/>
  <c r="M1167" i="2"/>
  <c r="K1673" i="2"/>
  <c r="M1673" i="2"/>
  <c r="L1673" i="2"/>
  <c r="K253" i="2"/>
  <c r="L253" i="2"/>
  <c r="M253" i="2"/>
  <c r="K792" i="2"/>
  <c r="L792" i="2"/>
  <c r="M792" i="2"/>
  <c r="K1369" i="2"/>
  <c r="M1369" i="2"/>
  <c r="L1369" i="2"/>
  <c r="K1199" i="2"/>
  <c r="L1199" i="2"/>
  <c r="M1199" i="2"/>
  <c r="K49" i="2"/>
  <c r="M49" i="2"/>
  <c r="K661" i="2"/>
  <c r="M661" i="2"/>
  <c r="K766" i="2"/>
  <c r="L766" i="2"/>
  <c r="K822" i="2"/>
  <c r="L822" i="2"/>
  <c r="M822" i="2"/>
  <c r="K918" i="2"/>
  <c r="M918" i="2"/>
  <c r="K1158" i="2"/>
  <c r="M1158" i="2"/>
  <c r="K1274" i="2"/>
  <c r="M1274" i="2"/>
  <c r="K1330" i="2"/>
  <c r="M1330" i="2"/>
  <c r="L1330" i="2"/>
  <c r="K1426" i="2"/>
  <c r="M1426" i="2"/>
  <c r="K1664" i="2"/>
  <c r="L1664" i="2"/>
  <c r="K725" i="2"/>
  <c r="M725" i="2"/>
  <c r="K1085" i="2"/>
  <c r="L1085" i="2"/>
  <c r="M1085" i="2"/>
  <c r="K332" i="2"/>
  <c r="L332" i="2"/>
  <c r="M332" i="2"/>
  <c r="K482" i="2"/>
  <c r="L482" i="2"/>
  <c r="M482" i="2"/>
  <c r="K535" i="2"/>
  <c r="L535" i="2"/>
  <c r="M535" i="2"/>
  <c r="K615" i="2"/>
  <c r="L615" i="2"/>
  <c r="M615" i="2"/>
  <c r="K1103" i="2"/>
  <c r="L1103" i="2"/>
  <c r="M1103" i="2"/>
  <c r="K1610" i="2"/>
  <c r="L1610" i="2"/>
  <c r="M1610" i="2"/>
  <c r="K126" i="2"/>
  <c r="L126" i="2"/>
  <c r="M126" i="2"/>
  <c r="K190" i="2"/>
  <c r="L190" i="2"/>
  <c r="M190" i="2"/>
  <c r="K894" i="2"/>
  <c r="L894" i="2"/>
  <c r="K1458" i="2"/>
  <c r="L1458" i="2"/>
  <c r="M1458" i="2"/>
  <c r="K773" i="2"/>
  <c r="L773" i="2"/>
  <c r="K236" i="2"/>
  <c r="L236" i="2"/>
  <c r="M236" i="2"/>
  <c r="K33" i="2"/>
  <c r="L33" i="2"/>
  <c r="K60" i="2"/>
  <c r="M60" i="2"/>
  <c r="K116" i="2"/>
  <c r="M116" i="2"/>
  <c r="K172" i="2"/>
  <c r="M172" i="2"/>
  <c r="K228" i="2"/>
  <c r="L228" i="2"/>
  <c r="K283" i="2"/>
  <c r="L283" i="2"/>
  <c r="K315" i="2"/>
  <c r="M315" i="2"/>
  <c r="K371" i="2"/>
  <c r="M371" i="2"/>
  <c r="K409" i="2"/>
  <c r="M409" i="2"/>
  <c r="K465" i="2"/>
  <c r="L465" i="2"/>
  <c r="K517" i="2"/>
  <c r="L517" i="2"/>
  <c r="K542" i="2"/>
  <c r="M542" i="2"/>
  <c r="L661" i="2"/>
  <c r="K710" i="2"/>
  <c r="M710" i="2"/>
  <c r="M766" i="2"/>
  <c r="K830" i="2"/>
  <c r="L830" i="2"/>
  <c r="K886" i="2"/>
  <c r="L886" i="2"/>
  <c r="M886" i="2"/>
  <c r="L918" i="2"/>
  <c r="K982" i="2"/>
  <c r="M982" i="2"/>
  <c r="L1158" i="2"/>
  <c r="K1218" i="2"/>
  <c r="M1218" i="2"/>
  <c r="L1274" i="2"/>
  <c r="K1338" i="2"/>
  <c r="M1338" i="2"/>
  <c r="K1394" i="2"/>
  <c r="M1394" i="2"/>
  <c r="L1394" i="2"/>
  <c r="L1426" i="2"/>
  <c r="K1490" i="2"/>
  <c r="M1490" i="2"/>
  <c r="M1664" i="2"/>
  <c r="K1540" i="2"/>
  <c r="L1540" i="2"/>
  <c r="L725" i="2"/>
  <c r="K1133" i="2"/>
  <c r="L1133" i="2"/>
  <c r="K1489" i="2"/>
  <c r="L1489" i="2"/>
  <c r="M1489" i="2"/>
  <c r="K77" i="2"/>
  <c r="L77" i="2"/>
  <c r="M77" i="2"/>
  <c r="K141" i="2"/>
  <c r="L141" i="2"/>
  <c r="M141" i="2"/>
  <c r="K205" i="2"/>
  <c r="L205" i="2"/>
  <c r="M205" i="2"/>
  <c r="K418" i="2"/>
  <c r="L418" i="2"/>
  <c r="M418" i="2"/>
  <c r="K1039" i="2"/>
  <c r="L1039" i="2"/>
  <c r="M1039" i="2"/>
  <c r="K1546" i="2"/>
  <c r="L1546" i="2"/>
  <c r="M1546" i="2"/>
  <c r="K62" i="2"/>
  <c r="L62" i="2"/>
  <c r="M62" i="2"/>
  <c r="K561" i="2"/>
  <c r="M561" i="2"/>
  <c r="L561" i="2"/>
  <c r="K1128" i="2"/>
  <c r="M1128" i="2"/>
  <c r="L1128" i="2"/>
  <c r="K1340" i="2"/>
  <c r="L1340" i="2"/>
  <c r="M1340" i="2"/>
  <c r="K592" i="2"/>
  <c r="M592" i="2"/>
  <c r="K696" i="2"/>
  <c r="M696" i="2"/>
  <c r="K824" i="2"/>
  <c r="M824" i="2"/>
  <c r="K1016" i="2"/>
  <c r="M1016" i="2"/>
  <c r="K1072" i="2"/>
  <c r="L1072" i="2"/>
  <c r="M1072" i="2"/>
  <c r="K1188" i="2"/>
  <c r="M1188" i="2"/>
  <c r="K1404" i="2"/>
  <c r="L1404" i="2"/>
  <c r="K1579" i="2"/>
  <c r="M1579" i="2"/>
  <c r="L1579" i="2"/>
  <c r="K1277" i="2"/>
  <c r="L1277" i="2"/>
  <c r="K1005" i="2"/>
  <c r="M1005" i="2"/>
  <c r="K28" i="2"/>
  <c r="M28" i="2"/>
  <c r="K79" i="2"/>
  <c r="L79" i="2"/>
  <c r="M79" i="2"/>
  <c r="K761" i="2"/>
  <c r="M761" i="2"/>
  <c r="L761" i="2"/>
  <c r="K1620" i="2"/>
  <c r="M1620" i="2"/>
  <c r="L1620" i="2"/>
  <c r="K587" i="2"/>
  <c r="L587" i="2"/>
  <c r="M587" i="2"/>
  <c r="K634" i="2"/>
  <c r="M634" i="2"/>
  <c r="L634" i="2"/>
  <c r="K1171" i="2"/>
  <c r="L1171" i="2"/>
  <c r="M1171" i="2"/>
  <c r="K1400" i="2"/>
  <c r="M1400" i="2"/>
  <c r="L1400" i="2"/>
  <c r="M268" i="2"/>
  <c r="M396" i="2"/>
  <c r="M442" i="2"/>
  <c r="M502" i="2"/>
  <c r="M559" i="2"/>
  <c r="M576" i="2"/>
  <c r="M679" i="2"/>
  <c r="M743" i="2"/>
  <c r="M807" i="2"/>
  <c r="M871" i="2"/>
  <c r="M935" i="2"/>
  <c r="M999" i="2"/>
  <c r="M1063" i="2"/>
  <c r="M1127" i="2"/>
  <c r="M1187" i="2"/>
  <c r="M1251" i="2"/>
  <c r="M1315" i="2"/>
  <c r="M1379" i="2"/>
  <c r="M1443" i="2"/>
  <c r="M1507" i="2"/>
  <c r="M1570" i="2"/>
  <c r="L1633" i="2"/>
  <c r="M1285" i="2"/>
  <c r="M1413" i="2"/>
  <c r="L1635" i="2"/>
  <c r="M941" i="2"/>
  <c r="M1345" i="2"/>
  <c r="M27" i="2"/>
  <c r="M86" i="2"/>
  <c r="M150" i="2"/>
  <c r="M214" i="2"/>
  <c r="M277" i="2"/>
  <c r="M341" i="2"/>
  <c r="L451" i="2"/>
  <c r="L511" i="2"/>
  <c r="K569" i="2"/>
  <c r="M569" i="2"/>
  <c r="L592" i="2"/>
  <c r="L696" i="2"/>
  <c r="K800" i="2"/>
  <c r="L800" i="2"/>
  <c r="L824" i="2"/>
  <c r="K928" i="2"/>
  <c r="L928" i="2"/>
  <c r="K960" i="2"/>
  <c r="M960" i="2"/>
  <c r="L1016" i="2"/>
  <c r="K1080" i="2"/>
  <c r="M1080" i="2"/>
  <c r="K1136" i="2"/>
  <c r="M1136" i="2"/>
  <c r="L1136" i="2"/>
  <c r="L1188" i="2"/>
  <c r="K1252" i="2"/>
  <c r="M1252" i="2"/>
  <c r="M1404" i="2"/>
  <c r="K1468" i="2"/>
  <c r="L1468" i="2"/>
  <c r="K1587" i="2"/>
  <c r="L1587" i="2"/>
  <c r="K1642" i="2"/>
  <c r="M1642" i="2"/>
  <c r="L1642" i="2"/>
  <c r="M1277" i="2"/>
  <c r="K1405" i="2"/>
  <c r="L1405" i="2"/>
  <c r="L1005" i="2"/>
  <c r="K1417" i="2"/>
  <c r="M1417" i="2"/>
  <c r="L28" i="2"/>
  <c r="K87" i="2"/>
  <c r="M87" i="2"/>
  <c r="K143" i="2"/>
  <c r="L143" i="2"/>
  <c r="M143" i="2"/>
  <c r="K697" i="2"/>
  <c r="M697" i="2"/>
  <c r="L697" i="2"/>
  <c r="K1205" i="2"/>
  <c r="L1205" i="2"/>
  <c r="M1205" i="2"/>
  <c r="K194" i="2"/>
  <c r="L194" i="2"/>
  <c r="M194" i="2"/>
  <c r="K1116" i="2"/>
  <c r="M1116" i="2"/>
  <c r="L1116" i="2"/>
  <c r="L396" i="2"/>
  <c r="L442" i="2"/>
  <c r="L679" i="2"/>
  <c r="L743" i="2"/>
  <c r="L807" i="2"/>
  <c r="L871" i="2"/>
  <c r="L935" i="2"/>
  <c r="L999" i="2"/>
  <c r="L1063" i="2"/>
  <c r="L1127" i="2"/>
  <c r="L1187" i="2"/>
  <c r="L1251" i="2"/>
  <c r="L1315" i="2"/>
  <c r="L1379" i="2"/>
  <c r="L1443" i="2"/>
  <c r="L1507" i="2"/>
  <c r="L1570" i="2"/>
  <c r="M1633" i="2"/>
  <c r="L1285" i="2"/>
  <c r="L1413" i="2"/>
  <c r="M1635" i="2"/>
  <c r="L941" i="2"/>
  <c r="L1345" i="2"/>
  <c r="L27" i="2"/>
  <c r="L86" i="2"/>
  <c r="L150" i="2"/>
  <c r="L214" i="2"/>
  <c r="L277" i="2"/>
  <c r="L341" i="2"/>
  <c r="M451" i="2"/>
  <c r="M511" i="2"/>
  <c r="K639" i="2"/>
  <c r="M639" i="2"/>
  <c r="K752" i="2"/>
  <c r="M752" i="2"/>
  <c r="K880" i="2"/>
  <c r="M880" i="2"/>
  <c r="K1024" i="2"/>
  <c r="M1024" i="2"/>
  <c r="K1144" i="2"/>
  <c r="L1144" i="2"/>
  <c r="K1196" i="2"/>
  <c r="M1196" i="2"/>
  <c r="L1196" i="2"/>
  <c r="K1316" i="2"/>
  <c r="M1316" i="2"/>
  <c r="K1531" i="2"/>
  <c r="L1531" i="2"/>
  <c r="K1650" i="2"/>
  <c r="L1650" i="2"/>
  <c r="K1293" i="2"/>
  <c r="L1293" i="2"/>
  <c r="M1293" i="2"/>
  <c r="K1588" i="2"/>
  <c r="M1588" i="2"/>
  <c r="K36" i="2"/>
  <c r="M36" i="2"/>
  <c r="K151" i="2"/>
  <c r="M151" i="2"/>
  <c r="K207" i="2"/>
  <c r="L207" i="2"/>
  <c r="M207" i="2"/>
  <c r="K270" i="2"/>
  <c r="L270" i="2"/>
  <c r="M270" i="2"/>
  <c r="K334" i="2"/>
  <c r="L334" i="2"/>
  <c r="M334" i="2"/>
  <c r="K398" i="2"/>
  <c r="L398" i="2"/>
  <c r="M398" i="2"/>
  <c r="K444" i="2"/>
  <c r="L444" i="2"/>
  <c r="M444" i="2"/>
  <c r="K504" i="2"/>
  <c r="L504" i="2"/>
  <c r="M504" i="2"/>
  <c r="K648" i="2"/>
  <c r="M648" i="2"/>
  <c r="L648" i="2"/>
  <c r="K1145" i="2"/>
  <c r="L1145" i="2"/>
  <c r="M1145" i="2"/>
  <c r="K1289" i="2"/>
  <c r="M1289" i="2"/>
  <c r="L1289" i="2"/>
  <c r="K162" i="2"/>
  <c r="L162" i="2"/>
  <c r="M162" i="2"/>
  <c r="K1084" i="2"/>
  <c r="L1084" i="2"/>
  <c r="M1084" i="2"/>
  <c r="L268" i="2"/>
  <c r="L25" i="2"/>
  <c r="L84" i="2"/>
  <c r="L148" i="2"/>
  <c r="L212" i="2"/>
  <c r="L275" i="2"/>
  <c r="L339" i="2"/>
  <c r="L449" i="2"/>
  <c r="L509" i="2"/>
  <c r="L582" i="2"/>
  <c r="L637" i="2"/>
  <c r="L686" i="2"/>
  <c r="L750" i="2"/>
  <c r="L814" i="2"/>
  <c r="L878" i="2"/>
  <c r="L942" i="2"/>
  <c r="L1006" i="2"/>
  <c r="L1070" i="2"/>
  <c r="L1134" i="2"/>
  <c r="L1194" i="2"/>
  <c r="M1258" i="2"/>
  <c r="M1322" i="2"/>
  <c r="M1386" i="2"/>
  <c r="L1450" i="2"/>
  <c r="L1514" i="2"/>
  <c r="M1577" i="2"/>
  <c r="M1640" i="2"/>
  <c r="L1453" i="2"/>
  <c r="L1683" i="2"/>
  <c r="L1029" i="2"/>
  <c r="L1441" i="2"/>
  <c r="L42" i="2"/>
  <c r="L101" i="2"/>
  <c r="M125" i="2"/>
  <c r="L165" i="2"/>
  <c r="M189" i="2"/>
  <c r="M252" i="2"/>
  <c r="L292" i="2"/>
  <c r="M316" i="2"/>
  <c r="L356" i="2"/>
  <c r="M380" i="2"/>
  <c r="L402" i="2"/>
  <c r="M426" i="2"/>
  <c r="L466" i="2"/>
  <c r="L526" i="2"/>
  <c r="M543" i="2"/>
  <c r="M560" i="2"/>
  <c r="L599" i="2"/>
  <c r="M623" i="2"/>
  <c r="L654" i="2"/>
  <c r="L703" i="2"/>
  <c r="M727" i="2"/>
  <c r="L767" i="2"/>
  <c r="M791" i="2"/>
  <c r="L831" i="2"/>
  <c r="M855" i="2"/>
  <c r="L895" i="2"/>
  <c r="M919" i="2"/>
  <c r="L959" i="2"/>
  <c r="M983" i="2"/>
  <c r="L1023" i="2"/>
  <c r="M1047" i="2"/>
  <c r="L1087" i="2"/>
  <c r="M1111" i="2"/>
  <c r="L1151" i="2"/>
  <c r="M1175" i="2"/>
  <c r="L1211" i="2"/>
  <c r="M1235" i="2"/>
  <c r="L1275" i="2"/>
  <c r="M1299" i="2"/>
  <c r="L1339" i="2"/>
  <c r="M1363" i="2"/>
  <c r="L1403" i="2"/>
  <c r="M1427" i="2"/>
  <c r="L1467" i="2"/>
  <c r="M1491" i="2"/>
  <c r="L1530" i="2"/>
  <c r="M1554" i="2"/>
  <c r="L1594" i="2"/>
  <c r="M1618" i="2"/>
  <c r="M1657" i="2"/>
  <c r="M1681" i="2"/>
  <c r="L1333" i="2"/>
  <c r="M1381" i="2"/>
  <c r="L1493" i="2"/>
  <c r="L1580" i="2"/>
  <c r="M693" i="2"/>
  <c r="L837" i="2"/>
  <c r="L1093" i="2"/>
  <c r="M1249" i="2"/>
  <c r="L1505" i="2"/>
  <c r="L1663" i="2"/>
  <c r="L51" i="2"/>
  <c r="M70" i="2"/>
  <c r="L110" i="2"/>
  <c r="M134" i="2"/>
  <c r="M198" i="2"/>
  <c r="M261" i="2"/>
  <c r="M325" i="2"/>
  <c r="L389" i="2"/>
  <c r="L435" i="2"/>
  <c r="L495" i="2"/>
  <c r="L552" i="2"/>
  <c r="M600" i="2"/>
  <c r="K624" i="2"/>
  <c r="L624" i="2"/>
  <c r="L639" i="2"/>
  <c r="M704" i="2"/>
  <c r="K728" i="2"/>
  <c r="L728" i="2"/>
  <c r="L752" i="2"/>
  <c r="M832" i="2"/>
  <c r="K856" i="2"/>
  <c r="L856" i="2"/>
  <c r="L880" i="2"/>
  <c r="K936" i="2"/>
  <c r="L936" i="2"/>
  <c r="L1024" i="2"/>
  <c r="K1088" i="2"/>
  <c r="M1088" i="2"/>
  <c r="M1144" i="2"/>
  <c r="K1204" i="2"/>
  <c r="L1204" i="2"/>
  <c r="K1260" i="2"/>
  <c r="M1260" i="2"/>
  <c r="L1260" i="2"/>
  <c r="L1316" i="2"/>
  <c r="K1380" i="2"/>
  <c r="M1380" i="2"/>
  <c r="M1531" i="2"/>
  <c r="K1595" i="2"/>
  <c r="L1595" i="2"/>
  <c r="M1650" i="2"/>
  <c r="K1309" i="2"/>
  <c r="M1309" i="2"/>
  <c r="K1421" i="2"/>
  <c r="L1421" i="2"/>
  <c r="M1421" i="2"/>
  <c r="L1588" i="2"/>
  <c r="K853" i="2"/>
  <c r="L853" i="2"/>
  <c r="L36" i="2"/>
  <c r="K95" i="2"/>
  <c r="M95" i="2"/>
  <c r="L151" i="2"/>
  <c r="K215" i="2"/>
  <c r="M215" i="2"/>
  <c r="L215" i="2"/>
  <c r="K278" i="2"/>
  <c r="M278" i="2"/>
  <c r="L278" i="2"/>
  <c r="K342" i="2"/>
  <c r="M342" i="2"/>
  <c r="L342" i="2"/>
  <c r="K452" i="2"/>
  <c r="M452" i="2"/>
  <c r="L452" i="2"/>
  <c r="K593" i="2"/>
  <c r="M593" i="2"/>
  <c r="L593" i="2"/>
  <c r="K1081" i="2"/>
  <c r="L1081" i="2"/>
  <c r="M1081" i="2"/>
  <c r="K247" i="2"/>
  <c r="L247" i="2"/>
  <c r="M247" i="2"/>
  <c r="K311" i="2"/>
  <c r="L311" i="2"/>
  <c r="M311" i="2"/>
  <c r="K375" i="2"/>
  <c r="L375" i="2"/>
  <c r="M375" i="2"/>
  <c r="K421" i="2"/>
  <c r="L421" i="2"/>
  <c r="M421" i="2"/>
  <c r="K485" i="2"/>
  <c r="L485" i="2"/>
  <c r="M485" i="2"/>
  <c r="K538" i="2"/>
  <c r="L538" i="2"/>
  <c r="M538" i="2"/>
  <c r="K618" i="2"/>
  <c r="L618" i="2"/>
  <c r="M618" i="2"/>
  <c r="K673" i="2"/>
  <c r="L673" i="2"/>
  <c r="M673" i="2"/>
  <c r="K722" i="2"/>
  <c r="L722" i="2"/>
  <c r="M722" i="2"/>
  <c r="K786" i="2"/>
  <c r="L786" i="2"/>
  <c r="M786" i="2"/>
  <c r="K850" i="2"/>
  <c r="L850" i="2"/>
  <c r="M850" i="2"/>
  <c r="K914" i="2"/>
  <c r="L914" i="2"/>
  <c r="M914" i="2"/>
  <c r="K978" i="2"/>
  <c r="L978" i="2"/>
  <c r="M978" i="2"/>
  <c r="K1042" i="2"/>
  <c r="L1042" i="2"/>
  <c r="M1042" i="2"/>
  <c r="K917" i="2"/>
  <c r="L917" i="2"/>
  <c r="M917" i="2"/>
  <c r="K209" i="2"/>
  <c r="M209" i="2"/>
  <c r="L209" i="2"/>
  <c r="K860" i="2"/>
  <c r="L860" i="2"/>
  <c r="M860" i="2"/>
  <c r="K647" i="2"/>
  <c r="M647" i="2"/>
  <c r="K760" i="2"/>
  <c r="M760" i="2"/>
  <c r="K888" i="2"/>
  <c r="M888" i="2"/>
  <c r="K1152" i="2"/>
  <c r="L1152" i="2"/>
  <c r="K1268" i="2"/>
  <c r="L1268" i="2"/>
  <c r="K1324" i="2"/>
  <c r="M1324" i="2"/>
  <c r="L1324" i="2"/>
  <c r="K1444" i="2"/>
  <c r="M1444" i="2"/>
  <c r="K1658" i="2"/>
  <c r="L1658" i="2"/>
  <c r="K1445" i="2"/>
  <c r="M1445" i="2"/>
  <c r="K1612" i="2"/>
  <c r="M1612" i="2"/>
  <c r="L1612" i="2"/>
  <c r="K1257" i="2"/>
  <c r="L1257" i="2"/>
  <c r="K159" i="2"/>
  <c r="M159" i="2"/>
  <c r="K223" i="2"/>
  <c r="M223" i="2"/>
  <c r="K286" i="2"/>
  <c r="M286" i="2"/>
  <c r="K350" i="2"/>
  <c r="M350" i="2"/>
  <c r="K460" i="2"/>
  <c r="M460" i="2"/>
  <c r="K520" i="2"/>
  <c r="M520" i="2"/>
  <c r="K1017" i="2"/>
  <c r="L1017" i="2"/>
  <c r="M1017" i="2"/>
  <c r="K184" i="2"/>
  <c r="L184" i="2"/>
  <c r="M184" i="2"/>
  <c r="K153" i="2"/>
  <c r="L153" i="2"/>
  <c r="M153" i="2"/>
  <c r="K446" i="2"/>
  <c r="M446" i="2"/>
  <c r="L446" i="2"/>
  <c r="K819" i="2"/>
  <c r="L819" i="2"/>
  <c r="M819" i="2"/>
  <c r="K875" i="2"/>
  <c r="M875" i="2"/>
  <c r="L875" i="2"/>
  <c r="K440" i="2"/>
  <c r="L440" i="2"/>
  <c r="M440" i="2"/>
  <c r="K828" i="2"/>
  <c r="L828" i="2"/>
  <c r="M828" i="2"/>
  <c r="M364" i="2"/>
  <c r="M410" i="2"/>
  <c r="M474" i="2"/>
  <c r="M534" i="2"/>
  <c r="M607" i="2"/>
  <c r="M662" i="2"/>
  <c r="M711" i="2"/>
  <c r="M775" i="2"/>
  <c r="M839" i="2"/>
  <c r="M903" i="2"/>
  <c r="M967" i="2"/>
  <c r="M1031" i="2"/>
  <c r="M1095" i="2"/>
  <c r="M1159" i="2"/>
  <c r="M1219" i="2"/>
  <c r="M1283" i="2"/>
  <c r="M1347" i="2"/>
  <c r="M1411" i="2"/>
  <c r="M1475" i="2"/>
  <c r="M1538" i="2"/>
  <c r="M1602" i="2"/>
  <c r="L1665" i="2"/>
  <c r="M1349" i="2"/>
  <c r="M1524" i="2"/>
  <c r="L749" i="2"/>
  <c r="M1149" i="2"/>
  <c r="L1560" i="2"/>
  <c r="M54" i="2"/>
  <c r="M118" i="2"/>
  <c r="M182" i="2"/>
  <c r="L222" i="2"/>
  <c r="M245" i="2"/>
  <c r="L285" i="2"/>
  <c r="M309" i="2"/>
  <c r="M349" i="2"/>
  <c r="L373" i="2"/>
  <c r="L419" i="2"/>
  <c r="M459" i="2"/>
  <c r="L483" i="2"/>
  <c r="M519" i="2"/>
  <c r="L536" i="2"/>
  <c r="L577" i="2"/>
  <c r="K632" i="2"/>
  <c r="L632" i="2"/>
  <c r="L647" i="2"/>
  <c r="L680" i="2"/>
  <c r="K736" i="2"/>
  <c r="L736" i="2"/>
  <c r="L760" i="2"/>
  <c r="L808" i="2"/>
  <c r="K864" i="2"/>
  <c r="L864" i="2"/>
  <c r="L888" i="2"/>
  <c r="K944" i="2"/>
  <c r="M944" i="2"/>
  <c r="K1000" i="2"/>
  <c r="L1000" i="2"/>
  <c r="M1152" i="2"/>
  <c r="K1212" i="2"/>
  <c r="L1212" i="2"/>
  <c r="M1268" i="2"/>
  <c r="K1332" i="2"/>
  <c r="L1332" i="2"/>
  <c r="K1388" i="2"/>
  <c r="M1388" i="2"/>
  <c r="L1388" i="2"/>
  <c r="L1444" i="2"/>
  <c r="K1508" i="2"/>
  <c r="M1508" i="2"/>
  <c r="M1658" i="2"/>
  <c r="K1325" i="2"/>
  <c r="M1325" i="2"/>
  <c r="L1445" i="2"/>
  <c r="K1643" i="2"/>
  <c r="L1643" i="2"/>
  <c r="K901" i="2"/>
  <c r="L901" i="2"/>
  <c r="M901" i="2"/>
  <c r="M1257" i="2"/>
  <c r="K1671" i="2"/>
  <c r="M1671" i="2"/>
  <c r="L159" i="2"/>
  <c r="L223" i="2"/>
  <c r="L286" i="2"/>
  <c r="L350" i="2"/>
  <c r="L460" i="2"/>
  <c r="L520" i="2"/>
  <c r="K953" i="2"/>
  <c r="L953" i="2"/>
  <c r="M953" i="2"/>
  <c r="K120" i="2"/>
  <c r="L120" i="2"/>
  <c r="M120" i="2"/>
  <c r="K1677" i="2"/>
  <c r="L1677" i="2"/>
  <c r="M1677" i="2"/>
  <c r="K628" i="2"/>
  <c r="L628" i="2"/>
  <c r="M628" i="2"/>
  <c r="M614" i="2"/>
  <c r="M669" i="2"/>
  <c r="M718" i="2"/>
  <c r="M782" i="2"/>
  <c r="M846" i="2"/>
  <c r="M910" i="2"/>
  <c r="M974" i="2"/>
  <c r="M1038" i="2"/>
  <c r="M1102" i="2"/>
  <c r="M1166" i="2"/>
  <c r="M1226" i="2"/>
  <c r="L1290" i="2"/>
  <c r="L1354" i="2"/>
  <c r="M1418" i="2"/>
  <c r="M1482" i="2"/>
  <c r="L1545" i="2"/>
  <c r="L1609" i="2"/>
  <c r="L1672" i="2"/>
  <c r="L1564" i="2"/>
  <c r="L829" i="2"/>
  <c r="M1233" i="2"/>
  <c r="L1639" i="2"/>
  <c r="M69" i="2"/>
  <c r="M133" i="2"/>
  <c r="M197" i="2"/>
  <c r="M260" i="2"/>
  <c r="M324" i="2"/>
  <c r="L364" i="2"/>
  <c r="M388" i="2"/>
  <c r="L410" i="2"/>
  <c r="M434" i="2"/>
  <c r="L474" i="2"/>
  <c r="M494" i="2"/>
  <c r="L534" i="2"/>
  <c r="M551" i="2"/>
  <c r="M568" i="2"/>
  <c r="L607" i="2"/>
  <c r="M631" i="2"/>
  <c r="L662" i="2"/>
  <c r="L711" i="2"/>
  <c r="M735" i="2"/>
  <c r="L775" i="2"/>
  <c r="M799" i="2"/>
  <c r="L839" i="2"/>
  <c r="M863" i="2"/>
  <c r="L903" i="2"/>
  <c r="M927" i="2"/>
  <c r="L967" i="2"/>
  <c r="M991" i="2"/>
  <c r="L1031" i="2"/>
  <c r="M1055" i="2"/>
  <c r="L1095" i="2"/>
  <c r="M1119" i="2"/>
  <c r="L1159" i="2"/>
  <c r="M1179" i="2"/>
  <c r="L1219" i="2"/>
  <c r="M1243" i="2"/>
  <c r="L1283" i="2"/>
  <c r="M1307" i="2"/>
  <c r="L1347" i="2"/>
  <c r="M1371" i="2"/>
  <c r="L1411" i="2"/>
  <c r="M1435" i="2"/>
  <c r="L1475" i="2"/>
  <c r="M1499" i="2"/>
  <c r="L1538" i="2"/>
  <c r="M1562" i="2"/>
  <c r="L1602" i="2"/>
  <c r="L1625" i="2"/>
  <c r="M1665" i="2"/>
  <c r="M1237" i="2"/>
  <c r="L1349" i="2"/>
  <c r="M1397" i="2"/>
  <c r="L1524" i="2"/>
  <c r="L1604" i="2"/>
  <c r="M749" i="2"/>
  <c r="M893" i="2"/>
  <c r="L1149" i="2"/>
  <c r="M1305" i="2"/>
  <c r="M1560" i="2"/>
  <c r="M16" i="2"/>
  <c r="L54" i="2"/>
  <c r="M78" i="2"/>
  <c r="L118" i="2"/>
  <c r="M142" i="2"/>
  <c r="L182" i="2"/>
  <c r="M206" i="2"/>
  <c r="L245" i="2"/>
  <c r="M269" i="2"/>
  <c r="L309" i="2"/>
  <c r="M333" i="2"/>
  <c r="M373" i="2"/>
  <c r="L397" i="2"/>
  <c r="M419" i="2"/>
  <c r="L443" i="2"/>
  <c r="M483" i="2"/>
  <c r="L503" i="2"/>
  <c r="M536" i="2"/>
  <c r="K584" i="2"/>
  <c r="M584" i="2"/>
  <c r="M632" i="2"/>
  <c r="K688" i="2"/>
  <c r="M688" i="2"/>
  <c r="M736" i="2"/>
  <c r="K816" i="2"/>
  <c r="M816" i="2"/>
  <c r="M864" i="2"/>
  <c r="L944" i="2"/>
  <c r="M1000" i="2"/>
  <c r="K1064" i="2"/>
  <c r="L1064" i="2"/>
  <c r="M1212" i="2"/>
  <c r="K1276" i="2"/>
  <c r="L1276" i="2"/>
  <c r="M1332" i="2"/>
  <c r="K1396" i="2"/>
  <c r="L1396" i="2"/>
  <c r="K1452" i="2"/>
  <c r="M1452" i="2"/>
  <c r="L1452" i="2"/>
  <c r="L1508" i="2"/>
  <c r="K1571" i="2"/>
  <c r="M1571" i="2"/>
  <c r="L1325" i="2"/>
  <c r="K1461" i="2"/>
  <c r="M1461" i="2"/>
  <c r="M1643" i="2"/>
  <c r="K957" i="2"/>
  <c r="M957" i="2"/>
  <c r="K1313" i="2"/>
  <c r="L1313" i="2"/>
  <c r="M1313" i="2"/>
  <c r="L1671" i="2"/>
  <c r="K71" i="2"/>
  <c r="L71" i="2"/>
  <c r="K889" i="2"/>
  <c r="L889" i="2"/>
  <c r="M889" i="2"/>
  <c r="K56" i="2"/>
  <c r="L56" i="2"/>
  <c r="M56" i="2"/>
  <c r="K596" i="2"/>
  <c r="L596" i="2"/>
  <c r="M596" i="2"/>
  <c r="L512" i="2"/>
  <c r="M585" i="2"/>
  <c r="M640" i="2"/>
  <c r="M689" i="2"/>
  <c r="M753" i="2"/>
  <c r="M817" i="2"/>
  <c r="L881" i="2"/>
  <c r="L945" i="2"/>
  <c r="L1009" i="2"/>
  <c r="L1073" i="2"/>
  <c r="L1137" i="2"/>
  <c r="L1197" i="2"/>
  <c r="M1572" i="2"/>
  <c r="L1273" i="2"/>
  <c r="L112" i="2"/>
  <c r="L176" i="2"/>
  <c r="L239" i="2"/>
  <c r="K1114" i="2"/>
  <c r="L1114" i="2"/>
  <c r="K1138" i="2"/>
  <c r="M1138" i="2"/>
  <c r="K1238" i="2"/>
  <c r="L1238" i="2"/>
  <c r="K1262" i="2"/>
  <c r="L1262" i="2"/>
  <c r="K1366" i="2"/>
  <c r="M1366" i="2"/>
  <c r="K1390" i="2"/>
  <c r="L1390" i="2"/>
  <c r="K1494" i="2"/>
  <c r="L1494" i="2"/>
  <c r="K1518" i="2"/>
  <c r="M1518" i="2"/>
  <c r="K1621" i="2"/>
  <c r="M1621" i="2"/>
  <c r="K1644" i="2"/>
  <c r="L1644" i="2"/>
  <c r="K717" i="2"/>
  <c r="M717" i="2"/>
  <c r="K65" i="2"/>
  <c r="L65" i="2"/>
  <c r="K121" i="2"/>
  <c r="L121" i="2"/>
  <c r="K320" i="2"/>
  <c r="L320" i="2"/>
  <c r="K376" i="2"/>
  <c r="L376" i="2"/>
  <c r="K547" i="2"/>
  <c r="L547" i="2"/>
  <c r="K731" i="2"/>
  <c r="L731" i="2"/>
  <c r="K787" i="2"/>
  <c r="L787" i="2"/>
  <c r="K1107" i="2"/>
  <c r="L1107" i="2"/>
  <c r="K1139" i="2"/>
  <c r="L1139" i="2"/>
  <c r="M1139" i="2"/>
  <c r="K1191" i="2"/>
  <c r="L1191" i="2"/>
  <c r="M1191" i="2"/>
  <c r="K1614" i="2"/>
  <c r="L1614" i="2"/>
  <c r="K1645" i="2"/>
  <c r="M1645" i="2"/>
  <c r="L1645" i="2"/>
  <c r="K416" i="2"/>
  <c r="L416" i="2"/>
  <c r="M416" i="2"/>
  <c r="K186" i="2"/>
  <c r="L186" i="2"/>
  <c r="M186" i="2"/>
  <c r="K423" i="2"/>
  <c r="M423" i="2"/>
  <c r="L423" i="2"/>
  <c r="K620" i="2"/>
  <c r="L620" i="2"/>
  <c r="M620" i="2"/>
  <c r="K852" i="2"/>
  <c r="L852" i="2"/>
  <c r="M852" i="2"/>
  <c r="K1108" i="2"/>
  <c r="L1108" i="2"/>
  <c r="M1108" i="2"/>
  <c r="K1336" i="2"/>
  <c r="M1336" i="2"/>
  <c r="L1336" i="2"/>
  <c r="L199" i="2"/>
  <c r="L262" i="2"/>
  <c r="L326" i="2"/>
  <c r="L390" i="2"/>
  <c r="L436" i="2"/>
  <c r="L496" i="2"/>
  <c r="L553" i="2"/>
  <c r="L570" i="2"/>
  <c r="M737" i="2"/>
  <c r="M801" i="2"/>
  <c r="L865" i="2"/>
  <c r="L929" i="2"/>
  <c r="L993" i="2"/>
  <c r="L1057" i="2"/>
  <c r="L1121" i="2"/>
  <c r="L1181" i="2"/>
  <c r="L1261" i="2"/>
  <c r="L1069" i="2"/>
  <c r="L37" i="2"/>
  <c r="L96" i="2"/>
  <c r="L160" i="2"/>
  <c r="L224" i="2"/>
  <c r="L287" i="2"/>
  <c r="L351" i="2"/>
  <c r="L461" i="2"/>
  <c r="L521" i="2"/>
  <c r="L594" i="2"/>
  <c r="L649" i="2"/>
  <c r="L698" i="2"/>
  <c r="L762" i="2"/>
  <c r="L826" i="2"/>
  <c r="L890" i="2"/>
  <c r="L954" i="2"/>
  <c r="L1018" i="2"/>
  <c r="L1090" i="2"/>
  <c r="K1146" i="2"/>
  <c r="L1146" i="2"/>
  <c r="K1170" i="2"/>
  <c r="M1170" i="2"/>
  <c r="L1214" i="2"/>
  <c r="K1270" i="2"/>
  <c r="M1270" i="2"/>
  <c r="K1294" i="2"/>
  <c r="L1294" i="2"/>
  <c r="M1342" i="2"/>
  <c r="K1398" i="2"/>
  <c r="M1398" i="2"/>
  <c r="K1422" i="2"/>
  <c r="M1422" i="2"/>
  <c r="L1470" i="2"/>
  <c r="K1525" i="2"/>
  <c r="L1525" i="2"/>
  <c r="K1549" i="2"/>
  <c r="L1549" i="2"/>
  <c r="M1597" i="2"/>
  <c r="K1652" i="2"/>
  <c r="M1652" i="2"/>
  <c r="M636" i="2"/>
  <c r="K765" i="2"/>
  <c r="M765" i="2"/>
  <c r="K1125" i="2"/>
  <c r="L1125" i="2"/>
  <c r="L97" i="2"/>
  <c r="K129" i="2"/>
  <c r="L129" i="2"/>
  <c r="K185" i="2"/>
  <c r="L185" i="2"/>
  <c r="L352" i="2"/>
  <c r="K384" i="2"/>
  <c r="L384" i="2"/>
  <c r="K422" i="2"/>
  <c r="L422" i="2"/>
  <c r="K564" i="2"/>
  <c r="L564" i="2"/>
  <c r="K619" i="2"/>
  <c r="L619" i="2"/>
  <c r="K795" i="2"/>
  <c r="L795" i="2"/>
  <c r="K851" i="2"/>
  <c r="L851" i="2"/>
  <c r="K1231" i="2"/>
  <c r="L1231" i="2"/>
  <c r="K1263" i="2"/>
  <c r="L1263" i="2"/>
  <c r="M1263" i="2"/>
  <c r="K1319" i="2"/>
  <c r="L1319" i="2"/>
  <c r="M1319" i="2"/>
  <c r="K532" i="2"/>
  <c r="L532" i="2"/>
  <c r="K574" i="2"/>
  <c r="M574" i="2"/>
  <c r="L574" i="2"/>
  <c r="K781" i="2"/>
  <c r="M781" i="2"/>
  <c r="L781" i="2"/>
  <c r="K249" i="2"/>
  <c r="L249" i="2"/>
  <c r="M249" i="2"/>
  <c r="K487" i="2"/>
  <c r="M487" i="2"/>
  <c r="L487" i="2"/>
  <c r="K916" i="2"/>
  <c r="L916" i="2"/>
  <c r="M916" i="2"/>
  <c r="K1172" i="2"/>
  <c r="M1172" i="2"/>
  <c r="L1172" i="2"/>
  <c r="K1464" i="2"/>
  <c r="M1464" i="2"/>
  <c r="L1464" i="2"/>
  <c r="K1321" i="2"/>
  <c r="L1321" i="2"/>
  <c r="M1321" i="2"/>
  <c r="K432" i="2"/>
  <c r="M432" i="2"/>
  <c r="K1337" i="2"/>
  <c r="L1337" i="2"/>
  <c r="M1337" i="2"/>
  <c r="K19" i="2"/>
  <c r="M19" i="2"/>
  <c r="K217" i="2"/>
  <c r="L217" i="2"/>
  <c r="M217" i="2"/>
  <c r="K272" i="2"/>
  <c r="M272" i="2"/>
  <c r="K454" i="2"/>
  <c r="L454" i="2"/>
  <c r="M454" i="2"/>
  <c r="K506" i="2"/>
  <c r="M506" i="2"/>
  <c r="K642" i="2"/>
  <c r="L642" i="2"/>
  <c r="M642" i="2"/>
  <c r="K683" i="2"/>
  <c r="M683" i="2"/>
  <c r="K883" i="2"/>
  <c r="L883" i="2"/>
  <c r="M883" i="2"/>
  <c r="K939" i="2"/>
  <c r="M939" i="2"/>
  <c r="K1295" i="2"/>
  <c r="L1295" i="2"/>
  <c r="K1327" i="2"/>
  <c r="L1327" i="2"/>
  <c r="M1327" i="2"/>
  <c r="K1383" i="2"/>
  <c r="L1383" i="2"/>
  <c r="M1383" i="2"/>
  <c r="K845" i="2"/>
  <c r="L845" i="2"/>
  <c r="M845" i="2"/>
  <c r="K1193" i="2"/>
  <c r="L1193" i="2"/>
  <c r="M1193" i="2"/>
  <c r="K226" i="2"/>
  <c r="L226" i="2"/>
  <c r="K257" i="2"/>
  <c r="L257" i="2"/>
  <c r="M257" i="2"/>
  <c r="K463" i="2"/>
  <c r="M463" i="2"/>
  <c r="K491" i="2"/>
  <c r="M491" i="2"/>
  <c r="L491" i="2"/>
  <c r="K651" i="2"/>
  <c r="L651" i="2"/>
  <c r="K892" i="2"/>
  <c r="L892" i="2"/>
  <c r="K924" i="2"/>
  <c r="L924" i="2"/>
  <c r="M924" i="2"/>
  <c r="K1148" i="2"/>
  <c r="M1148" i="2"/>
  <c r="K1176" i="2"/>
  <c r="M1176" i="2"/>
  <c r="L1176" i="2"/>
  <c r="K1527" i="2"/>
  <c r="M1527" i="2"/>
  <c r="L1527" i="2"/>
  <c r="K909" i="2"/>
  <c r="L909" i="2"/>
  <c r="M909" i="2"/>
  <c r="L920" i="2"/>
  <c r="L984" i="2"/>
  <c r="L1048" i="2"/>
  <c r="L1112" i="2"/>
  <c r="M1236" i="2"/>
  <c r="M1300" i="2"/>
  <c r="M1364" i="2"/>
  <c r="M1428" i="2"/>
  <c r="M1492" i="2"/>
  <c r="M1555" i="2"/>
  <c r="M1619" i="2"/>
  <c r="M1682" i="2"/>
  <c r="L1373" i="2"/>
  <c r="M1532" i="2"/>
  <c r="M757" i="2"/>
  <c r="L1165" i="2"/>
  <c r="M1568" i="2"/>
  <c r="L55" i="2"/>
  <c r="L119" i="2"/>
  <c r="L183" i="2"/>
  <c r="L246" i="2"/>
  <c r="L310" i="2"/>
  <c r="L374" i="2"/>
  <c r="L420" i="2"/>
  <c r="L484" i="2"/>
  <c r="L537" i="2"/>
  <c r="L578" i="2"/>
  <c r="M617" i="2"/>
  <c r="M672" i="2"/>
  <c r="L681" i="2"/>
  <c r="M721" i="2"/>
  <c r="L745" i="2"/>
  <c r="M785" i="2"/>
  <c r="L809" i="2"/>
  <c r="L849" i="2"/>
  <c r="M873" i="2"/>
  <c r="L913" i="2"/>
  <c r="M937" i="2"/>
  <c r="L977" i="2"/>
  <c r="M1001" i="2"/>
  <c r="L1041" i="2"/>
  <c r="M1065" i="2"/>
  <c r="L1105" i="2"/>
  <c r="M1129" i="2"/>
  <c r="L1169" i="2"/>
  <c r="M1189" i="2"/>
  <c r="L1245" i="2"/>
  <c r="M1509" i="2"/>
  <c r="M813" i="2"/>
  <c r="M1185" i="2"/>
  <c r="L18" i="2"/>
  <c r="M45" i="2"/>
  <c r="L80" i="2"/>
  <c r="M104" i="2"/>
  <c r="L144" i="2"/>
  <c r="M168" i="2"/>
  <c r="L208" i="2"/>
  <c r="M231" i="2"/>
  <c r="L271" i="2"/>
  <c r="M295" i="2"/>
  <c r="L335" i="2"/>
  <c r="M359" i="2"/>
  <c r="L399" i="2"/>
  <c r="M405" i="2"/>
  <c r="L445" i="2"/>
  <c r="M469" i="2"/>
  <c r="L505" i="2"/>
  <c r="M529" i="2"/>
  <c r="L579" i="2"/>
  <c r="M602" i="2"/>
  <c r="L633" i="2"/>
  <c r="M657" i="2"/>
  <c r="L682" i="2"/>
  <c r="M706" i="2"/>
  <c r="L746" i="2"/>
  <c r="M770" i="2"/>
  <c r="L810" i="2"/>
  <c r="M834" i="2"/>
  <c r="L874" i="2"/>
  <c r="M898" i="2"/>
  <c r="L938" i="2"/>
  <c r="M962" i="2"/>
  <c r="L1002" i="2"/>
  <c r="M1026" i="2"/>
  <c r="K1050" i="2"/>
  <c r="L1050" i="2"/>
  <c r="K1074" i="2"/>
  <c r="M1074" i="2"/>
  <c r="L1122" i="2"/>
  <c r="K1198" i="2"/>
  <c r="M1198" i="2"/>
  <c r="L1246" i="2"/>
  <c r="K1302" i="2"/>
  <c r="M1302" i="2"/>
  <c r="K1326" i="2"/>
  <c r="L1326" i="2"/>
  <c r="M1374" i="2"/>
  <c r="K1430" i="2"/>
  <c r="L1430" i="2"/>
  <c r="K1454" i="2"/>
  <c r="M1454" i="2"/>
  <c r="L1502" i="2"/>
  <c r="K1557" i="2"/>
  <c r="M1557" i="2"/>
  <c r="K1581" i="2"/>
  <c r="L1581" i="2"/>
  <c r="M1628" i="2"/>
  <c r="K1684" i="2"/>
  <c r="M1684" i="2"/>
  <c r="L432" i="2"/>
  <c r="L973" i="2"/>
  <c r="K1173" i="2"/>
  <c r="L1173" i="2"/>
  <c r="K1536" i="2"/>
  <c r="M1536" i="2"/>
  <c r="L19" i="2"/>
  <c r="L161" i="2"/>
  <c r="K193" i="2"/>
  <c r="L193" i="2"/>
  <c r="K248" i="2"/>
  <c r="L248" i="2"/>
  <c r="L272" i="2"/>
  <c r="K430" i="2"/>
  <c r="L430" i="2"/>
  <c r="K486" i="2"/>
  <c r="L486" i="2"/>
  <c r="L506" i="2"/>
  <c r="K627" i="2"/>
  <c r="L627" i="2"/>
  <c r="K674" i="2"/>
  <c r="L674" i="2"/>
  <c r="L683" i="2"/>
  <c r="K859" i="2"/>
  <c r="L859" i="2"/>
  <c r="K915" i="2"/>
  <c r="L915" i="2"/>
  <c r="L939" i="2"/>
  <c r="M1295" i="2"/>
  <c r="K1359" i="2"/>
  <c r="L1359" i="2"/>
  <c r="K1391" i="2"/>
  <c r="L1391" i="2"/>
  <c r="M1391" i="2"/>
  <c r="K1447" i="2"/>
  <c r="L1447" i="2"/>
  <c r="M1447" i="2"/>
  <c r="K1037" i="2"/>
  <c r="L1037" i="2"/>
  <c r="K1241" i="2"/>
  <c r="L1241" i="2"/>
  <c r="M1241" i="2"/>
  <c r="K1616" i="2"/>
  <c r="M1616" i="2"/>
  <c r="L1616" i="2"/>
  <c r="M226" i="2"/>
  <c r="K313" i="2"/>
  <c r="L313" i="2"/>
  <c r="M313" i="2"/>
  <c r="L463" i="2"/>
  <c r="K540" i="2"/>
  <c r="M540" i="2"/>
  <c r="L540" i="2"/>
  <c r="M651" i="2"/>
  <c r="K724" i="2"/>
  <c r="L724" i="2"/>
  <c r="M724" i="2"/>
  <c r="M892" i="2"/>
  <c r="K980" i="2"/>
  <c r="L980" i="2"/>
  <c r="M980" i="2"/>
  <c r="L1148" i="2"/>
  <c r="K1591" i="2"/>
  <c r="M1591" i="2"/>
  <c r="L1591" i="2"/>
  <c r="K621" i="2"/>
  <c r="M621" i="2"/>
  <c r="L621" i="2"/>
  <c r="M578" i="2"/>
  <c r="M681" i="2"/>
  <c r="M745" i="2"/>
  <c r="M809" i="2"/>
  <c r="L873" i="2"/>
  <c r="L937" i="2"/>
  <c r="L1001" i="2"/>
  <c r="L1065" i="2"/>
  <c r="L1129" i="2"/>
  <c r="L1189" i="2"/>
  <c r="L1509" i="2"/>
  <c r="L1185" i="2"/>
  <c r="L45" i="2"/>
  <c r="L104" i="2"/>
  <c r="L168" i="2"/>
  <c r="L231" i="2"/>
  <c r="L295" i="2"/>
  <c r="L359" i="2"/>
  <c r="L405" i="2"/>
  <c r="L469" i="2"/>
  <c r="L529" i="2"/>
  <c r="L602" i="2"/>
  <c r="L657" i="2"/>
  <c r="L706" i="2"/>
  <c r="L770" i="2"/>
  <c r="L834" i="2"/>
  <c r="L898" i="2"/>
  <c r="L962" i="2"/>
  <c r="L1026" i="2"/>
  <c r="K456" i="2"/>
  <c r="L456" i="2"/>
  <c r="M456" i="2"/>
  <c r="K566" i="2"/>
  <c r="M566" i="2"/>
  <c r="K30" i="2"/>
  <c r="L30" i="2"/>
  <c r="M30" i="2"/>
  <c r="K81" i="2"/>
  <c r="M81" i="2"/>
  <c r="K280" i="2"/>
  <c r="L280" i="2"/>
  <c r="M280" i="2"/>
  <c r="K336" i="2"/>
  <c r="M336" i="2"/>
  <c r="K514" i="2"/>
  <c r="L514" i="2"/>
  <c r="M514" i="2"/>
  <c r="K691" i="2"/>
  <c r="L691" i="2"/>
  <c r="M691" i="2"/>
  <c r="K747" i="2"/>
  <c r="M747" i="2"/>
  <c r="K947" i="2"/>
  <c r="L947" i="2"/>
  <c r="M947" i="2"/>
  <c r="K1003" i="2"/>
  <c r="L1003" i="2"/>
  <c r="M1003" i="2"/>
  <c r="K1423" i="2"/>
  <c r="L1423" i="2"/>
  <c r="K1455" i="2"/>
  <c r="L1455" i="2"/>
  <c r="M1455" i="2"/>
  <c r="K1511" i="2"/>
  <c r="L1511" i="2"/>
  <c r="M1511" i="2"/>
  <c r="K1449" i="2"/>
  <c r="L1449" i="2"/>
  <c r="K1655" i="2"/>
  <c r="M1655" i="2"/>
  <c r="L1655" i="2"/>
  <c r="K58" i="2"/>
  <c r="L58" i="2"/>
  <c r="M58" i="2"/>
  <c r="K289" i="2"/>
  <c r="L289" i="2"/>
  <c r="K321" i="2"/>
  <c r="L321" i="2"/>
  <c r="M321" i="2"/>
  <c r="K523" i="2"/>
  <c r="M523" i="2"/>
  <c r="K548" i="2"/>
  <c r="M548" i="2"/>
  <c r="L548" i="2"/>
  <c r="K700" i="2"/>
  <c r="L700" i="2"/>
  <c r="K732" i="2"/>
  <c r="L732" i="2"/>
  <c r="M732" i="2"/>
  <c r="K956" i="2"/>
  <c r="L956" i="2"/>
  <c r="K988" i="2"/>
  <c r="L988" i="2"/>
  <c r="M988" i="2"/>
  <c r="K1208" i="2"/>
  <c r="M1208" i="2"/>
  <c r="K1240" i="2"/>
  <c r="M1240" i="2"/>
  <c r="L1240" i="2"/>
  <c r="K1654" i="2"/>
  <c r="M1654" i="2"/>
  <c r="L1654" i="2"/>
  <c r="K448" i="2"/>
  <c r="L448" i="2"/>
  <c r="M448" i="2"/>
  <c r="K1082" i="2"/>
  <c r="L1082" i="2"/>
  <c r="K1106" i="2"/>
  <c r="M1106" i="2"/>
  <c r="K1206" i="2"/>
  <c r="L1206" i="2"/>
  <c r="K1230" i="2"/>
  <c r="M1230" i="2"/>
  <c r="K1334" i="2"/>
  <c r="M1334" i="2"/>
  <c r="K1358" i="2"/>
  <c r="L1358" i="2"/>
  <c r="K1462" i="2"/>
  <c r="L1462" i="2"/>
  <c r="K1486" i="2"/>
  <c r="M1486" i="2"/>
  <c r="K1589" i="2"/>
  <c r="M1589" i="2"/>
  <c r="K1613" i="2"/>
  <c r="L1613" i="2"/>
  <c r="K362" i="2"/>
  <c r="L362" i="2"/>
  <c r="K541" i="2"/>
  <c r="L541" i="2"/>
  <c r="K1592" i="2"/>
  <c r="M1592" i="2"/>
  <c r="K57" i="2"/>
  <c r="L57" i="2"/>
  <c r="K256" i="2"/>
  <c r="L256" i="2"/>
  <c r="K312" i="2"/>
  <c r="L312" i="2"/>
  <c r="K490" i="2"/>
  <c r="L490" i="2"/>
  <c r="K539" i="2"/>
  <c r="L539" i="2"/>
  <c r="K723" i="2"/>
  <c r="L723" i="2"/>
  <c r="K923" i="2"/>
  <c r="L923" i="2"/>
  <c r="K979" i="2"/>
  <c r="L979" i="2"/>
  <c r="K1011" i="2"/>
  <c r="L1011" i="2"/>
  <c r="M1011" i="2"/>
  <c r="K1067" i="2"/>
  <c r="L1067" i="2"/>
  <c r="M1067" i="2"/>
  <c r="K1487" i="2"/>
  <c r="L1487" i="2"/>
  <c r="K1519" i="2"/>
  <c r="L1519" i="2"/>
  <c r="M1519" i="2"/>
  <c r="K1574" i="2"/>
  <c r="L1574" i="2"/>
  <c r="M1574" i="2"/>
  <c r="K39" i="2"/>
  <c r="L39" i="2"/>
  <c r="K66" i="2"/>
  <c r="L66" i="2"/>
  <c r="M66" i="2"/>
  <c r="K122" i="2"/>
  <c r="L122" i="2"/>
  <c r="M122" i="2"/>
  <c r="K377" i="2"/>
  <c r="M377" i="2"/>
  <c r="L377" i="2"/>
  <c r="K788" i="2"/>
  <c r="L788" i="2"/>
  <c r="M788" i="2"/>
  <c r="K1044" i="2"/>
  <c r="L1044" i="2"/>
  <c r="M1044" i="2"/>
  <c r="K370" i="2"/>
  <c r="L370" i="2"/>
  <c r="M370" i="2"/>
  <c r="L992" i="2"/>
  <c r="L1056" i="2"/>
  <c r="M1120" i="2"/>
  <c r="M1180" i="2"/>
  <c r="M1244" i="2"/>
  <c r="M1308" i="2"/>
  <c r="M1372" i="2"/>
  <c r="M1436" i="2"/>
  <c r="M1500" i="2"/>
  <c r="M1563" i="2"/>
  <c r="M1626" i="2"/>
  <c r="L1229" i="2"/>
  <c r="L1389" i="2"/>
  <c r="M1556" i="2"/>
  <c r="M797" i="2"/>
  <c r="L1209" i="2"/>
  <c r="M1623" i="2"/>
  <c r="L63" i="2"/>
  <c r="L127" i="2"/>
  <c r="L191" i="2"/>
  <c r="L254" i="2"/>
  <c r="L318" i="2"/>
  <c r="L382" i="2"/>
  <c r="L428" i="2"/>
  <c r="M512" i="2"/>
  <c r="L545" i="2"/>
  <c r="L562" i="2"/>
  <c r="L585" i="2"/>
  <c r="M625" i="2"/>
  <c r="L640" i="2"/>
  <c r="L689" i="2"/>
  <c r="M729" i="2"/>
  <c r="L753" i="2"/>
  <c r="M793" i="2"/>
  <c r="L817" i="2"/>
  <c r="L857" i="2"/>
  <c r="M881" i="2"/>
  <c r="L921" i="2"/>
  <c r="M945" i="2"/>
  <c r="L985" i="2"/>
  <c r="M1009" i="2"/>
  <c r="L1049" i="2"/>
  <c r="M1073" i="2"/>
  <c r="L1113" i="2"/>
  <c r="M1137" i="2"/>
  <c r="M1197" i="2"/>
  <c r="L1253" i="2"/>
  <c r="L1572" i="2"/>
  <c r="L933" i="2"/>
  <c r="M1273" i="2"/>
  <c r="L29" i="2"/>
  <c r="L88" i="2"/>
  <c r="M112" i="2"/>
  <c r="L152" i="2"/>
  <c r="M176" i="2"/>
  <c r="L216" i="2"/>
  <c r="M239" i="2"/>
  <c r="L279" i="2"/>
  <c r="M303" i="2"/>
  <c r="L343" i="2"/>
  <c r="M367" i="2"/>
  <c r="M413" i="2"/>
  <c r="L453" i="2"/>
  <c r="M477" i="2"/>
  <c r="L513" i="2"/>
  <c r="L586" i="2"/>
  <c r="M610" i="2"/>
  <c r="L641" i="2"/>
  <c r="M665" i="2"/>
  <c r="L690" i="2"/>
  <c r="M714" i="2"/>
  <c r="L754" i="2"/>
  <c r="M778" i="2"/>
  <c r="L818" i="2"/>
  <c r="M842" i="2"/>
  <c r="L882" i="2"/>
  <c r="M906" i="2"/>
  <c r="L946" i="2"/>
  <c r="M970" i="2"/>
  <c r="L1010" i="2"/>
  <c r="M1034" i="2"/>
  <c r="M1058" i="2"/>
  <c r="M1082" i="2"/>
  <c r="L1106" i="2"/>
  <c r="M1182" i="2"/>
  <c r="M1206" i="2"/>
  <c r="L1230" i="2"/>
  <c r="L1310" i="2"/>
  <c r="L1334" i="2"/>
  <c r="M1358" i="2"/>
  <c r="M1438" i="2"/>
  <c r="M1462" i="2"/>
  <c r="L1486" i="2"/>
  <c r="L1565" i="2"/>
  <c r="L1589" i="2"/>
  <c r="M1613" i="2"/>
  <c r="M362" i="2"/>
  <c r="M480" i="2"/>
  <c r="M541" i="2"/>
  <c r="K613" i="2"/>
  <c r="M613" i="2"/>
  <c r="L613" i="2"/>
  <c r="K877" i="2"/>
  <c r="M877" i="2"/>
  <c r="L1592" i="2"/>
  <c r="M38" i="2"/>
  <c r="M57" i="2"/>
  <c r="K89" i="2"/>
  <c r="L89" i="2"/>
  <c r="M89" i="2"/>
  <c r="K145" i="2"/>
  <c r="M145" i="2"/>
  <c r="M256" i="2"/>
  <c r="M288" i="2"/>
  <c r="M312" i="2"/>
  <c r="K344" i="2"/>
  <c r="L344" i="2"/>
  <c r="M344" i="2"/>
  <c r="K400" i="2"/>
  <c r="M400" i="2"/>
  <c r="M490" i="2"/>
  <c r="M539" i="2"/>
  <c r="M723" i="2"/>
  <c r="K755" i="2"/>
  <c r="L755" i="2"/>
  <c r="M755" i="2"/>
  <c r="K811" i="2"/>
  <c r="M811" i="2"/>
  <c r="M923" i="2"/>
  <c r="M979" i="2"/>
  <c r="K1043" i="2"/>
  <c r="L1043" i="2"/>
  <c r="K1075" i="2"/>
  <c r="L1075" i="2"/>
  <c r="M1075" i="2"/>
  <c r="K1131" i="2"/>
  <c r="L1131" i="2"/>
  <c r="M1131" i="2"/>
  <c r="M1487" i="2"/>
  <c r="K1550" i="2"/>
  <c r="L1550" i="2"/>
  <c r="K1582" i="2"/>
  <c r="L1582" i="2"/>
  <c r="M1582" i="2"/>
  <c r="K1637" i="2"/>
  <c r="M1637" i="2"/>
  <c r="L1637" i="2"/>
  <c r="M39" i="2"/>
  <c r="K98" i="2"/>
  <c r="L98" i="2"/>
  <c r="K130" i="2"/>
  <c r="L130" i="2"/>
  <c r="M130" i="2"/>
  <c r="K353" i="2"/>
  <c r="M353" i="2"/>
  <c r="K385" i="2"/>
  <c r="M385" i="2"/>
  <c r="L385" i="2"/>
  <c r="K565" i="2"/>
  <c r="M565" i="2"/>
  <c r="L565" i="2"/>
  <c r="K764" i="2"/>
  <c r="L764" i="2"/>
  <c r="K796" i="2"/>
  <c r="L796" i="2"/>
  <c r="M796" i="2"/>
  <c r="K1020" i="2"/>
  <c r="L1020" i="2"/>
  <c r="K1052" i="2"/>
  <c r="L1052" i="2"/>
  <c r="M1052" i="2"/>
  <c r="K1272" i="2"/>
  <c r="M1272" i="2"/>
  <c r="L1272" i="2"/>
  <c r="K40" i="2"/>
  <c r="L40" i="2"/>
  <c r="M40" i="2"/>
  <c r="K99" i="2"/>
  <c r="L99" i="2"/>
  <c r="M99" i="2"/>
  <c r="K163" i="2"/>
  <c r="L163" i="2"/>
  <c r="M163" i="2"/>
  <c r="K227" i="2"/>
  <c r="L227" i="2"/>
  <c r="M227" i="2"/>
  <c r="K290" i="2"/>
  <c r="L290" i="2"/>
  <c r="M290" i="2"/>
  <c r="L1232" i="2"/>
  <c r="L1296" i="2"/>
  <c r="L1360" i="2"/>
  <c r="L1424" i="2"/>
  <c r="L1488" i="2"/>
  <c r="L1551" i="2"/>
  <c r="L1615" i="2"/>
  <c r="L1678" i="2"/>
  <c r="M59" i="2"/>
  <c r="M123" i="2"/>
  <c r="M187" i="2"/>
  <c r="M250" i="2"/>
  <c r="M314" i="2"/>
  <c r="M394" i="2"/>
  <c r="M516" i="2"/>
  <c r="M1053" i="2"/>
  <c r="M1473" i="2"/>
  <c r="M1232" i="2"/>
  <c r="M1296" i="2"/>
  <c r="M1360" i="2"/>
  <c r="M1424" i="2"/>
  <c r="M1488" i="2"/>
  <c r="M1551" i="2"/>
  <c r="M1615" i="2"/>
  <c r="M1678" i="2"/>
  <c r="L59" i="2"/>
  <c r="L123" i="2"/>
  <c r="L187" i="2"/>
  <c r="L250" i="2"/>
  <c r="L314" i="2"/>
  <c r="L394" i="2"/>
  <c r="L516" i="2"/>
  <c r="L805" i="2"/>
  <c r="L1053" i="2"/>
  <c r="M1217" i="2"/>
  <c r="L1473" i="2"/>
  <c r="L1631" i="2"/>
  <c r="L1217" i="2"/>
  <c r="M1361" i="2"/>
  <c r="M1631" i="2"/>
  <c r="L987" i="2"/>
  <c r="L1051" i="2"/>
  <c r="L1115" i="2"/>
  <c r="L1239" i="2"/>
  <c r="L1303" i="2"/>
  <c r="L1367" i="2"/>
  <c r="L1431" i="2"/>
  <c r="L1495" i="2"/>
  <c r="L1558" i="2"/>
  <c r="L1685" i="2"/>
  <c r="L549" i="2"/>
  <c r="M685" i="2"/>
  <c r="L1101" i="2"/>
  <c r="L1513" i="2"/>
  <c r="L47" i="2"/>
  <c r="L106" i="2"/>
  <c r="L170" i="2"/>
  <c r="L233" i="2"/>
  <c r="L297" i="2"/>
  <c r="M361" i="2"/>
  <c r="M407" i="2"/>
  <c r="M471" i="2"/>
  <c r="M531" i="2"/>
  <c r="L604" i="2"/>
  <c r="L659" i="2"/>
  <c r="L708" i="2"/>
  <c r="L772" i="2"/>
  <c r="L836" i="2"/>
  <c r="L900" i="2"/>
  <c r="L964" i="2"/>
  <c r="L1028" i="2"/>
  <c r="L1092" i="2"/>
  <c r="M1156" i="2"/>
  <c r="M1216" i="2"/>
  <c r="M1280" i="2"/>
  <c r="L1304" i="2"/>
  <c r="M1344" i="2"/>
  <c r="L1368" i="2"/>
  <c r="M1408" i="2"/>
  <c r="L1432" i="2"/>
  <c r="M1472" i="2"/>
  <c r="L1496" i="2"/>
  <c r="M1535" i="2"/>
  <c r="L1559" i="2"/>
  <c r="M1599" i="2"/>
  <c r="L1622" i="2"/>
  <c r="M1662" i="2"/>
  <c r="L48" i="2"/>
  <c r="M67" i="2"/>
  <c r="L107" i="2"/>
  <c r="M131" i="2"/>
  <c r="L171" i="2"/>
  <c r="M195" i="2"/>
  <c r="L234" i="2"/>
  <c r="M258" i="2"/>
  <c r="L298" i="2"/>
  <c r="M322" i="2"/>
  <c r="L378" i="2"/>
  <c r="L472" i="2"/>
  <c r="L709" i="2"/>
  <c r="L1676" i="2"/>
  <c r="M524" i="2"/>
  <c r="L677" i="2"/>
  <c r="M1077" i="2"/>
  <c r="M1497" i="2"/>
  <c r="M113" i="2"/>
  <c r="M177" i="2"/>
  <c r="M240" i="2"/>
  <c r="M304" i="2"/>
  <c r="M368" i="2"/>
  <c r="M414" i="2"/>
  <c r="M478" i="2"/>
  <c r="M611" i="2"/>
  <c r="M666" i="2"/>
  <c r="M715" i="2"/>
  <c r="M779" i="2"/>
  <c r="M843" i="2"/>
  <c r="M907" i="2"/>
  <c r="M971" i="2"/>
  <c r="M1035" i="2"/>
  <c r="M1099" i="2"/>
  <c r="M1163" i="2"/>
  <c r="M1223" i="2"/>
  <c r="M1287" i="2"/>
  <c r="M1351" i="2"/>
  <c r="M1415" i="2"/>
  <c r="M1479" i="2"/>
  <c r="M1542" i="2"/>
  <c r="M1606" i="2"/>
  <c r="L1669" i="2"/>
  <c r="M508" i="2"/>
  <c r="L668" i="2"/>
  <c r="M989" i="2"/>
  <c r="M1409" i="2"/>
  <c r="M31" i="2"/>
  <c r="M90" i="2"/>
  <c r="M1304" i="2"/>
  <c r="M1368" i="2"/>
  <c r="M1432" i="2"/>
  <c r="M1496" i="2"/>
  <c r="M1559" i="2"/>
  <c r="M1622" i="2"/>
  <c r="M32" i="2"/>
  <c r="L67" i="2"/>
  <c r="M91" i="2"/>
  <c r="L131" i="2"/>
  <c r="M155" i="2"/>
  <c r="L195" i="2"/>
  <c r="M219" i="2"/>
  <c r="L258" i="2"/>
  <c r="M282" i="2"/>
  <c r="L322" i="2"/>
  <c r="M346" i="2"/>
  <c r="M424" i="2"/>
  <c r="M709" i="2"/>
  <c r="M861" i="2"/>
  <c r="L1109" i="2"/>
  <c r="M1265" i="2"/>
  <c r="L1521" i="2"/>
  <c r="L1679" i="2"/>
  <c r="L346" i="2"/>
  <c r="L424" i="2"/>
  <c r="L861" i="2"/>
  <c r="L1265" i="2"/>
  <c r="M1679" i="2"/>
  <c r="J260" i="12"/>
  <c r="K260" i="12" s="1"/>
  <c r="Q260" i="12" s="1"/>
  <c r="R260" i="12" s="1"/>
  <c r="E259" i="12"/>
  <c r="J259" i="12" l="1"/>
  <c r="K259" i="12" s="1"/>
  <c r="Q259" i="12" s="1"/>
  <c r="R259" i="12" s="1"/>
  <c r="J261" i="12" l="1"/>
  <c r="K261" i="12" s="1"/>
  <c r="Q261" i="12" s="1"/>
  <c r="R261" i="12" s="1"/>
  <c r="J262" i="12" l="1"/>
  <c r="K262" i="12" s="1"/>
  <c r="Q262" i="12" s="1"/>
  <c r="R262" i="12" s="1"/>
  <c r="J264" i="12" l="1"/>
  <c r="K264" i="12" s="1"/>
  <c r="Q264" i="12" s="1"/>
  <c r="R264" i="12" s="1"/>
  <c r="J263" i="12"/>
  <c r="K263" i="12" s="1"/>
  <c r="Q263" i="12" s="1"/>
  <c r="R263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8D15711D-DA99-4BD7-B511-F72C96C4CE7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AFF87CC5-C9EB-4431-A9F6-7293F6F35BA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35172814-A95B-4399-B558-54CCFA1222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0D7A1120-A665-4BAC-879B-4E81FD452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D5297A50-44CC-4DA3-A70F-4F4D35E46E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F21C0C18-56E4-4A5B-8DF0-84C72140F1E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52CD7653-9F1A-490E-A747-FDE2669328A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986ABFDD-A43F-4625-8233-F2AE8B7E51B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37DBB7AD-57C9-4115-8D6B-2269DE91800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7C5E482A-7790-4701-9096-ABDC81ECB29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35878E86-A038-4356-9FDA-25472B241BF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43AB541-07AD-4DFA-BD59-1EE98B43B5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6E96E00B-16CA-46F4-B8EA-1E832A304C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E77337E2-8A91-4B95-9A77-1F0D8B50F4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5B7AAA76-91A8-4F0A-B6CE-6C1F9921E1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C438A92B-0377-4F2C-8978-E888C2E07F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D1" authorId="0" shapeId="0" xr:uid="{D979A780-3E5F-4DCF-B22D-8A406139570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E1" authorId="0" shapeId="0" xr:uid="{2A1F7CCB-75C6-4259-8191-40FBEA149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F1" authorId="0" shapeId="0" xr:uid="{B40ECA43-3ED0-4E3C-81F7-3632A94571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A9122AD1-5F49-4708-AC51-ADBDDFE9B6E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body of mass larger than a country</t>
        </r>
      </text>
    </comment>
    <comment ref="AH1" authorId="0" shapeId="0" xr:uid="{48A9AAD4-5567-4C4F-844E-E50BBEB086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81AAC91E-097A-4B33-9625-1544DE2E95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885BD38E-07A3-47CA-814C-4D8503C8D169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BA1DD6FE-4F4F-496C-B9C5-B9E98A5B7C9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Number of estimates per this study</t>
        </r>
      </text>
    </comment>
    <comment ref="AL1" authorId="0" shapeId="0" xr:uid="{D3F2FD0F-0D9B-41D6-AE2A-62073948F4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M1" authorId="0" shapeId="0" xr:uid="{BEE2C79F-663F-4C02-8DFB-232973F281F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N1" authorId="0" shapeId="0" xr:uid="{200E7B0F-C747-4855-8E3E-89118CEB0F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reports the number of years directly (using years of schooling)</t>
        </r>
      </text>
    </comment>
    <comment ref="AO1" authorId="0" shapeId="0" xr:uid="{8DCED14F-978A-4E2E-9D75-698A22D137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instead uses levels of schooling (primary, sec, …) in the mincer regression</t>
        </r>
      </text>
    </comment>
    <comment ref="AP1" authorId="0" shapeId="0" xr:uid="{F6F56A22-F4DE-4377-8B12-01C9342710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annual earnings per worker</t>
        </r>
      </text>
    </comment>
    <comment ref="AQ1" authorId="0" shapeId="0" xr:uid="{BDEB5AD5-3170-4094-AC53-8274D02408C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log hourly</t>
        </r>
      </text>
    </comment>
    <comment ref="AR1" authorId="0" shapeId="0" xr:uid="{DF27A0E0-6739-42A2-9AEF-470821970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Daily or weekly wage
</t>
        </r>
      </text>
    </comment>
    <comment ref="AS1" authorId="0" shapeId="0" xr:uid="{8DB7279F-25B2-4357-BCAD-D424E261DD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T1" authorId="0" shapeId="0" xr:uid="{3633C4AF-466E-4DBD-8A3B-3ABD745F7E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U1" authorId="0" shapeId="0" xr:uid="{B5E73C46-CD71-45F0-B1CF-A6DB0B0E9D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V1" authorId="0" shapeId="0" xr:uid="{0FAF7785-B419-4D89-A4CB-8A21535C5D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W1" authorId="0" shapeId="0" xr:uid="{45169F1F-A6B5-470E-B245-BDFED255D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X1" authorId="0" shapeId="0" xr:uid="{D62D4448-99D8-4814-9F86-72E3957F3A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Y1" authorId="0" shapeId="0" xr:uid="{2923E511-0C7D-4710-8503-BF324B7797B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Z1" authorId="0" shapeId="0" xr:uid="{0F069FD2-A945-4E97-A793-B74BF4F94E8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BA1" authorId="0" shapeId="0" xr:uid="{15BC1243-F168-41A0-9718-363AA4279D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BB1" authorId="0" shapeId="0" xr:uid="{DAF8E4CA-E72B-4A52-AC61-05D2B7DA4D2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BC1" authorId="0" shapeId="0" xr:uid="{2E8C288A-BD5C-45C1-B4B6-14D2F5D258A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BD1" authorId="0" shapeId="0" xr:uid="{CE287B96-89CB-4427-A5C4-46BD5B479CB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BE1" authorId="0" shapeId="0" xr:uid="{EA549B9C-0614-46DB-A8F8-44E6656A8E6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F1" authorId="0" shapeId="0" xr:uid="{12E69507-1F0D-4E67-A48B-CAFDC7F2829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Public school</t>
        </r>
      </text>
    </comment>
    <comment ref="BH1" authorId="0" shapeId="0" xr:uid="{69047D02-1877-46DD-915B-3DC68C51C4D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Field of education - STEM</t>
        </r>
      </text>
    </comment>
    <comment ref="BM1" authorId="0" shapeId="0" xr:uid="{D1382ECB-5613-4800-BD8C-07ECBADD3BE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N1" authorId="0" shapeId="0" xr:uid="{7C2B580A-A46C-47EA-97F1-691B17AB4B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Q1" authorId="0" shapeId="0" xr:uid="{CC0394B7-A6B4-4084-A09C-F98869ED0A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R1" authorId="0" shapeId="0" xr:uid="{A1AE2F9C-B63B-4566-8AE7-2730138101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S1" authorId="0" shapeId="0" xr:uid="{AD035D30-9C37-4648-BD56-1EF10A292D1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T1" authorId="0" shapeId="0" xr:uid="{519CB45A-C5F3-407F-BDCF-951E956173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U1" authorId="0" shapeId="0" xr:uid="{D7945CF7-C497-4C06-94B0-78A00A33322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Rural sector</t>
        </r>
      </text>
    </comment>
    <comment ref="BV1" authorId="0" shapeId="0" xr:uid="{801375C0-7F3D-4578-BA71-0E801B5811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Urban sector</t>
        </r>
      </text>
    </comment>
    <comment ref="BX1" authorId="0" shapeId="0" xr:uid="{F98654C8-992F-419D-896C-63D3A03D3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CH1" authorId="0" shapeId="0" xr:uid="{BE7D6BAD-E54D-4086-8B32-E5522B4AC20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CI1" authorId="0" shapeId="0" xr:uid="{30C3D07A-282B-40C8-B6F0-CB29844449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CJ1" authorId="0" shapeId="0" xr:uid="{CD668D17-C830-4C83-802E-E44FAF9729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L1" authorId="0" shapeId="0" xr:uid="{7FDD51F1-1E84-42E0-B15C-7B1EEFE8C59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Double hurdle model</t>
        </r>
      </text>
    </comment>
    <comment ref="CM1" authorId="0" shapeId="0" xr:uid="{47A36B91-68B3-4354-B133-288AB508525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Cohort years to average out the individual effect (ability)
If not enough obs, merge with FE
</t>
        </r>
      </text>
    </comment>
    <comment ref="CN1" authorId="0" shapeId="0" xr:uid="{27D79B95-2327-406D-B14B-1DFA2A3EB6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Fixed or random effects
</t>
        </r>
      </text>
    </comment>
    <comment ref="CP1" authorId="0" shapeId="0" xr:uid="{B1545CE7-F1E5-4F2D-858D-0454004813B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Heckman regression model</t>
        </r>
      </text>
    </comment>
    <comment ref="CS1" authorId="0" shapeId="0" xr:uid="{05DFB5FF-E9DD-435C-81F2-97084C4E95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 or other measure</t>
        </r>
      </text>
    </comment>
    <comment ref="CT1" authorId="0" shapeId="0" xr:uid="{E173C0E6-F544-4990-9600-80E49F7B70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Innate ability is not measured in the equation, but a proxy is used to control for ability or ability bias</t>
        </r>
      </text>
    </comment>
    <comment ref="CU1" authorId="0" shapeId="0" xr:uid="{3154C651-6E70-4177-9FC7-EAF753EE3F22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or ability bias is not controlled for</t>
        </r>
      </text>
    </comment>
    <comment ref="CV1" authorId="0" shapeId="0" xr:uid="{B9806156-9B07-43C7-AF45-57A3FD6940A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bias is not mentioned anywhere in the study</t>
        </r>
      </text>
    </comment>
    <comment ref="CW1" authorId="0" shapeId="0" xr:uid="{4E901693-33B8-410A-956B-89669C1A96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parents' education as an instrument for the estimate</t>
        </r>
      </text>
    </comment>
    <comment ref="CX1" authorId="0" shapeId="0" xr:uid="{34F2E401-0F23-472F-BE44-4E45025957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Distance to school or school per area</t>
        </r>
      </text>
    </comment>
    <comment ref="CY1" authorId="0" shapeId="0" xr:uid="{7C1D9FA0-ECE1-485C-ABAE-D79284FAEA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instrument is a spouse education</t>
        </r>
      </text>
    </comment>
    <comment ref="CZ1" authorId="0" shapeId="0" xr:uid="{F3832A94-F772-49FC-8F11-8E4511F8900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instrument is a marital status, i.e. whether the individual is married (dummy)</t>
        </r>
      </text>
    </comment>
    <comment ref="DA1" authorId="0" shapeId="0" xr:uid="{C63B69F0-1EAF-4152-8DD5-46A6B997DF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another instrument</t>
        </r>
      </text>
    </comment>
    <comment ref="DB1" authorId="0" shapeId="0" xr:uid="{4339854D-D2A0-4870-AE11-CDE17FCC87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DC1" authorId="0" shapeId="0" xr:uid="{1A18DB5F-8F13-48E9-95B8-853C7D0AA9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DD1" authorId="0" shapeId="0" xr:uid="{550EAB9E-9602-4339-A14B-E38E979A09A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DE1" authorId="0" shapeId="0" xr:uid="{8660AF42-2ACB-4B10-94E6-7D5898D12C7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DF1" authorId="0" shapeId="0" xr:uid="{EDD5A0DB-D01A-4353-BFDA-582373DC9F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DG1" authorId="0" shapeId="0" xr:uid="{8CB3C2C3-B999-483D-8D0A-F123253555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DH1" authorId="0" shapeId="0" xr:uid="{BC23CA18-29D2-44E6-BA02-18580A3B413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DI1" authorId="0" shapeId="0" xr:uid="{C6F91DE1-FE31-47CD-9F31-A906CA9E036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DJ1" authorId="0" shapeId="0" xr:uid="{7BCDE0DF-EC93-47F0-9B22-A32D0867BBB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DK1" authorId="0" shapeId="0" xr:uid="{1B70AEEF-0024-4559-9575-8E5243DB65E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Urban/rural control
</t>
        </r>
      </text>
    </comment>
    <comment ref="DL1" authorId="0" shapeId="0" xr:uid="{204401B4-0333-44D7-842D-751217A2A1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equation, such as sector of activity</t>
        </r>
      </text>
    </comment>
    <comment ref="DM1" authorId="0" shapeId="0" xr:uid="{653B6653-6D47-4418-BC52-D422F1BDD7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DN1" authorId="0" shapeId="0" xr:uid="{FCFF857B-01C3-4427-ACC1-B339A8E57B5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ability, such as consciensciousness (lol), or teamwork</t>
        </r>
      </text>
    </comment>
    <comment ref="DO1" authorId="0" shapeId="0" xr:uid="{CBBB2E2F-81E6-437C-AD46-B95ED7BD09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DP1" authorId="0" shapeId="0" xr:uid="{6603844F-4E8D-4639-BCE4-AF76DE0334A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DQ1" authorId="0" shapeId="0" xr:uid="{86B5C81D-81C5-460D-AFEA-45F08272FA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DR1" authorId="0" shapeId="0" xr:uid="{F8823E51-A6CB-43F5-B29A-FCB94FA4A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  <comment ref="D2" authorId="0" shapeId="0" xr:uid="{66758F7B-44C7-442F-BEFC-1E0B7EB464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a percentage returns to additional year of schooling from regressions, where the attained degree is used as a dependent variable, not years of schooling</t>
        </r>
      </text>
    </comment>
    <comment ref="F6" authorId="0" shapeId="0" xr:uid="{869F179F-0470-402C-B34F-ECA8AA9A36A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 statistic is obtained from table A2, giving the  precision of the estimated coefficient. From this, standard error is inferred, so that the precision (t-stat) remains the same, giving a valid error term to the main percentage effect</t>
        </r>
      </text>
    </comment>
    <comment ref="AI69" authorId="0" shapeId="0" xr:uid="{56DA0FCF-FAC4-4B7F-A380-EE3DD5516C5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Base set listed, then dummies, and interaction terms</t>
        </r>
      </text>
    </comment>
    <comment ref="D81" authorId="0" shapeId="0" xr:uid="{0524555A-14FF-4D74-8E8B-484086F510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"(exp(0.600) - exp(-0.195))/13", where the first is the return coefficient for university, the second for the basic education, and 13 is the number if years between the two, giving a return for a year of education in general</t>
        </r>
      </text>
    </comment>
    <comment ref="F81" authorId="0" shapeId="0" xr:uid="{E438B3C3-E0F2-405F-809A-1509D673618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Delta of the t ratio of the two statistics</t>
        </r>
      </text>
    </comment>
    <comment ref="AL84" authorId="0" shapeId="0" xr:uid="{B2FA904D-6613-4C46-8D43-7B24F550210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Self calculated based on table A.1</t>
        </r>
      </text>
    </comment>
    <comment ref="D137" authorId="0" shapeId="0" xr:uid="{9CD76E1A-F3A5-4585-9E51-4AE72B59E6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(exp(prim_ols)-1)/years prim</t>
        </r>
      </text>
    </comment>
    <comment ref="D138" authorId="0" shapeId="0" xr:uid="{7B6E2426-B5AC-4302-82F8-88A939A1D34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(exp(sec_ols) - exp(prim_ols))/(years_sec - years_prim)</t>
        </r>
      </text>
    </comment>
    <comment ref="F138" authorId="0" shapeId="0" xr:uid="{23835EFB-1B87-4DFF-9B87-87B8A76BFC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SQRT(t_sec^2+t_prim^2)</t>
        </r>
      </text>
    </comment>
    <comment ref="BC211" authorId="0" shapeId="0" xr:uid="{964BF65B-4F69-4065-943F-21BB623B02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27" authorId="0" shapeId="0" xr:uid="{6393DFB7-3984-42D5-B46F-F6DC2C1AB5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31" authorId="0" shapeId="0" xr:uid="{32F654E5-0A02-4AC6-9CB2-F83EEEC3427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347" authorId="0" shapeId="0" xr:uid="{7FCC881C-AEAB-4852-AFFD-56428E98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Roughly estimated - only clue is that 56 percent have education primary or less</t>
        </r>
      </text>
    </comment>
    <comment ref="BF398" authorId="0" shapeId="0" xr:uid="{B4C75AD0-D5EA-49F2-957B-0FC5AD97168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Guesstimate based on the text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ECFE526C-DC11-49BA-8B0C-18D45A2AE1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4E5C497A-D13D-4593-9247-F98C26C9F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7051291F-3199-42E6-95FD-432E1AC4D8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AE36DD11-5016-4743-93FE-4EE9207D2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C8F8EF38-5F27-440C-8EB1-91F0E93263B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1ACDCA3E-3E74-45E8-A5C7-02CCEC06275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F7166332-4BA8-4BF6-A47E-71B6639E851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EDD5E1C9-A45B-4F3E-938E-4F6CE24AF6B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282C46C2-BA61-46E6-8169-5AB261223A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5B99FEBC-BBD7-4EDB-996C-2FBDF879A0E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84ECADC9-3664-4056-A3FE-8B058CD559A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6252D38-E208-4CF8-802E-7E1DE6EBE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C789CD25-6C0C-434F-9E91-A89560A9BF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9CA30311-03C7-467B-AF0B-00C4B3F783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4342D6E-A230-418D-8ADC-FFC4C2DEF47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07811A13-D781-43A4-B525-6A6D34403C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B775CC5E-6307-487B-A6EC-A8B0BC3E40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A16A82CB-C6C3-4646-A0D6-47ACE50715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378F8FD1-DE3A-48C3-9CDF-989C904E16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DDFB1D5B-53DC-4B7C-8D9D-A582AEC77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F11E9900-3B8C-4A4E-AE44-9C90A79363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F3356EE3-472E-4128-A4E0-6696091B658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298E0ED7-5FE7-4207-90C5-6C4FCC8F5EF6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831A5025-1CE0-498A-A8BC-E7E79EB4A7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L1" authorId="0" shapeId="0" xr:uid="{9D395EB4-FD2B-4E48-8BF3-A00BDD9AB5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M1" authorId="0" shapeId="0" xr:uid="{53C44995-E4FA-4B54-B9BA-4ACB6FBDE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earnings per worker</t>
        </r>
      </text>
    </comment>
    <comment ref="AN1" authorId="0" shapeId="0" xr:uid="{18D717F5-608A-4526-B5A5-61966897D9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O1" authorId="0" shapeId="0" xr:uid="{8E162C67-9A40-423A-A5B5-2749F37234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P1" authorId="0" shapeId="0" xr:uid="{9F10CEE2-48B5-4DE0-BD1C-1F37DCD075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Q1" authorId="0" shapeId="0" xr:uid="{C29D3AC2-10E7-4944-9D69-2CA0B292C5F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R1" authorId="0" shapeId="0" xr:uid="{FEA3CED5-6248-480F-9E5E-D7A1FF456A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S1" authorId="0" shapeId="0" xr:uid="{F9F991BD-9A07-471C-97A4-C24DFA04565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T1" authorId="0" shapeId="0" xr:uid="{FB4310B4-7F4E-45A1-A61E-3B882224E01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U1" authorId="0" shapeId="0" xr:uid="{D006D064-FD18-4AE3-AB16-C3BD351D33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V1" authorId="0" shapeId="0" xr:uid="{2F081CBB-3653-434B-9EBD-238AD1BF5B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W1" authorId="0" shapeId="0" xr:uid="{C642C27A-1841-43E7-A25B-BCCBEC15FC6C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AX1" authorId="0" shapeId="0" xr:uid="{1CC6BDF2-4FFE-4C9D-9071-206E88F3295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AY1" authorId="0" shapeId="0" xr:uid="{1C8FA275-11C0-4F12-BE14-7ABED758D5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AZ1" authorId="0" shapeId="0" xr:uid="{63537765-D36A-4A35-AA93-4F244C91B3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A1" authorId="0" shapeId="0" xr:uid="{06BA9C44-04BF-475C-AA0F-72C863774D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B1" authorId="0" shapeId="0" xr:uid="{C84C75CF-2599-4F80-A537-89342AB47D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E1" authorId="0" shapeId="0" xr:uid="{478387AA-EEDE-44C4-8BAA-4FB19BC01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F1" authorId="0" shapeId="0" xr:uid="{8B7C394E-F3D7-4994-9105-2C6BCE6C2F4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G1" authorId="0" shapeId="0" xr:uid="{354E1356-A7F6-4CF8-B31D-7A54D1D5BE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BH1" authorId="0" shapeId="0" xr:uid="{F88CCA5A-D075-42F1-AACF-D0AB6B91D3C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BI1" authorId="0" shapeId="0" xr:uid="{48B3AB11-6496-46DC-9AF6-CCED0A2B81A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J1" authorId="0" shapeId="0" xr:uid="{27D16BD8-846C-419D-8F7D-AAB1FB20583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L1" authorId="0" shapeId="0" xr:uid="{838E80F8-C8D0-4809-9067-DCC04FC1EF7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V1" authorId="0" shapeId="0" xr:uid="{A655978D-EFBB-4A82-A576-004221B79DC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W1" authorId="0" shapeId="0" xr:uid="{B13EC411-3D53-4924-981F-B0298E7441B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X1" authorId="0" shapeId="0" xr:uid="{1197C622-3AA3-4E5A-AFCE-36036E59F1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A1" authorId="0" shapeId="0" xr:uid="{E360A1A0-4525-435C-B24E-FFA1A71BC4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C1" authorId="0" shapeId="0" xr:uid="{F0D3AC71-4F25-4E47-B502-4FDF4DBE2E3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D1" authorId="0" shapeId="0" xr:uid="{A9B2511E-27E5-4CB1-9FBE-DEF43533F5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E1" authorId="0" shapeId="0" xr:uid="{F99D9A2B-057B-4D11-A0E8-056803DEDD2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F1" authorId="0" shapeId="0" xr:uid="{C3129515-0C70-4EA9-9CA0-043C139B7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G1" authorId="0" shapeId="0" xr:uid="{15CBB3B1-D7C7-4D36-B2E7-FD58F8BAF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H1" authorId="0" shapeId="0" xr:uid="{0D6B7C02-3E2D-4E7B-9CBE-4FC7DDDCC0F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is not measured</t>
        </r>
      </text>
    </comment>
    <comment ref="CI1" authorId="0" shapeId="0" xr:uid="{3DE31CB8-2055-4211-9EC1-17505CEC06C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J1" authorId="0" shapeId="0" xr:uid="{C1D4F4AB-6171-45B6-B43A-B6C3EB1DAC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K1" authorId="0" shapeId="0" xr:uid="{BE7417B8-0A26-45A2-B993-87033E9B56F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L1" authorId="0" shapeId="0" xr:uid="{BFC4DD1A-B860-472C-AA7F-E64A139CADD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M1" authorId="0" shapeId="0" xr:uid="{A535AC55-2CA7-449C-8FA1-E63E9BBE99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N1" authorId="0" shapeId="0" xr:uid="{C3ACAC45-6028-41CE-A307-63D50631098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CO1" authorId="0" shapeId="0" xr:uid="{8CFC829F-6AB3-4FED-81C7-CF35808CE27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P1" authorId="0" shapeId="0" xr:uid="{ACACAD9D-5554-47C9-B4BF-FB8F37970A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Q1" authorId="0" shapeId="0" xr:uid="{502D9C0A-5075-4F21-AE3A-DB3F38B30A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R1" authorId="0" shapeId="0" xr:uid="{0982AA9F-D597-4123-98AF-8450C1BCEB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S1" authorId="0" shapeId="0" xr:uid="{BFB69134-5931-45BB-9690-D19AE8415F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T1" authorId="0" shapeId="0" xr:uid="{CC327186-2FC5-4D45-A5B6-1DA2761968A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U1" authorId="0" shapeId="0" xr:uid="{95A76BB3-E540-4D29-914B-F53A4652CF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V1" authorId="0" shapeId="0" xr:uid="{3DB619FA-92AD-4FFF-9BE5-5A13228BA6B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W1" authorId="0" shapeId="0" xr:uid="{AEF630B1-692E-4915-BD3F-5152B6C04F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X1" authorId="0" shapeId="0" xr:uid="{97A574D9-CD8F-41A9-9DCC-954CEE5C49C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Y1" authorId="0" shapeId="0" xr:uid="{9F0F32AD-1AF4-41F9-B5EA-6B150990E0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37B5AB9A-5B90-46EE-B42F-D0D4BF71438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available</t>
        </r>
      </text>
    </comment>
    <comment ref="E1" authorId="0" shapeId="0" xr:uid="{AEC0F0D1-F97E-48B0-AB63-E956467C4A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F1" authorId="0" shapeId="0" xr:uid="{2B7C1F91-BC07-4184-9E51-4C8F5341CBF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G1" authorId="0" shapeId="0" xr:uid="{CA65569F-C196-494E-B539-466D3CCCA4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Degrees of freedom in the regression</t>
        </r>
      </text>
    </comment>
    <comment ref="P1" authorId="0" shapeId="0" xr:uid="{5898977F-D734-49D2-8A6D-8360BDAE99D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overall effect</t>
        </r>
      </text>
    </comment>
    <comment ref="Q1" authorId="0" shapeId="0" xr:uid="{93B2C107-9D54-49C3-933E-076DCD5D853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R1" authorId="0" shapeId="0" xr:uid="{CDC352DA-B757-404A-9A2E-C9AE85653E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S1" authorId="0" shapeId="0" xr:uid="{D7739D95-757D-4CCE-A864-6B164C0524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T1" authorId="0" shapeId="0" xr:uid="{A74D56AA-FBD3-4549-BA99-B1A57B29EF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U1" authorId="0" shapeId="0" xr:uid="{B1DE560F-1042-4C78-A48B-789A3C5F74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V1" authorId="0" shapeId="0" xr:uid="{2D626240-B850-4F76-A6A7-5F82CD031D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W1" authorId="0" shapeId="0" xr:uid="{79F04FBC-9983-493F-8149-A4F2551386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X1" authorId="0" shapeId="0" xr:uid="{FC048E54-D9DF-44CC-954A-A56387185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D78E5B9C-4C07-44A9-A8A5-6BCFA1CD56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87ABD8B5-450D-41D9-B14D-B6558FFDCE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C5E1C752-A263-405E-8958-37467FD02D1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878EF84-E388-4534-9E86-A2FCAC069A2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2214DE8A-F08A-4ADF-A7B2-8AA0CC68D5D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D8CE5771-FE64-4547-BDBD-4BB2FC91ED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65A07ABE-9BD1-4AB2-B09A-8368D71B332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A55E8633-0A71-43FF-B2F9-72FA3A0492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8B43F726-A98F-485A-A77F-C6C5BCE2330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B54CF575-444F-44B3-91F5-ED2B9D3C487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I1" authorId="0" shapeId="0" xr:uid="{01C131A7-AE27-4095-87E7-069C13B167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J1" authorId="0" shapeId="0" xr:uid="{2F216C85-8B2B-49D7-8F0B-0B735F683F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Dummy for the way wages are defined - add new variables as you go</t>
        </r>
      </text>
    </comment>
    <comment ref="AL1" authorId="0" shapeId="0" xr:uid="{54B6CED4-D8A3-4D02-9CBC-254815A5633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M1" authorId="0" shapeId="0" xr:uid="{E7843B2F-F5C2-4DC7-9285-9820F155572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N1" authorId="0" shapeId="0" xr:uid="{E16F522D-CAC9-4E2B-807F-D8B07AA8AD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O1" authorId="0" shapeId="0" xr:uid="{DA3DE1F2-F3AA-4AEB-BDDA-6D67A6A56F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</t>
        </r>
      </text>
    </comment>
    <comment ref="AP1" authorId="0" shapeId="0" xr:uid="{66572721-018E-4FF1-9878-1C49AAB7D7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</t>
        </r>
      </text>
    </comment>
    <comment ref="AQ1" authorId="0" shapeId="0" xr:uid="{CAEFD9D0-07C2-4458-807E-BEC8FAAC2D0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</t>
        </r>
      </text>
    </comment>
    <comment ref="AR1" authorId="0" shapeId="0" xr:uid="{76A0BCC6-2FF1-4798-8D35-EE1C53B294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S1" authorId="0" shapeId="0" xr:uid="{0291EBDD-4CF0-4CD5-905C-DD196068CB7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T1" authorId="0" shapeId="0" xr:uid="{71A8B14D-BDC1-4D3B-9792-0EA24560283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STEM</t>
        </r>
      </text>
    </comment>
    <comment ref="AU1" authorId="0" shapeId="0" xr:uid="{783944E5-4065-4681-94D1-52F317D810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social sciences</t>
        </r>
      </text>
    </comment>
    <comment ref="AV1" authorId="0" shapeId="0" xr:uid="{751992DB-70FF-4CBF-B302-F37FB683531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medicine</t>
        </r>
      </text>
    </comment>
    <comment ref="AW1" authorId="0" shapeId="0" xr:uid="{5857F368-C440-48A0-809D-43DE82B10D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humanities</t>
        </r>
      </text>
    </comment>
    <comment ref="AX1" authorId="0" shapeId="0" xr:uid="{07F63AC3-4D31-4090-A061-92E90D5455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AY1" authorId="0" shapeId="0" xr:uid="{EA43FBC5-5B17-4369-91E4-588E74AC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AZ1" authorId="0" shapeId="0" xr:uid="{58B628B0-4C50-489E-9DE1-4DE6F79237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private</t>
        </r>
      </text>
    </comment>
    <comment ref="BA1" authorId="0" shapeId="0" xr:uid="{1F6BE906-7BC3-4049-936B-72CDC558666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public</t>
        </r>
      </text>
    </comment>
    <comment ref="BB1" authorId="0" shapeId="0" xr:uid="{AD29BBC6-18CF-44D2-AB26-3584303A9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Self employed (enterpreneur)</t>
        </r>
      </text>
    </comment>
    <comment ref="BC1" authorId="0" shapeId="0" xr:uid="{CD32836D-23DE-4E3E-95D9-C96F3526ADE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Has an employer (is an employee)</t>
        </r>
      </text>
    </comment>
    <comment ref="BD1" authorId="0" shapeId="0" xr:uid="{985CDD84-943E-4DA4-AAD9-FBF22912721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E1" authorId="0" shapeId="0" xr:uid="{81E5665A-9703-4430-90C7-27BAB2CB92F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G1" authorId="0" shapeId="0" xr:uid="{62E2524E-94C3-43A7-AC40-0F1D634843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S1" authorId="0" shapeId="0" xr:uid="{40076178-DA82-45AA-9B83-D566D6F999A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T1" authorId="0" shapeId="0" xr:uid="{0356AF04-985E-4453-8A70-F07BD01E5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U1" authorId="0" shapeId="0" xr:uid="{111A8D9F-2EEB-425B-8390-0AB4BC96C9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BY1" authorId="0" shapeId="0" xr:uid="{56096F0F-8E12-4152-90EC-61C63CB651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A1" authorId="0" shapeId="0" xr:uid="{EFBFBF42-1951-43D8-90E9-4BCFEBD033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B1" authorId="0" shapeId="0" xr:uid="{13C8DD1A-229E-4B70-B73A-6994D806D0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C1" authorId="0" shapeId="0" xr:uid="{669371A3-8F13-4F9B-9C41-31F07462594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D1" authorId="0" shapeId="0" xr:uid="{D71DCC03-A90F-4762-9F6B-460B97DF475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E1" authorId="0" shapeId="0" xr:uid="{A380F559-788B-48DC-B8C8-A3FC7B9C29C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F1" authorId="0" shapeId="0" xr:uid="{78DC6153-BE91-4950-A3A7-B1ADAC3B2C6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G1" authorId="0" shapeId="0" xr:uid="{129B86A5-C66B-4530-A790-F1B916110A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H1" authorId="0" shapeId="0" xr:uid="{AA913873-A81B-4CFF-8229-0DEEB8F633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I1" authorId="0" shapeId="0" xr:uid="{16E8F494-42CF-4C64-9764-114C6A0177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J1" authorId="0" shapeId="0" xr:uid="{6DD6C11C-D025-4932-A7CE-4710F8E9D1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K1" authorId="0" shapeId="0" xr:uid="{97644130-E13C-4E25-BB3F-C4C7FFBD0C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L1" authorId="0" shapeId="0" xr:uid="{C5A4F5FD-D357-4A32-8AEC-8B8F19AD4C6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M1" authorId="0" shapeId="0" xr:uid="{3B31CA13-52CC-4844-9466-89E8965ED66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N1" authorId="0" shapeId="0" xr:uid="{3996DC54-8C82-4CB2-8BEB-78339BDB4A4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O1" authorId="0" shapeId="0" xr:uid="{EEE164F3-24FF-4FFA-880D-F31A10C68D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P1" authorId="0" shapeId="0" xr:uid="{99B8CDDF-6902-44E4-B1DB-A136CA6B90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Q1" authorId="0" shapeId="0" xr:uid="{B2F30EBA-9A27-4EF1-8F1F-93F175886A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T1" authorId="0" shapeId="0" xr:uid="{8E4200ED-432A-424B-B32E-7B0CC30D94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U1" authorId="0" shapeId="0" xr:uid="{044CF85F-C638-41DE-99E8-D9C8E300743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V1" authorId="0" shapeId="0" xr:uid="{C1C1DB17-0D4C-4298-A0E2-5616E5C0DC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W1" authorId="0" shapeId="0" xr:uid="{67181B38-8A11-4EB6-8F51-76640517E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sharedStrings.xml><?xml version="1.0" encoding="utf-8"?>
<sst xmlns="http://schemas.openxmlformats.org/spreadsheetml/2006/main" count="23659" uniqueCount="681">
  <si>
    <t>obs_n</t>
  </si>
  <si>
    <t>study_id</t>
  </si>
  <si>
    <t>Albania</t>
  </si>
  <si>
    <t>Peet, Fink and Fawzi (2015)</t>
  </si>
  <si>
    <t>Algeria</t>
  </si>
  <si>
    <t>Arbak (2012)</t>
  </si>
  <si>
    <t>Argentina</t>
  </si>
  <si>
    <t>Kaboski (2003)</t>
  </si>
  <si>
    <t>Psacharopoulos (1994)</t>
  </si>
  <si>
    <t>Lopez Boo (2010)</t>
  </si>
  <si>
    <t>Giovagnoli, Fiszbein and Patrinos (2005)</t>
  </si>
  <si>
    <t>Australia</t>
  </si>
  <si>
    <t>Psacharopoulos (1985)</t>
  </si>
  <si>
    <t>Miller, Mulvey and Martin (1995)</t>
  </si>
  <si>
    <t>Trostel, Walker and Woolley (2002); Rummery, Vella and Verbeek (1999)</t>
  </si>
  <si>
    <t>Patrinos (1995)</t>
  </si>
  <si>
    <t>Cohn and Addison (1998)</t>
  </si>
  <si>
    <t>Miller, Mulvey and Martin (2006)</t>
  </si>
  <si>
    <t>Harmon, Oosterbeek and Walker (2003)</t>
  </si>
  <si>
    <t>Leigh and Ryan (2008)</t>
  </si>
  <si>
    <t>Mariotti and Meinecke (2011)</t>
  </si>
  <si>
    <t>Austria</t>
  </si>
  <si>
    <t>Fersterer and Winter-Ebmer (2003)</t>
  </si>
  <si>
    <t>Fersterer and Winter-Ebmer (2003); Kaboski (2003)</t>
  </si>
  <si>
    <t>Fersterer and Winter-Ebmer (2003); Martins and Pereira (2004)</t>
  </si>
  <si>
    <t>Glocker and Steiner (2011)</t>
  </si>
  <si>
    <t>Azerbaijan</t>
  </si>
  <si>
    <t>Bangladesh</t>
  </si>
  <si>
    <t>Asadullah (2006)</t>
  </si>
  <si>
    <t>Taposh and Lin (2009)</t>
  </si>
  <si>
    <t>Belarus</t>
  </si>
  <si>
    <t>Yemtsov, Cnobloch, Mete (2006)</t>
  </si>
  <si>
    <t>Belgium</t>
  </si>
  <si>
    <t>Belize</t>
  </si>
  <si>
    <t>Hausman and Klinger (2007)</t>
  </si>
  <si>
    <t>Bolivia</t>
  </si>
  <si>
    <t>World Bank (1996b)</t>
  </si>
  <si>
    <t>Psacharopoulos and Patrinos (2004)</t>
  </si>
  <si>
    <t>Jimenez, Casazola and Aguilar (2006)</t>
  </si>
  <si>
    <t>Patrinos, Ridao and Sakellariou (2009)</t>
  </si>
  <si>
    <t>Psacharopoulos and Mattson (1998)</t>
  </si>
  <si>
    <t>Bosnia &amp; Herzegovina</t>
  </si>
  <si>
    <t>Botswana</t>
  </si>
  <si>
    <t>Siphambe (2000)</t>
  </si>
  <si>
    <t>Siphambe (2008)</t>
  </si>
  <si>
    <t>Brazil</t>
  </si>
  <si>
    <t>Psacharopoulos (1981)</t>
  </si>
  <si>
    <t>Banerjee and Duflo (2005)</t>
  </si>
  <si>
    <t>Bulgaria</t>
  </si>
  <si>
    <t>Trostel, Walker and Woolley (2002)</t>
  </si>
  <si>
    <t>Jones and Simon (2005)</t>
  </si>
  <si>
    <t>Flabbi, Paternostro and Tiongson (2007)</t>
  </si>
  <si>
    <t>Rutkowski (2001)</t>
  </si>
  <si>
    <t>Flabbi, Paternostro and Tiongson (2008)</t>
  </si>
  <si>
    <t>Burkina Faso</t>
  </si>
  <si>
    <t>Cambodia</t>
  </si>
  <si>
    <t>Lall (2008)</t>
  </si>
  <si>
    <t>Lall and Sakellariou (2010)</t>
  </si>
  <si>
    <t>Cameroon</t>
  </si>
  <si>
    <t>Canada</t>
  </si>
  <si>
    <t>Chile</t>
  </si>
  <si>
    <t>Riveros (1990)</t>
  </si>
  <si>
    <t>China</t>
  </si>
  <si>
    <t>Fleisher and Wang (2005)</t>
  </si>
  <si>
    <t>Zhao and Zhou (2002)</t>
  </si>
  <si>
    <t>Yang (2005)</t>
  </si>
  <si>
    <t>Xiu and Gunderson (2013)</t>
  </si>
  <si>
    <t>Zhang et al (2005)</t>
  </si>
  <si>
    <t>Colombia</t>
  </si>
  <si>
    <t>Sanchez and Nunez (2003)</t>
  </si>
  <si>
    <t>Tenjo et al. (2015)</t>
  </si>
  <si>
    <t>Costa Rica</t>
  </si>
  <si>
    <t>Funkhouser (1996)</t>
  </si>
  <si>
    <t>van der Gaag and Vijverberg (1989)</t>
  </si>
  <si>
    <t>Cote d'Ivoire</t>
  </si>
  <si>
    <t>Psacharopoulos and Patrinos (2004); Banerjee and Duflo (2005)</t>
  </si>
  <si>
    <t>Croatia</t>
  </si>
  <si>
    <t>Vujcic and Sosic (2009); Sosic (2013)</t>
  </si>
  <si>
    <t>Sosic (2013)</t>
  </si>
  <si>
    <t>Vujcic and Sosic (2009)</t>
  </si>
  <si>
    <t>Cyprus</t>
  </si>
  <si>
    <t>Czech Republic</t>
  </si>
  <si>
    <t>Flanagan (1998)</t>
  </si>
  <si>
    <t>Vecernik (2001)</t>
  </si>
  <si>
    <t>Filer, Jurajda, Planovsky (1999)</t>
  </si>
  <si>
    <t>Denmark</t>
  </si>
  <si>
    <t>Martins and Pereira (2004)</t>
  </si>
  <si>
    <t>Christensen and Westergard-Nielsen (1999)</t>
  </si>
  <si>
    <t>Harmon, Oosterbeek and Walker (2003); Martins and Pereira (2004)</t>
  </si>
  <si>
    <t>Polachek (2008)</t>
  </si>
  <si>
    <t>Djibouti</t>
  </si>
  <si>
    <t>Anos-Casero and Seshan (2006)</t>
  </si>
  <si>
    <t>Dominican Republic</t>
  </si>
  <si>
    <t>Ecuador</t>
  </si>
  <si>
    <t>Egypt</t>
  </si>
  <si>
    <t>Salehi, Tunali, Assaad (2009)</t>
  </si>
  <si>
    <t>Rizk (2016)</t>
  </si>
  <si>
    <t>Wahba (2000)</t>
  </si>
  <si>
    <t>El Salvador</t>
  </si>
  <si>
    <t>Psacharopoulos (1994); Funkhouser (1996)</t>
  </si>
  <si>
    <t>Eritrea</t>
  </si>
  <si>
    <t>Kifle (2007)</t>
  </si>
  <si>
    <t>Estonia</t>
  </si>
  <si>
    <t>Kroncke and Smith (1999)</t>
  </si>
  <si>
    <t>Ethiopia</t>
  </si>
  <si>
    <t>Finland</t>
  </si>
  <si>
    <t>Asplund (1999)</t>
  </si>
  <si>
    <t>France</t>
  </si>
  <si>
    <t>Harmon, Oosterbeek and Walker (2003); Kaboski (2003)</t>
  </si>
  <si>
    <t>Gambia</t>
  </si>
  <si>
    <t>Foltz and Gajigo (2012)</t>
  </si>
  <si>
    <t>Georgia</t>
  </si>
  <si>
    <t>Botchorishvili (2007)</t>
  </si>
  <si>
    <t>Germany</t>
  </si>
  <si>
    <t>Ichino and Winter-Ebmer (1999)</t>
  </si>
  <si>
    <t>Pischke and Wachter (2005)</t>
  </si>
  <si>
    <t>Jochman and Pohlmeier (2004)</t>
  </si>
  <si>
    <t>Kamhöfer and Schmitz (2013)</t>
  </si>
  <si>
    <t>Ghana</t>
  </si>
  <si>
    <t>Psacharopoulos and Patrinos (2004); Glewwe (1996)</t>
  </si>
  <si>
    <t>Cogneau (2003)</t>
  </si>
  <si>
    <t>World Bank (1996a)</t>
  </si>
  <si>
    <t>Jones (2001)</t>
  </si>
  <si>
    <t>Fasih et al (2012)</t>
  </si>
  <si>
    <t>Baffour (2015)</t>
  </si>
  <si>
    <t>Great Britain</t>
  </si>
  <si>
    <t>Psacharopoulos and Layard (1979)</t>
  </si>
  <si>
    <t>Harmon and Walker (1999)</t>
  </si>
  <si>
    <t>Silles (2007)</t>
  </si>
  <si>
    <t>Silles (2007); Banerjee and Duflo (2005)</t>
  </si>
  <si>
    <t>McGuinness and Bennett (2009)</t>
  </si>
  <si>
    <t>Silles (2007); Martins and Pereira (2004)</t>
  </si>
  <si>
    <t>Greece</t>
  </si>
  <si>
    <t>Psacharopoulos (1982)</t>
  </si>
  <si>
    <t>Magoula and Psacharopoulos (1999)</t>
  </si>
  <si>
    <t>Guatemala</t>
  </si>
  <si>
    <t>Laguna and Porta (2004)</t>
  </si>
  <si>
    <t>Honduras</t>
  </si>
  <si>
    <t>Bedi (1997)</t>
  </si>
  <si>
    <t>Hong Kong</t>
  </si>
  <si>
    <t>Psacharopoulos (1989)</t>
  </si>
  <si>
    <t>Hungary</t>
  </si>
  <si>
    <t>Flabbi, Paternostro and Tiongson (2007); Campos and Jolliffe (2007)</t>
  </si>
  <si>
    <t>Campos and Jolliffe (2007)</t>
  </si>
  <si>
    <t>India</t>
  </si>
  <si>
    <t>Psacharopulos (1989)</t>
  </si>
  <si>
    <t>World Bank (2011)</t>
  </si>
  <si>
    <t>Kingdon (1998)</t>
  </si>
  <si>
    <t>World Bank (2011); Agrawal (2011)</t>
  </si>
  <si>
    <t>Indonesia</t>
  </si>
  <si>
    <t>Duflo (2001)</t>
  </si>
  <si>
    <t>Sohn (2013)</t>
  </si>
  <si>
    <t>Iran</t>
  </si>
  <si>
    <t>Iraq</t>
  </si>
  <si>
    <t>Ireland</t>
  </si>
  <si>
    <t>Israel</t>
  </si>
  <si>
    <t>Italy</t>
  </si>
  <si>
    <t>Brunello, Comi and Lucifora (1999)</t>
  </si>
  <si>
    <t>Brunello and Miniaci (1997)</t>
  </si>
  <si>
    <t>Jamaica</t>
  </si>
  <si>
    <t>Japan</t>
  </si>
  <si>
    <t>Jordan</t>
  </si>
  <si>
    <t>Kazakhstan</t>
  </si>
  <si>
    <t>Arabsheibani and Mussurov (2006)</t>
  </si>
  <si>
    <t>Kenya</t>
  </si>
  <si>
    <t>Dabalen (1998)</t>
  </si>
  <si>
    <t>Korea</t>
  </si>
  <si>
    <t>Choi (1993); Psacharopoulos and Patrinos (2004)</t>
  </si>
  <si>
    <t>Lee and Lee (2006)</t>
  </si>
  <si>
    <t>Kwack, Lee and Choi (2007)</t>
  </si>
  <si>
    <t>Kuwait</t>
  </si>
  <si>
    <t>Shahin and Dibeh (2000)</t>
  </si>
  <si>
    <t>Alqattan (2012)</t>
  </si>
  <si>
    <t>Kyrgyzstan</t>
  </si>
  <si>
    <t>Latvia</t>
  </si>
  <si>
    <t>Vilerts, Krasnopjorovs, Brekis (2015)</t>
  </si>
  <si>
    <t>Lesotho</t>
  </si>
  <si>
    <t>Madagascar</t>
  </si>
  <si>
    <t>Malawi</t>
  </si>
  <si>
    <t>Chirwa and Matita (2009)</t>
  </si>
  <si>
    <t>Gondwe (2015)</t>
  </si>
  <si>
    <t>Malaysia</t>
  </si>
  <si>
    <t>Milanovic (2006)</t>
  </si>
  <si>
    <t>Ismail (2007)</t>
  </si>
  <si>
    <t>Kenayathulla (2013)</t>
  </si>
  <si>
    <t>Maldives</t>
  </si>
  <si>
    <t>Malta</t>
  </si>
  <si>
    <t>Mexico</t>
  </si>
  <si>
    <t>Carnoy (1967)</t>
  </si>
  <si>
    <t>Psacharopoulos et. al. (1996)</t>
  </si>
  <si>
    <t>Metzger and Patrinos (2005)</t>
  </si>
  <si>
    <t>Moldova</t>
  </si>
  <si>
    <t>Mongolia</t>
  </si>
  <si>
    <t>Morocco</t>
  </si>
  <si>
    <t>Muller and Nordman (2004)</t>
  </si>
  <si>
    <t>Namibia</t>
  </si>
  <si>
    <t>Godana and Ashipala (2006)</t>
  </si>
  <si>
    <t>Nepal</t>
  </si>
  <si>
    <t>Netherlands</t>
  </si>
  <si>
    <t>Hartog, Odink, Smits (1999)</t>
  </si>
  <si>
    <t>Canton (2009)</t>
  </si>
  <si>
    <t>New Zealand</t>
  </si>
  <si>
    <t>Nicaragua</t>
  </si>
  <si>
    <t>Behrman, Wolfe and Blau (1985)</t>
  </si>
  <si>
    <t>Belli and Ayadi (1998)</t>
  </si>
  <si>
    <t>Laguna (2003)</t>
  </si>
  <si>
    <t>Niger</t>
  </si>
  <si>
    <t>Nigeria</t>
  </si>
  <si>
    <t>Oyelere (2010)</t>
  </si>
  <si>
    <t>Aromolaran (2006)</t>
  </si>
  <si>
    <t>Oyelere (2011)</t>
  </si>
  <si>
    <t>Northern Ireland</t>
  </si>
  <si>
    <t>Norway</t>
  </si>
  <si>
    <t>Barth and Roed (1999)</t>
  </si>
  <si>
    <t>Pakistan</t>
  </si>
  <si>
    <t>Farooq (2011)</t>
  </si>
  <si>
    <t>Nasir and Nazli (2000)</t>
  </si>
  <si>
    <t>Jamal, Toor and Khan (2003)</t>
  </si>
  <si>
    <t>Palestine</t>
  </si>
  <si>
    <t>Angrist (1995)</t>
  </si>
  <si>
    <t>Daoud (2005)</t>
  </si>
  <si>
    <t>Tansel and Daoud (2014)</t>
  </si>
  <si>
    <t>Panama</t>
  </si>
  <si>
    <t>Freire, Nunez and Teijeiro (2015)</t>
  </si>
  <si>
    <t>Papua New Guinea</t>
  </si>
  <si>
    <t>Gibson and Fatai (2006)</t>
  </si>
  <si>
    <t>Paraguay</t>
  </si>
  <si>
    <t>Psacharopoulos (1994); Patrinos, Velez and Psacharopoulos (1994)</t>
  </si>
  <si>
    <t>Peru</t>
  </si>
  <si>
    <t>Trivelli (2006)</t>
  </si>
  <si>
    <t>Philippines</t>
  </si>
  <si>
    <t>Maluccio (1998)</t>
  </si>
  <si>
    <t>Schady (2003)</t>
  </si>
  <si>
    <t>Poland</t>
  </si>
  <si>
    <t>Rutkowski (1997)</t>
  </si>
  <si>
    <t>Portugal</t>
  </si>
  <si>
    <t>Vieira (1999)</t>
  </si>
  <si>
    <t>Griffin and Cox Edwards (1993)</t>
  </si>
  <si>
    <t>García-Mainar and Montuenga-Gómez (2003)</t>
  </si>
  <si>
    <t>Puerto Rico</t>
  </si>
  <si>
    <t>Romania</t>
  </si>
  <si>
    <t>Andren, Earle and Sapatoru (2005)</t>
  </si>
  <si>
    <t>Ion Zgreaban (2013)</t>
  </si>
  <si>
    <t>Russia</t>
  </si>
  <si>
    <t>Gorodnichenko and Klara (2005)</t>
  </si>
  <si>
    <t>Flabbi, Paternostro and Tiongson (2007); Gorodnichenko and Klara (2005)</t>
  </si>
  <si>
    <t>Rwanda</t>
  </si>
  <si>
    <t>Lassibillie and Tan (2005)</t>
  </si>
  <si>
    <t>Lassibille and Tan (2005)</t>
  </si>
  <si>
    <t>Serbia</t>
  </si>
  <si>
    <t>Bevc (1993)</t>
  </si>
  <si>
    <t>Popov (2013)</t>
  </si>
  <si>
    <t>Singapore</t>
  </si>
  <si>
    <t>Sakellariou (2003)</t>
  </si>
  <si>
    <t>Low et al (2004)</t>
  </si>
  <si>
    <t>Slovakia</t>
  </si>
  <si>
    <t>Slovenia</t>
  </si>
  <si>
    <t>South Africa</t>
  </si>
  <si>
    <t>Keswell and Poswell (2004)</t>
  </si>
  <si>
    <t>Salisbury (2016)</t>
  </si>
  <si>
    <t>Spain</t>
  </si>
  <si>
    <t>Alba-Ramirez and Segundo (1995)</t>
  </si>
  <si>
    <t>Sri Lanka</t>
  </si>
  <si>
    <t>Sudan</t>
  </si>
  <si>
    <t>Cohen and House (1994)</t>
  </si>
  <si>
    <t>Nour (2011)</t>
  </si>
  <si>
    <t>Ali (2002)</t>
  </si>
  <si>
    <t>Sweden</t>
  </si>
  <si>
    <t>Arai and Kjellstrom (1999)</t>
  </si>
  <si>
    <t>Isacsson (1999)</t>
  </si>
  <si>
    <t>Arai and Kjellstrom (1999); Banerjee and Duflo (2005)</t>
  </si>
  <si>
    <t>Switzerland</t>
  </si>
  <si>
    <t>Weber and Wolter (1999)</t>
  </si>
  <si>
    <t>Weber and Wolter (1999); Martins and Pereira (2004)</t>
  </si>
  <si>
    <t>Taiwan</t>
  </si>
  <si>
    <t>Bourguignon, Fournier and Gurgand (2001)</t>
  </si>
  <si>
    <t>Tajikistan</t>
  </si>
  <si>
    <t>Arabsheibani and Mussurov (2001)</t>
  </si>
  <si>
    <t>Tanzania</t>
  </si>
  <si>
    <t>Thailand</t>
  </si>
  <si>
    <t>Warunsiri and McNown (2010)</t>
  </si>
  <si>
    <t>Tangtipongkul (2015)</t>
  </si>
  <si>
    <t>Timor-Leste</t>
  </si>
  <si>
    <t>Santos (2014)</t>
  </si>
  <si>
    <t>Tunisia</t>
  </si>
  <si>
    <t>Turkey</t>
  </si>
  <si>
    <t>Tansel (2008)</t>
  </si>
  <si>
    <t>Tansel (2015)</t>
  </si>
  <si>
    <t>Tansel and Bodur (2012)</t>
  </si>
  <si>
    <t>Uganda</t>
  </si>
  <si>
    <t>Cuaresma and Raggl (2014)</t>
  </si>
  <si>
    <t>Ukraine</t>
  </si>
  <si>
    <t>United Arab Emirates</t>
  </si>
  <si>
    <t>Squalli, Vellinga and Wilson (2008)</t>
  </si>
  <si>
    <t>United States of America</t>
  </si>
  <si>
    <t>Kling (2001)</t>
  </si>
  <si>
    <t>Jaeger (2003)</t>
  </si>
  <si>
    <t>Rouse (1999)</t>
  </si>
  <si>
    <t>Uruguay</t>
  </si>
  <si>
    <t>Venezuela</t>
  </si>
  <si>
    <t>Patrinos and Sakellariou (2004)</t>
  </si>
  <si>
    <t>Psacharopoulos (1994); Patrinos and Sakellariou (2004)</t>
  </si>
  <si>
    <t>Gonzales and Oyelere (2009)</t>
  </si>
  <si>
    <t>Vietnam</t>
  </si>
  <si>
    <t>Moock, Patrinos and Venkataraman (1998)</t>
  </si>
  <si>
    <t>Liu (2006)</t>
  </si>
  <si>
    <t>Nguyen (2002)</t>
  </si>
  <si>
    <t>Doan, Tuyen, and Quan (2016)</t>
  </si>
  <si>
    <t>Zambia</t>
  </si>
  <si>
    <t>Zimbabwe</t>
  </si>
  <si>
    <t>source</t>
  </si>
  <si>
    <t>years_of_schooling</t>
  </si>
  <si>
    <t>overall</t>
  </si>
  <si>
    <t>gender_male</t>
  </si>
  <si>
    <t>gender_female</t>
  </si>
  <si>
    <t>private_sector</t>
  </si>
  <si>
    <t>public_sector</t>
  </si>
  <si>
    <t>country</t>
  </si>
  <si>
    <t>disc_prim</t>
  </si>
  <si>
    <t>disc_sec</t>
  </si>
  <si>
    <t>disc_higher</t>
  </si>
  <si>
    <t>prim</t>
  </si>
  <si>
    <t>sec</t>
  </si>
  <si>
    <t>higher</t>
  </si>
  <si>
    <t>est_agg_region</t>
  </si>
  <si>
    <t>est_agg_city</t>
  </si>
  <si>
    <t>est_agg_industry</t>
  </si>
  <si>
    <t>est_agg_country</t>
  </si>
  <si>
    <t>est_short_run</t>
  </si>
  <si>
    <t>est_long_run</t>
  </si>
  <si>
    <t>est_agg_subregion</t>
  </si>
  <si>
    <t>years_of_experience</t>
  </si>
  <si>
    <t>wages_1</t>
  </si>
  <si>
    <t>wages_2</t>
  </si>
  <si>
    <t>data_type_micro</t>
  </si>
  <si>
    <t>data_type_survey</t>
  </si>
  <si>
    <t>data_type_national_register</t>
  </si>
  <si>
    <t>data_cross_section</t>
  </si>
  <si>
    <t>data_panel</t>
  </si>
  <si>
    <t>data_time_series</t>
  </si>
  <si>
    <t>education_stem</t>
  </si>
  <si>
    <t>education_ss</t>
  </si>
  <si>
    <t>education_medicine</t>
  </si>
  <si>
    <t>education_hum</t>
  </si>
  <si>
    <t>students_dropouts</t>
  </si>
  <si>
    <t>students_finished</t>
  </si>
  <si>
    <t>emp_sector_private</t>
  </si>
  <si>
    <t>emp_sector_public</t>
  </si>
  <si>
    <t>employer_self</t>
  </si>
  <si>
    <t>employer_other</t>
  </si>
  <si>
    <t>ethnicity_caucasian</t>
  </si>
  <si>
    <t>ethnicity_other</t>
  </si>
  <si>
    <t>income_low</t>
  </si>
  <si>
    <t>income_middle</t>
  </si>
  <si>
    <t>income_high</t>
  </si>
  <si>
    <t>region_advanced_economies</t>
  </si>
  <si>
    <t>region_east_asia_and_pacific</t>
  </si>
  <si>
    <t>region_europe_and_central_asia</t>
  </si>
  <si>
    <t>region_latin_america_and_caribbean</t>
  </si>
  <si>
    <t>region_middle_east_and_north_africa</t>
  </si>
  <si>
    <t>region_south_asia</t>
  </si>
  <si>
    <t>region_sub_saharan_africa</t>
  </si>
  <si>
    <t>geo_urban</t>
  </si>
  <si>
    <t>geo_rural</t>
  </si>
  <si>
    <t>data_avgyear</t>
  </si>
  <si>
    <t>TEMP_data_avgyear</t>
  </si>
  <si>
    <t>med_exp</t>
  </si>
  <si>
    <t>min_wage</t>
  </si>
  <si>
    <t>mean_age</t>
  </si>
  <si>
    <t>OTHER_DEL_LATER</t>
  </si>
  <si>
    <t>method_ols</t>
  </si>
  <si>
    <t>method_diff_in_diff</t>
  </si>
  <si>
    <t>method_matching</t>
  </si>
  <si>
    <t>method_IV</t>
  </si>
  <si>
    <t>unit_fixed_eff</t>
  </si>
  <si>
    <t>time_fixed_eff</t>
  </si>
  <si>
    <t>experiment</t>
  </si>
  <si>
    <t>ability_direct</t>
  </si>
  <si>
    <t>ability_proxy</t>
  </si>
  <si>
    <t>ability_cognitive</t>
  </si>
  <si>
    <t>ability_non_cognitive</t>
  </si>
  <si>
    <t>age_control</t>
  </si>
  <si>
    <t>age_sq_control</t>
  </si>
  <si>
    <t>exp_control</t>
  </si>
  <si>
    <t>ethnicity_control</t>
  </si>
  <si>
    <t>health_control</t>
  </si>
  <si>
    <t>gender_control</t>
  </si>
  <si>
    <t>tech_control</t>
  </si>
  <si>
    <t>occupation_control</t>
  </si>
  <si>
    <t>macro_var_control</t>
  </si>
  <si>
    <t>firm_char_control</t>
  </si>
  <si>
    <t>signalling_effect</t>
  </si>
  <si>
    <t>sheepskin_effect</t>
  </si>
  <si>
    <t>impact_factor</t>
  </si>
  <si>
    <t>citations</t>
  </si>
  <si>
    <t>published</t>
  </si>
  <si>
    <t>pub_year</t>
  </si>
  <si>
    <t>X</t>
  </si>
  <si>
    <t>t_stat</t>
  </si>
  <si>
    <t>95_lower_orig</t>
  </si>
  <si>
    <t>95_upper_orig</t>
  </si>
  <si>
    <t>effect_orig</t>
  </si>
  <si>
    <t>se_orig</t>
  </si>
  <si>
    <t>pcc</t>
  </si>
  <si>
    <t>se_pcc</t>
  </si>
  <si>
    <t>se_precision</t>
  </si>
  <si>
    <t>95_lower</t>
  </si>
  <si>
    <t>95_upper</t>
  </si>
  <si>
    <t>reg_df</t>
  </si>
  <si>
    <t>collectible</t>
  </si>
  <si>
    <t>n_obs</t>
  </si>
  <si>
    <t>regressands</t>
  </si>
  <si>
    <t>self_employed</t>
  </si>
  <si>
    <t>wage_earners</t>
  </si>
  <si>
    <t>g_all_workers</t>
  </si>
  <si>
    <t>g_prim</t>
  </si>
  <si>
    <t>g_sec</t>
  </si>
  <si>
    <t>g_higher</t>
  </si>
  <si>
    <t>g_disc_prim</t>
  </si>
  <si>
    <t>g_disc_sec</t>
  </si>
  <si>
    <t>g_disc_higher</t>
  </si>
  <si>
    <t>g_gender_male</t>
  </si>
  <si>
    <t>g_gender_female</t>
  </si>
  <si>
    <t>g_wage_earners</t>
  </si>
  <si>
    <t>g_self_employed</t>
  </si>
  <si>
    <t>g_private_sector</t>
  </si>
  <si>
    <t>g_public_sector</t>
  </si>
  <si>
    <t>g_ prefix</t>
  </si>
  <si>
    <t>Group specifics indicator; should ONLY serve for subsetting, and NOT as a variable in BMA estimation; if 1, the estimate concerns this group, if 0, it does not</t>
  </si>
  <si>
    <t>Concept</t>
  </si>
  <si>
    <t>Explanation</t>
  </si>
  <si>
    <t>Cell</t>
  </si>
  <si>
    <t>N1</t>
  </si>
  <si>
    <t>.</t>
  </si>
  <si>
    <t>prim_ed</t>
  </si>
  <si>
    <t>sec_ed</t>
  </si>
  <si>
    <t>higher_ed</t>
  </si>
  <si>
    <t>wage_mean_earnings</t>
  </si>
  <si>
    <t>wage_TEMP</t>
  </si>
  <si>
    <t>ability_none</t>
  </si>
  <si>
    <t>exp_sq_control</t>
  </si>
  <si>
    <t>no_ed</t>
  </si>
  <si>
    <t>school_public</t>
  </si>
  <si>
    <t>school_private</t>
  </si>
  <si>
    <t>field_stem</t>
  </si>
  <si>
    <t>field_ss</t>
  </si>
  <si>
    <t>field_medicine</t>
  </si>
  <si>
    <t>field_other</t>
  </si>
  <si>
    <t>Paper information</t>
  </si>
  <si>
    <t>Main estimate</t>
  </si>
  <si>
    <t>Estimate characteristics</t>
  </si>
  <si>
    <t>Data characteristics</t>
  </si>
  <si>
    <t>Spatial/structural variation</t>
  </si>
  <si>
    <t>Estimation method</t>
  </si>
  <si>
    <t>Publication characteristics</t>
  </si>
  <si>
    <t>A1</t>
  </si>
  <si>
    <t>D1</t>
  </si>
  <si>
    <t>AW1</t>
  </si>
  <si>
    <t>DE1</t>
  </si>
  <si>
    <t>CF1</t>
  </si>
  <si>
    <t>AK1</t>
  </si>
  <si>
    <t>ability_uncontrolled</t>
  </si>
  <si>
    <t>ability_unmentioned</t>
  </si>
  <si>
    <t>Leigh (2008)</t>
  </si>
  <si>
    <t>wage_log_hourly</t>
  </si>
  <si>
    <t>wage_mean_annual_earnings</t>
  </si>
  <si>
    <t>Bartolj et al. (2013)</t>
  </si>
  <si>
    <t>method_2sls</t>
  </si>
  <si>
    <t>field_law</t>
  </si>
  <si>
    <t>Salas-Velasco (2006)</t>
  </si>
  <si>
    <t>Lillo-Bañuls &amp; Casado-Díaz (2010)</t>
  </si>
  <si>
    <t>instr_parents_ed</t>
  </si>
  <si>
    <t>instr_other</t>
  </si>
  <si>
    <t>Wincenciak (2020)</t>
  </si>
  <si>
    <t>Okuwa (2004)</t>
  </si>
  <si>
    <t>wage_log_monthly</t>
  </si>
  <si>
    <t>Webbink (2004)</t>
  </si>
  <si>
    <t>method_probit</t>
  </si>
  <si>
    <t>method_heckman</t>
  </si>
  <si>
    <t>area_control</t>
  </si>
  <si>
    <t>wage_log_daily</t>
  </si>
  <si>
    <t>instr_distance_to_school</t>
  </si>
  <si>
    <t>study_size</t>
  </si>
  <si>
    <t>Phillipines</t>
  </si>
  <si>
    <t>Depken et al. (2019)</t>
  </si>
  <si>
    <t>Purnastuti et al. (2015)</t>
  </si>
  <si>
    <t>Umar et al. (2014)</t>
  </si>
  <si>
    <t>Sinning (2014)</t>
  </si>
  <si>
    <t>Aslam (2009)</t>
  </si>
  <si>
    <t>coef</t>
  </si>
  <si>
    <t>group</t>
  </si>
  <si>
    <t>male</t>
  </si>
  <si>
    <t>years</t>
  </si>
  <si>
    <t>female</t>
  </si>
  <si>
    <t>se</t>
  </si>
  <si>
    <t>return</t>
  </si>
  <si>
    <t>tstat</t>
  </si>
  <si>
    <t>return_perc</t>
  </si>
  <si>
    <t>method_fe</t>
  </si>
  <si>
    <t>instr_spouse_ed</t>
  </si>
  <si>
    <t>2yearUG</t>
  </si>
  <si>
    <t>4yearUG</t>
  </si>
  <si>
    <t>MSC</t>
  </si>
  <si>
    <t>PHD</t>
  </si>
  <si>
    <t>2</t>
  </si>
  <si>
    <t>year</t>
  </si>
  <si>
    <t>ability</t>
  </si>
  <si>
    <t>NO</t>
  </si>
  <si>
    <t>YES</t>
  </si>
  <si>
    <t>RAW DATA</t>
  </si>
  <si>
    <t>OUTCOME</t>
  </si>
  <si>
    <t>CORRECTED</t>
  </si>
  <si>
    <t>TABLE A2</t>
  </si>
  <si>
    <t>Agrawal (2012)</t>
  </si>
  <si>
    <t>Middle</t>
  </si>
  <si>
    <t>Secondary</t>
  </si>
  <si>
    <t>Higher Secondary</t>
  </si>
  <si>
    <t>Graduate</t>
  </si>
  <si>
    <t>Primary</t>
  </si>
  <si>
    <t>sector</t>
  </si>
  <si>
    <t>All</t>
  </si>
  <si>
    <t>6</t>
  </si>
  <si>
    <t>TABLE 5</t>
  </si>
  <si>
    <t>se_new</t>
  </si>
  <si>
    <t>Rural</t>
  </si>
  <si>
    <t>Urban</t>
  </si>
  <si>
    <t>YEARS OF EDUCATION</t>
  </si>
  <si>
    <t>estimation type</t>
  </si>
  <si>
    <t>OLS</t>
  </si>
  <si>
    <t>Heckman</t>
  </si>
  <si>
    <t>obs</t>
  </si>
  <si>
    <t>None</t>
  </si>
  <si>
    <t>Education</t>
  </si>
  <si>
    <t>Higher</t>
  </si>
  <si>
    <t>5</t>
  </si>
  <si>
    <t>ratio</t>
  </si>
  <si>
    <t>OLS total</t>
  </si>
  <si>
    <t>Heckman total</t>
  </si>
  <si>
    <t>15</t>
  </si>
  <si>
    <t>Sackey (2008)</t>
  </si>
  <si>
    <t>schooling_years</t>
  </si>
  <si>
    <t>schooling_levels</t>
  </si>
  <si>
    <t>Table 2</t>
  </si>
  <si>
    <t>t-value</t>
  </si>
  <si>
    <t>Table 5</t>
  </si>
  <si>
    <t>Family background control</t>
  </si>
  <si>
    <t>control</t>
  </si>
  <si>
    <t>father</t>
  </si>
  <si>
    <t>mother</t>
  </si>
  <si>
    <t>Years of education (mean)</t>
  </si>
  <si>
    <t>Years</t>
  </si>
  <si>
    <t>Ratio</t>
  </si>
  <si>
    <t>21</t>
  </si>
  <si>
    <t>Group</t>
  </si>
  <si>
    <t>Fem92</t>
  </si>
  <si>
    <t>Male92</t>
  </si>
  <si>
    <t>Fem99</t>
  </si>
  <si>
    <t>Male99</t>
  </si>
  <si>
    <t>Total</t>
  </si>
  <si>
    <t>Patrinos et al. (2021)</t>
  </si>
  <si>
    <t>Giles et al. (2019)</t>
  </si>
  <si>
    <t>High</t>
  </si>
  <si>
    <t>College</t>
  </si>
  <si>
    <t>t</t>
  </si>
  <si>
    <t>Table 3</t>
  </si>
  <si>
    <t>Table 4</t>
  </si>
  <si>
    <t>van der Hoeven (2013)</t>
  </si>
  <si>
    <t>no educ</t>
  </si>
  <si>
    <t>tert</t>
  </si>
  <si>
    <t>postgrad</t>
  </si>
  <si>
    <t>sector_urban</t>
  </si>
  <si>
    <t>sector_rural</t>
  </si>
  <si>
    <t>ab_bias_control</t>
  </si>
  <si>
    <t>no</t>
  </si>
  <si>
    <t>tier</t>
  </si>
  <si>
    <t xml:space="preserve">yes
</t>
  </si>
  <si>
    <t>tval</t>
  </si>
  <si>
    <t>ref</t>
  </si>
  <si>
    <t>method_hurdle</t>
  </si>
  <si>
    <t>INSUFFICIENT</t>
  </si>
  <si>
    <t>Acemoglu &amp; Angrist (1999)</t>
  </si>
  <si>
    <t>United States</t>
  </si>
  <si>
    <t>Vivatsurakit &amp; Vechbanyongratana (2020)</t>
  </si>
  <si>
    <t>Qiu (2007)</t>
  </si>
  <si>
    <t>Mphuka &amp; Simumba (2012)</t>
  </si>
  <si>
    <t>Educational atttainment</t>
  </si>
  <si>
    <t>none</t>
  </si>
  <si>
    <t>s1</t>
  </si>
  <si>
    <t>s2</t>
  </si>
  <si>
    <t>s3</t>
  </si>
  <si>
    <t>s4</t>
  </si>
  <si>
    <t>avg</t>
  </si>
  <si>
    <t>years of education</t>
  </si>
  <si>
    <t>weight</t>
  </si>
  <si>
    <t>TOTAL</t>
  </si>
  <si>
    <t>Aslam (2007)</t>
  </si>
  <si>
    <t>Table 7</t>
  </si>
  <si>
    <t>less_prim</t>
  </si>
  <si>
    <t>middle</t>
  </si>
  <si>
    <t>matric</t>
  </si>
  <si>
    <t>inter</t>
  </si>
  <si>
    <t>bachelor</t>
  </si>
  <si>
    <t>ma_more</t>
  </si>
  <si>
    <t>Years abs</t>
  </si>
  <si>
    <t>gender</t>
  </si>
  <si>
    <t>expected_return</t>
  </si>
  <si>
    <t>years_accurate</t>
  </si>
  <si>
    <t>Table 8</t>
  </si>
  <si>
    <t>Himaz &amp; Aturupane (2016)</t>
  </si>
  <si>
    <t>Warunsiri &amp; McNown (2010)</t>
  </si>
  <si>
    <t>method_cohort</t>
  </si>
  <si>
    <t>Aromolan (2006)</t>
  </si>
  <si>
    <t>Status</t>
  </si>
  <si>
    <t>Gender</t>
  </si>
  <si>
    <t>Male</t>
  </si>
  <si>
    <t>Female</t>
  </si>
  <si>
    <t>Wage earner</t>
  </si>
  <si>
    <t>Self-emp</t>
  </si>
  <si>
    <t>Enrolment rate</t>
  </si>
  <si>
    <t>Prim</t>
  </si>
  <si>
    <t>Sec</t>
  </si>
  <si>
    <t>Female total</t>
  </si>
  <si>
    <t>Male total</t>
  </si>
  <si>
    <t>Salehi-Isfahani et al. (2009)</t>
  </si>
  <si>
    <t>est_agg_continent</t>
  </si>
  <si>
    <t>Table 14</t>
  </si>
  <si>
    <t>Illiterate</t>
  </si>
  <si>
    <t>Read</t>
  </si>
  <si>
    <t>Lower</t>
  </si>
  <si>
    <t>Upper</t>
  </si>
  <si>
    <t>Vocational</t>
  </si>
  <si>
    <t>Post</t>
  </si>
  <si>
    <t>Tertiary</t>
  </si>
  <si>
    <t>Upper sec</t>
  </si>
  <si>
    <t>Lower sec</t>
  </si>
  <si>
    <t>Read and write</t>
  </si>
  <si>
    <t>Vocational high school</t>
  </si>
  <si>
    <t>Post sec</t>
  </si>
  <si>
    <t>Education levels (table 1)</t>
  </si>
  <si>
    <t>Country</t>
  </si>
  <si>
    <t>Year</t>
  </si>
  <si>
    <t>CALC</t>
  </si>
  <si>
    <t>No educ</t>
  </si>
  <si>
    <t>Transposed (static)</t>
  </si>
  <si>
    <t>pub_sec</t>
  </si>
  <si>
    <t>pub_sec_raw</t>
  </si>
  <si>
    <t>no_educ</t>
  </si>
  <si>
    <t>private</t>
  </si>
  <si>
    <t>public</t>
  </si>
  <si>
    <t>total</t>
  </si>
  <si>
    <t>perc_priv</t>
  </si>
  <si>
    <t>perc_pub</t>
  </si>
  <si>
    <t>EGYPT</t>
  </si>
  <si>
    <t>Pub/priv sector employees (table 3)</t>
  </si>
  <si>
    <t>IRAN</t>
  </si>
  <si>
    <t>TURKEY</t>
  </si>
  <si>
    <t>OUT (static)</t>
  </si>
  <si>
    <t>priv</t>
  </si>
  <si>
    <t>pub</t>
  </si>
  <si>
    <t>De Brauw &amp; Rozelle (2008)</t>
  </si>
  <si>
    <t>Girma &amp; Kedir (2005)</t>
  </si>
  <si>
    <t>Chanis et al. (2021)</t>
  </si>
  <si>
    <t>isntr_marital_status</t>
  </si>
  <si>
    <t>master</t>
  </si>
  <si>
    <t>table</t>
  </si>
  <si>
    <t>pooled OLS</t>
  </si>
  <si>
    <t>IV</t>
  </si>
  <si>
    <t>Men</t>
  </si>
  <si>
    <t>Women</t>
  </si>
  <si>
    <t>Paweenawat &amp; Vechbanyongratana (2015)</t>
  </si>
  <si>
    <t>Vasudeva Dutta (2006)</t>
  </si>
  <si>
    <t>var_name</t>
  </si>
  <si>
    <t>sum_stats</t>
  </si>
  <si>
    <t>bma</t>
  </si>
  <si>
    <t>bpe</t>
  </si>
  <si>
    <t>List of variables, and their use in various parts of the code. Fill in later, once either dealing with the variables in the code, or once the dataset is finished</t>
  </si>
  <si>
    <t>gt</t>
  </si>
  <si>
    <t>lt</t>
  </si>
  <si>
    <t>Gibson &amp; Fatai (2006)</t>
  </si>
  <si>
    <t>Hawley (2004)</t>
  </si>
  <si>
    <t>study_name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</si>
</sst>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33C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FAFE7"/>
        <bgColor indexed="64"/>
      </patternFill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tted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 style="thin">
        <color indexed="64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/>
      <top/>
      <bottom style="dotted">
        <color auto="1"/>
      </bottom>
      <diagonal/>
    </border>
    <border>
      <left/>
      <right style="thin">
        <color indexed="64"/>
      </right>
      <top style="dotted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2">
    <xf numFmtId="0" fontId="0" fillId="0" borderId="0" xfId="0"/>
    <xf numFmtId="0" fontId="0" fillId="2" borderId="0" xfId="0" applyFill="1"/>
    <xf numFmtId="0" fontId="0" fillId="6" borderId="0" xfId="0" applyFill="1"/>
    <xf numFmtId="0" fontId="0" fillId="8" borderId="0" xfId="0" applyFill="1"/>
    <xf numFmtId="0" fontId="3" fillId="7" borderId="0" xfId="0" applyFont="1" applyFill="1"/>
    <xf numFmtId="1" fontId="0" fillId="5" borderId="2" xfId="0" applyNumberFormat="1" applyFill="1" applyBorder="1"/>
    <xf numFmtId="1" fontId="0" fillId="5" borderId="0" xfId="0" applyNumberFormat="1" applyFill="1"/>
    <xf numFmtId="2" fontId="0" fillId="0" borderId="0" xfId="0" applyNumberFormat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6" borderId="2" xfId="0" applyFill="1" applyBorder="1"/>
    <xf numFmtId="2" fontId="0" fillId="0" borderId="2" xfId="0" applyNumberFormat="1" applyBorder="1" applyAlignment="1">
      <alignment horizontal="center"/>
    </xf>
    <xf numFmtId="0" fontId="0" fillId="6" borderId="3" xfId="0" applyFill="1" applyBorder="1"/>
    <xf numFmtId="2" fontId="0" fillId="0" borderId="3" xfId="0" applyNumberFormat="1" applyBorder="1" applyAlignment="1">
      <alignment horizontal="center"/>
    </xf>
    <xf numFmtId="0" fontId="0" fillId="8" borderId="3" xfId="0" applyFill="1" applyBorder="1"/>
    <xf numFmtId="0" fontId="0" fillId="0" borderId="3" xfId="0" applyBorder="1"/>
    <xf numFmtId="0" fontId="3" fillId="7" borderId="3" xfId="0" applyFont="1" applyFill="1" applyBorder="1"/>
    <xf numFmtId="1" fontId="0" fillId="5" borderId="1" xfId="0" applyNumberFormat="1" applyFill="1" applyBorder="1"/>
    <xf numFmtId="1" fontId="0" fillId="0" borderId="1" xfId="0" applyNumberFormat="1" applyBorder="1" applyAlignment="1">
      <alignment horizontal="center"/>
    </xf>
    <xf numFmtId="0" fontId="0" fillId="6" borderId="1" xfId="0" applyFill="1" applyBorder="1"/>
    <xf numFmtId="2" fontId="0" fillId="0" borderId="1" xfId="0" applyNumberFormat="1" applyBorder="1" applyAlignment="1">
      <alignment horizontal="center"/>
    </xf>
    <xf numFmtId="0" fontId="0" fillId="8" borderId="1" xfId="0" applyFill="1" applyBorder="1"/>
    <xf numFmtId="0" fontId="0" fillId="0" borderId="1" xfId="0" applyBorder="1"/>
    <xf numFmtId="0" fontId="3" fillId="7" borderId="1" xfId="0" applyFont="1" applyFill="1" applyBorder="1"/>
    <xf numFmtId="0" fontId="0" fillId="2" borderId="1" xfId="0" applyFill="1" applyBorder="1"/>
    <xf numFmtId="1" fontId="0" fillId="9" borderId="2" xfId="0" applyNumberFormat="1" applyFill="1" applyBorder="1"/>
    <xf numFmtId="1" fontId="0" fillId="9" borderId="0" xfId="0" applyNumberFormat="1" applyFill="1"/>
    <xf numFmtId="1" fontId="0" fillId="5" borderId="3" xfId="0" applyNumberFormat="1" applyFill="1" applyBorder="1"/>
    <xf numFmtId="1" fontId="0" fillId="0" borderId="3" xfId="0" applyNumberFormat="1" applyBorder="1" applyAlignment="1">
      <alignment horizontal="center"/>
    </xf>
    <xf numFmtId="1" fontId="0" fillId="9" borderId="1" xfId="0" applyNumberFormat="1" applyFill="1" applyBorder="1"/>
    <xf numFmtId="1" fontId="0" fillId="9" borderId="3" xfId="0" applyNumberFormat="1" applyFill="1" applyBorder="1"/>
    <xf numFmtId="0" fontId="0" fillId="0" borderId="0" xfId="0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5" xfId="0" applyBorder="1"/>
    <xf numFmtId="1" fontId="0" fillId="0" borderId="7" xfId="0" applyNumberFormat="1" applyBorder="1" applyAlignment="1">
      <alignment horizontal="center"/>
    </xf>
    <xf numFmtId="0" fontId="0" fillId="0" borderId="6" xfId="0" applyBorder="1"/>
    <xf numFmtId="165" fontId="0" fillId="5" borderId="7" xfId="0" applyNumberFormat="1" applyFill="1" applyBorder="1"/>
    <xf numFmtId="165" fontId="0" fillId="5" borderId="2" xfId="0" applyNumberFormat="1" applyFill="1" applyBorder="1"/>
    <xf numFmtId="165" fontId="0" fillId="5" borderId="0" xfId="0" applyNumberFormat="1" applyFill="1"/>
    <xf numFmtId="165" fontId="0" fillId="0" borderId="0" xfId="0" applyNumberFormat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5" borderId="8" xfId="0" applyFill="1" applyBorder="1"/>
    <xf numFmtId="0" fontId="4" fillId="5" borderId="10" xfId="0" applyFont="1" applyFill="1" applyBorder="1"/>
    <xf numFmtId="0" fontId="0" fillId="10" borderId="1" xfId="0" applyFill="1" applyBorder="1"/>
    <xf numFmtId="0" fontId="0" fillId="8" borderId="6" xfId="0" applyFill="1" applyBorder="1"/>
    <xf numFmtId="164" fontId="0" fillId="0" borderId="0" xfId="0" applyNumberFormat="1"/>
    <xf numFmtId="164" fontId="0" fillId="0" borderId="3" xfId="0" applyNumberFormat="1" applyBorder="1"/>
    <xf numFmtId="0" fontId="0" fillId="11" borderId="1" xfId="0" applyFill="1" applyBorder="1"/>
    <xf numFmtId="0" fontId="0" fillId="8" borderId="2" xfId="0" applyFill="1" applyBorder="1"/>
    <xf numFmtId="0" fontId="0" fillId="0" borderId="2" xfId="0" applyBorder="1"/>
    <xf numFmtId="164" fontId="0" fillId="0" borderId="2" xfId="0" applyNumberFormat="1" applyBorder="1"/>
    <xf numFmtId="164" fontId="0" fillId="0" borderId="3" xfId="0" applyNumberFormat="1" applyBorder="1" applyAlignment="1">
      <alignment horizontal="center"/>
    </xf>
    <xf numFmtId="0" fontId="3" fillId="12" borderId="0" xfId="0" applyFont="1" applyFill="1"/>
    <xf numFmtId="0" fontId="3" fillId="12" borderId="1" xfId="0" applyFont="1" applyFill="1" applyBorder="1"/>
    <xf numFmtId="0" fontId="0" fillId="10" borderId="11" xfId="0" applyFill="1" applyBorder="1"/>
    <xf numFmtId="0" fontId="0" fillId="3" borderId="1" xfId="0" applyFill="1" applyBorder="1" applyAlignment="1">
      <alignment horizontal="center"/>
    </xf>
    <xf numFmtId="0" fontId="4" fillId="5" borderId="9" xfId="0" applyFont="1" applyFill="1" applyBorder="1"/>
    <xf numFmtId="0" fontId="4" fillId="5" borderId="8" xfId="0" applyFont="1" applyFill="1" applyBorder="1"/>
    <xf numFmtId="0" fontId="7" fillId="7" borderId="0" xfId="0" applyFont="1" applyFill="1"/>
    <xf numFmtId="0" fontId="7" fillId="7" borderId="3" xfId="0" applyFont="1" applyFill="1" applyBorder="1"/>
    <xf numFmtId="0" fontId="4" fillId="6" borderId="1" xfId="0" applyFont="1" applyFill="1" applyBorder="1"/>
    <xf numFmtId="0" fontId="0" fillId="0" borderId="12" xfId="0" applyBorder="1"/>
    <xf numFmtId="0" fontId="0" fillId="0" borderId="13" xfId="0" applyBorder="1"/>
    <xf numFmtId="2" fontId="0" fillId="4" borderId="12" xfId="0" applyNumberFormat="1" applyFill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0" fillId="4" borderId="12" xfId="0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164" fontId="0" fillId="0" borderId="15" xfId="0" applyNumberFormat="1" applyBorder="1"/>
    <xf numFmtId="0" fontId="0" fillId="0" borderId="17" xfId="0" applyBorder="1"/>
    <xf numFmtId="164" fontId="0" fillId="0" borderId="12" xfId="0" applyNumberFormat="1" applyBorder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66" fontId="0" fillId="0" borderId="0" xfId="0" applyNumberFormat="1" applyAlignment="1">
      <alignment horizontal="center"/>
    </xf>
    <xf numFmtId="0" fontId="0" fillId="13" borderId="0" xfId="0" applyFill="1"/>
    <xf numFmtId="0" fontId="4" fillId="9" borderId="0" xfId="0" applyFont="1" applyFill="1"/>
    <xf numFmtId="0" fontId="4" fillId="5" borderId="0" xfId="0" applyFont="1" applyFill="1"/>
    <xf numFmtId="0" fontId="4" fillId="0" borderId="0" xfId="0" applyFont="1"/>
    <xf numFmtId="49" fontId="0" fillId="0" borderId="0" xfId="0" applyNumberFormat="1"/>
    <xf numFmtId="49" fontId="0" fillId="13" borderId="0" xfId="0" applyNumberFormat="1" applyFill="1"/>
    <xf numFmtId="0" fontId="0" fillId="14" borderId="1" xfId="0" applyFill="1" applyBorder="1"/>
    <xf numFmtId="0" fontId="0" fillId="14" borderId="13" xfId="0" applyFill="1" applyBorder="1"/>
    <xf numFmtId="0" fontId="0" fillId="0" borderId="18" xfId="0" applyBorder="1"/>
    <xf numFmtId="2" fontId="0" fillId="0" borderId="0" xfId="0" applyNumberFormat="1"/>
    <xf numFmtId="0" fontId="0" fillId="0" borderId="0" xfId="0" applyAlignment="1">
      <alignment horizontal="left"/>
    </xf>
    <xf numFmtId="0" fontId="0" fillId="15" borderId="1" xfId="0" applyFill="1" applyBorder="1"/>
    <xf numFmtId="0" fontId="0" fillId="0" borderId="19" xfId="0" applyBorder="1"/>
    <xf numFmtId="0" fontId="0" fillId="0" borderId="20" xfId="0" applyBorder="1"/>
    <xf numFmtId="0" fontId="0" fillId="12" borderId="0" xfId="0" applyFill="1"/>
    <xf numFmtId="0" fontId="0" fillId="12" borderId="19" xfId="0" applyFill="1" applyBorder="1"/>
    <xf numFmtId="0" fontId="0" fillId="0" borderId="22" xfId="0" applyBorder="1"/>
    <xf numFmtId="0" fontId="0" fillId="12" borderId="21" xfId="0" applyFill="1" applyBorder="1"/>
    <xf numFmtId="1" fontId="0" fillId="0" borderId="21" xfId="0" applyNumberFormat="1" applyBorder="1"/>
    <xf numFmtId="0" fontId="8" fillId="0" borderId="0" xfId="0" applyFont="1"/>
    <xf numFmtId="0" fontId="4" fillId="13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2" fontId="0" fillId="0" borderId="1" xfId="0" applyNumberFormat="1" applyBorder="1"/>
    <xf numFmtId="2" fontId="0" fillId="0" borderId="13" xfId="0" applyNumberFormat="1" applyBorder="1"/>
    <xf numFmtId="0" fontId="0" fillId="0" borderId="0" xfId="0" applyFill="1" applyBorder="1"/>
    <xf numFmtId="164" fontId="0" fillId="0" borderId="0" xfId="0" applyNumberFormat="1" applyFill="1" applyBorder="1"/>
    <xf numFmtId="0" fontId="0" fillId="0" borderId="12" xfId="0" applyFill="1" applyBorder="1"/>
    <xf numFmtId="164" fontId="0" fillId="0" borderId="12" xfId="0" applyNumberFormat="1" applyFill="1" applyBorder="1"/>
  </cellXfs>
  <cellStyles count="1">
    <cellStyle name="Normal" xfId="0" builtinId="0"/>
  </cellStyles>
  <dxfs count="30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CFAFE7"/>
      <color rgb="FFB381D9"/>
      <color rgb="FFFFFF99"/>
      <color rgb="FFFFFF66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84C2-40DA-4F1A-B03C-CA8FFC6DA76D}">
  <sheetPr codeName="Sheet1"/>
  <dimension ref="A1:DS1685"/>
  <sheetViews>
    <sheetView tabSelected="1"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2" sqref="C2"/>
    </sheetView>
  </sheetViews>
  <sheetFormatPr defaultRowHeight="15" x14ac:dyDescent="0.25"/>
  <cols>
    <col min="1" max="1" width="4.7109375" customWidth="1"/>
    <col min="2" max="2" width="4" customWidth="1"/>
    <col min="3" max="3" width="15" style="25" customWidth="1"/>
    <col min="4" max="4" width="8.7109375" style="34" customWidth="1"/>
    <col min="5" max="8" width="8.7109375" style="7" customWidth="1"/>
    <col min="9" max="9" width="8.7109375" style="34" customWidth="1"/>
    <col min="10" max="13" width="8.7109375" style="9" customWidth="1"/>
    <col min="14" max="14" width="5.7109375" style="48" hidden="1" customWidth="1"/>
    <col min="15" max="26" width="5.7109375" style="47" hidden="1" customWidth="1"/>
    <col min="27" max="28" width="8.7109375" style="9" customWidth="1"/>
    <col min="29" max="29" width="8.7109375" style="8" customWidth="1"/>
    <col min="30" max="33" width="8.7109375" style="9" customWidth="1"/>
    <col min="34" max="34" width="8.7109375" style="8" customWidth="1"/>
    <col min="35" max="36" width="8.7109375" style="9" customWidth="1"/>
    <col min="37" max="37" width="8.7109375" style="9" hidden="1" customWidth="1"/>
    <col min="38" max="39" width="8.7109375" style="7" customWidth="1"/>
    <col min="40" max="51" width="8.7109375" style="9" customWidth="1"/>
    <col min="52" max="52" width="8.7109375" style="23" customWidth="1"/>
    <col min="53" max="53" width="8.7109375" style="7" hidden="1" customWidth="1"/>
    <col min="54" max="56" width="8.7109375" style="39" customWidth="1"/>
    <col min="57" max="57" width="8.7109375" style="59" customWidth="1"/>
    <col min="58" max="58" width="8.7109375" style="39" customWidth="1"/>
    <col min="59" max="59" width="8.7109375" style="59" customWidth="1"/>
    <col min="60" max="64" width="8.7109375" style="39" hidden="1" customWidth="1"/>
    <col min="65" max="65" width="8.7109375" style="57" customWidth="1"/>
    <col min="66" max="67" width="8.7109375" customWidth="1"/>
    <col min="68" max="68" width="8.7109375" style="53" customWidth="1"/>
    <col min="69" max="69" width="8.7109375" customWidth="1"/>
    <col min="70" max="70" width="8.7109375" style="53" customWidth="1"/>
    <col min="71" max="72" width="8.7109375" hidden="1" customWidth="1"/>
    <col min="73" max="75" width="8.7109375" customWidth="1"/>
    <col min="76" max="87" width="8.7109375" hidden="1" customWidth="1"/>
    <col min="88" max="88" width="8.7109375" style="25" customWidth="1"/>
    <col min="89" max="96" width="8.7109375" customWidth="1"/>
    <col min="97" max="97" width="8.5703125" customWidth="1"/>
    <col min="98" max="116" width="8.7109375" customWidth="1"/>
    <col min="117" max="121" width="8.7109375" hidden="1" customWidth="1"/>
    <col min="122" max="122" width="8.7109375" style="25" hidden="1" customWidth="1"/>
    <col min="123" max="123" width="8.85546875" style="43"/>
  </cols>
  <sheetData>
    <row r="1" spans="1:123" x14ac:dyDescent="0.25">
      <c r="A1" s="1" t="s">
        <v>0</v>
      </c>
      <c r="B1" s="1" t="s">
        <v>1</v>
      </c>
      <c r="C1" s="27" t="s">
        <v>680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325</v>
      </c>
      <c r="AD1" s="6" t="s">
        <v>330</v>
      </c>
      <c r="AE1" s="6" t="s">
        <v>324</v>
      </c>
      <c r="AF1" s="6" t="s">
        <v>327</v>
      </c>
      <c r="AG1" s="6" t="s">
        <v>624</v>
      </c>
      <c r="AH1" s="5" t="s">
        <v>410</v>
      </c>
      <c r="AI1" s="6" t="s">
        <v>411</v>
      </c>
      <c r="AJ1" s="6" t="s">
        <v>408</v>
      </c>
      <c r="AK1" s="6" t="s">
        <v>482</v>
      </c>
      <c r="AL1" s="2" t="s">
        <v>311</v>
      </c>
      <c r="AM1" s="2" t="s">
        <v>331</v>
      </c>
      <c r="AN1" s="2" t="s">
        <v>540</v>
      </c>
      <c r="AO1" s="2" t="s">
        <v>541</v>
      </c>
      <c r="AP1" s="2" t="s">
        <v>465</v>
      </c>
      <c r="AQ1" s="2" t="s">
        <v>464</v>
      </c>
      <c r="AR1" s="2" t="s">
        <v>480</v>
      </c>
      <c r="AS1" s="2" t="s">
        <v>475</v>
      </c>
      <c r="AT1" s="13" t="s">
        <v>334</v>
      </c>
      <c r="AU1" s="2" t="s">
        <v>335</v>
      </c>
      <c r="AV1" s="15" t="s">
        <v>336</v>
      </c>
      <c r="AW1" s="2" t="s">
        <v>337</v>
      </c>
      <c r="AX1" s="2" t="s">
        <v>339</v>
      </c>
      <c r="AY1" s="15" t="s">
        <v>338</v>
      </c>
      <c r="AZ1" s="22" t="s">
        <v>365</v>
      </c>
      <c r="BA1" s="68" t="s">
        <v>364</v>
      </c>
      <c r="BB1" s="3" t="s">
        <v>441</v>
      </c>
      <c r="BC1" s="52" t="s">
        <v>434</v>
      </c>
      <c r="BD1" s="3" t="s">
        <v>435</v>
      </c>
      <c r="BE1" s="17" t="s">
        <v>436</v>
      </c>
      <c r="BF1" s="3" t="s">
        <v>442</v>
      </c>
      <c r="BG1" s="17" t="s">
        <v>443</v>
      </c>
      <c r="BH1" s="3" t="s">
        <v>444</v>
      </c>
      <c r="BI1" s="3" t="s">
        <v>445</v>
      </c>
      <c r="BJ1" s="3" t="s">
        <v>446</v>
      </c>
      <c r="BK1" s="3" t="s">
        <v>468</v>
      </c>
      <c r="BL1" s="3" t="s">
        <v>447</v>
      </c>
      <c r="BM1" s="56" t="s">
        <v>413</v>
      </c>
      <c r="BN1" s="17" t="s">
        <v>412</v>
      </c>
      <c r="BO1" s="3" t="s">
        <v>313</v>
      </c>
      <c r="BP1" s="17" t="s">
        <v>314</v>
      </c>
      <c r="BQ1" s="3" t="s">
        <v>315</v>
      </c>
      <c r="BR1" s="17" t="s">
        <v>316</v>
      </c>
      <c r="BS1" s="3" t="s">
        <v>350</v>
      </c>
      <c r="BT1" s="17" t="s">
        <v>351</v>
      </c>
      <c r="BU1" s="3" t="s">
        <v>571</v>
      </c>
      <c r="BV1" s="17" t="s">
        <v>570</v>
      </c>
      <c r="BW1" s="17" t="s">
        <v>317</v>
      </c>
      <c r="BX1" s="3" t="s">
        <v>355</v>
      </c>
      <c r="BY1" s="3" t="s">
        <v>356</v>
      </c>
      <c r="BZ1" s="3" t="s">
        <v>357</v>
      </c>
      <c r="CA1" s="3" t="s">
        <v>358</v>
      </c>
      <c r="CB1" s="3" t="s">
        <v>359</v>
      </c>
      <c r="CC1" s="3" t="s">
        <v>360</v>
      </c>
      <c r="CD1" s="17" t="s">
        <v>361</v>
      </c>
      <c r="CE1" s="3" t="s">
        <v>354</v>
      </c>
      <c r="CF1" s="3" t="s">
        <v>353</v>
      </c>
      <c r="CG1" s="17" t="s">
        <v>352</v>
      </c>
      <c r="CH1" s="3" t="s">
        <v>366</v>
      </c>
      <c r="CI1" s="3" t="s">
        <v>367</v>
      </c>
      <c r="CJ1" s="24" t="s">
        <v>368</v>
      </c>
      <c r="CK1" s="4" t="s">
        <v>370</v>
      </c>
      <c r="CL1" s="4" t="s">
        <v>578</v>
      </c>
      <c r="CM1" s="4" t="s">
        <v>610</v>
      </c>
      <c r="CN1" s="4" t="s">
        <v>498</v>
      </c>
      <c r="CO1" s="4" t="s">
        <v>467</v>
      </c>
      <c r="CP1" s="4" t="s">
        <v>478</v>
      </c>
      <c r="CQ1" s="4" t="s">
        <v>477</v>
      </c>
      <c r="CR1" s="19" t="s">
        <v>373</v>
      </c>
      <c r="CS1" s="66" t="s">
        <v>377</v>
      </c>
      <c r="CT1" s="66" t="s">
        <v>378</v>
      </c>
      <c r="CU1" s="66" t="s">
        <v>461</v>
      </c>
      <c r="CV1" s="67" t="s">
        <v>462</v>
      </c>
      <c r="CW1" s="4" t="s">
        <v>471</v>
      </c>
      <c r="CX1" s="4" t="s">
        <v>481</v>
      </c>
      <c r="CY1" s="4" t="s">
        <v>499</v>
      </c>
      <c r="CZ1" s="4" t="s">
        <v>662</v>
      </c>
      <c r="DA1" s="19" t="s">
        <v>472</v>
      </c>
      <c r="DB1" s="4" t="s">
        <v>381</v>
      </c>
      <c r="DC1" s="4" t="s">
        <v>382</v>
      </c>
      <c r="DD1" s="4" t="s">
        <v>383</v>
      </c>
      <c r="DE1" s="4" t="s">
        <v>440</v>
      </c>
      <c r="DF1" s="4" t="s">
        <v>384</v>
      </c>
      <c r="DG1" s="4" t="s">
        <v>385</v>
      </c>
      <c r="DH1" s="4" t="s">
        <v>386</v>
      </c>
      <c r="DI1" s="4" t="s">
        <v>388</v>
      </c>
      <c r="DJ1" s="4" t="s">
        <v>390</v>
      </c>
      <c r="DK1" s="4" t="s">
        <v>479</v>
      </c>
      <c r="DL1" s="19" t="s">
        <v>389</v>
      </c>
      <c r="DM1" s="4" t="s">
        <v>379</v>
      </c>
      <c r="DN1" s="19" t="s">
        <v>380</v>
      </c>
      <c r="DO1" s="60" t="s">
        <v>393</v>
      </c>
      <c r="DP1" s="60" t="s">
        <v>394</v>
      </c>
      <c r="DQ1" s="60" t="s">
        <v>395</v>
      </c>
      <c r="DR1" s="61" t="s">
        <v>396</v>
      </c>
      <c r="DS1" s="43" t="s">
        <v>397</v>
      </c>
    </row>
    <row r="2" spans="1:123" ht="14.45" customHeight="1" x14ac:dyDescent="0.25">
      <c r="A2">
        <v>1</v>
      </c>
      <c r="B2">
        <v>1</v>
      </c>
      <c r="C2" s="25" t="s">
        <v>463</v>
      </c>
      <c r="D2" s="12">
        <v>11</v>
      </c>
      <c r="E2" s="14">
        <f>D2/F2</f>
        <v>0.83498349834983498</v>
      </c>
      <c r="F2" s="7">
        <f>303/23</f>
        <v>13.173913043478262</v>
      </c>
      <c r="G2" s="7">
        <f>D2-E2</f>
        <v>10.165016501650165</v>
      </c>
      <c r="H2" s="16">
        <f>D2+E2</f>
        <v>11.834983498349835</v>
      </c>
      <c r="I2" s="11">
        <f t="shared" ref="I2:I65" si="0">IFERROR(F2/SQRT(F2^2+AJ2), "X")</f>
        <v>0.12240880647423871</v>
      </c>
      <c r="J2" s="39">
        <f t="shared" ref="J2:J65" si="1">IFERROR(SQRT((1-I2^2)/AJ2), "X")</f>
        <v>9.291757587153433E-3</v>
      </c>
      <c r="K2" s="39">
        <f>IFERROR(1/J2, "X")</f>
        <v>107.6222652840811</v>
      </c>
      <c r="L2" s="39">
        <f>IFERROR(I2-J2, "X")</f>
        <v>0.11311704888708528</v>
      </c>
      <c r="M2" s="39">
        <f>IFERROR(I2+J2, "X")</f>
        <v>0.13170056406139213</v>
      </c>
      <c r="N2" s="42"/>
      <c r="O2" s="8"/>
      <c r="P2" s="9"/>
      <c r="Q2" s="9"/>
      <c r="R2" s="8"/>
      <c r="S2" s="9"/>
      <c r="T2" s="9"/>
      <c r="U2" s="8"/>
      <c r="V2" s="9"/>
      <c r="W2" s="9"/>
      <c r="X2" s="9"/>
      <c r="Y2" s="8"/>
      <c r="Z2" s="9"/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11414</v>
      </c>
      <c r="AI2" s="9">
        <v>4</v>
      </c>
      <c r="AJ2" s="9">
        <f t="shared" ref="AJ2:AJ57" si="2">AH2-AI2-1</f>
        <v>11409</v>
      </c>
      <c r="AL2" s="7">
        <v>15</v>
      </c>
      <c r="AM2" s="7">
        <f>CJ2-AL2-6</f>
        <v>23.5</v>
      </c>
      <c r="AN2" s="9">
        <v>0</v>
      </c>
      <c r="AO2" s="9">
        <v>1</v>
      </c>
      <c r="AP2" s="9">
        <v>0</v>
      </c>
      <c r="AQ2" s="9">
        <v>1</v>
      </c>
      <c r="AR2" s="9">
        <v>0</v>
      </c>
      <c r="AS2" s="9">
        <v>0</v>
      </c>
      <c r="AT2" s="8">
        <v>0</v>
      </c>
      <c r="AU2" s="9">
        <v>1</v>
      </c>
      <c r="AV2" s="31">
        <v>0</v>
      </c>
      <c r="AW2" s="9">
        <v>1</v>
      </c>
      <c r="AX2" s="9">
        <v>0</v>
      </c>
      <c r="AY2" s="31">
        <v>0</v>
      </c>
      <c r="AZ2" s="21">
        <v>2003</v>
      </c>
      <c r="BA2" s="23">
        <f>LN(AZ2)</f>
        <v>7.6024013356658182</v>
      </c>
      <c r="BB2" s="39">
        <v>0</v>
      </c>
      <c r="BC2" s="39">
        <v>0</v>
      </c>
      <c r="BD2" s="39">
        <v>0</v>
      </c>
      <c r="BE2" s="59">
        <v>1</v>
      </c>
      <c r="BF2" s="39" t="s">
        <v>433</v>
      </c>
      <c r="BG2" s="59" t="s">
        <v>433</v>
      </c>
      <c r="BH2" s="39" t="s">
        <v>433</v>
      </c>
      <c r="BI2" s="39" t="s">
        <v>433</v>
      </c>
      <c r="BJ2" s="39" t="s">
        <v>433</v>
      </c>
      <c r="BK2" s="39" t="s">
        <v>433</v>
      </c>
      <c r="BL2" s="39" t="s">
        <v>433</v>
      </c>
      <c r="BM2" s="57" t="s">
        <v>433</v>
      </c>
      <c r="BN2" s="18" t="s">
        <v>433</v>
      </c>
      <c r="BO2" s="39" t="s">
        <v>433</v>
      </c>
      <c r="BP2" s="54" t="s">
        <v>433</v>
      </c>
      <c r="BQ2" t="s">
        <v>433</v>
      </c>
      <c r="BR2" s="54" t="s">
        <v>433</v>
      </c>
      <c r="BT2" s="18"/>
      <c r="BU2" t="s">
        <v>433</v>
      </c>
      <c r="BV2" s="18" t="s">
        <v>433</v>
      </c>
      <c r="BW2" s="18" t="s">
        <v>11</v>
      </c>
      <c r="CD2" s="18"/>
      <c r="CG2" s="18"/>
      <c r="CJ2" s="25">
        <v>44.5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 s="18">
        <v>0</v>
      </c>
      <c r="CS2">
        <v>0</v>
      </c>
      <c r="CT2">
        <v>1</v>
      </c>
      <c r="CU2">
        <v>0</v>
      </c>
      <c r="CV2" s="18">
        <v>0</v>
      </c>
      <c r="CW2">
        <v>0</v>
      </c>
      <c r="CX2">
        <v>0</v>
      </c>
      <c r="CY2">
        <v>0</v>
      </c>
      <c r="CZ2">
        <v>0</v>
      </c>
      <c r="DA2" s="18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 s="18">
        <v>0</v>
      </c>
      <c r="DM2" t="s">
        <v>579</v>
      </c>
      <c r="DN2" t="s">
        <v>579</v>
      </c>
      <c r="DS2" s="43" t="s">
        <v>397</v>
      </c>
    </row>
    <row r="3" spans="1:123" ht="14.45" customHeight="1" x14ac:dyDescent="0.25">
      <c r="A3">
        <v>2</v>
      </c>
      <c r="B3">
        <v>1</v>
      </c>
      <c r="C3" s="25" t="s">
        <v>463</v>
      </c>
      <c r="D3" s="12">
        <v>15</v>
      </c>
      <c r="E3" s="14">
        <f t="shared" ref="E3:E5" si="3">D3/F3</f>
        <v>1.2561576354679802</v>
      </c>
      <c r="F3" s="7">
        <f>406/34</f>
        <v>11.941176470588236</v>
      </c>
      <c r="G3" s="7">
        <f>D3-E3</f>
        <v>13.74384236453202</v>
      </c>
      <c r="H3" s="16">
        <f>D3+E3</f>
        <v>16.256157635467979</v>
      </c>
      <c r="I3" s="11">
        <f t="shared" si="0"/>
        <v>0.10718916127037026</v>
      </c>
      <c r="J3" s="39">
        <f t="shared" si="1"/>
        <v>8.9764322246122883E-3</v>
      </c>
      <c r="K3" s="39">
        <f>IFERROR(1/J3, "X")</f>
        <v>111.4028352220074</v>
      </c>
      <c r="L3" s="39">
        <f>IFERROR(I3-J3, "X")</f>
        <v>9.8212729045757965E-2</v>
      </c>
      <c r="M3" s="39">
        <f>IFERROR(I3+J3, "X")</f>
        <v>0.11616559349498255</v>
      </c>
      <c r="N3" s="42"/>
      <c r="O3" s="8"/>
      <c r="P3" s="9"/>
      <c r="Q3" s="9"/>
      <c r="R3" s="8"/>
      <c r="S3" s="9"/>
      <c r="T3" s="9"/>
      <c r="U3" s="8"/>
      <c r="V3" s="9"/>
      <c r="W3" s="9"/>
      <c r="X3" s="9"/>
      <c r="Y3" s="8"/>
      <c r="Z3" s="9"/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12273</v>
      </c>
      <c r="AI3" s="9">
        <v>4</v>
      </c>
      <c r="AJ3" s="9">
        <f t="shared" si="2"/>
        <v>12268</v>
      </c>
      <c r="AL3" s="7">
        <v>15</v>
      </c>
      <c r="AM3" s="7">
        <f t="shared" ref="AM3:AM5" si="4">CJ3-AL3-6</f>
        <v>23.5</v>
      </c>
      <c r="AN3" s="9">
        <v>0</v>
      </c>
      <c r="AO3" s="9">
        <v>1</v>
      </c>
      <c r="AP3" s="9">
        <v>1</v>
      </c>
      <c r="AQ3" s="9">
        <v>0</v>
      </c>
      <c r="AR3" s="9">
        <v>0</v>
      </c>
      <c r="AS3" s="9">
        <v>0</v>
      </c>
      <c r="AT3" s="8">
        <v>0</v>
      </c>
      <c r="AU3" s="9">
        <v>1</v>
      </c>
      <c r="AV3" s="31">
        <v>0</v>
      </c>
      <c r="AW3" s="9">
        <v>1</v>
      </c>
      <c r="AX3" s="9">
        <v>0</v>
      </c>
      <c r="AY3" s="31">
        <v>0</v>
      </c>
      <c r="AZ3" s="21">
        <v>2003</v>
      </c>
      <c r="BA3" s="23">
        <f t="shared" ref="BA3:BA7" si="5">LN(AZ3)</f>
        <v>7.6024013356658182</v>
      </c>
      <c r="BB3" s="39">
        <v>0</v>
      </c>
      <c r="BC3" s="39">
        <v>0</v>
      </c>
      <c r="BD3" s="39">
        <v>0</v>
      </c>
      <c r="BE3" s="59">
        <v>1</v>
      </c>
      <c r="BF3" s="39" t="s">
        <v>433</v>
      </c>
      <c r="BG3" s="59" t="s">
        <v>433</v>
      </c>
      <c r="BH3" s="39" t="s">
        <v>433</v>
      </c>
      <c r="BI3" s="39" t="s">
        <v>433</v>
      </c>
      <c r="BJ3" s="39" t="s">
        <v>433</v>
      </c>
      <c r="BK3" s="39" t="s">
        <v>433</v>
      </c>
      <c r="BL3" s="39" t="s">
        <v>433</v>
      </c>
      <c r="BM3" s="57" t="s">
        <v>433</v>
      </c>
      <c r="BN3" s="18" t="s">
        <v>433</v>
      </c>
      <c r="BO3" s="39" t="s">
        <v>433</v>
      </c>
      <c r="BP3" s="54" t="s">
        <v>433</v>
      </c>
      <c r="BQ3" t="s">
        <v>433</v>
      </c>
      <c r="BR3" s="54" t="s">
        <v>433</v>
      </c>
      <c r="BT3" s="18"/>
      <c r="BU3" t="s">
        <v>433</v>
      </c>
      <c r="BV3" s="18" t="s">
        <v>433</v>
      </c>
      <c r="BW3" s="18" t="s">
        <v>11</v>
      </c>
      <c r="CD3" s="18"/>
      <c r="CG3" s="18"/>
      <c r="CJ3" s="25">
        <v>44.5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 s="18">
        <v>0</v>
      </c>
      <c r="CS3">
        <v>0</v>
      </c>
      <c r="CT3">
        <v>1</v>
      </c>
      <c r="CU3">
        <v>0</v>
      </c>
      <c r="CV3" s="18">
        <v>0</v>
      </c>
      <c r="CW3">
        <v>0</v>
      </c>
      <c r="CX3">
        <v>0</v>
      </c>
      <c r="CY3">
        <v>0</v>
      </c>
      <c r="CZ3">
        <v>0</v>
      </c>
      <c r="DA3" s="18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 s="18">
        <v>0</v>
      </c>
      <c r="DN3" s="18"/>
      <c r="DS3" s="43" t="s">
        <v>397</v>
      </c>
    </row>
    <row r="4" spans="1:123" ht="14.45" customHeight="1" x14ac:dyDescent="0.25">
      <c r="A4">
        <v>3</v>
      </c>
      <c r="B4">
        <v>1</v>
      </c>
      <c r="C4" s="25" t="s">
        <v>463</v>
      </c>
      <c r="D4" s="12">
        <v>8</v>
      </c>
      <c r="E4" s="14">
        <f t="shared" si="3"/>
        <v>0.75067024128686333</v>
      </c>
      <c r="F4" s="7">
        <f>373/35</f>
        <v>10.657142857142857</v>
      </c>
      <c r="G4" s="7">
        <f>D4-E4</f>
        <v>7.2493297587131362</v>
      </c>
      <c r="H4" s="16">
        <f>D4+E4</f>
        <v>8.7506702412868638</v>
      </c>
      <c r="I4" s="11">
        <f t="shared" si="0"/>
        <v>9.9280972227489342E-2</v>
      </c>
      <c r="J4" s="39">
        <f t="shared" si="1"/>
        <v>9.3159089221504753E-3</v>
      </c>
      <c r="K4" s="39">
        <f t="shared" ref="K4:K53" si="6">IFERROR(1/J4, "X")</f>
        <v>107.34325639683917</v>
      </c>
      <c r="L4" s="39">
        <f t="shared" ref="L4:L5" si="7">IFERROR(I4-J4, "X")</f>
        <v>8.9965063305338863E-2</v>
      </c>
      <c r="M4" s="39">
        <f t="shared" ref="M4:M5" si="8">IFERROR(I4+J4, "X")</f>
        <v>0.10859688114963982</v>
      </c>
      <c r="N4" s="42"/>
      <c r="O4" s="8"/>
      <c r="P4" s="9"/>
      <c r="Q4" s="9"/>
      <c r="R4" s="8"/>
      <c r="S4" s="9"/>
      <c r="T4" s="9"/>
      <c r="U4" s="8"/>
      <c r="V4" s="9"/>
      <c r="W4" s="9"/>
      <c r="X4" s="9"/>
      <c r="Y4" s="8"/>
      <c r="Z4" s="9"/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11414</v>
      </c>
      <c r="AI4" s="9">
        <v>4</v>
      </c>
      <c r="AJ4" s="9">
        <f t="shared" si="2"/>
        <v>11409</v>
      </c>
      <c r="AL4" s="7">
        <v>17</v>
      </c>
      <c r="AM4" s="7">
        <f t="shared" si="4"/>
        <v>21.5</v>
      </c>
      <c r="AN4" s="9">
        <v>0</v>
      </c>
      <c r="AO4" s="9">
        <v>1</v>
      </c>
      <c r="AP4" s="9">
        <v>0</v>
      </c>
      <c r="AQ4" s="9">
        <v>1</v>
      </c>
      <c r="AR4" s="9">
        <v>0</v>
      </c>
      <c r="AS4" s="9">
        <v>0</v>
      </c>
      <c r="AT4" s="8">
        <v>0</v>
      </c>
      <c r="AU4" s="9">
        <v>1</v>
      </c>
      <c r="AV4" s="31">
        <v>0</v>
      </c>
      <c r="AW4" s="9">
        <v>1</v>
      </c>
      <c r="AX4" s="9">
        <v>0</v>
      </c>
      <c r="AY4" s="31">
        <v>0</v>
      </c>
      <c r="AZ4" s="21">
        <v>2003</v>
      </c>
      <c r="BA4" s="23">
        <f t="shared" si="5"/>
        <v>7.6024013356658182</v>
      </c>
      <c r="BB4" s="39">
        <v>0</v>
      </c>
      <c r="BC4" s="39">
        <v>0</v>
      </c>
      <c r="BD4" s="39">
        <v>0</v>
      </c>
      <c r="BE4" s="59">
        <v>1</v>
      </c>
      <c r="BF4" s="39" t="s">
        <v>433</v>
      </c>
      <c r="BG4" s="59" t="s">
        <v>433</v>
      </c>
      <c r="BH4" s="39" t="s">
        <v>433</v>
      </c>
      <c r="BI4" s="39" t="s">
        <v>433</v>
      </c>
      <c r="BJ4" s="39" t="s">
        <v>433</v>
      </c>
      <c r="BK4" s="39" t="s">
        <v>433</v>
      </c>
      <c r="BL4" s="39" t="s">
        <v>433</v>
      </c>
      <c r="BM4" s="57" t="s">
        <v>433</v>
      </c>
      <c r="BN4" s="18" t="s">
        <v>433</v>
      </c>
      <c r="BO4" s="39" t="s">
        <v>433</v>
      </c>
      <c r="BP4" s="54" t="s">
        <v>433</v>
      </c>
      <c r="BQ4" t="s">
        <v>433</v>
      </c>
      <c r="BR4" s="54" t="s">
        <v>433</v>
      </c>
      <c r="BT4" s="18"/>
      <c r="BU4" t="s">
        <v>433</v>
      </c>
      <c r="BV4" s="18" t="s">
        <v>433</v>
      </c>
      <c r="BW4" s="18" t="s">
        <v>11</v>
      </c>
      <c r="CD4" s="18"/>
      <c r="CG4" s="18"/>
      <c r="CJ4" s="25">
        <v>44.5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 s="18">
        <v>0</v>
      </c>
      <c r="CS4">
        <v>0</v>
      </c>
      <c r="CT4">
        <v>1</v>
      </c>
      <c r="CU4">
        <v>0</v>
      </c>
      <c r="CV4" s="18">
        <v>0</v>
      </c>
      <c r="CW4">
        <v>0</v>
      </c>
      <c r="CX4">
        <v>0</v>
      </c>
      <c r="CY4">
        <v>0</v>
      </c>
      <c r="CZ4">
        <v>0</v>
      </c>
      <c r="DA4" s="18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 s="18">
        <v>0</v>
      </c>
      <c r="DN4" s="18"/>
      <c r="DS4" s="43" t="s">
        <v>397</v>
      </c>
    </row>
    <row r="5" spans="1:123" s="69" customFormat="1" ht="14.45" customHeight="1" x14ac:dyDescent="0.25">
      <c r="A5" s="69">
        <v>4</v>
      </c>
      <c r="B5" s="69">
        <v>1</v>
      </c>
      <c r="C5" s="70" t="s">
        <v>463</v>
      </c>
      <c r="D5" s="71">
        <v>13</v>
      </c>
      <c r="E5" s="72">
        <f t="shared" si="3"/>
        <v>1.2224231464737794</v>
      </c>
      <c r="F5" s="73">
        <f>553/52</f>
        <v>10.634615384615385</v>
      </c>
      <c r="G5" s="73">
        <f>D5-E5</f>
        <v>11.77757685352622</v>
      </c>
      <c r="H5" s="74">
        <f>D5+E5</f>
        <v>14.22242314647378</v>
      </c>
      <c r="I5" s="75">
        <f t="shared" si="0"/>
        <v>9.5574549348597881E-2</v>
      </c>
      <c r="J5" s="76">
        <f t="shared" si="1"/>
        <v>8.9871185644251183E-3</v>
      </c>
      <c r="K5" s="76">
        <f t="shared" si="6"/>
        <v>111.27036912124763</v>
      </c>
      <c r="L5" s="76">
        <f t="shared" si="7"/>
        <v>8.6587430784172761E-2</v>
      </c>
      <c r="M5" s="76">
        <f t="shared" si="8"/>
        <v>0.104561667913023</v>
      </c>
      <c r="N5" s="77"/>
      <c r="O5" s="78"/>
      <c r="P5" s="79"/>
      <c r="Q5" s="79"/>
      <c r="R5" s="78"/>
      <c r="S5" s="79"/>
      <c r="T5" s="79"/>
      <c r="U5" s="78"/>
      <c r="V5" s="79"/>
      <c r="W5" s="79"/>
      <c r="X5" s="79"/>
      <c r="Y5" s="78"/>
      <c r="Z5" s="79"/>
      <c r="AA5" s="78">
        <v>1</v>
      </c>
      <c r="AB5" s="79">
        <v>0</v>
      </c>
      <c r="AC5" s="78">
        <v>0</v>
      </c>
      <c r="AD5" s="79">
        <v>0</v>
      </c>
      <c r="AE5" s="79">
        <v>0</v>
      </c>
      <c r="AF5" s="79">
        <v>1</v>
      </c>
      <c r="AG5" s="79">
        <v>0</v>
      </c>
      <c r="AH5" s="78">
        <v>12273</v>
      </c>
      <c r="AI5" s="79">
        <v>4</v>
      </c>
      <c r="AJ5" s="79">
        <f t="shared" si="2"/>
        <v>12268</v>
      </c>
      <c r="AK5" s="79"/>
      <c r="AL5" s="73">
        <v>17</v>
      </c>
      <c r="AM5" s="73">
        <f t="shared" si="4"/>
        <v>21.5</v>
      </c>
      <c r="AN5" s="79">
        <v>0</v>
      </c>
      <c r="AO5" s="79">
        <v>1</v>
      </c>
      <c r="AP5" s="79">
        <v>1</v>
      </c>
      <c r="AQ5" s="79">
        <v>0</v>
      </c>
      <c r="AR5" s="79">
        <v>0</v>
      </c>
      <c r="AS5" s="79">
        <v>0</v>
      </c>
      <c r="AT5" s="78">
        <v>0</v>
      </c>
      <c r="AU5" s="79">
        <v>1</v>
      </c>
      <c r="AV5" s="80">
        <v>0</v>
      </c>
      <c r="AW5" s="79">
        <v>1</v>
      </c>
      <c r="AX5" s="79">
        <v>0</v>
      </c>
      <c r="AY5" s="80">
        <v>0</v>
      </c>
      <c r="AZ5" s="81">
        <v>2003</v>
      </c>
      <c r="BA5" s="82">
        <f t="shared" si="5"/>
        <v>7.6024013356658182</v>
      </c>
      <c r="BB5" s="76">
        <v>0</v>
      </c>
      <c r="BC5" s="76">
        <v>0</v>
      </c>
      <c r="BD5" s="76">
        <v>0</v>
      </c>
      <c r="BE5" s="83">
        <v>1</v>
      </c>
      <c r="BF5" s="76" t="s">
        <v>433</v>
      </c>
      <c r="BG5" s="83" t="s">
        <v>433</v>
      </c>
      <c r="BH5" s="76" t="s">
        <v>433</v>
      </c>
      <c r="BI5" s="76" t="s">
        <v>433</v>
      </c>
      <c r="BJ5" s="76" t="s">
        <v>433</v>
      </c>
      <c r="BK5" s="76" t="s">
        <v>433</v>
      </c>
      <c r="BL5" s="76" t="s">
        <v>433</v>
      </c>
      <c r="BM5" s="84" t="s">
        <v>433</v>
      </c>
      <c r="BN5" s="85" t="s">
        <v>433</v>
      </c>
      <c r="BO5" s="76" t="s">
        <v>433</v>
      </c>
      <c r="BP5" s="86" t="s">
        <v>433</v>
      </c>
      <c r="BQ5" s="69" t="s">
        <v>433</v>
      </c>
      <c r="BR5" s="86" t="s">
        <v>433</v>
      </c>
      <c r="BT5" s="85"/>
      <c r="BU5" s="69" t="s">
        <v>433</v>
      </c>
      <c r="BV5" s="85" t="s">
        <v>433</v>
      </c>
      <c r="BW5" s="85" t="s">
        <v>11</v>
      </c>
      <c r="CD5" s="85"/>
      <c r="CG5" s="85"/>
      <c r="CJ5" s="70">
        <v>44.5</v>
      </c>
      <c r="CK5" s="69">
        <v>1</v>
      </c>
      <c r="CL5" s="69">
        <v>0</v>
      </c>
      <c r="CM5" s="69">
        <v>0</v>
      </c>
      <c r="CN5" s="69">
        <v>0</v>
      </c>
      <c r="CO5" s="69">
        <v>0</v>
      </c>
      <c r="CP5" s="69">
        <v>0</v>
      </c>
      <c r="CQ5" s="69">
        <v>0</v>
      </c>
      <c r="CR5" s="85">
        <v>0</v>
      </c>
      <c r="CS5" s="69">
        <v>0</v>
      </c>
      <c r="CT5" s="69">
        <v>1</v>
      </c>
      <c r="CU5" s="69">
        <v>0</v>
      </c>
      <c r="CV5" s="85">
        <v>0</v>
      </c>
      <c r="CW5" s="69">
        <v>0</v>
      </c>
      <c r="CX5" s="69">
        <v>0</v>
      </c>
      <c r="CY5" s="69">
        <v>0</v>
      </c>
      <c r="CZ5" s="69">
        <v>0</v>
      </c>
      <c r="DA5" s="85">
        <v>0</v>
      </c>
      <c r="DB5" s="69">
        <v>0</v>
      </c>
      <c r="DC5" s="69">
        <v>0</v>
      </c>
      <c r="DD5" s="69">
        <v>1</v>
      </c>
      <c r="DE5" s="69">
        <v>0</v>
      </c>
      <c r="DF5" s="69">
        <v>0</v>
      </c>
      <c r="DG5" s="69">
        <v>0</v>
      </c>
      <c r="DH5" s="69">
        <v>1</v>
      </c>
      <c r="DI5" s="69">
        <v>0</v>
      </c>
      <c r="DJ5" s="69">
        <v>0</v>
      </c>
      <c r="DK5" s="69">
        <v>0</v>
      </c>
      <c r="DL5" s="85">
        <v>0</v>
      </c>
      <c r="DN5" s="85"/>
      <c r="DR5" s="70"/>
      <c r="DS5" s="87" t="s">
        <v>397</v>
      </c>
    </row>
    <row r="6" spans="1:123" ht="14.45" customHeight="1" x14ac:dyDescent="0.25">
      <c r="A6">
        <v>5</v>
      </c>
      <c r="B6">
        <v>2</v>
      </c>
      <c r="C6" s="25" t="s">
        <v>466</v>
      </c>
      <c r="D6" s="12">
        <v>10.082582613601465</v>
      </c>
      <c r="E6" s="14">
        <v>1.7508676394876794</v>
      </c>
      <c r="F6" s="7">
        <v>5.7586206896551726</v>
      </c>
      <c r="G6" s="7">
        <f t="shared" ref="G6:G54" si="9">D6-E6</f>
        <v>8.331714974113785</v>
      </c>
      <c r="H6" s="16">
        <f t="shared" ref="H6:H54" si="10">D6+E6</f>
        <v>11.833450253089145</v>
      </c>
      <c r="I6" s="11">
        <f t="shared" si="0"/>
        <v>3.5306280470906153E-3</v>
      </c>
      <c r="J6" s="39">
        <f t="shared" si="1"/>
        <v>6.1310307404567577E-4</v>
      </c>
      <c r="K6" s="39">
        <f t="shared" si="6"/>
        <v>1631.0471148045503</v>
      </c>
      <c r="L6" s="39">
        <f t="shared" ref="L6:L53" si="11">IFERROR(I6-J6, "X")</f>
        <v>2.9175249730449397E-3</v>
      </c>
      <c r="M6" s="39">
        <f t="shared" ref="M6:M53" si="12">IFERROR(I6+J6, "X")</f>
        <v>4.1437311211362914E-3</v>
      </c>
      <c r="N6" s="42"/>
      <c r="O6" s="8"/>
      <c r="P6" s="9"/>
      <c r="Q6" s="9"/>
      <c r="R6" s="8"/>
      <c r="S6" s="9"/>
      <c r="T6" s="9"/>
      <c r="U6" s="8"/>
      <c r="V6" s="9"/>
      <c r="W6" s="9"/>
      <c r="X6" s="9"/>
      <c r="Y6" s="8"/>
      <c r="Z6" s="9"/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f>5194050*BO6</f>
        <v>2660288.5290000006</v>
      </c>
      <c r="AI6" s="9">
        <v>6</v>
      </c>
      <c r="AJ6" s="9">
        <f t="shared" si="2"/>
        <v>2660281.5290000006</v>
      </c>
      <c r="AL6" s="7">
        <v>16</v>
      </c>
      <c r="AM6" s="7">
        <v>18.079999999999998</v>
      </c>
      <c r="AN6" s="9">
        <v>0</v>
      </c>
      <c r="AO6" s="9">
        <v>1</v>
      </c>
      <c r="AP6" s="9">
        <v>1</v>
      </c>
      <c r="AQ6" s="9">
        <v>0</v>
      </c>
      <c r="AR6" s="9">
        <v>0</v>
      </c>
      <c r="AS6" s="9">
        <v>0</v>
      </c>
      <c r="AT6" s="8">
        <v>0</v>
      </c>
      <c r="AU6" s="9">
        <v>0</v>
      </c>
      <c r="AV6" s="31">
        <v>1</v>
      </c>
      <c r="AW6" s="9">
        <v>0</v>
      </c>
      <c r="AX6" s="9">
        <v>0</v>
      </c>
      <c r="AY6" s="31">
        <v>1</v>
      </c>
      <c r="AZ6" s="21">
        <v>2004</v>
      </c>
      <c r="BA6" s="23">
        <f t="shared" si="5"/>
        <v>7.6029004622047553</v>
      </c>
      <c r="BB6" s="39">
        <v>0</v>
      </c>
      <c r="BC6" s="39">
        <v>0</v>
      </c>
      <c r="BD6" s="39">
        <v>0</v>
      </c>
      <c r="BE6" s="59">
        <v>1</v>
      </c>
      <c r="BF6" s="39" t="s">
        <v>433</v>
      </c>
      <c r="BG6" s="59" t="s">
        <v>433</v>
      </c>
      <c r="BH6" s="39" t="s">
        <v>433</v>
      </c>
      <c r="BI6" s="39" t="s">
        <v>433</v>
      </c>
      <c r="BJ6" s="39" t="s">
        <v>433</v>
      </c>
      <c r="BK6" s="39" t="s">
        <v>433</v>
      </c>
      <c r="BL6" s="39" t="s">
        <v>433</v>
      </c>
      <c r="BM6" s="57" t="s">
        <v>433</v>
      </c>
      <c r="BN6" s="18" t="s">
        <v>433</v>
      </c>
      <c r="BO6" s="53">
        <f>1-BP6</f>
        <v>0.51218000000000008</v>
      </c>
      <c r="BP6" s="54">
        <v>0.48781999999999998</v>
      </c>
      <c r="BQ6">
        <v>0.52400000000000002</v>
      </c>
      <c r="BR6" s="54">
        <v>0.47599999999999998</v>
      </c>
      <c r="BT6" s="18"/>
      <c r="BU6" t="s">
        <v>433</v>
      </c>
      <c r="BV6" s="18" t="s">
        <v>433</v>
      </c>
      <c r="BW6" s="18" t="s">
        <v>256</v>
      </c>
      <c r="CD6" s="18"/>
      <c r="CG6" s="18"/>
      <c r="CJ6" s="25">
        <v>38.43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 s="18">
        <v>0</v>
      </c>
      <c r="CS6">
        <v>0</v>
      </c>
      <c r="CT6">
        <v>0</v>
      </c>
      <c r="CU6">
        <v>1</v>
      </c>
      <c r="CV6" s="18">
        <v>0</v>
      </c>
      <c r="CW6">
        <v>0</v>
      </c>
      <c r="CX6">
        <v>0</v>
      </c>
      <c r="CY6">
        <v>0</v>
      </c>
      <c r="CZ6">
        <v>0</v>
      </c>
      <c r="DA6" s="18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 s="18">
        <v>0</v>
      </c>
      <c r="DN6" s="18"/>
      <c r="DS6" s="43" t="s">
        <v>397</v>
      </c>
    </row>
    <row r="7" spans="1:123" ht="14.45" customHeight="1" x14ac:dyDescent="0.25">
      <c r="A7">
        <v>6</v>
      </c>
      <c r="B7">
        <v>2</v>
      </c>
      <c r="C7" s="25" t="s">
        <v>466</v>
      </c>
      <c r="D7" s="12">
        <v>9.4270241253097353</v>
      </c>
      <c r="E7" s="14">
        <v>0.34792180427329433</v>
      </c>
      <c r="F7" s="7">
        <v>27.095238095238091</v>
      </c>
      <c r="G7" s="7">
        <f t="shared" si="9"/>
        <v>9.0791023210364408</v>
      </c>
      <c r="H7" s="16">
        <f t="shared" si="10"/>
        <v>9.7749459295830299</v>
      </c>
      <c r="I7" s="11">
        <f t="shared" si="0"/>
        <v>1.6609985555178588E-2</v>
      </c>
      <c r="J7" s="39">
        <f t="shared" si="1"/>
        <v>6.1302231398725911E-4</v>
      </c>
      <c r="K7" s="39">
        <f t="shared" si="6"/>
        <v>1631.2619902785198</v>
      </c>
      <c r="L7" s="39">
        <f t="shared" si="11"/>
        <v>1.599696324119133E-2</v>
      </c>
      <c r="M7" s="39">
        <f t="shared" si="12"/>
        <v>1.7223007869165845E-2</v>
      </c>
      <c r="N7" s="42"/>
      <c r="O7" s="8"/>
      <c r="P7" s="9"/>
      <c r="Q7" s="9"/>
      <c r="R7" s="8"/>
      <c r="S7" s="9"/>
      <c r="T7" s="9"/>
      <c r="U7" s="8"/>
      <c r="V7" s="9"/>
      <c r="W7" s="9"/>
      <c r="X7" s="9"/>
      <c r="Y7" s="8"/>
      <c r="Z7" s="9"/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f t="shared" ref="AH7:AH17" si="13">5194050*BO7</f>
        <v>2660288.5290000006</v>
      </c>
      <c r="AI7" s="9">
        <v>6</v>
      </c>
      <c r="AJ7" s="9">
        <f t="shared" si="2"/>
        <v>2660281.5290000006</v>
      </c>
      <c r="AL7" s="7">
        <v>18</v>
      </c>
      <c r="AM7" s="7">
        <v>18.079999999999998</v>
      </c>
      <c r="AN7" s="9">
        <v>0</v>
      </c>
      <c r="AO7" s="9">
        <v>1</v>
      </c>
      <c r="AP7" s="9">
        <v>1</v>
      </c>
      <c r="AQ7" s="9">
        <v>0</v>
      </c>
      <c r="AR7" s="9">
        <v>0</v>
      </c>
      <c r="AS7" s="9">
        <v>0</v>
      </c>
      <c r="AT7" s="8">
        <v>0</v>
      </c>
      <c r="AU7" s="9">
        <v>0</v>
      </c>
      <c r="AV7" s="31">
        <v>1</v>
      </c>
      <c r="AW7" s="9">
        <v>0</v>
      </c>
      <c r="AX7" s="9">
        <v>0</v>
      </c>
      <c r="AY7" s="31">
        <v>1</v>
      </c>
      <c r="AZ7" s="21">
        <v>2004</v>
      </c>
      <c r="BA7" s="23">
        <f t="shared" si="5"/>
        <v>7.6029004622047553</v>
      </c>
      <c r="BB7" s="39">
        <v>0</v>
      </c>
      <c r="BC7" s="39">
        <v>0</v>
      </c>
      <c r="BD7" s="39">
        <v>0</v>
      </c>
      <c r="BE7" s="59">
        <v>1</v>
      </c>
      <c r="BF7" s="39" t="s">
        <v>433</v>
      </c>
      <c r="BG7" s="59" t="s">
        <v>433</v>
      </c>
      <c r="BH7" s="39" t="s">
        <v>433</v>
      </c>
      <c r="BI7" s="39" t="s">
        <v>433</v>
      </c>
      <c r="BJ7" s="39" t="s">
        <v>433</v>
      </c>
      <c r="BK7" s="39" t="s">
        <v>433</v>
      </c>
      <c r="BL7" s="39" t="s">
        <v>433</v>
      </c>
      <c r="BM7" s="57" t="s">
        <v>433</v>
      </c>
      <c r="BN7" s="18" t="s">
        <v>433</v>
      </c>
      <c r="BO7" s="53">
        <f t="shared" ref="BO7:BO54" si="14">1-BP7</f>
        <v>0.51218000000000008</v>
      </c>
      <c r="BP7" s="54">
        <v>0.48781999999999998</v>
      </c>
      <c r="BQ7">
        <v>0.52400000000000002</v>
      </c>
      <c r="BR7" s="54">
        <v>0.47599999999999998</v>
      </c>
      <c r="BT7" s="18"/>
      <c r="BU7" t="s">
        <v>433</v>
      </c>
      <c r="BV7" s="18" t="s">
        <v>433</v>
      </c>
      <c r="BW7" s="18" t="s">
        <v>256</v>
      </c>
      <c r="CD7" s="18"/>
      <c r="CG7" s="18"/>
      <c r="CJ7" s="25">
        <v>38.43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 s="18">
        <v>0</v>
      </c>
      <c r="CS7">
        <v>0</v>
      </c>
      <c r="CT7">
        <v>0</v>
      </c>
      <c r="CU7">
        <v>1</v>
      </c>
      <c r="CV7" s="18">
        <v>0</v>
      </c>
      <c r="CW7">
        <v>0</v>
      </c>
      <c r="CX7">
        <v>0</v>
      </c>
      <c r="CY7">
        <v>0</v>
      </c>
      <c r="CZ7">
        <v>0</v>
      </c>
      <c r="DA7" s="18">
        <v>0</v>
      </c>
      <c r="DB7">
        <v>0</v>
      </c>
      <c r="DC7">
        <v>0</v>
      </c>
      <c r="DD7">
        <v>1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 s="18">
        <v>0</v>
      </c>
      <c r="DN7" s="18"/>
      <c r="DS7" s="43" t="s">
        <v>397</v>
      </c>
    </row>
    <row r="8" spans="1:123" ht="14.45" customHeight="1" x14ac:dyDescent="0.25">
      <c r="A8">
        <v>7</v>
      </c>
      <c r="B8">
        <v>2</v>
      </c>
      <c r="C8" s="25" t="s">
        <v>466</v>
      </c>
      <c r="D8" s="12">
        <v>21.983605455815258</v>
      </c>
      <c r="E8" s="14">
        <v>1.8302339452334369</v>
      </c>
      <c r="F8" s="7">
        <v>12.011363636363637</v>
      </c>
      <c r="G8" s="7">
        <f t="shared" si="9"/>
        <v>20.15337151058182</v>
      </c>
      <c r="H8" s="16">
        <f t="shared" si="10"/>
        <v>23.813839401048696</v>
      </c>
      <c r="I8" s="11">
        <f t="shared" si="0"/>
        <v>7.364050186470586E-3</v>
      </c>
      <c r="J8" s="39">
        <f t="shared" si="1"/>
        <v>6.1309027096443855E-4</v>
      </c>
      <c r="K8" s="39">
        <f t="shared" si="6"/>
        <v>1631.0811757409272</v>
      </c>
      <c r="L8" s="39">
        <f t="shared" si="11"/>
        <v>6.7509599155061474E-3</v>
      </c>
      <c r="M8" s="39">
        <f t="shared" si="12"/>
        <v>7.9771404574350245E-3</v>
      </c>
      <c r="N8" s="42"/>
      <c r="O8" s="8"/>
      <c r="P8" s="9"/>
      <c r="Q8" s="9"/>
      <c r="R8" s="8"/>
      <c r="S8" s="9"/>
      <c r="T8" s="9"/>
      <c r="U8" s="8"/>
      <c r="V8" s="9"/>
      <c r="W8" s="9"/>
      <c r="X8" s="9"/>
      <c r="Y8" s="8"/>
      <c r="Z8" s="9"/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f t="shared" si="13"/>
        <v>2660288.5290000006</v>
      </c>
      <c r="AI8" s="9">
        <v>6</v>
      </c>
      <c r="AJ8" s="9">
        <f t="shared" si="2"/>
        <v>2660281.5290000006</v>
      </c>
      <c r="AL8" s="7">
        <v>20</v>
      </c>
      <c r="AM8" s="7">
        <v>18.079999999999998</v>
      </c>
      <c r="AN8" s="9">
        <v>0</v>
      </c>
      <c r="AO8" s="9">
        <v>1</v>
      </c>
      <c r="AP8" s="9">
        <v>1</v>
      </c>
      <c r="AQ8" s="9">
        <v>0</v>
      </c>
      <c r="AR8" s="9">
        <v>0</v>
      </c>
      <c r="AS8" s="9">
        <v>0</v>
      </c>
      <c r="AT8" s="8">
        <v>0</v>
      </c>
      <c r="AU8" s="9">
        <v>0</v>
      </c>
      <c r="AV8" s="31">
        <v>1</v>
      </c>
      <c r="AW8" s="9">
        <v>0</v>
      </c>
      <c r="AX8" s="9">
        <v>0</v>
      </c>
      <c r="AY8" s="31">
        <v>1</v>
      </c>
      <c r="AZ8" s="21">
        <v>2004</v>
      </c>
      <c r="BA8" s="23"/>
      <c r="BB8" s="39">
        <v>0</v>
      </c>
      <c r="BC8" s="39">
        <v>0</v>
      </c>
      <c r="BD8" s="39">
        <v>0</v>
      </c>
      <c r="BE8" s="59">
        <v>1</v>
      </c>
      <c r="BF8" s="39" t="s">
        <v>433</v>
      </c>
      <c r="BG8" s="59" t="s">
        <v>433</v>
      </c>
      <c r="BH8" s="39" t="s">
        <v>433</v>
      </c>
      <c r="BI8" s="39" t="s">
        <v>433</v>
      </c>
      <c r="BJ8" s="39" t="s">
        <v>433</v>
      </c>
      <c r="BK8" s="39" t="s">
        <v>433</v>
      </c>
      <c r="BL8" s="39" t="s">
        <v>433</v>
      </c>
      <c r="BM8" s="57" t="s">
        <v>433</v>
      </c>
      <c r="BN8" s="18" t="s">
        <v>433</v>
      </c>
      <c r="BO8" s="53">
        <f t="shared" si="14"/>
        <v>0.51218000000000008</v>
      </c>
      <c r="BP8" s="54">
        <v>0.48781999999999998</v>
      </c>
      <c r="BQ8">
        <v>0.52400000000000002</v>
      </c>
      <c r="BR8" s="54">
        <v>0.47599999999999998</v>
      </c>
      <c r="BT8" s="18"/>
      <c r="BU8" t="s">
        <v>433</v>
      </c>
      <c r="BV8" s="18" t="s">
        <v>433</v>
      </c>
      <c r="BW8" s="18" t="s">
        <v>256</v>
      </c>
      <c r="CD8" s="18"/>
      <c r="CG8" s="18"/>
      <c r="CJ8" s="25">
        <v>38.43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 s="18">
        <v>0</v>
      </c>
      <c r="CS8">
        <v>0</v>
      </c>
      <c r="CT8">
        <v>0</v>
      </c>
      <c r="CU8">
        <v>1</v>
      </c>
      <c r="CV8" s="18">
        <v>0</v>
      </c>
      <c r="CW8">
        <v>0</v>
      </c>
      <c r="CX8">
        <v>0</v>
      </c>
      <c r="CY8">
        <v>0</v>
      </c>
      <c r="CZ8">
        <v>0</v>
      </c>
      <c r="DA8" s="18">
        <v>0</v>
      </c>
      <c r="DB8">
        <v>0</v>
      </c>
      <c r="DC8">
        <v>0</v>
      </c>
      <c r="DD8">
        <v>1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 s="18">
        <v>0</v>
      </c>
      <c r="DN8" s="18"/>
      <c r="DS8" s="43" t="s">
        <v>397</v>
      </c>
    </row>
    <row r="9" spans="1:123" ht="14.45" customHeight="1" x14ac:dyDescent="0.25">
      <c r="A9">
        <v>8</v>
      </c>
      <c r="B9">
        <v>2</v>
      </c>
      <c r="C9" s="25" t="s">
        <v>466</v>
      </c>
      <c r="D9" s="12">
        <v>9.3160555453772211</v>
      </c>
      <c r="E9" s="14">
        <v>2.0983447793900765</v>
      </c>
      <c r="F9" s="7">
        <v>4.4397163120567384</v>
      </c>
      <c r="G9" s="7">
        <f t="shared" si="9"/>
        <v>7.2177107659871442</v>
      </c>
      <c r="H9" s="16">
        <f t="shared" si="10"/>
        <v>11.414400324767298</v>
      </c>
      <c r="I9" s="11">
        <f t="shared" si="0"/>
        <v>2.7220106001052619E-3</v>
      </c>
      <c r="J9" s="39">
        <f t="shared" si="1"/>
        <v>6.1310462398537048E-4</v>
      </c>
      <c r="K9" s="39">
        <f t="shared" si="6"/>
        <v>1631.0429914876345</v>
      </c>
      <c r="L9" s="39">
        <f t="shared" si="11"/>
        <v>2.1089059761198914E-3</v>
      </c>
      <c r="M9" s="39">
        <f t="shared" si="12"/>
        <v>3.3351152240906324E-3</v>
      </c>
      <c r="N9" s="42"/>
      <c r="O9" s="8"/>
      <c r="P9" s="9"/>
      <c r="Q9" s="9"/>
      <c r="R9" s="8"/>
      <c r="S9" s="9"/>
      <c r="T9" s="9"/>
      <c r="U9" s="8"/>
      <c r="V9" s="9"/>
      <c r="W9" s="9"/>
      <c r="X9" s="9"/>
      <c r="Y9" s="8"/>
      <c r="Z9" s="9"/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f t="shared" si="13"/>
        <v>2660288.5290000006</v>
      </c>
      <c r="AI9" s="9">
        <v>6</v>
      </c>
      <c r="AJ9" s="9">
        <f t="shared" si="2"/>
        <v>2660281.5290000006</v>
      </c>
      <c r="AL9" s="7">
        <v>22</v>
      </c>
      <c r="AM9" s="7">
        <v>18.079999999999998</v>
      </c>
      <c r="AN9" s="9">
        <v>0</v>
      </c>
      <c r="AO9" s="9">
        <v>1</v>
      </c>
      <c r="AP9" s="9">
        <v>1</v>
      </c>
      <c r="AQ9" s="9">
        <v>0</v>
      </c>
      <c r="AR9" s="9">
        <v>0</v>
      </c>
      <c r="AS9" s="9">
        <v>0</v>
      </c>
      <c r="AT9" s="8">
        <v>0</v>
      </c>
      <c r="AU9" s="9">
        <v>0</v>
      </c>
      <c r="AV9" s="31">
        <v>1</v>
      </c>
      <c r="AW9" s="9">
        <v>0</v>
      </c>
      <c r="AX9" s="9">
        <v>0</v>
      </c>
      <c r="AY9" s="31">
        <v>1</v>
      </c>
      <c r="AZ9" s="21">
        <v>2004</v>
      </c>
      <c r="BA9" s="23"/>
      <c r="BB9" s="39">
        <v>0</v>
      </c>
      <c r="BC9" s="39">
        <v>0</v>
      </c>
      <c r="BD9" s="39">
        <v>0</v>
      </c>
      <c r="BE9" s="59">
        <v>1</v>
      </c>
      <c r="BF9" s="39" t="s">
        <v>433</v>
      </c>
      <c r="BG9" s="59" t="s">
        <v>433</v>
      </c>
      <c r="BH9" s="39" t="s">
        <v>433</v>
      </c>
      <c r="BI9" s="39" t="s">
        <v>433</v>
      </c>
      <c r="BJ9" s="39" t="s">
        <v>433</v>
      </c>
      <c r="BK9" s="39" t="s">
        <v>433</v>
      </c>
      <c r="BL9" s="39" t="s">
        <v>433</v>
      </c>
      <c r="BM9" s="57" t="s">
        <v>433</v>
      </c>
      <c r="BN9" s="18" t="s">
        <v>433</v>
      </c>
      <c r="BO9" s="53">
        <f t="shared" si="14"/>
        <v>0.51218000000000008</v>
      </c>
      <c r="BP9" s="54">
        <v>0.48781999999999998</v>
      </c>
      <c r="BQ9">
        <v>0.52400000000000002</v>
      </c>
      <c r="BR9" s="54">
        <v>0.47599999999999998</v>
      </c>
      <c r="BT9" s="18"/>
      <c r="BU9" t="s">
        <v>433</v>
      </c>
      <c r="BV9" s="18" t="s">
        <v>433</v>
      </c>
      <c r="BW9" s="18" t="s">
        <v>256</v>
      </c>
      <c r="CD9" s="18"/>
      <c r="CG9" s="18"/>
      <c r="CJ9" s="25">
        <v>38.43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 s="18">
        <v>0</v>
      </c>
      <c r="CS9">
        <v>0</v>
      </c>
      <c r="CT9">
        <v>0</v>
      </c>
      <c r="CU9">
        <v>1</v>
      </c>
      <c r="CV9" s="18">
        <v>0</v>
      </c>
      <c r="CW9">
        <v>0</v>
      </c>
      <c r="CX9">
        <v>0</v>
      </c>
      <c r="CY9">
        <v>0</v>
      </c>
      <c r="CZ9">
        <v>0</v>
      </c>
      <c r="DA9" s="18">
        <v>0</v>
      </c>
      <c r="DB9">
        <v>0</v>
      </c>
      <c r="DC9">
        <v>0</v>
      </c>
      <c r="DD9">
        <v>1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 s="18">
        <v>0</v>
      </c>
      <c r="DN9" s="18"/>
      <c r="DS9" s="43" t="s">
        <v>397</v>
      </c>
    </row>
    <row r="10" spans="1:123" x14ac:dyDescent="0.25">
      <c r="A10">
        <v>9</v>
      </c>
      <c r="B10">
        <v>2</v>
      </c>
      <c r="C10" s="25" t="s">
        <v>466</v>
      </c>
      <c r="D10" s="12">
        <v>10.055068845243875</v>
      </c>
      <c r="E10" s="14">
        <v>1.2682068813821104</v>
      </c>
      <c r="F10" s="7">
        <v>7.9285714285714288</v>
      </c>
      <c r="G10" s="7">
        <f t="shared" si="9"/>
        <v>8.7868619638617655</v>
      </c>
      <c r="H10" s="16">
        <f t="shared" si="10"/>
        <v>11.323275726625985</v>
      </c>
      <c r="I10" s="11">
        <f t="shared" si="0"/>
        <v>4.8610043808850279E-3</v>
      </c>
      <c r="J10" s="39">
        <f t="shared" si="1"/>
        <v>6.1309965164315662E-4</v>
      </c>
      <c r="K10" s="39">
        <f t="shared" si="6"/>
        <v>1631.056219523073</v>
      </c>
      <c r="L10" s="39">
        <f t="shared" si="11"/>
        <v>4.2479047292418711E-3</v>
      </c>
      <c r="M10" s="39">
        <f t="shared" si="12"/>
        <v>5.4741040325281846E-3</v>
      </c>
      <c r="N10" s="42"/>
      <c r="O10" s="8"/>
      <c r="P10" s="9"/>
      <c r="Q10" s="9"/>
      <c r="R10" s="8"/>
      <c r="S10" s="9"/>
      <c r="T10" s="9"/>
      <c r="U10" s="8"/>
      <c r="V10" s="9"/>
      <c r="W10" s="9"/>
      <c r="X10" s="9"/>
      <c r="Y10" s="8"/>
      <c r="Z10" s="9"/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f t="shared" si="13"/>
        <v>2660288.5290000006</v>
      </c>
      <c r="AI10" s="9">
        <v>6</v>
      </c>
      <c r="AJ10" s="9">
        <f t="shared" si="2"/>
        <v>2660281.5290000006</v>
      </c>
      <c r="AL10" s="7">
        <v>16</v>
      </c>
      <c r="AM10" s="7">
        <v>18.079999999999998</v>
      </c>
      <c r="AN10" s="9">
        <v>0</v>
      </c>
      <c r="AO10" s="9">
        <v>1</v>
      </c>
      <c r="AP10" s="9">
        <v>1</v>
      </c>
      <c r="AQ10" s="9">
        <v>0</v>
      </c>
      <c r="AR10" s="9">
        <v>0</v>
      </c>
      <c r="AS10" s="9">
        <v>0</v>
      </c>
      <c r="AT10" s="8">
        <v>0</v>
      </c>
      <c r="AU10" s="9">
        <v>0</v>
      </c>
      <c r="AV10" s="31">
        <v>1</v>
      </c>
      <c r="AW10" s="9">
        <v>0</v>
      </c>
      <c r="AX10" s="9">
        <v>0</v>
      </c>
      <c r="AY10" s="31">
        <v>1</v>
      </c>
      <c r="AZ10" s="21">
        <v>2006</v>
      </c>
      <c r="BA10" s="23"/>
      <c r="BB10" s="39">
        <v>0</v>
      </c>
      <c r="BC10" s="39">
        <v>0</v>
      </c>
      <c r="BD10" s="39">
        <v>0</v>
      </c>
      <c r="BE10" s="59">
        <v>1</v>
      </c>
      <c r="BF10" s="39" t="s">
        <v>433</v>
      </c>
      <c r="BG10" s="59" t="s">
        <v>433</v>
      </c>
      <c r="BH10" s="39" t="s">
        <v>433</v>
      </c>
      <c r="BI10" s="39" t="s">
        <v>433</v>
      </c>
      <c r="BJ10" s="39" t="s">
        <v>433</v>
      </c>
      <c r="BK10" s="39" t="s">
        <v>433</v>
      </c>
      <c r="BL10" s="39" t="s">
        <v>433</v>
      </c>
      <c r="BM10" s="57" t="s">
        <v>433</v>
      </c>
      <c r="BN10" s="18" t="s">
        <v>433</v>
      </c>
      <c r="BO10" s="53">
        <f t="shared" si="14"/>
        <v>0.51218000000000008</v>
      </c>
      <c r="BP10" s="54">
        <v>0.48781999999999998</v>
      </c>
      <c r="BQ10">
        <v>0.52400000000000002</v>
      </c>
      <c r="BR10" s="54">
        <v>0.47599999999999998</v>
      </c>
      <c r="BT10" s="18"/>
      <c r="BU10" t="s">
        <v>433</v>
      </c>
      <c r="BV10" s="18" t="s">
        <v>433</v>
      </c>
      <c r="BW10" s="18" t="s">
        <v>256</v>
      </c>
      <c r="CD10" s="18"/>
      <c r="CG10" s="18"/>
      <c r="CJ10" s="25">
        <v>38.43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 s="18">
        <v>0</v>
      </c>
      <c r="CS10">
        <v>0</v>
      </c>
      <c r="CT10">
        <v>0</v>
      </c>
      <c r="CU10">
        <v>1</v>
      </c>
      <c r="CV10" s="18">
        <v>0</v>
      </c>
      <c r="CW10">
        <v>0</v>
      </c>
      <c r="CX10">
        <v>0</v>
      </c>
      <c r="CY10">
        <v>0</v>
      </c>
      <c r="CZ10">
        <v>0</v>
      </c>
      <c r="DA10" s="18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s="18">
        <v>0</v>
      </c>
      <c r="DN10" s="18"/>
      <c r="DS10" s="43" t="s">
        <v>397</v>
      </c>
    </row>
    <row r="11" spans="1:123" x14ac:dyDescent="0.25">
      <c r="A11">
        <v>10</v>
      </c>
      <c r="B11">
        <v>2</v>
      </c>
      <c r="C11" s="25" t="s">
        <v>466</v>
      </c>
      <c r="D11" s="12">
        <v>9.3011973943858628</v>
      </c>
      <c r="E11" s="14">
        <v>0.23252993485964657</v>
      </c>
      <c r="F11" s="7">
        <v>40</v>
      </c>
      <c r="G11" s="7">
        <f t="shared" si="9"/>
        <v>9.0686674595262158</v>
      </c>
      <c r="H11" s="16">
        <f t="shared" si="10"/>
        <v>9.5337273292455098</v>
      </c>
      <c r="I11" s="11">
        <f t="shared" si="0"/>
        <v>2.4516904197475181E-2</v>
      </c>
      <c r="J11" s="39">
        <f t="shared" si="1"/>
        <v>6.1292260493687946E-4</v>
      </c>
      <c r="K11" s="39">
        <f t="shared" si="6"/>
        <v>1631.5273607880442</v>
      </c>
      <c r="L11" s="39">
        <f t="shared" si="11"/>
        <v>2.3903981592538301E-2</v>
      </c>
      <c r="M11" s="39">
        <f t="shared" si="12"/>
        <v>2.5129826802412061E-2</v>
      </c>
      <c r="N11" s="42"/>
      <c r="O11" s="8"/>
      <c r="P11" s="9"/>
      <c r="Q11" s="9"/>
      <c r="R11" s="8"/>
      <c r="S11" s="9"/>
      <c r="T11" s="9"/>
      <c r="U11" s="8"/>
      <c r="V11" s="9"/>
      <c r="W11" s="9"/>
      <c r="X11" s="9"/>
      <c r="Y11" s="8"/>
      <c r="Z11" s="9"/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f t="shared" si="13"/>
        <v>2660288.5290000006</v>
      </c>
      <c r="AI11" s="9">
        <v>6</v>
      </c>
      <c r="AJ11" s="9">
        <f t="shared" si="2"/>
        <v>2660281.5290000006</v>
      </c>
      <c r="AL11" s="7">
        <v>18</v>
      </c>
      <c r="AM11" s="7">
        <v>18.079999999999998</v>
      </c>
      <c r="AN11" s="9">
        <v>0</v>
      </c>
      <c r="AO11" s="9">
        <v>1</v>
      </c>
      <c r="AP11" s="9">
        <v>1</v>
      </c>
      <c r="AQ11" s="9">
        <v>0</v>
      </c>
      <c r="AR11" s="9">
        <v>0</v>
      </c>
      <c r="AS11" s="9">
        <v>0</v>
      </c>
      <c r="AT11" s="8">
        <v>0</v>
      </c>
      <c r="AU11" s="9">
        <v>0</v>
      </c>
      <c r="AV11" s="31">
        <v>1</v>
      </c>
      <c r="AW11" s="9">
        <v>0</v>
      </c>
      <c r="AX11" s="9">
        <v>0</v>
      </c>
      <c r="AY11" s="31">
        <v>1</v>
      </c>
      <c r="AZ11" s="21">
        <v>2006</v>
      </c>
      <c r="BA11" s="23"/>
      <c r="BB11" s="39">
        <v>0</v>
      </c>
      <c r="BC11" s="39">
        <v>0</v>
      </c>
      <c r="BD11" s="39">
        <v>0</v>
      </c>
      <c r="BE11" s="59">
        <v>1</v>
      </c>
      <c r="BF11" s="39" t="s">
        <v>433</v>
      </c>
      <c r="BG11" s="59" t="s">
        <v>433</v>
      </c>
      <c r="BH11" s="39" t="s">
        <v>433</v>
      </c>
      <c r="BI11" s="39" t="s">
        <v>433</v>
      </c>
      <c r="BJ11" s="39" t="s">
        <v>433</v>
      </c>
      <c r="BK11" s="39" t="s">
        <v>433</v>
      </c>
      <c r="BL11" s="39" t="s">
        <v>433</v>
      </c>
      <c r="BM11" s="57" t="s">
        <v>433</v>
      </c>
      <c r="BN11" s="18" t="s">
        <v>433</v>
      </c>
      <c r="BO11" s="53">
        <f t="shared" si="14"/>
        <v>0.51218000000000008</v>
      </c>
      <c r="BP11" s="54">
        <v>0.48781999999999998</v>
      </c>
      <c r="BQ11">
        <v>0.52400000000000002</v>
      </c>
      <c r="BR11" s="54">
        <v>0.47599999999999998</v>
      </c>
      <c r="BT11" s="18"/>
      <c r="BU11" t="s">
        <v>433</v>
      </c>
      <c r="BV11" s="18" t="s">
        <v>433</v>
      </c>
      <c r="BW11" s="18" t="s">
        <v>256</v>
      </c>
      <c r="CD11" s="18"/>
      <c r="CG11" s="18"/>
      <c r="CJ11" s="25">
        <v>38.43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 s="18">
        <v>0</v>
      </c>
      <c r="CS11">
        <v>0</v>
      </c>
      <c r="CT11">
        <v>0</v>
      </c>
      <c r="CU11">
        <v>1</v>
      </c>
      <c r="CV11" s="18">
        <v>0</v>
      </c>
      <c r="CW11">
        <v>0</v>
      </c>
      <c r="CX11">
        <v>0</v>
      </c>
      <c r="CY11">
        <v>0</v>
      </c>
      <c r="CZ11">
        <v>0</v>
      </c>
      <c r="DA11" s="18">
        <v>0</v>
      </c>
      <c r="DB11">
        <v>0</v>
      </c>
      <c r="DC11">
        <v>0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 s="18">
        <v>0</v>
      </c>
      <c r="DN11" s="18"/>
      <c r="DS11" s="43" t="s">
        <v>397</v>
      </c>
    </row>
    <row r="12" spans="1:123" x14ac:dyDescent="0.25">
      <c r="A12">
        <v>11</v>
      </c>
      <c r="B12">
        <v>2</v>
      </c>
      <c r="C12" s="25" t="s">
        <v>466</v>
      </c>
      <c r="D12" s="12">
        <v>16.017240098185415</v>
      </c>
      <c r="E12" s="14">
        <v>0.81323735597850888</v>
      </c>
      <c r="F12" s="7">
        <v>19.695652173913043</v>
      </c>
      <c r="G12" s="7">
        <f t="shared" si="9"/>
        <v>15.204002742206907</v>
      </c>
      <c r="H12" s="16">
        <f t="shared" si="10"/>
        <v>16.830477454163923</v>
      </c>
      <c r="I12" s="11">
        <f t="shared" si="0"/>
        <v>1.2074659832889693E-2</v>
      </c>
      <c r="J12" s="39">
        <f t="shared" si="1"/>
        <v>6.1306219902088944E-4</v>
      </c>
      <c r="K12" s="39">
        <f t="shared" si="6"/>
        <v>1631.1558624835816</v>
      </c>
      <c r="L12" s="39">
        <f t="shared" si="11"/>
        <v>1.1461597633868803E-2</v>
      </c>
      <c r="M12" s="39">
        <f t="shared" si="12"/>
        <v>1.2687722031910582E-2</v>
      </c>
      <c r="N12" s="42"/>
      <c r="O12" s="8"/>
      <c r="P12" s="9"/>
      <c r="Q12" s="9"/>
      <c r="R12" s="8"/>
      <c r="S12" s="9"/>
      <c r="T12" s="9"/>
      <c r="U12" s="8"/>
      <c r="V12" s="9"/>
      <c r="W12" s="9"/>
      <c r="X12" s="9"/>
      <c r="Y12" s="8"/>
      <c r="Z12" s="9"/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f t="shared" si="13"/>
        <v>2660288.5290000006</v>
      </c>
      <c r="AI12" s="9">
        <v>6</v>
      </c>
      <c r="AJ12" s="9">
        <f t="shared" si="2"/>
        <v>2660281.5290000006</v>
      </c>
      <c r="AL12" s="7">
        <v>20</v>
      </c>
      <c r="AM12" s="7">
        <v>18.079999999999998</v>
      </c>
      <c r="AN12" s="9">
        <v>0</v>
      </c>
      <c r="AO12" s="9">
        <v>1</v>
      </c>
      <c r="AP12" s="9">
        <v>1</v>
      </c>
      <c r="AQ12" s="9">
        <v>0</v>
      </c>
      <c r="AR12" s="9">
        <v>0</v>
      </c>
      <c r="AS12" s="9">
        <v>0</v>
      </c>
      <c r="AT12" s="8">
        <v>0</v>
      </c>
      <c r="AU12" s="9">
        <v>0</v>
      </c>
      <c r="AV12" s="31">
        <v>1</v>
      </c>
      <c r="AW12" s="9">
        <v>0</v>
      </c>
      <c r="AX12" s="9">
        <v>0</v>
      </c>
      <c r="AY12" s="31">
        <v>1</v>
      </c>
      <c r="AZ12" s="21">
        <v>2006</v>
      </c>
      <c r="BA12" s="23"/>
      <c r="BB12" s="39">
        <v>0</v>
      </c>
      <c r="BC12" s="39">
        <v>0</v>
      </c>
      <c r="BD12" s="39">
        <v>0</v>
      </c>
      <c r="BE12" s="59">
        <v>1</v>
      </c>
      <c r="BF12" s="39" t="s">
        <v>433</v>
      </c>
      <c r="BG12" s="59" t="s">
        <v>433</v>
      </c>
      <c r="BH12" s="39" t="s">
        <v>433</v>
      </c>
      <c r="BI12" s="39" t="s">
        <v>433</v>
      </c>
      <c r="BJ12" s="39" t="s">
        <v>433</v>
      </c>
      <c r="BK12" s="39" t="s">
        <v>433</v>
      </c>
      <c r="BL12" s="39" t="s">
        <v>433</v>
      </c>
      <c r="BM12" s="57" t="s">
        <v>433</v>
      </c>
      <c r="BN12" s="18" t="s">
        <v>433</v>
      </c>
      <c r="BO12" s="53">
        <f t="shared" si="14"/>
        <v>0.51218000000000008</v>
      </c>
      <c r="BP12" s="54">
        <v>0.48781999999999998</v>
      </c>
      <c r="BQ12">
        <v>0.52400000000000002</v>
      </c>
      <c r="BR12" s="54">
        <v>0.47599999999999998</v>
      </c>
      <c r="BT12" s="18"/>
      <c r="BU12" t="s">
        <v>433</v>
      </c>
      <c r="BV12" s="18" t="s">
        <v>433</v>
      </c>
      <c r="BW12" s="18" t="s">
        <v>256</v>
      </c>
      <c r="CD12" s="18"/>
      <c r="CG12" s="18"/>
      <c r="CJ12" s="25">
        <v>38.43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 s="18">
        <v>0</v>
      </c>
      <c r="CS12">
        <v>0</v>
      </c>
      <c r="CT12">
        <v>0</v>
      </c>
      <c r="CU12">
        <v>1</v>
      </c>
      <c r="CV12" s="18">
        <v>0</v>
      </c>
      <c r="CW12">
        <v>0</v>
      </c>
      <c r="CX12">
        <v>0</v>
      </c>
      <c r="CY12">
        <v>0</v>
      </c>
      <c r="CZ12">
        <v>0</v>
      </c>
      <c r="DA12" s="18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s="18">
        <v>0</v>
      </c>
      <c r="DN12" s="18"/>
      <c r="DS12" s="43" t="s">
        <v>397</v>
      </c>
    </row>
    <row r="13" spans="1:123" x14ac:dyDescent="0.25">
      <c r="A13">
        <v>12</v>
      </c>
      <c r="B13">
        <v>2</v>
      </c>
      <c r="C13" s="25" t="s">
        <v>466</v>
      </c>
      <c r="D13" s="12">
        <v>4.690018626419179</v>
      </c>
      <c r="E13" s="14">
        <v>0.40253652881442054</v>
      </c>
      <c r="F13" s="7">
        <v>11.651162790697676</v>
      </c>
      <c r="G13" s="7">
        <f t="shared" si="9"/>
        <v>4.2874820976047587</v>
      </c>
      <c r="H13" s="16">
        <f t="shared" si="10"/>
        <v>5.0925551552335993</v>
      </c>
      <c r="I13" s="11">
        <f t="shared" si="0"/>
        <v>7.1432259948603759E-3</v>
      </c>
      <c r="J13" s="39">
        <f t="shared" si="1"/>
        <v>6.1309125305188843E-4</v>
      </c>
      <c r="K13" s="39">
        <f t="shared" si="6"/>
        <v>1631.0785629743211</v>
      </c>
      <c r="L13" s="39">
        <f t="shared" si="11"/>
        <v>6.5301347418084878E-3</v>
      </c>
      <c r="M13" s="39">
        <f t="shared" si="12"/>
        <v>7.7563172479122641E-3</v>
      </c>
      <c r="N13" s="42"/>
      <c r="O13" s="8"/>
      <c r="P13" s="9"/>
      <c r="Q13" s="9"/>
      <c r="R13" s="8"/>
      <c r="S13" s="9"/>
      <c r="T13" s="9"/>
      <c r="U13" s="8"/>
      <c r="V13" s="9"/>
      <c r="W13" s="9"/>
      <c r="X13" s="9"/>
      <c r="Y13" s="8"/>
      <c r="Z13" s="9"/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f t="shared" si="13"/>
        <v>2660288.5290000006</v>
      </c>
      <c r="AI13" s="9">
        <v>6</v>
      </c>
      <c r="AJ13" s="9">
        <f t="shared" si="2"/>
        <v>2660281.5290000006</v>
      </c>
      <c r="AL13" s="7">
        <v>22</v>
      </c>
      <c r="AM13" s="7">
        <v>18.079999999999998</v>
      </c>
      <c r="AN13" s="9">
        <v>0</v>
      </c>
      <c r="AO13" s="9">
        <v>1</v>
      </c>
      <c r="AP13" s="9">
        <v>1</v>
      </c>
      <c r="AQ13" s="9">
        <v>0</v>
      </c>
      <c r="AR13" s="9">
        <v>0</v>
      </c>
      <c r="AS13" s="9">
        <v>0</v>
      </c>
      <c r="AT13" s="8">
        <v>0</v>
      </c>
      <c r="AU13" s="9">
        <v>0</v>
      </c>
      <c r="AV13" s="31">
        <v>1</v>
      </c>
      <c r="AW13" s="9">
        <v>0</v>
      </c>
      <c r="AX13" s="9">
        <v>0</v>
      </c>
      <c r="AY13" s="31">
        <v>1</v>
      </c>
      <c r="AZ13" s="21">
        <v>2006</v>
      </c>
      <c r="BA13" s="23"/>
      <c r="BB13" s="39">
        <v>0</v>
      </c>
      <c r="BC13" s="39">
        <v>0</v>
      </c>
      <c r="BD13" s="39">
        <v>0</v>
      </c>
      <c r="BE13" s="59">
        <v>1</v>
      </c>
      <c r="BF13" s="39" t="s">
        <v>433</v>
      </c>
      <c r="BG13" s="59" t="s">
        <v>433</v>
      </c>
      <c r="BH13" s="39" t="s">
        <v>433</v>
      </c>
      <c r="BI13" s="39" t="s">
        <v>433</v>
      </c>
      <c r="BJ13" s="39" t="s">
        <v>433</v>
      </c>
      <c r="BK13" s="39" t="s">
        <v>433</v>
      </c>
      <c r="BL13" s="39" t="s">
        <v>433</v>
      </c>
      <c r="BM13" s="57" t="s">
        <v>433</v>
      </c>
      <c r="BN13" s="18" t="s">
        <v>433</v>
      </c>
      <c r="BO13" s="53">
        <f t="shared" si="14"/>
        <v>0.51218000000000008</v>
      </c>
      <c r="BP13" s="54">
        <v>0.48781999999999998</v>
      </c>
      <c r="BQ13">
        <v>0.52400000000000002</v>
      </c>
      <c r="BR13" s="54">
        <v>0.47599999999999998</v>
      </c>
      <c r="BT13" s="18"/>
      <c r="BU13" t="s">
        <v>433</v>
      </c>
      <c r="BV13" s="18" t="s">
        <v>433</v>
      </c>
      <c r="BW13" s="18" t="s">
        <v>256</v>
      </c>
      <c r="CD13" s="18"/>
      <c r="CG13" s="18"/>
      <c r="CJ13" s="25">
        <v>38.43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 s="18">
        <v>0</v>
      </c>
      <c r="CS13">
        <v>0</v>
      </c>
      <c r="CT13">
        <v>0</v>
      </c>
      <c r="CU13">
        <v>1</v>
      </c>
      <c r="CV13" s="18">
        <v>0</v>
      </c>
      <c r="CW13">
        <v>0</v>
      </c>
      <c r="CX13">
        <v>0</v>
      </c>
      <c r="CY13">
        <v>0</v>
      </c>
      <c r="CZ13">
        <v>0</v>
      </c>
      <c r="DA13" s="18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 s="18">
        <v>0</v>
      </c>
      <c r="DN13" s="18"/>
      <c r="DS13" s="43" t="s">
        <v>397</v>
      </c>
    </row>
    <row r="14" spans="1:123" x14ac:dyDescent="0.25">
      <c r="A14">
        <v>13</v>
      </c>
      <c r="B14">
        <v>2</v>
      </c>
      <c r="C14" s="25" t="s">
        <v>466</v>
      </c>
      <c r="D14" s="12">
        <v>6.0884511510989503</v>
      </c>
      <c r="E14" s="14">
        <v>1.0042806022431259</v>
      </c>
      <c r="F14" s="7">
        <v>6.0625</v>
      </c>
      <c r="G14" s="7">
        <f t="shared" si="9"/>
        <v>5.0841705488558242</v>
      </c>
      <c r="H14" s="16">
        <f t="shared" si="10"/>
        <v>7.0927317533420764</v>
      </c>
      <c r="I14" s="11">
        <f t="shared" si="0"/>
        <v>3.71693487693438E-3</v>
      </c>
      <c r="J14" s="39">
        <f t="shared" si="1"/>
        <v>6.1310266011288745E-4</v>
      </c>
      <c r="K14" s="39">
        <f t="shared" si="6"/>
        <v>1631.0482159967714</v>
      </c>
      <c r="L14" s="39">
        <f t="shared" si="11"/>
        <v>3.1038322168214926E-3</v>
      </c>
      <c r="M14" s="39">
        <f t="shared" si="12"/>
        <v>4.3300375370472679E-3</v>
      </c>
      <c r="N14" s="42"/>
      <c r="O14" s="8"/>
      <c r="P14" s="9"/>
      <c r="Q14" s="9"/>
      <c r="R14" s="8"/>
      <c r="S14" s="9"/>
      <c r="T14" s="9"/>
      <c r="U14" s="8"/>
      <c r="V14" s="9"/>
      <c r="W14" s="9"/>
      <c r="X14" s="9"/>
      <c r="Y14" s="8"/>
      <c r="Z14" s="9"/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f t="shared" si="13"/>
        <v>2660288.5290000006</v>
      </c>
      <c r="AI14" s="9">
        <v>6</v>
      </c>
      <c r="AJ14" s="9">
        <f t="shared" si="2"/>
        <v>2660281.5290000006</v>
      </c>
      <c r="AL14" s="7">
        <v>16</v>
      </c>
      <c r="AM14" s="7">
        <v>18.079999999999998</v>
      </c>
      <c r="AN14" s="9">
        <v>0</v>
      </c>
      <c r="AO14" s="9">
        <v>1</v>
      </c>
      <c r="AP14" s="9">
        <v>1</v>
      </c>
      <c r="AQ14" s="9">
        <v>0</v>
      </c>
      <c r="AR14" s="9">
        <v>0</v>
      </c>
      <c r="AS14" s="9">
        <v>0</v>
      </c>
      <c r="AT14" s="8">
        <v>0</v>
      </c>
      <c r="AU14" s="9">
        <v>0</v>
      </c>
      <c r="AV14" s="31">
        <v>1</v>
      </c>
      <c r="AW14" s="9">
        <v>0</v>
      </c>
      <c r="AX14" s="9">
        <v>0</v>
      </c>
      <c r="AY14" s="31">
        <v>1</v>
      </c>
      <c r="AZ14" s="21">
        <v>2008</v>
      </c>
      <c r="BA14" s="23"/>
      <c r="BB14" s="39">
        <v>0</v>
      </c>
      <c r="BC14" s="39">
        <v>0</v>
      </c>
      <c r="BD14" s="39">
        <v>0</v>
      </c>
      <c r="BE14" s="59">
        <v>1</v>
      </c>
      <c r="BF14" s="39" t="s">
        <v>433</v>
      </c>
      <c r="BG14" s="59" t="s">
        <v>433</v>
      </c>
      <c r="BH14" s="39" t="s">
        <v>433</v>
      </c>
      <c r="BI14" s="39" t="s">
        <v>433</v>
      </c>
      <c r="BJ14" s="39" t="s">
        <v>433</v>
      </c>
      <c r="BK14" s="39" t="s">
        <v>433</v>
      </c>
      <c r="BL14" s="39" t="s">
        <v>433</v>
      </c>
      <c r="BM14" s="57" t="s">
        <v>433</v>
      </c>
      <c r="BN14" s="18" t="s">
        <v>433</v>
      </c>
      <c r="BO14" s="53">
        <f t="shared" si="14"/>
        <v>0.51218000000000008</v>
      </c>
      <c r="BP14" s="54">
        <v>0.48781999999999998</v>
      </c>
      <c r="BQ14">
        <v>0.52400000000000002</v>
      </c>
      <c r="BR14" s="54">
        <v>0.47599999999999998</v>
      </c>
      <c r="BT14" s="18"/>
      <c r="BU14" t="s">
        <v>433</v>
      </c>
      <c r="BV14" s="18" t="s">
        <v>433</v>
      </c>
      <c r="BW14" s="18" t="s">
        <v>256</v>
      </c>
      <c r="CD14" s="18"/>
      <c r="CG14" s="18"/>
      <c r="CJ14" s="25">
        <v>38.43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 s="18">
        <v>0</v>
      </c>
      <c r="CS14">
        <v>0</v>
      </c>
      <c r="CT14">
        <v>0</v>
      </c>
      <c r="CU14">
        <v>1</v>
      </c>
      <c r="CV14" s="18">
        <v>0</v>
      </c>
      <c r="CW14">
        <v>0</v>
      </c>
      <c r="CX14">
        <v>0</v>
      </c>
      <c r="CY14">
        <v>0</v>
      </c>
      <c r="CZ14">
        <v>0</v>
      </c>
      <c r="DA14" s="18">
        <v>0</v>
      </c>
      <c r="DB14">
        <v>0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 s="18">
        <v>0</v>
      </c>
      <c r="DN14" s="18"/>
      <c r="DS14" s="43" t="s">
        <v>397</v>
      </c>
    </row>
    <row r="15" spans="1:123" x14ac:dyDescent="0.25">
      <c r="A15">
        <v>14</v>
      </c>
      <c r="B15">
        <v>2</v>
      </c>
      <c r="C15" s="25" t="s">
        <v>466</v>
      </c>
      <c r="D15" s="12">
        <v>8.8490569773641781</v>
      </c>
      <c r="E15" s="14">
        <v>0.16759577608644274</v>
      </c>
      <c r="F15" s="7">
        <v>52.800000000000004</v>
      </c>
      <c r="G15" s="7">
        <f t="shared" si="9"/>
        <v>8.6814612012777346</v>
      </c>
      <c r="H15" s="16">
        <f t="shared" si="10"/>
        <v>9.0166527534506216</v>
      </c>
      <c r="I15" s="11">
        <f t="shared" si="0"/>
        <v>3.2355095264921183E-2</v>
      </c>
      <c r="J15" s="39">
        <f t="shared" si="1"/>
        <v>6.1278589516896177E-4</v>
      </c>
      <c r="K15" s="39">
        <f t="shared" si="6"/>
        <v>1631.8913471797075</v>
      </c>
      <c r="L15" s="39">
        <f t="shared" si="11"/>
        <v>3.1742309369752218E-2</v>
      </c>
      <c r="M15" s="39">
        <f t="shared" si="12"/>
        <v>3.2967881160090147E-2</v>
      </c>
      <c r="N15" s="42"/>
      <c r="O15" s="8"/>
      <c r="P15" s="9"/>
      <c r="Q15" s="9"/>
      <c r="R15" s="8"/>
      <c r="S15" s="9"/>
      <c r="T15" s="9"/>
      <c r="U15" s="8"/>
      <c r="V15" s="9"/>
      <c r="W15" s="9"/>
      <c r="X15" s="9"/>
      <c r="Y15" s="8"/>
      <c r="Z15" s="9"/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f t="shared" si="13"/>
        <v>2660288.5290000006</v>
      </c>
      <c r="AI15" s="9">
        <v>6</v>
      </c>
      <c r="AJ15" s="9">
        <f t="shared" si="2"/>
        <v>2660281.5290000006</v>
      </c>
      <c r="AL15" s="7">
        <v>18</v>
      </c>
      <c r="AM15" s="7">
        <v>18.079999999999998</v>
      </c>
      <c r="AN15" s="9">
        <v>0</v>
      </c>
      <c r="AO15" s="9">
        <v>1</v>
      </c>
      <c r="AP15" s="9">
        <v>1</v>
      </c>
      <c r="AQ15" s="9">
        <v>0</v>
      </c>
      <c r="AR15" s="9">
        <v>0</v>
      </c>
      <c r="AS15" s="9">
        <v>0</v>
      </c>
      <c r="AT15" s="8">
        <v>0</v>
      </c>
      <c r="AU15" s="9">
        <v>0</v>
      </c>
      <c r="AV15" s="31">
        <v>1</v>
      </c>
      <c r="AW15" s="9">
        <v>0</v>
      </c>
      <c r="AX15" s="9">
        <v>0</v>
      </c>
      <c r="AY15" s="31">
        <v>1</v>
      </c>
      <c r="AZ15" s="21">
        <v>2008</v>
      </c>
      <c r="BA15" s="23"/>
      <c r="BB15" s="39">
        <v>0</v>
      </c>
      <c r="BC15" s="39">
        <v>0</v>
      </c>
      <c r="BD15" s="39">
        <v>0</v>
      </c>
      <c r="BE15" s="59">
        <v>1</v>
      </c>
      <c r="BF15" s="39" t="s">
        <v>433</v>
      </c>
      <c r="BG15" s="59" t="s">
        <v>433</v>
      </c>
      <c r="BH15" s="39" t="s">
        <v>433</v>
      </c>
      <c r="BI15" s="39" t="s">
        <v>433</v>
      </c>
      <c r="BJ15" s="39" t="s">
        <v>433</v>
      </c>
      <c r="BK15" s="39" t="s">
        <v>433</v>
      </c>
      <c r="BL15" s="39" t="s">
        <v>433</v>
      </c>
      <c r="BM15" s="57" t="s">
        <v>433</v>
      </c>
      <c r="BN15" s="18" t="s">
        <v>433</v>
      </c>
      <c r="BO15" s="53">
        <f t="shared" si="14"/>
        <v>0.51218000000000008</v>
      </c>
      <c r="BP15" s="54">
        <v>0.48781999999999998</v>
      </c>
      <c r="BQ15">
        <v>0.52400000000000002</v>
      </c>
      <c r="BR15" s="54">
        <v>0.47599999999999998</v>
      </c>
      <c r="BT15" s="18"/>
      <c r="BU15" t="s">
        <v>433</v>
      </c>
      <c r="BV15" s="18" t="s">
        <v>433</v>
      </c>
      <c r="BW15" s="18" t="s">
        <v>256</v>
      </c>
      <c r="CD15" s="18"/>
      <c r="CG15" s="18"/>
      <c r="CJ15" s="25">
        <v>38.43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 s="18">
        <v>0</v>
      </c>
      <c r="CS15">
        <v>0</v>
      </c>
      <c r="CT15">
        <v>0</v>
      </c>
      <c r="CU15">
        <v>1</v>
      </c>
      <c r="CV15" s="18">
        <v>0</v>
      </c>
      <c r="CW15">
        <v>0</v>
      </c>
      <c r="CX15">
        <v>0</v>
      </c>
      <c r="CY15">
        <v>0</v>
      </c>
      <c r="CZ15">
        <v>0</v>
      </c>
      <c r="DA15" s="18">
        <v>0</v>
      </c>
      <c r="DB15">
        <v>0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 s="18">
        <v>0</v>
      </c>
      <c r="DN15" s="18"/>
      <c r="DS15" s="43" t="s">
        <v>397</v>
      </c>
    </row>
    <row r="16" spans="1:123" x14ac:dyDescent="0.25">
      <c r="A16">
        <v>15</v>
      </c>
      <c r="B16">
        <v>2</v>
      </c>
      <c r="C16" s="25" t="s">
        <v>466</v>
      </c>
      <c r="D16" s="12">
        <v>15.758369027902241</v>
      </c>
      <c r="E16" s="14">
        <v>0.56279889385365145</v>
      </c>
      <c r="F16" s="7">
        <v>28</v>
      </c>
      <c r="G16" s="7">
        <f t="shared" si="9"/>
        <v>15.195570134048589</v>
      </c>
      <c r="H16" s="16">
        <f t="shared" si="10"/>
        <v>16.321167921755894</v>
      </c>
      <c r="I16" s="11">
        <f t="shared" si="0"/>
        <v>1.7164464023811759E-2</v>
      </c>
      <c r="J16" s="39">
        <f t="shared" si="1"/>
        <v>6.1301657227899142E-4</v>
      </c>
      <c r="K16" s="39">
        <f t="shared" si="6"/>
        <v>1631.2772691973614</v>
      </c>
      <c r="L16" s="39">
        <f t="shared" si="11"/>
        <v>1.6551447451532766E-2</v>
      </c>
      <c r="M16" s="39">
        <f t="shared" si="12"/>
        <v>1.7777480596090751E-2</v>
      </c>
      <c r="N16" s="42"/>
      <c r="O16" s="8"/>
      <c r="P16" s="9"/>
      <c r="Q16" s="9"/>
      <c r="R16" s="8"/>
      <c r="S16" s="9"/>
      <c r="T16" s="9"/>
      <c r="U16" s="8"/>
      <c r="V16" s="9"/>
      <c r="W16" s="9"/>
      <c r="X16" s="9"/>
      <c r="Y16" s="8"/>
      <c r="Z16" s="9"/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f t="shared" si="13"/>
        <v>2660288.5290000006</v>
      </c>
      <c r="AI16" s="9">
        <v>6</v>
      </c>
      <c r="AJ16" s="9">
        <f t="shared" si="2"/>
        <v>2660281.5290000006</v>
      </c>
      <c r="AL16" s="7">
        <v>20</v>
      </c>
      <c r="AM16" s="7">
        <v>18.079999999999998</v>
      </c>
      <c r="AN16" s="9">
        <v>0</v>
      </c>
      <c r="AO16" s="9">
        <v>1</v>
      </c>
      <c r="AP16" s="9">
        <v>1</v>
      </c>
      <c r="AQ16" s="9">
        <v>0</v>
      </c>
      <c r="AR16" s="9">
        <v>0</v>
      </c>
      <c r="AS16" s="9">
        <v>0</v>
      </c>
      <c r="AT16" s="8">
        <v>0</v>
      </c>
      <c r="AU16" s="9">
        <v>0</v>
      </c>
      <c r="AV16" s="31">
        <v>1</v>
      </c>
      <c r="AW16" s="9">
        <v>0</v>
      </c>
      <c r="AX16" s="9">
        <v>0</v>
      </c>
      <c r="AY16" s="31">
        <v>1</v>
      </c>
      <c r="AZ16" s="21">
        <v>2008</v>
      </c>
      <c r="BA16" s="23"/>
      <c r="BB16" s="39">
        <v>0</v>
      </c>
      <c r="BC16" s="39">
        <v>0</v>
      </c>
      <c r="BD16" s="39">
        <v>0</v>
      </c>
      <c r="BE16" s="59">
        <v>1</v>
      </c>
      <c r="BF16" s="39" t="s">
        <v>433</v>
      </c>
      <c r="BG16" s="59" t="s">
        <v>433</v>
      </c>
      <c r="BH16" s="39" t="s">
        <v>433</v>
      </c>
      <c r="BI16" s="39" t="s">
        <v>433</v>
      </c>
      <c r="BJ16" s="39" t="s">
        <v>433</v>
      </c>
      <c r="BK16" s="39" t="s">
        <v>433</v>
      </c>
      <c r="BL16" s="39" t="s">
        <v>433</v>
      </c>
      <c r="BM16" s="57" t="s">
        <v>433</v>
      </c>
      <c r="BN16" s="18" t="s">
        <v>433</v>
      </c>
      <c r="BO16" s="53">
        <f t="shared" si="14"/>
        <v>0.51218000000000008</v>
      </c>
      <c r="BP16" s="54">
        <v>0.48781999999999998</v>
      </c>
      <c r="BQ16">
        <v>0.52400000000000002</v>
      </c>
      <c r="BR16" s="54">
        <v>0.47599999999999998</v>
      </c>
      <c r="BT16" s="18"/>
      <c r="BU16" t="s">
        <v>433</v>
      </c>
      <c r="BV16" s="18" t="s">
        <v>433</v>
      </c>
      <c r="BW16" s="18" t="s">
        <v>256</v>
      </c>
      <c r="CD16" s="18"/>
      <c r="CG16" s="18"/>
      <c r="CJ16" s="25">
        <v>38.43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 s="18">
        <v>0</v>
      </c>
      <c r="CS16">
        <v>0</v>
      </c>
      <c r="CT16">
        <v>0</v>
      </c>
      <c r="CU16">
        <v>1</v>
      </c>
      <c r="CV16" s="18">
        <v>0</v>
      </c>
      <c r="CW16">
        <v>0</v>
      </c>
      <c r="CX16">
        <v>0</v>
      </c>
      <c r="CY16">
        <v>0</v>
      </c>
      <c r="CZ16">
        <v>0</v>
      </c>
      <c r="DA16" s="18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18">
        <v>0</v>
      </c>
      <c r="DN16" s="18"/>
      <c r="DS16" s="43" t="s">
        <v>397</v>
      </c>
    </row>
    <row r="17" spans="1:123" x14ac:dyDescent="0.25">
      <c r="A17">
        <v>16</v>
      </c>
      <c r="B17">
        <v>2</v>
      </c>
      <c r="C17" s="25" t="s">
        <v>466</v>
      </c>
      <c r="D17" s="12">
        <v>4.5466403094810204</v>
      </c>
      <c r="E17" s="14">
        <v>0.20817083623014038</v>
      </c>
      <c r="F17" s="7">
        <v>21.84090909090909</v>
      </c>
      <c r="G17" s="7">
        <f t="shared" si="9"/>
        <v>4.3384694732508802</v>
      </c>
      <c r="H17" s="16">
        <f t="shared" si="10"/>
        <v>4.7548111457111606</v>
      </c>
      <c r="I17" s="11">
        <f t="shared" si="0"/>
        <v>1.3389611546768437E-2</v>
      </c>
      <c r="J17" s="39">
        <f t="shared" si="1"/>
        <v>6.1305193346286287E-4</v>
      </c>
      <c r="K17" s="39">
        <f t="shared" si="6"/>
        <v>1631.1831761975473</v>
      </c>
      <c r="L17" s="39">
        <f t="shared" si="11"/>
        <v>1.2776559613305575E-2</v>
      </c>
      <c r="M17" s="39">
        <f t="shared" si="12"/>
        <v>1.4002663480231299E-2</v>
      </c>
      <c r="N17" s="42"/>
      <c r="O17" s="8"/>
      <c r="P17" s="9"/>
      <c r="Q17" s="9"/>
      <c r="R17" s="8"/>
      <c r="S17" s="9"/>
      <c r="T17" s="9"/>
      <c r="U17" s="8"/>
      <c r="V17" s="9"/>
      <c r="W17" s="9"/>
      <c r="X17" s="9"/>
      <c r="Y17" s="8"/>
      <c r="Z17" s="9"/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f t="shared" si="13"/>
        <v>2660288.5290000006</v>
      </c>
      <c r="AI17" s="9">
        <v>6</v>
      </c>
      <c r="AJ17" s="9">
        <f t="shared" si="2"/>
        <v>2660281.5290000006</v>
      </c>
      <c r="AL17" s="7">
        <v>22</v>
      </c>
      <c r="AM17" s="7">
        <v>18.079999999999998</v>
      </c>
      <c r="AN17" s="9">
        <v>0</v>
      </c>
      <c r="AO17" s="9">
        <v>1</v>
      </c>
      <c r="AP17" s="9">
        <v>1</v>
      </c>
      <c r="AQ17" s="9">
        <v>0</v>
      </c>
      <c r="AR17" s="9">
        <v>0</v>
      </c>
      <c r="AS17" s="9">
        <v>0</v>
      </c>
      <c r="AT17" s="8">
        <v>0</v>
      </c>
      <c r="AU17" s="9">
        <v>0</v>
      </c>
      <c r="AV17" s="31">
        <v>1</v>
      </c>
      <c r="AW17" s="9">
        <v>0</v>
      </c>
      <c r="AX17" s="9">
        <v>0</v>
      </c>
      <c r="AY17" s="31">
        <v>1</v>
      </c>
      <c r="AZ17" s="21">
        <v>2008</v>
      </c>
      <c r="BA17" s="23"/>
      <c r="BB17" s="39">
        <v>0</v>
      </c>
      <c r="BC17" s="39">
        <v>0</v>
      </c>
      <c r="BD17" s="39">
        <v>0</v>
      </c>
      <c r="BE17" s="59">
        <v>1</v>
      </c>
      <c r="BF17" s="39" t="s">
        <v>433</v>
      </c>
      <c r="BG17" s="59" t="s">
        <v>433</v>
      </c>
      <c r="BH17" s="39" t="s">
        <v>433</v>
      </c>
      <c r="BI17" s="39" t="s">
        <v>433</v>
      </c>
      <c r="BJ17" s="39" t="s">
        <v>433</v>
      </c>
      <c r="BK17" s="39" t="s">
        <v>433</v>
      </c>
      <c r="BL17" s="39" t="s">
        <v>433</v>
      </c>
      <c r="BM17" s="57" t="s">
        <v>433</v>
      </c>
      <c r="BN17" s="18" t="s">
        <v>433</v>
      </c>
      <c r="BO17" s="53">
        <f t="shared" si="14"/>
        <v>0.51218000000000008</v>
      </c>
      <c r="BP17" s="54">
        <v>0.48781999999999998</v>
      </c>
      <c r="BQ17">
        <v>0.52400000000000002</v>
      </c>
      <c r="BR17" s="54">
        <v>0.47599999999999998</v>
      </c>
      <c r="BT17" s="18"/>
      <c r="BU17" t="s">
        <v>433</v>
      </c>
      <c r="BV17" s="18" t="s">
        <v>433</v>
      </c>
      <c r="BW17" s="18" t="s">
        <v>256</v>
      </c>
      <c r="CD17" s="18"/>
      <c r="CG17" s="18"/>
      <c r="CI17" s="18"/>
      <c r="CJ17" s="25">
        <v>38.43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 s="18">
        <v>0</v>
      </c>
      <c r="CS17">
        <v>0</v>
      </c>
      <c r="CT17">
        <v>0</v>
      </c>
      <c r="CU17">
        <v>1</v>
      </c>
      <c r="CV17" s="18">
        <v>0</v>
      </c>
      <c r="CW17">
        <v>0</v>
      </c>
      <c r="CX17">
        <v>0</v>
      </c>
      <c r="CY17">
        <v>0</v>
      </c>
      <c r="CZ17">
        <v>0</v>
      </c>
      <c r="DA17" s="18">
        <v>0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 s="18">
        <v>0</v>
      </c>
      <c r="DN17" s="18"/>
      <c r="DS17" s="43" t="s">
        <v>397</v>
      </c>
    </row>
    <row r="18" spans="1:123" x14ac:dyDescent="0.25">
      <c r="A18">
        <v>17</v>
      </c>
      <c r="B18">
        <v>2</v>
      </c>
      <c r="C18" s="25" t="s">
        <v>466</v>
      </c>
      <c r="D18" s="12">
        <v>4.9811001507905184</v>
      </c>
      <c r="E18" s="14">
        <v>1.7766981429571278</v>
      </c>
      <c r="F18" s="7">
        <v>2.8035714285714284</v>
      </c>
      <c r="G18" s="7">
        <f t="shared" si="9"/>
        <v>3.2044020078333908</v>
      </c>
      <c r="H18" s="16">
        <f t="shared" si="10"/>
        <v>6.757798293747646</v>
      </c>
      <c r="I18" s="11">
        <f t="shared" si="0"/>
        <v>1.7612811526384949E-3</v>
      </c>
      <c r="J18" s="39">
        <f t="shared" si="1"/>
        <v>6.2822767227869883E-4</v>
      </c>
      <c r="K18" s="39">
        <f t="shared" si="6"/>
        <v>1591.7796113195932</v>
      </c>
      <c r="L18" s="39">
        <f t="shared" si="11"/>
        <v>1.133053480359796E-3</v>
      </c>
      <c r="M18" s="39">
        <f t="shared" si="12"/>
        <v>2.3895088249171938E-3</v>
      </c>
      <c r="N18" s="42"/>
      <c r="O18" s="8"/>
      <c r="P18" s="9"/>
      <c r="Q18" s="9"/>
      <c r="R18" s="8"/>
      <c r="S18" s="9"/>
      <c r="T18" s="9"/>
      <c r="U18" s="8"/>
      <c r="V18" s="9"/>
      <c r="W18" s="9"/>
      <c r="X18" s="9"/>
      <c r="Y18" s="8"/>
      <c r="Z18" s="9"/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f>5194050*BP18</f>
        <v>2533761.4709999999</v>
      </c>
      <c r="AI18" s="9">
        <v>6</v>
      </c>
      <c r="AJ18" s="9">
        <f t="shared" si="2"/>
        <v>2533754.4709999999</v>
      </c>
      <c r="AL18" s="7">
        <v>16</v>
      </c>
      <c r="AM18" s="7">
        <v>18.079999999999998</v>
      </c>
      <c r="AN18" s="9">
        <v>0</v>
      </c>
      <c r="AO18" s="9">
        <v>1</v>
      </c>
      <c r="AP18" s="9">
        <v>1</v>
      </c>
      <c r="AQ18" s="9">
        <v>0</v>
      </c>
      <c r="AR18" s="9">
        <v>0</v>
      </c>
      <c r="AS18" s="9">
        <v>0</v>
      </c>
      <c r="AT18" s="8">
        <v>0</v>
      </c>
      <c r="AU18" s="9">
        <v>0</v>
      </c>
      <c r="AV18" s="31">
        <v>1</v>
      </c>
      <c r="AW18" s="9">
        <v>0</v>
      </c>
      <c r="AX18" s="9">
        <v>0</v>
      </c>
      <c r="AY18" s="31">
        <v>1</v>
      </c>
      <c r="AZ18" s="21">
        <v>2004</v>
      </c>
      <c r="BA18" s="23"/>
      <c r="BB18" s="39">
        <v>0</v>
      </c>
      <c r="BC18" s="39">
        <v>0</v>
      </c>
      <c r="BD18" s="39">
        <v>0</v>
      </c>
      <c r="BE18" s="59">
        <v>1</v>
      </c>
      <c r="BF18" s="39" t="s">
        <v>433</v>
      </c>
      <c r="BG18" s="59" t="s">
        <v>433</v>
      </c>
      <c r="BH18" s="39" t="s">
        <v>433</v>
      </c>
      <c r="BI18" s="39" t="s">
        <v>433</v>
      </c>
      <c r="BJ18" s="39" t="s">
        <v>433</v>
      </c>
      <c r="BK18" s="39" t="s">
        <v>433</v>
      </c>
      <c r="BL18" s="39" t="s">
        <v>433</v>
      </c>
      <c r="BM18" s="57" t="s">
        <v>433</v>
      </c>
      <c r="BN18" s="18" t="s">
        <v>433</v>
      </c>
      <c r="BO18" s="53">
        <f t="shared" si="14"/>
        <v>0.51218000000000008</v>
      </c>
      <c r="BP18" s="54">
        <v>0.48781999999999998</v>
      </c>
      <c r="BQ18">
        <v>0.52400000000000002</v>
      </c>
      <c r="BR18" s="54">
        <v>0.47599999999999998</v>
      </c>
      <c r="BT18" s="18"/>
      <c r="BU18" t="s">
        <v>433</v>
      </c>
      <c r="BV18" s="18" t="s">
        <v>433</v>
      </c>
      <c r="BW18" s="18" t="s">
        <v>256</v>
      </c>
      <c r="CD18" s="18"/>
      <c r="CG18" s="18"/>
      <c r="CJ18" s="25">
        <v>38.43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 s="18">
        <v>0</v>
      </c>
      <c r="CS18">
        <v>0</v>
      </c>
      <c r="CT18">
        <v>0</v>
      </c>
      <c r="CU18">
        <v>1</v>
      </c>
      <c r="CV18" s="18">
        <v>0</v>
      </c>
      <c r="CW18">
        <v>0</v>
      </c>
      <c r="CX18">
        <v>0</v>
      </c>
      <c r="CY18">
        <v>0</v>
      </c>
      <c r="CZ18">
        <v>0</v>
      </c>
      <c r="DA18" s="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 s="18">
        <v>0</v>
      </c>
      <c r="DN18" s="18"/>
      <c r="DS18" s="43" t="s">
        <v>397</v>
      </c>
    </row>
    <row r="19" spans="1:123" x14ac:dyDescent="0.25">
      <c r="A19">
        <v>18</v>
      </c>
      <c r="B19">
        <v>2</v>
      </c>
      <c r="C19" s="25" t="s">
        <v>466</v>
      </c>
      <c r="D19" s="12">
        <v>8.3312525606173082</v>
      </c>
      <c r="E19" s="14">
        <v>0.3386688032771264</v>
      </c>
      <c r="F19" s="7">
        <v>24.599999999999998</v>
      </c>
      <c r="G19" s="7">
        <f t="shared" si="9"/>
        <v>7.9925837573401814</v>
      </c>
      <c r="H19" s="16">
        <f t="shared" si="10"/>
        <v>8.669921363894435</v>
      </c>
      <c r="I19" s="11">
        <f t="shared" si="0"/>
        <v>1.5452579477726115E-2</v>
      </c>
      <c r="J19" s="39">
        <f t="shared" si="1"/>
        <v>6.2815363730593968E-4</v>
      </c>
      <c r="K19" s="39">
        <f t="shared" si="6"/>
        <v>1591.9672204539891</v>
      </c>
      <c r="L19" s="39">
        <f t="shared" si="11"/>
        <v>1.4824425840420175E-2</v>
      </c>
      <c r="M19" s="39">
        <f t="shared" si="12"/>
        <v>1.6080733115032053E-2</v>
      </c>
      <c r="N19" s="42"/>
      <c r="O19" s="8"/>
      <c r="P19" s="9"/>
      <c r="Q19" s="9"/>
      <c r="R19" s="8"/>
      <c r="S19" s="9"/>
      <c r="T19" s="9"/>
      <c r="U19" s="8"/>
      <c r="V19" s="9"/>
      <c r="W19" s="9"/>
      <c r="X19" s="9"/>
      <c r="Y19" s="8"/>
      <c r="Z19" s="9"/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f t="shared" ref="AH19:AH29" si="15">5194050*BP19</f>
        <v>2533761.4709999999</v>
      </c>
      <c r="AI19" s="9">
        <v>6</v>
      </c>
      <c r="AJ19" s="9">
        <f t="shared" si="2"/>
        <v>2533754.4709999999</v>
      </c>
      <c r="AL19" s="7">
        <v>18</v>
      </c>
      <c r="AM19" s="7">
        <v>18.079999999999998</v>
      </c>
      <c r="AN19" s="9">
        <v>0</v>
      </c>
      <c r="AO19" s="9">
        <v>1</v>
      </c>
      <c r="AP19" s="9">
        <v>1</v>
      </c>
      <c r="AQ19" s="9">
        <v>0</v>
      </c>
      <c r="AR19" s="9">
        <v>0</v>
      </c>
      <c r="AS19" s="9">
        <v>0</v>
      </c>
      <c r="AT19" s="8">
        <v>0</v>
      </c>
      <c r="AU19" s="9">
        <v>0</v>
      </c>
      <c r="AV19" s="31">
        <v>1</v>
      </c>
      <c r="AW19" s="9">
        <v>0</v>
      </c>
      <c r="AX19" s="9">
        <v>0</v>
      </c>
      <c r="AY19" s="31">
        <v>1</v>
      </c>
      <c r="AZ19" s="21">
        <v>2004</v>
      </c>
      <c r="BA19" s="23"/>
      <c r="BB19" s="39">
        <v>0</v>
      </c>
      <c r="BC19" s="39">
        <v>0</v>
      </c>
      <c r="BD19" s="39">
        <v>0</v>
      </c>
      <c r="BE19" s="59">
        <v>1</v>
      </c>
      <c r="BF19" s="39" t="s">
        <v>433</v>
      </c>
      <c r="BG19" s="59" t="s">
        <v>433</v>
      </c>
      <c r="BH19" s="39" t="s">
        <v>433</v>
      </c>
      <c r="BI19" s="39" t="s">
        <v>433</v>
      </c>
      <c r="BJ19" s="39" t="s">
        <v>433</v>
      </c>
      <c r="BK19" s="39" t="s">
        <v>433</v>
      </c>
      <c r="BL19" s="39" t="s">
        <v>433</v>
      </c>
      <c r="BM19" s="57" t="s">
        <v>433</v>
      </c>
      <c r="BN19" s="18" t="s">
        <v>433</v>
      </c>
      <c r="BO19" s="53">
        <f t="shared" si="14"/>
        <v>0.51218000000000008</v>
      </c>
      <c r="BP19" s="54">
        <v>0.48781999999999998</v>
      </c>
      <c r="BQ19">
        <v>0.52400000000000002</v>
      </c>
      <c r="BR19" s="54">
        <v>0.47599999999999998</v>
      </c>
      <c r="BT19" s="18"/>
      <c r="BU19" t="s">
        <v>433</v>
      </c>
      <c r="BV19" s="18" t="s">
        <v>433</v>
      </c>
      <c r="BW19" s="18" t="s">
        <v>256</v>
      </c>
      <c r="CD19" s="18"/>
      <c r="CG19" s="18"/>
      <c r="CJ19" s="25">
        <v>38.43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 s="18">
        <v>0</v>
      </c>
      <c r="CS19">
        <v>0</v>
      </c>
      <c r="CT19">
        <v>0</v>
      </c>
      <c r="CU19">
        <v>1</v>
      </c>
      <c r="CV19" s="18">
        <v>0</v>
      </c>
      <c r="CW19">
        <v>0</v>
      </c>
      <c r="CX19">
        <v>0</v>
      </c>
      <c r="CY19">
        <v>0</v>
      </c>
      <c r="CZ19">
        <v>0</v>
      </c>
      <c r="DA19" s="18">
        <v>0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 s="18">
        <v>0</v>
      </c>
      <c r="DN19" s="18"/>
      <c r="DS19" s="43" t="s">
        <v>397</v>
      </c>
    </row>
    <row r="20" spans="1:123" x14ac:dyDescent="0.25">
      <c r="A20">
        <v>19</v>
      </c>
      <c r="B20">
        <v>2</v>
      </c>
      <c r="C20" s="25" t="s">
        <v>466</v>
      </c>
      <c r="D20" s="12">
        <v>23.004064973479643</v>
      </c>
      <c r="E20" s="14">
        <v>2.1974032213473094</v>
      </c>
      <c r="F20" s="7">
        <v>10.46875</v>
      </c>
      <c r="G20" s="7">
        <f t="shared" si="9"/>
        <v>20.806661752132335</v>
      </c>
      <c r="H20" s="16">
        <f t="shared" si="10"/>
        <v>25.201468194826951</v>
      </c>
      <c r="I20" s="11">
        <f t="shared" si="0"/>
        <v>6.576626414323718E-3</v>
      </c>
      <c r="J20" s="39">
        <f t="shared" si="1"/>
        <v>6.2821506047271343E-4</v>
      </c>
      <c r="K20" s="39">
        <f t="shared" si="6"/>
        <v>1591.8115672800479</v>
      </c>
      <c r="L20" s="39">
        <f t="shared" si="11"/>
        <v>5.9484113538510047E-3</v>
      </c>
      <c r="M20" s="39">
        <f t="shared" si="12"/>
        <v>7.2048414747964314E-3</v>
      </c>
      <c r="N20" s="42"/>
      <c r="O20" s="8"/>
      <c r="P20" s="9"/>
      <c r="Q20" s="9"/>
      <c r="R20" s="8"/>
      <c r="S20" s="9"/>
      <c r="T20" s="9"/>
      <c r="U20" s="8"/>
      <c r="V20" s="9"/>
      <c r="W20" s="9"/>
      <c r="X20" s="9"/>
      <c r="Y20" s="8"/>
      <c r="Z20" s="9"/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f t="shared" si="15"/>
        <v>2533761.4709999999</v>
      </c>
      <c r="AI20" s="9">
        <v>6</v>
      </c>
      <c r="AJ20" s="9">
        <f t="shared" si="2"/>
        <v>2533754.4709999999</v>
      </c>
      <c r="AL20" s="7">
        <v>20</v>
      </c>
      <c r="AM20" s="7">
        <v>18.079999999999998</v>
      </c>
      <c r="AN20" s="9">
        <v>0</v>
      </c>
      <c r="AO20" s="9">
        <v>1</v>
      </c>
      <c r="AP20" s="9">
        <v>1</v>
      </c>
      <c r="AQ20" s="9">
        <v>0</v>
      </c>
      <c r="AR20" s="9">
        <v>0</v>
      </c>
      <c r="AS20" s="9">
        <v>0</v>
      </c>
      <c r="AT20" s="8">
        <v>0</v>
      </c>
      <c r="AU20" s="9">
        <v>0</v>
      </c>
      <c r="AV20" s="31">
        <v>1</v>
      </c>
      <c r="AW20" s="9">
        <v>0</v>
      </c>
      <c r="AX20" s="9">
        <v>0</v>
      </c>
      <c r="AY20" s="31">
        <v>1</v>
      </c>
      <c r="AZ20" s="21">
        <v>2004</v>
      </c>
      <c r="BA20" s="23"/>
      <c r="BB20" s="39">
        <v>0</v>
      </c>
      <c r="BC20" s="39">
        <v>0</v>
      </c>
      <c r="BD20" s="39">
        <v>0</v>
      </c>
      <c r="BE20" s="59">
        <v>1</v>
      </c>
      <c r="BF20" s="39" t="s">
        <v>433</v>
      </c>
      <c r="BG20" s="59" t="s">
        <v>433</v>
      </c>
      <c r="BH20" s="39" t="s">
        <v>433</v>
      </c>
      <c r="BI20" s="39" t="s">
        <v>433</v>
      </c>
      <c r="BJ20" s="39" t="s">
        <v>433</v>
      </c>
      <c r="BK20" s="39" t="s">
        <v>433</v>
      </c>
      <c r="BL20" s="39" t="s">
        <v>433</v>
      </c>
      <c r="BM20" s="57" t="s">
        <v>433</v>
      </c>
      <c r="BN20" s="18" t="s">
        <v>433</v>
      </c>
      <c r="BO20" s="53">
        <f t="shared" si="14"/>
        <v>0.51218000000000008</v>
      </c>
      <c r="BP20" s="54">
        <v>0.48781999999999998</v>
      </c>
      <c r="BQ20">
        <v>0.52400000000000002</v>
      </c>
      <c r="BR20" s="54">
        <v>0.47599999999999998</v>
      </c>
      <c r="BT20" s="18"/>
      <c r="BU20" t="s">
        <v>433</v>
      </c>
      <c r="BV20" s="18" t="s">
        <v>433</v>
      </c>
      <c r="BW20" s="18" t="s">
        <v>256</v>
      </c>
      <c r="CD20" s="18"/>
      <c r="CG20" s="18"/>
      <c r="CJ20" s="25">
        <v>38.43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 s="18">
        <v>0</v>
      </c>
      <c r="CS20">
        <v>0</v>
      </c>
      <c r="CT20">
        <v>0</v>
      </c>
      <c r="CU20">
        <v>1</v>
      </c>
      <c r="CV20" s="18">
        <v>0</v>
      </c>
      <c r="CW20">
        <v>0</v>
      </c>
      <c r="CX20">
        <v>0</v>
      </c>
      <c r="CY20">
        <v>0</v>
      </c>
      <c r="CZ20">
        <v>0</v>
      </c>
      <c r="DA20" s="18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18">
        <v>0</v>
      </c>
      <c r="DN20" s="18"/>
      <c r="DS20" s="43" t="s">
        <v>397</v>
      </c>
    </row>
    <row r="21" spans="1:123" x14ac:dyDescent="0.25">
      <c r="A21">
        <v>20</v>
      </c>
      <c r="B21">
        <v>2</v>
      </c>
      <c r="C21" s="25" t="s">
        <v>466</v>
      </c>
      <c r="D21" s="12">
        <v>-2.7888895238820988</v>
      </c>
      <c r="E21" s="14">
        <v>2.052035554940618</v>
      </c>
      <c r="F21" s="7">
        <v>-1.3590844062947067</v>
      </c>
      <c r="G21" s="7">
        <f t="shared" si="9"/>
        <v>-4.8409250788227167</v>
      </c>
      <c r="H21" s="16">
        <f t="shared" si="10"/>
        <v>-0.73685396894148081</v>
      </c>
      <c r="I21" s="11">
        <f t="shared" si="0"/>
        <v>-8.5381544609733329E-4</v>
      </c>
      <c r="J21" s="39">
        <f t="shared" si="1"/>
        <v>6.2822841770740631E-4</v>
      </c>
      <c r="K21" s="39">
        <f t="shared" si="6"/>
        <v>1591.7777225826549</v>
      </c>
      <c r="L21" s="39">
        <f t="shared" si="11"/>
        <v>-1.4820438638047397E-3</v>
      </c>
      <c r="M21" s="39">
        <f t="shared" si="12"/>
        <v>-2.2558702838992699E-4</v>
      </c>
      <c r="N21" s="42"/>
      <c r="O21" s="8"/>
      <c r="P21" s="9"/>
      <c r="Q21" s="9"/>
      <c r="R21" s="8"/>
      <c r="S21" s="9"/>
      <c r="T21" s="9"/>
      <c r="U21" s="8"/>
      <c r="V21" s="9"/>
      <c r="W21" s="9"/>
      <c r="X21" s="9"/>
      <c r="Y21" s="8"/>
      <c r="Z21" s="9"/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f t="shared" si="15"/>
        <v>2533761.4709999999</v>
      </c>
      <c r="AI21" s="9">
        <v>6</v>
      </c>
      <c r="AJ21" s="9">
        <f t="shared" si="2"/>
        <v>2533754.4709999999</v>
      </c>
      <c r="AL21" s="7">
        <v>22</v>
      </c>
      <c r="AM21" s="7">
        <v>18.079999999999998</v>
      </c>
      <c r="AN21" s="9">
        <v>0</v>
      </c>
      <c r="AO21" s="9">
        <v>1</v>
      </c>
      <c r="AP21" s="9">
        <v>1</v>
      </c>
      <c r="AQ21" s="9">
        <v>0</v>
      </c>
      <c r="AR21" s="9">
        <v>0</v>
      </c>
      <c r="AS21" s="9">
        <v>0</v>
      </c>
      <c r="AT21" s="8">
        <v>0</v>
      </c>
      <c r="AU21" s="9">
        <v>0</v>
      </c>
      <c r="AV21" s="31">
        <v>1</v>
      </c>
      <c r="AW21" s="9">
        <v>0</v>
      </c>
      <c r="AX21" s="9">
        <v>0</v>
      </c>
      <c r="AY21" s="31">
        <v>1</v>
      </c>
      <c r="AZ21" s="21">
        <v>2004</v>
      </c>
      <c r="BA21" s="23"/>
      <c r="BB21" s="39">
        <v>0</v>
      </c>
      <c r="BC21" s="39">
        <v>0</v>
      </c>
      <c r="BD21" s="39">
        <v>0</v>
      </c>
      <c r="BE21" s="59">
        <v>1</v>
      </c>
      <c r="BF21" s="39" t="s">
        <v>433</v>
      </c>
      <c r="BG21" s="59" t="s">
        <v>433</v>
      </c>
      <c r="BH21" s="39" t="s">
        <v>433</v>
      </c>
      <c r="BI21" s="39" t="s">
        <v>433</v>
      </c>
      <c r="BJ21" s="39" t="s">
        <v>433</v>
      </c>
      <c r="BK21" s="39" t="s">
        <v>433</v>
      </c>
      <c r="BL21" s="39" t="s">
        <v>433</v>
      </c>
      <c r="BM21" s="57" t="s">
        <v>433</v>
      </c>
      <c r="BN21" s="18" t="s">
        <v>433</v>
      </c>
      <c r="BO21" s="53">
        <f t="shared" si="14"/>
        <v>0.51218000000000008</v>
      </c>
      <c r="BP21" s="54">
        <v>0.48781999999999998</v>
      </c>
      <c r="BQ21">
        <v>0.52400000000000002</v>
      </c>
      <c r="BR21" s="54">
        <v>0.47599999999999998</v>
      </c>
      <c r="BT21" s="18"/>
      <c r="BU21" t="s">
        <v>433</v>
      </c>
      <c r="BV21" s="18" t="s">
        <v>433</v>
      </c>
      <c r="BW21" s="18" t="s">
        <v>256</v>
      </c>
      <c r="CD21" s="18"/>
      <c r="CG21" s="18"/>
      <c r="CJ21" s="25">
        <v>38.43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 s="18">
        <v>0</v>
      </c>
      <c r="CS21">
        <v>0</v>
      </c>
      <c r="CT21">
        <v>0</v>
      </c>
      <c r="CU21">
        <v>1</v>
      </c>
      <c r="CV21" s="18">
        <v>0</v>
      </c>
      <c r="CW21">
        <v>0</v>
      </c>
      <c r="CX21">
        <v>0</v>
      </c>
      <c r="CY21">
        <v>0</v>
      </c>
      <c r="CZ21">
        <v>0</v>
      </c>
      <c r="DA21" s="18">
        <v>0</v>
      </c>
      <c r="DB21">
        <v>0</v>
      </c>
      <c r="DC21">
        <v>0</v>
      </c>
      <c r="DD21">
        <v>1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18">
        <v>0</v>
      </c>
      <c r="DN21" s="18"/>
      <c r="DS21" s="43" t="s">
        <v>397</v>
      </c>
    </row>
    <row r="22" spans="1:123" x14ac:dyDescent="0.25">
      <c r="A22">
        <v>21</v>
      </c>
      <c r="B22">
        <v>2</v>
      </c>
      <c r="C22" s="25" t="s">
        <v>466</v>
      </c>
      <c r="D22" s="12">
        <v>5.8807249810217455</v>
      </c>
      <c r="E22" s="14">
        <v>1.3208045411920499</v>
      </c>
      <c r="F22" s="7">
        <v>4.4523809523809517</v>
      </c>
      <c r="G22" s="7">
        <f t="shared" si="9"/>
        <v>4.5599204398296953</v>
      </c>
      <c r="H22" s="16">
        <f t="shared" si="10"/>
        <v>7.2015295222137956</v>
      </c>
      <c r="I22" s="11">
        <f t="shared" si="0"/>
        <v>2.7971023182712679E-3</v>
      </c>
      <c r="J22" s="39">
        <f t="shared" si="1"/>
        <v>6.2822618913044531E-4</v>
      </c>
      <c r="K22" s="39">
        <f t="shared" si="6"/>
        <v>1591.7833692736413</v>
      </c>
      <c r="L22" s="39">
        <f t="shared" si="11"/>
        <v>2.1688761291408227E-3</v>
      </c>
      <c r="M22" s="39">
        <f t="shared" si="12"/>
        <v>3.4253285074017131E-3</v>
      </c>
      <c r="N22" s="42"/>
      <c r="O22" s="8"/>
      <c r="P22" s="9"/>
      <c r="Q22" s="9"/>
      <c r="R22" s="8"/>
      <c r="S22" s="9"/>
      <c r="T22" s="9"/>
      <c r="U22" s="8"/>
      <c r="V22" s="9"/>
      <c r="W22" s="9"/>
      <c r="X22" s="9"/>
      <c r="Y22" s="8"/>
      <c r="Z22" s="9"/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f t="shared" si="15"/>
        <v>2533761.4709999999</v>
      </c>
      <c r="AI22" s="9">
        <v>6</v>
      </c>
      <c r="AJ22" s="9">
        <f t="shared" si="2"/>
        <v>2533754.4709999999</v>
      </c>
      <c r="AL22" s="7">
        <v>16</v>
      </c>
      <c r="AM22" s="7">
        <v>18.079999999999998</v>
      </c>
      <c r="AN22" s="9">
        <v>0</v>
      </c>
      <c r="AO22" s="9">
        <v>1</v>
      </c>
      <c r="AP22" s="9">
        <v>1</v>
      </c>
      <c r="AQ22" s="9">
        <v>0</v>
      </c>
      <c r="AR22" s="9">
        <v>0</v>
      </c>
      <c r="AS22" s="9">
        <v>0</v>
      </c>
      <c r="AT22" s="8">
        <v>0</v>
      </c>
      <c r="AU22" s="9">
        <v>0</v>
      </c>
      <c r="AV22" s="31">
        <v>1</v>
      </c>
      <c r="AW22" s="9">
        <v>0</v>
      </c>
      <c r="AX22" s="9">
        <v>0</v>
      </c>
      <c r="AY22" s="31">
        <v>1</v>
      </c>
      <c r="AZ22" s="21">
        <v>2006</v>
      </c>
      <c r="BA22" s="23"/>
      <c r="BB22" s="39">
        <v>0</v>
      </c>
      <c r="BC22" s="39">
        <v>0</v>
      </c>
      <c r="BD22" s="39">
        <v>0</v>
      </c>
      <c r="BE22" s="59">
        <v>1</v>
      </c>
      <c r="BF22" s="39" t="s">
        <v>433</v>
      </c>
      <c r="BG22" s="59" t="s">
        <v>433</v>
      </c>
      <c r="BH22" s="39" t="s">
        <v>433</v>
      </c>
      <c r="BI22" s="39" t="s">
        <v>433</v>
      </c>
      <c r="BJ22" s="39" t="s">
        <v>433</v>
      </c>
      <c r="BK22" s="39" t="s">
        <v>433</v>
      </c>
      <c r="BL22" s="39" t="s">
        <v>433</v>
      </c>
      <c r="BM22" s="57" t="s">
        <v>433</v>
      </c>
      <c r="BN22" s="18" t="s">
        <v>433</v>
      </c>
      <c r="BO22" s="53">
        <f t="shared" si="14"/>
        <v>0.51218000000000008</v>
      </c>
      <c r="BP22" s="54">
        <v>0.48781999999999998</v>
      </c>
      <c r="BQ22">
        <v>0.52400000000000002</v>
      </c>
      <c r="BR22" s="54">
        <v>0.47599999999999998</v>
      </c>
      <c r="BT22" s="18"/>
      <c r="BU22" t="s">
        <v>433</v>
      </c>
      <c r="BV22" s="18" t="s">
        <v>433</v>
      </c>
      <c r="BW22" s="18" t="s">
        <v>256</v>
      </c>
      <c r="CD22" s="18"/>
      <c r="CG22" s="18"/>
      <c r="CJ22" s="25">
        <v>38.43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 s="18">
        <v>0</v>
      </c>
      <c r="CS22">
        <v>0</v>
      </c>
      <c r="CT22">
        <v>0</v>
      </c>
      <c r="CU22">
        <v>1</v>
      </c>
      <c r="CV22" s="18">
        <v>0</v>
      </c>
      <c r="CW22">
        <v>0</v>
      </c>
      <c r="CX22">
        <v>0</v>
      </c>
      <c r="CY22">
        <v>0</v>
      </c>
      <c r="CZ22">
        <v>0</v>
      </c>
      <c r="DA22" s="18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s="18">
        <v>0</v>
      </c>
      <c r="DN22" s="18"/>
      <c r="DS22" s="43" t="s">
        <v>397</v>
      </c>
    </row>
    <row r="23" spans="1:123" x14ac:dyDescent="0.25">
      <c r="A23">
        <v>22</v>
      </c>
      <c r="B23">
        <v>2</v>
      </c>
      <c r="C23" s="25" t="s">
        <v>466</v>
      </c>
      <c r="D23" s="12">
        <v>7.4305815657685015</v>
      </c>
      <c r="E23" s="14">
        <v>0.25860492688289449</v>
      </c>
      <c r="F23" s="7">
        <v>28.733333333333331</v>
      </c>
      <c r="G23" s="7">
        <f t="shared" si="9"/>
        <v>7.1719766388856065</v>
      </c>
      <c r="H23" s="16">
        <f t="shared" si="10"/>
        <v>7.6891864926513964</v>
      </c>
      <c r="I23" s="11">
        <f t="shared" si="0"/>
        <v>1.8048162926911995E-2</v>
      </c>
      <c r="J23" s="39">
        <f t="shared" si="1"/>
        <v>6.2812631996213449E-4</v>
      </c>
      <c r="K23" s="39">
        <f t="shared" si="6"/>
        <v>1592.0364554382679</v>
      </c>
      <c r="L23" s="39">
        <f t="shared" si="11"/>
        <v>1.7420036606949862E-2</v>
      </c>
      <c r="M23" s="39">
        <f t="shared" si="12"/>
        <v>1.8676289246874127E-2</v>
      </c>
      <c r="N23" s="42"/>
      <c r="O23" s="8"/>
      <c r="P23" s="9"/>
      <c r="Q23" s="9"/>
      <c r="R23" s="8"/>
      <c r="S23" s="9"/>
      <c r="T23" s="9"/>
      <c r="U23" s="8"/>
      <c r="V23" s="9"/>
      <c r="W23" s="9"/>
      <c r="X23" s="9"/>
      <c r="Y23" s="8"/>
      <c r="Z23" s="9"/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f t="shared" si="15"/>
        <v>2533761.4709999999</v>
      </c>
      <c r="AI23" s="9">
        <v>6</v>
      </c>
      <c r="AJ23" s="9">
        <f t="shared" si="2"/>
        <v>2533754.4709999999</v>
      </c>
      <c r="AL23" s="7">
        <v>18</v>
      </c>
      <c r="AM23" s="7">
        <v>18.079999999999998</v>
      </c>
      <c r="AN23" s="9">
        <v>0</v>
      </c>
      <c r="AO23" s="9">
        <v>1</v>
      </c>
      <c r="AP23" s="9">
        <v>1</v>
      </c>
      <c r="AQ23" s="9">
        <v>0</v>
      </c>
      <c r="AR23" s="9">
        <v>0</v>
      </c>
      <c r="AS23" s="9">
        <v>0</v>
      </c>
      <c r="AT23" s="8">
        <v>0</v>
      </c>
      <c r="AU23" s="9">
        <v>0</v>
      </c>
      <c r="AV23" s="31">
        <v>1</v>
      </c>
      <c r="AW23" s="9">
        <v>0</v>
      </c>
      <c r="AX23" s="9">
        <v>0</v>
      </c>
      <c r="AY23" s="31">
        <v>1</v>
      </c>
      <c r="AZ23" s="21">
        <v>2006</v>
      </c>
      <c r="BA23" s="23"/>
      <c r="BB23" s="39">
        <v>0</v>
      </c>
      <c r="BC23" s="39">
        <v>0</v>
      </c>
      <c r="BD23" s="39">
        <v>0</v>
      </c>
      <c r="BE23" s="59">
        <v>1</v>
      </c>
      <c r="BF23" s="39" t="s">
        <v>433</v>
      </c>
      <c r="BG23" s="59" t="s">
        <v>433</v>
      </c>
      <c r="BH23" s="39" t="s">
        <v>433</v>
      </c>
      <c r="BI23" s="39" t="s">
        <v>433</v>
      </c>
      <c r="BJ23" s="39" t="s">
        <v>433</v>
      </c>
      <c r="BK23" s="39" t="s">
        <v>433</v>
      </c>
      <c r="BL23" s="39" t="s">
        <v>433</v>
      </c>
      <c r="BM23" s="57" t="s">
        <v>433</v>
      </c>
      <c r="BN23" s="18" t="s">
        <v>433</v>
      </c>
      <c r="BO23" s="53">
        <f t="shared" si="14"/>
        <v>0.51218000000000008</v>
      </c>
      <c r="BP23" s="54">
        <v>0.48781999999999998</v>
      </c>
      <c r="BQ23">
        <v>0.52400000000000002</v>
      </c>
      <c r="BR23" s="54">
        <v>0.47599999999999998</v>
      </c>
      <c r="BT23" s="18"/>
      <c r="BU23" t="s">
        <v>433</v>
      </c>
      <c r="BV23" s="18" t="s">
        <v>433</v>
      </c>
      <c r="BW23" s="18" t="s">
        <v>256</v>
      </c>
      <c r="CD23" s="18"/>
      <c r="CG23" s="18"/>
      <c r="CJ23" s="25">
        <v>38.43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 s="18">
        <v>0</v>
      </c>
      <c r="CS23">
        <v>0</v>
      </c>
      <c r="CT23">
        <v>0</v>
      </c>
      <c r="CU23">
        <v>1</v>
      </c>
      <c r="CV23" s="18">
        <v>0</v>
      </c>
      <c r="CW23">
        <v>0</v>
      </c>
      <c r="CX23">
        <v>0</v>
      </c>
      <c r="CY23">
        <v>0</v>
      </c>
      <c r="CZ23">
        <v>0</v>
      </c>
      <c r="DA23" s="18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s="18">
        <v>0</v>
      </c>
      <c r="DN23" s="18"/>
      <c r="DS23" s="43" t="s">
        <v>397</v>
      </c>
    </row>
    <row r="24" spans="1:123" x14ac:dyDescent="0.25">
      <c r="A24">
        <v>23</v>
      </c>
      <c r="B24">
        <v>2</v>
      </c>
      <c r="C24" s="25" t="s">
        <v>466</v>
      </c>
      <c r="D24" s="12">
        <v>11.758668567588092</v>
      </c>
      <c r="E24" s="14">
        <v>0.88190014256910676</v>
      </c>
      <c r="F24" s="7">
        <v>13.333333333333336</v>
      </c>
      <c r="G24" s="7">
        <f t="shared" si="9"/>
        <v>10.876768425018986</v>
      </c>
      <c r="H24" s="16">
        <f t="shared" si="10"/>
        <v>12.640568710157199</v>
      </c>
      <c r="I24" s="11">
        <f t="shared" si="0"/>
        <v>8.3760881121353568E-3</v>
      </c>
      <c r="J24" s="39">
        <f t="shared" si="1"/>
        <v>6.2820660841015165E-4</v>
      </c>
      <c r="K24" s="39">
        <f t="shared" si="6"/>
        <v>1591.8329839457961</v>
      </c>
      <c r="L24" s="39">
        <f t="shared" si="11"/>
        <v>7.7478815037252055E-3</v>
      </c>
      <c r="M24" s="39">
        <f t="shared" si="12"/>
        <v>9.0042947205455082E-3</v>
      </c>
      <c r="N24" s="42"/>
      <c r="O24" s="8"/>
      <c r="P24" s="9"/>
      <c r="Q24" s="9"/>
      <c r="R24" s="8"/>
      <c r="S24" s="9"/>
      <c r="T24" s="9"/>
      <c r="U24" s="8"/>
      <c r="V24" s="9"/>
      <c r="W24" s="9"/>
      <c r="X24" s="9"/>
      <c r="Y24" s="8"/>
      <c r="Z24" s="9"/>
      <c r="AA24" s="8">
        <v>1</v>
      </c>
      <c r="AB24" s="9">
        <v>0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f t="shared" si="15"/>
        <v>2533761.4709999999</v>
      </c>
      <c r="AI24" s="9">
        <v>6</v>
      </c>
      <c r="AJ24" s="9">
        <f t="shared" si="2"/>
        <v>2533754.4709999999</v>
      </c>
      <c r="AL24" s="7">
        <v>20</v>
      </c>
      <c r="AM24" s="7">
        <v>18.079999999999998</v>
      </c>
      <c r="AN24" s="9">
        <v>0</v>
      </c>
      <c r="AO24" s="9">
        <v>1</v>
      </c>
      <c r="AP24" s="9">
        <v>1</v>
      </c>
      <c r="AQ24" s="9">
        <v>0</v>
      </c>
      <c r="AR24" s="9">
        <v>0</v>
      </c>
      <c r="AS24" s="9">
        <v>0</v>
      </c>
      <c r="AT24" s="8">
        <v>0</v>
      </c>
      <c r="AU24" s="9">
        <v>0</v>
      </c>
      <c r="AV24" s="31">
        <v>1</v>
      </c>
      <c r="AW24" s="9">
        <v>0</v>
      </c>
      <c r="AX24" s="9">
        <v>0</v>
      </c>
      <c r="AY24" s="31">
        <v>1</v>
      </c>
      <c r="AZ24" s="21">
        <v>2006</v>
      </c>
      <c r="BA24" s="23"/>
      <c r="BB24" s="39">
        <v>0</v>
      </c>
      <c r="BC24" s="39">
        <v>0</v>
      </c>
      <c r="BD24" s="39">
        <v>0</v>
      </c>
      <c r="BE24" s="59">
        <v>1</v>
      </c>
      <c r="BF24" s="39" t="s">
        <v>433</v>
      </c>
      <c r="BG24" s="59" t="s">
        <v>433</v>
      </c>
      <c r="BH24" s="39" t="s">
        <v>433</v>
      </c>
      <c r="BI24" s="39" t="s">
        <v>433</v>
      </c>
      <c r="BJ24" s="39" t="s">
        <v>433</v>
      </c>
      <c r="BK24" s="39" t="s">
        <v>433</v>
      </c>
      <c r="BL24" s="39" t="s">
        <v>433</v>
      </c>
      <c r="BM24" s="57" t="s">
        <v>433</v>
      </c>
      <c r="BN24" s="18" t="s">
        <v>433</v>
      </c>
      <c r="BO24" s="53">
        <f t="shared" si="14"/>
        <v>0.51218000000000008</v>
      </c>
      <c r="BP24" s="54">
        <v>0.48781999999999998</v>
      </c>
      <c r="BQ24">
        <v>0.52400000000000002</v>
      </c>
      <c r="BR24" s="54">
        <v>0.47599999999999998</v>
      </c>
      <c r="BT24" s="18"/>
      <c r="BU24" t="s">
        <v>433</v>
      </c>
      <c r="BV24" s="18" t="s">
        <v>433</v>
      </c>
      <c r="BW24" s="18" t="s">
        <v>256</v>
      </c>
      <c r="CD24" s="18"/>
      <c r="CG24" s="18"/>
      <c r="CJ24" s="25">
        <v>38.43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 s="18">
        <v>0</v>
      </c>
      <c r="CS24">
        <v>0</v>
      </c>
      <c r="CT24">
        <v>0</v>
      </c>
      <c r="CU24">
        <v>1</v>
      </c>
      <c r="CV24" s="18">
        <v>0</v>
      </c>
      <c r="CW24">
        <v>0</v>
      </c>
      <c r="CX24">
        <v>0</v>
      </c>
      <c r="CY24">
        <v>0</v>
      </c>
      <c r="CZ24">
        <v>0</v>
      </c>
      <c r="DA24" s="18">
        <v>0</v>
      </c>
      <c r="DB24">
        <v>0</v>
      </c>
      <c r="DC24">
        <v>0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18">
        <v>0</v>
      </c>
      <c r="DN24" s="18"/>
      <c r="DS24" s="43" t="s">
        <v>397</v>
      </c>
    </row>
    <row r="25" spans="1:123" x14ac:dyDescent="0.25">
      <c r="A25">
        <v>24</v>
      </c>
      <c r="B25">
        <v>2</v>
      </c>
      <c r="C25" s="25" t="s">
        <v>466</v>
      </c>
      <c r="D25" s="12">
        <v>12.383272776690379</v>
      </c>
      <c r="E25" s="14">
        <v>1.8515816134818064</v>
      </c>
      <c r="F25" s="7">
        <v>6.6879432624113475</v>
      </c>
      <c r="G25" s="7">
        <f t="shared" si="9"/>
        <v>10.531691163208572</v>
      </c>
      <c r="H25" s="16">
        <f t="shared" si="10"/>
        <v>14.234854390172186</v>
      </c>
      <c r="I25" s="11">
        <f t="shared" si="0"/>
        <v>4.2015204601943785E-3</v>
      </c>
      <c r="J25" s="39">
        <f t="shared" si="1"/>
        <v>6.282231016833588E-4</v>
      </c>
      <c r="K25" s="39">
        <f t="shared" si="6"/>
        <v>1591.7911922061514</v>
      </c>
      <c r="L25" s="39">
        <f t="shared" si="11"/>
        <v>3.5732973585110199E-3</v>
      </c>
      <c r="M25" s="39">
        <f t="shared" si="12"/>
        <v>4.8297435618777371E-3</v>
      </c>
      <c r="N25" s="42"/>
      <c r="O25" s="8"/>
      <c r="P25" s="9"/>
      <c r="Q25" s="9"/>
      <c r="R25" s="8"/>
      <c r="S25" s="9"/>
      <c r="T25" s="9"/>
      <c r="U25" s="8"/>
      <c r="V25" s="9"/>
      <c r="W25" s="9"/>
      <c r="X25" s="9"/>
      <c r="Y25" s="8"/>
      <c r="Z25" s="9"/>
      <c r="AA25" s="8">
        <v>1</v>
      </c>
      <c r="AB25" s="9">
        <v>0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f t="shared" si="15"/>
        <v>2533761.4709999999</v>
      </c>
      <c r="AI25" s="9">
        <v>6</v>
      </c>
      <c r="AJ25" s="9">
        <f t="shared" si="2"/>
        <v>2533754.4709999999</v>
      </c>
      <c r="AL25" s="7">
        <v>22</v>
      </c>
      <c r="AM25" s="7">
        <v>18.079999999999998</v>
      </c>
      <c r="AN25" s="9">
        <v>0</v>
      </c>
      <c r="AO25" s="9">
        <v>1</v>
      </c>
      <c r="AP25" s="9">
        <v>1</v>
      </c>
      <c r="AQ25" s="9">
        <v>0</v>
      </c>
      <c r="AR25" s="9">
        <v>0</v>
      </c>
      <c r="AS25" s="9">
        <v>0</v>
      </c>
      <c r="AT25" s="8">
        <v>0</v>
      </c>
      <c r="AU25" s="9">
        <v>0</v>
      </c>
      <c r="AV25" s="31">
        <v>1</v>
      </c>
      <c r="AW25" s="9">
        <v>0</v>
      </c>
      <c r="AX25" s="9">
        <v>0</v>
      </c>
      <c r="AY25" s="31">
        <v>1</v>
      </c>
      <c r="AZ25" s="21">
        <v>2006</v>
      </c>
      <c r="BA25" s="23"/>
      <c r="BB25" s="39">
        <v>0</v>
      </c>
      <c r="BC25" s="39">
        <v>0</v>
      </c>
      <c r="BD25" s="39">
        <v>0</v>
      </c>
      <c r="BE25" s="59">
        <v>1</v>
      </c>
      <c r="BF25" s="39" t="s">
        <v>433</v>
      </c>
      <c r="BG25" s="59" t="s">
        <v>433</v>
      </c>
      <c r="BH25" s="39" t="s">
        <v>433</v>
      </c>
      <c r="BI25" s="39" t="s">
        <v>433</v>
      </c>
      <c r="BJ25" s="39" t="s">
        <v>433</v>
      </c>
      <c r="BK25" s="39" t="s">
        <v>433</v>
      </c>
      <c r="BL25" s="39" t="s">
        <v>433</v>
      </c>
      <c r="BM25" s="57" t="s">
        <v>433</v>
      </c>
      <c r="BN25" s="18" t="s">
        <v>433</v>
      </c>
      <c r="BO25" s="53">
        <f t="shared" si="14"/>
        <v>0.51218000000000008</v>
      </c>
      <c r="BP25" s="54">
        <v>0.48781999999999998</v>
      </c>
      <c r="BQ25">
        <v>0.52400000000000002</v>
      </c>
      <c r="BR25" s="54">
        <v>0.47599999999999998</v>
      </c>
      <c r="BT25" s="18"/>
      <c r="BU25" t="s">
        <v>433</v>
      </c>
      <c r="BV25" s="18" t="s">
        <v>433</v>
      </c>
      <c r="BW25" s="18" t="s">
        <v>256</v>
      </c>
      <c r="CD25" s="18"/>
      <c r="CG25" s="18"/>
      <c r="CJ25" s="25">
        <v>38.43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s="18">
        <v>0</v>
      </c>
      <c r="CS25">
        <v>0</v>
      </c>
      <c r="CT25">
        <v>0</v>
      </c>
      <c r="CU25">
        <v>1</v>
      </c>
      <c r="CV25" s="18">
        <v>0</v>
      </c>
      <c r="CW25">
        <v>0</v>
      </c>
      <c r="CX25">
        <v>0</v>
      </c>
      <c r="CY25">
        <v>0</v>
      </c>
      <c r="CZ25">
        <v>0</v>
      </c>
      <c r="DA25" s="18">
        <v>0</v>
      </c>
      <c r="DB25">
        <v>0</v>
      </c>
      <c r="DC25">
        <v>0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18">
        <v>0</v>
      </c>
      <c r="DN25" s="18"/>
      <c r="DS25" s="43" t="s">
        <v>397</v>
      </c>
    </row>
    <row r="26" spans="1:123" x14ac:dyDescent="0.25">
      <c r="A26">
        <v>25</v>
      </c>
      <c r="B26">
        <v>2</v>
      </c>
      <c r="C26" s="25" t="s">
        <v>466</v>
      </c>
      <c r="D26" s="12">
        <v>4.3114431330610214</v>
      </c>
      <c r="E26" s="14">
        <v>1.0539083214149163</v>
      </c>
      <c r="F26" s="7">
        <v>4.0909090909090908</v>
      </c>
      <c r="G26" s="7">
        <f t="shared" si="9"/>
        <v>3.2575348116461051</v>
      </c>
      <c r="H26" s="16">
        <f t="shared" si="10"/>
        <v>5.3653514544759382</v>
      </c>
      <c r="I26" s="11">
        <f t="shared" si="0"/>
        <v>2.5700177944276191E-3</v>
      </c>
      <c r="J26" s="39">
        <f t="shared" si="1"/>
        <v>6.2822657197119584E-4</v>
      </c>
      <c r="K26" s="39">
        <f t="shared" si="6"/>
        <v>1591.7823992421797</v>
      </c>
      <c r="L26" s="39">
        <f t="shared" si="11"/>
        <v>1.9417912224564233E-3</v>
      </c>
      <c r="M26" s="39">
        <f t="shared" si="12"/>
        <v>3.1982443663988152E-3</v>
      </c>
      <c r="N26" s="42"/>
      <c r="O26" s="8"/>
      <c r="P26" s="9"/>
      <c r="Q26" s="9"/>
      <c r="R26" s="8"/>
      <c r="S26" s="9"/>
      <c r="T26" s="9"/>
      <c r="U26" s="8"/>
      <c r="V26" s="9"/>
      <c r="W26" s="9"/>
      <c r="X26" s="9"/>
      <c r="Y26" s="8"/>
      <c r="Z26" s="9"/>
      <c r="AA26" s="8">
        <v>1</v>
      </c>
      <c r="AB26" s="9">
        <v>0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f t="shared" si="15"/>
        <v>2533761.4709999999</v>
      </c>
      <c r="AI26" s="9">
        <v>6</v>
      </c>
      <c r="AJ26" s="9">
        <f t="shared" si="2"/>
        <v>2533754.4709999999</v>
      </c>
      <c r="AL26" s="7">
        <v>16</v>
      </c>
      <c r="AM26" s="7">
        <v>18.079999999999998</v>
      </c>
      <c r="AN26" s="9">
        <v>0</v>
      </c>
      <c r="AO26" s="9">
        <v>1</v>
      </c>
      <c r="AP26" s="9">
        <v>1</v>
      </c>
      <c r="AQ26" s="9">
        <v>0</v>
      </c>
      <c r="AR26" s="9">
        <v>0</v>
      </c>
      <c r="AS26" s="9">
        <v>0</v>
      </c>
      <c r="AT26" s="8">
        <v>0</v>
      </c>
      <c r="AU26" s="9">
        <v>0</v>
      </c>
      <c r="AV26" s="31">
        <v>1</v>
      </c>
      <c r="AW26" s="9">
        <v>0</v>
      </c>
      <c r="AX26" s="9">
        <v>0</v>
      </c>
      <c r="AY26" s="31">
        <v>1</v>
      </c>
      <c r="AZ26" s="21">
        <v>2008</v>
      </c>
      <c r="BA26" s="23"/>
      <c r="BB26" s="39">
        <v>0</v>
      </c>
      <c r="BC26" s="39">
        <v>0</v>
      </c>
      <c r="BD26" s="39">
        <v>0</v>
      </c>
      <c r="BE26" s="59">
        <v>1</v>
      </c>
      <c r="BF26" s="39" t="s">
        <v>433</v>
      </c>
      <c r="BG26" s="59" t="s">
        <v>433</v>
      </c>
      <c r="BH26" s="39" t="s">
        <v>433</v>
      </c>
      <c r="BI26" s="39" t="s">
        <v>433</v>
      </c>
      <c r="BJ26" s="39" t="s">
        <v>433</v>
      </c>
      <c r="BK26" s="39" t="s">
        <v>433</v>
      </c>
      <c r="BL26" s="39" t="s">
        <v>433</v>
      </c>
      <c r="BM26" s="57" t="s">
        <v>433</v>
      </c>
      <c r="BN26" s="18" t="s">
        <v>433</v>
      </c>
      <c r="BO26" s="53">
        <f t="shared" si="14"/>
        <v>0.51218000000000008</v>
      </c>
      <c r="BP26" s="54">
        <v>0.48781999999999998</v>
      </c>
      <c r="BQ26">
        <v>0.52400000000000002</v>
      </c>
      <c r="BR26" s="54">
        <v>0.47599999999999998</v>
      </c>
      <c r="BT26" s="18"/>
      <c r="BU26" t="s">
        <v>433</v>
      </c>
      <c r="BV26" s="18" t="s">
        <v>433</v>
      </c>
      <c r="BW26" s="18" t="s">
        <v>256</v>
      </c>
      <c r="CD26" s="18"/>
      <c r="CG26" s="18"/>
      <c r="CJ26" s="25">
        <v>38.43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 s="18">
        <v>0</v>
      </c>
      <c r="CS26">
        <v>0</v>
      </c>
      <c r="CT26">
        <v>0</v>
      </c>
      <c r="CU26">
        <v>1</v>
      </c>
      <c r="CV26" s="18">
        <v>0</v>
      </c>
      <c r="CW26">
        <v>0</v>
      </c>
      <c r="CX26">
        <v>0</v>
      </c>
      <c r="CY26">
        <v>0</v>
      </c>
      <c r="CZ26">
        <v>0</v>
      </c>
      <c r="DA26" s="18">
        <v>0</v>
      </c>
      <c r="DB26">
        <v>0</v>
      </c>
      <c r="DC26">
        <v>0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18">
        <v>0</v>
      </c>
      <c r="DN26" s="18"/>
      <c r="DS26" s="43" t="s">
        <v>397</v>
      </c>
    </row>
    <row r="27" spans="1:123" x14ac:dyDescent="0.25">
      <c r="A27">
        <v>26</v>
      </c>
      <c r="B27">
        <v>2</v>
      </c>
      <c r="C27" s="25" t="s">
        <v>466</v>
      </c>
      <c r="D27" s="12">
        <v>6.8385160164647019</v>
      </c>
      <c r="E27" s="14">
        <v>0.19189713311508089</v>
      </c>
      <c r="F27" s="7">
        <v>35.63636363636364</v>
      </c>
      <c r="G27" s="7">
        <f t="shared" si="9"/>
        <v>6.6466188833496211</v>
      </c>
      <c r="H27" s="16">
        <f t="shared" si="10"/>
        <v>7.0304131495797826</v>
      </c>
      <c r="I27" s="11">
        <f t="shared" si="0"/>
        <v>2.2382176085506678E-2</v>
      </c>
      <c r="J27" s="39">
        <f t="shared" si="1"/>
        <v>6.2807126770554448E-4</v>
      </c>
      <c r="K27" s="39">
        <f t="shared" si="6"/>
        <v>1592.1760020215174</v>
      </c>
      <c r="L27" s="39">
        <f t="shared" si="11"/>
        <v>2.1754104817801132E-2</v>
      </c>
      <c r="M27" s="39">
        <f t="shared" si="12"/>
        <v>2.3010247353212224E-2</v>
      </c>
      <c r="N27" s="42"/>
      <c r="O27" s="8"/>
      <c r="P27" s="9"/>
      <c r="Q27" s="9"/>
      <c r="R27" s="8"/>
      <c r="S27" s="9"/>
      <c r="T27" s="9"/>
      <c r="U27" s="8"/>
      <c r="V27" s="9"/>
      <c r="W27" s="9"/>
      <c r="X27" s="9"/>
      <c r="Y27" s="8"/>
      <c r="Z27" s="9"/>
      <c r="AA27" s="8">
        <v>1</v>
      </c>
      <c r="AB27" s="9">
        <v>0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f t="shared" si="15"/>
        <v>2533761.4709999999</v>
      </c>
      <c r="AI27" s="9">
        <v>6</v>
      </c>
      <c r="AJ27" s="9">
        <f t="shared" si="2"/>
        <v>2533754.4709999999</v>
      </c>
      <c r="AL27" s="7">
        <v>18</v>
      </c>
      <c r="AM27" s="7">
        <v>18.079999999999998</v>
      </c>
      <c r="AN27" s="9">
        <v>0</v>
      </c>
      <c r="AO27" s="9">
        <v>1</v>
      </c>
      <c r="AP27" s="9">
        <v>1</v>
      </c>
      <c r="AQ27" s="9">
        <v>0</v>
      </c>
      <c r="AR27" s="9">
        <v>0</v>
      </c>
      <c r="AS27" s="9">
        <v>0</v>
      </c>
      <c r="AT27" s="8">
        <v>0</v>
      </c>
      <c r="AU27" s="9">
        <v>0</v>
      </c>
      <c r="AV27" s="31">
        <v>1</v>
      </c>
      <c r="AW27" s="9">
        <v>0</v>
      </c>
      <c r="AX27" s="9">
        <v>0</v>
      </c>
      <c r="AY27" s="31">
        <v>1</v>
      </c>
      <c r="AZ27" s="21">
        <v>2008</v>
      </c>
      <c r="BA27" s="23"/>
      <c r="BB27" s="39">
        <v>0</v>
      </c>
      <c r="BC27" s="39">
        <v>0</v>
      </c>
      <c r="BD27" s="39">
        <v>0</v>
      </c>
      <c r="BE27" s="59">
        <v>1</v>
      </c>
      <c r="BF27" s="39" t="s">
        <v>433</v>
      </c>
      <c r="BG27" s="59" t="s">
        <v>433</v>
      </c>
      <c r="BH27" s="39" t="s">
        <v>433</v>
      </c>
      <c r="BI27" s="39" t="s">
        <v>433</v>
      </c>
      <c r="BJ27" s="39" t="s">
        <v>433</v>
      </c>
      <c r="BK27" s="39" t="s">
        <v>433</v>
      </c>
      <c r="BL27" s="39" t="s">
        <v>433</v>
      </c>
      <c r="BM27" s="57" t="s">
        <v>433</v>
      </c>
      <c r="BN27" s="18" t="s">
        <v>433</v>
      </c>
      <c r="BO27" s="53">
        <f t="shared" si="14"/>
        <v>0.51218000000000008</v>
      </c>
      <c r="BP27" s="54">
        <v>0.48781999999999998</v>
      </c>
      <c r="BQ27">
        <v>0.52400000000000002</v>
      </c>
      <c r="BR27" s="54">
        <v>0.47599999999999998</v>
      </c>
      <c r="BT27" s="18"/>
      <c r="BU27" t="s">
        <v>433</v>
      </c>
      <c r="BV27" s="18" t="s">
        <v>433</v>
      </c>
      <c r="BW27" s="18" t="s">
        <v>256</v>
      </c>
      <c r="CD27" s="18"/>
      <c r="CG27" s="18"/>
      <c r="CJ27" s="25">
        <v>38.43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 s="18">
        <v>0</v>
      </c>
      <c r="CS27">
        <v>0</v>
      </c>
      <c r="CT27">
        <v>0</v>
      </c>
      <c r="CU27">
        <v>1</v>
      </c>
      <c r="CV27" s="18">
        <v>0</v>
      </c>
      <c r="CW27">
        <v>0</v>
      </c>
      <c r="CX27">
        <v>0</v>
      </c>
      <c r="CY27">
        <v>0</v>
      </c>
      <c r="CZ27">
        <v>0</v>
      </c>
      <c r="DA27" s="18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18">
        <v>0</v>
      </c>
      <c r="DN27" s="18"/>
      <c r="DS27" s="43" t="s">
        <v>397</v>
      </c>
    </row>
    <row r="28" spans="1:123" x14ac:dyDescent="0.25">
      <c r="A28">
        <v>27</v>
      </c>
      <c r="B28">
        <v>2</v>
      </c>
      <c r="C28" s="25" t="s">
        <v>466</v>
      </c>
      <c r="D28" s="12">
        <v>11.579568022107001</v>
      </c>
      <c r="E28" s="14">
        <v>0.58170514396769868</v>
      </c>
      <c r="F28" s="7">
        <v>19.906249999999996</v>
      </c>
      <c r="G28" s="7">
        <f t="shared" si="9"/>
        <v>10.997862878139301</v>
      </c>
      <c r="H28" s="16">
        <f t="shared" si="10"/>
        <v>12.1612731660747</v>
      </c>
      <c r="I28" s="11">
        <f t="shared" si="0"/>
        <v>1.250469871946557E-2</v>
      </c>
      <c r="J28" s="39">
        <f t="shared" si="1"/>
        <v>6.281795275084746E-4</v>
      </c>
      <c r="K28" s="39">
        <f t="shared" si="6"/>
        <v>1591.9016080741492</v>
      </c>
      <c r="L28" s="39">
        <f t="shared" si="11"/>
        <v>1.1876519191957096E-2</v>
      </c>
      <c r="M28" s="39">
        <f t="shared" si="12"/>
        <v>1.3132878246974044E-2</v>
      </c>
      <c r="N28" s="42"/>
      <c r="O28" s="8"/>
      <c r="P28" s="9"/>
      <c r="Q28" s="9"/>
      <c r="R28" s="8"/>
      <c r="S28" s="9"/>
      <c r="T28" s="9"/>
      <c r="U28" s="8"/>
      <c r="V28" s="9"/>
      <c r="W28" s="9"/>
      <c r="X28" s="9"/>
      <c r="Y28" s="8"/>
      <c r="Z28" s="9"/>
      <c r="AA28" s="8">
        <v>1</v>
      </c>
      <c r="AB28" s="9">
        <v>0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f t="shared" si="15"/>
        <v>2533761.4709999999</v>
      </c>
      <c r="AI28" s="9">
        <v>6</v>
      </c>
      <c r="AJ28" s="9">
        <f t="shared" si="2"/>
        <v>2533754.4709999999</v>
      </c>
      <c r="AL28" s="7">
        <v>20</v>
      </c>
      <c r="AM28" s="7">
        <v>18.079999999999998</v>
      </c>
      <c r="AN28" s="9">
        <v>0</v>
      </c>
      <c r="AO28" s="9">
        <v>1</v>
      </c>
      <c r="AP28" s="9">
        <v>1</v>
      </c>
      <c r="AQ28" s="9">
        <v>0</v>
      </c>
      <c r="AR28" s="9">
        <v>0</v>
      </c>
      <c r="AS28" s="9">
        <v>0</v>
      </c>
      <c r="AT28" s="8">
        <v>0</v>
      </c>
      <c r="AU28" s="9">
        <v>0</v>
      </c>
      <c r="AV28" s="31">
        <v>1</v>
      </c>
      <c r="AW28" s="9">
        <v>0</v>
      </c>
      <c r="AX28" s="9">
        <v>0</v>
      </c>
      <c r="AY28" s="31">
        <v>1</v>
      </c>
      <c r="AZ28" s="21">
        <v>2008</v>
      </c>
      <c r="BA28" s="23"/>
      <c r="BB28" s="39">
        <v>0</v>
      </c>
      <c r="BC28" s="39">
        <v>0</v>
      </c>
      <c r="BD28" s="39">
        <v>0</v>
      </c>
      <c r="BE28" s="59">
        <v>1</v>
      </c>
      <c r="BF28" s="39" t="s">
        <v>433</v>
      </c>
      <c r="BG28" s="59" t="s">
        <v>433</v>
      </c>
      <c r="BH28" s="39" t="s">
        <v>433</v>
      </c>
      <c r="BI28" s="39" t="s">
        <v>433</v>
      </c>
      <c r="BJ28" s="39" t="s">
        <v>433</v>
      </c>
      <c r="BK28" s="39" t="s">
        <v>433</v>
      </c>
      <c r="BL28" s="39" t="s">
        <v>433</v>
      </c>
      <c r="BM28" s="57" t="s">
        <v>433</v>
      </c>
      <c r="BN28" s="18" t="s">
        <v>433</v>
      </c>
      <c r="BO28" s="53">
        <f t="shared" si="14"/>
        <v>0.51218000000000008</v>
      </c>
      <c r="BP28" s="54">
        <v>0.48781999999999998</v>
      </c>
      <c r="BQ28">
        <v>0.52400000000000002</v>
      </c>
      <c r="BR28" s="54">
        <v>0.47599999999999998</v>
      </c>
      <c r="BT28" s="18"/>
      <c r="BU28" t="s">
        <v>433</v>
      </c>
      <c r="BV28" s="18" t="s">
        <v>433</v>
      </c>
      <c r="BW28" s="18" t="s">
        <v>256</v>
      </c>
      <c r="CD28" s="18"/>
      <c r="CG28" s="18"/>
      <c r="CJ28" s="25">
        <v>38.43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 s="18">
        <v>0</v>
      </c>
      <c r="CS28">
        <v>0</v>
      </c>
      <c r="CT28">
        <v>0</v>
      </c>
      <c r="CU28">
        <v>1</v>
      </c>
      <c r="CV28" s="18">
        <v>0</v>
      </c>
      <c r="CW28">
        <v>0</v>
      </c>
      <c r="CX28">
        <v>0</v>
      </c>
      <c r="CY28">
        <v>0</v>
      </c>
      <c r="CZ28">
        <v>0</v>
      </c>
      <c r="DA28" s="1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18">
        <v>0</v>
      </c>
      <c r="DN28" s="18"/>
      <c r="DS28" s="43" t="s">
        <v>397</v>
      </c>
    </row>
    <row r="29" spans="1:123" x14ac:dyDescent="0.25">
      <c r="A29">
        <v>28</v>
      </c>
      <c r="B29">
        <v>2</v>
      </c>
      <c r="C29" s="25" t="s">
        <v>466</v>
      </c>
      <c r="D29" s="12">
        <v>3.8749247893831162</v>
      </c>
      <c r="E29" s="14">
        <v>0.36800961686878764</v>
      </c>
      <c r="F29" s="7">
        <v>10.52941176470588</v>
      </c>
      <c r="G29" s="7">
        <f t="shared" si="9"/>
        <v>3.5069151725143284</v>
      </c>
      <c r="H29" s="16">
        <f t="shared" si="10"/>
        <v>4.2429344062519041</v>
      </c>
      <c r="I29" s="11">
        <f t="shared" si="0"/>
        <v>6.6147333858780069E-3</v>
      </c>
      <c r="J29" s="39">
        <f t="shared" si="1"/>
        <v>6.2821490256941969E-4</v>
      </c>
      <c r="K29" s="39">
        <f t="shared" si="6"/>
        <v>1591.8119673856304</v>
      </c>
      <c r="L29" s="39">
        <f t="shared" si="11"/>
        <v>5.9865184833085873E-3</v>
      </c>
      <c r="M29" s="39">
        <f t="shared" si="12"/>
        <v>7.2429482884474265E-3</v>
      </c>
      <c r="N29" s="42"/>
      <c r="O29" s="8"/>
      <c r="P29" s="9"/>
      <c r="Q29" s="9"/>
      <c r="R29" s="8"/>
      <c r="S29" s="9"/>
      <c r="T29" s="9"/>
      <c r="U29" s="8"/>
      <c r="V29" s="9"/>
      <c r="W29" s="9"/>
      <c r="X29" s="9"/>
      <c r="Y29" s="8"/>
      <c r="Z29" s="9"/>
      <c r="AA29" s="8">
        <v>1</v>
      </c>
      <c r="AB29" s="9">
        <v>0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f t="shared" si="15"/>
        <v>2533761.4709999999</v>
      </c>
      <c r="AI29" s="9">
        <v>6</v>
      </c>
      <c r="AJ29" s="9">
        <f t="shared" si="2"/>
        <v>2533754.4709999999</v>
      </c>
      <c r="AL29" s="7">
        <v>22</v>
      </c>
      <c r="AM29" s="7">
        <v>18.079999999999998</v>
      </c>
      <c r="AN29" s="9">
        <v>0</v>
      </c>
      <c r="AO29" s="9">
        <v>1</v>
      </c>
      <c r="AP29" s="9">
        <v>1</v>
      </c>
      <c r="AQ29" s="9">
        <v>0</v>
      </c>
      <c r="AR29" s="9">
        <v>0</v>
      </c>
      <c r="AS29" s="9">
        <v>0</v>
      </c>
      <c r="AT29" s="8">
        <v>0</v>
      </c>
      <c r="AU29" s="9">
        <v>0</v>
      </c>
      <c r="AV29" s="31">
        <v>1</v>
      </c>
      <c r="AW29" s="9">
        <v>0</v>
      </c>
      <c r="AX29" s="9">
        <v>0</v>
      </c>
      <c r="AY29" s="31">
        <v>1</v>
      </c>
      <c r="AZ29" s="21">
        <v>2008</v>
      </c>
      <c r="BA29" s="23"/>
      <c r="BB29" s="39">
        <v>0</v>
      </c>
      <c r="BC29" s="39">
        <v>0</v>
      </c>
      <c r="BD29" s="39">
        <v>0</v>
      </c>
      <c r="BE29" s="59">
        <v>1</v>
      </c>
      <c r="BF29" s="39" t="s">
        <v>433</v>
      </c>
      <c r="BG29" s="59" t="s">
        <v>433</v>
      </c>
      <c r="BH29" s="39" t="s">
        <v>433</v>
      </c>
      <c r="BI29" s="39" t="s">
        <v>433</v>
      </c>
      <c r="BJ29" s="39" t="s">
        <v>433</v>
      </c>
      <c r="BK29" s="39" t="s">
        <v>433</v>
      </c>
      <c r="BL29" s="39" t="s">
        <v>433</v>
      </c>
      <c r="BM29" s="57" t="s">
        <v>433</v>
      </c>
      <c r="BN29" s="18" t="s">
        <v>433</v>
      </c>
      <c r="BO29" s="53">
        <f t="shared" si="14"/>
        <v>0.51218000000000008</v>
      </c>
      <c r="BP29" s="54">
        <v>0.48781999999999998</v>
      </c>
      <c r="BQ29">
        <v>0.52400000000000002</v>
      </c>
      <c r="BR29" s="54">
        <v>0.47599999999999998</v>
      </c>
      <c r="BT29" s="18"/>
      <c r="BU29" t="s">
        <v>433</v>
      </c>
      <c r="BV29" s="18" t="s">
        <v>433</v>
      </c>
      <c r="BW29" s="18" t="s">
        <v>256</v>
      </c>
      <c r="CD29" s="18"/>
      <c r="CG29" s="18"/>
      <c r="CJ29" s="25">
        <v>38.43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s="18">
        <v>0</v>
      </c>
      <c r="CS29">
        <v>0</v>
      </c>
      <c r="CT29">
        <v>0</v>
      </c>
      <c r="CU29">
        <v>1</v>
      </c>
      <c r="CV29" s="18">
        <v>0</v>
      </c>
      <c r="CW29">
        <v>0</v>
      </c>
      <c r="CX29">
        <v>0</v>
      </c>
      <c r="CY29">
        <v>0</v>
      </c>
      <c r="CZ29">
        <v>0</v>
      </c>
      <c r="DA29" s="18">
        <v>0</v>
      </c>
      <c r="DB29">
        <v>0</v>
      </c>
      <c r="DC29">
        <v>0</v>
      </c>
      <c r="DD29">
        <v>1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 s="18">
        <v>0</v>
      </c>
      <c r="DN29" s="18"/>
      <c r="DS29" s="43" t="s">
        <v>397</v>
      </c>
    </row>
    <row r="30" spans="1:123" x14ac:dyDescent="0.25">
      <c r="A30">
        <v>29</v>
      </c>
      <c r="B30">
        <v>2</v>
      </c>
      <c r="C30" s="25" t="s">
        <v>466</v>
      </c>
      <c r="D30" s="12">
        <v>10.520944959211608</v>
      </c>
      <c r="E30" s="14">
        <v>1.9839496208799032</v>
      </c>
      <c r="F30" s="7">
        <v>5.3030303030303028</v>
      </c>
      <c r="G30" s="7">
        <f t="shared" si="9"/>
        <v>8.536995338331705</v>
      </c>
      <c r="H30" s="16">
        <f t="shared" si="10"/>
        <v>12.504894580091511</v>
      </c>
      <c r="I30" s="11">
        <f t="shared" si="0"/>
        <v>1.866683906815433E-2</v>
      </c>
      <c r="J30" s="39">
        <f t="shared" si="1"/>
        <v>3.5200325099948165E-3</v>
      </c>
      <c r="K30" s="39">
        <f t="shared" si="6"/>
        <v>284.08828531003326</v>
      </c>
      <c r="L30" s="39">
        <f t="shared" si="11"/>
        <v>1.5146806558159514E-2</v>
      </c>
      <c r="M30" s="39">
        <f t="shared" si="12"/>
        <v>2.2186871578149147E-2</v>
      </c>
      <c r="N30" s="42"/>
      <c r="O30" s="8"/>
      <c r="P30" s="9"/>
      <c r="Q30" s="9"/>
      <c r="R30" s="8"/>
      <c r="S30" s="9"/>
      <c r="T30" s="9"/>
      <c r="U30" s="8"/>
      <c r="V30" s="9"/>
      <c r="W30" s="9"/>
      <c r="X30" s="9"/>
      <c r="Y30" s="8"/>
      <c r="Z30" s="9"/>
      <c r="AA30" s="8">
        <v>1</v>
      </c>
      <c r="AB30" s="9">
        <v>0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f>174751*BO30</f>
        <v>80686.031719999999</v>
      </c>
      <c r="AI30" s="9">
        <v>7</v>
      </c>
      <c r="AJ30" s="9">
        <f t="shared" si="2"/>
        <v>80678.031719999999</v>
      </c>
      <c r="AL30" s="7">
        <v>16</v>
      </c>
      <c r="AM30" s="7">
        <v>6.28</v>
      </c>
      <c r="AN30" s="9">
        <v>0</v>
      </c>
      <c r="AO30" s="9">
        <v>1</v>
      </c>
      <c r="AP30" s="9">
        <v>1</v>
      </c>
      <c r="AQ30" s="9">
        <v>0</v>
      </c>
      <c r="AR30" s="9">
        <v>0</v>
      </c>
      <c r="AS30" s="9">
        <v>0</v>
      </c>
      <c r="AT30" s="8">
        <v>0</v>
      </c>
      <c r="AU30" s="9">
        <v>0</v>
      </c>
      <c r="AV30" s="31">
        <v>1</v>
      </c>
      <c r="AW30" s="9">
        <v>0</v>
      </c>
      <c r="AX30" s="9">
        <v>0</v>
      </c>
      <c r="AY30" s="31">
        <v>1</v>
      </c>
      <c r="AZ30" s="21">
        <v>2004</v>
      </c>
      <c r="BA30" s="23"/>
      <c r="BB30" s="39">
        <v>0</v>
      </c>
      <c r="BC30" s="39">
        <v>0</v>
      </c>
      <c r="BD30" s="39">
        <v>0</v>
      </c>
      <c r="BE30" s="59">
        <v>1</v>
      </c>
      <c r="BF30" s="39" t="s">
        <v>433</v>
      </c>
      <c r="BG30" s="59" t="s">
        <v>433</v>
      </c>
      <c r="BH30" s="39" t="s">
        <v>433</v>
      </c>
      <c r="BI30" s="39" t="s">
        <v>433</v>
      </c>
      <c r="BJ30" s="39" t="s">
        <v>433</v>
      </c>
      <c r="BK30" s="39" t="s">
        <v>433</v>
      </c>
      <c r="BL30" s="39" t="s">
        <v>433</v>
      </c>
      <c r="BM30" s="57" t="s">
        <v>433</v>
      </c>
      <c r="BN30" s="18" t="s">
        <v>433</v>
      </c>
      <c r="BO30" s="53">
        <f t="shared" si="14"/>
        <v>0.46172000000000002</v>
      </c>
      <c r="BP30" s="54">
        <v>0.53827999999999998</v>
      </c>
      <c r="BQ30">
        <v>0.52400000000000002</v>
      </c>
      <c r="BR30" s="54">
        <v>0.47599999999999998</v>
      </c>
      <c r="BT30" s="18"/>
      <c r="BU30" t="s">
        <v>433</v>
      </c>
      <c r="BV30" s="18" t="s">
        <v>433</v>
      </c>
      <c r="BW30" s="18" t="s">
        <v>256</v>
      </c>
      <c r="CD30" s="18"/>
      <c r="CG30" s="18"/>
      <c r="CJ30" s="25">
        <v>27.56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18">
        <v>0</v>
      </c>
      <c r="CS30">
        <v>1</v>
      </c>
      <c r="CT30">
        <v>0</v>
      </c>
      <c r="CU30">
        <v>0</v>
      </c>
      <c r="CV30" s="18">
        <v>0</v>
      </c>
      <c r="CW30">
        <v>0</v>
      </c>
      <c r="CX30">
        <v>0</v>
      </c>
      <c r="CY30">
        <v>0</v>
      </c>
      <c r="CZ30">
        <v>0</v>
      </c>
      <c r="DA30" s="18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18">
        <v>0</v>
      </c>
      <c r="DN30" s="18"/>
      <c r="DS30" s="43" t="s">
        <v>397</v>
      </c>
    </row>
    <row r="31" spans="1:123" x14ac:dyDescent="0.25">
      <c r="A31">
        <v>30</v>
      </c>
      <c r="B31">
        <v>2</v>
      </c>
      <c r="C31" s="25" t="s">
        <v>466</v>
      </c>
      <c r="D31" s="12">
        <v>8.8775365880074055</v>
      </c>
      <c r="E31" s="14">
        <v>0.40200165681542965</v>
      </c>
      <c r="F31" s="7">
        <v>22.083333333333336</v>
      </c>
      <c r="G31" s="7">
        <f t="shared" si="9"/>
        <v>8.4755349311919765</v>
      </c>
      <c r="H31" s="16">
        <f t="shared" si="10"/>
        <v>9.2795382448228345</v>
      </c>
      <c r="I31" s="11">
        <f t="shared" si="0"/>
        <v>7.7513677974632711E-2</v>
      </c>
      <c r="J31" s="39">
        <f t="shared" si="1"/>
        <v>3.5100533422475189E-3</v>
      </c>
      <c r="K31" s="39">
        <f t="shared" si="6"/>
        <v>284.89595527334376</v>
      </c>
      <c r="L31" s="39">
        <f t="shared" si="11"/>
        <v>7.400362463238519E-2</v>
      </c>
      <c r="M31" s="39">
        <f t="shared" si="12"/>
        <v>8.1023731316880232E-2</v>
      </c>
      <c r="N31" s="42"/>
      <c r="O31" s="8"/>
      <c r="P31" s="9"/>
      <c r="Q31" s="9"/>
      <c r="R31" s="8"/>
      <c r="S31" s="9"/>
      <c r="T31" s="9"/>
      <c r="U31" s="8"/>
      <c r="V31" s="9"/>
      <c r="W31" s="9"/>
      <c r="X31" s="9"/>
      <c r="Y31" s="8"/>
      <c r="Z31" s="9"/>
      <c r="AA31" s="8">
        <v>1</v>
      </c>
      <c r="AB31" s="9">
        <v>0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f t="shared" ref="AH31:AH39" si="16">174751*BO31</f>
        <v>80686.031719999999</v>
      </c>
      <c r="AI31" s="9">
        <v>7</v>
      </c>
      <c r="AJ31" s="9">
        <f t="shared" si="2"/>
        <v>80678.031719999999</v>
      </c>
      <c r="AL31" s="7">
        <v>18</v>
      </c>
      <c r="AM31" s="7">
        <v>6.28</v>
      </c>
      <c r="AN31" s="9">
        <v>0</v>
      </c>
      <c r="AO31" s="9">
        <v>1</v>
      </c>
      <c r="AP31" s="9">
        <v>1</v>
      </c>
      <c r="AQ31" s="9">
        <v>0</v>
      </c>
      <c r="AR31" s="9">
        <v>0</v>
      </c>
      <c r="AS31" s="9">
        <v>0</v>
      </c>
      <c r="AT31" s="8">
        <v>0</v>
      </c>
      <c r="AU31" s="9">
        <v>0</v>
      </c>
      <c r="AV31" s="31">
        <v>1</v>
      </c>
      <c r="AW31" s="9">
        <v>0</v>
      </c>
      <c r="AX31" s="9">
        <v>0</v>
      </c>
      <c r="AY31" s="31">
        <v>1</v>
      </c>
      <c r="AZ31" s="21">
        <v>2004</v>
      </c>
      <c r="BA31" s="23"/>
      <c r="BB31" s="39">
        <v>0</v>
      </c>
      <c r="BC31" s="39">
        <v>0</v>
      </c>
      <c r="BD31" s="39">
        <v>0</v>
      </c>
      <c r="BE31" s="59">
        <v>1</v>
      </c>
      <c r="BF31" s="39" t="s">
        <v>433</v>
      </c>
      <c r="BG31" s="59" t="s">
        <v>433</v>
      </c>
      <c r="BH31" s="39" t="s">
        <v>433</v>
      </c>
      <c r="BI31" s="39" t="s">
        <v>433</v>
      </c>
      <c r="BJ31" s="39" t="s">
        <v>433</v>
      </c>
      <c r="BK31" s="39" t="s">
        <v>433</v>
      </c>
      <c r="BL31" s="39" t="s">
        <v>433</v>
      </c>
      <c r="BM31" s="57" t="s">
        <v>433</v>
      </c>
      <c r="BN31" s="18" t="s">
        <v>433</v>
      </c>
      <c r="BO31" s="53">
        <f t="shared" si="14"/>
        <v>0.46172000000000002</v>
      </c>
      <c r="BP31" s="54">
        <v>0.53827999999999998</v>
      </c>
      <c r="BQ31">
        <v>0.52400000000000002</v>
      </c>
      <c r="BR31" s="54">
        <v>0.47599999999999998</v>
      </c>
      <c r="BT31" s="18"/>
      <c r="BU31" t="s">
        <v>433</v>
      </c>
      <c r="BV31" s="18" t="s">
        <v>433</v>
      </c>
      <c r="BW31" s="18" t="s">
        <v>256</v>
      </c>
      <c r="CD31" s="18"/>
      <c r="CG31" s="18"/>
      <c r="CJ31" s="25">
        <v>27.56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18">
        <v>0</v>
      </c>
      <c r="CS31">
        <v>1</v>
      </c>
      <c r="CT31">
        <v>0</v>
      </c>
      <c r="CU31">
        <v>0</v>
      </c>
      <c r="CV31" s="18">
        <v>0</v>
      </c>
      <c r="CW31">
        <v>0</v>
      </c>
      <c r="CX31">
        <v>0</v>
      </c>
      <c r="CY31">
        <v>0</v>
      </c>
      <c r="CZ31">
        <v>0</v>
      </c>
      <c r="DA31" s="18">
        <v>0</v>
      </c>
      <c r="DB31">
        <v>0</v>
      </c>
      <c r="DC31">
        <v>0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 s="18">
        <v>0</v>
      </c>
      <c r="DN31" s="18"/>
      <c r="DS31" s="43" t="s">
        <v>397</v>
      </c>
    </row>
    <row r="32" spans="1:123" x14ac:dyDescent="0.25">
      <c r="A32">
        <v>31</v>
      </c>
      <c r="B32">
        <v>2</v>
      </c>
      <c r="C32" s="25" t="s">
        <v>466</v>
      </c>
      <c r="D32" s="12">
        <v>19.999999999999996</v>
      </c>
      <c r="E32" s="14">
        <v>1.8969072164948451</v>
      </c>
      <c r="F32" s="7">
        <v>10.543478260869565</v>
      </c>
      <c r="G32" s="7">
        <f t="shared" si="9"/>
        <v>18.103092783505151</v>
      </c>
      <c r="H32" s="16">
        <f t="shared" si="10"/>
        <v>21.896907216494842</v>
      </c>
      <c r="I32" s="11">
        <f t="shared" si="0"/>
        <v>3.709430701228749E-2</v>
      </c>
      <c r="J32" s="39">
        <f t="shared" si="1"/>
        <v>3.5182229331241748E-3</v>
      </c>
      <c r="K32" s="39">
        <f t="shared" si="6"/>
        <v>284.23440441620966</v>
      </c>
      <c r="L32" s="39">
        <f t="shared" si="11"/>
        <v>3.3576084079163314E-2</v>
      </c>
      <c r="M32" s="39">
        <f t="shared" si="12"/>
        <v>4.0612529945411667E-2</v>
      </c>
      <c r="N32" s="42"/>
      <c r="O32" s="8"/>
      <c r="P32" s="9"/>
      <c r="Q32" s="9"/>
      <c r="R32" s="8"/>
      <c r="S32" s="9"/>
      <c r="T32" s="9"/>
      <c r="U32" s="8"/>
      <c r="V32" s="9"/>
      <c r="W32" s="9"/>
      <c r="X32" s="9"/>
      <c r="Y32" s="8"/>
      <c r="Z32" s="9"/>
      <c r="AA32" s="8">
        <v>1</v>
      </c>
      <c r="AB32" s="9">
        <v>0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f t="shared" si="16"/>
        <v>80686.031719999999</v>
      </c>
      <c r="AI32" s="9">
        <v>7</v>
      </c>
      <c r="AJ32" s="9">
        <f t="shared" si="2"/>
        <v>80678.031719999999</v>
      </c>
      <c r="AL32" s="7">
        <v>20</v>
      </c>
      <c r="AM32" s="7">
        <v>6.28</v>
      </c>
      <c r="AN32" s="9">
        <v>0</v>
      </c>
      <c r="AO32" s="9">
        <v>1</v>
      </c>
      <c r="AP32" s="9">
        <v>1</v>
      </c>
      <c r="AQ32" s="9">
        <v>0</v>
      </c>
      <c r="AR32" s="9">
        <v>0</v>
      </c>
      <c r="AS32" s="9">
        <v>0</v>
      </c>
      <c r="AT32" s="8">
        <v>0</v>
      </c>
      <c r="AU32" s="9">
        <v>0</v>
      </c>
      <c r="AV32" s="31">
        <v>1</v>
      </c>
      <c r="AW32" s="9">
        <v>0</v>
      </c>
      <c r="AX32" s="9">
        <v>0</v>
      </c>
      <c r="AY32" s="31">
        <v>1</v>
      </c>
      <c r="AZ32" s="21">
        <v>2004</v>
      </c>
      <c r="BA32" s="23"/>
      <c r="BB32" s="39">
        <v>0</v>
      </c>
      <c r="BC32" s="39">
        <v>0</v>
      </c>
      <c r="BD32" s="39">
        <v>0</v>
      </c>
      <c r="BE32" s="59">
        <v>1</v>
      </c>
      <c r="BF32" s="39" t="s">
        <v>433</v>
      </c>
      <c r="BG32" s="59" t="s">
        <v>433</v>
      </c>
      <c r="BH32" s="39" t="s">
        <v>433</v>
      </c>
      <c r="BI32" s="39" t="s">
        <v>433</v>
      </c>
      <c r="BJ32" s="39" t="s">
        <v>433</v>
      </c>
      <c r="BK32" s="39" t="s">
        <v>433</v>
      </c>
      <c r="BL32" s="39" t="s">
        <v>433</v>
      </c>
      <c r="BM32" s="57" t="s">
        <v>433</v>
      </c>
      <c r="BN32" s="18" t="s">
        <v>433</v>
      </c>
      <c r="BO32" s="53">
        <f t="shared" si="14"/>
        <v>0.46172000000000002</v>
      </c>
      <c r="BP32" s="54">
        <v>0.53827999999999998</v>
      </c>
      <c r="BQ32">
        <v>0.52400000000000002</v>
      </c>
      <c r="BR32" s="54">
        <v>0.47599999999999998</v>
      </c>
      <c r="BT32" s="18"/>
      <c r="BU32" t="s">
        <v>433</v>
      </c>
      <c r="BV32" s="18" t="s">
        <v>433</v>
      </c>
      <c r="BW32" s="18" t="s">
        <v>256</v>
      </c>
      <c r="CD32" s="18"/>
      <c r="CG32" s="18"/>
      <c r="CJ32" s="25">
        <v>27.56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 s="18">
        <v>0</v>
      </c>
      <c r="CS32">
        <v>1</v>
      </c>
      <c r="CT32">
        <v>0</v>
      </c>
      <c r="CU32">
        <v>0</v>
      </c>
      <c r="CV32" s="18">
        <v>0</v>
      </c>
      <c r="CW32">
        <v>0</v>
      </c>
      <c r="CX32">
        <v>0</v>
      </c>
      <c r="CY32">
        <v>0</v>
      </c>
      <c r="CZ32">
        <v>0</v>
      </c>
      <c r="DA32" s="18">
        <v>0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18">
        <v>0</v>
      </c>
      <c r="DN32" s="18"/>
      <c r="DS32" s="43" t="s">
        <v>397</v>
      </c>
    </row>
    <row r="33" spans="1:123" x14ac:dyDescent="0.25">
      <c r="A33">
        <v>32</v>
      </c>
      <c r="B33">
        <v>2</v>
      </c>
      <c r="C33" s="25" t="s">
        <v>466</v>
      </c>
      <c r="D33" s="12">
        <v>8.5357084097210656</v>
      </c>
      <c r="E33" s="14">
        <v>2.1264918163590809</v>
      </c>
      <c r="F33" s="7">
        <v>4.0139860139860142</v>
      </c>
      <c r="G33" s="7">
        <f t="shared" si="9"/>
        <v>6.4092165933619842</v>
      </c>
      <c r="H33" s="16">
        <f t="shared" si="10"/>
        <v>10.662200226080147</v>
      </c>
      <c r="I33" s="11">
        <f t="shared" si="0"/>
        <v>1.4130412690719161E-2</v>
      </c>
      <c r="J33" s="39">
        <f t="shared" si="1"/>
        <v>3.5202944508237631E-3</v>
      </c>
      <c r="K33" s="39">
        <f t="shared" si="6"/>
        <v>284.06714664621194</v>
      </c>
      <c r="L33" s="39">
        <f t="shared" si="11"/>
        <v>1.0610118239895397E-2</v>
      </c>
      <c r="M33" s="39">
        <f t="shared" si="12"/>
        <v>1.7650707141542925E-2</v>
      </c>
      <c r="N33" s="42"/>
      <c r="O33" s="8"/>
      <c r="P33" s="9"/>
      <c r="Q33" s="9"/>
      <c r="R33" s="8"/>
      <c r="S33" s="9"/>
      <c r="T33" s="9"/>
      <c r="U33" s="8"/>
      <c r="V33" s="9"/>
      <c r="W33" s="9"/>
      <c r="X33" s="9"/>
      <c r="Y33" s="8"/>
      <c r="Z33" s="9"/>
      <c r="AA33" s="8">
        <v>1</v>
      </c>
      <c r="AB33" s="9">
        <v>0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f t="shared" si="16"/>
        <v>80686.031719999999</v>
      </c>
      <c r="AI33" s="9">
        <v>7</v>
      </c>
      <c r="AJ33" s="9">
        <f t="shared" si="2"/>
        <v>80678.031719999999</v>
      </c>
      <c r="AL33" s="7">
        <v>22</v>
      </c>
      <c r="AM33" s="7">
        <v>6.28</v>
      </c>
      <c r="AN33" s="9">
        <v>0</v>
      </c>
      <c r="AO33" s="9">
        <v>1</v>
      </c>
      <c r="AP33" s="9">
        <v>1</v>
      </c>
      <c r="AQ33" s="9">
        <v>0</v>
      </c>
      <c r="AR33" s="9">
        <v>0</v>
      </c>
      <c r="AS33" s="9">
        <v>0</v>
      </c>
      <c r="AT33" s="8">
        <v>0</v>
      </c>
      <c r="AU33" s="9">
        <v>0</v>
      </c>
      <c r="AV33" s="31">
        <v>1</v>
      </c>
      <c r="AW33" s="9">
        <v>0</v>
      </c>
      <c r="AX33" s="9">
        <v>0</v>
      </c>
      <c r="AY33" s="31">
        <v>1</v>
      </c>
      <c r="AZ33" s="21">
        <v>2004</v>
      </c>
      <c r="BA33" s="23"/>
      <c r="BB33" s="39">
        <v>0</v>
      </c>
      <c r="BC33" s="39">
        <v>0</v>
      </c>
      <c r="BD33" s="39">
        <v>0</v>
      </c>
      <c r="BE33" s="59">
        <v>1</v>
      </c>
      <c r="BF33" s="39" t="s">
        <v>433</v>
      </c>
      <c r="BG33" s="59" t="s">
        <v>433</v>
      </c>
      <c r="BH33" s="39" t="s">
        <v>433</v>
      </c>
      <c r="BI33" s="39" t="s">
        <v>433</v>
      </c>
      <c r="BJ33" s="39" t="s">
        <v>433</v>
      </c>
      <c r="BK33" s="39" t="s">
        <v>433</v>
      </c>
      <c r="BL33" s="39" t="s">
        <v>433</v>
      </c>
      <c r="BM33" s="57" t="s">
        <v>433</v>
      </c>
      <c r="BN33" s="18" t="s">
        <v>433</v>
      </c>
      <c r="BO33" s="53">
        <f t="shared" si="14"/>
        <v>0.46172000000000002</v>
      </c>
      <c r="BP33" s="54">
        <v>0.53827999999999998</v>
      </c>
      <c r="BQ33">
        <v>0.52400000000000002</v>
      </c>
      <c r="BR33" s="54">
        <v>0.47599999999999998</v>
      </c>
      <c r="BT33" s="18"/>
      <c r="BU33" t="s">
        <v>433</v>
      </c>
      <c r="BV33" s="18" t="s">
        <v>433</v>
      </c>
      <c r="BW33" s="18" t="s">
        <v>256</v>
      </c>
      <c r="CD33" s="18"/>
      <c r="CG33" s="18"/>
      <c r="CJ33" s="25">
        <v>27.56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 s="18">
        <v>0</v>
      </c>
      <c r="CS33">
        <v>1</v>
      </c>
      <c r="CT33">
        <v>0</v>
      </c>
      <c r="CU33">
        <v>0</v>
      </c>
      <c r="CV33" s="18">
        <v>0</v>
      </c>
      <c r="CW33">
        <v>0</v>
      </c>
      <c r="CX33">
        <v>0</v>
      </c>
      <c r="CY33">
        <v>0</v>
      </c>
      <c r="CZ33">
        <v>0</v>
      </c>
      <c r="DA33" s="18">
        <v>0</v>
      </c>
      <c r="DB33">
        <v>0</v>
      </c>
      <c r="DC33">
        <v>0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18">
        <v>0</v>
      </c>
      <c r="DN33" s="18"/>
      <c r="DS33" s="43" t="s">
        <v>397</v>
      </c>
    </row>
    <row r="34" spans="1:123" x14ac:dyDescent="0.25">
      <c r="A34">
        <v>33</v>
      </c>
      <c r="B34">
        <v>2</v>
      </c>
      <c r="C34" s="25" t="s">
        <v>466</v>
      </c>
      <c r="D34" s="12">
        <v>10.302199320664297</v>
      </c>
      <c r="E34" s="14">
        <v>1.3856759320191743</v>
      </c>
      <c r="F34" s="7">
        <v>7.4347826086956532</v>
      </c>
      <c r="G34" s="7">
        <f t="shared" si="9"/>
        <v>8.9165233886451229</v>
      </c>
      <c r="H34" s="16">
        <f t="shared" si="10"/>
        <v>11.687875252683471</v>
      </c>
      <c r="I34" s="11">
        <f t="shared" si="0"/>
        <v>2.6166274991099851E-2</v>
      </c>
      <c r="J34" s="39">
        <f t="shared" si="1"/>
        <v>3.5194404958789264E-3</v>
      </c>
      <c r="K34" s="39">
        <f t="shared" si="6"/>
        <v>284.13607252941074</v>
      </c>
      <c r="L34" s="39">
        <f t="shared" si="11"/>
        <v>2.2646834495220924E-2</v>
      </c>
      <c r="M34" s="39">
        <f t="shared" si="12"/>
        <v>2.9685715486978778E-2</v>
      </c>
      <c r="N34" s="42"/>
      <c r="O34" s="8"/>
      <c r="P34" s="9"/>
      <c r="Q34" s="9"/>
      <c r="R34" s="8"/>
      <c r="S34" s="9"/>
      <c r="T34" s="9"/>
      <c r="U34" s="8"/>
      <c r="V34" s="9"/>
      <c r="W34" s="9"/>
      <c r="X34" s="9"/>
      <c r="Y34" s="8"/>
      <c r="Z34" s="9"/>
      <c r="AA34" s="8">
        <v>1</v>
      </c>
      <c r="AB34" s="9">
        <v>0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f t="shared" si="16"/>
        <v>80686.031719999999</v>
      </c>
      <c r="AI34" s="9">
        <v>7</v>
      </c>
      <c r="AJ34" s="9">
        <f t="shared" si="2"/>
        <v>80678.031719999999</v>
      </c>
      <c r="AL34" s="7">
        <v>16</v>
      </c>
      <c r="AM34" s="7">
        <v>6.28</v>
      </c>
      <c r="AN34" s="9">
        <v>0</v>
      </c>
      <c r="AO34" s="9">
        <v>1</v>
      </c>
      <c r="AP34" s="9">
        <v>1</v>
      </c>
      <c r="AQ34" s="9">
        <v>0</v>
      </c>
      <c r="AR34" s="9">
        <v>0</v>
      </c>
      <c r="AS34" s="9">
        <v>0</v>
      </c>
      <c r="AT34" s="8">
        <v>0</v>
      </c>
      <c r="AU34" s="9">
        <v>0</v>
      </c>
      <c r="AV34" s="31">
        <v>1</v>
      </c>
      <c r="AW34" s="9">
        <v>0</v>
      </c>
      <c r="AX34" s="9">
        <v>0</v>
      </c>
      <c r="AY34" s="31">
        <v>1</v>
      </c>
      <c r="AZ34" s="21">
        <v>2006</v>
      </c>
      <c r="BA34" s="23"/>
      <c r="BB34" s="39">
        <v>0</v>
      </c>
      <c r="BC34" s="39">
        <v>0</v>
      </c>
      <c r="BD34" s="39">
        <v>0</v>
      </c>
      <c r="BE34" s="59">
        <v>1</v>
      </c>
      <c r="BF34" s="39" t="s">
        <v>433</v>
      </c>
      <c r="BG34" s="59" t="s">
        <v>433</v>
      </c>
      <c r="BH34" s="39" t="s">
        <v>433</v>
      </c>
      <c r="BI34" s="39" t="s">
        <v>433</v>
      </c>
      <c r="BJ34" s="39" t="s">
        <v>433</v>
      </c>
      <c r="BK34" s="39" t="s">
        <v>433</v>
      </c>
      <c r="BL34" s="39" t="s">
        <v>433</v>
      </c>
      <c r="BM34" s="57" t="s">
        <v>433</v>
      </c>
      <c r="BN34" s="18" t="s">
        <v>433</v>
      </c>
      <c r="BO34" s="53">
        <f t="shared" si="14"/>
        <v>0.46172000000000002</v>
      </c>
      <c r="BP34" s="54">
        <v>0.53827999999999998</v>
      </c>
      <c r="BQ34">
        <v>0.52400000000000002</v>
      </c>
      <c r="BR34" s="54">
        <v>0.47599999999999998</v>
      </c>
      <c r="BT34" s="18"/>
      <c r="BU34" t="s">
        <v>433</v>
      </c>
      <c r="BV34" s="18" t="s">
        <v>433</v>
      </c>
      <c r="BW34" s="18" t="s">
        <v>256</v>
      </c>
      <c r="CD34" s="18"/>
      <c r="CG34" s="18"/>
      <c r="CJ34" s="25">
        <v>27.56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 s="18">
        <v>0</v>
      </c>
      <c r="CS34">
        <v>1</v>
      </c>
      <c r="CT34">
        <v>0</v>
      </c>
      <c r="CU34">
        <v>0</v>
      </c>
      <c r="CV34" s="18">
        <v>0</v>
      </c>
      <c r="CW34">
        <v>0</v>
      </c>
      <c r="CX34">
        <v>0</v>
      </c>
      <c r="CY34">
        <v>0</v>
      </c>
      <c r="CZ34">
        <v>0</v>
      </c>
      <c r="DA34" s="18">
        <v>0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18">
        <v>0</v>
      </c>
      <c r="DN34" s="18"/>
      <c r="DS34" s="43" t="s">
        <v>397</v>
      </c>
    </row>
    <row r="35" spans="1:123" x14ac:dyDescent="0.25">
      <c r="A35">
        <v>34</v>
      </c>
      <c r="B35">
        <v>2</v>
      </c>
      <c r="C35" s="25" t="s">
        <v>466</v>
      </c>
      <c r="D35" s="12">
        <v>8.7920081740137324</v>
      </c>
      <c r="E35" s="14">
        <v>0.25167962330191979</v>
      </c>
      <c r="F35" s="7">
        <v>34.933333333333337</v>
      </c>
      <c r="G35" s="7">
        <f t="shared" si="9"/>
        <v>8.5403285507118127</v>
      </c>
      <c r="H35" s="16">
        <f t="shared" si="10"/>
        <v>9.043687797315652</v>
      </c>
      <c r="I35" s="11">
        <f t="shared" si="0"/>
        <v>0.12206816053172656</v>
      </c>
      <c r="J35" s="39">
        <f t="shared" si="1"/>
        <v>3.4943175724730879E-3</v>
      </c>
      <c r="K35" s="39">
        <f t="shared" si="6"/>
        <v>286.17891169297883</v>
      </c>
      <c r="L35" s="39">
        <f t="shared" si="11"/>
        <v>0.11857384295925347</v>
      </c>
      <c r="M35" s="39">
        <f t="shared" si="12"/>
        <v>0.12556247810419965</v>
      </c>
      <c r="N35" s="42"/>
      <c r="O35" s="8"/>
      <c r="P35" s="9"/>
      <c r="Q35" s="9"/>
      <c r="R35" s="8"/>
      <c r="S35" s="9"/>
      <c r="T35" s="9"/>
      <c r="U35" s="8"/>
      <c r="V35" s="9"/>
      <c r="W35" s="9"/>
      <c r="X35" s="9"/>
      <c r="Y35" s="8"/>
      <c r="Z35" s="9"/>
      <c r="AA35" s="8">
        <v>1</v>
      </c>
      <c r="AB35" s="9">
        <v>0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f t="shared" si="16"/>
        <v>80686.031719999999</v>
      </c>
      <c r="AI35" s="9">
        <v>7</v>
      </c>
      <c r="AJ35" s="9">
        <f t="shared" si="2"/>
        <v>80678.031719999999</v>
      </c>
      <c r="AL35" s="7">
        <v>18</v>
      </c>
      <c r="AM35" s="7">
        <v>6.28</v>
      </c>
      <c r="AN35" s="9">
        <v>0</v>
      </c>
      <c r="AO35" s="9">
        <v>1</v>
      </c>
      <c r="AP35" s="9">
        <v>1</v>
      </c>
      <c r="AQ35" s="9">
        <v>0</v>
      </c>
      <c r="AR35" s="9">
        <v>0</v>
      </c>
      <c r="AS35" s="9">
        <v>0</v>
      </c>
      <c r="AT35" s="8">
        <v>0</v>
      </c>
      <c r="AU35" s="9">
        <v>0</v>
      </c>
      <c r="AV35" s="31">
        <v>1</v>
      </c>
      <c r="AW35" s="9">
        <v>0</v>
      </c>
      <c r="AX35" s="9">
        <v>0</v>
      </c>
      <c r="AY35" s="31">
        <v>1</v>
      </c>
      <c r="AZ35" s="21">
        <v>2006</v>
      </c>
      <c r="BA35" s="23"/>
      <c r="BB35" s="39">
        <v>0</v>
      </c>
      <c r="BC35" s="39">
        <v>0</v>
      </c>
      <c r="BD35" s="39">
        <v>0</v>
      </c>
      <c r="BE35" s="59">
        <v>1</v>
      </c>
      <c r="BF35" s="39" t="s">
        <v>433</v>
      </c>
      <c r="BG35" s="59" t="s">
        <v>433</v>
      </c>
      <c r="BH35" s="39" t="s">
        <v>433</v>
      </c>
      <c r="BI35" s="39" t="s">
        <v>433</v>
      </c>
      <c r="BJ35" s="39" t="s">
        <v>433</v>
      </c>
      <c r="BK35" s="39" t="s">
        <v>433</v>
      </c>
      <c r="BL35" s="39" t="s">
        <v>433</v>
      </c>
      <c r="BM35" s="57" t="s">
        <v>433</v>
      </c>
      <c r="BN35" s="18" t="s">
        <v>433</v>
      </c>
      <c r="BO35" s="53">
        <f t="shared" si="14"/>
        <v>0.46172000000000002</v>
      </c>
      <c r="BP35" s="54">
        <v>0.53827999999999998</v>
      </c>
      <c r="BQ35">
        <v>0.52400000000000002</v>
      </c>
      <c r="BR35" s="54">
        <v>0.47599999999999998</v>
      </c>
      <c r="BT35" s="18"/>
      <c r="BU35" t="s">
        <v>433</v>
      </c>
      <c r="BV35" s="18" t="s">
        <v>433</v>
      </c>
      <c r="BW35" s="18" t="s">
        <v>256</v>
      </c>
      <c r="CD35" s="18"/>
      <c r="CG35" s="18"/>
      <c r="CJ35" s="25">
        <v>27.56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 s="18">
        <v>0</v>
      </c>
      <c r="CS35">
        <v>1</v>
      </c>
      <c r="CT35">
        <v>0</v>
      </c>
      <c r="CU35">
        <v>0</v>
      </c>
      <c r="CV35" s="18">
        <v>0</v>
      </c>
      <c r="CW35">
        <v>0</v>
      </c>
      <c r="CX35">
        <v>0</v>
      </c>
      <c r="CY35">
        <v>0</v>
      </c>
      <c r="CZ35">
        <v>0</v>
      </c>
      <c r="DA35" s="18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s="18">
        <v>0</v>
      </c>
      <c r="DN35" s="18"/>
      <c r="DS35" s="43" t="s">
        <v>397</v>
      </c>
    </row>
    <row r="36" spans="1:123" x14ac:dyDescent="0.25">
      <c r="A36">
        <v>35</v>
      </c>
      <c r="B36">
        <v>2</v>
      </c>
      <c r="C36" s="25" t="s">
        <v>466</v>
      </c>
      <c r="D36" s="12">
        <v>15.108644332213373</v>
      </c>
      <c r="E36" s="14">
        <v>0.83640316091169442</v>
      </c>
      <c r="F36" s="7">
        <v>18.063829787234042</v>
      </c>
      <c r="G36" s="7">
        <f t="shared" si="9"/>
        <v>14.27224117130168</v>
      </c>
      <c r="H36" s="16">
        <f t="shared" si="10"/>
        <v>15.945047493125067</v>
      </c>
      <c r="I36" s="11">
        <f t="shared" si="0"/>
        <v>6.3468130399684367E-2</v>
      </c>
      <c r="J36" s="39">
        <f t="shared" si="1"/>
        <v>3.513547854870631E-3</v>
      </c>
      <c r="K36" s="39">
        <f t="shared" si="6"/>
        <v>284.61260278944457</v>
      </c>
      <c r="L36" s="39">
        <f t="shared" si="11"/>
        <v>5.9954582544813735E-2</v>
      </c>
      <c r="M36" s="39">
        <f t="shared" si="12"/>
        <v>6.6981678254554991E-2</v>
      </c>
      <c r="N36" s="42"/>
      <c r="O36" s="8"/>
      <c r="P36" s="9"/>
      <c r="Q36" s="9"/>
      <c r="R36" s="8"/>
      <c r="S36" s="9"/>
      <c r="T36" s="9"/>
      <c r="U36" s="8"/>
      <c r="V36" s="9"/>
      <c r="W36" s="9"/>
      <c r="X36" s="9"/>
      <c r="Y36" s="8"/>
      <c r="Z36" s="9"/>
      <c r="AA36" s="8">
        <v>1</v>
      </c>
      <c r="AB36" s="9">
        <v>0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f t="shared" si="16"/>
        <v>80686.031719999999</v>
      </c>
      <c r="AI36" s="9">
        <v>7</v>
      </c>
      <c r="AJ36" s="9">
        <f t="shared" si="2"/>
        <v>80678.031719999999</v>
      </c>
      <c r="AL36" s="7">
        <v>20</v>
      </c>
      <c r="AM36" s="7">
        <v>6.28</v>
      </c>
      <c r="AN36" s="9">
        <v>0</v>
      </c>
      <c r="AO36" s="9">
        <v>1</v>
      </c>
      <c r="AP36" s="9">
        <v>1</v>
      </c>
      <c r="AQ36" s="9">
        <v>0</v>
      </c>
      <c r="AR36" s="9">
        <v>0</v>
      </c>
      <c r="AS36" s="9">
        <v>0</v>
      </c>
      <c r="AT36" s="8">
        <v>0</v>
      </c>
      <c r="AU36" s="9">
        <v>0</v>
      </c>
      <c r="AV36" s="31">
        <v>1</v>
      </c>
      <c r="AW36" s="9">
        <v>0</v>
      </c>
      <c r="AX36" s="9">
        <v>0</v>
      </c>
      <c r="AY36" s="31">
        <v>1</v>
      </c>
      <c r="AZ36" s="21">
        <v>2006</v>
      </c>
      <c r="BA36" s="23"/>
      <c r="BB36" s="39">
        <v>0</v>
      </c>
      <c r="BC36" s="39">
        <v>0</v>
      </c>
      <c r="BD36" s="39">
        <v>0</v>
      </c>
      <c r="BE36" s="59">
        <v>1</v>
      </c>
      <c r="BF36" s="39" t="s">
        <v>433</v>
      </c>
      <c r="BG36" s="59" t="s">
        <v>433</v>
      </c>
      <c r="BH36" s="39" t="s">
        <v>433</v>
      </c>
      <c r="BI36" s="39" t="s">
        <v>433</v>
      </c>
      <c r="BJ36" s="39" t="s">
        <v>433</v>
      </c>
      <c r="BK36" s="39" t="s">
        <v>433</v>
      </c>
      <c r="BL36" s="39" t="s">
        <v>433</v>
      </c>
      <c r="BM36" s="57" t="s">
        <v>433</v>
      </c>
      <c r="BN36" s="18" t="s">
        <v>433</v>
      </c>
      <c r="BO36" s="53">
        <f t="shared" si="14"/>
        <v>0.46172000000000002</v>
      </c>
      <c r="BP36" s="54">
        <v>0.53827999999999998</v>
      </c>
      <c r="BQ36">
        <v>0.52400000000000002</v>
      </c>
      <c r="BR36" s="54">
        <v>0.47599999999999998</v>
      </c>
      <c r="BT36" s="18"/>
      <c r="BU36" t="s">
        <v>433</v>
      </c>
      <c r="BV36" s="18" t="s">
        <v>433</v>
      </c>
      <c r="BW36" s="18" t="s">
        <v>256</v>
      </c>
      <c r="CD36" s="18"/>
      <c r="CG36" s="18"/>
      <c r="CJ36" s="25">
        <v>27.56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 s="18">
        <v>0</v>
      </c>
      <c r="CS36">
        <v>1</v>
      </c>
      <c r="CT36">
        <v>0</v>
      </c>
      <c r="CU36">
        <v>0</v>
      </c>
      <c r="CV36" s="18">
        <v>0</v>
      </c>
      <c r="CW36">
        <v>0</v>
      </c>
      <c r="CX36">
        <v>0</v>
      </c>
      <c r="CY36">
        <v>0</v>
      </c>
      <c r="CZ36">
        <v>0</v>
      </c>
      <c r="DA36" s="18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 s="18">
        <v>0</v>
      </c>
      <c r="DN36" s="18"/>
      <c r="DS36" s="43" t="s">
        <v>397</v>
      </c>
    </row>
    <row r="37" spans="1:123" x14ac:dyDescent="0.25">
      <c r="A37">
        <v>36</v>
      </c>
      <c r="B37">
        <v>2</v>
      </c>
      <c r="C37" s="25" t="s">
        <v>466</v>
      </c>
      <c r="D37" s="12">
        <v>3.6339712642529332</v>
      </c>
      <c r="E37" s="14">
        <v>0.33859320555336098</v>
      </c>
      <c r="F37" s="7">
        <v>10.732558139534886</v>
      </c>
      <c r="G37" s="7">
        <f t="shared" si="9"/>
        <v>3.2953780586995722</v>
      </c>
      <c r="H37" s="16">
        <f t="shared" si="10"/>
        <v>3.9725644698062941</v>
      </c>
      <c r="I37" s="11">
        <f t="shared" si="0"/>
        <v>3.7758592101221095E-2</v>
      </c>
      <c r="J37" s="39">
        <f t="shared" si="1"/>
        <v>3.5181353420422681E-3</v>
      </c>
      <c r="K37" s="39">
        <f t="shared" si="6"/>
        <v>284.24148100553253</v>
      </c>
      <c r="L37" s="39">
        <f t="shared" si="11"/>
        <v>3.4240456759178826E-2</v>
      </c>
      <c r="M37" s="39">
        <f t="shared" si="12"/>
        <v>4.1276727443263363E-2</v>
      </c>
      <c r="N37" s="42"/>
      <c r="O37" s="8"/>
      <c r="P37" s="9"/>
      <c r="Q37" s="9"/>
      <c r="R37" s="8"/>
      <c r="S37" s="9"/>
      <c r="T37" s="9"/>
      <c r="U37" s="8"/>
      <c r="V37" s="9"/>
      <c r="W37" s="9"/>
      <c r="X37" s="9"/>
      <c r="Y37" s="8"/>
      <c r="Z37" s="9"/>
      <c r="AA37" s="8">
        <v>1</v>
      </c>
      <c r="AB37" s="9">
        <v>0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f t="shared" si="16"/>
        <v>80686.031719999999</v>
      </c>
      <c r="AI37" s="9">
        <v>7</v>
      </c>
      <c r="AJ37" s="9">
        <f t="shared" si="2"/>
        <v>80678.031719999999</v>
      </c>
      <c r="AL37" s="7">
        <v>22</v>
      </c>
      <c r="AM37" s="7">
        <v>6.28</v>
      </c>
      <c r="AN37" s="9">
        <v>0</v>
      </c>
      <c r="AO37" s="9">
        <v>1</v>
      </c>
      <c r="AP37" s="9">
        <v>1</v>
      </c>
      <c r="AQ37" s="9">
        <v>0</v>
      </c>
      <c r="AR37" s="9">
        <v>0</v>
      </c>
      <c r="AS37" s="9">
        <v>0</v>
      </c>
      <c r="AT37" s="8">
        <v>0</v>
      </c>
      <c r="AU37" s="9">
        <v>0</v>
      </c>
      <c r="AV37" s="31">
        <v>1</v>
      </c>
      <c r="AW37" s="9">
        <v>0</v>
      </c>
      <c r="AX37" s="9">
        <v>0</v>
      </c>
      <c r="AY37" s="31">
        <v>1</v>
      </c>
      <c r="AZ37" s="21">
        <v>2006</v>
      </c>
      <c r="BA37" s="23"/>
      <c r="BB37" s="39">
        <v>0</v>
      </c>
      <c r="BC37" s="39">
        <v>0</v>
      </c>
      <c r="BD37" s="39">
        <v>0</v>
      </c>
      <c r="BE37" s="59">
        <v>1</v>
      </c>
      <c r="BF37" s="39" t="s">
        <v>433</v>
      </c>
      <c r="BG37" s="59" t="s">
        <v>433</v>
      </c>
      <c r="BH37" s="39" t="s">
        <v>433</v>
      </c>
      <c r="BI37" s="39" t="s">
        <v>433</v>
      </c>
      <c r="BJ37" s="39" t="s">
        <v>433</v>
      </c>
      <c r="BK37" s="39" t="s">
        <v>433</v>
      </c>
      <c r="BL37" s="39" t="s">
        <v>433</v>
      </c>
      <c r="BM37" s="57" t="s">
        <v>433</v>
      </c>
      <c r="BN37" s="18" t="s">
        <v>433</v>
      </c>
      <c r="BO37" s="53">
        <f t="shared" si="14"/>
        <v>0.46172000000000002</v>
      </c>
      <c r="BP37" s="54">
        <v>0.53827999999999998</v>
      </c>
      <c r="BQ37">
        <v>0.52400000000000002</v>
      </c>
      <c r="BR37" s="54">
        <v>0.47599999999999998</v>
      </c>
      <c r="BT37" s="18"/>
      <c r="BU37" t="s">
        <v>433</v>
      </c>
      <c r="BV37" s="18" t="s">
        <v>433</v>
      </c>
      <c r="BW37" s="18" t="s">
        <v>256</v>
      </c>
      <c r="CD37" s="18"/>
      <c r="CG37" s="18"/>
      <c r="CJ37" s="25">
        <v>27.56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 s="18">
        <v>0</v>
      </c>
      <c r="CS37">
        <v>1</v>
      </c>
      <c r="CT37">
        <v>0</v>
      </c>
      <c r="CU37">
        <v>0</v>
      </c>
      <c r="CV37" s="18">
        <v>0</v>
      </c>
      <c r="CW37">
        <v>0</v>
      </c>
      <c r="CX37">
        <v>0</v>
      </c>
      <c r="CY37">
        <v>0</v>
      </c>
      <c r="CZ37">
        <v>0</v>
      </c>
      <c r="DA37" s="18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18">
        <v>0</v>
      </c>
      <c r="DN37" s="18"/>
      <c r="DS37" s="43" t="s">
        <v>397</v>
      </c>
    </row>
    <row r="38" spans="1:123" x14ac:dyDescent="0.25">
      <c r="A38">
        <v>37</v>
      </c>
      <c r="B38">
        <v>2</v>
      </c>
      <c r="C38" s="25" t="s">
        <v>466</v>
      </c>
      <c r="D38" s="12">
        <v>5.9401584624788173</v>
      </c>
      <c r="E38" s="14">
        <v>1.0685999350490993</v>
      </c>
      <c r="F38" s="7">
        <v>5.5588235294117654</v>
      </c>
      <c r="G38" s="7">
        <f t="shared" si="9"/>
        <v>4.871558527429718</v>
      </c>
      <c r="H38" s="16">
        <f t="shared" si="10"/>
        <v>7.0087583975279166</v>
      </c>
      <c r="I38" s="11">
        <f t="shared" si="0"/>
        <v>1.9566902738827035E-2</v>
      </c>
      <c r="J38" s="39">
        <f t="shared" si="1"/>
        <v>3.5199719212704707E-3</v>
      </c>
      <c r="K38" s="39">
        <f t="shared" si="6"/>
        <v>284.09317527711073</v>
      </c>
      <c r="L38" s="39">
        <f t="shared" si="11"/>
        <v>1.6046930817556565E-2</v>
      </c>
      <c r="M38" s="39">
        <f t="shared" si="12"/>
        <v>2.3086874660097505E-2</v>
      </c>
      <c r="N38" s="42"/>
      <c r="O38" s="8"/>
      <c r="P38" s="9"/>
      <c r="Q38" s="9"/>
      <c r="R38" s="8"/>
      <c r="S38" s="9"/>
      <c r="T38" s="9"/>
      <c r="U38" s="8"/>
      <c r="V38" s="9"/>
      <c r="W38" s="9"/>
      <c r="X38" s="9"/>
      <c r="Y38" s="8"/>
      <c r="Z38" s="9"/>
      <c r="AA38" s="8">
        <v>1</v>
      </c>
      <c r="AB38" s="9">
        <v>0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f t="shared" si="16"/>
        <v>80686.031719999999</v>
      </c>
      <c r="AI38" s="9">
        <v>7</v>
      </c>
      <c r="AJ38" s="9">
        <f t="shared" si="2"/>
        <v>80678.031719999999</v>
      </c>
      <c r="AL38" s="7">
        <v>16</v>
      </c>
      <c r="AM38" s="7">
        <v>6.28</v>
      </c>
      <c r="AN38" s="9">
        <v>0</v>
      </c>
      <c r="AO38" s="9">
        <v>1</v>
      </c>
      <c r="AP38" s="9">
        <v>1</v>
      </c>
      <c r="AQ38" s="9">
        <v>0</v>
      </c>
      <c r="AR38" s="9">
        <v>0</v>
      </c>
      <c r="AS38" s="9">
        <v>0</v>
      </c>
      <c r="AT38" s="8">
        <v>0</v>
      </c>
      <c r="AU38" s="9">
        <v>0</v>
      </c>
      <c r="AV38" s="31">
        <v>1</v>
      </c>
      <c r="AW38" s="9">
        <v>0</v>
      </c>
      <c r="AX38" s="9">
        <v>0</v>
      </c>
      <c r="AY38" s="31">
        <v>1</v>
      </c>
      <c r="AZ38" s="21">
        <v>2008</v>
      </c>
      <c r="BA38" s="23"/>
      <c r="BB38" s="39">
        <v>0</v>
      </c>
      <c r="BC38" s="39">
        <v>0</v>
      </c>
      <c r="BD38" s="39">
        <v>0</v>
      </c>
      <c r="BE38" s="59">
        <v>1</v>
      </c>
      <c r="BF38" s="39" t="s">
        <v>433</v>
      </c>
      <c r="BG38" s="59" t="s">
        <v>433</v>
      </c>
      <c r="BH38" s="39" t="s">
        <v>433</v>
      </c>
      <c r="BI38" s="39" t="s">
        <v>433</v>
      </c>
      <c r="BJ38" s="39" t="s">
        <v>433</v>
      </c>
      <c r="BK38" s="39" t="s">
        <v>433</v>
      </c>
      <c r="BL38" s="39" t="s">
        <v>433</v>
      </c>
      <c r="BM38" s="57" t="s">
        <v>433</v>
      </c>
      <c r="BN38" s="18" t="s">
        <v>433</v>
      </c>
      <c r="BO38" s="53">
        <f t="shared" si="14"/>
        <v>0.46172000000000002</v>
      </c>
      <c r="BP38" s="54">
        <v>0.53827999999999998</v>
      </c>
      <c r="BQ38">
        <v>0.52400000000000002</v>
      </c>
      <c r="BR38" s="54">
        <v>0.47599999999999998</v>
      </c>
      <c r="BT38" s="18"/>
      <c r="BU38" t="s">
        <v>433</v>
      </c>
      <c r="BV38" s="18" t="s">
        <v>433</v>
      </c>
      <c r="BW38" s="18" t="s">
        <v>256</v>
      </c>
      <c r="CD38" s="18"/>
      <c r="CG38" s="18"/>
      <c r="CJ38" s="25">
        <v>27.56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 s="18">
        <v>0</v>
      </c>
      <c r="CS38">
        <v>1</v>
      </c>
      <c r="CT38">
        <v>0</v>
      </c>
      <c r="CU38">
        <v>0</v>
      </c>
      <c r="CV38" s="18">
        <v>0</v>
      </c>
      <c r="CW38">
        <v>0</v>
      </c>
      <c r="CX38">
        <v>0</v>
      </c>
      <c r="CY38">
        <v>0</v>
      </c>
      <c r="CZ38">
        <v>0</v>
      </c>
      <c r="DA38" s="1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18">
        <v>0</v>
      </c>
      <c r="DN38" s="18"/>
      <c r="DS38" s="43" t="s">
        <v>397</v>
      </c>
    </row>
    <row r="39" spans="1:123" x14ac:dyDescent="0.25">
      <c r="A39">
        <v>38</v>
      </c>
      <c r="B39">
        <v>2</v>
      </c>
      <c r="C39" s="25" t="s">
        <v>466</v>
      </c>
      <c r="D39" s="12">
        <v>8.476080955730648</v>
      </c>
      <c r="E39" s="14">
        <v>0.18573085759569147</v>
      </c>
      <c r="F39" s="7">
        <v>45.63636363636364</v>
      </c>
      <c r="G39" s="7">
        <f t="shared" si="9"/>
        <v>8.2903500981349563</v>
      </c>
      <c r="H39" s="16">
        <f t="shared" si="10"/>
        <v>8.6618118133263398</v>
      </c>
      <c r="I39" s="11">
        <f t="shared" si="0"/>
        <v>0.15863496957834702</v>
      </c>
      <c r="J39" s="39">
        <f t="shared" si="1"/>
        <v>3.4760650704418667E-3</v>
      </c>
      <c r="K39" s="39">
        <f t="shared" si="6"/>
        <v>287.68161117101386</v>
      </c>
      <c r="L39" s="39">
        <f t="shared" si="11"/>
        <v>0.15515890450790515</v>
      </c>
      <c r="M39" s="39">
        <f t="shared" si="12"/>
        <v>0.1621110346487889</v>
      </c>
      <c r="N39" s="42"/>
      <c r="O39" s="8"/>
      <c r="P39" s="9"/>
      <c r="Q39" s="9"/>
      <c r="R39" s="8"/>
      <c r="S39" s="9"/>
      <c r="T39" s="9"/>
      <c r="U39" s="8"/>
      <c r="V39" s="9"/>
      <c r="W39" s="9"/>
      <c r="X39" s="9"/>
      <c r="Y39" s="8"/>
      <c r="Z39" s="9"/>
      <c r="AA39" s="8">
        <v>1</v>
      </c>
      <c r="AB39" s="9">
        <v>0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f t="shared" si="16"/>
        <v>80686.031719999999</v>
      </c>
      <c r="AI39" s="9">
        <v>7</v>
      </c>
      <c r="AJ39" s="9">
        <f t="shared" si="2"/>
        <v>80678.031719999999</v>
      </c>
      <c r="AL39" s="7">
        <v>18</v>
      </c>
      <c r="AM39" s="7">
        <v>6.28</v>
      </c>
      <c r="AN39" s="9">
        <v>0</v>
      </c>
      <c r="AO39" s="9">
        <v>1</v>
      </c>
      <c r="AP39" s="9">
        <v>1</v>
      </c>
      <c r="AQ39" s="9">
        <v>0</v>
      </c>
      <c r="AR39" s="9">
        <v>0</v>
      </c>
      <c r="AS39" s="9">
        <v>0</v>
      </c>
      <c r="AT39" s="8">
        <v>0</v>
      </c>
      <c r="AU39" s="9">
        <v>0</v>
      </c>
      <c r="AV39" s="31">
        <v>1</v>
      </c>
      <c r="AW39" s="9">
        <v>0</v>
      </c>
      <c r="AX39" s="9">
        <v>0</v>
      </c>
      <c r="AY39" s="31">
        <v>1</v>
      </c>
      <c r="AZ39" s="21">
        <v>2008</v>
      </c>
      <c r="BA39" s="23"/>
      <c r="BB39" s="39">
        <v>0</v>
      </c>
      <c r="BC39" s="39">
        <v>0</v>
      </c>
      <c r="BD39" s="39">
        <v>0</v>
      </c>
      <c r="BE39" s="59">
        <v>1</v>
      </c>
      <c r="BF39" s="39" t="s">
        <v>433</v>
      </c>
      <c r="BG39" s="59" t="s">
        <v>433</v>
      </c>
      <c r="BH39" s="39" t="s">
        <v>433</v>
      </c>
      <c r="BI39" s="39" t="s">
        <v>433</v>
      </c>
      <c r="BJ39" s="39" t="s">
        <v>433</v>
      </c>
      <c r="BK39" s="39" t="s">
        <v>433</v>
      </c>
      <c r="BL39" s="39" t="s">
        <v>433</v>
      </c>
      <c r="BM39" s="57" t="s">
        <v>433</v>
      </c>
      <c r="BN39" s="18" t="s">
        <v>433</v>
      </c>
      <c r="BO39" s="53">
        <f t="shared" si="14"/>
        <v>0.46172000000000002</v>
      </c>
      <c r="BP39" s="54">
        <v>0.53827999999999998</v>
      </c>
      <c r="BQ39">
        <v>0.52400000000000002</v>
      </c>
      <c r="BR39" s="54">
        <v>0.47599999999999998</v>
      </c>
      <c r="BT39" s="18"/>
      <c r="BU39" t="s">
        <v>433</v>
      </c>
      <c r="BV39" s="18" t="s">
        <v>433</v>
      </c>
      <c r="BW39" s="18" t="s">
        <v>256</v>
      </c>
      <c r="CD39" s="18"/>
      <c r="CG39" s="18"/>
      <c r="CJ39" s="25">
        <v>27.56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 s="18">
        <v>0</v>
      </c>
      <c r="CS39">
        <v>1</v>
      </c>
      <c r="CT39">
        <v>0</v>
      </c>
      <c r="CU39">
        <v>0</v>
      </c>
      <c r="CV39" s="18">
        <v>0</v>
      </c>
      <c r="CW39">
        <v>0</v>
      </c>
      <c r="CX39">
        <v>0</v>
      </c>
      <c r="CY39">
        <v>0</v>
      </c>
      <c r="CZ39">
        <v>0</v>
      </c>
      <c r="DA39" s="18">
        <v>0</v>
      </c>
      <c r="DB39">
        <v>0</v>
      </c>
      <c r="DC39">
        <v>0</v>
      </c>
      <c r="DD39">
        <v>1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18">
        <v>0</v>
      </c>
      <c r="DN39" s="18"/>
      <c r="DS39" s="43" t="s">
        <v>397</v>
      </c>
    </row>
    <row r="40" spans="1:123" x14ac:dyDescent="0.25">
      <c r="A40">
        <v>39</v>
      </c>
      <c r="B40">
        <v>2</v>
      </c>
      <c r="C40" s="25" t="s">
        <v>466</v>
      </c>
      <c r="D40" s="12">
        <v>15.108644332213373</v>
      </c>
      <c r="E40" s="14">
        <v>0.56634579721718814</v>
      </c>
      <c r="F40" s="7">
        <v>26.677419354838708</v>
      </c>
      <c r="G40" s="7">
        <f t="shared" si="9"/>
        <v>14.542298534996185</v>
      </c>
      <c r="H40" s="16">
        <f t="shared" si="10"/>
        <v>15.674990129430562</v>
      </c>
      <c r="I40" s="11">
        <f t="shared" si="0"/>
        <v>9.351021339012261E-2</v>
      </c>
      <c r="J40" s="39">
        <f t="shared" si="1"/>
        <v>3.5052196071267243E-3</v>
      </c>
      <c r="K40" s="39">
        <f t="shared" si="6"/>
        <v>285.28882982590454</v>
      </c>
      <c r="L40" s="39">
        <f t="shared" si="11"/>
        <v>9.0004993782995882E-2</v>
      </c>
      <c r="M40" s="39">
        <f t="shared" si="12"/>
        <v>9.7015432997249337E-2</v>
      </c>
      <c r="N40" s="42"/>
      <c r="O40" s="8"/>
      <c r="P40" s="9"/>
      <c r="Q40" s="9"/>
      <c r="R40" s="8"/>
      <c r="S40" s="9"/>
      <c r="T40" s="9"/>
      <c r="U40" s="8"/>
      <c r="V40" s="9"/>
      <c r="W40" s="9"/>
      <c r="X40" s="9"/>
      <c r="Y40" s="8"/>
      <c r="Z40" s="9"/>
      <c r="AA40" s="8">
        <v>1</v>
      </c>
      <c r="AB40" s="9">
        <v>0</v>
      </c>
      <c r="AC40" s="8">
        <v>0</v>
      </c>
      <c r="AD40" s="9">
        <v>0</v>
      </c>
      <c r="AE40" s="9">
        <v>0</v>
      </c>
      <c r="AF40" s="9">
        <v>1</v>
      </c>
      <c r="AG40" s="9">
        <v>0</v>
      </c>
      <c r="AH40" s="8">
        <f>174751*BO40</f>
        <v>80686.031719999999</v>
      </c>
      <c r="AI40" s="9">
        <v>7</v>
      </c>
      <c r="AJ40" s="9">
        <f t="shared" si="2"/>
        <v>80678.031719999999</v>
      </c>
      <c r="AL40" s="7">
        <v>20</v>
      </c>
      <c r="AM40" s="7">
        <v>6.28</v>
      </c>
      <c r="AN40" s="9">
        <v>0</v>
      </c>
      <c r="AO40" s="9">
        <v>1</v>
      </c>
      <c r="AP40" s="9">
        <v>1</v>
      </c>
      <c r="AQ40" s="9">
        <v>0</v>
      </c>
      <c r="AR40" s="9">
        <v>0</v>
      </c>
      <c r="AS40" s="9">
        <v>0</v>
      </c>
      <c r="AT40" s="8">
        <v>0</v>
      </c>
      <c r="AU40" s="9">
        <v>0</v>
      </c>
      <c r="AV40" s="31">
        <v>1</v>
      </c>
      <c r="AW40" s="9">
        <v>0</v>
      </c>
      <c r="AX40" s="9">
        <v>0</v>
      </c>
      <c r="AY40" s="31">
        <v>1</v>
      </c>
      <c r="AZ40" s="21">
        <v>2008</v>
      </c>
      <c r="BA40" s="23"/>
      <c r="BB40" s="39">
        <v>0</v>
      </c>
      <c r="BC40" s="39">
        <v>0</v>
      </c>
      <c r="BD40" s="39">
        <v>0</v>
      </c>
      <c r="BE40" s="59">
        <v>1</v>
      </c>
      <c r="BF40" s="39" t="s">
        <v>433</v>
      </c>
      <c r="BG40" s="59" t="s">
        <v>433</v>
      </c>
      <c r="BH40" s="39" t="s">
        <v>433</v>
      </c>
      <c r="BI40" s="39" t="s">
        <v>433</v>
      </c>
      <c r="BJ40" s="39" t="s">
        <v>433</v>
      </c>
      <c r="BK40" s="39" t="s">
        <v>433</v>
      </c>
      <c r="BL40" s="39" t="s">
        <v>433</v>
      </c>
      <c r="BM40" s="57" t="s">
        <v>433</v>
      </c>
      <c r="BN40" s="18" t="s">
        <v>433</v>
      </c>
      <c r="BO40" s="53">
        <f t="shared" si="14"/>
        <v>0.46172000000000002</v>
      </c>
      <c r="BP40" s="54">
        <v>0.53827999999999998</v>
      </c>
      <c r="BQ40">
        <v>0.52400000000000002</v>
      </c>
      <c r="BR40" s="54">
        <v>0.47599999999999998</v>
      </c>
      <c r="BT40" s="18"/>
      <c r="BU40" t="s">
        <v>433</v>
      </c>
      <c r="BV40" s="18" t="s">
        <v>433</v>
      </c>
      <c r="BW40" s="18" t="s">
        <v>256</v>
      </c>
      <c r="CD40" s="18"/>
      <c r="CG40" s="18"/>
      <c r="CJ40" s="25">
        <v>27.56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 s="18">
        <v>0</v>
      </c>
      <c r="CS40">
        <v>1</v>
      </c>
      <c r="CT40">
        <v>0</v>
      </c>
      <c r="CU40">
        <v>0</v>
      </c>
      <c r="CV40" s="18">
        <v>0</v>
      </c>
      <c r="CW40">
        <v>0</v>
      </c>
      <c r="CX40">
        <v>0</v>
      </c>
      <c r="CY40">
        <v>0</v>
      </c>
      <c r="CZ40">
        <v>0</v>
      </c>
      <c r="DA40" s="18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18">
        <v>0</v>
      </c>
      <c r="DN40" s="18"/>
      <c r="DS40" s="43" t="s">
        <v>397</v>
      </c>
    </row>
    <row r="41" spans="1:123" x14ac:dyDescent="0.25">
      <c r="A41">
        <v>40</v>
      </c>
      <c r="B41">
        <v>2</v>
      </c>
      <c r="C41" s="25" t="s">
        <v>466</v>
      </c>
      <c r="D41" s="12">
        <v>3.2472759931224449</v>
      </c>
      <c r="E41" s="14">
        <v>0.16000016091532762</v>
      </c>
      <c r="F41" s="7">
        <v>20.295454545454547</v>
      </c>
      <c r="G41" s="7">
        <f t="shared" si="9"/>
        <v>3.0872758322071174</v>
      </c>
      <c r="H41" s="16">
        <f t="shared" si="10"/>
        <v>3.4072761540377723</v>
      </c>
      <c r="I41" s="11">
        <f t="shared" si="0"/>
        <v>7.1271401731552483E-2</v>
      </c>
      <c r="J41" s="39">
        <f t="shared" si="1"/>
        <v>3.5116928064818694E-3</v>
      </c>
      <c r="K41" s="39">
        <f t="shared" si="6"/>
        <v>284.76294912647364</v>
      </c>
      <c r="L41" s="39">
        <f t="shared" si="11"/>
        <v>6.7759708925070619E-2</v>
      </c>
      <c r="M41" s="39">
        <f t="shared" si="12"/>
        <v>7.4783094538034348E-2</v>
      </c>
      <c r="N41" s="42"/>
      <c r="O41" s="8"/>
      <c r="P41" s="9"/>
      <c r="Q41" s="9"/>
      <c r="R41" s="8"/>
      <c r="S41" s="9"/>
      <c r="T41" s="9"/>
      <c r="U41" s="8"/>
      <c r="V41" s="9"/>
      <c r="W41" s="9"/>
      <c r="X41" s="9"/>
      <c r="Y41" s="8"/>
      <c r="Z41" s="9"/>
      <c r="AA41" s="8">
        <v>1</v>
      </c>
      <c r="AB41" s="9">
        <v>0</v>
      </c>
      <c r="AC41" s="8">
        <v>0</v>
      </c>
      <c r="AD41" s="9">
        <v>0</v>
      </c>
      <c r="AE41" s="9">
        <v>0</v>
      </c>
      <c r="AF41" s="9">
        <v>1</v>
      </c>
      <c r="AG41" s="9">
        <v>0</v>
      </c>
      <c r="AH41" s="8">
        <f>174751*BO41</f>
        <v>80686.031719999999</v>
      </c>
      <c r="AI41" s="9">
        <v>7</v>
      </c>
      <c r="AJ41" s="9">
        <f t="shared" si="2"/>
        <v>80678.031719999999</v>
      </c>
      <c r="AL41" s="7">
        <v>22</v>
      </c>
      <c r="AM41" s="7">
        <v>6.28</v>
      </c>
      <c r="AN41" s="9">
        <v>0</v>
      </c>
      <c r="AO41" s="9">
        <v>1</v>
      </c>
      <c r="AP41" s="9">
        <v>1</v>
      </c>
      <c r="AQ41" s="9">
        <v>0</v>
      </c>
      <c r="AR41" s="9">
        <v>0</v>
      </c>
      <c r="AS41" s="9">
        <v>0</v>
      </c>
      <c r="AT41" s="8">
        <v>0</v>
      </c>
      <c r="AU41" s="9">
        <v>0</v>
      </c>
      <c r="AV41" s="31">
        <v>1</v>
      </c>
      <c r="AW41" s="9">
        <v>0</v>
      </c>
      <c r="AX41" s="9">
        <v>0</v>
      </c>
      <c r="AY41" s="31">
        <v>1</v>
      </c>
      <c r="AZ41" s="21">
        <v>2008</v>
      </c>
      <c r="BA41" s="23"/>
      <c r="BB41" s="39">
        <v>0</v>
      </c>
      <c r="BC41" s="39">
        <v>0</v>
      </c>
      <c r="BD41" s="39">
        <v>0</v>
      </c>
      <c r="BE41" s="59">
        <v>1</v>
      </c>
      <c r="BF41" s="39" t="s">
        <v>433</v>
      </c>
      <c r="BG41" s="59" t="s">
        <v>433</v>
      </c>
      <c r="BH41" s="39" t="s">
        <v>433</v>
      </c>
      <c r="BI41" s="39" t="s">
        <v>433</v>
      </c>
      <c r="BJ41" s="39" t="s">
        <v>433</v>
      </c>
      <c r="BK41" s="39" t="s">
        <v>433</v>
      </c>
      <c r="BL41" s="39" t="s">
        <v>433</v>
      </c>
      <c r="BM41" s="57" t="s">
        <v>433</v>
      </c>
      <c r="BN41" s="18" t="s">
        <v>433</v>
      </c>
      <c r="BO41" s="53">
        <f t="shared" si="14"/>
        <v>0.46172000000000002</v>
      </c>
      <c r="BP41" s="54">
        <v>0.53827999999999998</v>
      </c>
      <c r="BQ41">
        <v>0.52400000000000002</v>
      </c>
      <c r="BR41" s="54">
        <v>0.47599999999999998</v>
      </c>
      <c r="BT41" s="18"/>
      <c r="BU41" t="s">
        <v>433</v>
      </c>
      <c r="BV41" s="18" t="s">
        <v>433</v>
      </c>
      <c r="BW41" s="18" t="s">
        <v>256</v>
      </c>
      <c r="CD41" s="18"/>
      <c r="CG41" s="18"/>
      <c r="CJ41" s="25">
        <v>27.56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 s="18">
        <v>0</v>
      </c>
      <c r="CS41">
        <v>1</v>
      </c>
      <c r="CT41">
        <v>0</v>
      </c>
      <c r="CU41">
        <v>0</v>
      </c>
      <c r="CV41" s="18">
        <v>0</v>
      </c>
      <c r="CW41">
        <v>0</v>
      </c>
      <c r="CX41">
        <v>0</v>
      </c>
      <c r="CY41">
        <v>0</v>
      </c>
      <c r="CZ41">
        <v>0</v>
      </c>
      <c r="DA41" s="18">
        <v>0</v>
      </c>
      <c r="DB41">
        <v>0</v>
      </c>
      <c r="DC41">
        <v>0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18">
        <v>0</v>
      </c>
      <c r="DN41" s="18"/>
      <c r="DS41" s="43" t="s">
        <v>397</v>
      </c>
    </row>
    <row r="42" spans="1:123" x14ac:dyDescent="0.25">
      <c r="A42">
        <v>41</v>
      </c>
      <c r="B42">
        <v>2</v>
      </c>
      <c r="C42" s="25" t="s">
        <v>466</v>
      </c>
      <c r="D42" s="12">
        <v>4.5254472798147649</v>
      </c>
      <c r="E42" s="14">
        <v>1.9440301694978921</v>
      </c>
      <c r="F42" s="7">
        <v>2.3278688524590163</v>
      </c>
      <c r="G42" s="7">
        <f t="shared" si="9"/>
        <v>2.581417110316873</v>
      </c>
      <c r="H42" s="16">
        <f t="shared" si="10"/>
        <v>6.4694774493126568</v>
      </c>
      <c r="I42" s="11">
        <f t="shared" si="0"/>
        <v>7.5901526619205654E-3</v>
      </c>
      <c r="J42" s="39">
        <f t="shared" si="1"/>
        <v>3.2605585378672852E-3</v>
      </c>
      <c r="K42" s="39">
        <f t="shared" si="6"/>
        <v>306.6959198512335</v>
      </c>
      <c r="L42" s="39">
        <f t="shared" si="11"/>
        <v>4.3295941240532806E-3</v>
      </c>
      <c r="M42" s="39">
        <f t="shared" si="12"/>
        <v>1.085071119978785E-2</v>
      </c>
      <c r="N42" s="42"/>
      <c r="O42" s="8"/>
      <c r="P42" s="9"/>
      <c r="Q42" s="9"/>
      <c r="R42" s="8"/>
      <c r="S42" s="9"/>
      <c r="T42" s="9"/>
      <c r="U42" s="8"/>
      <c r="V42" s="9"/>
      <c r="W42" s="9"/>
      <c r="X42" s="9"/>
      <c r="Y42" s="8"/>
      <c r="Z42" s="9"/>
      <c r="AA42" s="8">
        <v>1</v>
      </c>
      <c r="AB42" s="9">
        <v>0</v>
      </c>
      <c r="AC42" s="8">
        <v>0</v>
      </c>
      <c r="AD42" s="9">
        <v>0</v>
      </c>
      <c r="AE42" s="9">
        <v>0</v>
      </c>
      <c r="AF42" s="9">
        <v>1</v>
      </c>
      <c r="AG42" s="9">
        <v>0</v>
      </c>
      <c r="AH42" s="8">
        <f t="shared" ref="AH42:AH53" si="17">174751*BP42</f>
        <v>94064.968280000001</v>
      </c>
      <c r="AI42" s="9">
        <v>7</v>
      </c>
      <c r="AJ42" s="9">
        <f t="shared" si="2"/>
        <v>94056.968280000001</v>
      </c>
      <c r="AL42" s="7">
        <v>16</v>
      </c>
      <c r="AM42" s="7">
        <v>6.28</v>
      </c>
      <c r="AN42" s="9">
        <v>0</v>
      </c>
      <c r="AO42" s="9">
        <v>1</v>
      </c>
      <c r="AP42" s="9">
        <v>1</v>
      </c>
      <c r="AQ42" s="9">
        <v>0</v>
      </c>
      <c r="AR42" s="9">
        <v>0</v>
      </c>
      <c r="AS42" s="9">
        <v>0</v>
      </c>
      <c r="AT42" s="8">
        <v>0</v>
      </c>
      <c r="AU42" s="9">
        <v>0</v>
      </c>
      <c r="AV42" s="31">
        <v>1</v>
      </c>
      <c r="AW42" s="9">
        <v>0</v>
      </c>
      <c r="AX42" s="9">
        <v>0</v>
      </c>
      <c r="AY42" s="31">
        <v>1</v>
      </c>
      <c r="AZ42" s="21">
        <v>2004</v>
      </c>
      <c r="BA42" s="23"/>
      <c r="BB42" s="39">
        <v>0</v>
      </c>
      <c r="BC42" s="39">
        <v>0</v>
      </c>
      <c r="BD42" s="39">
        <v>0</v>
      </c>
      <c r="BE42" s="59">
        <v>1</v>
      </c>
      <c r="BF42" s="39" t="s">
        <v>433</v>
      </c>
      <c r="BG42" s="59" t="s">
        <v>433</v>
      </c>
      <c r="BH42" s="39" t="s">
        <v>433</v>
      </c>
      <c r="BI42" s="39" t="s">
        <v>433</v>
      </c>
      <c r="BJ42" s="39" t="s">
        <v>433</v>
      </c>
      <c r="BK42" s="39" t="s">
        <v>433</v>
      </c>
      <c r="BL42" s="39" t="s">
        <v>433</v>
      </c>
      <c r="BM42" s="57" t="s">
        <v>433</v>
      </c>
      <c r="BN42" s="18" t="s">
        <v>433</v>
      </c>
      <c r="BO42" s="53">
        <f t="shared" si="14"/>
        <v>0.46172000000000002</v>
      </c>
      <c r="BP42" s="54">
        <v>0.53827999999999998</v>
      </c>
      <c r="BQ42">
        <v>0.52400000000000002</v>
      </c>
      <c r="BR42" s="54">
        <v>0.47599999999999998</v>
      </c>
      <c r="BT42" s="18"/>
      <c r="BU42" t="s">
        <v>433</v>
      </c>
      <c r="BV42" s="18" t="s">
        <v>433</v>
      </c>
      <c r="BW42" s="18" t="s">
        <v>256</v>
      </c>
      <c r="CD42" s="18"/>
      <c r="CG42" s="18"/>
      <c r="CJ42" s="25">
        <v>27.56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 s="18">
        <v>0</v>
      </c>
      <c r="CS42">
        <v>1</v>
      </c>
      <c r="CT42">
        <v>0</v>
      </c>
      <c r="CU42">
        <v>0</v>
      </c>
      <c r="CV42" s="18">
        <v>0</v>
      </c>
      <c r="CW42">
        <v>0</v>
      </c>
      <c r="CX42">
        <v>0</v>
      </c>
      <c r="CY42">
        <v>0</v>
      </c>
      <c r="CZ42">
        <v>0</v>
      </c>
      <c r="DA42" s="18">
        <v>0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18">
        <v>0</v>
      </c>
      <c r="DN42" s="18"/>
      <c r="DS42" s="43" t="s">
        <v>397</v>
      </c>
    </row>
    <row r="43" spans="1:123" x14ac:dyDescent="0.25">
      <c r="A43">
        <v>42</v>
      </c>
      <c r="B43">
        <v>2</v>
      </c>
      <c r="C43" s="25" t="s">
        <v>466</v>
      </c>
      <c r="D43" s="12">
        <v>7.4005352510223332</v>
      </c>
      <c r="E43" s="14">
        <v>0.37951462825755555</v>
      </c>
      <c r="F43" s="7">
        <v>19.5</v>
      </c>
      <c r="G43" s="7">
        <f t="shared" si="9"/>
        <v>7.0210206227647776</v>
      </c>
      <c r="H43" s="16">
        <f t="shared" si="10"/>
        <v>7.7800498792798889</v>
      </c>
      <c r="I43" s="11">
        <f t="shared" si="0"/>
        <v>6.3454586487504697E-2</v>
      </c>
      <c r="J43" s="39">
        <f t="shared" si="1"/>
        <v>3.254081358333574E-3</v>
      </c>
      <c r="K43" s="39">
        <f t="shared" si="6"/>
        <v>307.30639153782664</v>
      </c>
      <c r="L43" s="39">
        <f t="shared" si="11"/>
        <v>6.020050512917112E-2</v>
      </c>
      <c r="M43" s="39">
        <f t="shared" si="12"/>
        <v>6.6708667845838274E-2</v>
      </c>
      <c r="N43" s="42"/>
      <c r="O43" s="8"/>
      <c r="P43" s="9"/>
      <c r="Q43" s="9"/>
      <c r="R43" s="8"/>
      <c r="S43" s="9"/>
      <c r="T43" s="9"/>
      <c r="U43" s="8"/>
      <c r="V43" s="9"/>
      <c r="W43" s="9"/>
      <c r="X43" s="9"/>
      <c r="Y43" s="8"/>
      <c r="Z43" s="9"/>
      <c r="AA43" s="8">
        <v>1</v>
      </c>
      <c r="AB43" s="9">
        <v>0</v>
      </c>
      <c r="AC43" s="8">
        <v>0</v>
      </c>
      <c r="AD43" s="9">
        <v>0</v>
      </c>
      <c r="AE43" s="9">
        <v>0</v>
      </c>
      <c r="AF43" s="9">
        <v>1</v>
      </c>
      <c r="AG43" s="9">
        <v>0</v>
      </c>
      <c r="AH43" s="8">
        <f t="shared" si="17"/>
        <v>94064.968280000001</v>
      </c>
      <c r="AI43" s="9">
        <v>7</v>
      </c>
      <c r="AJ43" s="9">
        <f t="shared" si="2"/>
        <v>94056.968280000001</v>
      </c>
      <c r="AL43" s="7">
        <v>18</v>
      </c>
      <c r="AM43" s="7">
        <v>6.28</v>
      </c>
      <c r="AN43" s="9">
        <v>0</v>
      </c>
      <c r="AO43" s="9">
        <v>1</v>
      </c>
      <c r="AP43" s="9">
        <v>1</v>
      </c>
      <c r="AQ43" s="9">
        <v>0</v>
      </c>
      <c r="AR43" s="9">
        <v>0</v>
      </c>
      <c r="AS43" s="9">
        <v>0</v>
      </c>
      <c r="AT43" s="8">
        <v>0</v>
      </c>
      <c r="AU43" s="9">
        <v>0</v>
      </c>
      <c r="AV43" s="31">
        <v>1</v>
      </c>
      <c r="AW43" s="9">
        <v>0</v>
      </c>
      <c r="AX43" s="9">
        <v>0</v>
      </c>
      <c r="AY43" s="31">
        <v>1</v>
      </c>
      <c r="AZ43" s="21">
        <v>2004</v>
      </c>
      <c r="BA43" s="23"/>
      <c r="BB43" s="39">
        <v>0</v>
      </c>
      <c r="BC43" s="39">
        <v>0</v>
      </c>
      <c r="BD43" s="39">
        <v>0</v>
      </c>
      <c r="BE43" s="59">
        <v>1</v>
      </c>
      <c r="BF43" s="39" t="s">
        <v>433</v>
      </c>
      <c r="BG43" s="59" t="s">
        <v>433</v>
      </c>
      <c r="BH43" s="39" t="s">
        <v>433</v>
      </c>
      <c r="BI43" s="39" t="s">
        <v>433</v>
      </c>
      <c r="BJ43" s="39" t="s">
        <v>433</v>
      </c>
      <c r="BK43" s="39" t="s">
        <v>433</v>
      </c>
      <c r="BL43" s="39" t="s">
        <v>433</v>
      </c>
      <c r="BM43" s="57" t="s">
        <v>433</v>
      </c>
      <c r="BN43" s="18" t="s">
        <v>433</v>
      </c>
      <c r="BO43" s="53">
        <f t="shared" si="14"/>
        <v>0.46172000000000002</v>
      </c>
      <c r="BP43" s="54">
        <v>0.53827999999999998</v>
      </c>
      <c r="BQ43">
        <v>0.52400000000000002</v>
      </c>
      <c r="BR43" s="54">
        <v>0.47599999999999998</v>
      </c>
      <c r="BT43" s="18"/>
      <c r="BU43" t="s">
        <v>433</v>
      </c>
      <c r="BV43" s="18" t="s">
        <v>433</v>
      </c>
      <c r="BW43" s="18" t="s">
        <v>256</v>
      </c>
      <c r="CD43" s="18"/>
      <c r="CG43" s="18"/>
      <c r="CJ43" s="25">
        <v>27.56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 s="18">
        <v>0</v>
      </c>
      <c r="CS43">
        <v>1</v>
      </c>
      <c r="CT43">
        <v>0</v>
      </c>
      <c r="CU43">
        <v>0</v>
      </c>
      <c r="CV43" s="18">
        <v>0</v>
      </c>
      <c r="CW43">
        <v>0</v>
      </c>
      <c r="CX43">
        <v>0</v>
      </c>
      <c r="CY43">
        <v>0</v>
      </c>
      <c r="CZ43">
        <v>0</v>
      </c>
      <c r="DA43" s="18">
        <v>0</v>
      </c>
      <c r="DB43">
        <v>0</v>
      </c>
      <c r="DC43">
        <v>0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18">
        <v>0</v>
      </c>
      <c r="DN43" s="18"/>
      <c r="DS43" s="43" t="s">
        <v>397</v>
      </c>
    </row>
    <row r="44" spans="1:123" x14ac:dyDescent="0.25">
      <c r="A44">
        <v>43</v>
      </c>
      <c r="B44">
        <v>2</v>
      </c>
      <c r="C44" s="25" t="s">
        <v>466</v>
      </c>
      <c r="D44" s="12">
        <v>21.819538662728476</v>
      </c>
      <c r="E44" s="14">
        <v>2.2703791598676943</v>
      </c>
      <c r="F44" s="7">
        <v>9.6105263157894747</v>
      </c>
      <c r="G44" s="7">
        <f t="shared" si="9"/>
        <v>19.549159502860782</v>
      </c>
      <c r="H44" s="16">
        <f t="shared" si="10"/>
        <v>24.089917822596171</v>
      </c>
      <c r="I44" s="11">
        <f t="shared" si="0"/>
        <v>3.1321211648328781E-2</v>
      </c>
      <c r="J44" s="39">
        <f t="shared" si="1"/>
        <v>3.2590526906804314E-3</v>
      </c>
      <c r="K44" s="39">
        <f t="shared" si="6"/>
        <v>306.83762887896665</v>
      </c>
      <c r="L44" s="39">
        <f t="shared" si="11"/>
        <v>2.806215895764835E-2</v>
      </c>
      <c r="M44" s="39">
        <f t="shared" si="12"/>
        <v>3.4580264339009209E-2</v>
      </c>
      <c r="N44" s="42"/>
      <c r="O44" s="8"/>
      <c r="P44" s="9"/>
      <c r="Q44" s="9"/>
      <c r="R44" s="8"/>
      <c r="S44" s="9"/>
      <c r="T44" s="9"/>
      <c r="U44" s="8"/>
      <c r="V44" s="9"/>
      <c r="W44" s="9"/>
      <c r="X44" s="9"/>
      <c r="Y44" s="8"/>
      <c r="Z44" s="9"/>
      <c r="AA44" s="8">
        <v>1</v>
      </c>
      <c r="AB44" s="9">
        <v>0</v>
      </c>
      <c r="AC44" s="8">
        <v>0</v>
      </c>
      <c r="AD44" s="9">
        <v>0</v>
      </c>
      <c r="AE44" s="9">
        <v>0</v>
      </c>
      <c r="AF44" s="9">
        <v>1</v>
      </c>
      <c r="AG44" s="9">
        <v>0</v>
      </c>
      <c r="AH44" s="8">
        <f t="shared" si="17"/>
        <v>94064.968280000001</v>
      </c>
      <c r="AI44" s="9">
        <v>7</v>
      </c>
      <c r="AJ44" s="9">
        <f t="shared" si="2"/>
        <v>94056.968280000001</v>
      </c>
      <c r="AL44" s="7">
        <v>20</v>
      </c>
      <c r="AM44" s="7">
        <v>6.28</v>
      </c>
      <c r="AN44" s="9">
        <v>0</v>
      </c>
      <c r="AO44" s="9">
        <v>1</v>
      </c>
      <c r="AP44" s="9">
        <v>1</v>
      </c>
      <c r="AQ44" s="9">
        <v>0</v>
      </c>
      <c r="AR44" s="9">
        <v>0</v>
      </c>
      <c r="AS44" s="9">
        <v>0</v>
      </c>
      <c r="AT44" s="8">
        <v>0</v>
      </c>
      <c r="AU44" s="9">
        <v>0</v>
      </c>
      <c r="AV44" s="31">
        <v>1</v>
      </c>
      <c r="AW44" s="9">
        <v>0</v>
      </c>
      <c r="AX44" s="9">
        <v>0</v>
      </c>
      <c r="AY44" s="31">
        <v>1</v>
      </c>
      <c r="AZ44" s="21">
        <v>2004</v>
      </c>
      <c r="BA44" s="23"/>
      <c r="BB44" s="39">
        <v>0</v>
      </c>
      <c r="BC44" s="39">
        <v>0</v>
      </c>
      <c r="BD44" s="39">
        <v>0</v>
      </c>
      <c r="BE44" s="59">
        <v>1</v>
      </c>
      <c r="BF44" s="39" t="s">
        <v>433</v>
      </c>
      <c r="BG44" s="59" t="s">
        <v>433</v>
      </c>
      <c r="BH44" s="39" t="s">
        <v>433</v>
      </c>
      <c r="BI44" s="39" t="s">
        <v>433</v>
      </c>
      <c r="BJ44" s="39" t="s">
        <v>433</v>
      </c>
      <c r="BK44" s="39" t="s">
        <v>433</v>
      </c>
      <c r="BL44" s="39" t="s">
        <v>433</v>
      </c>
      <c r="BM44" s="57" t="s">
        <v>433</v>
      </c>
      <c r="BN44" s="18" t="s">
        <v>433</v>
      </c>
      <c r="BO44" s="53">
        <f t="shared" si="14"/>
        <v>0.46172000000000002</v>
      </c>
      <c r="BP44" s="54">
        <v>0.53827999999999998</v>
      </c>
      <c r="BQ44">
        <v>0.52400000000000002</v>
      </c>
      <c r="BR44" s="54">
        <v>0.47599999999999998</v>
      </c>
      <c r="BT44" s="18"/>
      <c r="BU44" t="s">
        <v>433</v>
      </c>
      <c r="BV44" s="18" t="s">
        <v>433</v>
      </c>
      <c r="BW44" s="18" t="s">
        <v>256</v>
      </c>
      <c r="CD44" s="18"/>
      <c r="CG44" s="18"/>
      <c r="CJ44" s="25">
        <v>27.56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 s="18">
        <v>0</v>
      </c>
      <c r="CS44">
        <v>1</v>
      </c>
      <c r="CT44">
        <v>0</v>
      </c>
      <c r="CU44">
        <v>0</v>
      </c>
      <c r="CV44" s="18">
        <v>0</v>
      </c>
      <c r="CW44">
        <v>0</v>
      </c>
      <c r="CX44">
        <v>0</v>
      </c>
      <c r="CY44">
        <v>0</v>
      </c>
      <c r="CZ44">
        <v>0</v>
      </c>
      <c r="DA44" s="18">
        <v>0</v>
      </c>
      <c r="DB44">
        <v>0</v>
      </c>
      <c r="DC44">
        <v>0</v>
      </c>
      <c r="DD44">
        <v>1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s="18">
        <v>0</v>
      </c>
      <c r="DN44" s="18"/>
      <c r="DS44" s="43" t="s">
        <v>397</v>
      </c>
    </row>
    <row r="45" spans="1:123" x14ac:dyDescent="0.25">
      <c r="A45">
        <v>44</v>
      </c>
      <c r="B45">
        <v>2</v>
      </c>
      <c r="C45" s="25" t="s">
        <v>466</v>
      </c>
      <c r="D45" s="12">
        <v>-1.4606677513999022</v>
      </c>
      <c r="E45" s="14">
        <v>1.1268952561705128</v>
      </c>
      <c r="F45" s="7">
        <v>-1.2961876832844574</v>
      </c>
      <c r="G45" s="7">
        <f t="shared" si="9"/>
        <v>-2.5875630075704148</v>
      </c>
      <c r="H45" s="16">
        <f t="shared" si="10"/>
        <v>-0.33377249522938945</v>
      </c>
      <c r="I45" s="11">
        <f t="shared" si="0"/>
        <v>-4.2263798150961032E-3</v>
      </c>
      <c r="J45" s="39">
        <f t="shared" si="1"/>
        <v>3.2606233415107952E-3</v>
      </c>
      <c r="K45" s="39">
        <f t="shared" si="6"/>
        <v>306.68982438696969</v>
      </c>
      <c r="L45" s="39">
        <f t="shared" si="11"/>
        <v>-7.4870031566068983E-3</v>
      </c>
      <c r="M45" s="39">
        <f t="shared" si="12"/>
        <v>-9.6575647358530803E-4</v>
      </c>
      <c r="N45" s="42"/>
      <c r="O45" s="8"/>
      <c r="P45" s="9"/>
      <c r="Q45" s="9"/>
      <c r="R45" s="8"/>
      <c r="S45" s="9"/>
      <c r="T45" s="9"/>
      <c r="U45" s="8"/>
      <c r="V45" s="9"/>
      <c r="W45" s="9"/>
      <c r="X45" s="9"/>
      <c r="Y45" s="8"/>
      <c r="Z45" s="9"/>
      <c r="AA45" s="8">
        <v>1</v>
      </c>
      <c r="AB45" s="9">
        <v>0</v>
      </c>
      <c r="AC45" s="8">
        <v>0</v>
      </c>
      <c r="AD45" s="9">
        <v>0</v>
      </c>
      <c r="AE45" s="9">
        <v>0</v>
      </c>
      <c r="AF45" s="9">
        <v>1</v>
      </c>
      <c r="AG45" s="9">
        <v>0</v>
      </c>
      <c r="AH45" s="8">
        <f t="shared" si="17"/>
        <v>94064.968280000001</v>
      </c>
      <c r="AI45" s="9">
        <v>7</v>
      </c>
      <c r="AJ45" s="9">
        <f t="shared" si="2"/>
        <v>94056.968280000001</v>
      </c>
      <c r="AL45" s="7">
        <v>22</v>
      </c>
      <c r="AM45" s="7">
        <v>6.28</v>
      </c>
      <c r="AN45" s="9">
        <v>0</v>
      </c>
      <c r="AO45" s="9">
        <v>1</v>
      </c>
      <c r="AP45" s="9">
        <v>1</v>
      </c>
      <c r="AQ45" s="9">
        <v>0</v>
      </c>
      <c r="AR45" s="9">
        <v>0</v>
      </c>
      <c r="AS45" s="9">
        <v>0</v>
      </c>
      <c r="AT45" s="8">
        <v>0</v>
      </c>
      <c r="AU45" s="9">
        <v>0</v>
      </c>
      <c r="AV45" s="31">
        <v>1</v>
      </c>
      <c r="AW45" s="9">
        <v>0</v>
      </c>
      <c r="AX45" s="9">
        <v>0</v>
      </c>
      <c r="AY45" s="31">
        <v>1</v>
      </c>
      <c r="AZ45" s="21">
        <v>2004</v>
      </c>
      <c r="BA45" s="23"/>
      <c r="BB45" s="39">
        <v>0</v>
      </c>
      <c r="BC45" s="39">
        <v>0</v>
      </c>
      <c r="BD45" s="39">
        <v>0</v>
      </c>
      <c r="BE45" s="59">
        <v>1</v>
      </c>
      <c r="BF45" s="39" t="s">
        <v>433</v>
      </c>
      <c r="BG45" s="59" t="s">
        <v>433</v>
      </c>
      <c r="BH45" s="39" t="s">
        <v>433</v>
      </c>
      <c r="BI45" s="39" t="s">
        <v>433</v>
      </c>
      <c r="BJ45" s="39" t="s">
        <v>433</v>
      </c>
      <c r="BK45" s="39" t="s">
        <v>433</v>
      </c>
      <c r="BL45" s="39" t="s">
        <v>433</v>
      </c>
      <c r="BM45" s="57" t="s">
        <v>433</v>
      </c>
      <c r="BN45" s="18" t="s">
        <v>433</v>
      </c>
      <c r="BO45" s="53">
        <f t="shared" si="14"/>
        <v>0.46172000000000002</v>
      </c>
      <c r="BP45" s="54">
        <v>0.53827999999999998</v>
      </c>
      <c r="BQ45">
        <v>0.52400000000000002</v>
      </c>
      <c r="BR45" s="54">
        <v>0.47599999999999998</v>
      </c>
      <c r="BT45" s="18"/>
      <c r="BU45" t="s">
        <v>433</v>
      </c>
      <c r="BV45" s="18" t="s">
        <v>433</v>
      </c>
      <c r="BW45" s="18" t="s">
        <v>256</v>
      </c>
      <c r="CD45" s="18"/>
      <c r="CG45" s="18"/>
      <c r="CJ45" s="25">
        <v>27.56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 s="18">
        <v>0</v>
      </c>
      <c r="CS45">
        <v>1</v>
      </c>
      <c r="CT45">
        <v>0</v>
      </c>
      <c r="CU45">
        <v>0</v>
      </c>
      <c r="CV45" s="18">
        <v>0</v>
      </c>
      <c r="CW45">
        <v>0</v>
      </c>
      <c r="CX45">
        <v>0</v>
      </c>
      <c r="CY45">
        <v>0</v>
      </c>
      <c r="CZ45">
        <v>0</v>
      </c>
      <c r="DA45" s="18">
        <v>0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 s="18">
        <v>0</v>
      </c>
      <c r="DN45" s="18"/>
      <c r="DS45" s="43" t="s">
        <v>397</v>
      </c>
    </row>
    <row r="46" spans="1:123" x14ac:dyDescent="0.25">
      <c r="A46">
        <v>45</v>
      </c>
      <c r="B46">
        <v>2</v>
      </c>
      <c r="C46" s="25" t="s">
        <v>466</v>
      </c>
      <c r="D46" s="12">
        <v>5.7318486246754397</v>
      </c>
      <c r="E46" s="14">
        <v>1.4172153192878836</v>
      </c>
      <c r="F46" s="7">
        <v>4.0444444444444443</v>
      </c>
      <c r="G46" s="7">
        <f t="shared" si="9"/>
        <v>4.3146333053875559</v>
      </c>
      <c r="H46" s="16">
        <f t="shared" si="10"/>
        <v>7.1490639439633235</v>
      </c>
      <c r="I46" s="11">
        <f t="shared" si="0"/>
        <v>1.3186381161444095E-2</v>
      </c>
      <c r="J46" s="39">
        <f t="shared" si="1"/>
        <v>3.2603689684889249E-3</v>
      </c>
      <c r="K46" s="39">
        <f t="shared" si="6"/>
        <v>306.71375223628985</v>
      </c>
      <c r="L46" s="39">
        <f t="shared" si="11"/>
        <v>9.9260121929551706E-3</v>
      </c>
      <c r="M46" s="39">
        <f t="shared" si="12"/>
        <v>1.6446750129933019E-2</v>
      </c>
      <c r="N46" s="42"/>
      <c r="O46" s="8"/>
      <c r="P46" s="9"/>
      <c r="Q46" s="9"/>
      <c r="R46" s="8"/>
      <c r="S46" s="9"/>
      <c r="T46" s="9"/>
      <c r="U46" s="8"/>
      <c r="V46" s="9"/>
      <c r="W46" s="9"/>
      <c r="X46" s="9"/>
      <c r="Y46" s="8"/>
      <c r="Z46" s="9"/>
      <c r="AA46" s="8">
        <v>1</v>
      </c>
      <c r="AB46" s="9">
        <v>0</v>
      </c>
      <c r="AC46" s="8">
        <v>0</v>
      </c>
      <c r="AD46" s="9">
        <v>0</v>
      </c>
      <c r="AE46" s="9">
        <v>0</v>
      </c>
      <c r="AF46" s="9">
        <v>1</v>
      </c>
      <c r="AG46" s="9">
        <v>0</v>
      </c>
      <c r="AH46" s="8">
        <f t="shared" si="17"/>
        <v>94064.968280000001</v>
      </c>
      <c r="AI46" s="9">
        <v>7</v>
      </c>
      <c r="AJ46" s="9">
        <f t="shared" si="2"/>
        <v>94056.968280000001</v>
      </c>
      <c r="AL46" s="7">
        <v>16</v>
      </c>
      <c r="AM46" s="7">
        <v>6.28</v>
      </c>
      <c r="AN46" s="9">
        <v>0</v>
      </c>
      <c r="AO46" s="9">
        <v>1</v>
      </c>
      <c r="AP46" s="9">
        <v>1</v>
      </c>
      <c r="AQ46" s="9">
        <v>0</v>
      </c>
      <c r="AR46" s="9">
        <v>0</v>
      </c>
      <c r="AS46" s="9">
        <v>0</v>
      </c>
      <c r="AT46" s="8">
        <v>0</v>
      </c>
      <c r="AU46" s="9">
        <v>0</v>
      </c>
      <c r="AV46" s="31">
        <v>1</v>
      </c>
      <c r="AW46" s="9">
        <v>0</v>
      </c>
      <c r="AX46" s="9">
        <v>0</v>
      </c>
      <c r="AY46" s="31">
        <v>1</v>
      </c>
      <c r="AZ46" s="21">
        <v>2006</v>
      </c>
      <c r="BA46" s="23"/>
      <c r="BB46" s="39">
        <v>0</v>
      </c>
      <c r="BC46" s="39">
        <v>0</v>
      </c>
      <c r="BD46" s="39">
        <v>0</v>
      </c>
      <c r="BE46" s="59">
        <v>1</v>
      </c>
      <c r="BF46" s="39" t="s">
        <v>433</v>
      </c>
      <c r="BG46" s="59" t="s">
        <v>433</v>
      </c>
      <c r="BH46" s="39" t="s">
        <v>433</v>
      </c>
      <c r="BI46" s="39" t="s">
        <v>433</v>
      </c>
      <c r="BJ46" s="39" t="s">
        <v>433</v>
      </c>
      <c r="BK46" s="39" t="s">
        <v>433</v>
      </c>
      <c r="BL46" s="39" t="s">
        <v>433</v>
      </c>
      <c r="BM46" s="57" t="s">
        <v>433</v>
      </c>
      <c r="BN46" s="18" t="s">
        <v>433</v>
      </c>
      <c r="BO46" s="53">
        <f t="shared" si="14"/>
        <v>0.46172000000000002</v>
      </c>
      <c r="BP46" s="54">
        <v>0.53827999999999998</v>
      </c>
      <c r="BQ46">
        <v>0.52400000000000002</v>
      </c>
      <c r="BR46" s="54">
        <v>0.47599999999999998</v>
      </c>
      <c r="BT46" s="18"/>
      <c r="BU46" t="s">
        <v>433</v>
      </c>
      <c r="BV46" s="18" t="s">
        <v>433</v>
      </c>
      <c r="BW46" s="18" t="s">
        <v>256</v>
      </c>
      <c r="CD46" s="18"/>
      <c r="CG46" s="18"/>
      <c r="CJ46" s="25">
        <v>27.56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 s="18">
        <v>0</v>
      </c>
      <c r="CS46">
        <v>1</v>
      </c>
      <c r="CT46">
        <v>0</v>
      </c>
      <c r="CU46">
        <v>0</v>
      </c>
      <c r="CV46" s="18">
        <v>0</v>
      </c>
      <c r="CW46">
        <v>0</v>
      </c>
      <c r="CX46">
        <v>0</v>
      </c>
      <c r="CY46">
        <v>0</v>
      </c>
      <c r="CZ46">
        <v>0</v>
      </c>
      <c r="DA46" s="18">
        <v>0</v>
      </c>
      <c r="DB46">
        <v>0</v>
      </c>
      <c r="DC46">
        <v>0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18">
        <v>0</v>
      </c>
      <c r="DN46" s="18"/>
      <c r="DS46" s="43" t="s">
        <v>397</v>
      </c>
    </row>
    <row r="47" spans="1:123" x14ac:dyDescent="0.25">
      <c r="A47">
        <v>46</v>
      </c>
      <c r="B47">
        <v>2</v>
      </c>
      <c r="C47" s="25" t="s">
        <v>466</v>
      </c>
      <c r="D47" s="12">
        <v>6.498652656427617</v>
      </c>
      <c r="E47" s="14">
        <v>0.28102281757524833</v>
      </c>
      <c r="F47" s="7">
        <v>23.124999999999996</v>
      </c>
      <c r="G47" s="7">
        <f t="shared" si="9"/>
        <v>6.2176298388523685</v>
      </c>
      <c r="H47" s="16">
        <f t="shared" si="10"/>
        <v>6.7796754740028655</v>
      </c>
      <c r="I47" s="11">
        <f t="shared" si="0"/>
        <v>7.5189145327607496E-2</v>
      </c>
      <c r="J47" s="39">
        <f t="shared" si="1"/>
        <v>3.2514225006532982E-3</v>
      </c>
      <c r="K47" s="39">
        <f t="shared" si="6"/>
        <v>307.55769199452641</v>
      </c>
      <c r="L47" s="39">
        <f t="shared" si="11"/>
        <v>7.1937722826954195E-2</v>
      </c>
      <c r="M47" s="39">
        <f t="shared" si="12"/>
        <v>7.8440567828260796E-2</v>
      </c>
      <c r="N47" s="42"/>
      <c r="O47" s="8"/>
      <c r="P47" s="9"/>
      <c r="Q47" s="9"/>
      <c r="R47" s="8"/>
      <c r="S47" s="9"/>
      <c r="T47" s="9"/>
      <c r="U47" s="8"/>
      <c r="V47" s="9"/>
      <c r="W47" s="9"/>
      <c r="X47" s="9"/>
      <c r="Y47" s="8"/>
      <c r="Z47" s="9"/>
      <c r="AA47" s="8">
        <v>1</v>
      </c>
      <c r="AB47" s="9">
        <v>0</v>
      </c>
      <c r="AC47" s="8">
        <v>0</v>
      </c>
      <c r="AD47" s="9">
        <v>0</v>
      </c>
      <c r="AE47" s="9">
        <v>0</v>
      </c>
      <c r="AF47" s="9">
        <v>1</v>
      </c>
      <c r="AG47" s="9">
        <v>0</v>
      </c>
      <c r="AH47" s="8">
        <f t="shared" si="17"/>
        <v>94064.968280000001</v>
      </c>
      <c r="AI47" s="9">
        <v>7</v>
      </c>
      <c r="AJ47" s="9">
        <f t="shared" si="2"/>
        <v>94056.968280000001</v>
      </c>
      <c r="AL47" s="7">
        <v>18</v>
      </c>
      <c r="AM47" s="7">
        <v>6.28</v>
      </c>
      <c r="AN47" s="9">
        <v>0</v>
      </c>
      <c r="AO47" s="9">
        <v>1</v>
      </c>
      <c r="AP47" s="9">
        <v>1</v>
      </c>
      <c r="AQ47" s="9">
        <v>0</v>
      </c>
      <c r="AR47" s="9">
        <v>0</v>
      </c>
      <c r="AS47" s="9">
        <v>0</v>
      </c>
      <c r="AT47" s="8">
        <v>0</v>
      </c>
      <c r="AU47" s="9">
        <v>0</v>
      </c>
      <c r="AV47" s="31">
        <v>1</v>
      </c>
      <c r="AW47" s="9">
        <v>0</v>
      </c>
      <c r="AX47" s="9">
        <v>0</v>
      </c>
      <c r="AY47" s="31">
        <v>1</v>
      </c>
      <c r="AZ47" s="21">
        <v>2006</v>
      </c>
      <c r="BA47" s="23"/>
      <c r="BB47" s="39">
        <v>0</v>
      </c>
      <c r="BC47" s="39">
        <v>0</v>
      </c>
      <c r="BD47" s="39">
        <v>0</v>
      </c>
      <c r="BE47" s="59">
        <v>1</v>
      </c>
      <c r="BF47" s="39" t="s">
        <v>433</v>
      </c>
      <c r="BG47" s="59" t="s">
        <v>433</v>
      </c>
      <c r="BH47" s="39" t="s">
        <v>433</v>
      </c>
      <c r="BI47" s="39" t="s">
        <v>433</v>
      </c>
      <c r="BJ47" s="39" t="s">
        <v>433</v>
      </c>
      <c r="BK47" s="39" t="s">
        <v>433</v>
      </c>
      <c r="BL47" s="39" t="s">
        <v>433</v>
      </c>
      <c r="BM47" s="57" t="s">
        <v>433</v>
      </c>
      <c r="BN47" s="18" t="s">
        <v>433</v>
      </c>
      <c r="BO47" s="53">
        <f t="shared" si="14"/>
        <v>0.46172000000000002</v>
      </c>
      <c r="BP47" s="54">
        <v>0.53827999999999998</v>
      </c>
      <c r="BQ47">
        <v>0.52400000000000002</v>
      </c>
      <c r="BR47" s="54">
        <v>0.47599999999999998</v>
      </c>
      <c r="BT47" s="18"/>
      <c r="BU47" t="s">
        <v>433</v>
      </c>
      <c r="BV47" s="18" t="s">
        <v>433</v>
      </c>
      <c r="BW47" s="18" t="s">
        <v>256</v>
      </c>
      <c r="CD47" s="18"/>
      <c r="CG47" s="18"/>
      <c r="CJ47" s="25">
        <v>27.56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 s="18">
        <v>0</v>
      </c>
      <c r="CS47">
        <v>1</v>
      </c>
      <c r="CT47">
        <v>0</v>
      </c>
      <c r="CU47">
        <v>0</v>
      </c>
      <c r="CV47" s="18">
        <v>0</v>
      </c>
      <c r="CW47">
        <v>0</v>
      </c>
      <c r="CX47">
        <v>0</v>
      </c>
      <c r="CY47">
        <v>0</v>
      </c>
      <c r="CZ47">
        <v>0</v>
      </c>
      <c r="DA47" s="18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s="18">
        <v>0</v>
      </c>
      <c r="DN47" s="18"/>
      <c r="DS47" s="43" t="s">
        <v>397</v>
      </c>
    </row>
    <row r="48" spans="1:123" x14ac:dyDescent="0.25">
      <c r="A48">
        <v>47</v>
      </c>
      <c r="B48">
        <v>2</v>
      </c>
      <c r="C48" s="25" t="s">
        <v>466</v>
      </c>
      <c r="D48" s="12">
        <v>10.000000000000009</v>
      </c>
      <c r="E48" s="14">
        <v>0.87931034482758696</v>
      </c>
      <c r="F48" s="7">
        <v>11.372549019607844</v>
      </c>
      <c r="G48" s="7">
        <f t="shared" si="9"/>
        <v>9.1206896551724217</v>
      </c>
      <c r="H48" s="16">
        <f t="shared" si="10"/>
        <v>10.879310344827596</v>
      </c>
      <c r="I48" s="11">
        <f t="shared" si="0"/>
        <v>3.7056461118372665E-2</v>
      </c>
      <c r="J48" s="39">
        <f t="shared" si="1"/>
        <v>3.2584129604086307E-3</v>
      </c>
      <c r="K48" s="39">
        <f t="shared" si="6"/>
        <v>306.89787088085734</v>
      </c>
      <c r="L48" s="39">
        <f t="shared" si="11"/>
        <v>3.3798048157964035E-2</v>
      </c>
      <c r="M48" s="39">
        <f t="shared" si="12"/>
        <v>4.0314874078781295E-2</v>
      </c>
      <c r="N48" s="42"/>
      <c r="O48" s="8"/>
      <c r="P48" s="9"/>
      <c r="Q48" s="9"/>
      <c r="R48" s="8"/>
      <c r="S48" s="9"/>
      <c r="T48" s="9"/>
      <c r="U48" s="8"/>
      <c r="V48" s="9"/>
      <c r="W48" s="9"/>
      <c r="X48" s="9"/>
      <c r="Y48" s="8"/>
      <c r="Z48" s="9"/>
      <c r="AA48" s="8">
        <v>1</v>
      </c>
      <c r="AB48" s="9">
        <v>0</v>
      </c>
      <c r="AC48" s="8">
        <v>0</v>
      </c>
      <c r="AD48" s="9">
        <v>0</v>
      </c>
      <c r="AE48" s="9">
        <v>0</v>
      </c>
      <c r="AF48" s="9">
        <v>1</v>
      </c>
      <c r="AG48" s="9">
        <v>0</v>
      </c>
      <c r="AH48" s="8">
        <f t="shared" si="17"/>
        <v>94064.968280000001</v>
      </c>
      <c r="AI48" s="9">
        <v>7</v>
      </c>
      <c r="AJ48" s="9">
        <f t="shared" si="2"/>
        <v>94056.968280000001</v>
      </c>
      <c r="AL48" s="7">
        <v>20</v>
      </c>
      <c r="AM48" s="7">
        <v>6.28</v>
      </c>
      <c r="AN48" s="9">
        <v>0</v>
      </c>
      <c r="AO48" s="9">
        <v>1</v>
      </c>
      <c r="AP48" s="9">
        <v>1</v>
      </c>
      <c r="AQ48" s="9">
        <v>0</v>
      </c>
      <c r="AR48" s="9">
        <v>0</v>
      </c>
      <c r="AS48" s="9">
        <v>0</v>
      </c>
      <c r="AT48" s="8">
        <v>0</v>
      </c>
      <c r="AU48" s="9">
        <v>0</v>
      </c>
      <c r="AV48" s="31">
        <v>1</v>
      </c>
      <c r="AW48" s="9">
        <v>0</v>
      </c>
      <c r="AX48" s="9">
        <v>0</v>
      </c>
      <c r="AY48" s="31">
        <v>1</v>
      </c>
      <c r="AZ48" s="21">
        <v>2006</v>
      </c>
      <c r="BA48" s="23"/>
      <c r="BB48" s="39">
        <v>0</v>
      </c>
      <c r="BC48" s="39">
        <v>0</v>
      </c>
      <c r="BD48" s="39">
        <v>0</v>
      </c>
      <c r="BE48" s="59">
        <v>1</v>
      </c>
      <c r="BF48" s="39" t="s">
        <v>433</v>
      </c>
      <c r="BG48" s="59" t="s">
        <v>433</v>
      </c>
      <c r="BH48" s="39" t="s">
        <v>433</v>
      </c>
      <c r="BI48" s="39" t="s">
        <v>433</v>
      </c>
      <c r="BJ48" s="39" t="s">
        <v>433</v>
      </c>
      <c r="BK48" s="39" t="s">
        <v>433</v>
      </c>
      <c r="BL48" s="39" t="s">
        <v>433</v>
      </c>
      <c r="BM48" s="57" t="s">
        <v>433</v>
      </c>
      <c r="BN48" s="18" t="s">
        <v>433</v>
      </c>
      <c r="BO48" s="53">
        <f t="shared" si="14"/>
        <v>0.46172000000000002</v>
      </c>
      <c r="BP48" s="54">
        <v>0.53827999999999998</v>
      </c>
      <c r="BQ48">
        <v>0.52400000000000002</v>
      </c>
      <c r="BR48" s="54">
        <v>0.47599999999999998</v>
      </c>
      <c r="BT48" s="18"/>
      <c r="BU48" t="s">
        <v>433</v>
      </c>
      <c r="BV48" s="18" t="s">
        <v>433</v>
      </c>
      <c r="BW48" s="18" t="s">
        <v>256</v>
      </c>
      <c r="CD48" s="18"/>
      <c r="CG48" s="18"/>
      <c r="CJ48" s="25">
        <v>27.56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 s="18">
        <v>0</v>
      </c>
      <c r="CS48">
        <v>1</v>
      </c>
      <c r="CT48">
        <v>0</v>
      </c>
      <c r="CU48">
        <v>0</v>
      </c>
      <c r="CV48" s="18">
        <v>0</v>
      </c>
      <c r="CW48">
        <v>0</v>
      </c>
      <c r="CX48">
        <v>0</v>
      </c>
      <c r="CY48">
        <v>0</v>
      </c>
      <c r="CZ48">
        <v>0</v>
      </c>
      <c r="DA48" s="18">
        <v>0</v>
      </c>
      <c r="DB48">
        <v>0</v>
      </c>
      <c r="DC48">
        <v>0</v>
      </c>
      <c r="DD48">
        <v>1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18">
        <v>0</v>
      </c>
      <c r="DN48" s="18"/>
      <c r="DS48" s="43" t="s">
        <v>397</v>
      </c>
    </row>
    <row r="49" spans="1:123" x14ac:dyDescent="0.25">
      <c r="A49">
        <v>48</v>
      </c>
      <c r="B49">
        <v>2</v>
      </c>
      <c r="C49" s="25" t="s">
        <v>466</v>
      </c>
      <c r="D49" s="12">
        <v>11.937482551645772</v>
      </c>
      <c r="E49" s="14">
        <v>0.19633074544723539</v>
      </c>
      <c r="F49" s="7">
        <v>60.802919708029194</v>
      </c>
      <c r="G49" s="7">
        <f t="shared" si="9"/>
        <v>11.741151806198536</v>
      </c>
      <c r="H49" s="16">
        <f t="shared" si="10"/>
        <v>12.133813297093008</v>
      </c>
      <c r="I49" s="11">
        <f t="shared" si="0"/>
        <v>0.19447207452426696</v>
      </c>
      <c r="J49" s="39">
        <f t="shared" si="1"/>
        <v>3.1984002652850627E-3</v>
      </c>
      <c r="K49" s="39">
        <f t="shared" si="6"/>
        <v>312.65630223141358</v>
      </c>
      <c r="L49" s="39">
        <f t="shared" si="11"/>
        <v>0.1912736742589819</v>
      </c>
      <c r="M49" s="39">
        <f t="shared" si="12"/>
        <v>0.19767047478955202</v>
      </c>
      <c r="N49" s="42"/>
      <c r="O49" s="8"/>
      <c r="P49" s="9"/>
      <c r="Q49" s="9"/>
      <c r="R49" s="8"/>
      <c r="S49" s="9"/>
      <c r="T49" s="9"/>
      <c r="U49" s="8"/>
      <c r="V49" s="9"/>
      <c r="W49" s="9"/>
      <c r="X49" s="9"/>
      <c r="Y49" s="8"/>
      <c r="Z49" s="9"/>
      <c r="AA49" s="8">
        <v>1</v>
      </c>
      <c r="AB49" s="9">
        <v>0</v>
      </c>
      <c r="AC49" s="8">
        <v>0</v>
      </c>
      <c r="AD49" s="9">
        <v>0</v>
      </c>
      <c r="AE49" s="9">
        <v>0</v>
      </c>
      <c r="AF49" s="9">
        <v>1</v>
      </c>
      <c r="AG49" s="9">
        <v>0</v>
      </c>
      <c r="AH49" s="8">
        <f t="shared" si="17"/>
        <v>94064.968280000001</v>
      </c>
      <c r="AI49" s="9">
        <v>7</v>
      </c>
      <c r="AJ49" s="9">
        <f t="shared" si="2"/>
        <v>94056.968280000001</v>
      </c>
      <c r="AL49" s="7">
        <v>22</v>
      </c>
      <c r="AM49" s="7">
        <v>6.28</v>
      </c>
      <c r="AN49" s="9">
        <v>0</v>
      </c>
      <c r="AO49" s="9">
        <v>1</v>
      </c>
      <c r="AP49" s="9">
        <v>1</v>
      </c>
      <c r="AQ49" s="9">
        <v>0</v>
      </c>
      <c r="AR49" s="9">
        <v>0</v>
      </c>
      <c r="AS49" s="9">
        <v>0</v>
      </c>
      <c r="AT49" s="8">
        <v>0</v>
      </c>
      <c r="AU49" s="9">
        <v>0</v>
      </c>
      <c r="AV49" s="31">
        <v>1</v>
      </c>
      <c r="AW49" s="9">
        <v>0</v>
      </c>
      <c r="AX49" s="9">
        <v>0</v>
      </c>
      <c r="AY49" s="31">
        <v>1</v>
      </c>
      <c r="AZ49" s="21">
        <v>2006</v>
      </c>
      <c r="BA49" s="23"/>
      <c r="BB49" s="39">
        <v>0</v>
      </c>
      <c r="BC49" s="39">
        <v>0</v>
      </c>
      <c r="BD49" s="39">
        <v>0</v>
      </c>
      <c r="BE49" s="59">
        <v>1</v>
      </c>
      <c r="BF49" s="39" t="s">
        <v>433</v>
      </c>
      <c r="BG49" s="59" t="s">
        <v>433</v>
      </c>
      <c r="BH49" s="39" t="s">
        <v>433</v>
      </c>
      <c r="BI49" s="39" t="s">
        <v>433</v>
      </c>
      <c r="BJ49" s="39" t="s">
        <v>433</v>
      </c>
      <c r="BK49" s="39" t="s">
        <v>433</v>
      </c>
      <c r="BL49" s="39" t="s">
        <v>433</v>
      </c>
      <c r="BM49" s="57" t="s">
        <v>433</v>
      </c>
      <c r="BN49" s="18" t="s">
        <v>433</v>
      </c>
      <c r="BO49" s="53">
        <f t="shared" si="14"/>
        <v>0.46172000000000002</v>
      </c>
      <c r="BP49" s="54">
        <v>0.53827999999999998</v>
      </c>
      <c r="BQ49">
        <v>0.52400000000000002</v>
      </c>
      <c r="BR49" s="54">
        <v>0.47599999999999998</v>
      </c>
      <c r="BT49" s="18"/>
      <c r="BU49" t="s">
        <v>433</v>
      </c>
      <c r="BV49" s="18" t="s">
        <v>433</v>
      </c>
      <c r="BW49" s="18" t="s">
        <v>256</v>
      </c>
      <c r="CD49" s="18"/>
      <c r="CG49" s="18"/>
      <c r="CJ49" s="25">
        <v>27.56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 s="18">
        <v>0</v>
      </c>
      <c r="CS49">
        <v>1</v>
      </c>
      <c r="CT49">
        <v>0</v>
      </c>
      <c r="CU49">
        <v>0</v>
      </c>
      <c r="CV49" s="18">
        <v>0</v>
      </c>
      <c r="CW49">
        <v>0</v>
      </c>
      <c r="CX49">
        <v>0</v>
      </c>
      <c r="CY49">
        <v>0</v>
      </c>
      <c r="CZ49">
        <v>0</v>
      </c>
      <c r="DA49" s="18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18">
        <v>0</v>
      </c>
      <c r="DN49" s="18"/>
      <c r="DS49" s="43" t="s">
        <v>397</v>
      </c>
    </row>
    <row r="50" spans="1:123" x14ac:dyDescent="0.25">
      <c r="A50">
        <v>49</v>
      </c>
      <c r="B50">
        <v>2</v>
      </c>
      <c r="C50" s="25" t="s">
        <v>466</v>
      </c>
      <c r="D50" s="12">
        <v>4.5254472798147649</v>
      </c>
      <c r="E50" s="14">
        <v>1.1472964934741658</v>
      </c>
      <c r="F50" s="7">
        <v>3.9444444444444442</v>
      </c>
      <c r="G50" s="7">
        <f t="shared" si="9"/>
        <v>3.3781507863405991</v>
      </c>
      <c r="H50" s="16">
        <f t="shared" si="10"/>
        <v>5.6727437732889303</v>
      </c>
      <c r="I50" s="11">
        <f t="shared" si="0"/>
        <v>1.2860398871209185E-2</v>
      </c>
      <c r="J50" s="39">
        <f t="shared" si="1"/>
        <v>3.2603828124192305E-3</v>
      </c>
      <c r="K50" s="39">
        <f t="shared" si="6"/>
        <v>306.71244989725358</v>
      </c>
      <c r="L50" s="39">
        <f t="shared" si="11"/>
        <v>9.600016058789955E-3</v>
      </c>
      <c r="M50" s="39">
        <f t="shared" si="12"/>
        <v>1.6120781683628415E-2</v>
      </c>
      <c r="N50" s="42"/>
      <c r="O50" s="8"/>
      <c r="P50" s="9"/>
      <c r="Q50" s="9"/>
      <c r="R50" s="8"/>
      <c r="S50" s="9"/>
      <c r="T50" s="9"/>
      <c r="U50" s="8"/>
      <c r="V50" s="9"/>
      <c r="W50" s="9"/>
      <c r="X50" s="9"/>
      <c r="Y50" s="8"/>
      <c r="Z50" s="9"/>
      <c r="AA50" s="8">
        <v>1</v>
      </c>
      <c r="AB50" s="9">
        <v>0</v>
      </c>
      <c r="AC50" s="8">
        <v>0</v>
      </c>
      <c r="AD50" s="9">
        <v>0</v>
      </c>
      <c r="AE50" s="9">
        <v>0</v>
      </c>
      <c r="AF50" s="9">
        <v>1</v>
      </c>
      <c r="AG50" s="9">
        <v>0</v>
      </c>
      <c r="AH50" s="8">
        <f t="shared" si="17"/>
        <v>94064.968280000001</v>
      </c>
      <c r="AI50" s="9">
        <v>7</v>
      </c>
      <c r="AJ50" s="9">
        <f t="shared" si="2"/>
        <v>94056.968280000001</v>
      </c>
      <c r="AL50" s="7">
        <v>16</v>
      </c>
      <c r="AM50" s="7">
        <v>6.28</v>
      </c>
      <c r="AN50" s="9">
        <v>0</v>
      </c>
      <c r="AO50" s="9">
        <v>1</v>
      </c>
      <c r="AP50" s="9">
        <v>1</v>
      </c>
      <c r="AQ50" s="9">
        <v>0</v>
      </c>
      <c r="AR50" s="9">
        <v>0</v>
      </c>
      <c r="AS50" s="9">
        <v>0</v>
      </c>
      <c r="AT50" s="8">
        <v>0</v>
      </c>
      <c r="AU50" s="9">
        <v>0</v>
      </c>
      <c r="AV50" s="31">
        <v>1</v>
      </c>
      <c r="AW50" s="9">
        <v>0</v>
      </c>
      <c r="AX50" s="9">
        <v>0</v>
      </c>
      <c r="AY50" s="31">
        <v>1</v>
      </c>
      <c r="AZ50" s="21">
        <v>2008</v>
      </c>
      <c r="BA50" s="23"/>
      <c r="BB50" s="39">
        <v>0</v>
      </c>
      <c r="BC50" s="39">
        <v>0</v>
      </c>
      <c r="BD50" s="39">
        <v>0</v>
      </c>
      <c r="BE50" s="59">
        <v>1</v>
      </c>
      <c r="BF50" s="39" t="s">
        <v>433</v>
      </c>
      <c r="BG50" s="59" t="s">
        <v>433</v>
      </c>
      <c r="BH50" s="39" t="s">
        <v>433</v>
      </c>
      <c r="BI50" s="39" t="s">
        <v>433</v>
      </c>
      <c r="BJ50" s="39" t="s">
        <v>433</v>
      </c>
      <c r="BK50" s="39" t="s">
        <v>433</v>
      </c>
      <c r="BL50" s="39" t="s">
        <v>433</v>
      </c>
      <c r="BM50" s="57" t="s">
        <v>433</v>
      </c>
      <c r="BN50" s="18" t="s">
        <v>433</v>
      </c>
      <c r="BO50" s="53">
        <f t="shared" si="14"/>
        <v>0.46172000000000002</v>
      </c>
      <c r="BP50" s="54">
        <v>0.53827999999999998</v>
      </c>
      <c r="BQ50">
        <v>0.52400000000000002</v>
      </c>
      <c r="BR50" s="54">
        <v>0.47599999999999998</v>
      </c>
      <c r="BT50" s="18"/>
      <c r="BU50" t="s">
        <v>433</v>
      </c>
      <c r="BV50" s="18" t="s">
        <v>433</v>
      </c>
      <c r="BW50" s="18" t="s">
        <v>256</v>
      </c>
      <c r="CD50" s="18"/>
      <c r="CG50" s="18"/>
      <c r="CJ50" s="25">
        <v>27.56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 s="18">
        <v>0</v>
      </c>
      <c r="CS50">
        <v>1</v>
      </c>
      <c r="CT50">
        <v>0</v>
      </c>
      <c r="CU50">
        <v>0</v>
      </c>
      <c r="CV50" s="18">
        <v>0</v>
      </c>
      <c r="CW50">
        <v>0</v>
      </c>
      <c r="CX50">
        <v>0</v>
      </c>
      <c r="CY50">
        <v>0</v>
      </c>
      <c r="CZ50">
        <v>0</v>
      </c>
      <c r="DA50" s="18">
        <v>0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s="18">
        <v>0</v>
      </c>
      <c r="DN50" s="18"/>
      <c r="DS50" s="43" t="s">
        <v>397</v>
      </c>
    </row>
    <row r="51" spans="1:123" x14ac:dyDescent="0.25">
      <c r="A51">
        <v>50</v>
      </c>
      <c r="B51">
        <v>2</v>
      </c>
      <c r="C51" s="25" t="s">
        <v>466</v>
      </c>
      <c r="D51" s="12">
        <v>6.3895988043532581</v>
      </c>
      <c r="E51" s="14">
        <v>0.22882860731843624</v>
      </c>
      <c r="F51" s="7">
        <v>27.923076923076923</v>
      </c>
      <c r="G51" s="7">
        <f t="shared" si="9"/>
        <v>6.1607701970348216</v>
      </c>
      <c r="H51" s="16">
        <f t="shared" si="10"/>
        <v>6.6184274116716946</v>
      </c>
      <c r="I51" s="11">
        <f t="shared" si="0"/>
        <v>9.06724044784957E-2</v>
      </c>
      <c r="J51" s="39">
        <f t="shared" si="1"/>
        <v>3.2472210970260163E-3</v>
      </c>
      <c r="K51" s="39">
        <f t="shared" si="6"/>
        <v>307.95562424617623</v>
      </c>
      <c r="L51" s="39">
        <f t="shared" si="11"/>
        <v>8.7425183381469679E-2</v>
      </c>
      <c r="M51" s="39">
        <f t="shared" si="12"/>
        <v>9.391962557552172E-2</v>
      </c>
      <c r="N51" s="42"/>
      <c r="O51" s="8"/>
      <c r="P51" s="9"/>
      <c r="Q51" s="9"/>
      <c r="R51" s="8"/>
      <c r="S51" s="9"/>
      <c r="T51" s="9"/>
      <c r="U51" s="8"/>
      <c r="V51" s="9"/>
      <c r="W51" s="9"/>
      <c r="X51" s="9"/>
      <c r="Y51" s="8"/>
      <c r="Z51" s="9"/>
      <c r="AA51" s="8">
        <v>1</v>
      </c>
      <c r="AB51" s="9">
        <v>0</v>
      </c>
      <c r="AC51" s="8">
        <v>0</v>
      </c>
      <c r="AD51" s="9">
        <v>0</v>
      </c>
      <c r="AE51" s="9">
        <v>0</v>
      </c>
      <c r="AF51" s="9">
        <v>1</v>
      </c>
      <c r="AG51" s="9">
        <v>0</v>
      </c>
      <c r="AH51" s="8">
        <f t="shared" si="17"/>
        <v>94064.968280000001</v>
      </c>
      <c r="AI51" s="9">
        <v>7</v>
      </c>
      <c r="AJ51" s="9">
        <f t="shared" si="2"/>
        <v>94056.968280000001</v>
      </c>
      <c r="AL51" s="7">
        <v>18</v>
      </c>
      <c r="AM51" s="7">
        <v>6.28</v>
      </c>
      <c r="AN51" s="9">
        <v>0</v>
      </c>
      <c r="AO51" s="9">
        <v>1</v>
      </c>
      <c r="AP51" s="9">
        <v>1</v>
      </c>
      <c r="AQ51" s="9">
        <v>0</v>
      </c>
      <c r="AR51" s="9">
        <v>0</v>
      </c>
      <c r="AS51" s="9">
        <v>0</v>
      </c>
      <c r="AT51" s="8">
        <v>0</v>
      </c>
      <c r="AU51" s="9">
        <v>0</v>
      </c>
      <c r="AV51" s="31">
        <v>1</v>
      </c>
      <c r="AW51" s="9">
        <v>0</v>
      </c>
      <c r="AX51" s="9">
        <v>0</v>
      </c>
      <c r="AY51" s="31">
        <v>1</v>
      </c>
      <c r="AZ51" s="21">
        <v>2008</v>
      </c>
      <c r="BA51" s="23"/>
      <c r="BB51" s="39">
        <v>0</v>
      </c>
      <c r="BC51" s="39">
        <v>0</v>
      </c>
      <c r="BD51" s="39">
        <v>0</v>
      </c>
      <c r="BE51" s="59">
        <v>1</v>
      </c>
      <c r="BF51" s="39" t="s">
        <v>433</v>
      </c>
      <c r="BG51" s="59" t="s">
        <v>433</v>
      </c>
      <c r="BH51" s="39" t="s">
        <v>433</v>
      </c>
      <c r="BI51" s="39" t="s">
        <v>433</v>
      </c>
      <c r="BJ51" s="39" t="s">
        <v>433</v>
      </c>
      <c r="BK51" s="39" t="s">
        <v>433</v>
      </c>
      <c r="BL51" s="39" t="s">
        <v>433</v>
      </c>
      <c r="BM51" s="57" t="s">
        <v>433</v>
      </c>
      <c r="BN51" s="18" t="s">
        <v>433</v>
      </c>
      <c r="BO51" s="53">
        <f t="shared" si="14"/>
        <v>0.46172000000000002</v>
      </c>
      <c r="BP51" s="54">
        <v>0.53827999999999998</v>
      </c>
      <c r="BQ51">
        <v>0.52400000000000002</v>
      </c>
      <c r="BR51" s="54">
        <v>0.47599999999999998</v>
      </c>
      <c r="BT51" s="18"/>
      <c r="BU51" t="s">
        <v>433</v>
      </c>
      <c r="BV51" s="18" t="s">
        <v>433</v>
      </c>
      <c r="BW51" s="18" t="s">
        <v>256</v>
      </c>
      <c r="CD51" s="18"/>
      <c r="CG51" s="18"/>
      <c r="CJ51" s="25">
        <v>27.56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 s="18">
        <v>0</v>
      </c>
      <c r="CS51">
        <v>1</v>
      </c>
      <c r="CT51">
        <v>0</v>
      </c>
      <c r="CU51">
        <v>0</v>
      </c>
      <c r="CV51" s="18">
        <v>0</v>
      </c>
      <c r="CW51">
        <v>0</v>
      </c>
      <c r="CX51">
        <v>0</v>
      </c>
      <c r="CY51">
        <v>0</v>
      </c>
      <c r="CZ51">
        <v>0</v>
      </c>
      <c r="DA51" s="18">
        <v>0</v>
      </c>
      <c r="DB51">
        <v>0</v>
      </c>
      <c r="DC51">
        <v>0</v>
      </c>
      <c r="DD51">
        <v>1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18">
        <v>0</v>
      </c>
      <c r="DN51" s="18"/>
      <c r="DS51" s="43" t="s">
        <v>397</v>
      </c>
    </row>
    <row r="52" spans="1:123" x14ac:dyDescent="0.25">
      <c r="A52">
        <v>51</v>
      </c>
      <c r="B52">
        <v>2</v>
      </c>
      <c r="C52" s="25" t="s">
        <v>466</v>
      </c>
      <c r="D52" s="12">
        <v>10.408333018844186</v>
      </c>
      <c r="E52" s="14">
        <v>0.59016321240869107</v>
      </c>
      <c r="F52" s="7">
        <v>17.636363636363633</v>
      </c>
      <c r="G52" s="7">
        <f t="shared" si="9"/>
        <v>9.8181698064354954</v>
      </c>
      <c r="H52" s="16">
        <f t="shared" si="10"/>
        <v>10.998496231252876</v>
      </c>
      <c r="I52" s="11">
        <f t="shared" si="0"/>
        <v>5.7411203003737227E-2</v>
      </c>
      <c r="J52" s="39">
        <f t="shared" si="1"/>
        <v>3.2552743971191217E-3</v>
      </c>
      <c r="K52" s="39">
        <f t="shared" si="6"/>
        <v>307.19376556550435</v>
      </c>
      <c r="L52" s="39">
        <f t="shared" si="11"/>
        <v>5.4155928606618102E-2</v>
      </c>
      <c r="M52" s="39">
        <f t="shared" si="12"/>
        <v>6.0666477400856351E-2</v>
      </c>
      <c r="N52" s="42"/>
      <c r="O52" s="8"/>
      <c r="P52" s="9"/>
      <c r="Q52" s="9"/>
      <c r="R52" s="8"/>
      <c r="S52" s="9"/>
      <c r="T52" s="9"/>
      <c r="U52" s="8"/>
      <c r="V52" s="9"/>
      <c r="W52" s="9"/>
      <c r="X52" s="9"/>
      <c r="Y52" s="8"/>
      <c r="Z52" s="9"/>
      <c r="AA52" s="8">
        <v>1</v>
      </c>
      <c r="AB52" s="9">
        <v>0</v>
      </c>
      <c r="AC52" s="8">
        <v>0</v>
      </c>
      <c r="AD52" s="9">
        <v>0</v>
      </c>
      <c r="AE52" s="9">
        <v>0</v>
      </c>
      <c r="AF52" s="9">
        <v>1</v>
      </c>
      <c r="AG52" s="9">
        <v>0</v>
      </c>
      <c r="AH52" s="8">
        <f t="shared" si="17"/>
        <v>94064.968280000001</v>
      </c>
      <c r="AI52" s="9">
        <v>7</v>
      </c>
      <c r="AJ52" s="9">
        <f t="shared" si="2"/>
        <v>94056.968280000001</v>
      </c>
      <c r="AL52" s="7">
        <v>20</v>
      </c>
      <c r="AM52" s="7">
        <v>6.28</v>
      </c>
      <c r="AN52" s="9">
        <v>0</v>
      </c>
      <c r="AO52" s="9">
        <v>1</v>
      </c>
      <c r="AP52" s="9">
        <v>1</v>
      </c>
      <c r="AQ52" s="9">
        <v>0</v>
      </c>
      <c r="AR52" s="9">
        <v>0</v>
      </c>
      <c r="AS52" s="9">
        <v>0</v>
      </c>
      <c r="AT52" s="8">
        <v>0</v>
      </c>
      <c r="AU52" s="9">
        <v>0</v>
      </c>
      <c r="AV52" s="31">
        <v>1</v>
      </c>
      <c r="AW52" s="9">
        <v>0</v>
      </c>
      <c r="AX52" s="9">
        <v>0</v>
      </c>
      <c r="AY52" s="31">
        <v>1</v>
      </c>
      <c r="AZ52" s="21">
        <v>2008</v>
      </c>
      <c r="BA52" s="23"/>
      <c r="BB52" s="39">
        <v>0</v>
      </c>
      <c r="BC52" s="39">
        <v>0</v>
      </c>
      <c r="BD52" s="39">
        <v>0</v>
      </c>
      <c r="BE52" s="59">
        <v>1</v>
      </c>
      <c r="BF52" s="39" t="s">
        <v>433</v>
      </c>
      <c r="BG52" s="59" t="s">
        <v>433</v>
      </c>
      <c r="BH52" s="39" t="s">
        <v>433</v>
      </c>
      <c r="BI52" s="39" t="s">
        <v>433</v>
      </c>
      <c r="BJ52" s="39" t="s">
        <v>433</v>
      </c>
      <c r="BK52" s="39" t="s">
        <v>433</v>
      </c>
      <c r="BL52" s="39" t="s">
        <v>433</v>
      </c>
      <c r="BM52" s="57" t="s">
        <v>433</v>
      </c>
      <c r="BN52" s="18" t="s">
        <v>433</v>
      </c>
      <c r="BO52" s="53">
        <f t="shared" si="14"/>
        <v>0.46172000000000002</v>
      </c>
      <c r="BP52" s="54">
        <v>0.53827999999999998</v>
      </c>
      <c r="BQ52">
        <v>0.52400000000000002</v>
      </c>
      <c r="BR52" s="54">
        <v>0.47599999999999998</v>
      </c>
      <c r="BT52" s="18"/>
      <c r="BU52" t="s">
        <v>433</v>
      </c>
      <c r="BV52" s="18" t="s">
        <v>433</v>
      </c>
      <c r="BW52" s="18" t="s">
        <v>256</v>
      </c>
      <c r="CD52" s="18"/>
      <c r="CG52" s="18"/>
      <c r="CJ52" s="25">
        <v>27.56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 s="18">
        <v>0</v>
      </c>
      <c r="CS52">
        <v>1</v>
      </c>
      <c r="CT52">
        <v>0</v>
      </c>
      <c r="CU52">
        <v>0</v>
      </c>
      <c r="CV52" s="18">
        <v>0</v>
      </c>
      <c r="CW52">
        <v>0</v>
      </c>
      <c r="CX52">
        <v>0</v>
      </c>
      <c r="CY52">
        <v>0</v>
      </c>
      <c r="CZ52">
        <v>0</v>
      </c>
      <c r="DA52" s="18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 s="18">
        <v>0</v>
      </c>
      <c r="DN52" s="18"/>
      <c r="DS52" s="43" t="s">
        <v>397</v>
      </c>
    </row>
    <row r="53" spans="1:123" s="69" customFormat="1" x14ac:dyDescent="0.25">
      <c r="A53" s="69">
        <v>52</v>
      </c>
      <c r="B53" s="69">
        <v>2</v>
      </c>
      <c r="C53" s="70" t="s">
        <v>466</v>
      </c>
      <c r="D53" s="71">
        <v>3.0533842239060194</v>
      </c>
      <c r="E53" s="72">
        <v>0.32240702985343062</v>
      </c>
      <c r="F53" s="73">
        <v>9.4705882352941178</v>
      </c>
      <c r="G53" s="73">
        <f t="shared" si="9"/>
        <v>2.7309771940525889</v>
      </c>
      <c r="H53" s="74">
        <f t="shared" si="10"/>
        <v>3.3757912537594499</v>
      </c>
      <c r="I53" s="75">
        <f t="shared" si="0"/>
        <v>3.0865583763957854E-2</v>
      </c>
      <c r="J53" s="76">
        <f t="shared" si="1"/>
        <v>3.2590989067533141E-3</v>
      </c>
      <c r="K53" s="76">
        <f t="shared" si="6"/>
        <v>306.83327772834951</v>
      </c>
      <c r="L53" s="76">
        <f t="shared" si="11"/>
        <v>2.7606484857204541E-2</v>
      </c>
      <c r="M53" s="76">
        <f t="shared" si="12"/>
        <v>3.4124682670711171E-2</v>
      </c>
      <c r="N53" s="77"/>
      <c r="O53" s="78"/>
      <c r="P53" s="79"/>
      <c r="Q53" s="79"/>
      <c r="R53" s="78"/>
      <c r="S53" s="79"/>
      <c r="T53" s="79"/>
      <c r="U53" s="78"/>
      <c r="V53" s="79"/>
      <c r="W53" s="79"/>
      <c r="X53" s="79"/>
      <c r="Y53" s="78"/>
      <c r="Z53" s="79"/>
      <c r="AA53" s="78">
        <v>1</v>
      </c>
      <c r="AB53" s="79">
        <v>0</v>
      </c>
      <c r="AC53" s="78">
        <v>0</v>
      </c>
      <c r="AD53" s="79">
        <v>0</v>
      </c>
      <c r="AE53" s="79">
        <v>0</v>
      </c>
      <c r="AF53" s="79">
        <v>1</v>
      </c>
      <c r="AG53" s="79">
        <v>0</v>
      </c>
      <c r="AH53" s="78">
        <f t="shared" si="17"/>
        <v>94064.968280000001</v>
      </c>
      <c r="AI53" s="79">
        <v>7</v>
      </c>
      <c r="AJ53" s="79">
        <f t="shared" si="2"/>
        <v>94056.968280000001</v>
      </c>
      <c r="AK53" s="79"/>
      <c r="AL53" s="73">
        <v>22</v>
      </c>
      <c r="AM53" s="73">
        <v>6.28</v>
      </c>
      <c r="AN53" s="79">
        <v>0</v>
      </c>
      <c r="AO53" s="79">
        <v>1</v>
      </c>
      <c r="AP53" s="79">
        <v>1</v>
      </c>
      <c r="AQ53" s="79">
        <v>0</v>
      </c>
      <c r="AR53" s="79">
        <v>0</v>
      </c>
      <c r="AS53" s="79">
        <v>0</v>
      </c>
      <c r="AT53" s="78">
        <v>0</v>
      </c>
      <c r="AU53" s="79">
        <v>0</v>
      </c>
      <c r="AV53" s="80">
        <v>1</v>
      </c>
      <c r="AW53" s="79">
        <v>0</v>
      </c>
      <c r="AX53" s="79">
        <v>0</v>
      </c>
      <c r="AY53" s="80">
        <v>1</v>
      </c>
      <c r="AZ53" s="81">
        <v>2008</v>
      </c>
      <c r="BA53" s="82"/>
      <c r="BB53" s="76">
        <v>0</v>
      </c>
      <c r="BC53" s="76">
        <v>0</v>
      </c>
      <c r="BD53" s="76">
        <v>0</v>
      </c>
      <c r="BE53" s="83">
        <v>1</v>
      </c>
      <c r="BF53" s="76" t="s">
        <v>433</v>
      </c>
      <c r="BG53" s="83" t="s">
        <v>433</v>
      </c>
      <c r="BH53" s="76" t="s">
        <v>433</v>
      </c>
      <c r="BI53" s="76" t="s">
        <v>433</v>
      </c>
      <c r="BJ53" s="76" t="s">
        <v>433</v>
      </c>
      <c r="BK53" s="76" t="s">
        <v>433</v>
      </c>
      <c r="BL53" s="76" t="s">
        <v>433</v>
      </c>
      <c r="BM53" s="84" t="s">
        <v>433</v>
      </c>
      <c r="BN53" s="85" t="s">
        <v>433</v>
      </c>
      <c r="BO53" s="88">
        <f t="shared" si="14"/>
        <v>0.46172000000000002</v>
      </c>
      <c r="BP53" s="86">
        <v>0.53827999999999998</v>
      </c>
      <c r="BQ53" s="69">
        <v>0.52400000000000002</v>
      </c>
      <c r="BR53" s="86">
        <v>0.47599999999999998</v>
      </c>
      <c r="BT53" s="85"/>
      <c r="BU53" s="69" t="s">
        <v>433</v>
      </c>
      <c r="BV53" s="85" t="s">
        <v>433</v>
      </c>
      <c r="BW53" s="85" t="s">
        <v>256</v>
      </c>
      <c r="CD53" s="85"/>
      <c r="CG53" s="85"/>
      <c r="CJ53" s="70">
        <v>27.56</v>
      </c>
      <c r="CK53" s="69">
        <v>1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85">
        <v>0</v>
      </c>
      <c r="CS53" s="69">
        <v>1</v>
      </c>
      <c r="CT53" s="69">
        <v>0</v>
      </c>
      <c r="CU53" s="69">
        <v>0</v>
      </c>
      <c r="CV53" s="85">
        <v>0</v>
      </c>
      <c r="CW53" s="69">
        <v>0</v>
      </c>
      <c r="CX53" s="69">
        <v>0</v>
      </c>
      <c r="CY53" s="69">
        <v>0</v>
      </c>
      <c r="CZ53" s="69">
        <v>0</v>
      </c>
      <c r="DA53" s="85">
        <v>0</v>
      </c>
      <c r="DB53" s="69">
        <v>0</v>
      </c>
      <c r="DC53" s="69">
        <v>0</v>
      </c>
      <c r="DD53" s="69">
        <v>1</v>
      </c>
      <c r="DE53" s="69">
        <v>1</v>
      </c>
      <c r="DF53" s="69">
        <v>0</v>
      </c>
      <c r="DG53" s="69">
        <v>0</v>
      </c>
      <c r="DH53" s="69">
        <v>0</v>
      </c>
      <c r="DI53" s="69">
        <v>0</v>
      </c>
      <c r="DJ53" s="69">
        <v>0</v>
      </c>
      <c r="DK53" s="69">
        <v>0</v>
      </c>
      <c r="DL53" s="85">
        <v>0</v>
      </c>
      <c r="DN53" s="85"/>
      <c r="DR53" s="70"/>
      <c r="DS53" s="87" t="s">
        <v>397</v>
      </c>
    </row>
    <row r="54" spans="1:123" x14ac:dyDescent="0.25">
      <c r="A54">
        <v>53</v>
      </c>
      <c r="B54">
        <v>3</v>
      </c>
      <c r="C54" s="25" t="s">
        <v>469</v>
      </c>
      <c r="D54" s="12">
        <v>7.75</v>
      </c>
      <c r="E54" s="14">
        <f>D54/F54</f>
        <v>0.59237178017274328</v>
      </c>
      <c r="F54" s="7">
        <v>13.083</v>
      </c>
      <c r="G54" s="7">
        <f t="shared" si="9"/>
        <v>7.1576282198272567</v>
      </c>
      <c r="H54" s="16">
        <f t="shared" si="10"/>
        <v>8.3423717801727442</v>
      </c>
      <c r="I54" s="11">
        <f t="shared" si="0"/>
        <v>0.33914218547776914</v>
      </c>
      <c r="J54" s="39">
        <f t="shared" si="1"/>
        <v>2.5922356147502035E-2</v>
      </c>
      <c r="K54" s="39">
        <f t="shared" ref="K54:K63" si="18">IFERROR(1/J54, "X")</f>
        <v>38.576740258865833</v>
      </c>
      <c r="L54" s="39">
        <f t="shared" ref="L54:L63" si="19">IFERROR(I54-J54, "X")</f>
        <v>0.3132198293302671</v>
      </c>
      <c r="M54" s="39">
        <f t="shared" ref="M54:M63" si="20">IFERROR(I54+J54, "X")</f>
        <v>0.36506454162527119</v>
      </c>
      <c r="N54" s="42"/>
      <c r="O54" s="8"/>
      <c r="P54" s="9"/>
      <c r="Q54" s="9"/>
      <c r="R54" s="8"/>
      <c r="S54" s="9"/>
      <c r="T54" s="9"/>
      <c r="U54" s="8"/>
      <c r="V54" s="9"/>
      <c r="W54" s="9"/>
      <c r="X54" s="9"/>
      <c r="Y54" s="8"/>
      <c r="Z54" s="9"/>
      <c r="AA54" s="8">
        <v>1</v>
      </c>
      <c r="AB54" s="9">
        <v>0</v>
      </c>
      <c r="AC54" s="8">
        <v>0</v>
      </c>
      <c r="AD54" s="9">
        <v>0</v>
      </c>
      <c r="AE54" s="9">
        <v>0</v>
      </c>
      <c r="AF54" s="9">
        <v>1</v>
      </c>
      <c r="AG54" s="9">
        <v>0</v>
      </c>
      <c r="AH54" s="8">
        <v>1321</v>
      </c>
      <c r="AI54" s="9">
        <v>3</v>
      </c>
      <c r="AJ54" s="9">
        <f t="shared" si="2"/>
        <v>1317</v>
      </c>
      <c r="AL54" s="7">
        <v>16.529900000000001</v>
      </c>
      <c r="AM54" s="7">
        <v>12.6426</v>
      </c>
      <c r="AN54" s="9">
        <v>1</v>
      </c>
      <c r="AO54" s="9">
        <v>0</v>
      </c>
      <c r="AP54" s="9">
        <v>0</v>
      </c>
      <c r="AQ54" s="9">
        <v>1</v>
      </c>
      <c r="AR54" s="9">
        <v>0</v>
      </c>
      <c r="AS54" s="9">
        <v>0</v>
      </c>
      <c r="AT54" s="8">
        <v>0</v>
      </c>
      <c r="AU54" s="9">
        <v>1</v>
      </c>
      <c r="AV54" s="31">
        <v>0</v>
      </c>
      <c r="AW54" s="9">
        <v>1</v>
      </c>
      <c r="AX54" s="9">
        <v>0</v>
      </c>
      <c r="AY54" s="31">
        <v>0</v>
      </c>
      <c r="AZ54" s="21">
        <v>1997</v>
      </c>
      <c r="BA54" s="23"/>
      <c r="BB54" s="39">
        <v>0</v>
      </c>
      <c r="BC54" s="39">
        <v>0</v>
      </c>
      <c r="BD54" s="39">
        <v>0</v>
      </c>
      <c r="BE54" s="59">
        <v>1</v>
      </c>
      <c r="BF54" s="39">
        <v>0.72460000000000002</v>
      </c>
      <c r="BG54" s="59">
        <f>1-BF54</f>
        <v>0.27539999999999998</v>
      </c>
      <c r="BH54" s="39">
        <v>2.2700000000000001E-2</v>
      </c>
      <c r="BI54" s="39">
        <v>5.6000000000000001E-2</v>
      </c>
      <c r="BJ54" s="39">
        <v>0.7419</v>
      </c>
      <c r="BK54" s="39">
        <v>4.3099999999999999E-2</v>
      </c>
      <c r="BL54" s="39">
        <f>1-SUM(BH54:BK54)</f>
        <v>0.13629999999999998</v>
      </c>
      <c r="BM54" s="57">
        <v>1</v>
      </c>
      <c r="BN54" s="18">
        <v>0</v>
      </c>
      <c r="BO54" s="53">
        <f t="shared" si="14"/>
        <v>0.52160000000000006</v>
      </c>
      <c r="BP54" s="54">
        <v>0.47839999999999999</v>
      </c>
      <c r="BQ54">
        <f t="shared" ref="BQ54:BQ63" si="21">1-BR54</f>
        <v>0.1552</v>
      </c>
      <c r="BR54" s="54">
        <v>0.8448</v>
      </c>
      <c r="BT54" s="18"/>
      <c r="BU54" t="s">
        <v>433</v>
      </c>
      <c r="BV54" s="18" t="s">
        <v>433</v>
      </c>
      <c r="BW54" s="18" t="s">
        <v>260</v>
      </c>
      <c r="CD54" s="18"/>
      <c r="CG54" s="18"/>
      <c r="CJ54" s="25" t="s">
        <v>433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 s="18">
        <v>0</v>
      </c>
      <c r="CS54">
        <v>0</v>
      </c>
      <c r="CT54">
        <v>0</v>
      </c>
      <c r="CU54">
        <v>1</v>
      </c>
      <c r="CV54" s="18">
        <v>0</v>
      </c>
      <c r="CW54">
        <v>0</v>
      </c>
      <c r="CX54">
        <v>0</v>
      </c>
      <c r="CY54">
        <v>0</v>
      </c>
      <c r="CZ54">
        <v>0</v>
      </c>
      <c r="DA54" s="18">
        <v>0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18">
        <v>0</v>
      </c>
      <c r="DN54" s="18"/>
      <c r="DS54" s="43" t="s">
        <v>397</v>
      </c>
    </row>
    <row r="55" spans="1:123" x14ac:dyDescent="0.25">
      <c r="A55">
        <v>54</v>
      </c>
      <c r="B55">
        <v>3</v>
      </c>
      <c r="C55" s="25" t="s">
        <v>469</v>
      </c>
      <c r="D55" s="12">
        <v>13.07</v>
      </c>
      <c r="E55" s="14">
        <f t="shared" ref="E55:E63" si="22">D55/F55</f>
        <v>1.8607630979498861</v>
      </c>
      <c r="F55" s="7">
        <v>7.024</v>
      </c>
      <c r="G55" s="7">
        <f t="shared" ref="G55:G63" si="23">D55-E55</f>
        <v>11.209236902050113</v>
      </c>
      <c r="H55" s="16">
        <f t="shared" ref="H55:H63" si="24">D55+E55</f>
        <v>14.930763097949887</v>
      </c>
      <c r="I55" s="11">
        <f t="shared" si="0"/>
        <v>0.19002277488018446</v>
      </c>
      <c r="J55" s="39">
        <f t="shared" si="1"/>
        <v>2.7053356332600295E-2</v>
      </c>
      <c r="K55" s="39">
        <f t="shared" si="18"/>
        <v>36.963990260793004</v>
      </c>
      <c r="L55" s="39">
        <f t="shared" si="19"/>
        <v>0.16296941854758418</v>
      </c>
      <c r="M55" s="39">
        <f t="shared" si="20"/>
        <v>0.21707613121278474</v>
      </c>
      <c r="N55" s="42"/>
      <c r="O55" s="8"/>
      <c r="P55" s="9"/>
      <c r="Q55" s="9"/>
      <c r="R55" s="8"/>
      <c r="S55" s="9"/>
      <c r="T55" s="9"/>
      <c r="U55" s="8"/>
      <c r="V55" s="9"/>
      <c r="W55" s="9"/>
      <c r="X55" s="9"/>
      <c r="Y55" s="8"/>
      <c r="Z55" s="9"/>
      <c r="AA55" s="8">
        <v>1</v>
      </c>
      <c r="AB55" s="9">
        <v>0</v>
      </c>
      <c r="AC55" s="8">
        <v>0</v>
      </c>
      <c r="AD55" s="9">
        <v>0</v>
      </c>
      <c r="AE55" s="9">
        <v>0</v>
      </c>
      <c r="AF55" s="9">
        <v>1</v>
      </c>
      <c r="AG55" s="9">
        <v>0</v>
      </c>
      <c r="AH55" s="8">
        <v>1321</v>
      </c>
      <c r="AI55" s="9">
        <v>3</v>
      </c>
      <c r="AJ55" s="9">
        <f t="shared" si="2"/>
        <v>1317</v>
      </c>
      <c r="AL55" s="7">
        <v>16.529900000000001</v>
      </c>
      <c r="AM55" s="7">
        <v>12.6426</v>
      </c>
      <c r="AN55" s="9">
        <v>1</v>
      </c>
      <c r="AO55" s="9">
        <v>0</v>
      </c>
      <c r="AP55" s="9">
        <v>0</v>
      </c>
      <c r="AQ55" s="9">
        <v>1</v>
      </c>
      <c r="AR55" s="9">
        <v>0</v>
      </c>
      <c r="AS55" s="9">
        <v>0</v>
      </c>
      <c r="AT55" s="8">
        <v>0</v>
      </c>
      <c r="AU55" s="9">
        <v>1</v>
      </c>
      <c r="AV55" s="31">
        <v>0</v>
      </c>
      <c r="AW55" s="9">
        <v>1</v>
      </c>
      <c r="AX55" s="9">
        <v>0</v>
      </c>
      <c r="AY55" s="31">
        <v>0</v>
      </c>
      <c r="AZ55" s="21">
        <v>1997</v>
      </c>
      <c r="BA55" s="23"/>
      <c r="BB55" s="39">
        <v>0</v>
      </c>
      <c r="BC55" s="39">
        <v>0</v>
      </c>
      <c r="BD55" s="39">
        <v>0</v>
      </c>
      <c r="BE55" s="59">
        <v>1</v>
      </c>
      <c r="BF55" s="39">
        <v>0.72460000000000002</v>
      </c>
      <c r="BG55" s="59">
        <f t="shared" ref="BG55:BG63" si="25">1-BF55</f>
        <v>0.27539999999999998</v>
      </c>
      <c r="BH55" s="39">
        <v>2.2700000000000001E-2</v>
      </c>
      <c r="BI55" s="39">
        <v>5.6000000000000001E-2</v>
      </c>
      <c r="BJ55" s="39">
        <v>0.7419</v>
      </c>
      <c r="BK55" s="39">
        <v>4.3099999999999999E-2</v>
      </c>
      <c r="BL55" s="39">
        <f t="shared" ref="BL55:BL63" si="26">1-SUM(BH55:BK55)</f>
        <v>0.13629999999999998</v>
      </c>
      <c r="BM55" s="57">
        <v>1</v>
      </c>
      <c r="BN55" s="18">
        <v>0</v>
      </c>
      <c r="BO55" s="53">
        <f t="shared" ref="BO55:BO63" si="27">1-BP55</f>
        <v>0.52160000000000006</v>
      </c>
      <c r="BP55" s="54">
        <v>0.47839999999999999</v>
      </c>
      <c r="BQ55">
        <f t="shared" si="21"/>
        <v>0.1552</v>
      </c>
      <c r="BR55" s="54">
        <v>0.8448</v>
      </c>
      <c r="BT55" s="18"/>
      <c r="BU55" t="s">
        <v>433</v>
      </c>
      <c r="BV55" s="18" t="s">
        <v>433</v>
      </c>
      <c r="BW55" s="18" t="s">
        <v>260</v>
      </c>
      <c r="CD55" s="18"/>
      <c r="CG55" s="18"/>
      <c r="CJ55" s="25" t="s">
        <v>433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 s="18">
        <v>0</v>
      </c>
      <c r="CS55">
        <v>0</v>
      </c>
      <c r="CT55">
        <v>0</v>
      </c>
      <c r="CU55">
        <v>1</v>
      </c>
      <c r="CV55" s="18">
        <v>0</v>
      </c>
      <c r="CW55">
        <v>1</v>
      </c>
      <c r="CX55">
        <v>0</v>
      </c>
      <c r="CY55">
        <v>0</v>
      </c>
      <c r="CZ55">
        <v>0</v>
      </c>
      <c r="DA55" s="18">
        <v>0</v>
      </c>
      <c r="DB55">
        <v>0</v>
      </c>
      <c r="DC55">
        <v>0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18">
        <v>0</v>
      </c>
      <c r="DN55" s="18"/>
      <c r="DS55" s="43" t="s">
        <v>397</v>
      </c>
    </row>
    <row r="56" spans="1:123" x14ac:dyDescent="0.25">
      <c r="A56">
        <v>55</v>
      </c>
      <c r="B56">
        <v>3</v>
      </c>
      <c r="C56" s="25" t="s">
        <v>469</v>
      </c>
      <c r="D56" s="12">
        <v>7.2</v>
      </c>
      <c r="E56" s="14">
        <f t="shared" si="22"/>
        <v>0.59990001666388937</v>
      </c>
      <c r="F56" s="7">
        <v>12.002000000000001</v>
      </c>
      <c r="G56" s="7">
        <f t="shared" si="23"/>
        <v>6.6000999833361105</v>
      </c>
      <c r="H56" s="16">
        <f t="shared" si="24"/>
        <v>7.7999000166638899</v>
      </c>
      <c r="I56" s="11">
        <f t="shared" si="0"/>
        <v>0.31507412029987036</v>
      </c>
      <c r="J56" s="39">
        <f t="shared" si="1"/>
        <v>2.6251801391423957E-2</v>
      </c>
      <c r="K56" s="39">
        <f t="shared" si="18"/>
        <v>38.092624010430157</v>
      </c>
      <c r="L56" s="39">
        <f t="shared" si="19"/>
        <v>0.2888223189084464</v>
      </c>
      <c r="M56" s="39">
        <f t="shared" si="20"/>
        <v>0.34132592169129433</v>
      </c>
      <c r="N56" s="42"/>
      <c r="O56" s="8"/>
      <c r="P56" s="9"/>
      <c r="Q56" s="9"/>
      <c r="R56" s="8"/>
      <c r="S56" s="9"/>
      <c r="T56" s="9"/>
      <c r="U56" s="8"/>
      <c r="V56" s="9"/>
      <c r="W56" s="9"/>
      <c r="X56" s="9"/>
      <c r="Y56" s="8"/>
      <c r="Z56" s="9"/>
      <c r="AA56" s="8">
        <v>1</v>
      </c>
      <c r="AB56" s="9">
        <v>0</v>
      </c>
      <c r="AC56" s="8">
        <v>0</v>
      </c>
      <c r="AD56" s="9">
        <v>0</v>
      </c>
      <c r="AE56" s="9">
        <v>0</v>
      </c>
      <c r="AF56" s="9">
        <v>1</v>
      </c>
      <c r="AG56" s="9">
        <v>0</v>
      </c>
      <c r="AH56" s="8">
        <v>1321</v>
      </c>
      <c r="AI56" s="9">
        <v>13</v>
      </c>
      <c r="AJ56" s="9">
        <f t="shared" si="2"/>
        <v>1307</v>
      </c>
      <c r="AL56" s="7">
        <v>16.529900000000001</v>
      </c>
      <c r="AM56" s="7">
        <v>12.6426</v>
      </c>
      <c r="AN56" s="9">
        <v>1</v>
      </c>
      <c r="AO56" s="9">
        <v>0</v>
      </c>
      <c r="AP56" s="9">
        <v>0</v>
      </c>
      <c r="AQ56" s="9">
        <v>1</v>
      </c>
      <c r="AR56" s="9">
        <v>0</v>
      </c>
      <c r="AS56" s="9">
        <v>0</v>
      </c>
      <c r="AT56" s="8">
        <v>0</v>
      </c>
      <c r="AU56" s="9">
        <v>1</v>
      </c>
      <c r="AV56" s="31">
        <v>0</v>
      </c>
      <c r="AW56" s="9">
        <v>1</v>
      </c>
      <c r="AX56" s="9">
        <v>0</v>
      </c>
      <c r="AY56" s="31">
        <v>0</v>
      </c>
      <c r="AZ56" s="21">
        <v>1997</v>
      </c>
      <c r="BA56" s="23"/>
      <c r="BB56" s="39">
        <v>0</v>
      </c>
      <c r="BC56" s="39">
        <v>0</v>
      </c>
      <c r="BD56" s="39">
        <v>0</v>
      </c>
      <c r="BE56" s="59">
        <v>1</v>
      </c>
      <c r="BF56" s="39">
        <v>0.72460000000000002</v>
      </c>
      <c r="BG56" s="59">
        <f t="shared" si="25"/>
        <v>0.27539999999999998</v>
      </c>
      <c r="BH56" s="39">
        <v>2.2700000000000001E-2</v>
      </c>
      <c r="BI56" s="39">
        <v>5.6000000000000001E-2</v>
      </c>
      <c r="BJ56" s="39">
        <v>0.7419</v>
      </c>
      <c r="BK56" s="39">
        <v>4.3099999999999999E-2</v>
      </c>
      <c r="BL56" s="39">
        <f t="shared" si="26"/>
        <v>0.13629999999999998</v>
      </c>
      <c r="BM56" s="57">
        <v>1</v>
      </c>
      <c r="BN56" s="18">
        <v>0</v>
      </c>
      <c r="BO56" s="53">
        <f t="shared" si="27"/>
        <v>0.52160000000000006</v>
      </c>
      <c r="BP56" s="54">
        <v>0.47839999999999999</v>
      </c>
      <c r="BQ56">
        <f t="shared" si="21"/>
        <v>0.1552</v>
      </c>
      <c r="BR56" s="54">
        <v>0.8448</v>
      </c>
      <c r="BT56" s="18"/>
      <c r="BU56" t="s">
        <v>433</v>
      </c>
      <c r="BV56" s="18" t="s">
        <v>433</v>
      </c>
      <c r="BW56" s="18" t="s">
        <v>260</v>
      </c>
      <c r="CD56" s="18"/>
      <c r="CG56" s="18"/>
      <c r="CJ56" s="25" t="s">
        <v>433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 s="18">
        <v>0</v>
      </c>
      <c r="CS56">
        <v>0</v>
      </c>
      <c r="CT56">
        <v>0</v>
      </c>
      <c r="CU56">
        <v>1</v>
      </c>
      <c r="CV56" s="18">
        <v>0</v>
      </c>
      <c r="CW56">
        <v>0</v>
      </c>
      <c r="CX56">
        <v>0</v>
      </c>
      <c r="CY56">
        <v>0</v>
      </c>
      <c r="CZ56">
        <v>0</v>
      </c>
      <c r="DA56" s="18">
        <v>0</v>
      </c>
      <c r="DB56">
        <v>0</v>
      </c>
      <c r="DC56">
        <v>0</v>
      </c>
      <c r="DD56">
        <v>1</v>
      </c>
      <c r="DE56">
        <v>1</v>
      </c>
      <c r="DF56">
        <v>0</v>
      </c>
      <c r="DG56">
        <v>0</v>
      </c>
      <c r="DH56">
        <v>0</v>
      </c>
      <c r="DI56">
        <v>1</v>
      </c>
      <c r="DJ56">
        <v>1</v>
      </c>
      <c r="DK56">
        <v>0</v>
      </c>
      <c r="DL56" s="18">
        <v>1</v>
      </c>
      <c r="DN56" s="18"/>
      <c r="DS56" s="43" t="s">
        <v>397</v>
      </c>
    </row>
    <row r="57" spans="1:123" x14ac:dyDescent="0.25">
      <c r="A57">
        <v>56</v>
      </c>
      <c r="B57">
        <v>3</v>
      </c>
      <c r="C57" s="25" t="s">
        <v>469</v>
      </c>
      <c r="D57" s="12">
        <v>12.06</v>
      </c>
      <c r="E57" s="14">
        <f t="shared" si="22"/>
        <v>1.8116268589454709</v>
      </c>
      <c r="F57" s="7">
        <v>6.657</v>
      </c>
      <c r="G57" s="7">
        <f t="shared" si="23"/>
        <v>10.248373141054529</v>
      </c>
      <c r="H57" s="16">
        <f t="shared" si="24"/>
        <v>13.871626858945472</v>
      </c>
      <c r="I57" s="11">
        <f t="shared" si="0"/>
        <v>0.18109237057577759</v>
      </c>
      <c r="J57" s="39">
        <f t="shared" si="1"/>
        <v>2.7203300371905898E-2</v>
      </c>
      <c r="K57" s="39">
        <f t="shared" si="18"/>
        <v>36.760245497003964</v>
      </c>
      <c r="L57" s="39">
        <f t="shared" si="19"/>
        <v>0.15388907020387169</v>
      </c>
      <c r="M57" s="39">
        <f t="shared" si="20"/>
        <v>0.2082956709476835</v>
      </c>
      <c r="N57" s="42"/>
      <c r="O57" s="8"/>
      <c r="P57" s="9"/>
      <c r="Q57" s="9"/>
      <c r="R57" s="8"/>
      <c r="S57" s="9"/>
      <c r="T57" s="9"/>
      <c r="U57" s="8"/>
      <c r="V57" s="9"/>
      <c r="W57" s="9"/>
      <c r="X57" s="9"/>
      <c r="Y57" s="8"/>
      <c r="Z57" s="9"/>
      <c r="AA57" s="8">
        <v>1</v>
      </c>
      <c r="AB57" s="9">
        <v>0</v>
      </c>
      <c r="AC57" s="8">
        <v>0</v>
      </c>
      <c r="AD57" s="9">
        <v>0</v>
      </c>
      <c r="AE57" s="9">
        <v>0</v>
      </c>
      <c r="AF57" s="9">
        <v>1</v>
      </c>
      <c r="AG57" s="9">
        <v>0</v>
      </c>
      <c r="AH57" s="8">
        <v>1321</v>
      </c>
      <c r="AI57" s="9">
        <v>13</v>
      </c>
      <c r="AJ57" s="9">
        <f t="shared" si="2"/>
        <v>1307</v>
      </c>
      <c r="AL57" s="7">
        <v>16.529900000000001</v>
      </c>
      <c r="AM57" s="7">
        <v>12.6426</v>
      </c>
      <c r="AN57" s="9">
        <v>1</v>
      </c>
      <c r="AO57" s="9">
        <v>0</v>
      </c>
      <c r="AP57" s="9">
        <v>0</v>
      </c>
      <c r="AQ57" s="9">
        <v>1</v>
      </c>
      <c r="AR57" s="9">
        <v>0</v>
      </c>
      <c r="AS57" s="9">
        <v>0</v>
      </c>
      <c r="AT57" s="8">
        <v>0</v>
      </c>
      <c r="AU57" s="9">
        <v>1</v>
      </c>
      <c r="AV57" s="31">
        <v>0</v>
      </c>
      <c r="AW57" s="9">
        <v>1</v>
      </c>
      <c r="AX57" s="9">
        <v>0</v>
      </c>
      <c r="AY57" s="31">
        <v>0</v>
      </c>
      <c r="AZ57" s="21">
        <v>1997</v>
      </c>
      <c r="BA57" s="23"/>
      <c r="BB57" s="39">
        <v>0</v>
      </c>
      <c r="BC57" s="39">
        <v>0</v>
      </c>
      <c r="BD57" s="39">
        <v>0</v>
      </c>
      <c r="BE57" s="59">
        <v>1</v>
      </c>
      <c r="BF57" s="39">
        <v>0.72460000000000002</v>
      </c>
      <c r="BG57" s="59">
        <f t="shared" si="25"/>
        <v>0.27539999999999998</v>
      </c>
      <c r="BH57" s="39">
        <v>2.2700000000000001E-2</v>
      </c>
      <c r="BI57" s="39">
        <v>5.6000000000000001E-2</v>
      </c>
      <c r="BJ57" s="39">
        <v>0.7419</v>
      </c>
      <c r="BK57" s="39">
        <v>4.3099999999999999E-2</v>
      </c>
      <c r="BL57" s="39">
        <f t="shared" si="26"/>
        <v>0.13629999999999998</v>
      </c>
      <c r="BM57" s="57">
        <v>1</v>
      </c>
      <c r="BN57" s="18">
        <v>0</v>
      </c>
      <c r="BO57" s="53">
        <f t="shared" si="27"/>
        <v>0.52160000000000006</v>
      </c>
      <c r="BP57" s="54">
        <v>0.47839999999999999</v>
      </c>
      <c r="BQ57">
        <f t="shared" si="21"/>
        <v>0.1552</v>
      </c>
      <c r="BR57" s="54">
        <v>0.8448</v>
      </c>
      <c r="BT57" s="18"/>
      <c r="BU57" t="s">
        <v>433</v>
      </c>
      <c r="BV57" s="18" t="s">
        <v>433</v>
      </c>
      <c r="BW57" s="18" t="s">
        <v>260</v>
      </c>
      <c r="CD57" s="18"/>
      <c r="CG57" s="18"/>
      <c r="CJ57" s="25" t="s">
        <v>433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 s="18">
        <v>0</v>
      </c>
      <c r="CS57">
        <v>0</v>
      </c>
      <c r="CT57">
        <v>0</v>
      </c>
      <c r="CU57">
        <v>1</v>
      </c>
      <c r="CV57" s="18">
        <v>0</v>
      </c>
      <c r="CW57">
        <v>1</v>
      </c>
      <c r="CX57">
        <v>0</v>
      </c>
      <c r="CY57">
        <v>0</v>
      </c>
      <c r="CZ57">
        <v>0</v>
      </c>
      <c r="DA57" s="18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1</v>
      </c>
      <c r="DK57">
        <v>0</v>
      </c>
      <c r="DL57" s="18">
        <v>1</v>
      </c>
      <c r="DN57" s="18"/>
      <c r="DS57" s="43" t="s">
        <v>397</v>
      </c>
    </row>
    <row r="58" spans="1:123" x14ac:dyDescent="0.25">
      <c r="A58">
        <v>57</v>
      </c>
      <c r="B58">
        <v>3</v>
      </c>
      <c r="C58" s="25" t="s">
        <v>469</v>
      </c>
      <c r="D58" s="12">
        <v>7.87</v>
      </c>
      <c r="E58" s="14">
        <f t="shared" si="22"/>
        <v>0.58240213128098872</v>
      </c>
      <c r="F58" s="7">
        <v>13.513</v>
      </c>
      <c r="G58" s="7">
        <f t="shared" si="23"/>
        <v>7.2875978687190113</v>
      </c>
      <c r="H58" s="16">
        <f t="shared" si="24"/>
        <v>8.4524021312809889</v>
      </c>
      <c r="I58" s="11">
        <f t="shared" si="0"/>
        <v>0.34906695957381573</v>
      </c>
      <c r="J58" s="39">
        <f t="shared" si="1"/>
        <v>2.5831936622053998E-2</v>
      </c>
      <c r="K58" s="39">
        <f t="shared" si="18"/>
        <v>38.711770419344042</v>
      </c>
      <c r="L58" s="39">
        <f t="shared" si="19"/>
        <v>0.32323502295176171</v>
      </c>
      <c r="M58" s="39">
        <f t="shared" si="20"/>
        <v>0.37489889619586975</v>
      </c>
      <c r="N58" s="42"/>
      <c r="O58" s="8"/>
      <c r="P58" s="9"/>
      <c r="Q58" s="9"/>
      <c r="R58" s="8"/>
      <c r="S58" s="9"/>
      <c r="T58" s="9"/>
      <c r="U58" s="8"/>
      <c r="V58" s="9"/>
      <c r="W58" s="9"/>
      <c r="X58" s="9"/>
      <c r="Y58" s="8"/>
      <c r="Z58" s="9"/>
      <c r="AA58" s="8">
        <v>1</v>
      </c>
      <c r="AB58" s="9">
        <v>0</v>
      </c>
      <c r="AC58" s="8">
        <v>0</v>
      </c>
      <c r="AD58" s="9">
        <v>0</v>
      </c>
      <c r="AE58" s="9">
        <v>0</v>
      </c>
      <c r="AF58" s="9">
        <v>1</v>
      </c>
      <c r="AG58" s="9">
        <v>0</v>
      </c>
      <c r="AH58" s="8">
        <v>1321</v>
      </c>
      <c r="AI58" s="9">
        <v>4</v>
      </c>
      <c r="AJ58" s="9">
        <f t="shared" ref="AJ58:AJ111" si="28">AH58-AI58-1</f>
        <v>1316</v>
      </c>
      <c r="AL58" s="7">
        <v>16.529900000000001</v>
      </c>
      <c r="AM58" s="7">
        <v>12.6426</v>
      </c>
      <c r="AN58" s="9">
        <v>1</v>
      </c>
      <c r="AO58" s="9">
        <v>0</v>
      </c>
      <c r="AP58" s="9">
        <v>0</v>
      </c>
      <c r="AQ58" s="9">
        <v>1</v>
      </c>
      <c r="AR58" s="9">
        <v>0</v>
      </c>
      <c r="AS58" s="9">
        <v>0</v>
      </c>
      <c r="AT58" s="8">
        <v>0</v>
      </c>
      <c r="AU58" s="9">
        <v>1</v>
      </c>
      <c r="AV58" s="31">
        <v>0</v>
      </c>
      <c r="AW58" s="9">
        <v>1</v>
      </c>
      <c r="AX58" s="9">
        <v>0</v>
      </c>
      <c r="AY58" s="31">
        <v>0</v>
      </c>
      <c r="AZ58" s="21">
        <v>1997</v>
      </c>
      <c r="BA58" s="23"/>
      <c r="BB58" s="39">
        <v>0</v>
      </c>
      <c r="BC58" s="39">
        <v>0</v>
      </c>
      <c r="BD58" s="39">
        <v>0</v>
      </c>
      <c r="BE58" s="59">
        <v>1</v>
      </c>
      <c r="BF58" s="39">
        <v>0.72460000000000002</v>
      </c>
      <c r="BG58" s="59">
        <f t="shared" si="25"/>
        <v>0.27539999999999998</v>
      </c>
      <c r="BH58" s="39">
        <v>2.2700000000000001E-2</v>
      </c>
      <c r="BI58" s="39">
        <v>5.6000000000000001E-2</v>
      </c>
      <c r="BJ58" s="39">
        <v>0.7419</v>
      </c>
      <c r="BK58" s="39">
        <v>4.3099999999999999E-2</v>
      </c>
      <c r="BL58" s="39">
        <f t="shared" si="26"/>
        <v>0.13629999999999998</v>
      </c>
      <c r="BM58" s="57">
        <v>1</v>
      </c>
      <c r="BN58" s="18">
        <v>0</v>
      </c>
      <c r="BO58" s="53">
        <f t="shared" si="27"/>
        <v>0.52160000000000006</v>
      </c>
      <c r="BP58" s="54">
        <v>0.47839999999999999</v>
      </c>
      <c r="BQ58">
        <f t="shared" si="21"/>
        <v>0.1552</v>
      </c>
      <c r="BR58" s="54">
        <v>0.8448</v>
      </c>
      <c r="BT58" s="18"/>
      <c r="BU58" t="s">
        <v>433</v>
      </c>
      <c r="BV58" s="18" t="s">
        <v>433</v>
      </c>
      <c r="BW58" s="18" t="s">
        <v>260</v>
      </c>
      <c r="CD58" s="18"/>
      <c r="CG58" s="18"/>
      <c r="CJ58" s="25" t="s">
        <v>433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 s="18">
        <v>0</v>
      </c>
      <c r="CS58">
        <v>0</v>
      </c>
      <c r="CT58">
        <v>0</v>
      </c>
      <c r="CU58">
        <v>0</v>
      </c>
      <c r="CV58" s="18">
        <v>0</v>
      </c>
      <c r="CW58">
        <v>0</v>
      </c>
      <c r="CX58">
        <v>0</v>
      </c>
      <c r="CY58">
        <v>0</v>
      </c>
      <c r="CZ58">
        <v>0</v>
      </c>
      <c r="DA58" s="1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0</v>
      </c>
      <c r="DH58">
        <v>1</v>
      </c>
      <c r="DI58">
        <v>1</v>
      </c>
      <c r="DJ58">
        <v>1</v>
      </c>
      <c r="DK58">
        <v>0</v>
      </c>
      <c r="DL58" s="18">
        <v>1</v>
      </c>
      <c r="DN58" s="18"/>
      <c r="DS58" s="43" t="s">
        <v>397</v>
      </c>
    </row>
    <row r="59" spans="1:123" x14ac:dyDescent="0.25">
      <c r="A59">
        <v>58</v>
      </c>
      <c r="B59">
        <v>3</v>
      </c>
      <c r="C59" s="25" t="s">
        <v>469</v>
      </c>
      <c r="D59" s="12">
        <v>7.27</v>
      </c>
      <c r="E59" s="14">
        <f t="shared" si="22"/>
        <v>0.59187494911666527</v>
      </c>
      <c r="F59" s="7">
        <v>12.282999999999999</v>
      </c>
      <c r="G59" s="7">
        <f t="shared" si="23"/>
        <v>6.6781250508833345</v>
      </c>
      <c r="H59" s="16">
        <f t="shared" si="24"/>
        <v>7.8618749491166646</v>
      </c>
      <c r="I59" s="11">
        <f t="shared" si="0"/>
        <v>0.32180570593240293</v>
      </c>
      <c r="J59" s="39">
        <f t="shared" si="1"/>
        <v>2.6199275904290723E-2</v>
      </c>
      <c r="K59" s="39">
        <f t="shared" si="18"/>
        <v>38.168993816971387</v>
      </c>
      <c r="L59" s="39">
        <f t="shared" si="19"/>
        <v>0.29560643002811221</v>
      </c>
      <c r="M59" s="39">
        <f t="shared" si="20"/>
        <v>0.34800498183669365</v>
      </c>
      <c r="N59" s="42"/>
      <c r="O59" s="8"/>
      <c r="P59" s="9"/>
      <c r="Q59" s="9"/>
      <c r="R59" s="8"/>
      <c r="S59" s="9"/>
      <c r="T59" s="9"/>
      <c r="U59" s="8"/>
      <c r="V59" s="9"/>
      <c r="W59" s="9"/>
      <c r="X59" s="9"/>
      <c r="Y59" s="8"/>
      <c r="Z59" s="9"/>
      <c r="AA59" s="8">
        <v>1</v>
      </c>
      <c r="AB59" s="9">
        <v>0</v>
      </c>
      <c r="AC59" s="8">
        <v>0</v>
      </c>
      <c r="AD59" s="9">
        <v>0</v>
      </c>
      <c r="AE59" s="9">
        <v>0</v>
      </c>
      <c r="AF59" s="9">
        <v>1</v>
      </c>
      <c r="AG59" s="9">
        <v>0</v>
      </c>
      <c r="AH59" s="8">
        <v>1321</v>
      </c>
      <c r="AI59" s="9">
        <v>14</v>
      </c>
      <c r="AJ59" s="9">
        <f t="shared" si="28"/>
        <v>1306</v>
      </c>
      <c r="AL59" s="7">
        <v>16.529900000000001</v>
      </c>
      <c r="AM59" s="7">
        <v>12.6426</v>
      </c>
      <c r="AN59" s="9">
        <v>1</v>
      </c>
      <c r="AO59" s="9">
        <v>0</v>
      </c>
      <c r="AP59" s="9">
        <v>0</v>
      </c>
      <c r="AQ59" s="9">
        <v>1</v>
      </c>
      <c r="AR59" s="9">
        <v>0</v>
      </c>
      <c r="AS59" s="9">
        <v>0</v>
      </c>
      <c r="AT59" s="8">
        <v>0</v>
      </c>
      <c r="AU59" s="9">
        <v>1</v>
      </c>
      <c r="AV59" s="31">
        <v>0</v>
      </c>
      <c r="AW59" s="9">
        <v>1</v>
      </c>
      <c r="AX59" s="9">
        <v>0</v>
      </c>
      <c r="AY59" s="31">
        <v>0</v>
      </c>
      <c r="AZ59" s="21">
        <v>1997</v>
      </c>
      <c r="BA59" s="23"/>
      <c r="BB59" s="39">
        <v>0</v>
      </c>
      <c r="BC59" s="39">
        <v>0</v>
      </c>
      <c r="BD59" s="39">
        <v>0</v>
      </c>
      <c r="BE59" s="59">
        <v>1</v>
      </c>
      <c r="BF59" s="39">
        <v>0.72460000000000002</v>
      </c>
      <c r="BG59" s="59">
        <f t="shared" si="25"/>
        <v>0.27539999999999998</v>
      </c>
      <c r="BH59" s="39">
        <v>2.2700000000000001E-2</v>
      </c>
      <c r="BI59" s="39">
        <v>5.6000000000000001E-2</v>
      </c>
      <c r="BJ59" s="39">
        <v>0.7419</v>
      </c>
      <c r="BK59" s="39">
        <v>4.3099999999999999E-2</v>
      </c>
      <c r="BL59" s="39">
        <f t="shared" si="26"/>
        <v>0.13629999999999998</v>
      </c>
      <c r="BM59" s="57">
        <v>1</v>
      </c>
      <c r="BN59" s="18">
        <v>0</v>
      </c>
      <c r="BO59" s="53">
        <f t="shared" si="27"/>
        <v>0.52160000000000006</v>
      </c>
      <c r="BP59" s="54">
        <v>0.47839999999999999</v>
      </c>
      <c r="BQ59">
        <f t="shared" si="21"/>
        <v>0.1552</v>
      </c>
      <c r="BR59" s="54">
        <v>0.8448</v>
      </c>
      <c r="BT59" s="18"/>
      <c r="BU59" t="s">
        <v>433</v>
      </c>
      <c r="BV59" s="18" t="s">
        <v>433</v>
      </c>
      <c r="BW59" s="18" t="s">
        <v>260</v>
      </c>
      <c r="CD59" s="18"/>
      <c r="CG59" s="18"/>
      <c r="CJ59" s="25" t="s">
        <v>433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 s="18">
        <v>0</v>
      </c>
      <c r="CS59">
        <v>0</v>
      </c>
      <c r="CT59">
        <v>0</v>
      </c>
      <c r="CU59">
        <v>0</v>
      </c>
      <c r="CV59" s="18">
        <v>0</v>
      </c>
      <c r="CW59">
        <v>0</v>
      </c>
      <c r="CX59">
        <v>0</v>
      </c>
      <c r="CY59">
        <v>0</v>
      </c>
      <c r="CZ59">
        <v>0</v>
      </c>
      <c r="DA59" s="18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0</v>
      </c>
      <c r="DH59">
        <v>1</v>
      </c>
      <c r="DI59">
        <v>1</v>
      </c>
      <c r="DJ59">
        <v>1</v>
      </c>
      <c r="DK59">
        <v>0</v>
      </c>
      <c r="DL59" s="18">
        <v>1</v>
      </c>
      <c r="DN59" s="18"/>
      <c r="DS59" s="43" t="s">
        <v>397</v>
      </c>
    </row>
    <row r="60" spans="1:123" x14ac:dyDescent="0.25">
      <c r="A60">
        <v>59</v>
      </c>
      <c r="B60">
        <v>3</v>
      </c>
      <c r="C60" s="25" t="s">
        <v>469</v>
      </c>
      <c r="D60" s="12">
        <v>7.7720000000000002</v>
      </c>
      <c r="E60" s="14">
        <f t="shared" si="22"/>
        <v>0.60047902341033765</v>
      </c>
      <c r="F60" s="7">
        <v>12.943</v>
      </c>
      <c r="G60" s="7">
        <f t="shared" si="23"/>
        <v>7.1715209765896626</v>
      </c>
      <c r="H60" s="16">
        <f t="shared" si="24"/>
        <v>8.3724790234103388</v>
      </c>
      <c r="I60" s="11">
        <f t="shared" si="0"/>
        <v>0.33603774798577535</v>
      </c>
      <c r="J60" s="39">
        <f t="shared" si="1"/>
        <v>2.5962894845536221E-2</v>
      </c>
      <c r="K60" s="39">
        <f t="shared" si="18"/>
        <v>38.516506188905552</v>
      </c>
      <c r="L60" s="39">
        <f t="shared" si="19"/>
        <v>0.31007485314023914</v>
      </c>
      <c r="M60" s="39">
        <f t="shared" si="20"/>
        <v>0.36200064283131156</v>
      </c>
      <c r="N60" s="42"/>
      <c r="O60" s="8"/>
      <c r="P60" s="9"/>
      <c r="Q60" s="9"/>
      <c r="R60" s="8"/>
      <c r="S60" s="9"/>
      <c r="T60" s="9"/>
      <c r="U60" s="8"/>
      <c r="V60" s="9"/>
      <c r="W60" s="9"/>
      <c r="X60" s="9"/>
      <c r="Y60" s="8"/>
      <c r="Z60" s="9"/>
      <c r="AA60" s="8">
        <v>1</v>
      </c>
      <c r="AB60" s="9">
        <v>0</v>
      </c>
      <c r="AC60" s="8">
        <v>0</v>
      </c>
      <c r="AD60" s="9">
        <v>0</v>
      </c>
      <c r="AE60" s="9">
        <v>0</v>
      </c>
      <c r="AF60" s="9">
        <v>1</v>
      </c>
      <c r="AG60" s="9">
        <v>0</v>
      </c>
      <c r="AH60" s="8">
        <v>1321</v>
      </c>
      <c r="AI60" s="9">
        <v>4</v>
      </c>
      <c r="AJ60" s="9">
        <f t="shared" si="28"/>
        <v>1316</v>
      </c>
      <c r="AL60" s="7">
        <v>16.529900000000001</v>
      </c>
      <c r="AM60" s="7">
        <v>12.6426</v>
      </c>
      <c r="AN60" s="9">
        <v>1</v>
      </c>
      <c r="AO60" s="9">
        <v>0</v>
      </c>
      <c r="AP60" s="9">
        <v>0</v>
      </c>
      <c r="AQ60" s="9">
        <v>1</v>
      </c>
      <c r="AR60" s="9">
        <v>0</v>
      </c>
      <c r="AS60" s="9">
        <v>0</v>
      </c>
      <c r="AT60" s="8">
        <v>0</v>
      </c>
      <c r="AU60" s="9">
        <v>1</v>
      </c>
      <c r="AV60" s="31">
        <v>0</v>
      </c>
      <c r="AW60" s="9">
        <v>1</v>
      </c>
      <c r="AX60" s="9">
        <v>0</v>
      </c>
      <c r="AY60" s="31">
        <v>0</v>
      </c>
      <c r="AZ60" s="21">
        <v>1997</v>
      </c>
      <c r="BA60" s="23"/>
      <c r="BB60" s="39">
        <v>0</v>
      </c>
      <c r="BC60" s="39">
        <v>0</v>
      </c>
      <c r="BD60" s="39">
        <v>0</v>
      </c>
      <c r="BE60" s="59">
        <v>1</v>
      </c>
      <c r="BF60" s="39">
        <v>0.72460000000000002</v>
      </c>
      <c r="BG60" s="59">
        <f t="shared" si="25"/>
        <v>0.27539999999999998</v>
      </c>
      <c r="BH60" s="39">
        <v>2.2700000000000001E-2</v>
      </c>
      <c r="BI60" s="39">
        <v>5.6000000000000001E-2</v>
      </c>
      <c r="BJ60" s="39">
        <v>0.7419</v>
      </c>
      <c r="BK60" s="39">
        <v>4.3099999999999999E-2</v>
      </c>
      <c r="BL60" s="39">
        <f t="shared" si="26"/>
        <v>0.13629999999999998</v>
      </c>
      <c r="BM60" s="57">
        <v>1</v>
      </c>
      <c r="BN60" s="18">
        <v>0</v>
      </c>
      <c r="BO60" s="53">
        <f t="shared" si="27"/>
        <v>0.52160000000000006</v>
      </c>
      <c r="BP60" s="54">
        <v>0.47839999999999999</v>
      </c>
      <c r="BQ60">
        <f t="shared" si="21"/>
        <v>0.1552</v>
      </c>
      <c r="BR60" s="54">
        <v>0.8448</v>
      </c>
      <c r="BT60" s="18"/>
      <c r="BU60" t="s">
        <v>433</v>
      </c>
      <c r="BV60" s="18" t="s">
        <v>433</v>
      </c>
      <c r="BW60" s="18" t="s">
        <v>260</v>
      </c>
      <c r="CD60" s="18"/>
      <c r="CG60" s="18"/>
      <c r="CJ60" s="25" t="s">
        <v>433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 s="18">
        <v>0</v>
      </c>
      <c r="CS60">
        <v>0</v>
      </c>
      <c r="CT60">
        <v>1</v>
      </c>
      <c r="CU60">
        <v>0</v>
      </c>
      <c r="CV60" s="18">
        <v>0</v>
      </c>
      <c r="CW60">
        <v>0</v>
      </c>
      <c r="CX60">
        <v>0</v>
      </c>
      <c r="CY60">
        <v>0</v>
      </c>
      <c r="CZ60">
        <v>0</v>
      </c>
      <c r="DA60" s="18">
        <v>0</v>
      </c>
      <c r="DB60">
        <v>0</v>
      </c>
      <c r="DC60">
        <v>0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 s="18">
        <v>1</v>
      </c>
      <c r="DN60" s="18"/>
      <c r="DS60" s="43" t="s">
        <v>397</v>
      </c>
    </row>
    <row r="61" spans="1:123" x14ac:dyDescent="0.25">
      <c r="A61">
        <v>60</v>
      </c>
      <c r="B61">
        <v>3</v>
      </c>
      <c r="C61" s="25" t="s">
        <v>469</v>
      </c>
      <c r="D61" s="12">
        <v>12.96</v>
      </c>
      <c r="E61" s="14">
        <f t="shared" si="22"/>
        <v>1.8861883277543299</v>
      </c>
      <c r="F61" s="7">
        <v>6.8710000000000004</v>
      </c>
      <c r="G61" s="7">
        <f t="shared" si="23"/>
        <v>11.073811672245672</v>
      </c>
      <c r="H61" s="16">
        <f t="shared" si="24"/>
        <v>14.84618832775433</v>
      </c>
      <c r="I61" s="11">
        <f t="shared" si="0"/>
        <v>0.18678295696006994</v>
      </c>
      <c r="J61" s="39">
        <f t="shared" si="1"/>
        <v>2.7184246392092843E-2</v>
      </c>
      <c r="K61" s="39">
        <f t="shared" si="18"/>
        <v>36.786011485345895</v>
      </c>
      <c r="L61" s="39">
        <f t="shared" si="19"/>
        <v>0.15959871056797709</v>
      </c>
      <c r="M61" s="39">
        <f t="shared" si="20"/>
        <v>0.21396720335216279</v>
      </c>
      <c r="N61" s="42"/>
      <c r="O61" s="8"/>
      <c r="P61" s="9"/>
      <c r="Q61" s="9"/>
      <c r="R61" s="8"/>
      <c r="S61" s="9"/>
      <c r="T61" s="9"/>
      <c r="U61" s="8"/>
      <c r="V61" s="9"/>
      <c r="W61" s="9"/>
      <c r="X61" s="9"/>
      <c r="Y61" s="8"/>
      <c r="Z61" s="9"/>
      <c r="AA61" s="8">
        <v>1</v>
      </c>
      <c r="AB61" s="9">
        <v>0</v>
      </c>
      <c r="AC61" s="8">
        <v>0</v>
      </c>
      <c r="AD61" s="9">
        <v>0</v>
      </c>
      <c r="AE61" s="9">
        <v>0</v>
      </c>
      <c r="AF61" s="9">
        <v>1</v>
      </c>
      <c r="AG61" s="9">
        <v>0</v>
      </c>
      <c r="AH61" s="8">
        <v>1321</v>
      </c>
      <c r="AI61" s="9">
        <v>14</v>
      </c>
      <c r="AJ61" s="9">
        <f t="shared" si="28"/>
        <v>1306</v>
      </c>
      <c r="AL61" s="7">
        <v>16.529900000000001</v>
      </c>
      <c r="AM61" s="7">
        <v>12.6426</v>
      </c>
      <c r="AN61" s="9">
        <v>1</v>
      </c>
      <c r="AO61" s="9">
        <v>0</v>
      </c>
      <c r="AP61" s="9">
        <v>0</v>
      </c>
      <c r="AQ61" s="9">
        <v>1</v>
      </c>
      <c r="AR61" s="9">
        <v>0</v>
      </c>
      <c r="AS61" s="9">
        <v>0</v>
      </c>
      <c r="AT61" s="8">
        <v>0</v>
      </c>
      <c r="AU61" s="9">
        <v>1</v>
      </c>
      <c r="AV61" s="31">
        <v>0</v>
      </c>
      <c r="AW61" s="9">
        <v>1</v>
      </c>
      <c r="AX61" s="9">
        <v>0</v>
      </c>
      <c r="AY61" s="31">
        <v>0</v>
      </c>
      <c r="AZ61" s="21">
        <v>1997</v>
      </c>
      <c r="BA61" s="23"/>
      <c r="BB61" s="39">
        <v>0</v>
      </c>
      <c r="BC61" s="39">
        <v>0</v>
      </c>
      <c r="BD61" s="39">
        <v>0</v>
      </c>
      <c r="BE61" s="59">
        <v>1</v>
      </c>
      <c r="BF61" s="39">
        <v>0.72460000000000002</v>
      </c>
      <c r="BG61" s="59">
        <f t="shared" si="25"/>
        <v>0.27539999999999998</v>
      </c>
      <c r="BH61" s="39">
        <v>2.2700000000000001E-2</v>
      </c>
      <c r="BI61" s="39">
        <v>5.6000000000000001E-2</v>
      </c>
      <c r="BJ61" s="39">
        <v>0.7419</v>
      </c>
      <c r="BK61" s="39">
        <v>4.3099999999999999E-2</v>
      </c>
      <c r="BL61" s="39">
        <f t="shared" si="26"/>
        <v>0.13629999999999998</v>
      </c>
      <c r="BM61" s="57">
        <v>1</v>
      </c>
      <c r="BN61" s="18">
        <v>0</v>
      </c>
      <c r="BO61" s="53">
        <f t="shared" si="27"/>
        <v>0.52160000000000006</v>
      </c>
      <c r="BP61" s="54">
        <v>0.47839999999999999</v>
      </c>
      <c r="BQ61">
        <f t="shared" si="21"/>
        <v>0.1552</v>
      </c>
      <c r="BR61" s="54">
        <v>0.8448</v>
      </c>
      <c r="BT61" s="18"/>
      <c r="BU61" t="s">
        <v>433</v>
      </c>
      <c r="BV61" s="18" t="s">
        <v>433</v>
      </c>
      <c r="BW61" s="18" t="s">
        <v>260</v>
      </c>
      <c r="CD61" s="18"/>
      <c r="CG61" s="18"/>
      <c r="CJ61" s="25" t="s">
        <v>433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 s="18">
        <v>0</v>
      </c>
      <c r="CS61">
        <v>0</v>
      </c>
      <c r="CT61">
        <v>1</v>
      </c>
      <c r="CU61">
        <v>0</v>
      </c>
      <c r="CV61" s="18">
        <v>0</v>
      </c>
      <c r="CW61">
        <v>1</v>
      </c>
      <c r="CX61">
        <v>0</v>
      </c>
      <c r="CY61">
        <v>0</v>
      </c>
      <c r="CZ61">
        <v>0</v>
      </c>
      <c r="DA61" s="18">
        <v>0</v>
      </c>
      <c r="DB61">
        <v>0</v>
      </c>
      <c r="DC61">
        <v>0</v>
      </c>
      <c r="DD61">
        <v>1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1</v>
      </c>
      <c r="DK61">
        <v>0</v>
      </c>
      <c r="DL61" s="18">
        <v>1</v>
      </c>
      <c r="DN61" s="18"/>
      <c r="DS61" s="43" t="s">
        <v>397</v>
      </c>
    </row>
    <row r="62" spans="1:123" x14ac:dyDescent="0.25">
      <c r="A62">
        <v>61</v>
      </c>
      <c r="B62">
        <v>3</v>
      </c>
      <c r="C62" s="25" t="s">
        <v>469</v>
      </c>
      <c r="D62" s="12">
        <v>7.18</v>
      </c>
      <c r="E62" s="14">
        <f t="shared" si="22"/>
        <v>0.60224794497567513</v>
      </c>
      <c r="F62" s="7">
        <v>11.922000000000001</v>
      </c>
      <c r="G62" s="7">
        <f t="shared" si="23"/>
        <v>6.5777520550243249</v>
      </c>
      <c r="H62" s="16">
        <f t="shared" si="24"/>
        <v>7.7822479449756745</v>
      </c>
      <c r="I62" s="11">
        <f t="shared" si="0"/>
        <v>0.31221257172325378</v>
      </c>
      <c r="J62" s="39">
        <f t="shared" si="1"/>
        <v>2.6187935893579414E-2</v>
      </c>
      <c r="K62" s="39">
        <f t="shared" si="18"/>
        <v>38.185521916035142</v>
      </c>
      <c r="L62" s="39">
        <f t="shared" si="19"/>
        <v>0.28602463582967436</v>
      </c>
      <c r="M62" s="39">
        <f t="shared" si="20"/>
        <v>0.33840050761683321</v>
      </c>
      <c r="N62" s="42"/>
      <c r="O62" s="8"/>
      <c r="P62" s="9"/>
      <c r="Q62" s="9"/>
      <c r="R62" s="8"/>
      <c r="S62" s="9"/>
      <c r="T62" s="9"/>
      <c r="U62" s="8"/>
      <c r="V62" s="9"/>
      <c r="W62" s="9"/>
      <c r="X62" s="9"/>
      <c r="Y62" s="8"/>
      <c r="Z62" s="9"/>
      <c r="AA62" s="8">
        <v>1</v>
      </c>
      <c r="AB62" s="9">
        <v>0</v>
      </c>
      <c r="AC62" s="8">
        <v>0</v>
      </c>
      <c r="AD62" s="9">
        <v>0</v>
      </c>
      <c r="AE62" s="9">
        <v>0</v>
      </c>
      <c r="AF62" s="9">
        <v>1</v>
      </c>
      <c r="AG62" s="9">
        <v>0</v>
      </c>
      <c r="AH62" s="8">
        <v>1321</v>
      </c>
      <c r="AI62" s="9">
        <v>4</v>
      </c>
      <c r="AJ62" s="9">
        <f t="shared" si="28"/>
        <v>1316</v>
      </c>
      <c r="AL62" s="7">
        <v>16.529900000000001</v>
      </c>
      <c r="AM62" s="7">
        <v>12.6426</v>
      </c>
      <c r="AN62" s="9">
        <v>1</v>
      </c>
      <c r="AO62" s="9">
        <v>0</v>
      </c>
      <c r="AP62" s="9">
        <v>0</v>
      </c>
      <c r="AQ62" s="9">
        <v>1</v>
      </c>
      <c r="AR62" s="9">
        <v>0</v>
      </c>
      <c r="AS62" s="9">
        <v>0</v>
      </c>
      <c r="AT62" s="8">
        <v>0</v>
      </c>
      <c r="AU62" s="9">
        <v>1</v>
      </c>
      <c r="AV62" s="31">
        <v>0</v>
      </c>
      <c r="AW62" s="9">
        <v>1</v>
      </c>
      <c r="AX62" s="9">
        <v>0</v>
      </c>
      <c r="AY62" s="31">
        <v>0</v>
      </c>
      <c r="AZ62" s="21">
        <v>1997</v>
      </c>
      <c r="BA62" s="23"/>
      <c r="BB62" s="39">
        <v>0</v>
      </c>
      <c r="BC62" s="39">
        <v>0</v>
      </c>
      <c r="BD62" s="39">
        <v>0</v>
      </c>
      <c r="BE62" s="59">
        <v>1</v>
      </c>
      <c r="BF62" s="39">
        <v>0.72460000000000002</v>
      </c>
      <c r="BG62" s="59">
        <f t="shared" si="25"/>
        <v>0.27539999999999998</v>
      </c>
      <c r="BH62" s="39">
        <v>2.2700000000000001E-2</v>
      </c>
      <c r="BI62" s="39">
        <v>5.6000000000000001E-2</v>
      </c>
      <c r="BJ62" s="39">
        <v>0.7419</v>
      </c>
      <c r="BK62" s="39">
        <v>4.3099999999999999E-2</v>
      </c>
      <c r="BL62" s="39">
        <f t="shared" si="26"/>
        <v>0.13629999999999998</v>
      </c>
      <c r="BM62" s="57">
        <v>1</v>
      </c>
      <c r="BN62" s="18">
        <v>0</v>
      </c>
      <c r="BO62" s="53">
        <f t="shared" si="27"/>
        <v>0.52160000000000006</v>
      </c>
      <c r="BP62" s="54">
        <v>0.47839999999999999</v>
      </c>
      <c r="BQ62">
        <f t="shared" si="21"/>
        <v>0.1552</v>
      </c>
      <c r="BR62" s="54">
        <v>0.8448</v>
      </c>
      <c r="BT62" s="18"/>
      <c r="BU62" t="s">
        <v>433</v>
      </c>
      <c r="BV62" s="18" t="s">
        <v>433</v>
      </c>
      <c r="BW62" s="18" t="s">
        <v>260</v>
      </c>
      <c r="CD62" s="18"/>
      <c r="CG62" s="18"/>
      <c r="CJ62" s="25" t="s">
        <v>433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 s="18">
        <v>0</v>
      </c>
      <c r="CS62">
        <v>0</v>
      </c>
      <c r="CT62">
        <v>1</v>
      </c>
      <c r="CU62">
        <v>0</v>
      </c>
      <c r="CV62" s="18">
        <v>0</v>
      </c>
      <c r="CW62">
        <v>0</v>
      </c>
      <c r="CX62">
        <v>0</v>
      </c>
      <c r="CY62">
        <v>0</v>
      </c>
      <c r="CZ62">
        <v>0</v>
      </c>
      <c r="DA62" s="18">
        <v>0</v>
      </c>
      <c r="DB62">
        <v>0</v>
      </c>
      <c r="DC62">
        <v>0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1</v>
      </c>
      <c r="DJ62">
        <v>1</v>
      </c>
      <c r="DK62">
        <v>0</v>
      </c>
      <c r="DL62" s="18">
        <v>1</v>
      </c>
      <c r="DN62" s="18"/>
      <c r="DS62" s="43" t="s">
        <v>397</v>
      </c>
    </row>
    <row r="63" spans="1:123" s="69" customFormat="1" x14ac:dyDescent="0.25">
      <c r="A63" s="69">
        <v>62</v>
      </c>
      <c r="B63" s="69">
        <v>3</v>
      </c>
      <c r="C63" s="70" t="s">
        <v>469</v>
      </c>
      <c r="D63" s="71">
        <v>11.97</v>
      </c>
      <c r="E63" s="72">
        <f t="shared" si="22"/>
        <v>1.8274809160305345</v>
      </c>
      <c r="F63" s="73">
        <v>6.55</v>
      </c>
      <c r="G63" s="73">
        <f t="shared" si="23"/>
        <v>10.142519083969466</v>
      </c>
      <c r="H63" s="74">
        <f t="shared" si="24"/>
        <v>13.797480916030535</v>
      </c>
      <c r="I63" s="75">
        <f t="shared" si="0"/>
        <v>0.17834092719289177</v>
      </c>
      <c r="J63" s="76">
        <f t="shared" si="1"/>
        <v>2.7227622472197219E-2</v>
      </c>
      <c r="K63" s="76">
        <f t="shared" si="18"/>
        <v>36.727408021803008</v>
      </c>
      <c r="L63" s="76">
        <f t="shared" si="19"/>
        <v>0.15111330472069456</v>
      </c>
      <c r="M63" s="76">
        <f t="shared" si="20"/>
        <v>0.20556854966508897</v>
      </c>
      <c r="N63" s="77"/>
      <c r="O63" s="78"/>
      <c r="P63" s="79"/>
      <c r="Q63" s="79"/>
      <c r="R63" s="78"/>
      <c r="S63" s="79"/>
      <c r="T63" s="79"/>
      <c r="U63" s="78"/>
      <c r="V63" s="79"/>
      <c r="W63" s="79"/>
      <c r="X63" s="79"/>
      <c r="Y63" s="78"/>
      <c r="Z63" s="79"/>
      <c r="AA63" s="78">
        <v>1</v>
      </c>
      <c r="AB63" s="79">
        <v>0</v>
      </c>
      <c r="AC63" s="78">
        <v>0</v>
      </c>
      <c r="AD63" s="79">
        <v>0</v>
      </c>
      <c r="AE63" s="79">
        <v>0</v>
      </c>
      <c r="AF63" s="79">
        <v>1</v>
      </c>
      <c r="AG63" s="79">
        <v>0</v>
      </c>
      <c r="AH63" s="78">
        <v>1321</v>
      </c>
      <c r="AI63" s="79">
        <v>14</v>
      </c>
      <c r="AJ63" s="79">
        <f t="shared" si="28"/>
        <v>1306</v>
      </c>
      <c r="AK63" s="79"/>
      <c r="AL63" s="73">
        <v>16.529900000000001</v>
      </c>
      <c r="AM63" s="73">
        <v>12.6426</v>
      </c>
      <c r="AN63" s="79">
        <v>1</v>
      </c>
      <c r="AO63" s="79">
        <v>0</v>
      </c>
      <c r="AP63" s="79">
        <v>0</v>
      </c>
      <c r="AQ63" s="79">
        <v>1</v>
      </c>
      <c r="AR63" s="79">
        <v>0</v>
      </c>
      <c r="AS63" s="79">
        <v>0</v>
      </c>
      <c r="AT63" s="78">
        <v>0</v>
      </c>
      <c r="AU63" s="79">
        <v>1</v>
      </c>
      <c r="AV63" s="80">
        <v>0</v>
      </c>
      <c r="AW63" s="79">
        <v>1</v>
      </c>
      <c r="AX63" s="79">
        <v>0</v>
      </c>
      <c r="AY63" s="80">
        <v>0</v>
      </c>
      <c r="AZ63" s="81">
        <v>1997</v>
      </c>
      <c r="BA63" s="82"/>
      <c r="BB63" s="76">
        <v>0</v>
      </c>
      <c r="BC63" s="76">
        <v>0</v>
      </c>
      <c r="BD63" s="76">
        <v>0</v>
      </c>
      <c r="BE63" s="83">
        <v>1</v>
      </c>
      <c r="BF63" s="76">
        <v>0.72460000000000002</v>
      </c>
      <c r="BG63" s="83">
        <f t="shared" si="25"/>
        <v>0.27539999999999998</v>
      </c>
      <c r="BH63" s="76">
        <v>2.2700000000000001E-2</v>
      </c>
      <c r="BI63" s="76">
        <v>5.6000000000000001E-2</v>
      </c>
      <c r="BJ63" s="76">
        <v>0.7419</v>
      </c>
      <c r="BK63" s="76">
        <v>4.3099999999999999E-2</v>
      </c>
      <c r="BL63" s="76">
        <f t="shared" si="26"/>
        <v>0.13629999999999998</v>
      </c>
      <c r="BM63" s="84">
        <v>1</v>
      </c>
      <c r="BN63" s="85">
        <v>0</v>
      </c>
      <c r="BO63" s="88">
        <f t="shared" si="27"/>
        <v>0.52160000000000006</v>
      </c>
      <c r="BP63" s="86">
        <v>0.47839999999999999</v>
      </c>
      <c r="BQ63" s="69">
        <f t="shared" si="21"/>
        <v>0.1552</v>
      </c>
      <c r="BR63" s="86">
        <v>0.8448</v>
      </c>
      <c r="BT63" s="85"/>
      <c r="BU63" s="69" t="s">
        <v>433</v>
      </c>
      <c r="BV63" s="85" t="s">
        <v>433</v>
      </c>
      <c r="BW63" s="85" t="s">
        <v>260</v>
      </c>
      <c r="CD63" s="85"/>
      <c r="CG63" s="85"/>
      <c r="CJ63" s="70" t="s">
        <v>433</v>
      </c>
      <c r="CK63" s="69">
        <v>0</v>
      </c>
      <c r="CL63" s="69">
        <v>0</v>
      </c>
      <c r="CM63" s="69">
        <v>0</v>
      </c>
      <c r="CN63" s="69">
        <v>0</v>
      </c>
      <c r="CO63" s="69">
        <v>1</v>
      </c>
      <c r="CP63" s="69">
        <v>0</v>
      </c>
      <c r="CQ63" s="69">
        <v>0</v>
      </c>
      <c r="CR63" s="85">
        <v>0</v>
      </c>
      <c r="CS63" s="69">
        <v>0</v>
      </c>
      <c r="CT63" s="69">
        <v>1</v>
      </c>
      <c r="CU63" s="69">
        <v>0</v>
      </c>
      <c r="CV63" s="85">
        <v>0</v>
      </c>
      <c r="CW63" s="69">
        <v>1</v>
      </c>
      <c r="CX63" s="69">
        <v>0</v>
      </c>
      <c r="CY63" s="69">
        <v>0</v>
      </c>
      <c r="CZ63" s="69">
        <v>0</v>
      </c>
      <c r="DA63" s="85">
        <v>0</v>
      </c>
      <c r="DB63" s="69">
        <v>0</v>
      </c>
      <c r="DC63" s="69">
        <v>0</v>
      </c>
      <c r="DD63" s="69">
        <v>1</v>
      </c>
      <c r="DE63" s="69">
        <v>1</v>
      </c>
      <c r="DF63" s="69">
        <v>0</v>
      </c>
      <c r="DG63" s="69">
        <v>0</v>
      </c>
      <c r="DH63" s="69">
        <v>0</v>
      </c>
      <c r="DI63" s="69">
        <v>1</v>
      </c>
      <c r="DJ63" s="69">
        <v>1</v>
      </c>
      <c r="DK63" s="69">
        <v>0</v>
      </c>
      <c r="DL63" s="85">
        <v>1</v>
      </c>
      <c r="DN63" s="85"/>
      <c r="DR63" s="70"/>
      <c r="DS63" s="87" t="s">
        <v>397</v>
      </c>
    </row>
    <row r="64" spans="1:123" x14ac:dyDescent="0.25">
      <c r="A64">
        <v>63</v>
      </c>
      <c r="B64">
        <v>4</v>
      </c>
      <c r="C64" s="25" t="s">
        <v>470</v>
      </c>
      <c r="D64" s="12">
        <v>6.8</v>
      </c>
      <c r="E64" s="14">
        <v>0.18</v>
      </c>
      <c r="F64" s="7">
        <f>D64/E64</f>
        <v>37.777777777777779</v>
      </c>
      <c r="G64" s="7">
        <f t="shared" ref="G64:G72" si="29">D64-E64</f>
        <v>6.62</v>
      </c>
      <c r="H64" s="16">
        <f t="shared" ref="H64:H72" si="30">D64+E64</f>
        <v>6.9799999999999995</v>
      </c>
      <c r="I64" s="11">
        <f t="shared" si="0"/>
        <v>0.26682149061827387</v>
      </c>
      <c r="J64" s="39">
        <f t="shared" si="1"/>
        <v>7.0629218104837199E-3</v>
      </c>
      <c r="K64" s="39">
        <f t="shared" ref="K64:K68" si="31">IFERROR(1/J64, "X")</f>
        <v>141.58446416830895</v>
      </c>
      <c r="L64" s="39">
        <f t="shared" ref="L64:L68" si="32">IFERROR(I64-J64, "X")</f>
        <v>0.25975856880779014</v>
      </c>
      <c r="M64" s="39">
        <f t="shared" ref="M64:M68" si="33">IFERROR(I64+J64, "X")</f>
        <v>0.27388441242875761</v>
      </c>
      <c r="N64" s="42"/>
      <c r="O64" s="8"/>
      <c r="P64" s="9"/>
      <c r="Q64" s="9"/>
      <c r="R64" s="8"/>
      <c r="S64" s="9"/>
      <c r="T64" s="9"/>
      <c r="U64" s="8"/>
      <c r="V64" s="9"/>
      <c r="W64" s="9"/>
      <c r="X64" s="9"/>
      <c r="Y64" s="8"/>
      <c r="Z64" s="9"/>
      <c r="AA64" s="8">
        <v>1</v>
      </c>
      <c r="AB64" s="9">
        <v>0</v>
      </c>
      <c r="AC64" s="8">
        <v>0</v>
      </c>
      <c r="AD64" s="9">
        <v>0</v>
      </c>
      <c r="AE64" s="9">
        <v>0</v>
      </c>
      <c r="AF64" s="9">
        <v>1</v>
      </c>
      <c r="AG64" s="9">
        <v>0</v>
      </c>
      <c r="AH64" s="8">
        <v>18623</v>
      </c>
      <c r="AI64" s="9">
        <v>3</v>
      </c>
      <c r="AJ64" s="9">
        <f t="shared" si="28"/>
        <v>18619</v>
      </c>
      <c r="AL64" s="7">
        <v>10.45</v>
      </c>
      <c r="AM64" s="7">
        <v>18</v>
      </c>
      <c r="AN64" s="9">
        <v>1</v>
      </c>
      <c r="AO64" s="9">
        <v>0</v>
      </c>
      <c r="AP64" s="9">
        <v>0</v>
      </c>
      <c r="AQ64" s="9">
        <v>1</v>
      </c>
      <c r="AR64" s="9">
        <v>0</v>
      </c>
      <c r="AS64" s="9">
        <v>0</v>
      </c>
      <c r="AT64" s="8">
        <v>0</v>
      </c>
      <c r="AU64" s="9">
        <v>1</v>
      </c>
      <c r="AV64" s="31">
        <v>0</v>
      </c>
      <c r="AW64" s="9">
        <v>0</v>
      </c>
      <c r="AX64" s="9">
        <v>0</v>
      </c>
      <c r="AY64" s="31">
        <v>1</v>
      </c>
      <c r="AZ64" s="21">
        <v>2001</v>
      </c>
      <c r="BA64" s="23"/>
      <c r="BB64" s="39" t="s">
        <v>433</v>
      </c>
      <c r="BC64" s="39" t="s">
        <v>433</v>
      </c>
      <c r="BD64" s="39" t="s">
        <v>433</v>
      </c>
      <c r="BE64" s="59" t="s">
        <v>433</v>
      </c>
      <c r="BF64" s="39" t="s">
        <v>433</v>
      </c>
      <c r="BG64" s="59" t="s">
        <v>433</v>
      </c>
      <c r="BH64" s="39" t="s">
        <v>433</v>
      </c>
      <c r="BI64" s="39" t="s">
        <v>433</v>
      </c>
      <c r="BJ64" s="39" t="s">
        <v>433</v>
      </c>
      <c r="BK64" s="39" t="s">
        <v>433</v>
      </c>
      <c r="BL64" s="39" t="s">
        <v>433</v>
      </c>
      <c r="BM64" s="57">
        <v>1</v>
      </c>
      <c r="BN64" s="18">
        <v>0</v>
      </c>
      <c r="BO64" s="39" t="s">
        <v>433</v>
      </c>
      <c r="BP64" s="54" t="s">
        <v>433</v>
      </c>
      <c r="BQ64">
        <v>0.5</v>
      </c>
      <c r="BR64" s="54">
        <v>0.5</v>
      </c>
      <c r="BT64" s="18"/>
      <c r="BU64" t="s">
        <v>433</v>
      </c>
      <c r="BV64" s="18" t="s">
        <v>433</v>
      </c>
      <c r="BW64" s="18" t="s">
        <v>260</v>
      </c>
      <c r="CD64" s="18"/>
      <c r="CG64" s="18"/>
      <c r="CJ64" s="25" t="s">
        <v>433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 s="18">
        <v>1</v>
      </c>
      <c r="CS64">
        <v>0</v>
      </c>
      <c r="CT64">
        <v>0</v>
      </c>
      <c r="CU64">
        <v>1</v>
      </c>
      <c r="CV64" s="18">
        <v>0</v>
      </c>
      <c r="CW64">
        <v>1</v>
      </c>
      <c r="CX64">
        <v>0</v>
      </c>
      <c r="CY64">
        <v>0</v>
      </c>
      <c r="CZ64">
        <v>0</v>
      </c>
      <c r="DA64" s="18">
        <v>0</v>
      </c>
      <c r="DB64">
        <v>0</v>
      </c>
      <c r="DC64">
        <v>0</v>
      </c>
      <c r="DD64">
        <v>1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18">
        <v>0</v>
      </c>
      <c r="DN64" s="18"/>
      <c r="DS64" s="43" t="s">
        <v>397</v>
      </c>
    </row>
    <row r="65" spans="1:123" x14ac:dyDescent="0.25">
      <c r="A65">
        <v>64</v>
      </c>
      <c r="B65">
        <v>4</v>
      </c>
      <c r="C65" s="25" t="s">
        <v>470</v>
      </c>
      <c r="D65" s="12">
        <v>7.23</v>
      </c>
      <c r="E65" s="14">
        <v>0.23</v>
      </c>
      <c r="F65" s="7">
        <f t="shared" ref="F65:F72" si="34">D65/E65</f>
        <v>31.434782608695652</v>
      </c>
      <c r="G65" s="7">
        <f t="shared" si="29"/>
        <v>7</v>
      </c>
      <c r="H65" s="16">
        <f t="shared" si="30"/>
        <v>7.4600000000000009</v>
      </c>
      <c r="I65" s="11">
        <f t="shared" si="0"/>
        <v>0.31722953329131282</v>
      </c>
      <c r="J65" s="39">
        <f t="shared" si="1"/>
        <v>1.0091672566666935E-2</v>
      </c>
      <c r="K65" s="39">
        <f t="shared" si="31"/>
        <v>99.091601852306113</v>
      </c>
      <c r="L65" s="39">
        <f t="shared" si="32"/>
        <v>0.30713786072464588</v>
      </c>
      <c r="M65" s="39">
        <f t="shared" si="33"/>
        <v>0.32732120585797975</v>
      </c>
      <c r="N65" s="42"/>
      <c r="O65" s="8"/>
      <c r="P65" s="9"/>
      <c r="Q65" s="9"/>
      <c r="R65" s="8"/>
      <c r="S65" s="9"/>
      <c r="T65" s="9"/>
      <c r="U65" s="8"/>
      <c r="V65" s="9"/>
      <c r="W65" s="9"/>
      <c r="X65" s="9"/>
      <c r="Y65" s="8"/>
      <c r="Z65" s="9"/>
      <c r="AA65" s="8">
        <v>1</v>
      </c>
      <c r="AB65" s="9">
        <v>0</v>
      </c>
      <c r="AC65" s="8">
        <v>0</v>
      </c>
      <c r="AD65" s="9">
        <v>0</v>
      </c>
      <c r="AE65" s="9">
        <v>0</v>
      </c>
      <c r="AF65" s="9">
        <v>1</v>
      </c>
      <c r="AG65" s="9">
        <v>0</v>
      </c>
      <c r="AH65" s="8">
        <v>8840</v>
      </c>
      <c r="AI65" s="9">
        <v>8</v>
      </c>
      <c r="AJ65" s="9">
        <f t="shared" si="28"/>
        <v>8831</v>
      </c>
      <c r="AL65" s="7">
        <v>9.52</v>
      </c>
      <c r="AM65" s="7">
        <v>9</v>
      </c>
      <c r="AN65" s="9">
        <v>1</v>
      </c>
      <c r="AO65" s="9">
        <v>0</v>
      </c>
      <c r="AP65" s="9">
        <v>0</v>
      </c>
      <c r="AQ65" s="9">
        <v>1</v>
      </c>
      <c r="AR65" s="9">
        <v>0</v>
      </c>
      <c r="AS65" s="9">
        <v>0</v>
      </c>
      <c r="AT65" s="8">
        <v>0</v>
      </c>
      <c r="AU65" s="9">
        <v>1</v>
      </c>
      <c r="AV65" s="31">
        <v>0</v>
      </c>
      <c r="AW65" s="9">
        <v>0</v>
      </c>
      <c r="AX65" s="9">
        <v>0</v>
      </c>
      <c r="AY65" s="31">
        <v>1</v>
      </c>
      <c r="AZ65" s="21">
        <v>2001</v>
      </c>
      <c r="BA65" s="23"/>
      <c r="BB65" s="39" t="s">
        <v>433</v>
      </c>
      <c r="BC65" s="39" t="s">
        <v>433</v>
      </c>
      <c r="BD65" s="39" t="s">
        <v>433</v>
      </c>
      <c r="BE65" s="59" t="s">
        <v>433</v>
      </c>
      <c r="BF65" s="39" t="s">
        <v>433</v>
      </c>
      <c r="BG65" s="59" t="s">
        <v>433</v>
      </c>
      <c r="BH65" s="39" t="s">
        <v>433</v>
      </c>
      <c r="BI65" s="39" t="s">
        <v>433</v>
      </c>
      <c r="BJ65" s="39" t="s">
        <v>433</v>
      </c>
      <c r="BK65" s="39" t="s">
        <v>433</v>
      </c>
      <c r="BL65" s="39" t="s">
        <v>433</v>
      </c>
      <c r="BM65" s="57">
        <v>1</v>
      </c>
      <c r="BN65" s="18">
        <v>0</v>
      </c>
      <c r="BO65" t="s">
        <v>433</v>
      </c>
      <c r="BP65" s="54" t="s">
        <v>433</v>
      </c>
      <c r="BQ65">
        <v>0.5</v>
      </c>
      <c r="BR65" s="54">
        <v>0.5</v>
      </c>
      <c r="BT65" s="18"/>
      <c r="BU65" t="s">
        <v>433</v>
      </c>
      <c r="BV65" s="18" t="s">
        <v>433</v>
      </c>
      <c r="BW65" s="18" t="s">
        <v>260</v>
      </c>
      <c r="CD65" s="18"/>
      <c r="CG65" s="18"/>
      <c r="CJ65" s="25" t="s">
        <v>433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 s="18">
        <v>1</v>
      </c>
      <c r="CS65">
        <v>0</v>
      </c>
      <c r="CT65">
        <v>0</v>
      </c>
      <c r="CU65">
        <v>1</v>
      </c>
      <c r="CV65" s="18">
        <v>0</v>
      </c>
      <c r="CW65">
        <v>1</v>
      </c>
      <c r="CX65">
        <v>0</v>
      </c>
      <c r="CY65">
        <v>0</v>
      </c>
      <c r="CZ65">
        <v>0</v>
      </c>
      <c r="DA65" s="18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 s="18">
        <v>0</v>
      </c>
      <c r="DN65" s="18"/>
      <c r="DS65" s="43" t="s">
        <v>397</v>
      </c>
    </row>
    <row r="66" spans="1:123" x14ac:dyDescent="0.25">
      <c r="A66">
        <v>65</v>
      </c>
      <c r="B66">
        <v>4</v>
      </c>
      <c r="C66" s="25" t="s">
        <v>470</v>
      </c>
      <c r="D66" s="12">
        <v>6.4</v>
      </c>
      <c r="E66" s="14">
        <v>0.27</v>
      </c>
      <c r="F66" s="7">
        <f t="shared" si="34"/>
        <v>23.703703703703702</v>
      </c>
      <c r="G66" s="7">
        <f t="shared" si="29"/>
        <v>6.1300000000000008</v>
      </c>
      <c r="H66" s="16">
        <f t="shared" si="30"/>
        <v>6.67</v>
      </c>
      <c r="I66" s="11">
        <f t="shared" ref="I66:I129" si="35">IFERROR(F66/SQRT(F66^2+AJ66), "X")</f>
        <v>0.23315395335818478</v>
      </c>
      <c r="J66" s="39">
        <f t="shared" ref="J66:J129" si="36">IFERROR(SQRT((1-I66^2)/AJ66), "X")</f>
        <v>9.8361824072984213E-3</v>
      </c>
      <c r="K66" s="39">
        <f t="shared" si="31"/>
        <v>101.66545907668433</v>
      </c>
      <c r="L66" s="39">
        <f t="shared" si="32"/>
        <v>0.22331777095088637</v>
      </c>
      <c r="M66" s="39">
        <f t="shared" si="33"/>
        <v>0.2429901357654832</v>
      </c>
      <c r="N66" s="42"/>
      <c r="O66" s="8"/>
      <c r="P66" s="9"/>
      <c r="Q66" s="9"/>
      <c r="R66" s="8"/>
      <c r="S66" s="9"/>
      <c r="T66" s="9"/>
      <c r="U66" s="8"/>
      <c r="V66" s="9"/>
      <c r="W66" s="9"/>
      <c r="X66" s="9"/>
      <c r="Y66" s="8"/>
      <c r="Z66" s="9"/>
      <c r="AA66" s="8">
        <v>1</v>
      </c>
      <c r="AB66" s="9">
        <v>0</v>
      </c>
      <c r="AC66" s="8">
        <v>0</v>
      </c>
      <c r="AD66" s="9">
        <v>0</v>
      </c>
      <c r="AE66" s="9">
        <v>0</v>
      </c>
      <c r="AF66" s="9">
        <v>1</v>
      </c>
      <c r="AG66" s="9">
        <v>0</v>
      </c>
      <c r="AH66" s="8">
        <v>9783</v>
      </c>
      <c r="AI66" s="9">
        <v>8</v>
      </c>
      <c r="AJ66" s="9">
        <f t="shared" si="28"/>
        <v>9774</v>
      </c>
      <c r="AL66" s="7">
        <v>11.33</v>
      </c>
      <c r="AM66" s="7">
        <v>27</v>
      </c>
      <c r="AN66" s="9">
        <v>1</v>
      </c>
      <c r="AO66" s="9">
        <v>0</v>
      </c>
      <c r="AP66" s="9">
        <v>0</v>
      </c>
      <c r="AQ66" s="9">
        <v>1</v>
      </c>
      <c r="AR66" s="9">
        <v>0</v>
      </c>
      <c r="AS66" s="9">
        <v>0</v>
      </c>
      <c r="AT66" s="8">
        <v>0</v>
      </c>
      <c r="AU66" s="9">
        <v>1</v>
      </c>
      <c r="AV66" s="31">
        <v>0</v>
      </c>
      <c r="AW66" s="9">
        <v>0</v>
      </c>
      <c r="AX66" s="9">
        <v>0</v>
      </c>
      <c r="AY66" s="31">
        <v>1</v>
      </c>
      <c r="AZ66" s="21">
        <v>2001</v>
      </c>
      <c r="BA66" s="23"/>
      <c r="BB66" s="39" t="s">
        <v>433</v>
      </c>
      <c r="BC66" s="39" t="s">
        <v>433</v>
      </c>
      <c r="BD66" s="39" t="s">
        <v>433</v>
      </c>
      <c r="BE66" s="59" t="s">
        <v>433</v>
      </c>
      <c r="BF66" s="39" t="s">
        <v>433</v>
      </c>
      <c r="BG66" s="59" t="s">
        <v>433</v>
      </c>
      <c r="BH66" s="39" t="s">
        <v>433</v>
      </c>
      <c r="BI66" s="39" t="s">
        <v>433</v>
      </c>
      <c r="BJ66" s="39" t="s">
        <v>433</v>
      </c>
      <c r="BK66" s="39" t="s">
        <v>433</v>
      </c>
      <c r="BL66" s="39" t="s">
        <v>433</v>
      </c>
      <c r="BM66" s="57">
        <v>1</v>
      </c>
      <c r="BN66" s="18">
        <v>0</v>
      </c>
      <c r="BO66" t="s">
        <v>433</v>
      </c>
      <c r="BP66" s="54" t="s">
        <v>433</v>
      </c>
      <c r="BQ66">
        <v>0.5</v>
      </c>
      <c r="BR66" s="54">
        <v>0.5</v>
      </c>
      <c r="BT66" s="18"/>
      <c r="BU66" t="s">
        <v>433</v>
      </c>
      <c r="BV66" s="18" t="s">
        <v>433</v>
      </c>
      <c r="BW66" s="18" t="s">
        <v>260</v>
      </c>
      <c r="CD66" s="18"/>
      <c r="CG66" s="18"/>
      <c r="CJ66" s="25" t="s">
        <v>433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 s="18">
        <v>1</v>
      </c>
      <c r="CS66">
        <v>0</v>
      </c>
      <c r="CT66">
        <v>0</v>
      </c>
      <c r="CU66">
        <v>1</v>
      </c>
      <c r="CV66" s="18">
        <v>0</v>
      </c>
      <c r="CW66">
        <v>1</v>
      </c>
      <c r="CX66">
        <v>0</v>
      </c>
      <c r="CY66">
        <v>0</v>
      </c>
      <c r="CZ66">
        <v>0</v>
      </c>
      <c r="DA66" s="18">
        <v>0</v>
      </c>
      <c r="DB66">
        <v>0</v>
      </c>
      <c r="DC66">
        <v>0</v>
      </c>
      <c r="DD66">
        <v>1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 s="18">
        <v>0</v>
      </c>
      <c r="DN66" s="18"/>
      <c r="DS66" s="43" t="s">
        <v>397</v>
      </c>
    </row>
    <row r="67" spans="1:123" x14ac:dyDescent="0.25">
      <c r="A67">
        <v>66</v>
      </c>
      <c r="B67">
        <v>4</v>
      </c>
      <c r="C67" s="25" t="s">
        <v>470</v>
      </c>
      <c r="D67" s="12">
        <v>7.51</v>
      </c>
      <c r="E67" s="14">
        <v>0.22</v>
      </c>
      <c r="F67" s="7">
        <f t="shared" si="34"/>
        <v>34.136363636363633</v>
      </c>
      <c r="G67" s="7">
        <f t="shared" si="29"/>
        <v>7.29</v>
      </c>
      <c r="H67" s="16">
        <f t="shared" si="30"/>
        <v>7.7299999999999995</v>
      </c>
      <c r="I67" s="11">
        <f t="shared" si="35"/>
        <v>0.30012044195995219</v>
      </c>
      <c r="J67" s="39">
        <f t="shared" si="36"/>
        <v>8.7918105500918095E-3</v>
      </c>
      <c r="K67" s="39">
        <f t="shared" si="31"/>
        <v>113.74221433713188</v>
      </c>
      <c r="L67" s="39">
        <f t="shared" si="32"/>
        <v>0.29132863140986037</v>
      </c>
      <c r="M67" s="39">
        <f t="shared" si="33"/>
        <v>0.30891225251004401</v>
      </c>
      <c r="N67" s="42"/>
      <c r="O67" s="8"/>
      <c r="P67" s="9"/>
      <c r="Q67" s="9"/>
      <c r="R67" s="8"/>
      <c r="S67" s="9"/>
      <c r="T67" s="9"/>
      <c r="U67" s="8"/>
      <c r="V67" s="9"/>
      <c r="W67" s="9"/>
      <c r="X67" s="9"/>
      <c r="Y67" s="8"/>
      <c r="Z67" s="9"/>
      <c r="AA67" s="8">
        <v>1</v>
      </c>
      <c r="AB67" s="9">
        <v>0</v>
      </c>
      <c r="AC67" s="8">
        <v>0</v>
      </c>
      <c r="AD67" s="9">
        <v>0</v>
      </c>
      <c r="AE67" s="9">
        <v>0</v>
      </c>
      <c r="AF67" s="9">
        <v>1</v>
      </c>
      <c r="AG67" s="9">
        <v>0</v>
      </c>
      <c r="AH67" s="8">
        <v>11781</v>
      </c>
      <c r="AI67" s="9">
        <v>8</v>
      </c>
      <c r="AJ67" s="9">
        <f t="shared" si="28"/>
        <v>11772</v>
      </c>
      <c r="AL67" s="7">
        <v>10.01</v>
      </c>
      <c r="AM67" s="7">
        <v>18</v>
      </c>
      <c r="AN67" s="9">
        <v>1</v>
      </c>
      <c r="AO67" s="9">
        <v>0</v>
      </c>
      <c r="AP67" s="9">
        <v>0</v>
      </c>
      <c r="AQ67" s="9">
        <v>1</v>
      </c>
      <c r="AR67" s="9">
        <v>0</v>
      </c>
      <c r="AS67" s="9">
        <v>0</v>
      </c>
      <c r="AT67" s="8">
        <v>0</v>
      </c>
      <c r="AU67" s="9">
        <v>1</v>
      </c>
      <c r="AV67" s="31">
        <v>0</v>
      </c>
      <c r="AW67" s="9">
        <v>0</v>
      </c>
      <c r="AX67" s="9">
        <v>0</v>
      </c>
      <c r="AY67" s="31">
        <v>1</v>
      </c>
      <c r="AZ67" s="21">
        <v>2001</v>
      </c>
      <c r="BA67" s="23"/>
      <c r="BB67" s="39" t="s">
        <v>433</v>
      </c>
      <c r="BC67" s="39" t="s">
        <v>433</v>
      </c>
      <c r="BD67" s="39" t="s">
        <v>433</v>
      </c>
      <c r="BE67" s="59" t="s">
        <v>433</v>
      </c>
      <c r="BF67" s="39" t="s">
        <v>433</v>
      </c>
      <c r="BG67" s="59" t="s">
        <v>433</v>
      </c>
      <c r="BH67" s="39" t="s">
        <v>433</v>
      </c>
      <c r="BI67" s="39" t="s">
        <v>433</v>
      </c>
      <c r="BJ67" s="39" t="s">
        <v>433</v>
      </c>
      <c r="BK67" s="39" t="s">
        <v>433</v>
      </c>
      <c r="BL67" s="39" t="s">
        <v>433</v>
      </c>
      <c r="BM67" s="57">
        <v>1</v>
      </c>
      <c r="BN67" s="18">
        <v>0</v>
      </c>
      <c r="BO67">
        <v>1</v>
      </c>
      <c r="BP67" s="54">
        <v>0</v>
      </c>
      <c r="BQ67">
        <v>0.5</v>
      </c>
      <c r="BR67" s="54">
        <v>0.5</v>
      </c>
      <c r="BT67" s="18"/>
      <c r="BU67" t="s">
        <v>433</v>
      </c>
      <c r="BV67" s="18" t="s">
        <v>433</v>
      </c>
      <c r="BW67" s="18" t="s">
        <v>260</v>
      </c>
      <c r="CD67" s="18"/>
      <c r="CG67" s="18"/>
      <c r="CJ67" s="25" t="s">
        <v>433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 s="18">
        <v>1</v>
      </c>
      <c r="CS67">
        <v>0</v>
      </c>
      <c r="CT67">
        <v>0</v>
      </c>
      <c r="CU67">
        <v>1</v>
      </c>
      <c r="CV67" s="18">
        <v>0</v>
      </c>
      <c r="CW67">
        <v>1</v>
      </c>
      <c r="CX67">
        <v>0</v>
      </c>
      <c r="CY67">
        <v>0</v>
      </c>
      <c r="CZ67">
        <v>0</v>
      </c>
      <c r="DA67" s="18">
        <v>0</v>
      </c>
      <c r="DB67">
        <v>0</v>
      </c>
      <c r="DC67">
        <v>0</v>
      </c>
      <c r="DD67">
        <v>1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 s="18">
        <v>0</v>
      </c>
      <c r="DN67" s="18"/>
      <c r="DS67" s="43" t="s">
        <v>397</v>
      </c>
    </row>
    <row r="68" spans="1:123" s="69" customFormat="1" x14ac:dyDescent="0.25">
      <c r="A68" s="69">
        <v>67</v>
      </c>
      <c r="B68" s="69">
        <v>4</v>
      </c>
      <c r="C68" s="70" t="s">
        <v>470</v>
      </c>
      <c r="D68" s="71">
        <v>6.4</v>
      </c>
      <c r="E68" s="72">
        <v>0.31</v>
      </c>
      <c r="F68" s="73">
        <f t="shared" si="34"/>
        <v>20.645161290322584</v>
      </c>
      <c r="G68" s="73">
        <f t="shared" si="29"/>
        <v>6.0900000000000007</v>
      </c>
      <c r="H68" s="74">
        <f t="shared" si="30"/>
        <v>6.71</v>
      </c>
      <c r="I68" s="75">
        <f t="shared" si="35"/>
        <v>0.24231105060910629</v>
      </c>
      <c r="J68" s="76">
        <f t="shared" si="36"/>
        <v>1.1736941513878585E-2</v>
      </c>
      <c r="K68" s="76">
        <f t="shared" si="31"/>
        <v>85.201072086584887</v>
      </c>
      <c r="L68" s="76">
        <f t="shared" si="32"/>
        <v>0.23057410909522771</v>
      </c>
      <c r="M68" s="76">
        <f t="shared" si="33"/>
        <v>0.2540479921229849</v>
      </c>
      <c r="N68" s="77"/>
      <c r="O68" s="78"/>
      <c r="P68" s="79"/>
      <c r="Q68" s="79"/>
      <c r="R68" s="78"/>
      <c r="S68" s="79"/>
      <c r="T68" s="79"/>
      <c r="U68" s="78"/>
      <c r="V68" s="79"/>
      <c r="W68" s="79"/>
      <c r="X68" s="79"/>
      <c r="Y68" s="78"/>
      <c r="Z68" s="79"/>
      <c r="AA68" s="78">
        <v>1</v>
      </c>
      <c r="AB68" s="79">
        <v>0</v>
      </c>
      <c r="AC68" s="78">
        <v>0</v>
      </c>
      <c r="AD68" s="79">
        <v>0</v>
      </c>
      <c r="AE68" s="79">
        <v>0</v>
      </c>
      <c r="AF68" s="79">
        <v>1</v>
      </c>
      <c r="AG68" s="79">
        <v>0</v>
      </c>
      <c r="AH68" s="78">
        <v>6842</v>
      </c>
      <c r="AI68" s="79">
        <v>8</v>
      </c>
      <c r="AJ68" s="79">
        <f t="shared" si="28"/>
        <v>6833</v>
      </c>
      <c r="AK68" s="79"/>
      <c r="AL68" s="73">
        <v>11.21</v>
      </c>
      <c r="AM68" s="73">
        <v>18</v>
      </c>
      <c r="AN68" s="79">
        <v>1</v>
      </c>
      <c r="AO68" s="79">
        <v>0</v>
      </c>
      <c r="AP68" s="79">
        <v>0</v>
      </c>
      <c r="AQ68" s="79">
        <v>1</v>
      </c>
      <c r="AR68" s="79">
        <v>0</v>
      </c>
      <c r="AS68" s="79">
        <v>0</v>
      </c>
      <c r="AT68" s="78">
        <v>0</v>
      </c>
      <c r="AU68" s="79">
        <v>1</v>
      </c>
      <c r="AV68" s="80">
        <v>0</v>
      </c>
      <c r="AW68" s="79">
        <v>0</v>
      </c>
      <c r="AX68" s="79">
        <v>0</v>
      </c>
      <c r="AY68" s="80">
        <v>1</v>
      </c>
      <c r="AZ68" s="81">
        <v>2001</v>
      </c>
      <c r="BA68" s="82"/>
      <c r="BB68" s="76" t="s">
        <v>433</v>
      </c>
      <c r="BC68" s="76" t="s">
        <v>433</v>
      </c>
      <c r="BD68" s="76" t="s">
        <v>433</v>
      </c>
      <c r="BE68" s="83" t="s">
        <v>433</v>
      </c>
      <c r="BF68" s="76" t="s">
        <v>433</v>
      </c>
      <c r="BG68" s="83" t="s">
        <v>433</v>
      </c>
      <c r="BH68" s="76" t="s">
        <v>433</v>
      </c>
      <c r="BI68" s="76" t="s">
        <v>433</v>
      </c>
      <c r="BJ68" s="76" t="s">
        <v>433</v>
      </c>
      <c r="BK68" s="76" t="s">
        <v>433</v>
      </c>
      <c r="BL68" s="76" t="s">
        <v>433</v>
      </c>
      <c r="BM68" s="84">
        <v>1</v>
      </c>
      <c r="BN68" s="85">
        <v>0</v>
      </c>
      <c r="BO68" s="69">
        <v>0</v>
      </c>
      <c r="BP68" s="86">
        <v>1</v>
      </c>
      <c r="BQ68" s="69">
        <v>0.5</v>
      </c>
      <c r="BR68" s="86">
        <v>0.5</v>
      </c>
      <c r="BT68" s="85"/>
      <c r="BU68" s="69" t="s">
        <v>433</v>
      </c>
      <c r="BV68" s="85" t="s">
        <v>433</v>
      </c>
      <c r="BW68" s="85" t="s">
        <v>260</v>
      </c>
      <c r="CD68" s="85"/>
      <c r="CG68" s="85"/>
      <c r="CJ68" s="70" t="s">
        <v>433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85">
        <v>1</v>
      </c>
      <c r="CS68" s="69">
        <v>0</v>
      </c>
      <c r="CT68" s="69">
        <v>0</v>
      </c>
      <c r="CU68" s="69">
        <v>1</v>
      </c>
      <c r="CV68" s="85">
        <v>0</v>
      </c>
      <c r="CW68" s="69">
        <v>1</v>
      </c>
      <c r="CX68" s="69">
        <v>0</v>
      </c>
      <c r="CY68" s="69">
        <v>0</v>
      </c>
      <c r="CZ68" s="69">
        <v>0</v>
      </c>
      <c r="DA68" s="85">
        <v>0</v>
      </c>
      <c r="DB68" s="69">
        <v>0</v>
      </c>
      <c r="DC68" s="69">
        <v>0</v>
      </c>
      <c r="DD68" s="69">
        <v>1</v>
      </c>
      <c r="DE68" s="69">
        <v>1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85">
        <v>0</v>
      </c>
      <c r="DN68" s="85"/>
      <c r="DR68" s="70"/>
      <c r="DS68" s="87" t="s">
        <v>397</v>
      </c>
    </row>
    <row r="69" spans="1:123" x14ac:dyDescent="0.25">
      <c r="A69">
        <v>68</v>
      </c>
      <c r="B69">
        <v>5</v>
      </c>
      <c r="C69" s="25" t="s">
        <v>473</v>
      </c>
      <c r="D69" s="12">
        <v>8.1199999999999992</v>
      </c>
      <c r="E69" s="14">
        <v>7.0000000000000007E-2</v>
      </c>
      <c r="F69" s="7">
        <f t="shared" si="34"/>
        <v>115.99999999999997</v>
      </c>
      <c r="G69" s="7">
        <f t="shared" si="29"/>
        <v>8.0499999999999989</v>
      </c>
      <c r="H69" s="16">
        <f t="shared" si="30"/>
        <v>8.19</v>
      </c>
      <c r="I69" s="11">
        <f t="shared" si="35"/>
        <v>0.11732222220965668</v>
      </c>
      <c r="J69" s="39">
        <f t="shared" si="36"/>
        <v>1.0113984673246269E-3</v>
      </c>
      <c r="K69" s="39">
        <f t="shared" ref="K69:K72" si="37">IFERROR(1/J69, "X")</f>
        <v>988.72999347647988</v>
      </c>
      <c r="L69" s="39">
        <f t="shared" ref="L69:L72" si="38">IFERROR(I69-J69, "X")</f>
        <v>0.11631082374233206</v>
      </c>
      <c r="M69" s="39">
        <f t="shared" ref="M69:M72" si="39">IFERROR(I69+J69, "X")</f>
        <v>0.1183336206769813</v>
      </c>
      <c r="N69" s="42"/>
      <c r="O69" s="8"/>
      <c r="P69" s="9"/>
      <c r="Q69" s="9"/>
      <c r="R69" s="8"/>
      <c r="S69" s="9"/>
      <c r="T69" s="9"/>
      <c r="U69" s="8"/>
      <c r="V69" s="9"/>
      <c r="W69" s="9"/>
      <c r="X69" s="9"/>
      <c r="Y69" s="8"/>
      <c r="Z69" s="9"/>
      <c r="AA69" s="8">
        <v>0</v>
      </c>
      <c r="AB69" s="9">
        <v>1</v>
      </c>
      <c r="AC69" s="8">
        <v>0</v>
      </c>
      <c r="AD69" s="9">
        <v>0</v>
      </c>
      <c r="AE69" s="9">
        <v>1</v>
      </c>
      <c r="AF69" s="9">
        <v>0</v>
      </c>
      <c r="AG69" s="9">
        <v>0</v>
      </c>
      <c r="AH69" s="8">
        <v>964279</v>
      </c>
      <c r="AI69" s="9">
        <f>8+23+92+16+5+1+1+1+0</f>
        <v>147</v>
      </c>
      <c r="AJ69" s="9">
        <f t="shared" si="28"/>
        <v>964131</v>
      </c>
      <c r="AL69" s="7">
        <v>11.239434782608695</v>
      </c>
      <c r="AM69" s="7">
        <v>27.966043478260868</v>
      </c>
      <c r="AN69" s="9">
        <v>1</v>
      </c>
      <c r="AO69" s="9">
        <v>0</v>
      </c>
      <c r="AP69" s="9">
        <v>0</v>
      </c>
      <c r="AQ69" s="9">
        <v>1</v>
      </c>
      <c r="AR69" s="9">
        <v>0</v>
      </c>
      <c r="AS69" s="9">
        <v>0</v>
      </c>
      <c r="AT69" s="8">
        <v>1</v>
      </c>
      <c r="AU69" s="9">
        <v>0</v>
      </c>
      <c r="AV69" s="31">
        <v>0</v>
      </c>
      <c r="AW69" s="9">
        <v>0</v>
      </c>
      <c r="AX69" s="9">
        <v>0</v>
      </c>
      <c r="AY69" s="31">
        <v>1</v>
      </c>
      <c r="AZ69" s="21">
        <v>2006</v>
      </c>
      <c r="BA69" s="23"/>
      <c r="BB69" s="39" t="s">
        <v>433</v>
      </c>
      <c r="BC69" s="39" t="s">
        <v>433</v>
      </c>
      <c r="BD69" s="39" t="s">
        <v>433</v>
      </c>
      <c r="BE69" s="59" t="s">
        <v>433</v>
      </c>
      <c r="BF69" s="39" t="s">
        <v>433</v>
      </c>
      <c r="BG69" s="59" t="s">
        <v>433</v>
      </c>
      <c r="BH69" s="39" t="s">
        <v>433</v>
      </c>
      <c r="BI69" s="39" t="s">
        <v>433</v>
      </c>
      <c r="BJ69" s="39" t="s">
        <v>433</v>
      </c>
      <c r="BK69" s="39" t="s">
        <v>433</v>
      </c>
      <c r="BL69" s="39" t="s">
        <v>433</v>
      </c>
      <c r="BM69" s="57" t="s">
        <v>433</v>
      </c>
      <c r="BN69" s="18" t="s">
        <v>433</v>
      </c>
      <c r="BO69">
        <v>0.47708695652173899</v>
      </c>
      <c r="BP69" s="54">
        <f>1-BO69</f>
        <v>0.52291304347826095</v>
      </c>
      <c r="BQ69">
        <v>0.4</v>
      </c>
      <c r="BR69" s="54">
        <v>0.6</v>
      </c>
      <c r="BT69" s="18"/>
      <c r="BU69" t="s">
        <v>433</v>
      </c>
      <c r="BV69" s="18" t="s">
        <v>433</v>
      </c>
      <c r="BW69" s="18" t="s">
        <v>233</v>
      </c>
      <c r="CD69" s="18"/>
      <c r="CG69" s="18"/>
      <c r="CJ69" s="25" t="s">
        <v>433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 s="18">
        <v>0</v>
      </c>
      <c r="CS69">
        <v>0</v>
      </c>
      <c r="CT69">
        <v>0</v>
      </c>
      <c r="CU69">
        <v>1</v>
      </c>
      <c r="CV69" s="18">
        <v>0</v>
      </c>
      <c r="CW69">
        <v>0</v>
      </c>
      <c r="CX69">
        <v>0</v>
      </c>
      <c r="CY69">
        <v>0</v>
      </c>
      <c r="CZ69">
        <v>0</v>
      </c>
      <c r="DA69" s="18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1</v>
      </c>
      <c r="DI69">
        <v>1</v>
      </c>
      <c r="DJ69">
        <v>1</v>
      </c>
      <c r="DK69">
        <v>0</v>
      </c>
      <c r="DL69" s="18">
        <v>1</v>
      </c>
      <c r="DN69" s="18"/>
      <c r="DS69" s="43" t="s">
        <v>397</v>
      </c>
    </row>
    <row r="70" spans="1:123" x14ac:dyDescent="0.25">
      <c r="A70">
        <v>69</v>
      </c>
      <c r="B70">
        <v>5</v>
      </c>
      <c r="C70" s="25" t="s">
        <v>473</v>
      </c>
      <c r="D70" s="12">
        <v>7.19</v>
      </c>
      <c r="E70" s="14">
        <v>0.1</v>
      </c>
      <c r="F70" s="7">
        <f t="shared" si="34"/>
        <v>71.900000000000006</v>
      </c>
      <c r="G70" s="7">
        <f t="shared" si="29"/>
        <v>7.0900000000000007</v>
      </c>
      <c r="H70" s="16">
        <f t="shared" si="30"/>
        <v>7.29</v>
      </c>
      <c r="I70" s="11">
        <f t="shared" si="35"/>
        <v>7.3029759659608812E-2</v>
      </c>
      <c r="J70" s="39">
        <f t="shared" si="36"/>
        <v>1.0157129298972018E-3</v>
      </c>
      <c r="K70" s="39">
        <f t="shared" si="37"/>
        <v>984.53014682131493</v>
      </c>
      <c r="L70" s="39">
        <f t="shared" si="38"/>
        <v>7.2014046729711609E-2</v>
      </c>
      <c r="M70" s="39">
        <f t="shared" si="39"/>
        <v>7.4045472589506015E-2</v>
      </c>
      <c r="N70" s="42"/>
      <c r="O70" s="8"/>
      <c r="P70" s="9"/>
      <c r="Q70" s="9"/>
      <c r="R70" s="8"/>
      <c r="S70" s="9"/>
      <c r="T70" s="9"/>
      <c r="U70" s="8"/>
      <c r="V70" s="9"/>
      <c r="W70" s="9"/>
      <c r="X70" s="9"/>
      <c r="Y70" s="8"/>
      <c r="Z70" s="9"/>
      <c r="AA70" s="8">
        <v>0</v>
      </c>
      <c r="AB70" s="9">
        <v>1</v>
      </c>
      <c r="AC70" s="8">
        <v>0</v>
      </c>
      <c r="AD70" s="9">
        <v>0</v>
      </c>
      <c r="AE70" s="9">
        <v>1</v>
      </c>
      <c r="AF70" s="9">
        <v>0</v>
      </c>
      <c r="AG70" s="9">
        <v>0</v>
      </c>
      <c r="AH70" s="8">
        <v>964279</v>
      </c>
      <c r="AI70" s="9">
        <f>8+23+92+16+5+1+1+1+1</f>
        <v>148</v>
      </c>
      <c r="AJ70" s="9">
        <f t="shared" si="28"/>
        <v>964130</v>
      </c>
      <c r="AL70" s="7">
        <v>11.239434782608695</v>
      </c>
      <c r="AM70" s="7">
        <v>27.966043478260868</v>
      </c>
      <c r="AN70" s="9">
        <v>1</v>
      </c>
      <c r="AO70" s="9">
        <v>0</v>
      </c>
      <c r="AP70" s="9">
        <v>0</v>
      </c>
      <c r="AQ70" s="9">
        <v>1</v>
      </c>
      <c r="AR70" s="9">
        <v>0</v>
      </c>
      <c r="AS70" s="9">
        <v>0</v>
      </c>
      <c r="AT70" s="8">
        <v>1</v>
      </c>
      <c r="AU70" s="9">
        <v>0</v>
      </c>
      <c r="AV70" s="31">
        <v>0</v>
      </c>
      <c r="AW70" s="9">
        <v>0</v>
      </c>
      <c r="AX70" s="9">
        <v>0</v>
      </c>
      <c r="AY70" s="31">
        <v>1</v>
      </c>
      <c r="AZ70" s="21">
        <v>2006</v>
      </c>
      <c r="BA70" s="23"/>
      <c r="BB70" s="39" t="s">
        <v>433</v>
      </c>
      <c r="BC70" s="39" t="s">
        <v>433</v>
      </c>
      <c r="BD70" s="39" t="s">
        <v>433</v>
      </c>
      <c r="BE70" s="59" t="s">
        <v>433</v>
      </c>
      <c r="BF70" s="39" t="s">
        <v>433</v>
      </c>
      <c r="BG70" s="59" t="s">
        <v>433</v>
      </c>
      <c r="BH70" s="39" t="s">
        <v>433</v>
      </c>
      <c r="BI70" s="39" t="s">
        <v>433</v>
      </c>
      <c r="BJ70" s="39" t="s">
        <v>433</v>
      </c>
      <c r="BK70" s="39" t="s">
        <v>433</v>
      </c>
      <c r="BL70" s="39" t="s">
        <v>433</v>
      </c>
      <c r="BM70" s="57" t="s">
        <v>433</v>
      </c>
      <c r="BN70" s="18" t="s">
        <v>433</v>
      </c>
      <c r="BO70">
        <v>0.47708695652173899</v>
      </c>
      <c r="BP70" s="54">
        <f t="shared" ref="BP70:BP76" si="40">1-BO70</f>
        <v>0.52291304347826095</v>
      </c>
      <c r="BQ70">
        <v>0.4</v>
      </c>
      <c r="BR70" s="54">
        <v>0.6</v>
      </c>
      <c r="BT70" s="18"/>
      <c r="BU70" t="s">
        <v>433</v>
      </c>
      <c r="BV70" s="18" t="s">
        <v>433</v>
      </c>
      <c r="BW70" s="18" t="s">
        <v>233</v>
      </c>
      <c r="CD70" s="18"/>
      <c r="CG70" s="18"/>
      <c r="CJ70" s="25" t="s">
        <v>433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 s="18">
        <v>0</v>
      </c>
      <c r="CS70">
        <v>0</v>
      </c>
      <c r="CT70">
        <v>0</v>
      </c>
      <c r="CU70">
        <v>1</v>
      </c>
      <c r="CV70" s="18">
        <v>0</v>
      </c>
      <c r="CW70">
        <v>0</v>
      </c>
      <c r="CX70">
        <v>0</v>
      </c>
      <c r="CY70">
        <v>0</v>
      </c>
      <c r="CZ70">
        <v>0</v>
      </c>
      <c r="DA70" s="18">
        <v>0</v>
      </c>
      <c r="DB70">
        <v>0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1</v>
      </c>
      <c r="DI70">
        <v>1</v>
      </c>
      <c r="DJ70">
        <v>1</v>
      </c>
      <c r="DK70">
        <v>0</v>
      </c>
      <c r="DL70" s="18">
        <v>1</v>
      </c>
      <c r="DN70" s="18"/>
      <c r="DS70" s="43" t="s">
        <v>397</v>
      </c>
    </row>
    <row r="71" spans="1:123" x14ac:dyDescent="0.25">
      <c r="A71">
        <v>70</v>
      </c>
      <c r="B71">
        <v>5</v>
      </c>
      <c r="C71" s="25" t="s">
        <v>473</v>
      </c>
      <c r="D71" s="12">
        <v>7.4</v>
      </c>
      <c r="E71" s="14">
        <v>7.0000000000000007E-2</v>
      </c>
      <c r="F71" s="7">
        <f t="shared" si="34"/>
        <v>105.71428571428571</v>
      </c>
      <c r="G71" s="7">
        <f t="shared" si="29"/>
        <v>7.33</v>
      </c>
      <c r="H71" s="16">
        <f t="shared" si="30"/>
        <v>7.4700000000000006</v>
      </c>
      <c r="I71" s="11">
        <f t="shared" si="35"/>
        <v>0.1070442492936699</v>
      </c>
      <c r="J71" s="39">
        <f t="shared" si="36"/>
        <v>1.0125807365617423E-3</v>
      </c>
      <c r="K71" s="39">
        <f t="shared" si="37"/>
        <v>987.57557189517479</v>
      </c>
      <c r="L71" s="39">
        <f t="shared" si="38"/>
        <v>0.10603166855710816</v>
      </c>
      <c r="M71" s="39">
        <f t="shared" si="39"/>
        <v>0.10805683003023164</v>
      </c>
      <c r="N71" s="42"/>
      <c r="O71" s="8"/>
      <c r="P71" s="9"/>
      <c r="Q71" s="9"/>
      <c r="R71" s="8"/>
      <c r="S71" s="9"/>
      <c r="T71" s="9"/>
      <c r="U71" s="8"/>
      <c r="V71" s="9"/>
      <c r="W71" s="9"/>
      <c r="X71" s="9"/>
      <c r="Y71" s="8"/>
      <c r="Z71" s="9"/>
      <c r="AA71" s="8">
        <v>0</v>
      </c>
      <c r="AB71" s="9">
        <v>1</v>
      </c>
      <c r="AC71" s="8">
        <v>0</v>
      </c>
      <c r="AD71" s="9">
        <v>0</v>
      </c>
      <c r="AE71" s="9">
        <v>1</v>
      </c>
      <c r="AF71" s="9">
        <v>0</v>
      </c>
      <c r="AG71" s="9">
        <v>0</v>
      </c>
      <c r="AH71" s="8">
        <v>964279</v>
      </c>
      <c r="AI71" s="9">
        <f>9+23+92+16+5+1+1+1+0</f>
        <v>148</v>
      </c>
      <c r="AJ71" s="9">
        <f t="shared" si="28"/>
        <v>964130</v>
      </c>
      <c r="AL71" s="7">
        <v>11.239434782608695</v>
      </c>
      <c r="AM71" s="7">
        <v>27.966043478260868</v>
      </c>
      <c r="AN71" s="9">
        <v>1</v>
      </c>
      <c r="AO71" s="9">
        <v>0</v>
      </c>
      <c r="AP71" s="9">
        <v>0</v>
      </c>
      <c r="AQ71" s="9">
        <v>1</v>
      </c>
      <c r="AR71" s="9">
        <v>0</v>
      </c>
      <c r="AS71" s="9">
        <v>0</v>
      </c>
      <c r="AT71" s="8">
        <v>1</v>
      </c>
      <c r="AU71" s="9">
        <v>0</v>
      </c>
      <c r="AV71" s="31">
        <v>0</v>
      </c>
      <c r="AW71" s="9">
        <v>0</v>
      </c>
      <c r="AX71" s="9">
        <v>0</v>
      </c>
      <c r="AY71" s="31">
        <v>1</v>
      </c>
      <c r="AZ71" s="21">
        <v>2006</v>
      </c>
      <c r="BA71" s="23"/>
      <c r="BB71" s="39" t="s">
        <v>433</v>
      </c>
      <c r="BC71" s="39" t="s">
        <v>433</v>
      </c>
      <c r="BD71" s="39" t="s">
        <v>433</v>
      </c>
      <c r="BE71" s="59" t="s">
        <v>433</v>
      </c>
      <c r="BF71" s="39" t="s">
        <v>433</v>
      </c>
      <c r="BG71" s="59" t="s">
        <v>433</v>
      </c>
      <c r="BH71" s="39" t="s">
        <v>433</v>
      </c>
      <c r="BI71" s="39" t="s">
        <v>433</v>
      </c>
      <c r="BJ71" s="39" t="s">
        <v>433</v>
      </c>
      <c r="BK71" s="39" t="s">
        <v>433</v>
      </c>
      <c r="BL71" s="39" t="s">
        <v>433</v>
      </c>
      <c r="BM71" s="57" t="s">
        <v>433</v>
      </c>
      <c r="BN71" s="18" t="s">
        <v>433</v>
      </c>
      <c r="BO71">
        <v>0.47708695652173899</v>
      </c>
      <c r="BP71" s="54">
        <f t="shared" si="40"/>
        <v>0.52291304347826095</v>
      </c>
      <c r="BQ71">
        <v>0.4</v>
      </c>
      <c r="BR71" s="54">
        <v>0.6</v>
      </c>
      <c r="BT71" s="18"/>
      <c r="BU71" t="s">
        <v>433</v>
      </c>
      <c r="BV71" s="18" t="s">
        <v>433</v>
      </c>
      <c r="BW71" s="18" t="s">
        <v>233</v>
      </c>
      <c r="CD71" s="18"/>
      <c r="CG71" s="18"/>
      <c r="CJ71" s="25" t="s">
        <v>433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 s="18">
        <v>0</v>
      </c>
      <c r="CS71">
        <v>0</v>
      </c>
      <c r="CT71">
        <v>0</v>
      </c>
      <c r="CU71">
        <v>1</v>
      </c>
      <c r="CV71" s="18">
        <v>0</v>
      </c>
      <c r="CW71">
        <v>0</v>
      </c>
      <c r="CX71">
        <v>0</v>
      </c>
      <c r="CY71">
        <v>0</v>
      </c>
      <c r="CZ71">
        <v>0</v>
      </c>
      <c r="DA71" s="18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0</v>
      </c>
      <c r="DH71">
        <v>1</v>
      </c>
      <c r="DI71">
        <v>1</v>
      </c>
      <c r="DJ71">
        <v>1</v>
      </c>
      <c r="DK71">
        <v>0</v>
      </c>
      <c r="DL71" s="18">
        <v>0</v>
      </c>
      <c r="DN71" s="18"/>
      <c r="DS71" s="43" t="s">
        <v>397</v>
      </c>
    </row>
    <row r="72" spans="1:123" x14ac:dyDescent="0.25">
      <c r="A72">
        <v>71</v>
      </c>
      <c r="B72">
        <v>5</v>
      </c>
      <c r="C72" s="25" t="s">
        <v>473</v>
      </c>
      <c r="D72" s="12">
        <v>6.45</v>
      </c>
      <c r="E72" s="14">
        <v>0.1</v>
      </c>
      <c r="F72" s="7">
        <f t="shared" si="34"/>
        <v>64.5</v>
      </c>
      <c r="G72" s="7">
        <f t="shared" si="29"/>
        <v>6.3500000000000005</v>
      </c>
      <c r="H72" s="16">
        <f t="shared" si="30"/>
        <v>6.55</v>
      </c>
      <c r="I72" s="11">
        <f t="shared" si="35"/>
        <v>6.554765504121858E-2</v>
      </c>
      <c r="J72" s="39">
        <f t="shared" si="36"/>
        <v>1.0162427138173424E-3</v>
      </c>
      <c r="K72" s="39">
        <f t="shared" si="37"/>
        <v>984.01689518015894</v>
      </c>
      <c r="L72" s="39">
        <f t="shared" si="38"/>
        <v>6.4531412327401241E-2</v>
      </c>
      <c r="M72" s="39">
        <f t="shared" si="39"/>
        <v>6.656389775503592E-2</v>
      </c>
      <c r="N72" s="42"/>
      <c r="O72" s="8"/>
      <c r="P72" s="9"/>
      <c r="Q72" s="9"/>
      <c r="R72" s="8"/>
      <c r="S72" s="9"/>
      <c r="T72" s="9"/>
      <c r="U72" s="8"/>
      <c r="V72" s="9"/>
      <c r="W72" s="9"/>
      <c r="X72" s="9"/>
      <c r="Y72" s="8"/>
      <c r="Z72" s="9"/>
      <c r="AA72" s="8">
        <v>0</v>
      </c>
      <c r="AB72" s="9">
        <v>1</v>
      </c>
      <c r="AC72" s="8">
        <v>0</v>
      </c>
      <c r="AD72" s="9">
        <v>0</v>
      </c>
      <c r="AE72" s="9">
        <v>1</v>
      </c>
      <c r="AF72" s="9">
        <v>0</v>
      </c>
      <c r="AG72" s="9">
        <v>0</v>
      </c>
      <c r="AH72" s="8">
        <v>964279</v>
      </c>
      <c r="AI72" s="9">
        <f>9+23+92+16+5+1+1+1+1</f>
        <v>149</v>
      </c>
      <c r="AJ72" s="9">
        <f t="shared" si="28"/>
        <v>964129</v>
      </c>
      <c r="AL72" s="7">
        <v>11.239434782608695</v>
      </c>
      <c r="AM72" s="7">
        <v>27.966043478260868</v>
      </c>
      <c r="AN72" s="9">
        <v>1</v>
      </c>
      <c r="AO72" s="9">
        <v>0</v>
      </c>
      <c r="AP72" s="9">
        <v>0</v>
      </c>
      <c r="AQ72" s="9">
        <v>1</v>
      </c>
      <c r="AR72" s="9">
        <v>0</v>
      </c>
      <c r="AS72" s="9">
        <v>0</v>
      </c>
      <c r="AT72" s="8">
        <v>1</v>
      </c>
      <c r="AU72" s="9">
        <v>0</v>
      </c>
      <c r="AV72" s="31">
        <v>0</v>
      </c>
      <c r="AW72" s="9">
        <v>0</v>
      </c>
      <c r="AX72" s="9">
        <v>0</v>
      </c>
      <c r="AY72" s="31">
        <v>1</v>
      </c>
      <c r="AZ72" s="21">
        <v>2006</v>
      </c>
      <c r="BA72" s="23"/>
      <c r="BB72" s="39" t="s">
        <v>433</v>
      </c>
      <c r="BC72" s="39" t="s">
        <v>433</v>
      </c>
      <c r="BD72" s="39" t="s">
        <v>433</v>
      </c>
      <c r="BE72" s="59" t="s">
        <v>433</v>
      </c>
      <c r="BF72" s="39" t="s">
        <v>433</v>
      </c>
      <c r="BG72" s="59" t="s">
        <v>433</v>
      </c>
      <c r="BH72" s="39" t="s">
        <v>433</v>
      </c>
      <c r="BI72" s="39" t="s">
        <v>433</v>
      </c>
      <c r="BJ72" s="39" t="s">
        <v>433</v>
      </c>
      <c r="BK72" s="39" t="s">
        <v>433</v>
      </c>
      <c r="BL72" s="39" t="s">
        <v>433</v>
      </c>
      <c r="BM72" s="57" t="s">
        <v>433</v>
      </c>
      <c r="BN72" s="18" t="s">
        <v>433</v>
      </c>
      <c r="BO72">
        <v>0.47708695652173899</v>
      </c>
      <c r="BP72" s="54">
        <f t="shared" si="40"/>
        <v>0.52291304347826095</v>
      </c>
      <c r="BQ72">
        <v>0.4</v>
      </c>
      <c r="BR72" s="54">
        <v>0.6</v>
      </c>
      <c r="BT72" s="18"/>
      <c r="BU72" t="s">
        <v>433</v>
      </c>
      <c r="BV72" s="18" t="s">
        <v>433</v>
      </c>
      <c r="BW72" s="18" t="s">
        <v>233</v>
      </c>
      <c r="CD72" s="18"/>
      <c r="CG72" s="18"/>
      <c r="CJ72" s="25" t="s">
        <v>433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 s="18">
        <v>0</v>
      </c>
      <c r="CS72">
        <v>0</v>
      </c>
      <c r="CT72">
        <v>0</v>
      </c>
      <c r="CU72">
        <v>1</v>
      </c>
      <c r="CV72" s="18">
        <v>0</v>
      </c>
      <c r="CW72">
        <v>0</v>
      </c>
      <c r="CX72">
        <v>0</v>
      </c>
      <c r="CY72">
        <v>0</v>
      </c>
      <c r="CZ72">
        <v>0</v>
      </c>
      <c r="DA72" s="18">
        <v>0</v>
      </c>
      <c r="DB72">
        <v>0</v>
      </c>
      <c r="DC72">
        <v>0</v>
      </c>
      <c r="DD72">
        <v>1</v>
      </c>
      <c r="DE72">
        <v>1</v>
      </c>
      <c r="DF72">
        <v>0</v>
      </c>
      <c r="DG72">
        <v>0</v>
      </c>
      <c r="DH72">
        <v>1</v>
      </c>
      <c r="DI72">
        <v>1</v>
      </c>
      <c r="DJ72">
        <v>1</v>
      </c>
      <c r="DK72">
        <v>0</v>
      </c>
      <c r="DL72" s="18">
        <v>0</v>
      </c>
      <c r="DN72" s="18"/>
      <c r="DS72" s="43" t="s">
        <v>397</v>
      </c>
    </row>
    <row r="73" spans="1:123" x14ac:dyDescent="0.25">
      <c r="A73">
        <v>72</v>
      </c>
      <c r="B73">
        <v>5</v>
      </c>
      <c r="C73" s="25" t="s">
        <v>473</v>
      </c>
      <c r="D73" s="12">
        <v>8.01</v>
      </c>
      <c r="E73" s="14">
        <v>1.17</v>
      </c>
      <c r="F73" s="7">
        <f t="shared" ref="F73:F76" si="41">D73/E73</f>
        <v>6.8461538461538467</v>
      </c>
      <c r="G73" s="7">
        <f t="shared" ref="G73:G76" si="42">D73-E73</f>
        <v>6.84</v>
      </c>
      <c r="H73" s="16">
        <f t="shared" ref="H73:H76" si="43">D73+E73</f>
        <v>9.18</v>
      </c>
      <c r="I73" s="11">
        <f t="shared" si="35"/>
        <v>6.9447151564347356E-3</v>
      </c>
      <c r="J73" s="39">
        <f t="shared" si="36"/>
        <v>1.0143965958837253E-3</v>
      </c>
      <c r="K73" s="39">
        <f t="shared" ref="K73:K76" si="44">IFERROR(1/J73, "X")</f>
        <v>985.8077245703065</v>
      </c>
      <c r="L73" s="39">
        <f t="shared" ref="L73:L76" si="45">IFERROR(I73-J73, "X")</f>
        <v>5.9303185605510105E-3</v>
      </c>
      <c r="M73" s="39">
        <f t="shared" ref="M73:M76" si="46">IFERROR(I73+J73, "X")</f>
        <v>7.9591117523184606E-3</v>
      </c>
      <c r="N73" s="42"/>
      <c r="O73" s="8"/>
      <c r="P73" s="9"/>
      <c r="Q73" s="9"/>
      <c r="R73" s="8"/>
      <c r="S73" s="9"/>
      <c r="T73" s="9"/>
      <c r="U73" s="8"/>
      <c r="V73" s="9"/>
      <c r="W73" s="9"/>
      <c r="X73" s="9"/>
      <c r="Y73" s="8"/>
      <c r="Z73" s="9"/>
      <c r="AA73" s="8">
        <v>0</v>
      </c>
      <c r="AB73" s="9">
        <v>1</v>
      </c>
      <c r="AC73" s="8">
        <v>0</v>
      </c>
      <c r="AD73" s="9">
        <v>0</v>
      </c>
      <c r="AE73" s="9">
        <v>1</v>
      </c>
      <c r="AF73" s="9">
        <v>0</v>
      </c>
      <c r="AG73" s="9">
        <v>0</v>
      </c>
      <c r="AH73" s="8">
        <v>971893</v>
      </c>
      <c r="AI73" s="9">
        <f>6+23+92+0+0+1+0+0</f>
        <v>122</v>
      </c>
      <c r="AJ73" s="9">
        <f t="shared" si="28"/>
        <v>971770</v>
      </c>
      <c r="AL73" s="7">
        <v>11.239434782608695</v>
      </c>
      <c r="AM73" s="7">
        <v>27.966043478260868</v>
      </c>
      <c r="AN73" s="9">
        <v>1</v>
      </c>
      <c r="AO73" s="9">
        <v>0</v>
      </c>
      <c r="AP73" s="9">
        <v>0</v>
      </c>
      <c r="AQ73" s="9">
        <v>1</v>
      </c>
      <c r="AR73" s="9">
        <v>0</v>
      </c>
      <c r="AS73" s="9">
        <v>0</v>
      </c>
      <c r="AT73" s="8">
        <v>1</v>
      </c>
      <c r="AU73" s="9">
        <v>0</v>
      </c>
      <c r="AV73" s="31">
        <v>0</v>
      </c>
      <c r="AW73" s="9">
        <v>0</v>
      </c>
      <c r="AX73" s="9">
        <v>0</v>
      </c>
      <c r="AY73" s="31">
        <v>1</v>
      </c>
      <c r="AZ73" s="21">
        <v>2006</v>
      </c>
      <c r="BA73" s="23"/>
      <c r="BB73" s="39" t="s">
        <v>433</v>
      </c>
      <c r="BC73" s="39" t="s">
        <v>433</v>
      </c>
      <c r="BD73" s="39" t="s">
        <v>433</v>
      </c>
      <c r="BE73" s="59" t="s">
        <v>433</v>
      </c>
      <c r="BF73" s="39" t="s">
        <v>433</v>
      </c>
      <c r="BG73" s="59" t="s">
        <v>433</v>
      </c>
      <c r="BH73" s="39" t="s">
        <v>433</v>
      </c>
      <c r="BI73" s="39" t="s">
        <v>433</v>
      </c>
      <c r="BJ73" s="39" t="s">
        <v>433</v>
      </c>
      <c r="BK73" s="39" t="s">
        <v>433</v>
      </c>
      <c r="BL73" s="39" t="s">
        <v>433</v>
      </c>
      <c r="BM73" s="57" t="s">
        <v>433</v>
      </c>
      <c r="BN73" s="18" t="s">
        <v>433</v>
      </c>
      <c r="BO73">
        <v>0.47708695652173899</v>
      </c>
      <c r="BP73" s="54">
        <f t="shared" si="40"/>
        <v>0.52291304347826095</v>
      </c>
      <c r="BQ73">
        <v>0.4</v>
      </c>
      <c r="BR73" s="54">
        <v>0.6</v>
      </c>
      <c r="BT73" s="18"/>
      <c r="BU73" t="s">
        <v>433</v>
      </c>
      <c r="BV73" s="18" t="s">
        <v>433</v>
      </c>
      <c r="BW73" s="18" t="s">
        <v>233</v>
      </c>
      <c r="CD73" s="18"/>
      <c r="CG73" s="18"/>
      <c r="CJ73" s="25" t="s">
        <v>433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 s="18">
        <v>0</v>
      </c>
      <c r="CS73">
        <v>0</v>
      </c>
      <c r="CT73">
        <v>0</v>
      </c>
      <c r="CU73">
        <v>1</v>
      </c>
      <c r="CV73" s="18">
        <v>0</v>
      </c>
      <c r="CW73">
        <v>0</v>
      </c>
      <c r="CX73">
        <v>0</v>
      </c>
      <c r="CY73">
        <v>0</v>
      </c>
      <c r="CZ73">
        <v>0</v>
      </c>
      <c r="DA73" s="18">
        <v>0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 s="18">
        <v>0</v>
      </c>
      <c r="DN73" s="18"/>
      <c r="DS73" s="43" t="s">
        <v>397</v>
      </c>
    </row>
    <row r="74" spans="1:123" x14ac:dyDescent="0.25">
      <c r="A74">
        <v>73</v>
      </c>
      <c r="B74">
        <v>5</v>
      </c>
      <c r="C74" s="25" t="s">
        <v>473</v>
      </c>
      <c r="D74" s="12">
        <v>7.09</v>
      </c>
      <c r="E74" s="14">
        <v>0.85</v>
      </c>
      <c r="F74" s="7">
        <f t="shared" si="41"/>
        <v>8.3411764705882359</v>
      </c>
      <c r="G74" s="7">
        <f t="shared" si="42"/>
        <v>6.24</v>
      </c>
      <c r="H74" s="16">
        <f t="shared" si="43"/>
        <v>7.9399999999999995</v>
      </c>
      <c r="I74" s="11">
        <f t="shared" si="35"/>
        <v>8.4946221700158073E-3</v>
      </c>
      <c r="J74" s="39">
        <f t="shared" si="36"/>
        <v>1.01839616988906E-3</v>
      </c>
      <c r="K74" s="39">
        <f t="shared" si="44"/>
        <v>981.93613602154062</v>
      </c>
      <c r="L74" s="39">
        <f t="shared" si="45"/>
        <v>7.4762260001267474E-3</v>
      </c>
      <c r="M74" s="39">
        <f t="shared" si="46"/>
        <v>9.513018339904868E-3</v>
      </c>
      <c r="N74" s="42"/>
      <c r="O74" s="8"/>
      <c r="P74" s="9"/>
      <c r="Q74" s="9"/>
      <c r="R74" s="8"/>
      <c r="S74" s="9"/>
      <c r="T74" s="9"/>
      <c r="U74" s="8"/>
      <c r="V74" s="9"/>
      <c r="W74" s="9"/>
      <c r="X74" s="9"/>
      <c r="Y74" s="8"/>
      <c r="Z74" s="9"/>
      <c r="AA74" s="8">
        <v>0</v>
      </c>
      <c r="AB74" s="9">
        <v>1</v>
      </c>
      <c r="AC74" s="8">
        <v>0</v>
      </c>
      <c r="AD74" s="9">
        <v>0</v>
      </c>
      <c r="AE74" s="9">
        <v>1</v>
      </c>
      <c r="AF74" s="9">
        <v>0</v>
      </c>
      <c r="AG74" s="9">
        <v>0</v>
      </c>
      <c r="AH74" s="8">
        <v>964279</v>
      </c>
      <c r="AI74" s="9">
        <f>10+23+92+16+5+1+1+1</f>
        <v>149</v>
      </c>
      <c r="AJ74" s="9">
        <f t="shared" si="28"/>
        <v>964129</v>
      </c>
      <c r="AL74" s="7">
        <v>11.239434782608695</v>
      </c>
      <c r="AM74" s="7">
        <v>27.966043478260868</v>
      </c>
      <c r="AN74" s="9">
        <v>1</v>
      </c>
      <c r="AO74" s="9">
        <v>0</v>
      </c>
      <c r="AP74" s="9">
        <v>0</v>
      </c>
      <c r="AQ74" s="9">
        <v>1</v>
      </c>
      <c r="AR74" s="9">
        <v>0</v>
      </c>
      <c r="AS74" s="9">
        <v>0</v>
      </c>
      <c r="AT74" s="8">
        <v>1</v>
      </c>
      <c r="AU74" s="9">
        <v>0</v>
      </c>
      <c r="AV74" s="31">
        <v>0</v>
      </c>
      <c r="AW74" s="9">
        <v>0</v>
      </c>
      <c r="AX74" s="9">
        <v>0</v>
      </c>
      <c r="AY74" s="31">
        <v>1</v>
      </c>
      <c r="AZ74" s="21">
        <v>2006</v>
      </c>
      <c r="BA74" s="23"/>
      <c r="BB74" s="39" t="s">
        <v>433</v>
      </c>
      <c r="BC74" s="39" t="s">
        <v>433</v>
      </c>
      <c r="BD74" s="39" t="s">
        <v>433</v>
      </c>
      <c r="BE74" s="59" t="s">
        <v>433</v>
      </c>
      <c r="BF74" s="39" t="s">
        <v>433</v>
      </c>
      <c r="BG74" s="59" t="s">
        <v>433</v>
      </c>
      <c r="BH74" s="39" t="s">
        <v>433</v>
      </c>
      <c r="BI74" s="39" t="s">
        <v>433</v>
      </c>
      <c r="BJ74" s="39" t="s">
        <v>433</v>
      </c>
      <c r="BK74" s="39" t="s">
        <v>433</v>
      </c>
      <c r="BL74" s="39" t="s">
        <v>433</v>
      </c>
      <c r="BM74" s="57" t="s">
        <v>433</v>
      </c>
      <c r="BN74" s="18" t="s">
        <v>433</v>
      </c>
      <c r="BO74">
        <v>0.47708695652173899</v>
      </c>
      <c r="BP74" s="54">
        <f t="shared" si="40"/>
        <v>0.52291304347826095</v>
      </c>
      <c r="BQ74">
        <v>0.4</v>
      </c>
      <c r="BR74" s="54">
        <v>0.6</v>
      </c>
      <c r="BT74" s="18"/>
      <c r="BU74" t="s">
        <v>433</v>
      </c>
      <c r="BV74" s="18" t="s">
        <v>433</v>
      </c>
      <c r="BW74" s="18" t="s">
        <v>233</v>
      </c>
      <c r="CD74" s="18"/>
      <c r="CG74" s="18"/>
      <c r="CJ74" s="25" t="s">
        <v>433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 s="18">
        <v>0</v>
      </c>
      <c r="CS74">
        <v>0</v>
      </c>
      <c r="CT74">
        <v>0</v>
      </c>
      <c r="CU74">
        <v>1</v>
      </c>
      <c r="CV74" s="18">
        <v>0</v>
      </c>
      <c r="CW74">
        <v>0</v>
      </c>
      <c r="CX74">
        <v>0</v>
      </c>
      <c r="CY74">
        <v>0</v>
      </c>
      <c r="CZ74">
        <v>0</v>
      </c>
      <c r="DA74" s="18">
        <v>0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0</v>
      </c>
      <c r="DH74">
        <v>1</v>
      </c>
      <c r="DI74">
        <v>1</v>
      </c>
      <c r="DJ74">
        <v>1</v>
      </c>
      <c r="DK74">
        <v>0</v>
      </c>
      <c r="DL74" s="18">
        <v>0</v>
      </c>
      <c r="DN74" s="18"/>
      <c r="DS74" s="43" t="s">
        <v>397</v>
      </c>
    </row>
    <row r="75" spans="1:123" x14ac:dyDescent="0.25">
      <c r="A75">
        <v>74</v>
      </c>
      <c r="B75">
        <v>5</v>
      </c>
      <c r="C75" s="25" t="s">
        <v>473</v>
      </c>
      <c r="D75" s="12">
        <v>7.08</v>
      </c>
      <c r="E75" s="14">
        <v>0.85</v>
      </c>
      <c r="F75" s="7">
        <f t="shared" si="41"/>
        <v>8.329411764705883</v>
      </c>
      <c r="G75" s="7">
        <f t="shared" si="42"/>
        <v>6.23</v>
      </c>
      <c r="H75" s="16">
        <f t="shared" si="43"/>
        <v>7.93</v>
      </c>
      <c r="I75" s="11">
        <f t="shared" si="35"/>
        <v>8.4826463001277368E-3</v>
      </c>
      <c r="J75" s="39">
        <f t="shared" si="36"/>
        <v>1.018396801569008E-3</v>
      </c>
      <c r="K75" s="39">
        <f t="shared" si="44"/>
        <v>981.9355269570126</v>
      </c>
      <c r="L75" s="39">
        <f t="shared" si="45"/>
        <v>7.4642494985587291E-3</v>
      </c>
      <c r="M75" s="39">
        <f t="shared" si="46"/>
        <v>9.5010431016967455E-3</v>
      </c>
      <c r="N75" s="42"/>
      <c r="O75" s="8"/>
      <c r="P75" s="9"/>
      <c r="Q75" s="9"/>
      <c r="R75" s="8"/>
      <c r="S75" s="9"/>
      <c r="T75" s="9"/>
      <c r="U75" s="8"/>
      <c r="V75" s="9"/>
      <c r="W75" s="9"/>
      <c r="X75" s="9"/>
      <c r="Y75" s="8"/>
      <c r="Z75" s="9"/>
      <c r="AA75" s="8">
        <v>0</v>
      </c>
      <c r="AB75" s="9">
        <v>1</v>
      </c>
      <c r="AC75" s="8">
        <v>0</v>
      </c>
      <c r="AD75" s="9">
        <v>0</v>
      </c>
      <c r="AE75" s="9">
        <v>1</v>
      </c>
      <c r="AF75" s="9">
        <v>0</v>
      </c>
      <c r="AG75" s="9">
        <v>0</v>
      </c>
      <c r="AH75" s="8">
        <v>964279</v>
      </c>
      <c r="AI75" s="9">
        <f>11+23+92+16+5+1+1+1</f>
        <v>150</v>
      </c>
      <c r="AJ75" s="9">
        <f t="shared" si="28"/>
        <v>964128</v>
      </c>
      <c r="AL75" s="7">
        <v>11.239434782608695</v>
      </c>
      <c r="AM75" s="7">
        <v>27.966043478260868</v>
      </c>
      <c r="AN75" s="9">
        <v>1</v>
      </c>
      <c r="AO75" s="9">
        <v>0</v>
      </c>
      <c r="AP75" s="9">
        <v>0</v>
      </c>
      <c r="AQ75" s="9">
        <v>1</v>
      </c>
      <c r="AR75" s="9">
        <v>0</v>
      </c>
      <c r="AS75" s="9">
        <v>0</v>
      </c>
      <c r="AT75" s="8">
        <v>1</v>
      </c>
      <c r="AU75" s="9">
        <v>0</v>
      </c>
      <c r="AV75" s="31">
        <v>0</v>
      </c>
      <c r="AW75" s="9">
        <v>0</v>
      </c>
      <c r="AX75" s="9">
        <v>0</v>
      </c>
      <c r="AY75" s="31">
        <v>1</v>
      </c>
      <c r="AZ75" s="21">
        <v>2006</v>
      </c>
      <c r="BA75" s="23"/>
      <c r="BB75" s="39" t="s">
        <v>433</v>
      </c>
      <c r="BC75" s="39" t="s">
        <v>433</v>
      </c>
      <c r="BD75" s="39" t="s">
        <v>433</v>
      </c>
      <c r="BE75" s="59" t="s">
        <v>433</v>
      </c>
      <c r="BF75" s="39" t="s">
        <v>433</v>
      </c>
      <c r="BG75" s="59" t="s">
        <v>433</v>
      </c>
      <c r="BH75" s="39" t="s">
        <v>433</v>
      </c>
      <c r="BI75" s="39" t="s">
        <v>433</v>
      </c>
      <c r="BJ75" s="39" t="s">
        <v>433</v>
      </c>
      <c r="BK75" s="39" t="s">
        <v>433</v>
      </c>
      <c r="BL75" s="39" t="s">
        <v>433</v>
      </c>
      <c r="BM75" s="57" t="s">
        <v>433</v>
      </c>
      <c r="BN75" s="18" t="s">
        <v>433</v>
      </c>
      <c r="BO75">
        <v>0.47708695652173899</v>
      </c>
      <c r="BP75" s="54">
        <f t="shared" si="40"/>
        <v>0.52291304347826095</v>
      </c>
      <c r="BQ75">
        <v>0.4</v>
      </c>
      <c r="BR75" s="54">
        <v>0.6</v>
      </c>
      <c r="BT75" s="18"/>
      <c r="BU75" t="s">
        <v>433</v>
      </c>
      <c r="BV75" s="18" t="s">
        <v>433</v>
      </c>
      <c r="BW75" s="18" t="s">
        <v>233</v>
      </c>
      <c r="CD75" s="18"/>
      <c r="CG75" s="18"/>
      <c r="CJ75" s="25" t="s">
        <v>433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 s="18">
        <v>0</v>
      </c>
      <c r="CS75">
        <v>0</v>
      </c>
      <c r="CT75">
        <v>0</v>
      </c>
      <c r="CU75">
        <v>1</v>
      </c>
      <c r="CV75" s="18">
        <v>0</v>
      </c>
      <c r="CW75">
        <v>0</v>
      </c>
      <c r="CX75">
        <v>0</v>
      </c>
      <c r="CY75">
        <v>0</v>
      </c>
      <c r="CZ75">
        <v>0</v>
      </c>
      <c r="DA75" s="18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v>0</v>
      </c>
      <c r="DH75">
        <v>1</v>
      </c>
      <c r="DI75">
        <v>1</v>
      </c>
      <c r="DJ75">
        <v>1</v>
      </c>
      <c r="DK75">
        <v>0</v>
      </c>
      <c r="DL75" s="18">
        <v>0</v>
      </c>
      <c r="DN75" s="18"/>
      <c r="DS75" s="43" t="s">
        <v>397</v>
      </c>
    </row>
    <row r="76" spans="1:123" s="69" customFormat="1" x14ac:dyDescent="0.25">
      <c r="A76" s="69">
        <v>75</v>
      </c>
      <c r="B76" s="69">
        <v>5</v>
      </c>
      <c r="C76" s="70" t="s">
        <v>473</v>
      </c>
      <c r="D76" s="71">
        <v>6.22</v>
      </c>
      <c r="E76" s="72">
        <v>0.9</v>
      </c>
      <c r="F76" s="73">
        <f t="shared" si="41"/>
        <v>6.9111111111111105</v>
      </c>
      <c r="G76" s="73">
        <f t="shared" si="42"/>
        <v>5.3199999999999994</v>
      </c>
      <c r="H76" s="74">
        <f t="shared" si="43"/>
        <v>7.12</v>
      </c>
      <c r="I76" s="75">
        <f t="shared" si="35"/>
        <v>7.0383359948511404E-3</v>
      </c>
      <c r="J76" s="76">
        <f t="shared" si="36"/>
        <v>1.0184087452356956E-3</v>
      </c>
      <c r="K76" s="76">
        <f t="shared" si="44"/>
        <v>981.92401103995314</v>
      </c>
      <c r="L76" s="76">
        <f t="shared" si="45"/>
        <v>6.0199272496154451E-3</v>
      </c>
      <c r="M76" s="76">
        <f t="shared" si="46"/>
        <v>8.0567447400868367E-3</v>
      </c>
      <c r="N76" s="77"/>
      <c r="O76" s="78"/>
      <c r="P76" s="79"/>
      <c r="Q76" s="79"/>
      <c r="R76" s="78"/>
      <c r="S76" s="79"/>
      <c r="T76" s="79"/>
      <c r="U76" s="78"/>
      <c r="V76" s="79"/>
      <c r="W76" s="79"/>
      <c r="X76" s="79"/>
      <c r="Y76" s="78"/>
      <c r="Z76" s="79"/>
      <c r="AA76" s="78">
        <v>0</v>
      </c>
      <c r="AB76" s="79">
        <v>1</v>
      </c>
      <c r="AC76" s="78">
        <v>0</v>
      </c>
      <c r="AD76" s="79">
        <v>0</v>
      </c>
      <c r="AE76" s="79">
        <v>1</v>
      </c>
      <c r="AF76" s="79">
        <v>0</v>
      </c>
      <c r="AG76" s="79">
        <v>0</v>
      </c>
      <c r="AH76" s="78">
        <v>964279</v>
      </c>
      <c r="AI76" s="79">
        <f>12+23+92+16+5+1+1+1</f>
        <v>151</v>
      </c>
      <c r="AJ76" s="79">
        <f t="shared" si="28"/>
        <v>964127</v>
      </c>
      <c r="AK76" s="79"/>
      <c r="AL76" s="73">
        <v>11.239434782608695</v>
      </c>
      <c r="AM76" s="73">
        <v>27.966043478260868</v>
      </c>
      <c r="AN76" s="79">
        <v>1</v>
      </c>
      <c r="AO76" s="79">
        <v>0</v>
      </c>
      <c r="AP76" s="79">
        <v>0</v>
      </c>
      <c r="AQ76" s="79">
        <v>1</v>
      </c>
      <c r="AR76" s="79">
        <v>0</v>
      </c>
      <c r="AS76" s="79">
        <v>0</v>
      </c>
      <c r="AT76" s="78">
        <v>1</v>
      </c>
      <c r="AU76" s="79">
        <v>0</v>
      </c>
      <c r="AV76" s="80">
        <v>0</v>
      </c>
      <c r="AW76" s="79">
        <v>0</v>
      </c>
      <c r="AX76" s="79">
        <v>0</v>
      </c>
      <c r="AY76" s="80">
        <v>1</v>
      </c>
      <c r="AZ76" s="81">
        <v>2006</v>
      </c>
      <c r="BA76" s="82"/>
      <c r="BB76" s="76" t="s">
        <v>433</v>
      </c>
      <c r="BC76" s="76" t="s">
        <v>433</v>
      </c>
      <c r="BD76" s="76" t="s">
        <v>433</v>
      </c>
      <c r="BE76" s="83" t="s">
        <v>433</v>
      </c>
      <c r="BF76" s="76" t="s">
        <v>433</v>
      </c>
      <c r="BG76" s="83" t="s">
        <v>433</v>
      </c>
      <c r="BH76" s="76" t="s">
        <v>433</v>
      </c>
      <c r="BI76" s="76" t="s">
        <v>433</v>
      </c>
      <c r="BJ76" s="76" t="s">
        <v>433</v>
      </c>
      <c r="BK76" s="76" t="s">
        <v>433</v>
      </c>
      <c r="BL76" s="76" t="s">
        <v>433</v>
      </c>
      <c r="BM76" s="84" t="s">
        <v>433</v>
      </c>
      <c r="BN76" s="85" t="s">
        <v>433</v>
      </c>
      <c r="BO76" s="69">
        <v>0.47708695652173899</v>
      </c>
      <c r="BP76" s="86">
        <f t="shared" si="40"/>
        <v>0.52291304347826095</v>
      </c>
      <c r="BQ76" s="69">
        <v>0.4</v>
      </c>
      <c r="BR76" s="86">
        <v>0.6</v>
      </c>
      <c r="BT76" s="85"/>
      <c r="BU76" s="69" t="s">
        <v>433</v>
      </c>
      <c r="BV76" s="85" t="s">
        <v>433</v>
      </c>
      <c r="BW76" s="85" t="s">
        <v>233</v>
      </c>
      <c r="CD76" s="85"/>
      <c r="CG76" s="85"/>
      <c r="CJ76" s="70" t="s">
        <v>433</v>
      </c>
      <c r="CK76" s="69">
        <v>1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85">
        <v>0</v>
      </c>
      <c r="CS76" s="69">
        <v>0</v>
      </c>
      <c r="CT76" s="69">
        <v>0</v>
      </c>
      <c r="CU76" s="69">
        <v>1</v>
      </c>
      <c r="CV76" s="85">
        <v>0</v>
      </c>
      <c r="CW76" s="69">
        <v>0</v>
      </c>
      <c r="CX76" s="69">
        <v>0</v>
      </c>
      <c r="CY76" s="69">
        <v>0</v>
      </c>
      <c r="CZ76" s="69">
        <v>0</v>
      </c>
      <c r="DA76" s="85">
        <v>0</v>
      </c>
      <c r="DB76" s="69">
        <v>0</v>
      </c>
      <c r="DC76" s="69">
        <v>0</v>
      </c>
      <c r="DD76" s="69">
        <v>1</v>
      </c>
      <c r="DE76" s="69">
        <v>1</v>
      </c>
      <c r="DF76" s="69">
        <v>0</v>
      </c>
      <c r="DG76" s="69">
        <v>0</v>
      </c>
      <c r="DH76" s="69">
        <v>1</v>
      </c>
      <c r="DI76" s="69">
        <v>1</v>
      </c>
      <c r="DJ76" s="69">
        <v>1</v>
      </c>
      <c r="DK76" s="69">
        <v>0</v>
      </c>
      <c r="DL76" s="85">
        <v>1</v>
      </c>
      <c r="DN76" s="85"/>
      <c r="DR76" s="70"/>
      <c r="DS76" s="87" t="s">
        <v>397</v>
      </c>
    </row>
    <row r="77" spans="1:123" x14ac:dyDescent="0.25">
      <c r="A77">
        <v>76</v>
      </c>
      <c r="B77">
        <v>6</v>
      </c>
      <c r="C77" s="25" t="s">
        <v>474</v>
      </c>
      <c r="D77" s="12">
        <v>1.6</v>
      </c>
      <c r="E77" s="14">
        <f>D77/F77</f>
        <v>2.5330082639394611</v>
      </c>
      <c r="F77" s="7">
        <v>0.63166</v>
      </c>
      <c r="G77" s="7">
        <f t="shared" ref="G77:G80" si="47">D77-E77</f>
        <v>-0.93300826393946101</v>
      </c>
      <c r="H77" s="16">
        <f t="shared" ref="H77:H80" si="48">D77+E77</f>
        <v>4.1330082639394607</v>
      </c>
      <c r="I77" s="11">
        <f t="shared" si="35"/>
        <v>2.1204298527480476E-2</v>
      </c>
      <c r="J77" s="39">
        <f t="shared" si="36"/>
        <v>3.3569164625717123E-2</v>
      </c>
      <c r="K77" s="39">
        <f t="shared" ref="K77:K80" si="49">IFERROR(1/J77, "X")</f>
        <v>29.789242930218954</v>
      </c>
      <c r="L77" s="39">
        <f t="shared" ref="L77:L80" si="50">IFERROR(I77-J77, "X")</f>
        <v>-1.2364866098236647E-2</v>
      </c>
      <c r="M77" s="39">
        <f t="shared" ref="M77:M80" si="51">IFERROR(I77+J77, "X")</f>
        <v>5.4773463153197602E-2</v>
      </c>
      <c r="N77" s="42"/>
      <c r="O77" s="8"/>
      <c r="P77" s="9"/>
      <c r="Q77" s="9"/>
      <c r="R77" s="8"/>
      <c r="S77" s="9"/>
      <c r="T77" s="9"/>
      <c r="U77" s="8"/>
      <c r="V77" s="9"/>
      <c r="W77" s="9"/>
      <c r="X77" s="9"/>
      <c r="Y77" s="8"/>
      <c r="Z77" s="9"/>
      <c r="AA77" s="8">
        <v>1</v>
      </c>
      <c r="AB77" s="9">
        <v>0</v>
      </c>
      <c r="AC77" s="8">
        <v>0</v>
      </c>
      <c r="AD77" s="9">
        <v>1</v>
      </c>
      <c r="AE77" s="9">
        <v>0</v>
      </c>
      <c r="AF77" s="9">
        <v>0</v>
      </c>
      <c r="AG77" s="9">
        <v>0</v>
      </c>
      <c r="AH77" s="8">
        <v>894</v>
      </c>
      <c r="AI77" s="9">
        <v>6</v>
      </c>
      <c r="AJ77" s="9">
        <f t="shared" si="28"/>
        <v>887</v>
      </c>
      <c r="AL77" s="7">
        <v>12</v>
      </c>
      <c r="AM77" s="7">
        <v>24.47</v>
      </c>
      <c r="AN77" s="9">
        <v>0</v>
      </c>
      <c r="AO77" s="9">
        <v>1</v>
      </c>
      <c r="AP77" s="9">
        <v>0</v>
      </c>
      <c r="AQ77" s="9">
        <v>0</v>
      </c>
      <c r="AR77" s="9">
        <v>0</v>
      </c>
      <c r="AS77" s="9">
        <v>1</v>
      </c>
      <c r="AT77" s="8">
        <v>0</v>
      </c>
      <c r="AU77" s="9">
        <v>1</v>
      </c>
      <c r="AV77" s="31">
        <v>0</v>
      </c>
      <c r="AW77" s="9">
        <v>1</v>
      </c>
      <c r="AX77" s="9">
        <v>0</v>
      </c>
      <c r="AY77" s="31">
        <v>0</v>
      </c>
      <c r="AZ77" s="21">
        <v>1995</v>
      </c>
      <c r="BA77" s="23"/>
      <c r="BB77" s="39">
        <v>0</v>
      </c>
      <c r="BC77" s="39">
        <v>0</v>
      </c>
      <c r="BD77" s="39">
        <v>1</v>
      </c>
      <c r="BE77" s="59">
        <v>0</v>
      </c>
      <c r="BF77" s="39" t="s">
        <v>433</v>
      </c>
      <c r="BG77" s="59" t="s">
        <v>433</v>
      </c>
      <c r="BH77" s="39" t="s">
        <v>433</v>
      </c>
      <c r="BI77" s="39" t="s">
        <v>433</v>
      </c>
      <c r="BJ77" s="39" t="s">
        <v>433</v>
      </c>
      <c r="BK77" s="39" t="s">
        <v>433</v>
      </c>
      <c r="BL77" s="39" t="s">
        <v>433</v>
      </c>
      <c r="BM77" s="57">
        <f>1-BN77</f>
        <v>0.76400000000000001</v>
      </c>
      <c r="BN77" s="18">
        <v>0.23599999999999999</v>
      </c>
      <c r="BO77">
        <v>0.67300000000000004</v>
      </c>
      <c r="BP77" s="54">
        <v>0.32700000000000001</v>
      </c>
      <c r="BQ77" s="53">
        <f>1-BR77</f>
        <v>0.30230000000000001</v>
      </c>
      <c r="BR77" s="54">
        <v>0.69769999999999999</v>
      </c>
      <c r="BT77" s="18"/>
      <c r="BU77" t="s">
        <v>433</v>
      </c>
      <c r="BV77" s="18" t="s">
        <v>433</v>
      </c>
      <c r="BW77" s="18" t="s">
        <v>207</v>
      </c>
      <c r="CD77" s="18"/>
      <c r="CG77" s="18"/>
      <c r="CJ77" s="25">
        <v>30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 s="18">
        <v>0</v>
      </c>
      <c r="CS77">
        <v>0</v>
      </c>
      <c r="CT77">
        <v>0</v>
      </c>
      <c r="CU77">
        <v>0</v>
      </c>
      <c r="CV77" s="18">
        <v>1</v>
      </c>
      <c r="CW77">
        <v>0</v>
      </c>
      <c r="CX77">
        <v>0</v>
      </c>
      <c r="CY77">
        <v>0</v>
      </c>
      <c r="CZ77">
        <v>0</v>
      </c>
      <c r="DA77" s="18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18">
        <v>0</v>
      </c>
      <c r="DN77" s="18"/>
      <c r="DS77" s="43" t="s">
        <v>397</v>
      </c>
    </row>
    <row r="78" spans="1:123" x14ac:dyDescent="0.25">
      <c r="A78">
        <v>77</v>
      </c>
      <c r="B78">
        <v>6</v>
      </c>
      <c r="C78" s="25" t="s">
        <v>474</v>
      </c>
      <c r="D78" s="12">
        <v>12.7</v>
      </c>
      <c r="E78" s="14">
        <f t="shared" ref="E78:E80" si="52">D78/F78</f>
        <v>2.2898561177022105</v>
      </c>
      <c r="F78" s="7">
        <v>5.5461999999999998</v>
      </c>
      <c r="G78" s="7">
        <f t="shared" si="47"/>
        <v>10.410143882297788</v>
      </c>
      <c r="H78" s="16">
        <f t="shared" si="48"/>
        <v>14.98985611770221</v>
      </c>
      <c r="I78" s="11">
        <f t="shared" si="35"/>
        <v>0.18307577644744008</v>
      </c>
      <c r="J78" s="39">
        <f t="shared" si="36"/>
        <v>3.3009227299311251E-2</v>
      </c>
      <c r="K78" s="39">
        <f t="shared" si="49"/>
        <v>30.294559485821875</v>
      </c>
      <c r="L78" s="39">
        <f t="shared" si="50"/>
        <v>0.15006654914812884</v>
      </c>
      <c r="M78" s="39">
        <f t="shared" si="51"/>
        <v>0.21608500374675133</v>
      </c>
      <c r="N78" s="42"/>
      <c r="O78" s="8"/>
      <c r="P78" s="9"/>
      <c r="Q78" s="9"/>
      <c r="R78" s="8"/>
      <c r="S78" s="9"/>
      <c r="T78" s="9"/>
      <c r="U78" s="8"/>
      <c r="V78" s="9"/>
      <c r="W78" s="9"/>
      <c r="X78" s="9"/>
      <c r="Y78" s="8"/>
      <c r="Z78" s="9"/>
      <c r="AA78" s="8">
        <v>1</v>
      </c>
      <c r="AB78" s="9">
        <v>0</v>
      </c>
      <c r="AC78" s="8">
        <v>0</v>
      </c>
      <c r="AD78" s="9">
        <v>1</v>
      </c>
      <c r="AE78" s="9">
        <v>0</v>
      </c>
      <c r="AF78" s="9">
        <v>0</v>
      </c>
      <c r="AG78" s="9">
        <v>0</v>
      </c>
      <c r="AH78" s="8">
        <v>894</v>
      </c>
      <c r="AI78" s="9">
        <v>6</v>
      </c>
      <c r="AJ78" s="9">
        <f t="shared" si="28"/>
        <v>887</v>
      </c>
      <c r="AL78" s="7">
        <v>15</v>
      </c>
      <c r="AM78" s="7">
        <v>17.32</v>
      </c>
      <c r="AN78" s="9">
        <v>0</v>
      </c>
      <c r="AO78" s="9">
        <v>1</v>
      </c>
      <c r="AP78" s="9">
        <v>0</v>
      </c>
      <c r="AQ78" s="9">
        <v>0</v>
      </c>
      <c r="AR78" s="9">
        <v>0</v>
      </c>
      <c r="AS78" s="9">
        <v>1</v>
      </c>
      <c r="AT78" s="8">
        <v>0</v>
      </c>
      <c r="AU78" s="9">
        <v>1</v>
      </c>
      <c r="AV78" s="31">
        <v>0</v>
      </c>
      <c r="AW78" s="9">
        <v>1</v>
      </c>
      <c r="AX78" s="9">
        <v>0</v>
      </c>
      <c r="AY78" s="31">
        <v>0</v>
      </c>
      <c r="AZ78" s="21">
        <v>1995</v>
      </c>
      <c r="BA78" s="23"/>
      <c r="BB78" s="39">
        <v>0</v>
      </c>
      <c r="BC78" s="39">
        <v>0</v>
      </c>
      <c r="BD78" s="39">
        <v>0</v>
      </c>
      <c r="BE78" s="59">
        <v>1</v>
      </c>
      <c r="BF78" s="39" t="s">
        <v>433</v>
      </c>
      <c r="BG78" s="59" t="s">
        <v>433</v>
      </c>
      <c r="BH78" s="39" t="s">
        <v>433</v>
      </c>
      <c r="BI78" s="39" t="s">
        <v>433</v>
      </c>
      <c r="BJ78" s="39" t="s">
        <v>433</v>
      </c>
      <c r="BK78" s="39" t="s">
        <v>433</v>
      </c>
      <c r="BL78" s="39" t="s">
        <v>433</v>
      </c>
      <c r="BM78" s="57">
        <f>1-BN78</f>
        <v>0.75600000000000001</v>
      </c>
      <c r="BN78" s="18">
        <v>0.24399999999999999</v>
      </c>
      <c r="BO78">
        <v>0.68300000000000005</v>
      </c>
      <c r="BP78" s="54">
        <v>0.317</v>
      </c>
      <c r="BQ78" s="53">
        <f>1-BR78</f>
        <v>0.41139999999999999</v>
      </c>
      <c r="BR78" s="54">
        <v>0.58860000000000001</v>
      </c>
      <c r="BT78" s="18"/>
      <c r="BU78" t="s">
        <v>433</v>
      </c>
      <c r="BV78" s="18" t="s">
        <v>433</v>
      </c>
      <c r="BW78" s="18" t="s">
        <v>207</v>
      </c>
      <c r="CD78" s="18"/>
      <c r="CG78" s="18"/>
      <c r="CJ78" s="25">
        <v>37.799999999999997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 s="18">
        <v>0</v>
      </c>
      <c r="CS78">
        <v>0</v>
      </c>
      <c r="CT78">
        <v>0</v>
      </c>
      <c r="CU78">
        <v>0</v>
      </c>
      <c r="CV78" s="18">
        <v>1</v>
      </c>
      <c r="CW78">
        <v>0</v>
      </c>
      <c r="CX78">
        <v>0</v>
      </c>
      <c r="CY78">
        <v>0</v>
      </c>
      <c r="CZ78">
        <v>0</v>
      </c>
      <c r="DA78" s="18">
        <v>0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s="18">
        <v>0</v>
      </c>
      <c r="DN78" s="18"/>
      <c r="DS78" s="43" t="s">
        <v>397</v>
      </c>
    </row>
    <row r="79" spans="1:123" x14ac:dyDescent="0.25">
      <c r="A79">
        <v>78</v>
      </c>
      <c r="B79">
        <v>6</v>
      </c>
      <c r="C79" s="25" t="s">
        <v>474</v>
      </c>
      <c r="D79" s="12">
        <v>10.7</v>
      </c>
      <c r="E79" s="14">
        <f t="shared" si="52"/>
        <v>0.82090468299269626</v>
      </c>
      <c r="F79" s="7">
        <v>13.0344</v>
      </c>
      <c r="G79" s="7">
        <f t="shared" si="47"/>
        <v>9.8790953170073035</v>
      </c>
      <c r="H79" s="16">
        <f t="shared" si="48"/>
        <v>11.520904682992695</v>
      </c>
      <c r="I79" s="11">
        <f t="shared" si="35"/>
        <v>0.40093595358979528</v>
      </c>
      <c r="J79" s="39">
        <f t="shared" si="36"/>
        <v>3.0759831951589284E-2</v>
      </c>
      <c r="K79" s="39">
        <f t="shared" si="49"/>
        <v>32.509930534530518</v>
      </c>
      <c r="L79" s="39">
        <f t="shared" si="50"/>
        <v>0.37017612163820601</v>
      </c>
      <c r="M79" s="39">
        <f t="shared" si="51"/>
        <v>0.43169578554138455</v>
      </c>
      <c r="N79" s="42"/>
      <c r="O79" s="8"/>
      <c r="P79" s="9"/>
      <c r="Q79" s="9"/>
      <c r="R79" s="8"/>
      <c r="S79" s="9"/>
      <c r="T79" s="9"/>
      <c r="U79" s="8"/>
      <c r="V79" s="9"/>
      <c r="W79" s="9"/>
      <c r="X79" s="9"/>
      <c r="Y79" s="8"/>
      <c r="Z79" s="9"/>
      <c r="AA79" s="8">
        <v>1</v>
      </c>
      <c r="AB79" s="9">
        <v>0</v>
      </c>
      <c r="AC79" s="8">
        <v>0</v>
      </c>
      <c r="AD79" s="9">
        <v>1</v>
      </c>
      <c r="AE79" s="9">
        <v>0</v>
      </c>
      <c r="AF79" s="9">
        <v>0</v>
      </c>
      <c r="AG79" s="9">
        <v>0</v>
      </c>
      <c r="AH79" s="8">
        <v>894</v>
      </c>
      <c r="AI79" s="9">
        <v>6</v>
      </c>
      <c r="AJ79" s="9">
        <f t="shared" si="28"/>
        <v>887</v>
      </c>
      <c r="AL79" s="7">
        <v>17</v>
      </c>
      <c r="AM79" s="7">
        <v>17.32</v>
      </c>
      <c r="AN79" s="9">
        <v>0</v>
      </c>
      <c r="AO79" s="9">
        <v>1</v>
      </c>
      <c r="AP79" s="9">
        <v>0</v>
      </c>
      <c r="AQ79" s="9">
        <v>0</v>
      </c>
      <c r="AR79" s="9">
        <v>0</v>
      </c>
      <c r="AS79" s="9">
        <v>1</v>
      </c>
      <c r="AT79" s="8">
        <v>0</v>
      </c>
      <c r="AU79" s="9">
        <v>1</v>
      </c>
      <c r="AV79" s="31">
        <v>0</v>
      </c>
      <c r="AW79" s="9">
        <v>1</v>
      </c>
      <c r="AX79" s="9">
        <v>0</v>
      </c>
      <c r="AY79" s="31">
        <v>0</v>
      </c>
      <c r="AZ79" s="21">
        <v>1995</v>
      </c>
      <c r="BA79" s="23"/>
      <c r="BB79" s="39">
        <v>0</v>
      </c>
      <c r="BC79" s="39">
        <v>0</v>
      </c>
      <c r="BD79" s="39">
        <v>0</v>
      </c>
      <c r="BE79" s="59">
        <v>1</v>
      </c>
      <c r="BF79" s="39" t="s">
        <v>433</v>
      </c>
      <c r="BG79" s="59" t="s">
        <v>433</v>
      </c>
      <c r="BH79" s="39" t="s">
        <v>433</v>
      </c>
      <c r="BI79" s="39" t="s">
        <v>433</v>
      </c>
      <c r="BJ79" s="39" t="s">
        <v>433</v>
      </c>
      <c r="BK79" s="39" t="s">
        <v>433</v>
      </c>
      <c r="BL79" s="39" t="s">
        <v>433</v>
      </c>
      <c r="BM79" s="57">
        <f t="shared" ref="BM79:BM80" si="53">1-BN79</f>
        <v>0.75600000000000001</v>
      </c>
      <c r="BN79" s="18">
        <v>0.24399999999999999</v>
      </c>
      <c r="BO79">
        <v>0.68300000000000005</v>
      </c>
      <c r="BP79" s="54">
        <v>0.317</v>
      </c>
      <c r="BQ79" s="53">
        <f t="shared" ref="BQ79:BQ80" si="54">1-BR79</f>
        <v>0.41139999999999999</v>
      </c>
      <c r="BR79" s="54">
        <v>0.58860000000000001</v>
      </c>
      <c r="BT79" s="18"/>
      <c r="BU79" t="s">
        <v>433</v>
      </c>
      <c r="BV79" s="18" t="s">
        <v>433</v>
      </c>
      <c r="BW79" s="18" t="s">
        <v>207</v>
      </c>
      <c r="CD79" s="18"/>
      <c r="CG79" s="18"/>
      <c r="CJ79" s="25">
        <v>37.799999999999997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 s="18">
        <v>0</v>
      </c>
      <c r="CS79">
        <v>0</v>
      </c>
      <c r="CT79">
        <v>0</v>
      </c>
      <c r="CU79">
        <v>0</v>
      </c>
      <c r="CV79" s="18">
        <v>1</v>
      </c>
      <c r="CW79">
        <v>0</v>
      </c>
      <c r="CX79">
        <v>0</v>
      </c>
      <c r="CY79">
        <v>0</v>
      </c>
      <c r="CZ79">
        <v>0</v>
      </c>
      <c r="DA79" s="18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18">
        <v>0</v>
      </c>
      <c r="DN79" s="18"/>
      <c r="DS79" s="43" t="s">
        <v>397</v>
      </c>
    </row>
    <row r="80" spans="1:123" s="69" customFormat="1" x14ac:dyDescent="0.25">
      <c r="A80" s="69">
        <v>79</v>
      </c>
      <c r="B80" s="69">
        <v>6</v>
      </c>
      <c r="C80" s="70" t="s">
        <v>474</v>
      </c>
      <c r="D80" s="71">
        <v>16.7</v>
      </c>
      <c r="E80" s="72">
        <f t="shared" si="52"/>
        <v>0.82927798192471935</v>
      </c>
      <c r="F80" s="73">
        <v>20.138000000000002</v>
      </c>
      <c r="G80" s="73">
        <f t="shared" si="47"/>
        <v>15.870722018075281</v>
      </c>
      <c r="H80" s="74">
        <f t="shared" si="48"/>
        <v>17.529277981924718</v>
      </c>
      <c r="I80" s="75">
        <f t="shared" si="35"/>
        <v>0.56013730963505137</v>
      </c>
      <c r="J80" s="76">
        <f t="shared" si="36"/>
        <v>2.7814942379335152E-2</v>
      </c>
      <c r="K80" s="76">
        <f t="shared" si="49"/>
        <v>35.951899031900943</v>
      </c>
      <c r="L80" s="76">
        <f t="shared" si="50"/>
        <v>0.53232236725571624</v>
      </c>
      <c r="M80" s="76">
        <f t="shared" si="51"/>
        <v>0.5879522520143865</v>
      </c>
      <c r="N80" s="77"/>
      <c r="O80" s="78"/>
      <c r="P80" s="79"/>
      <c r="Q80" s="79"/>
      <c r="R80" s="78"/>
      <c r="S80" s="79"/>
      <c r="T80" s="79"/>
      <c r="U80" s="78"/>
      <c r="V80" s="79"/>
      <c r="W80" s="79"/>
      <c r="X80" s="79"/>
      <c r="Y80" s="78"/>
      <c r="Z80" s="79"/>
      <c r="AA80" s="78">
        <v>1</v>
      </c>
      <c r="AB80" s="79">
        <v>0</v>
      </c>
      <c r="AC80" s="78">
        <v>0</v>
      </c>
      <c r="AD80" s="79">
        <v>1</v>
      </c>
      <c r="AE80" s="79">
        <v>0</v>
      </c>
      <c r="AF80" s="79">
        <v>0</v>
      </c>
      <c r="AG80" s="79">
        <v>0</v>
      </c>
      <c r="AH80" s="78">
        <v>894</v>
      </c>
      <c r="AI80" s="79">
        <v>6</v>
      </c>
      <c r="AJ80" s="79">
        <f t="shared" si="28"/>
        <v>887</v>
      </c>
      <c r="AK80" s="79"/>
      <c r="AL80" s="73">
        <v>18</v>
      </c>
      <c r="AM80" s="73">
        <v>17.32</v>
      </c>
      <c r="AN80" s="79">
        <v>0</v>
      </c>
      <c r="AO80" s="79">
        <v>1</v>
      </c>
      <c r="AP80" s="79">
        <v>0</v>
      </c>
      <c r="AQ80" s="79">
        <v>0</v>
      </c>
      <c r="AR80" s="79">
        <v>0</v>
      </c>
      <c r="AS80" s="79">
        <v>1</v>
      </c>
      <c r="AT80" s="78">
        <v>0</v>
      </c>
      <c r="AU80" s="79">
        <v>1</v>
      </c>
      <c r="AV80" s="80">
        <v>0</v>
      </c>
      <c r="AW80" s="79">
        <v>1</v>
      </c>
      <c r="AX80" s="79">
        <v>0</v>
      </c>
      <c r="AY80" s="80">
        <v>0</v>
      </c>
      <c r="AZ80" s="81">
        <v>1995</v>
      </c>
      <c r="BA80" s="82"/>
      <c r="BB80" s="76">
        <v>0</v>
      </c>
      <c r="BC80" s="76">
        <v>0</v>
      </c>
      <c r="BD80" s="76">
        <v>0</v>
      </c>
      <c r="BE80" s="83">
        <v>1</v>
      </c>
      <c r="BF80" s="76" t="s">
        <v>433</v>
      </c>
      <c r="BG80" s="83" t="s">
        <v>433</v>
      </c>
      <c r="BH80" s="76" t="s">
        <v>433</v>
      </c>
      <c r="BI80" s="76" t="s">
        <v>433</v>
      </c>
      <c r="BJ80" s="76" t="s">
        <v>433</v>
      </c>
      <c r="BK80" s="76" t="s">
        <v>433</v>
      </c>
      <c r="BL80" s="76" t="s">
        <v>433</v>
      </c>
      <c r="BM80" s="84">
        <f t="shared" si="53"/>
        <v>0.75600000000000001</v>
      </c>
      <c r="BN80" s="85">
        <v>0.24399999999999999</v>
      </c>
      <c r="BO80" s="69">
        <v>0.68300000000000005</v>
      </c>
      <c r="BP80" s="86">
        <v>0.317</v>
      </c>
      <c r="BQ80" s="88">
        <f t="shared" si="54"/>
        <v>0.41139999999999999</v>
      </c>
      <c r="BR80" s="86">
        <v>0.58860000000000001</v>
      </c>
      <c r="BT80" s="85"/>
      <c r="BU80" s="69" t="s">
        <v>433</v>
      </c>
      <c r="BV80" s="85" t="s">
        <v>433</v>
      </c>
      <c r="BW80" s="85" t="s">
        <v>207</v>
      </c>
      <c r="CD80" s="85"/>
      <c r="CG80" s="85"/>
      <c r="CJ80" s="70">
        <v>37.799999999999997</v>
      </c>
      <c r="CK80" s="69">
        <v>1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85">
        <v>0</v>
      </c>
      <c r="CS80" s="69">
        <v>0</v>
      </c>
      <c r="CT80" s="69">
        <v>0</v>
      </c>
      <c r="CU80" s="69">
        <v>0</v>
      </c>
      <c r="CV80" s="85">
        <v>1</v>
      </c>
      <c r="CW80" s="69">
        <v>0</v>
      </c>
      <c r="CX80" s="69">
        <v>0</v>
      </c>
      <c r="CY80" s="69">
        <v>0</v>
      </c>
      <c r="CZ80" s="69">
        <v>0</v>
      </c>
      <c r="DA80" s="85">
        <v>0</v>
      </c>
      <c r="DB80" s="69">
        <v>0</v>
      </c>
      <c r="DC80" s="69">
        <v>0</v>
      </c>
      <c r="DD80" s="69">
        <v>1</v>
      </c>
      <c r="DE80" s="69">
        <v>1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85">
        <v>0</v>
      </c>
      <c r="DN80" s="85"/>
      <c r="DR80" s="70"/>
      <c r="DS80" s="87" t="s">
        <v>397</v>
      </c>
    </row>
    <row r="81" spans="1:123" x14ac:dyDescent="0.25">
      <c r="A81">
        <v>80</v>
      </c>
      <c r="B81">
        <v>7</v>
      </c>
      <c r="C81" s="25" t="s">
        <v>476</v>
      </c>
      <c r="D81" s="12">
        <f>(EXP(0.6)-EXP(-0.195))/13*100</f>
        <v>7.6868010948806962</v>
      </c>
      <c r="E81" s="14">
        <f>D81/F81</f>
        <v>9.6077354763379988E-2</v>
      </c>
      <c r="F81" s="7">
        <f>SQRT((-0.195/0.007)^2 + (0.6/0.008)^2)</f>
        <v>80.006377296833435</v>
      </c>
      <c r="G81" s="7">
        <f>D81-E81</f>
        <v>7.5907237401173164</v>
      </c>
      <c r="H81" s="16">
        <f>D81+E81</f>
        <v>7.7828784496440759</v>
      </c>
      <c r="I81" s="11">
        <f t="shared" si="35"/>
        <v>0.30269848814334432</v>
      </c>
      <c r="J81" s="39">
        <f t="shared" si="36"/>
        <v>3.783429501129591E-3</v>
      </c>
      <c r="K81" s="39">
        <f t="shared" ref="K81" si="55">IFERROR(1/J81, "X")</f>
        <v>264.3104621617602</v>
      </c>
      <c r="L81" s="39">
        <f t="shared" ref="L81" si="56">IFERROR(I81-J81, "X")</f>
        <v>0.29891505864221474</v>
      </c>
      <c r="M81" s="39">
        <f t="shared" ref="M81" si="57">IFERROR(I81+J81, "X")</f>
        <v>0.30648191764447391</v>
      </c>
      <c r="N81" s="42"/>
      <c r="O81" s="8"/>
      <c r="P81" s="9"/>
      <c r="Q81" s="9"/>
      <c r="R81" s="8"/>
      <c r="S81" s="9"/>
      <c r="T81" s="9"/>
      <c r="U81" s="8"/>
      <c r="V81" s="9"/>
      <c r="W81" s="9"/>
      <c r="X81" s="9"/>
      <c r="Y81" s="8"/>
      <c r="Z81" s="9"/>
      <c r="AA81" s="8">
        <v>1</v>
      </c>
      <c r="AB81" s="9">
        <v>0</v>
      </c>
      <c r="AC81" s="8">
        <v>0</v>
      </c>
      <c r="AD81" s="9">
        <v>0</v>
      </c>
      <c r="AE81" s="9">
        <v>0</v>
      </c>
      <c r="AF81" s="9">
        <v>0</v>
      </c>
      <c r="AG81" s="9">
        <v>1</v>
      </c>
      <c r="AH81" s="8">
        <v>63471</v>
      </c>
      <c r="AI81" s="9">
        <v>11</v>
      </c>
      <c r="AJ81" s="9">
        <f t="shared" si="28"/>
        <v>63459</v>
      </c>
      <c r="AL81" s="7">
        <v>17</v>
      </c>
      <c r="AM81" s="7">
        <v>9.6750000000000007</v>
      </c>
      <c r="AN81" s="9">
        <v>0</v>
      </c>
      <c r="AO81" s="9">
        <v>1</v>
      </c>
      <c r="AP81" s="9">
        <v>0</v>
      </c>
      <c r="AQ81" s="9">
        <v>0</v>
      </c>
      <c r="AR81" s="9">
        <v>0</v>
      </c>
      <c r="AS81" s="9">
        <v>1</v>
      </c>
      <c r="AT81" s="8">
        <v>0</v>
      </c>
      <c r="AU81" s="9">
        <v>1</v>
      </c>
      <c r="AV81" s="31">
        <v>0</v>
      </c>
      <c r="AW81" s="9">
        <v>1</v>
      </c>
      <c r="AX81" s="9">
        <v>0</v>
      </c>
      <c r="AY81" s="31">
        <v>0</v>
      </c>
      <c r="AZ81" s="21">
        <v>1997</v>
      </c>
      <c r="BA81" s="23"/>
      <c r="BB81" s="39">
        <v>0</v>
      </c>
      <c r="BC81" s="39">
        <v>0</v>
      </c>
      <c r="BD81" s="39">
        <v>0</v>
      </c>
      <c r="BE81" s="59">
        <v>1</v>
      </c>
      <c r="BF81" s="39" t="s">
        <v>433</v>
      </c>
      <c r="BG81" s="59" t="s">
        <v>433</v>
      </c>
      <c r="BH81" s="39" t="s">
        <v>433</v>
      </c>
      <c r="BI81" s="39" t="s">
        <v>433</v>
      </c>
      <c r="BJ81" s="39" t="s">
        <v>433</v>
      </c>
      <c r="BK81" s="39" t="s">
        <v>433</v>
      </c>
      <c r="BL81" s="39" t="s">
        <v>433</v>
      </c>
      <c r="BM81" s="57">
        <v>1</v>
      </c>
      <c r="BN81" s="18">
        <v>0</v>
      </c>
      <c r="BO81" s="53">
        <f>1-BP81</f>
        <v>0.66725000000000001</v>
      </c>
      <c r="BP81" s="54">
        <v>0.33274999999999999</v>
      </c>
      <c r="BQ81" t="s">
        <v>433</v>
      </c>
      <c r="BR81" s="54" t="s">
        <v>433</v>
      </c>
      <c r="BT81" s="18"/>
      <c r="BU81" t="s">
        <v>433</v>
      </c>
      <c r="BV81" s="18" t="s">
        <v>433</v>
      </c>
      <c r="BW81" s="18" t="s">
        <v>198</v>
      </c>
      <c r="CD81" s="18"/>
      <c r="CG81" s="18"/>
      <c r="CJ81" s="25">
        <v>34.975000000000001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 s="18">
        <v>0</v>
      </c>
      <c r="CS81">
        <v>0</v>
      </c>
      <c r="CT81">
        <v>0</v>
      </c>
      <c r="CU81">
        <v>1</v>
      </c>
      <c r="CV81" s="18">
        <v>0</v>
      </c>
      <c r="CW81">
        <v>0</v>
      </c>
      <c r="CX81">
        <v>0</v>
      </c>
      <c r="CY81">
        <v>0</v>
      </c>
      <c r="CZ81">
        <v>0</v>
      </c>
      <c r="DA81" s="18">
        <v>0</v>
      </c>
      <c r="DB81">
        <v>1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 s="18">
        <v>0</v>
      </c>
      <c r="DN81" s="18"/>
      <c r="DS81" s="43" t="s">
        <v>397</v>
      </c>
    </row>
    <row r="82" spans="1:123" x14ac:dyDescent="0.25">
      <c r="A82">
        <v>81</v>
      </c>
      <c r="B82">
        <v>7</v>
      </c>
      <c r="C82" s="25" t="s">
        <v>476</v>
      </c>
      <c r="D82" s="12">
        <f>(EXP(0.592)-EXP(-0.203))/13*100</f>
        <v>7.6255520091261113</v>
      </c>
      <c r="E82" s="14">
        <f t="shared" ref="E82:E83" si="58">D82/F82</f>
        <v>0.12184549320891738</v>
      </c>
      <c r="F82" s="7">
        <f>SQRT((-0.203/0.01)^2 + (0.592/0.01)^2)</f>
        <v>62.583783842142367</v>
      </c>
      <c r="G82" s="7">
        <f t="shared" ref="G82:G83" si="59">D82-E82</f>
        <v>7.5037065159171936</v>
      </c>
      <c r="H82" s="16">
        <f t="shared" ref="H82:H83" si="60">D82+E82</f>
        <v>7.747397502335029</v>
      </c>
      <c r="I82" s="11">
        <f t="shared" si="35"/>
        <v>0.29593259931080851</v>
      </c>
      <c r="J82" s="39">
        <f t="shared" si="36"/>
        <v>4.7285827277118849E-3</v>
      </c>
      <c r="K82" s="39">
        <f t="shared" ref="K82:K83" si="61">IFERROR(1/J82, "X")</f>
        <v>211.47985719684982</v>
      </c>
      <c r="L82" s="39">
        <f t="shared" ref="L82:L83" si="62">IFERROR(I82-J82, "X")</f>
        <v>0.29120401658309664</v>
      </c>
      <c r="M82" s="39">
        <f t="shared" ref="M82:M83" si="63">IFERROR(I82+J82, "X")</f>
        <v>0.30066118203852038</v>
      </c>
      <c r="N82" s="42"/>
      <c r="O82" s="8"/>
      <c r="P82" s="9"/>
      <c r="Q82" s="9"/>
      <c r="R82" s="8"/>
      <c r="S82" s="9"/>
      <c r="T82" s="9"/>
      <c r="U82" s="8"/>
      <c r="V82" s="9"/>
      <c r="W82" s="9"/>
      <c r="X82" s="9"/>
      <c r="Y82" s="8"/>
      <c r="Z82" s="9"/>
      <c r="AA82" s="8">
        <v>1</v>
      </c>
      <c r="AB82" s="9">
        <v>0</v>
      </c>
      <c r="AC82" s="8">
        <v>0</v>
      </c>
      <c r="AD82" s="9">
        <v>0</v>
      </c>
      <c r="AE82" s="9">
        <v>0</v>
      </c>
      <c r="AF82" s="9">
        <v>0</v>
      </c>
      <c r="AG82" s="9">
        <v>1</v>
      </c>
      <c r="AH82" s="8">
        <v>40819</v>
      </c>
      <c r="AI82" s="9">
        <v>11</v>
      </c>
      <c r="AJ82" s="9">
        <f t="shared" si="28"/>
        <v>40807</v>
      </c>
      <c r="AL82" s="7">
        <v>17</v>
      </c>
      <c r="AM82" s="7">
        <v>9.6750000000000007</v>
      </c>
      <c r="AN82" s="9">
        <v>0</v>
      </c>
      <c r="AO82" s="9">
        <v>1</v>
      </c>
      <c r="AP82" s="9">
        <v>0</v>
      </c>
      <c r="AQ82" s="9">
        <v>0</v>
      </c>
      <c r="AR82" s="9">
        <v>0</v>
      </c>
      <c r="AS82" s="9">
        <v>1</v>
      </c>
      <c r="AT82" s="8">
        <v>0</v>
      </c>
      <c r="AU82" s="9">
        <v>1</v>
      </c>
      <c r="AV82" s="31">
        <v>0</v>
      </c>
      <c r="AW82" s="9">
        <v>1</v>
      </c>
      <c r="AX82" s="9">
        <v>0</v>
      </c>
      <c r="AY82" s="31">
        <v>0</v>
      </c>
      <c r="AZ82" s="21">
        <v>1997</v>
      </c>
      <c r="BA82" s="23"/>
      <c r="BB82" s="39">
        <v>0</v>
      </c>
      <c r="BC82" s="39">
        <v>0</v>
      </c>
      <c r="BD82" s="39">
        <v>0</v>
      </c>
      <c r="BE82" s="59">
        <v>1</v>
      </c>
      <c r="BF82" s="39" t="s">
        <v>433</v>
      </c>
      <c r="BG82" s="59" t="s">
        <v>433</v>
      </c>
      <c r="BH82" s="39" t="s">
        <v>433</v>
      </c>
      <c r="BI82" s="39" t="s">
        <v>433</v>
      </c>
      <c r="BJ82" s="39" t="s">
        <v>433</v>
      </c>
      <c r="BK82" s="39" t="s">
        <v>433</v>
      </c>
      <c r="BL82" s="39" t="s">
        <v>433</v>
      </c>
      <c r="BM82" s="57">
        <v>1</v>
      </c>
      <c r="BN82" s="18">
        <v>0</v>
      </c>
      <c r="BO82" s="53">
        <f>1-BP82</f>
        <v>0.66725000000000001</v>
      </c>
      <c r="BP82" s="54">
        <v>0.33274999999999999</v>
      </c>
      <c r="BQ82" t="s">
        <v>433</v>
      </c>
      <c r="BR82" s="54" t="s">
        <v>433</v>
      </c>
      <c r="BT82" s="18"/>
      <c r="BU82" t="s">
        <v>433</v>
      </c>
      <c r="BV82" s="18" t="s">
        <v>433</v>
      </c>
      <c r="BW82" s="18" t="s">
        <v>198</v>
      </c>
      <c r="CD82" s="18"/>
      <c r="CG82" s="18"/>
      <c r="CJ82" s="25">
        <v>34.975000000000001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 s="18">
        <v>0</v>
      </c>
      <c r="CS82">
        <v>0</v>
      </c>
      <c r="CT82">
        <v>0</v>
      </c>
      <c r="CU82">
        <v>1</v>
      </c>
      <c r="CV82" s="18">
        <v>0</v>
      </c>
      <c r="CW82">
        <v>0</v>
      </c>
      <c r="CX82">
        <v>0</v>
      </c>
      <c r="CY82">
        <v>0</v>
      </c>
      <c r="CZ82">
        <v>0</v>
      </c>
      <c r="DA82" s="18">
        <v>0</v>
      </c>
      <c r="DB82">
        <v>1</v>
      </c>
      <c r="DC82">
        <v>1</v>
      </c>
      <c r="DD82">
        <v>1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 s="18">
        <v>0</v>
      </c>
      <c r="DN82" s="18"/>
      <c r="DS82" s="43" t="s">
        <v>397</v>
      </c>
    </row>
    <row r="83" spans="1:123" s="69" customFormat="1" x14ac:dyDescent="0.25">
      <c r="A83" s="69">
        <v>82</v>
      </c>
      <c r="B83" s="69">
        <v>7</v>
      </c>
      <c r="C83" s="70" t="s">
        <v>476</v>
      </c>
      <c r="D83" s="71">
        <f>(EXP(0.599)-EXP(-0.196))/13*100</f>
        <v>7.6791181359055507</v>
      </c>
      <c r="E83" s="72">
        <f t="shared" si="58"/>
        <v>0.14488486386832816</v>
      </c>
      <c r="F83" s="73">
        <f>SQRT((-0.196/0.011)^2 + (0.599/0.012)^2)</f>
        <v>53.001520868904279</v>
      </c>
      <c r="G83" s="73">
        <f t="shared" si="59"/>
        <v>7.5342332720372225</v>
      </c>
      <c r="H83" s="74">
        <f t="shared" si="60"/>
        <v>7.8240029997738789</v>
      </c>
      <c r="I83" s="75">
        <f t="shared" si="35"/>
        <v>0.33223975308266634</v>
      </c>
      <c r="J83" s="76">
        <f t="shared" si="36"/>
        <v>6.2684947079997798E-3</v>
      </c>
      <c r="K83" s="76">
        <f t="shared" si="61"/>
        <v>159.52793239560555</v>
      </c>
      <c r="L83" s="76">
        <f t="shared" si="62"/>
        <v>0.32597125837466656</v>
      </c>
      <c r="M83" s="76">
        <f t="shared" si="63"/>
        <v>0.33850824779066613</v>
      </c>
      <c r="N83" s="77"/>
      <c r="O83" s="78"/>
      <c r="P83" s="79"/>
      <c r="Q83" s="79"/>
      <c r="R83" s="78"/>
      <c r="S83" s="79"/>
      <c r="T83" s="79"/>
      <c r="U83" s="78"/>
      <c r="V83" s="79"/>
      <c r="W83" s="79"/>
      <c r="X83" s="79"/>
      <c r="Y83" s="78"/>
      <c r="Z83" s="79"/>
      <c r="AA83" s="78">
        <v>1</v>
      </c>
      <c r="AB83" s="79">
        <v>0</v>
      </c>
      <c r="AC83" s="78">
        <v>0</v>
      </c>
      <c r="AD83" s="79">
        <v>0</v>
      </c>
      <c r="AE83" s="79">
        <v>0</v>
      </c>
      <c r="AF83" s="79">
        <v>0</v>
      </c>
      <c r="AG83" s="79">
        <v>1</v>
      </c>
      <c r="AH83" s="78">
        <v>22652</v>
      </c>
      <c r="AI83" s="79">
        <v>11</v>
      </c>
      <c r="AJ83" s="79">
        <f t="shared" si="28"/>
        <v>22640</v>
      </c>
      <c r="AK83" s="79"/>
      <c r="AL83" s="73">
        <v>17</v>
      </c>
      <c r="AM83" s="73">
        <v>9.6750000000000007</v>
      </c>
      <c r="AN83" s="79">
        <v>0</v>
      </c>
      <c r="AO83" s="79">
        <v>1</v>
      </c>
      <c r="AP83" s="79">
        <v>0</v>
      </c>
      <c r="AQ83" s="79">
        <v>0</v>
      </c>
      <c r="AR83" s="79">
        <v>0</v>
      </c>
      <c r="AS83" s="79">
        <v>1</v>
      </c>
      <c r="AT83" s="78">
        <v>0</v>
      </c>
      <c r="AU83" s="79">
        <v>1</v>
      </c>
      <c r="AV83" s="80">
        <v>0</v>
      </c>
      <c r="AW83" s="79">
        <v>1</v>
      </c>
      <c r="AX83" s="79">
        <v>0</v>
      </c>
      <c r="AY83" s="80">
        <v>0</v>
      </c>
      <c r="AZ83" s="81">
        <v>1997</v>
      </c>
      <c r="BA83" s="82"/>
      <c r="BB83" s="76">
        <v>0</v>
      </c>
      <c r="BC83" s="76">
        <v>0</v>
      </c>
      <c r="BD83" s="76">
        <v>0</v>
      </c>
      <c r="BE83" s="83">
        <v>1</v>
      </c>
      <c r="BF83" s="76" t="s">
        <v>433</v>
      </c>
      <c r="BG83" s="83" t="s">
        <v>433</v>
      </c>
      <c r="BH83" s="76" t="s">
        <v>433</v>
      </c>
      <c r="BI83" s="76" t="s">
        <v>433</v>
      </c>
      <c r="BJ83" s="76" t="s">
        <v>433</v>
      </c>
      <c r="BK83" s="76" t="s">
        <v>433</v>
      </c>
      <c r="BL83" s="76" t="s">
        <v>433</v>
      </c>
      <c r="BM83" s="84">
        <v>1</v>
      </c>
      <c r="BN83" s="85">
        <v>0</v>
      </c>
      <c r="BO83" s="88">
        <f>1-BP83</f>
        <v>0.66725000000000001</v>
      </c>
      <c r="BP83" s="86">
        <v>0.33274999999999999</v>
      </c>
      <c r="BQ83" s="69" t="s">
        <v>433</v>
      </c>
      <c r="BR83" s="86" t="s">
        <v>433</v>
      </c>
      <c r="BT83" s="85"/>
      <c r="BU83" s="69" t="s">
        <v>433</v>
      </c>
      <c r="BV83" s="85" t="s">
        <v>433</v>
      </c>
      <c r="BW83" s="85" t="s">
        <v>198</v>
      </c>
      <c r="CD83" s="85"/>
      <c r="CG83" s="85"/>
      <c r="CJ83" s="70">
        <v>34.975000000000001</v>
      </c>
      <c r="CK83" s="69">
        <v>1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85">
        <v>0</v>
      </c>
      <c r="CS83" s="69">
        <v>0</v>
      </c>
      <c r="CT83" s="69">
        <v>0</v>
      </c>
      <c r="CU83" s="69">
        <v>1</v>
      </c>
      <c r="CV83" s="85">
        <v>0</v>
      </c>
      <c r="CW83" s="69">
        <v>0</v>
      </c>
      <c r="CX83" s="69">
        <v>0</v>
      </c>
      <c r="CY83" s="69">
        <v>0</v>
      </c>
      <c r="CZ83" s="69">
        <v>0</v>
      </c>
      <c r="DA83" s="85">
        <v>0</v>
      </c>
      <c r="DB83" s="69">
        <v>1</v>
      </c>
      <c r="DC83" s="69">
        <v>1</v>
      </c>
      <c r="DD83" s="69">
        <v>1</v>
      </c>
      <c r="DE83" s="69">
        <v>1</v>
      </c>
      <c r="DF83" s="69">
        <v>0</v>
      </c>
      <c r="DG83" s="69">
        <v>0</v>
      </c>
      <c r="DH83" s="69">
        <v>1</v>
      </c>
      <c r="DI83" s="69">
        <v>0</v>
      </c>
      <c r="DJ83" s="69">
        <v>0</v>
      </c>
      <c r="DK83" s="69">
        <v>0</v>
      </c>
      <c r="DL83" s="85">
        <v>0</v>
      </c>
      <c r="DN83" s="85"/>
      <c r="DR83" s="70"/>
      <c r="DS83" s="87" t="s">
        <v>397</v>
      </c>
    </row>
    <row r="84" spans="1:123" x14ac:dyDescent="0.25">
      <c r="A84">
        <v>83</v>
      </c>
      <c r="B84">
        <v>8</v>
      </c>
      <c r="C84" s="25" t="s">
        <v>184</v>
      </c>
      <c r="D84" s="12">
        <v>12.1</v>
      </c>
      <c r="E84" s="14">
        <v>0.1</v>
      </c>
      <c r="F84" s="7">
        <f>D84/E84</f>
        <v>120.99999999999999</v>
      </c>
      <c r="G84" s="7">
        <f t="shared" ref="G84:G100" si="64">D84-E84</f>
        <v>12</v>
      </c>
      <c r="H84" s="16">
        <f t="shared" ref="H84:H100" si="65">D84+E84</f>
        <v>12.2</v>
      </c>
      <c r="I84" s="11">
        <f t="shared" si="35"/>
        <v>0.53580225874082865</v>
      </c>
      <c r="J84" s="39">
        <f t="shared" si="36"/>
        <v>4.428117840833295E-3</v>
      </c>
      <c r="K84" s="39">
        <f t="shared" ref="K84:K87" si="66">IFERROR(1/J84, "X")</f>
        <v>225.82958176465723</v>
      </c>
      <c r="L84" s="39">
        <f t="shared" ref="L84:L87" si="67">IFERROR(I84-J84, "X")</f>
        <v>0.53137414089999535</v>
      </c>
      <c r="M84" s="39">
        <f t="shared" ref="M84:M87" si="68">IFERROR(I84+J84, "X")</f>
        <v>0.54023037658166195</v>
      </c>
      <c r="N84" s="42"/>
      <c r="O84" s="8"/>
      <c r="P84" s="9"/>
      <c r="Q84" s="9"/>
      <c r="R84" s="8"/>
      <c r="S84" s="9"/>
      <c r="T84" s="9"/>
      <c r="U84" s="8"/>
      <c r="V84" s="9"/>
      <c r="W84" s="9"/>
      <c r="X84" s="9"/>
      <c r="Y84" s="8"/>
      <c r="Z84" s="9"/>
      <c r="AA84" s="8">
        <v>1</v>
      </c>
      <c r="AB84" s="9">
        <v>0</v>
      </c>
      <c r="AC84" s="8">
        <v>0</v>
      </c>
      <c r="AD84" s="9">
        <v>0</v>
      </c>
      <c r="AE84" s="9">
        <v>0</v>
      </c>
      <c r="AF84" s="9">
        <v>1</v>
      </c>
      <c r="AG84" s="9">
        <v>0</v>
      </c>
      <c r="AH84" s="8">
        <v>36369</v>
      </c>
      <c r="AI84" s="9">
        <v>10</v>
      </c>
      <c r="AJ84" s="9">
        <f t="shared" si="28"/>
        <v>36358</v>
      </c>
      <c r="AL84" s="7">
        <v>10.475</v>
      </c>
      <c r="AM84" s="7">
        <v>20.417000000000002</v>
      </c>
      <c r="AN84" s="9">
        <v>1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8">
        <v>0</v>
      </c>
      <c r="AU84" s="9">
        <v>1</v>
      </c>
      <c r="AV84" s="31">
        <v>0</v>
      </c>
      <c r="AW84" s="9">
        <v>1</v>
      </c>
      <c r="AX84" s="9">
        <v>0</v>
      </c>
      <c r="AY84" s="31">
        <v>0</v>
      </c>
      <c r="AZ84" s="21">
        <v>2007</v>
      </c>
      <c r="BA84" s="23"/>
      <c r="BB84" s="39">
        <v>7.0999999999999994E-2</v>
      </c>
      <c r="BC84" s="39">
        <v>0.13150000000000001</v>
      </c>
      <c r="BD84" s="39">
        <v>0.6623</v>
      </c>
      <c r="BE84" s="59">
        <v>0.13519999999999999</v>
      </c>
      <c r="BF84" s="39" t="s">
        <v>433</v>
      </c>
      <c r="BG84" s="59" t="s">
        <v>433</v>
      </c>
      <c r="BH84" s="39" t="s">
        <v>433</v>
      </c>
      <c r="BI84" s="39" t="s">
        <v>433</v>
      </c>
      <c r="BJ84" s="39" t="s">
        <v>433</v>
      </c>
      <c r="BK84" s="39" t="s">
        <v>433</v>
      </c>
      <c r="BL84" s="39" t="s">
        <v>433</v>
      </c>
      <c r="BM84" s="57">
        <v>0.75800000000000001</v>
      </c>
      <c r="BN84" s="18">
        <f>1-BM84</f>
        <v>0.24199999999999999</v>
      </c>
      <c r="BO84">
        <v>1</v>
      </c>
      <c r="BP84" s="54">
        <v>0</v>
      </c>
      <c r="BQ84" t="s">
        <v>433</v>
      </c>
      <c r="BR84" s="54" t="s">
        <v>433</v>
      </c>
      <c r="BT84" s="18"/>
      <c r="BU84">
        <v>0.58150000000000002</v>
      </c>
      <c r="BV84" s="18">
        <f t="shared" ref="BV84:BV89" si="69">1-BU84</f>
        <v>0.41849999999999998</v>
      </c>
      <c r="BW84" s="18" t="s">
        <v>181</v>
      </c>
      <c r="CD84" s="18"/>
      <c r="CG84" s="18"/>
      <c r="CJ84" s="25">
        <v>37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 s="18">
        <v>0</v>
      </c>
      <c r="CS84">
        <v>0</v>
      </c>
      <c r="CT84">
        <v>0</v>
      </c>
      <c r="CU84">
        <v>1</v>
      </c>
      <c r="CV84" s="18">
        <v>0</v>
      </c>
      <c r="CW84">
        <v>0</v>
      </c>
      <c r="CX84">
        <v>0</v>
      </c>
      <c r="CY84">
        <v>0</v>
      </c>
      <c r="CZ84">
        <v>0</v>
      </c>
      <c r="DA84" s="18">
        <v>0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0</v>
      </c>
      <c r="DH84">
        <v>1</v>
      </c>
      <c r="DI84">
        <v>0</v>
      </c>
      <c r="DJ84">
        <v>0</v>
      </c>
      <c r="DK84">
        <v>0</v>
      </c>
      <c r="DL84" s="18">
        <v>1</v>
      </c>
      <c r="DN84" s="18"/>
      <c r="DS84" s="43" t="s">
        <v>397</v>
      </c>
    </row>
    <row r="85" spans="1:123" x14ac:dyDescent="0.25">
      <c r="A85">
        <v>84</v>
      </c>
      <c r="B85">
        <v>8</v>
      </c>
      <c r="C85" s="25" t="s">
        <v>184</v>
      </c>
      <c r="D85" s="12">
        <v>14.5</v>
      </c>
      <c r="E85" s="14">
        <v>0.2</v>
      </c>
      <c r="F85" s="7">
        <f t="shared" ref="F85:F99" si="70">D85/E85</f>
        <v>72.5</v>
      </c>
      <c r="G85" s="7">
        <f t="shared" si="64"/>
        <v>14.3</v>
      </c>
      <c r="H85" s="16">
        <f t="shared" si="65"/>
        <v>14.7</v>
      </c>
      <c r="I85" s="11">
        <f t="shared" si="35"/>
        <v>0.46997485226817143</v>
      </c>
      <c r="J85" s="39">
        <f t="shared" si="36"/>
        <v>6.4824117554230553E-3</v>
      </c>
      <c r="K85" s="39">
        <f t="shared" si="66"/>
        <v>154.26357314674127</v>
      </c>
      <c r="L85" s="39">
        <f t="shared" si="67"/>
        <v>0.46349244051274835</v>
      </c>
      <c r="M85" s="39">
        <f t="shared" si="68"/>
        <v>0.47645726402359451</v>
      </c>
      <c r="N85" s="42"/>
      <c r="O85" s="8"/>
      <c r="P85" s="9"/>
      <c r="Q85" s="9"/>
      <c r="R85" s="8"/>
      <c r="S85" s="9"/>
      <c r="T85" s="9"/>
      <c r="U85" s="8"/>
      <c r="V85" s="9"/>
      <c r="W85" s="9"/>
      <c r="X85" s="9"/>
      <c r="Y85" s="8"/>
      <c r="Z85" s="9"/>
      <c r="AA85" s="8">
        <v>1</v>
      </c>
      <c r="AB85" s="9">
        <v>0</v>
      </c>
      <c r="AC85" s="8">
        <v>0</v>
      </c>
      <c r="AD85" s="9">
        <v>0</v>
      </c>
      <c r="AE85" s="9">
        <v>0</v>
      </c>
      <c r="AF85" s="9">
        <v>1</v>
      </c>
      <c r="AG85" s="9">
        <v>0</v>
      </c>
      <c r="AH85" s="8">
        <v>18552</v>
      </c>
      <c r="AI85" s="9">
        <v>10</v>
      </c>
      <c r="AJ85" s="9">
        <f t="shared" si="28"/>
        <v>18541</v>
      </c>
      <c r="AL85" s="7">
        <v>11.016999999999999</v>
      </c>
      <c r="AM85" s="7">
        <v>17.402999999999999</v>
      </c>
      <c r="AN85" s="9">
        <v>1</v>
      </c>
      <c r="AO85" s="9">
        <v>0</v>
      </c>
      <c r="AP85" s="9">
        <v>1</v>
      </c>
      <c r="AQ85" s="9">
        <v>0</v>
      </c>
      <c r="AR85" s="9">
        <v>0</v>
      </c>
      <c r="AS85" s="9">
        <v>0</v>
      </c>
      <c r="AT85" s="8">
        <v>0</v>
      </c>
      <c r="AU85" s="9">
        <v>1</v>
      </c>
      <c r="AV85" s="31">
        <v>0</v>
      </c>
      <c r="AW85" s="9">
        <v>1</v>
      </c>
      <c r="AX85" s="9">
        <v>0</v>
      </c>
      <c r="AY85" s="31">
        <v>0</v>
      </c>
      <c r="AZ85" s="21">
        <v>2007</v>
      </c>
      <c r="BA85" s="23"/>
      <c r="BB85" s="39">
        <v>7.0999999999999994E-2</v>
      </c>
      <c r="BC85" s="39">
        <v>0.13150000000000001</v>
      </c>
      <c r="BD85" s="39">
        <v>0.6623</v>
      </c>
      <c r="BE85" s="59">
        <v>0.13519999999999999</v>
      </c>
      <c r="BF85" s="39" t="s">
        <v>433</v>
      </c>
      <c r="BG85" s="59" t="s">
        <v>433</v>
      </c>
      <c r="BH85" s="39" t="s">
        <v>433</v>
      </c>
      <c r="BI85" s="39" t="s">
        <v>433</v>
      </c>
      <c r="BJ85" s="39" t="s">
        <v>433</v>
      </c>
      <c r="BK85" s="39" t="s">
        <v>433</v>
      </c>
      <c r="BL85" s="39" t="s">
        <v>433</v>
      </c>
      <c r="BM85" s="57">
        <v>0.84099999999999997</v>
      </c>
      <c r="BN85" s="18">
        <f>1-BM85</f>
        <v>0.15900000000000003</v>
      </c>
      <c r="BO85">
        <v>0</v>
      </c>
      <c r="BP85" s="54">
        <v>1</v>
      </c>
      <c r="BQ85" t="s">
        <v>433</v>
      </c>
      <c r="BR85" s="54" t="s">
        <v>433</v>
      </c>
      <c r="BT85" s="18"/>
      <c r="BU85">
        <v>0.58150000000000002</v>
      </c>
      <c r="BV85" s="18">
        <f t="shared" si="69"/>
        <v>0.41849999999999998</v>
      </c>
      <c r="BW85" s="18" t="s">
        <v>181</v>
      </c>
      <c r="CD85" s="18"/>
      <c r="CG85" s="18"/>
      <c r="CJ85" s="25">
        <v>37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 s="18">
        <v>0</v>
      </c>
      <c r="CS85">
        <v>0</v>
      </c>
      <c r="CT85">
        <v>0</v>
      </c>
      <c r="CU85">
        <v>1</v>
      </c>
      <c r="CV85" s="18">
        <v>0</v>
      </c>
      <c r="CW85">
        <v>0</v>
      </c>
      <c r="CX85">
        <v>0</v>
      </c>
      <c r="CY85">
        <v>0</v>
      </c>
      <c r="CZ85">
        <v>0</v>
      </c>
      <c r="DA85" s="18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0</v>
      </c>
      <c r="DH85">
        <v>1</v>
      </c>
      <c r="DI85">
        <v>0</v>
      </c>
      <c r="DJ85">
        <v>0</v>
      </c>
      <c r="DK85">
        <v>0</v>
      </c>
      <c r="DL85" s="18">
        <v>1</v>
      </c>
      <c r="DN85" s="18"/>
      <c r="DS85" s="43" t="s">
        <v>397</v>
      </c>
    </row>
    <row r="86" spans="1:123" x14ac:dyDescent="0.25">
      <c r="A86">
        <v>85</v>
      </c>
      <c r="B86">
        <v>8</v>
      </c>
      <c r="C86" s="25" t="s">
        <v>184</v>
      </c>
      <c r="D86" s="12">
        <v>15.4</v>
      </c>
      <c r="E86" s="14">
        <v>0.2</v>
      </c>
      <c r="F86" s="7">
        <f t="shared" si="70"/>
        <v>77</v>
      </c>
      <c r="G86" s="7">
        <f t="shared" si="64"/>
        <v>15.200000000000001</v>
      </c>
      <c r="H86" s="16">
        <f t="shared" si="65"/>
        <v>15.6</v>
      </c>
      <c r="I86" s="11">
        <f t="shared" si="35"/>
        <v>0.49224647486232498</v>
      </c>
      <c r="J86" s="39">
        <f t="shared" si="36"/>
        <v>6.3928113618483759E-3</v>
      </c>
      <c r="K86" s="39">
        <f t="shared" si="66"/>
        <v>156.42570121306795</v>
      </c>
      <c r="L86" s="39">
        <f t="shared" si="67"/>
        <v>0.4858536635004766</v>
      </c>
      <c r="M86" s="39">
        <f t="shared" si="68"/>
        <v>0.49863928622417336</v>
      </c>
      <c r="N86" s="42"/>
      <c r="O86" s="8"/>
      <c r="P86" s="9"/>
      <c r="Q86" s="9"/>
      <c r="R86" s="8"/>
      <c r="S86" s="9"/>
      <c r="T86" s="9"/>
      <c r="U86" s="8"/>
      <c r="V86" s="9"/>
      <c r="W86" s="9"/>
      <c r="X86" s="9"/>
      <c r="Y86" s="8"/>
      <c r="Z86" s="9"/>
      <c r="AA86" s="8">
        <v>1</v>
      </c>
      <c r="AB86" s="9">
        <v>0</v>
      </c>
      <c r="AC86" s="8">
        <v>0</v>
      </c>
      <c r="AD86" s="9">
        <v>0</v>
      </c>
      <c r="AE86" s="9">
        <v>0</v>
      </c>
      <c r="AF86" s="9">
        <v>1</v>
      </c>
      <c r="AG86" s="9">
        <v>0</v>
      </c>
      <c r="AH86" s="8">
        <v>18552</v>
      </c>
      <c r="AI86" s="9">
        <v>11</v>
      </c>
      <c r="AJ86" s="9">
        <f t="shared" si="28"/>
        <v>18540</v>
      </c>
      <c r="AL86" s="7">
        <v>11.016999999999999</v>
      </c>
      <c r="AM86" s="7">
        <v>17.402999999999999</v>
      </c>
      <c r="AN86" s="9">
        <v>1</v>
      </c>
      <c r="AO86" s="9">
        <v>0</v>
      </c>
      <c r="AP86" s="9">
        <v>1</v>
      </c>
      <c r="AQ86" s="9">
        <v>0</v>
      </c>
      <c r="AR86" s="9">
        <v>0</v>
      </c>
      <c r="AS86" s="9">
        <v>0</v>
      </c>
      <c r="AT86" s="8">
        <v>0</v>
      </c>
      <c r="AU86" s="9">
        <v>1</v>
      </c>
      <c r="AV86" s="31">
        <v>0</v>
      </c>
      <c r="AW86" s="9">
        <v>1</v>
      </c>
      <c r="AX86" s="9">
        <v>0</v>
      </c>
      <c r="AY86" s="31">
        <v>0</v>
      </c>
      <c r="AZ86" s="21">
        <v>2007</v>
      </c>
      <c r="BA86" s="23"/>
      <c r="BB86" s="39">
        <v>7.0999999999999994E-2</v>
      </c>
      <c r="BC86" s="39">
        <v>0.13150000000000001</v>
      </c>
      <c r="BD86" s="39">
        <v>0.6623</v>
      </c>
      <c r="BE86" s="59">
        <v>0.13519999999999999</v>
      </c>
      <c r="BF86" s="39" t="s">
        <v>433</v>
      </c>
      <c r="BG86" s="59" t="s">
        <v>433</v>
      </c>
      <c r="BH86" s="39" t="s">
        <v>433</v>
      </c>
      <c r="BI86" s="39" t="s">
        <v>433</v>
      </c>
      <c r="BJ86" s="39" t="s">
        <v>433</v>
      </c>
      <c r="BK86" s="39" t="s">
        <v>433</v>
      </c>
      <c r="BL86" s="39" t="s">
        <v>433</v>
      </c>
      <c r="BM86" s="57">
        <v>0.84099999999999997</v>
      </c>
      <c r="BN86" s="18">
        <f t="shared" ref="BN86:BN87" si="71">1-BM86</f>
        <v>0.15900000000000003</v>
      </c>
      <c r="BO86">
        <v>0</v>
      </c>
      <c r="BP86" s="54">
        <v>1</v>
      </c>
      <c r="BQ86" t="s">
        <v>433</v>
      </c>
      <c r="BR86" s="54" t="s">
        <v>433</v>
      </c>
      <c r="BT86" s="18"/>
      <c r="BU86">
        <v>0.58150000000000002</v>
      </c>
      <c r="BV86" s="18">
        <f t="shared" si="69"/>
        <v>0.41849999999999998</v>
      </c>
      <c r="BW86" s="18" t="s">
        <v>181</v>
      </c>
      <c r="CD86" s="18"/>
      <c r="CG86" s="18"/>
      <c r="CJ86" s="25">
        <v>37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 s="18">
        <v>0</v>
      </c>
      <c r="CS86">
        <v>0</v>
      </c>
      <c r="CT86">
        <v>0</v>
      </c>
      <c r="CU86">
        <v>1</v>
      </c>
      <c r="CV86" s="18">
        <v>0</v>
      </c>
      <c r="CW86">
        <v>0</v>
      </c>
      <c r="CX86">
        <v>0</v>
      </c>
      <c r="CY86">
        <v>0</v>
      </c>
      <c r="CZ86">
        <v>0</v>
      </c>
      <c r="DA86" s="18">
        <v>0</v>
      </c>
      <c r="DB86">
        <v>0</v>
      </c>
      <c r="DC86">
        <v>0</v>
      </c>
      <c r="DD86">
        <v>1</v>
      </c>
      <c r="DE86">
        <v>1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 s="18">
        <v>1</v>
      </c>
      <c r="DN86" s="18"/>
      <c r="DS86" s="43" t="s">
        <v>397</v>
      </c>
    </row>
    <row r="87" spans="1:123" s="69" customFormat="1" x14ac:dyDescent="0.25">
      <c r="A87" s="69">
        <v>86</v>
      </c>
      <c r="B87" s="69">
        <v>8</v>
      </c>
      <c r="C87" s="70" t="s">
        <v>184</v>
      </c>
      <c r="D87" s="71">
        <v>7.1</v>
      </c>
      <c r="E87" s="72">
        <v>0.4</v>
      </c>
      <c r="F87" s="73">
        <f t="shared" si="70"/>
        <v>17.749999999999996</v>
      </c>
      <c r="G87" s="73">
        <f t="shared" si="64"/>
        <v>6.6999999999999993</v>
      </c>
      <c r="H87" s="74">
        <f t="shared" si="65"/>
        <v>7.5</v>
      </c>
      <c r="I87" s="75">
        <f t="shared" si="35"/>
        <v>0.12250395627520262</v>
      </c>
      <c r="J87" s="76">
        <f t="shared" si="36"/>
        <v>6.9016313394480366E-3</v>
      </c>
      <c r="K87" s="76">
        <f t="shared" si="66"/>
        <v>144.89327969233079</v>
      </c>
      <c r="L87" s="76">
        <f t="shared" si="67"/>
        <v>0.11560232493575459</v>
      </c>
      <c r="M87" s="76">
        <f t="shared" si="68"/>
        <v>0.12940558761465065</v>
      </c>
      <c r="N87" s="77"/>
      <c r="O87" s="78"/>
      <c r="P87" s="79"/>
      <c r="Q87" s="79"/>
      <c r="R87" s="78"/>
      <c r="S87" s="79"/>
      <c r="T87" s="79"/>
      <c r="U87" s="78"/>
      <c r="V87" s="79"/>
      <c r="W87" s="79"/>
      <c r="X87" s="79"/>
      <c r="Y87" s="78"/>
      <c r="Z87" s="79"/>
      <c r="AA87" s="78">
        <v>1</v>
      </c>
      <c r="AB87" s="79">
        <v>0</v>
      </c>
      <c r="AC87" s="78">
        <v>0</v>
      </c>
      <c r="AD87" s="79">
        <v>0</v>
      </c>
      <c r="AE87" s="79">
        <v>0</v>
      </c>
      <c r="AF87" s="79">
        <v>1</v>
      </c>
      <c r="AG87" s="79">
        <v>0</v>
      </c>
      <c r="AH87" s="78">
        <v>20690</v>
      </c>
      <c r="AI87" s="79">
        <v>10</v>
      </c>
      <c r="AJ87" s="79">
        <f t="shared" si="28"/>
        <v>20679</v>
      </c>
      <c r="AK87" s="79"/>
      <c r="AL87" s="73">
        <v>11.016999999999999</v>
      </c>
      <c r="AM87" s="73">
        <v>17.402999999999999</v>
      </c>
      <c r="AN87" s="79">
        <v>1</v>
      </c>
      <c r="AO87" s="79">
        <v>0</v>
      </c>
      <c r="AP87" s="79">
        <v>1</v>
      </c>
      <c r="AQ87" s="79">
        <v>0</v>
      </c>
      <c r="AR87" s="79">
        <v>0</v>
      </c>
      <c r="AS87" s="79">
        <v>0</v>
      </c>
      <c r="AT87" s="78">
        <v>0</v>
      </c>
      <c r="AU87" s="79">
        <v>1</v>
      </c>
      <c r="AV87" s="80">
        <v>0</v>
      </c>
      <c r="AW87" s="79">
        <v>1</v>
      </c>
      <c r="AX87" s="79">
        <v>0</v>
      </c>
      <c r="AY87" s="80">
        <v>0</v>
      </c>
      <c r="AZ87" s="81">
        <v>2007</v>
      </c>
      <c r="BA87" s="82"/>
      <c r="BB87" s="76">
        <v>7.0999999999999994E-2</v>
      </c>
      <c r="BC87" s="76">
        <v>0.13150000000000001</v>
      </c>
      <c r="BD87" s="76">
        <v>0.6623</v>
      </c>
      <c r="BE87" s="83">
        <v>0.13519999999999999</v>
      </c>
      <c r="BF87" s="76" t="s">
        <v>433</v>
      </c>
      <c r="BG87" s="83" t="s">
        <v>433</v>
      </c>
      <c r="BH87" s="76" t="s">
        <v>433</v>
      </c>
      <c r="BI87" s="76" t="s">
        <v>433</v>
      </c>
      <c r="BJ87" s="76" t="s">
        <v>433</v>
      </c>
      <c r="BK87" s="76" t="s">
        <v>433</v>
      </c>
      <c r="BL87" s="76" t="s">
        <v>433</v>
      </c>
      <c r="BM87" s="84">
        <v>0.84099999999999997</v>
      </c>
      <c r="BN87" s="85">
        <f t="shared" si="71"/>
        <v>0.15900000000000003</v>
      </c>
      <c r="BO87" s="88">
        <v>0</v>
      </c>
      <c r="BP87" s="86">
        <v>1</v>
      </c>
      <c r="BQ87" s="69" t="s">
        <v>433</v>
      </c>
      <c r="BR87" s="86" t="s">
        <v>433</v>
      </c>
      <c r="BT87" s="85"/>
      <c r="BU87" s="69">
        <v>0.58150000000000002</v>
      </c>
      <c r="BV87" s="85">
        <f t="shared" si="69"/>
        <v>0.41849999999999998</v>
      </c>
      <c r="BW87" s="85" t="s">
        <v>181</v>
      </c>
      <c r="CD87" s="85"/>
      <c r="CG87" s="85"/>
      <c r="CJ87" s="70">
        <v>37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1</v>
      </c>
      <c r="CR87" s="85">
        <v>0</v>
      </c>
      <c r="CS87" s="69">
        <v>0</v>
      </c>
      <c r="CT87" s="69">
        <v>0</v>
      </c>
      <c r="CU87" s="69">
        <v>1</v>
      </c>
      <c r="CV87" s="85">
        <v>0</v>
      </c>
      <c r="CW87" s="69">
        <v>0</v>
      </c>
      <c r="CX87" s="69">
        <v>0</v>
      </c>
      <c r="CY87" s="69">
        <v>0</v>
      </c>
      <c r="CZ87" s="69">
        <v>0</v>
      </c>
      <c r="DA87" s="85">
        <v>0</v>
      </c>
      <c r="DB87" s="69">
        <v>0</v>
      </c>
      <c r="DC87" s="69">
        <v>0</v>
      </c>
      <c r="DD87" s="69">
        <v>1</v>
      </c>
      <c r="DE87" s="69">
        <v>1</v>
      </c>
      <c r="DF87" s="69">
        <v>1</v>
      </c>
      <c r="DG87" s="69">
        <v>0</v>
      </c>
      <c r="DH87" s="69">
        <v>1</v>
      </c>
      <c r="DI87" s="69">
        <v>0</v>
      </c>
      <c r="DJ87" s="69">
        <v>0</v>
      </c>
      <c r="DK87" s="69">
        <v>0</v>
      </c>
      <c r="DL87" s="85">
        <v>1</v>
      </c>
      <c r="DN87" s="85"/>
      <c r="DR87" s="70"/>
      <c r="DS87" s="87" t="s">
        <v>397</v>
      </c>
    </row>
    <row r="88" spans="1:123" x14ac:dyDescent="0.25">
      <c r="A88">
        <v>87</v>
      </c>
      <c r="B88">
        <v>9</v>
      </c>
      <c r="C88" s="25" t="s">
        <v>28</v>
      </c>
      <c r="D88" s="12">
        <v>7.1</v>
      </c>
      <c r="E88" s="14">
        <v>0.2</v>
      </c>
      <c r="F88" s="7">
        <f t="shared" si="70"/>
        <v>35.499999999999993</v>
      </c>
      <c r="G88" s="7">
        <f t="shared" si="64"/>
        <v>6.8999999999999995</v>
      </c>
      <c r="H88" s="16">
        <f t="shared" si="65"/>
        <v>7.3</v>
      </c>
      <c r="I88" s="11">
        <f t="shared" si="35"/>
        <v>0.42671320708183785</v>
      </c>
      <c r="J88" s="39">
        <f t="shared" si="36"/>
        <v>1.2020090340333465E-2</v>
      </c>
      <c r="K88" s="39">
        <f t="shared" ref="K88:K100" si="72">IFERROR(1/J88, "X")</f>
        <v>83.194050268032981</v>
      </c>
      <c r="L88" s="39">
        <f t="shared" ref="L88:L100" si="73">IFERROR(I88-J88, "X")</f>
        <v>0.41469311674150439</v>
      </c>
      <c r="M88" s="39">
        <f t="shared" ref="M88:M100" si="74">IFERROR(I88+J88, "X")</f>
        <v>0.43873329742217132</v>
      </c>
      <c r="N88" s="42"/>
      <c r="O88" s="8"/>
      <c r="P88" s="9"/>
      <c r="Q88" s="9"/>
      <c r="R88" s="8"/>
      <c r="S88" s="9"/>
      <c r="T88" s="9"/>
      <c r="U88" s="8"/>
      <c r="V88" s="9"/>
      <c r="W88" s="9"/>
      <c r="X88" s="9"/>
      <c r="Y88" s="8"/>
      <c r="Z88" s="9"/>
      <c r="AA88" s="8">
        <v>1</v>
      </c>
      <c r="AB88" s="9">
        <v>0</v>
      </c>
      <c r="AC88" s="8">
        <v>0</v>
      </c>
      <c r="AD88" s="9">
        <v>0</v>
      </c>
      <c r="AE88" s="9">
        <v>0</v>
      </c>
      <c r="AF88" s="9">
        <v>1</v>
      </c>
      <c r="AG88" s="9">
        <v>0</v>
      </c>
      <c r="AH88" s="8">
        <v>5668</v>
      </c>
      <c r="AI88" s="9">
        <v>6</v>
      </c>
      <c r="AJ88" s="9">
        <f t="shared" si="28"/>
        <v>5661</v>
      </c>
      <c r="AL88" s="7">
        <v>3.5219999999999998</v>
      </c>
      <c r="AM88" s="7">
        <v>27.109000000000002</v>
      </c>
      <c r="AN88" s="9">
        <v>1</v>
      </c>
      <c r="AO88" s="9">
        <v>0</v>
      </c>
      <c r="AP88" s="9">
        <v>0</v>
      </c>
      <c r="AQ88" s="9">
        <v>1</v>
      </c>
      <c r="AR88" s="9">
        <v>0</v>
      </c>
      <c r="AS88" s="9">
        <v>0</v>
      </c>
      <c r="AT88" s="8">
        <v>0</v>
      </c>
      <c r="AU88" s="9">
        <v>1</v>
      </c>
      <c r="AV88" s="31">
        <v>0</v>
      </c>
      <c r="AW88" s="9">
        <v>1</v>
      </c>
      <c r="AX88" s="9">
        <v>0</v>
      </c>
      <c r="AY88" s="31">
        <v>0</v>
      </c>
      <c r="AZ88" s="21">
        <v>2000</v>
      </c>
      <c r="BA88" s="23"/>
      <c r="BB88" s="39">
        <v>0.57299999999999995</v>
      </c>
      <c r="BC88" s="39">
        <v>0.13100000000000001</v>
      </c>
      <c r="BD88" s="39">
        <v>0.22800000000000001</v>
      </c>
      <c r="BE88" s="59">
        <v>6.8000000000000005E-2</v>
      </c>
      <c r="BF88" s="39">
        <f>1-BG88</f>
        <v>0.47391786903440625</v>
      </c>
      <c r="BG88" s="59">
        <v>0.52608213096559375</v>
      </c>
      <c r="BH88" s="39" t="s">
        <v>433</v>
      </c>
      <c r="BI88" s="39" t="s">
        <v>433</v>
      </c>
      <c r="BJ88" s="39" t="s">
        <v>433</v>
      </c>
      <c r="BK88" s="39" t="s">
        <v>433</v>
      </c>
      <c r="BL88" s="39" t="s">
        <v>433</v>
      </c>
      <c r="BM88" s="57">
        <v>0.48</v>
      </c>
      <c r="BN88" s="18">
        <v>0.52</v>
      </c>
      <c r="BO88">
        <v>0.54410000000000003</v>
      </c>
      <c r="BP88" s="54">
        <f>1-BO88</f>
        <v>0.45589999999999997</v>
      </c>
      <c r="BQ88" t="s">
        <v>433</v>
      </c>
      <c r="BR88" s="54" t="s">
        <v>433</v>
      </c>
      <c r="BT88" s="18"/>
      <c r="BU88">
        <v>0.58699999999999997</v>
      </c>
      <c r="BV88" s="18">
        <f t="shared" si="69"/>
        <v>0.41300000000000003</v>
      </c>
      <c r="BW88" s="18" t="s">
        <v>27</v>
      </c>
      <c r="CD88" s="18"/>
      <c r="CG88" s="18"/>
      <c r="CJ88" s="25">
        <v>42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 s="18">
        <v>0</v>
      </c>
      <c r="CS88">
        <v>0</v>
      </c>
      <c r="CT88">
        <v>0</v>
      </c>
      <c r="CU88">
        <v>0</v>
      </c>
      <c r="CV88" s="18">
        <v>1</v>
      </c>
      <c r="CW88">
        <v>0</v>
      </c>
      <c r="CX88">
        <v>0</v>
      </c>
      <c r="CY88">
        <v>0</v>
      </c>
      <c r="CZ88">
        <v>0</v>
      </c>
      <c r="DA88" s="1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0</v>
      </c>
      <c r="DH88">
        <v>1</v>
      </c>
      <c r="DI88">
        <v>0</v>
      </c>
      <c r="DJ88">
        <v>0</v>
      </c>
      <c r="DK88">
        <v>1</v>
      </c>
      <c r="DL88" s="18">
        <v>0</v>
      </c>
      <c r="DN88" s="18"/>
      <c r="DS88" s="43" t="s">
        <v>397</v>
      </c>
    </row>
    <row r="89" spans="1:123" x14ac:dyDescent="0.25">
      <c r="A89">
        <v>88</v>
      </c>
      <c r="B89">
        <v>9</v>
      </c>
      <c r="C89" s="25" t="s">
        <v>28</v>
      </c>
      <c r="D89" s="12">
        <v>7.1</v>
      </c>
      <c r="E89" s="14">
        <v>0.2</v>
      </c>
      <c r="F89" s="7">
        <f t="shared" si="70"/>
        <v>35.499999999999993</v>
      </c>
      <c r="G89" s="7">
        <f t="shared" si="64"/>
        <v>6.8999999999999995</v>
      </c>
      <c r="H89" s="16">
        <f t="shared" si="65"/>
        <v>7.3</v>
      </c>
      <c r="I89" s="11">
        <f t="shared" si="35"/>
        <v>0.42674403673342659</v>
      </c>
      <c r="J89" s="39">
        <f t="shared" si="36"/>
        <v>1.2020958781223286E-2</v>
      </c>
      <c r="K89" s="39">
        <f t="shared" si="72"/>
        <v>83.188040005760442</v>
      </c>
      <c r="L89" s="39">
        <f t="shared" si="73"/>
        <v>0.41472307795220331</v>
      </c>
      <c r="M89" s="39">
        <f t="shared" si="74"/>
        <v>0.43876499551464987</v>
      </c>
      <c r="N89" s="42"/>
      <c r="O89" s="8"/>
      <c r="P89" s="9"/>
      <c r="Q89" s="9"/>
      <c r="R89" s="8"/>
      <c r="S89" s="9"/>
      <c r="T89" s="9"/>
      <c r="U89" s="8"/>
      <c r="V89" s="9"/>
      <c r="W89" s="9"/>
      <c r="X89" s="9"/>
      <c r="Y89" s="8"/>
      <c r="Z89" s="9"/>
      <c r="AA89" s="8">
        <v>1</v>
      </c>
      <c r="AB89" s="9">
        <v>0</v>
      </c>
      <c r="AC89" s="8">
        <v>0</v>
      </c>
      <c r="AD89" s="9">
        <v>0</v>
      </c>
      <c r="AE89" s="9">
        <v>0</v>
      </c>
      <c r="AF89" s="9">
        <v>1</v>
      </c>
      <c r="AG89" s="9">
        <v>0</v>
      </c>
      <c r="AH89" s="8">
        <v>5668</v>
      </c>
      <c r="AI89" s="9">
        <v>7</v>
      </c>
      <c r="AJ89" s="9">
        <f t="shared" si="28"/>
        <v>5660</v>
      </c>
      <c r="AL89" s="7">
        <v>3.5219999999999998</v>
      </c>
      <c r="AM89" s="7">
        <v>27.109000000000002</v>
      </c>
      <c r="AN89" s="9">
        <v>1</v>
      </c>
      <c r="AO89" s="9">
        <v>0</v>
      </c>
      <c r="AP89" s="9">
        <v>0</v>
      </c>
      <c r="AQ89" s="9">
        <v>1</v>
      </c>
      <c r="AR89" s="9">
        <v>0</v>
      </c>
      <c r="AS89" s="9">
        <v>0</v>
      </c>
      <c r="AT89" s="8">
        <v>0</v>
      </c>
      <c r="AU89" s="9">
        <v>1</v>
      </c>
      <c r="AV89" s="31">
        <v>0</v>
      </c>
      <c r="AW89" s="9">
        <v>1</v>
      </c>
      <c r="AX89" s="9">
        <v>0</v>
      </c>
      <c r="AY89" s="31">
        <v>0</v>
      </c>
      <c r="AZ89" s="21">
        <v>2000</v>
      </c>
      <c r="BA89" s="23"/>
      <c r="BB89" s="39">
        <v>0.57299999999999995</v>
      </c>
      <c r="BC89" s="39">
        <v>0.13100000000000001</v>
      </c>
      <c r="BD89" s="39">
        <v>0.22800000000000001</v>
      </c>
      <c r="BE89" s="59">
        <v>6.8000000000000005E-2</v>
      </c>
      <c r="BF89" s="39">
        <f>1-BG89</f>
        <v>0.47391786903440625</v>
      </c>
      <c r="BG89" s="59">
        <v>0.52608213096559375</v>
      </c>
      <c r="BH89" s="39" t="s">
        <v>433</v>
      </c>
      <c r="BI89" s="39" t="s">
        <v>433</v>
      </c>
      <c r="BJ89" s="39" t="s">
        <v>433</v>
      </c>
      <c r="BK89" s="39" t="s">
        <v>433</v>
      </c>
      <c r="BL89" s="39" t="s">
        <v>433</v>
      </c>
      <c r="BM89" s="57">
        <v>0.48</v>
      </c>
      <c r="BN89" s="18">
        <v>0.52</v>
      </c>
      <c r="BO89">
        <v>0.54410000000000003</v>
      </c>
      <c r="BP89" s="54">
        <f t="shared" ref="BP89:BP90" si="75">1-BO89</f>
        <v>0.45589999999999997</v>
      </c>
      <c r="BQ89" t="s">
        <v>433</v>
      </c>
      <c r="BR89" s="54" t="s">
        <v>433</v>
      </c>
      <c r="BT89" s="18"/>
      <c r="BU89">
        <v>0.58699999999999997</v>
      </c>
      <c r="BV89" s="18">
        <f t="shared" si="69"/>
        <v>0.41300000000000003</v>
      </c>
      <c r="BW89" s="18" t="s">
        <v>27</v>
      </c>
      <c r="CD89" s="18"/>
      <c r="CG89" s="18"/>
      <c r="CJ89" s="25">
        <v>42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 s="18">
        <v>0</v>
      </c>
      <c r="CS89">
        <v>0</v>
      </c>
      <c r="CT89">
        <v>0</v>
      </c>
      <c r="CU89">
        <v>0</v>
      </c>
      <c r="CV89" s="18">
        <v>1</v>
      </c>
      <c r="CW89">
        <v>0</v>
      </c>
      <c r="CX89">
        <v>0</v>
      </c>
      <c r="CY89">
        <v>0</v>
      </c>
      <c r="CZ89">
        <v>0</v>
      </c>
      <c r="DA89" s="18">
        <v>0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0</v>
      </c>
      <c r="DH89">
        <v>1</v>
      </c>
      <c r="DI89">
        <v>0</v>
      </c>
      <c r="DJ89">
        <v>0</v>
      </c>
      <c r="DK89">
        <v>1</v>
      </c>
      <c r="DL89" s="18">
        <v>0</v>
      </c>
      <c r="DN89" s="18"/>
      <c r="DS89" s="43" t="s">
        <v>397</v>
      </c>
    </row>
    <row r="90" spans="1:123" x14ac:dyDescent="0.25">
      <c r="A90">
        <v>89</v>
      </c>
      <c r="B90">
        <v>9</v>
      </c>
      <c r="C90" s="25" t="s">
        <v>28</v>
      </c>
      <c r="D90" s="12">
        <v>-0.7</v>
      </c>
      <c r="E90" s="14">
        <v>0.3</v>
      </c>
      <c r="F90" s="7">
        <f t="shared" si="70"/>
        <v>-2.3333333333333335</v>
      </c>
      <c r="G90" s="7">
        <f t="shared" si="64"/>
        <v>-1</v>
      </c>
      <c r="H90" s="16">
        <f t="shared" si="65"/>
        <v>-0.39999999999999997</v>
      </c>
      <c r="I90" s="11">
        <f t="shared" si="35"/>
        <v>-1.625929627638574E-2</v>
      </c>
      <c r="J90" s="39">
        <f t="shared" si="36"/>
        <v>6.9682698327367442E-3</v>
      </c>
      <c r="K90" s="39">
        <f t="shared" si="72"/>
        <v>143.50764594419505</v>
      </c>
      <c r="L90" s="39">
        <f t="shared" si="73"/>
        <v>-2.3227566109122483E-2</v>
      </c>
      <c r="M90" s="39">
        <f t="shared" si="74"/>
        <v>-9.2910264436489969E-3</v>
      </c>
      <c r="N90" s="42"/>
      <c r="O90" s="8"/>
      <c r="P90" s="9"/>
      <c r="Q90" s="9"/>
      <c r="R90" s="8"/>
      <c r="S90" s="9"/>
      <c r="T90" s="9"/>
      <c r="U90" s="8"/>
      <c r="V90" s="9"/>
      <c r="W90" s="9"/>
      <c r="X90" s="9"/>
      <c r="Y90" s="8"/>
      <c r="Z90" s="9"/>
      <c r="AA90" s="8">
        <v>1</v>
      </c>
      <c r="AB90" s="9">
        <v>0</v>
      </c>
      <c r="AC90" s="8">
        <v>0</v>
      </c>
      <c r="AD90" s="9">
        <v>0</v>
      </c>
      <c r="AE90" s="9">
        <v>0</v>
      </c>
      <c r="AF90" s="9">
        <v>1</v>
      </c>
      <c r="AG90" s="9">
        <v>0</v>
      </c>
      <c r="AH90" s="8">
        <v>20602</v>
      </c>
      <c r="AI90" s="9">
        <v>12</v>
      </c>
      <c r="AJ90" s="9">
        <f t="shared" si="28"/>
        <v>20589</v>
      </c>
      <c r="AL90" s="7">
        <v>3.5219999999999998</v>
      </c>
      <c r="AM90" s="7">
        <v>27.109000000000002</v>
      </c>
      <c r="AN90" s="9">
        <v>1</v>
      </c>
      <c r="AO90" s="9">
        <v>0</v>
      </c>
      <c r="AP90" s="9">
        <v>0</v>
      </c>
      <c r="AQ90" s="9">
        <v>1</v>
      </c>
      <c r="AR90" s="9">
        <v>0</v>
      </c>
      <c r="AS90" s="9">
        <v>0</v>
      </c>
      <c r="AT90" s="8">
        <v>0</v>
      </c>
      <c r="AU90" s="9">
        <v>1</v>
      </c>
      <c r="AV90" s="31">
        <v>0</v>
      </c>
      <c r="AW90" s="9">
        <v>1</v>
      </c>
      <c r="AX90" s="9">
        <v>0</v>
      </c>
      <c r="AY90" s="31">
        <v>0</v>
      </c>
      <c r="AZ90" s="21">
        <v>2000</v>
      </c>
      <c r="BA90" s="23"/>
      <c r="BB90" s="39">
        <v>0.57299999999999995</v>
      </c>
      <c r="BC90" s="39">
        <v>0.13100000000000001</v>
      </c>
      <c r="BD90" s="39">
        <v>0.22800000000000001</v>
      </c>
      <c r="BE90" s="59">
        <v>6.8000000000000005E-2</v>
      </c>
      <c r="BF90" s="39">
        <f t="shared" ref="BF90:BF99" si="76">1-BG90</f>
        <v>0.47391786903440625</v>
      </c>
      <c r="BG90" s="59">
        <v>0.52608213096559375</v>
      </c>
      <c r="BH90" s="39" t="s">
        <v>433</v>
      </c>
      <c r="BI90" s="39" t="s">
        <v>433</v>
      </c>
      <c r="BJ90" s="39" t="s">
        <v>433</v>
      </c>
      <c r="BK90" s="39" t="s">
        <v>433</v>
      </c>
      <c r="BL90" s="39" t="s">
        <v>433</v>
      </c>
      <c r="BM90" s="57">
        <v>0.48</v>
      </c>
      <c r="BN90" s="18">
        <v>0.52</v>
      </c>
      <c r="BO90">
        <v>0.54410000000000003</v>
      </c>
      <c r="BP90" s="54">
        <f t="shared" si="75"/>
        <v>0.45589999999999997</v>
      </c>
      <c r="BQ90" t="s">
        <v>433</v>
      </c>
      <c r="BR90" s="54" t="s">
        <v>433</v>
      </c>
      <c r="BT90" s="18"/>
      <c r="BU90">
        <v>0.58699999999999997</v>
      </c>
      <c r="BV90" s="18">
        <f t="shared" ref="BV90:BV99" si="77">1-BU90</f>
        <v>0.41300000000000003</v>
      </c>
      <c r="BW90" s="18" t="s">
        <v>27</v>
      </c>
      <c r="CD90" s="18"/>
      <c r="CG90" s="18"/>
      <c r="CJ90" s="25">
        <v>42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 s="18">
        <v>0</v>
      </c>
      <c r="CS90">
        <v>0</v>
      </c>
      <c r="CT90">
        <v>0</v>
      </c>
      <c r="CU90">
        <v>0</v>
      </c>
      <c r="CV90" s="18">
        <v>1</v>
      </c>
      <c r="CW90">
        <v>0</v>
      </c>
      <c r="CX90">
        <v>0</v>
      </c>
      <c r="CY90">
        <v>0</v>
      </c>
      <c r="CZ90">
        <v>0</v>
      </c>
      <c r="DA90" s="18">
        <v>0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0</v>
      </c>
      <c r="DH90">
        <v>1</v>
      </c>
      <c r="DI90">
        <v>0</v>
      </c>
      <c r="DJ90">
        <v>0</v>
      </c>
      <c r="DK90">
        <v>1</v>
      </c>
      <c r="DL90" s="18">
        <v>1</v>
      </c>
      <c r="DN90" s="18"/>
      <c r="DS90" s="43" t="s">
        <v>397</v>
      </c>
    </row>
    <row r="91" spans="1:123" x14ac:dyDescent="0.25">
      <c r="A91">
        <v>90</v>
      </c>
      <c r="B91">
        <v>9</v>
      </c>
      <c r="C91" s="25" t="s">
        <v>28</v>
      </c>
      <c r="D91" s="12">
        <v>8.1</v>
      </c>
      <c r="E91" s="14">
        <v>0.3</v>
      </c>
      <c r="F91" s="7">
        <f t="shared" si="70"/>
        <v>27</v>
      </c>
      <c r="G91" s="7">
        <f t="shared" si="64"/>
        <v>7.8</v>
      </c>
      <c r="H91" s="16">
        <f t="shared" si="65"/>
        <v>8.4</v>
      </c>
      <c r="I91" s="11">
        <f t="shared" si="35"/>
        <v>0.48769524889134491</v>
      </c>
      <c r="J91" s="39">
        <f t="shared" si="36"/>
        <v>1.8062786995975737E-2</v>
      </c>
      <c r="K91" s="39">
        <f t="shared" si="72"/>
        <v>55.362442142665635</v>
      </c>
      <c r="L91" s="39">
        <f t="shared" si="73"/>
        <v>0.46963246189536917</v>
      </c>
      <c r="M91" s="39">
        <f t="shared" si="74"/>
        <v>0.5057580358873206</v>
      </c>
      <c r="N91" s="42"/>
      <c r="O91" s="8"/>
      <c r="P91" s="9"/>
      <c r="Q91" s="9"/>
      <c r="R91" s="8"/>
      <c r="S91" s="9"/>
      <c r="T91" s="9"/>
      <c r="U91" s="8"/>
      <c r="V91" s="9"/>
      <c r="W91" s="9"/>
      <c r="X91" s="9"/>
      <c r="Y91" s="8"/>
      <c r="Z91" s="9"/>
      <c r="AA91" s="8">
        <v>1</v>
      </c>
      <c r="AB91" s="9">
        <v>0</v>
      </c>
      <c r="AC91" s="8">
        <v>0</v>
      </c>
      <c r="AD91" s="9">
        <v>0</v>
      </c>
      <c r="AE91" s="9">
        <v>0</v>
      </c>
      <c r="AF91" s="9">
        <v>1</v>
      </c>
      <c r="AG91" s="9">
        <v>0</v>
      </c>
      <c r="AH91" s="8">
        <v>2343</v>
      </c>
      <c r="AI91" s="9">
        <v>6</v>
      </c>
      <c r="AJ91" s="9">
        <f t="shared" si="28"/>
        <v>2336</v>
      </c>
      <c r="AL91" s="7">
        <v>3.5219999999999998</v>
      </c>
      <c r="AM91" s="7">
        <v>27.109000000000002</v>
      </c>
      <c r="AN91" s="9">
        <v>1</v>
      </c>
      <c r="AO91" s="9">
        <v>0</v>
      </c>
      <c r="AP91" s="9">
        <v>0</v>
      </c>
      <c r="AQ91" s="9">
        <v>1</v>
      </c>
      <c r="AR91" s="9">
        <v>0</v>
      </c>
      <c r="AS91" s="9">
        <v>0</v>
      </c>
      <c r="AT91" s="8">
        <v>0</v>
      </c>
      <c r="AU91" s="9">
        <v>1</v>
      </c>
      <c r="AV91" s="31">
        <v>0</v>
      </c>
      <c r="AW91" s="9">
        <v>1</v>
      </c>
      <c r="AX91" s="9">
        <v>0</v>
      </c>
      <c r="AY91" s="31">
        <v>0</v>
      </c>
      <c r="AZ91" s="21">
        <v>2000</v>
      </c>
      <c r="BA91" s="23"/>
      <c r="BB91" s="39">
        <v>0.57299999999999995</v>
      </c>
      <c r="BC91" s="39">
        <v>0.13100000000000001</v>
      </c>
      <c r="BD91" s="39">
        <v>0.22800000000000001</v>
      </c>
      <c r="BE91" s="59">
        <v>6.8000000000000005E-2</v>
      </c>
      <c r="BF91" s="39">
        <f t="shared" si="76"/>
        <v>0.47391786903440603</v>
      </c>
      <c r="BG91" s="59">
        <v>0.52608213096559397</v>
      </c>
      <c r="BH91" s="39" t="s">
        <v>433</v>
      </c>
      <c r="BI91" s="39" t="s">
        <v>433</v>
      </c>
      <c r="BJ91" s="39" t="s">
        <v>433</v>
      </c>
      <c r="BK91" s="39" t="s">
        <v>433</v>
      </c>
      <c r="BL91" s="39" t="s">
        <v>433</v>
      </c>
      <c r="BM91" s="57">
        <v>0.48</v>
      </c>
      <c r="BN91" s="18">
        <v>0.52</v>
      </c>
      <c r="BO91">
        <v>0.54410000000000003</v>
      </c>
      <c r="BP91" s="54">
        <f t="shared" ref="BP91:BP96" si="78">1-BO91</f>
        <v>0.45589999999999997</v>
      </c>
      <c r="BQ91" t="s">
        <v>433</v>
      </c>
      <c r="BR91" s="54" t="s">
        <v>433</v>
      </c>
      <c r="BT91" s="18"/>
      <c r="BU91">
        <v>0.58699999999999997</v>
      </c>
      <c r="BV91" s="18">
        <f t="shared" si="77"/>
        <v>0.41300000000000003</v>
      </c>
      <c r="BW91" s="18" t="s">
        <v>27</v>
      </c>
      <c r="CD91" s="18"/>
      <c r="CG91" s="18"/>
      <c r="CJ91" s="25">
        <v>42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 s="18">
        <v>0</v>
      </c>
      <c r="CS91">
        <v>0</v>
      </c>
      <c r="CT91">
        <v>0</v>
      </c>
      <c r="CU91">
        <v>0</v>
      </c>
      <c r="CV91" s="18">
        <v>1</v>
      </c>
      <c r="CW91">
        <v>0</v>
      </c>
      <c r="CX91">
        <v>0</v>
      </c>
      <c r="CY91">
        <v>0</v>
      </c>
      <c r="CZ91">
        <v>0</v>
      </c>
      <c r="DA91" s="18">
        <v>0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1</v>
      </c>
      <c r="DI91">
        <v>0</v>
      </c>
      <c r="DJ91">
        <v>0</v>
      </c>
      <c r="DK91">
        <v>1</v>
      </c>
      <c r="DL91" s="18">
        <v>0</v>
      </c>
      <c r="DN91" s="18"/>
      <c r="DS91" s="43" t="s">
        <v>397</v>
      </c>
    </row>
    <row r="92" spans="1:123" x14ac:dyDescent="0.25">
      <c r="A92">
        <v>91</v>
      </c>
      <c r="B92">
        <v>9</v>
      </c>
      <c r="C92" s="25" t="s">
        <v>28</v>
      </c>
      <c r="D92" s="12">
        <v>8.1</v>
      </c>
      <c r="E92" s="14">
        <v>0.3</v>
      </c>
      <c r="F92" s="7">
        <f t="shared" si="70"/>
        <v>27</v>
      </c>
      <c r="G92" s="7">
        <f t="shared" si="64"/>
        <v>7.8</v>
      </c>
      <c r="H92" s="16">
        <f t="shared" si="65"/>
        <v>8.4</v>
      </c>
      <c r="I92" s="11">
        <f t="shared" si="35"/>
        <v>0.48777482713269882</v>
      </c>
      <c r="J92" s="39">
        <f t="shared" si="36"/>
        <v>1.8065734338248103E-2</v>
      </c>
      <c r="K92" s="39">
        <f t="shared" si="72"/>
        <v>55.353410012392196</v>
      </c>
      <c r="L92" s="39">
        <f t="shared" si="73"/>
        <v>0.46970909279445072</v>
      </c>
      <c r="M92" s="39">
        <f t="shared" si="74"/>
        <v>0.50584056147094691</v>
      </c>
      <c r="N92" s="42"/>
      <c r="O92" s="8"/>
      <c r="P92" s="9"/>
      <c r="Q92" s="9"/>
      <c r="R92" s="8"/>
      <c r="S92" s="9"/>
      <c r="T92" s="9"/>
      <c r="U92" s="8"/>
      <c r="V92" s="9"/>
      <c r="W92" s="9"/>
      <c r="X92" s="9"/>
      <c r="Y92" s="8"/>
      <c r="Z92" s="9"/>
      <c r="AA92" s="8">
        <v>1</v>
      </c>
      <c r="AB92" s="9">
        <v>0</v>
      </c>
      <c r="AC92" s="8">
        <v>0</v>
      </c>
      <c r="AD92" s="9">
        <v>0</v>
      </c>
      <c r="AE92" s="9">
        <v>0</v>
      </c>
      <c r="AF92" s="9">
        <v>1</v>
      </c>
      <c r="AG92" s="9">
        <v>0</v>
      </c>
      <c r="AH92" s="8">
        <v>2343</v>
      </c>
      <c r="AI92" s="9">
        <v>7</v>
      </c>
      <c r="AJ92" s="9">
        <f t="shared" si="28"/>
        <v>2335</v>
      </c>
      <c r="AL92" s="7">
        <v>3.5219999999999998</v>
      </c>
      <c r="AM92" s="7">
        <v>27.109000000000002</v>
      </c>
      <c r="AN92" s="9">
        <v>1</v>
      </c>
      <c r="AO92" s="9">
        <v>0</v>
      </c>
      <c r="AP92" s="9">
        <v>0</v>
      </c>
      <c r="AQ92" s="9">
        <v>1</v>
      </c>
      <c r="AR92" s="9">
        <v>0</v>
      </c>
      <c r="AS92" s="9">
        <v>0</v>
      </c>
      <c r="AT92" s="8">
        <v>0</v>
      </c>
      <c r="AU92" s="9">
        <v>1</v>
      </c>
      <c r="AV92" s="31">
        <v>0</v>
      </c>
      <c r="AW92" s="9">
        <v>1</v>
      </c>
      <c r="AX92" s="9">
        <v>0</v>
      </c>
      <c r="AY92" s="31">
        <v>0</v>
      </c>
      <c r="AZ92" s="21">
        <v>2000</v>
      </c>
      <c r="BA92" s="23"/>
      <c r="BB92" s="39">
        <v>0.57299999999999995</v>
      </c>
      <c r="BC92" s="39">
        <v>0.13100000000000001</v>
      </c>
      <c r="BD92" s="39">
        <v>0.22800000000000001</v>
      </c>
      <c r="BE92" s="59">
        <v>6.8000000000000005E-2</v>
      </c>
      <c r="BF92" s="39">
        <f t="shared" ref="BF92:BF96" si="79">1-BG92</f>
        <v>0.47391786903440603</v>
      </c>
      <c r="BG92" s="59">
        <v>0.52608213096559397</v>
      </c>
      <c r="BH92" s="39" t="s">
        <v>433</v>
      </c>
      <c r="BI92" s="39" t="s">
        <v>433</v>
      </c>
      <c r="BJ92" s="39" t="s">
        <v>433</v>
      </c>
      <c r="BK92" s="39" t="s">
        <v>433</v>
      </c>
      <c r="BL92" s="39" t="s">
        <v>433</v>
      </c>
      <c r="BM92" s="57">
        <v>0.48</v>
      </c>
      <c r="BN92" s="18">
        <v>0.52</v>
      </c>
      <c r="BO92">
        <v>0.54410000000000003</v>
      </c>
      <c r="BP92" s="54">
        <f t="shared" si="78"/>
        <v>0.45589999999999997</v>
      </c>
      <c r="BQ92" t="s">
        <v>433</v>
      </c>
      <c r="BR92" s="54" t="s">
        <v>433</v>
      </c>
      <c r="BT92" s="18"/>
      <c r="BU92">
        <v>0.58699999999999997</v>
      </c>
      <c r="BV92" s="18">
        <f t="shared" si="77"/>
        <v>0.41300000000000003</v>
      </c>
      <c r="BW92" s="18" t="s">
        <v>27</v>
      </c>
      <c r="CD92" s="18"/>
      <c r="CG92" s="18"/>
      <c r="CJ92" s="25">
        <v>42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 s="18">
        <v>0</v>
      </c>
      <c r="CS92">
        <v>0</v>
      </c>
      <c r="CT92">
        <v>0</v>
      </c>
      <c r="CU92">
        <v>0</v>
      </c>
      <c r="CV92" s="18">
        <v>1</v>
      </c>
      <c r="CW92">
        <v>0</v>
      </c>
      <c r="CX92">
        <v>0</v>
      </c>
      <c r="CY92">
        <v>0</v>
      </c>
      <c r="CZ92">
        <v>0</v>
      </c>
      <c r="DA92" s="18">
        <v>0</v>
      </c>
      <c r="DB92">
        <v>0</v>
      </c>
      <c r="DC92">
        <v>0</v>
      </c>
      <c r="DD92">
        <v>1</v>
      </c>
      <c r="DE92">
        <v>1</v>
      </c>
      <c r="DF92">
        <v>1</v>
      </c>
      <c r="DG92">
        <v>0</v>
      </c>
      <c r="DH92">
        <v>1</v>
      </c>
      <c r="DI92">
        <v>0</v>
      </c>
      <c r="DJ92">
        <v>0</v>
      </c>
      <c r="DK92">
        <v>1</v>
      </c>
      <c r="DL92" s="18">
        <v>0</v>
      </c>
      <c r="DN92" s="18"/>
      <c r="DS92" s="43" t="s">
        <v>397</v>
      </c>
    </row>
    <row r="93" spans="1:123" x14ac:dyDescent="0.25">
      <c r="A93">
        <v>92</v>
      </c>
      <c r="B93">
        <v>9</v>
      </c>
      <c r="C93" s="25" t="s">
        <v>28</v>
      </c>
      <c r="D93" s="12">
        <v>-1.1000000000000001</v>
      </c>
      <c r="E93" s="14">
        <v>0.5</v>
      </c>
      <c r="F93" s="7">
        <f t="shared" si="70"/>
        <v>-2.2000000000000002</v>
      </c>
      <c r="G93" s="7">
        <f t="shared" si="64"/>
        <v>-1.6</v>
      </c>
      <c r="H93" s="16">
        <f t="shared" si="65"/>
        <v>-0.60000000000000009</v>
      </c>
      <c r="I93" s="11">
        <f t="shared" si="35"/>
        <v>-2.7244002328770587E-2</v>
      </c>
      <c r="J93" s="39">
        <f t="shared" si="36"/>
        <v>1.2383637422168447E-2</v>
      </c>
      <c r="K93" s="39">
        <f t="shared" si="72"/>
        <v>80.751718247972903</v>
      </c>
      <c r="L93" s="39">
        <f t="shared" si="73"/>
        <v>-3.9627639750939032E-2</v>
      </c>
      <c r="M93" s="39">
        <f t="shared" si="74"/>
        <v>-1.486036490660214E-2</v>
      </c>
      <c r="N93" s="42"/>
      <c r="O93" s="8"/>
      <c r="P93" s="9"/>
      <c r="Q93" s="9"/>
      <c r="R93" s="8"/>
      <c r="S93" s="9"/>
      <c r="T93" s="9"/>
      <c r="U93" s="8"/>
      <c r="V93" s="9"/>
      <c r="W93" s="9"/>
      <c r="X93" s="9"/>
      <c r="Y93" s="8"/>
      <c r="Z93" s="9"/>
      <c r="AA93" s="8">
        <v>1</v>
      </c>
      <c r="AB93" s="9">
        <v>0</v>
      </c>
      <c r="AC93" s="8">
        <v>0</v>
      </c>
      <c r="AD93" s="9">
        <v>0</v>
      </c>
      <c r="AE93" s="9">
        <v>0</v>
      </c>
      <c r="AF93" s="9">
        <v>1</v>
      </c>
      <c r="AG93" s="9">
        <v>0</v>
      </c>
      <c r="AH93" s="8">
        <v>6529</v>
      </c>
      <c r="AI93" s="9">
        <v>12</v>
      </c>
      <c r="AJ93" s="9">
        <f t="shared" si="28"/>
        <v>6516</v>
      </c>
      <c r="AL93" s="7">
        <v>3.5219999999999998</v>
      </c>
      <c r="AM93" s="7">
        <v>27.109000000000002</v>
      </c>
      <c r="AN93" s="9">
        <v>1</v>
      </c>
      <c r="AO93" s="9">
        <v>0</v>
      </c>
      <c r="AP93" s="9">
        <v>0</v>
      </c>
      <c r="AQ93" s="9">
        <v>1</v>
      </c>
      <c r="AR93" s="9">
        <v>0</v>
      </c>
      <c r="AS93" s="9">
        <v>0</v>
      </c>
      <c r="AT93" s="8">
        <v>0</v>
      </c>
      <c r="AU93" s="9">
        <v>1</v>
      </c>
      <c r="AV93" s="31">
        <v>0</v>
      </c>
      <c r="AW93" s="9">
        <v>1</v>
      </c>
      <c r="AX93" s="9">
        <v>0</v>
      </c>
      <c r="AY93" s="31">
        <v>0</v>
      </c>
      <c r="AZ93" s="21">
        <v>2000</v>
      </c>
      <c r="BA93" s="23"/>
      <c r="BB93" s="39">
        <v>0.57299999999999995</v>
      </c>
      <c r="BC93" s="39">
        <v>0.13100000000000001</v>
      </c>
      <c r="BD93" s="39">
        <v>0.22800000000000001</v>
      </c>
      <c r="BE93" s="59">
        <v>6.8000000000000005E-2</v>
      </c>
      <c r="BF93" s="39">
        <f t="shared" si="79"/>
        <v>0.47391786903440603</v>
      </c>
      <c r="BG93" s="59">
        <v>0.52608213096559397</v>
      </c>
      <c r="BH93" s="39" t="s">
        <v>433</v>
      </c>
      <c r="BI93" s="39" t="s">
        <v>433</v>
      </c>
      <c r="BJ93" s="39" t="s">
        <v>433</v>
      </c>
      <c r="BK93" s="39" t="s">
        <v>433</v>
      </c>
      <c r="BL93" s="39" t="s">
        <v>433</v>
      </c>
      <c r="BM93" s="57">
        <v>0.48</v>
      </c>
      <c r="BN93" s="18">
        <v>0.52</v>
      </c>
      <c r="BO93">
        <v>0.54410000000000003</v>
      </c>
      <c r="BP93" s="54">
        <f t="shared" si="78"/>
        <v>0.45589999999999997</v>
      </c>
      <c r="BQ93" t="s">
        <v>433</v>
      </c>
      <c r="BR93" s="54" t="s">
        <v>433</v>
      </c>
      <c r="BT93" s="18"/>
      <c r="BU93">
        <v>0.58699999999999997</v>
      </c>
      <c r="BV93" s="18">
        <f t="shared" si="77"/>
        <v>0.41300000000000003</v>
      </c>
      <c r="BW93" s="18" t="s">
        <v>27</v>
      </c>
      <c r="CD93" s="18"/>
      <c r="CG93" s="18"/>
      <c r="CJ93" s="25">
        <v>42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 s="18">
        <v>0</v>
      </c>
      <c r="CS93">
        <v>0</v>
      </c>
      <c r="CT93">
        <v>0</v>
      </c>
      <c r="CU93">
        <v>0</v>
      </c>
      <c r="CV93" s="18">
        <v>1</v>
      </c>
      <c r="CW93">
        <v>0</v>
      </c>
      <c r="CX93">
        <v>0</v>
      </c>
      <c r="CY93">
        <v>0</v>
      </c>
      <c r="CZ93">
        <v>0</v>
      </c>
      <c r="DA93" s="18">
        <v>0</v>
      </c>
      <c r="DB93">
        <v>0</v>
      </c>
      <c r="DC93">
        <v>0</v>
      </c>
      <c r="DD93">
        <v>1</v>
      </c>
      <c r="DE93">
        <v>1</v>
      </c>
      <c r="DF93">
        <v>1</v>
      </c>
      <c r="DG93">
        <v>0</v>
      </c>
      <c r="DH93">
        <v>1</v>
      </c>
      <c r="DI93">
        <v>0</v>
      </c>
      <c r="DJ93">
        <v>0</v>
      </c>
      <c r="DK93">
        <v>1</v>
      </c>
      <c r="DL93" s="18">
        <v>1</v>
      </c>
      <c r="DN93" s="18"/>
      <c r="DS93" s="43" t="s">
        <v>397</v>
      </c>
    </row>
    <row r="94" spans="1:123" x14ac:dyDescent="0.25">
      <c r="A94">
        <v>93</v>
      </c>
      <c r="B94">
        <v>9</v>
      </c>
      <c r="C94" s="25" t="s">
        <v>28</v>
      </c>
      <c r="D94" s="12">
        <v>5.7</v>
      </c>
      <c r="E94" s="14">
        <v>0.4</v>
      </c>
      <c r="F94" s="7">
        <f t="shared" si="70"/>
        <v>14.25</v>
      </c>
      <c r="G94" s="7">
        <f t="shared" si="64"/>
        <v>5.3</v>
      </c>
      <c r="H94" s="16">
        <f t="shared" si="65"/>
        <v>6.1000000000000005</v>
      </c>
      <c r="I94" s="11">
        <f t="shared" si="35"/>
        <v>0.24014745989109584</v>
      </c>
      <c r="J94" s="39">
        <f t="shared" si="36"/>
        <v>1.6852453325690936E-2</v>
      </c>
      <c r="K94" s="39">
        <f t="shared" si="72"/>
        <v>59.338541438090637</v>
      </c>
      <c r="L94" s="39">
        <f t="shared" si="73"/>
        <v>0.22329500656540491</v>
      </c>
      <c r="M94" s="39">
        <f t="shared" si="74"/>
        <v>0.25699991321678678</v>
      </c>
      <c r="N94" s="42"/>
      <c r="O94" s="8"/>
      <c r="P94" s="9"/>
      <c r="Q94" s="9"/>
      <c r="R94" s="8"/>
      <c r="S94" s="9"/>
      <c r="T94" s="9"/>
      <c r="U94" s="8"/>
      <c r="V94" s="9"/>
      <c r="W94" s="9"/>
      <c r="X94" s="9"/>
      <c r="Y94" s="8"/>
      <c r="Z94" s="9"/>
      <c r="AA94" s="8">
        <v>1</v>
      </c>
      <c r="AB94" s="9">
        <v>0</v>
      </c>
      <c r="AC94" s="8">
        <v>0</v>
      </c>
      <c r="AD94" s="9">
        <v>0</v>
      </c>
      <c r="AE94" s="9">
        <v>0</v>
      </c>
      <c r="AF94" s="9">
        <v>1</v>
      </c>
      <c r="AG94" s="9">
        <v>0</v>
      </c>
      <c r="AH94" s="8">
        <v>3325</v>
      </c>
      <c r="AI94" s="9">
        <v>6</v>
      </c>
      <c r="AJ94" s="9">
        <f t="shared" si="28"/>
        <v>3318</v>
      </c>
      <c r="AL94" s="7">
        <v>3.5219999999999998</v>
      </c>
      <c r="AM94" s="7">
        <v>27.109000000000002</v>
      </c>
      <c r="AN94" s="9">
        <v>1</v>
      </c>
      <c r="AO94" s="9">
        <v>0</v>
      </c>
      <c r="AP94" s="9">
        <v>0</v>
      </c>
      <c r="AQ94" s="9">
        <v>1</v>
      </c>
      <c r="AR94" s="9">
        <v>0</v>
      </c>
      <c r="AS94" s="9">
        <v>0</v>
      </c>
      <c r="AT94" s="8">
        <v>0</v>
      </c>
      <c r="AU94" s="9">
        <v>1</v>
      </c>
      <c r="AV94" s="31">
        <v>0</v>
      </c>
      <c r="AW94" s="9">
        <v>1</v>
      </c>
      <c r="AX94" s="9">
        <v>0</v>
      </c>
      <c r="AY94" s="31">
        <v>0</v>
      </c>
      <c r="AZ94" s="21">
        <v>2000</v>
      </c>
      <c r="BA94" s="23"/>
      <c r="BB94" s="39">
        <v>0.57299999999999995</v>
      </c>
      <c r="BC94" s="39">
        <v>0.13100000000000001</v>
      </c>
      <c r="BD94" s="39">
        <v>0.22800000000000001</v>
      </c>
      <c r="BE94" s="59">
        <v>6.8000000000000005E-2</v>
      </c>
      <c r="BF94" s="39">
        <f t="shared" si="79"/>
        <v>0.47391786903440603</v>
      </c>
      <c r="BG94" s="59">
        <v>0.52608213096559397</v>
      </c>
      <c r="BH94" s="39" t="s">
        <v>433</v>
      </c>
      <c r="BI94" s="39" t="s">
        <v>433</v>
      </c>
      <c r="BJ94" s="39" t="s">
        <v>433</v>
      </c>
      <c r="BK94" s="39" t="s">
        <v>433</v>
      </c>
      <c r="BL94" s="39" t="s">
        <v>433</v>
      </c>
      <c r="BM94" s="57">
        <v>0.48</v>
      </c>
      <c r="BN94" s="18">
        <v>0.52</v>
      </c>
      <c r="BO94">
        <v>0.54410000000000003</v>
      </c>
      <c r="BP94" s="54">
        <f t="shared" si="78"/>
        <v>0.45589999999999997</v>
      </c>
      <c r="BQ94" t="s">
        <v>433</v>
      </c>
      <c r="BR94" s="54" t="s">
        <v>433</v>
      </c>
      <c r="BT94" s="18"/>
      <c r="BU94">
        <v>0.58699999999999997</v>
      </c>
      <c r="BV94" s="18">
        <f t="shared" si="77"/>
        <v>0.41300000000000003</v>
      </c>
      <c r="BW94" s="18" t="s">
        <v>27</v>
      </c>
      <c r="CD94" s="18"/>
      <c r="CG94" s="18"/>
      <c r="CJ94" s="25">
        <v>42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 s="18">
        <v>0</v>
      </c>
      <c r="CS94">
        <v>0</v>
      </c>
      <c r="CT94">
        <v>0</v>
      </c>
      <c r="CU94">
        <v>0</v>
      </c>
      <c r="CV94" s="18">
        <v>1</v>
      </c>
      <c r="CW94">
        <v>0</v>
      </c>
      <c r="CX94">
        <v>0</v>
      </c>
      <c r="CY94">
        <v>0</v>
      </c>
      <c r="CZ94">
        <v>0</v>
      </c>
      <c r="DA94" s="18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0</v>
      </c>
      <c r="DK94">
        <v>1</v>
      </c>
      <c r="DL94" s="18">
        <v>0</v>
      </c>
      <c r="DN94" s="18"/>
      <c r="DS94" s="43" t="s">
        <v>397</v>
      </c>
    </row>
    <row r="95" spans="1:123" x14ac:dyDescent="0.25">
      <c r="A95">
        <v>94</v>
      </c>
      <c r="B95">
        <v>9</v>
      </c>
      <c r="C95" s="25" t="s">
        <v>28</v>
      </c>
      <c r="D95" s="12">
        <v>5.7</v>
      </c>
      <c r="E95" s="14">
        <v>0.3</v>
      </c>
      <c r="F95" s="7">
        <f t="shared" si="70"/>
        <v>19</v>
      </c>
      <c r="G95" s="7">
        <f t="shared" si="64"/>
        <v>5.4</v>
      </c>
      <c r="H95" s="16">
        <f t="shared" si="65"/>
        <v>6</v>
      </c>
      <c r="I95" s="11">
        <f t="shared" si="35"/>
        <v>0.31329086982171811</v>
      </c>
      <c r="J95" s="39">
        <f t="shared" si="36"/>
        <v>1.6488993148511478E-2</v>
      </c>
      <c r="K95" s="39">
        <f t="shared" si="72"/>
        <v>60.646516800225228</v>
      </c>
      <c r="L95" s="39">
        <f t="shared" si="73"/>
        <v>0.29680187667320662</v>
      </c>
      <c r="M95" s="39">
        <f t="shared" si="74"/>
        <v>0.3297798629702296</v>
      </c>
      <c r="N95" s="42"/>
      <c r="O95" s="8"/>
      <c r="P95" s="9"/>
      <c r="Q95" s="9"/>
      <c r="R95" s="8"/>
      <c r="S95" s="9"/>
      <c r="T95" s="9"/>
      <c r="U95" s="8"/>
      <c r="V95" s="9"/>
      <c r="W95" s="9"/>
      <c r="X95" s="9"/>
      <c r="Y95" s="8"/>
      <c r="Z95" s="9"/>
      <c r="AA95" s="8">
        <v>1</v>
      </c>
      <c r="AB95" s="9">
        <v>0</v>
      </c>
      <c r="AC95" s="8">
        <v>0</v>
      </c>
      <c r="AD95" s="9">
        <v>0</v>
      </c>
      <c r="AE95" s="9">
        <v>0</v>
      </c>
      <c r="AF95" s="9">
        <v>1</v>
      </c>
      <c r="AG95" s="9">
        <v>0</v>
      </c>
      <c r="AH95" s="8">
        <v>3325</v>
      </c>
      <c r="AI95" s="9">
        <v>7</v>
      </c>
      <c r="AJ95" s="9">
        <f t="shared" si="28"/>
        <v>3317</v>
      </c>
      <c r="AL95" s="7">
        <v>3.5219999999999998</v>
      </c>
      <c r="AM95" s="7">
        <v>27.109000000000002</v>
      </c>
      <c r="AN95" s="9">
        <v>1</v>
      </c>
      <c r="AO95" s="9">
        <v>0</v>
      </c>
      <c r="AP95" s="9">
        <v>0</v>
      </c>
      <c r="AQ95" s="9">
        <v>1</v>
      </c>
      <c r="AR95" s="9">
        <v>0</v>
      </c>
      <c r="AS95" s="9">
        <v>0</v>
      </c>
      <c r="AT95" s="8">
        <v>0</v>
      </c>
      <c r="AU95" s="9">
        <v>1</v>
      </c>
      <c r="AV95" s="31">
        <v>0</v>
      </c>
      <c r="AW95" s="9">
        <v>1</v>
      </c>
      <c r="AX95" s="9">
        <v>0</v>
      </c>
      <c r="AY95" s="31">
        <v>0</v>
      </c>
      <c r="AZ95" s="21">
        <v>2000</v>
      </c>
      <c r="BA95" s="23"/>
      <c r="BB95" s="39">
        <v>0.57299999999999995</v>
      </c>
      <c r="BC95" s="39">
        <v>0.13100000000000001</v>
      </c>
      <c r="BD95" s="39">
        <v>0.22800000000000001</v>
      </c>
      <c r="BE95" s="59">
        <v>6.8000000000000005E-2</v>
      </c>
      <c r="BF95" s="39">
        <f t="shared" si="79"/>
        <v>0.47391786903440603</v>
      </c>
      <c r="BG95" s="59">
        <v>0.52608213096559397</v>
      </c>
      <c r="BH95" s="39" t="s">
        <v>433</v>
      </c>
      <c r="BI95" s="39" t="s">
        <v>433</v>
      </c>
      <c r="BJ95" s="39" t="s">
        <v>433</v>
      </c>
      <c r="BK95" s="39" t="s">
        <v>433</v>
      </c>
      <c r="BL95" s="39" t="s">
        <v>433</v>
      </c>
      <c r="BM95" s="57">
        <v>0.48</v>
      </c>
      <c r="BN95" s="18">
        <v>0.52</v>
      </c>
      <c r="BO95">
        <v>0.54410000000000003</v>
      </c>
      <c r="BP95" s="54">
        <f t="shared" si="78"/>
        <v>0.45589999999999997</v>
      </c>
      <c r="BQ95" t="s">
        <v>433</v>
      </c>
      <c r="BR95" s="54" t="s">
        <v>433</v>
      </c>
      <c r="BT95" s="18"/>
      <c r="BU95">
        <v>0.58699999999999997</v>
      </c>
      <c r="BV95" s="18">
        <f t="shared" si="77"/>
        <v>0.41300000000000003</v>
      </c>
      <c r="BW95" s="18" t="s">
        <v>27</v>
      </c>
      <c r="CD95" s="18"/>
      <c r="CG95" s="18"/>
      <c r="CJ95" s="25">
        <v>42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 s="18">
        <v>0</v>
      </c>
      <c r="CS95">
        <v>0</v>
      </c>
      <c r="CT95">
        <v>0</v>
      </c>
      <c r="CU95">
        <v>0</v>
      </c>
      <c r="CV95" s="18">
        <v>1</v>
      </c>
      <c r="CW95">
        <v>0</v>
      </c>
      <c r="CX95">
        <v>0</v>
      </c>
      <c r="CY95">
        <v>0</v>
      </c>
      <c r="CZ95">
        <v>0</v>
      </c>
      <c r="DA95" s="18">
        <v>0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0</v>
      </c>
      <c r="DH95">
        <v>1</v>
      </c>
      <c r="DI95">
        <v>0</v>
      </c>
      <c r="DJ95">
        <v>0</v>
      </c>
      <c r="DK95">
        <v>1</v>
      </c>
      <c r="DL95" s="18">
        <v>0</v>
      </c>
      <c r="DN95" s="18"/>
      <c r="DS95" s="43" t="s">
        <v>397</v>
      </c>
    </row>
    <row r="96" spans="1:123" x14ac:dyDescent="0.25">
      <c r="A96">
        <v>95</v>
      </c>
      <c r="B96">
        <v>9</v>
      </c>
      <c r="C96" s="25" t="s">
        <v>28</v>
      </c>
      <c r="D96" s="12">
        <v>-1.1000000000000001</v>
      </c>
      <c r="E96" s="14">
        <v>0.4</v>
      </c>
      <c r="F96" s="7">
        <f t="shared" si="70"/>
        <v>-2.75</v>
      </c>
      <c r="G96" s="7">
        <f t="shared" si="64"/>
        <v>-1.5</v>
      </c>
      <c r="H96" s="16">
        <f t="shared" si="65"/>
        <v>-0.70000000000000007</v>
      </c>
      <c r="I96" s="11">
        <f t="shared" si="35"/>
        <v>-2.3185863094754445E-2</v>
      </c>
      <c r="J96" s="39">
        <f t="shared" si="36"/>
        <v>8.4312229435470724E-3</v>
      </c>
      <c r="K96" s="39">
        <f t="shared" si="72"/>
        <v>118.60675570978239</v>
      </c>
      <c r="L96" s="39">
        <f t="shared" si="73"/>
        <v>-3.1617086038301517E-2</v>
      </c>
      <c r="M96" s="39">
        <f t="shared" si="74"/>
        <v>-1.4754640151207372E-2</v>
      </c>
      <c r="N96" s="42"/>
      <c r="O96" s="8"/>
      <c r="P96" s="9"/>
      <c r="Q96" s="9"/>
      <c r="R96" s="8"/>
      <c r="S96" s="9"/>
      <c r="T96" s="9"/>
      <c r="U96" s="8"/>
      <c r="V96" s="9"/>
      <c r="W96" s="9"/>
      <c r="X96" s="9"/>
      <c r="Y96" s="8"/>
      <c r="Z96" s="9"/>
      <c r="AA96" s="8">
        <v>1</v>
      </c>
      <c r="AB96" s="9">
        <v>0</v>
      </c>
      <c r="AC96" s="8">
        <v>0</v>
      </c>
      <c r="AD96" s="9">
        <v>0</v>
      </c>
      <c r="AE96" s="9">
        <v>0</v>
      </c>
      <c r="AF96" s="9">
        <v>1</v>
      </c>
      <c r="AG96" s="9">
        <v>0</v>
      </c>
      <c r="AH96" s="8">
        <v>14073</v>
      </c>
      <c r="AI96" s="9">
        <v>12</v>
      </c>
      <c r="AJ96" s="9">
        <f t="shared" si="28"/>
        <v>14060</v>
      </c>
      <c r="AL96" s="7">
        <v>3.5219999999999998</v>
      </c>
      <c r="AM96" s="7">
        <v>27.109000000000002</v>
      </c>
      <c r="AN96" s="9">
        <v>1</v>
      </c>
      <c r="AO96" s="9">
        <v>0</v>
      </c>
      <c r="AP96" s="9">
        <v>0</v>
      </c>
      <c r="AQ96" s="9">
        <v>1</v>
      </c>
      <c r="AR96" s="9">
        <v>0</v>
      </c>
      <c r="AS96" s="9">
        <v>0</v>
      </c>
      <c r="AT96" s="8">
        <v>0</v>
      </c>
      <c r="AU96" s="9">
        <v>1</v>
      </c>
      <c r="AV96" s="31">
        <v>0</v>
      </c>
      <c r="AW96" s="9">
        <v>1</v>
      </c>
      <c r="AX96" s="9">
        <v>0</v>
      </c>
      <c r="AY96" s="31">
        <v>0</v>
      </c>
      <c r="AZ96" s="21">
        <v>2000</v>
      </c>
      <c r="BA96" s="23"/>
      <c r="BB96" s="39">
        <v>0.57299999999999995</v>
      </c>
      <c r="BC96" s="39">
        <v>0.13100000000000001</v>
      </c>
      <c r="BD96" s="39">
        <v>0.22800000000000001</v>
      </c>
      <c r="BE96" s="59">
        <v>6.8000000000000005E-2</v>
      </c>
      <c r="BF96" s="39">
        <f t="shared" si="79"/>
        <v>0.47391786903440603</v>
      </c>
      <c r="BG96" s="59">
        <v>0.52608213096559397</v>
      </c>
      <c r="BH96" s="39" t="s">
        <v>433</v>
      </c>
      <c r="BI96" s="39" t="s">
        <v>433</v>
      </c>
      <c r="BJ96" s="39" t="s">
        <v>433</v>
      </c>
      <c r="BK96" s="39" t="s">
        <v>433</v>
      </c>
      <c r="BL96" s="39" t="s">
        <v>433</v>
      </c>
      <c r="BM96" s="57">
        <v>0.48</v>
      </c>
      <c r="BN96" s="18">
        <v>0.52</v>
      </c>
      <c r="BO96">
        <v>0.54410000000000003</v>
      </c>
      <c r="BP96" s="54">
        <f t="shared" si="78"/>
        <v>0.45589999999999997</v>
      </c>
      <c r="BQ96" t="s">
        <v>433</v>
      </c>
      <c r="BR96" s="54" t="s">
        <v>433</v>
      </c>
      <c r="BT96" s="18"/>
      <c r="BU96">
        <v>0.58699999999999997</v>
      </c>
      <c r="BV96" s="18">
        <f t="shared" si="77"/>
        <v>0.41300000000000003</v>
      </c>
      <c r="BW96" s="18" t="s">
        <v>27</v>
      </c>
      <c r="CD96" s="18"/>
      <c r="CG96" s="18"/>
      <c r="CJ96" s="25">
        <v>42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 s="18">
        <v>0</v>
      </c>
      <c r="CS96">
        <v>0</v>
      </c>
      <c r="CT96">
        <v>0</v>
      </c>
      <c r="CU96">
        <v>0</v>
      </c>
      <c r="CV96" s="18">
        <v>1</v>
      </c>
      <c r="CW96">
        <v>0</v>
      </c>
      <c r="CX96">
        <v>0</v>
      </c>
      <c r="CY96">
        <v>0</v>
      </c>
      <c r="CZ96">
        <v>0</v>
      </c>
      <c r="DA96" s="18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0</v>
      </c>
      <c r="DH96">
        <v>1</v>
      </c>
      <c r="DI96">
        <v>0</v>
      </c>
      <c r="DJ96">
        <v>0</v>
      </c>
      <c r="DK96">
        <v>1</v>
      </c>
      <c r="DL96" s="18">
        <v>1</v>
      </c>
      <c r="DN96" s="18"/>
      <c r="DS96" s="43" t="s">
        <v>397</v>
      </c>
    </row>
    <row r="97" spans="1:123" x14ac:dyDescent="0.25">
      <c r="A97">
        <v>96</v>
      </c>
      <c r="B97">
        <v>9</v>
      </c>
      <c r="C97" s="25" t="s">
        <v>28</v>
      </c>
      <c r="D97" s="12">
        <v>6.2</v>
      </c>
      <c r="E97" s="14">
        <v>0.2</v>
      </c>
      <c r="F97" s="7">
        <f t="shared" si="70"/>
        <v>31</v>
      </c>
      <c r="G97" s="7">
        <f t="shared" si="64"/>
        <v>6</v>
      </c>
      <c r="H97" s="16">
        <f t="shared" si="65"/>
        <v>6.4</v>
      </c>
      <c r="I97" s="11">
        <f t="shared" si="35"/>
        <v>0.40655956227172746</v>
      </c>
      <c r="J97" s="39">
        <f t="shared" si="36"/>
        <v>1.3114824589410561E-2</v>
      </c>
      <c r="K97" s="39">
        <f t="shared" si="72"/>
        <v>76.249590162833016</v>
      </c>
      <c r="L97" s="39">
        <f t="shared" si="73"/>
        <v>0.39344473768231691</v>
      </c>
      <c r="M97" s="39">
        <f t="shared" si="74"/>
        <v>0.419674386861138</v>
      </c>
      <c r="N97" s="42"/>
      <c r="O97" s="8"/>
      <c r="P97" s="9"/>
      <c r="Q97" s="9"/>
      <c r="R97" s="8"/>
      <c r="S97" s="9"/>
      <c r="T97" s="9"/>
      <c r="U97" s="8"/>
      <c r="V97" s="9"/>
      <c r="W97" s="9"/>
      <c r="X97" s="9"/>
      <c r="Y97" s="8"/>
      <c r="Z97" s="9"/>
      <c r="AA97" s="8">
        <v>1</v>
      </c>
      <c r="AB97" s="9">
        <v>0</v>
      </c>
      <c r="AC97" s="8">
        <v>0</v>
      </c>
      <c r="AD97" s="9">
        <v>0</v>
      </c>
      <c r="AE97" s="9">
        <v>0</v>
      </c>
      <c r="AF97" s="9">
        <v>1</v>
      </c>
      <c r="AG97" s="9">
        <v>0</v>
      </c>
      <c r="AH97" s="8">
        <v>4859</v>
      </c>
      <c r="AI97" s="9">
        <v>5</v>
      </c>
      <c r="AJ97" s="9">
        <f t="shared" si="28"/>
        <v>4853</v>
      </c>
      <c r="AL97" s="7">
        <v>3.5219999999999998</v>
      </c>
      <c r="AM97" s="7">
        <v>27.109000000000002</v>
      </c>
      <c r="AN97" s="9">
        <v>1</v>
      </c>
      <c r="AO97" s="9">
        <v>0</v>
      </c>
      <c r="AP97" s="9">
        <v>0</v>
      </c>
      <c r="AQ97" s="9">
        <v>1</v>
      </c>
      <c r="AR97" s="9">
        <v>0</v>
      </c>
      <c r="AS97" s="9">
        <v>0</v>
      </c>
      <c r="AT97" s="8">
        <v>0</v>
      </c>
      <c r="AU97" s="9">
        <v>1</v>
      </c>
      <c r="AV97" s="31">
        <v>0</v>
      </c>
      <c r="AW97" s="9">
        <v>1</v>
      </c>
      <c r="AX97" s="9">
        <v>0</v>
      </c>
      <c r="AY97" s="31">
        <v>0</v>
      </c>
      <c r="AZ97" s="21">
        <v>2000</v>
      </c>
      <c r="BA97" s="23"/>
      <c r="BB97" s="39">
        <v>0.57299999999999995</v>
      </c>
      <c r="BC97" s="39">
        <v>0.13100000000000001</v>
      </c>
      <c r="BD97" s="39">
        <v>0.22800000000000001</v>
      </c>
      <c r="BE97" s="59">
        <v>6.8000000000000005E-2</v>
      </c>
      <c r="BF97" s="39">
        <f t="shared" si="76"/>
        <v>0.47391786903440625</v>
      </c>
      <c r="BG97" s="59">
        <v>0.52608213096559375</v>
      </c>
      <c r="BH97" s="39" t="s">
        <v>433</v>
      </c>
      <c r="BI97" s="39" t="s">
        <v>433</v>
      </c>
      <c r="BJ97" s="39" t="s">
        <v>433</v>
      </c>
      <c r="BK97" s="39" t="s">
        <v>433</v>
      </c>
      <c r="BL97" s="39" t="s">
        <v>433</v>
      </c>
      <c r="BM97" s="57">
        <v>0.48</v>
      </c>
      <c r="BN97" s="18">
        <v>0.52</v>
      </c>
      <c r="BO97">
        <v>1</v>
      </c>
      <c r="BP97" s="54">
        <v>0</v>
      </c>
      <c r="BQ97" t="s">
        <v>433</v>
      </c>
      <c r="BR97" s="54" t="s">
        <v>433</v>
      </c>
      <c r="BT97" s="18"/>
      <c r="BU97">
        <v>0.58699999999999997</v>
      </c>
      <c r="BV97" s="18">
        <f t="shared" si="77"/>
        <v>0.41300000000000003</v>
      </c>
      <c r="BW97" s="18" t="s">
        <v>27</v>
      </c>
      <c r="CD97" s="18"/>
      <c r="CG97" s="18"/>
      <c r="CJ97" s="25">
        <v>42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 s="18">
        <v>0</v>
      </c>
      <c r="CS97">
        <v>0</v>
      </c>
      <c r="CT97">
        <v>0</v>
      </c>
      <c r="CU97">
        <v>0</v>
      </c>
      <c r="CV97" s="18">
        <v>1</v>
      </c>
      <c r="CW97">
        <v>0</v>
      </c>
      <c r="CX97">
        <v>0</v>
      </c>
      <c r="CY97">
        <v>0</v>
      </c>
      <c r="CZ97">
        <v>0</v>
      </c>
      <c r="DA97" s="18">
        <v>0</v>
      </c>
      <c r="DB97">
        <v>0</v>
      </c>
      <c r="DC97">
        <v>0</v>
      </c>
      <c r="DD97">
        <v>1</v>
      </c>
      <c r="DE97">
        <v>1</v>
      </c>
      <c r="DF97">
        <v>1</v>
      </c>
      <c r="DG97">
        <v>0</v>
      </c>
      <c r="DH97">
        <v>1</v>
      </c>
      <c r="DI97">
        <v>0</v>
      </c>
      <c r="DJ97">
        <v>0</v>
      </c>
      <c r="DK97">
        <v>1</v>
      </c>
      <c r="DL97" s="18">
        <v>0</v>
      </c>
      <c r="DN97" s="18"/>
      <c r="DS97" s="43" t="s">
        <v>397</v>
      </c>
    </row>
    <row r="98" spans="1:123" x14ac:dyDescent="0.25">
      <c r="A98">
        <v>97</v>
      </c>
      <c r="B98">
        <v>9</v>
      </c>
      <c r="C98" s="25" t="s">
        <v>28</v>
      </c>
      <c r="D98" s="12">
        <v>13.2</v>
      </c>
      <c r="E98" s="14">
        <v>0.8</v>
      </c>
      <c r="F98" s="7">
        <f t="shared" si="70"/>
        <v>16.499999999999996</v>
      </c>
      <c r="G98" s="7">
        <f t="shared" si="64"/>
        <v>12.399999999999999</v>
      </c>
      <c r="H98" s="16">
        <f t="shared" si="65"/>
        <v>14</v>
      </c>
      <c r="I98" s="11">
        <f t="shared" si="35"/>
        <v>0.50318677540878542</v>
      </c>
      <c r="J98" s="39">
        <f t="shared" si="36"/>
        <v>3.0496168206593063E-2</v>
      </c>
      <c r="K98" s="39">
        <f t="shared" si="72"/>
        <v>32.79100486413919</v>
      </c>
      <c r="L98" s="39">
        <f t="shared" si="73"/>
        <v>0.47269060720219236</v>
      </c>
      <c r="M98" s="39">
        <f t="shared" si="74"/>
        <v>0.53368294361537849</v>
      </c>
      <c r="N98" s="42"/>
      <c r="O98" s="8"/>
      <c r="P98" s="9"/>
      <c r="Q98" s="9"/>
      <c r="R98" s="8"/>
      <c r="S98" s="9"/>
      <c r="T98" s="9"/>
      <c r="U98" s="8"/>
      <c r="V98" s="9"/>
      <c r="W98" s="9"/>
      <c r="X98" s="9"/>
      <c r="Y98" s="8"/>
      <c r="Z98" s="9"/>
      <c r="AA98" s="8">
        <v>1</v>
      </c>
      <c r="AB98" s="9">
        <v>0</v>
      </c>
      <c r="AC98" s="8">
        <v>0</v>
      </c>
      <c r="AD98" s="9">
        <v>0</v>
      </c>
      <c r="AE98" s="9">
        <v>0</v>
      </c>
      <c r="AF98" s="9">
        <v>1</v>
      </c>
      <c r="AG98" s="9">
        <v>0</v>
      </c>
      <c r="AH98" s="8">
        <v>809</v>
      </c>
      <c r="AI98" s="9">
        <v>5</v>
      </c>
      <c r="AJ98" s="9">
        <f t="shared" si="28"/>
        <v>803</v>
      </c>
      <c r="AL98" s="7">
        <v>3.5219999999999998</v>
      </c>
      <c r="AM98" s="7">
        <v>27.109000000000002</v>
      </c>
      <c r="AN98" s="9">
        <v>1</v>
      </c>
      <c r="AO98" s="9">
        <v>0</v>
      </c>
      <c r="AP98" s="9">
        <v>0</v>
      </c>
      <c r="AQ98" s="9">
        <v>1</v>
      </c>
      <c r="AR98" s="9">
        <v>0</v>
      </c>
      <c r="AS98" s="9">
        <v>0</v>
      </c>
      <c r="AT98" s="8">
        <v>0</v>
      </c>
      <c r="AU98" s="9">
        <v>1</v>
      </c>
      <c r="AV98" s="31">
        <v>0</v>
      </c>
      <c r="AW98" s="9">
        <v>1</v>
      </c>
      <c r="AX98" s="9">
        <v>0</v>
      </c>
      <c r="AY98" s="31">
        <v>0</v>
      </c>
      <c r="AZ98" s="21">
        <v>2000</v>
      </c>
      <c r="BA98" s="23"/>
      <c r="BB98" s="39">
        <v>0.57299999999999995</v>
      </c>
      <c r="BC98" s="39">
        <v>0.13100000000000001</v>
      </c>
      <c r="BD98" s="39">
        <v>0.22800000000000001</v>
      </c>
      <c r="BE98" s="59">
        <v>6.8000000000000005E-2</v>
      </c>
      <c r="BF98" s="39">
        <f t="shared" si="76"/>
        <v>0.47391786903440625</v>
      </c>
      <c r="BG98" s="59">
        <v>0.52608213096559375</v>
      </c>
      <c r="BH98" s="39" t="s">
        <v>433</v>
      </c>
      <c r="BI98" s="39" t="s">
        <v>433</v>
      </c>
      <c r="BJ98" s="39" t="s">
        <v>433</v>
      </c>
      <c r="BK98" s="39" t="s">
        <v>433</v>
      </c>
      <c r="BL98" s="39" t="s">
        <v>433</v>
      </c>
      <c r="BM98" s="57">
        <v>0.48</v>
      </c>
      <c r="BN98" s="18">
        <v>0.52</v>
      </c>
      <c r="BO98">
        <v>0</v>
      </c>
      <c r="BP98" s="54">
        <v>1</v>
      </c>
      <c r="BQ98" t="s">
        <v>433</v>
      </c>
      <c r="BR98" s="54" t="s">
        <v>433</v>
      </c>
      <c r="BT98" s="18"/>
      <c r="BU98">
        <v>0.58699999999999997</v>
      </c>
      <c r="BV98" s="18">
        <f t="shared" si="77"/>
        <v>0.41300000000000003</v>
      </c>
      <c r="BW98" s="18" t="s">
        <v>27</v>
      </c>
      <c r="CD98" s="18"/>
      <c r="CG98" s="18"/>
      <c r="CJ98" s="25">
        <v>42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 s="18">
        <v>0</v>
      </c>
      <c r="CS98">
        <v>0</v>
      </c>
      <c r="CT98">
        <v>0</v>
      </c>
      <c r="CU98">
        <v>0</v>
      </c>
      <c r="CV98" s="18">
        <v>1</v>
      </c>
      <c r="CW98">
        <v>0</v>
      </c>
      <c r="CX98">
        <v>0</v>
      </c>
      <c r="CY98">
        <v>0</v>
      </c>
      <c r="CZ98">
        <v>0</v>
      </c>
      <c r="DA98" s="18">
        <v>0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0</v>
      </c>
      <c r="DH98">
        <v>1</v>
      </c>
      <c r="DI98">
        <v>0</v>
      </c>
      <c r="DJ98">
        <v>0</v>
      </c>
      <c r="DK98">
        <v>1</v>
      </c>
      <c r="DL98" s="18">
        <v>0</v>
      </c>
      <c r="DN98" s="18"/>
      <c r="DS98" s="43" t="s">
        <v>397</v>
      </c>
    </row>
    <row r="99" spans="1:123" s="69" customFormat="1" x14ac:dyDescent="0.25">
      <c r="A99">
        <v>98</v>
      </c>
      <c r="B99" s="69">
        <v>9</v>
      </c>
      <c r="C99" s="70" t="s">
        <v>28</v>
      </c>
      <c r="D99" s="71">
        <v>5.7</v>
      </c>
      <c r="E99" s="72">
        <v>0.3</v>
      </c>
      <c r="F99" s="73">
        <f t="shared" si="70"/>
        <v>19</v>
      </c>
      <c r="G99" s="73">
        <f t="shared" si="64"/>
        <v>5.4</v>
      </c>
      <c r="H99" s="74">
        <f t="shared" si="65"/>
        <v>6</v>
      </c>
      <c r="I99" s="75">
        <f t="shared" si="35"/>
        <v>0.25526937707771807</v>
      </c>
      <c r="J99" s="76">
        <f t="shared" si="36"/>
        <v>1.3435230372511476E-2</v>
      </c>
      <c r="K99" s="76">
        <f t="shared" si="72"/>
        <v>74.431176263713581</v>
      </c>
      <c r="L99" s="76">
        <f t="shared" si="73"/>
        <v>0.24183414670520659</v>
      </c>
      <c r="M99" s="76">
        <f t="shared" si="74"/>
        <v>0.26870460745022956</v>
      </c>
      <c r="N99" s="77"/>
      <c r="O99" s="78"/>
      <c r="P99" s="79"/>
      <c r="Q99" s="79"/>
      <c r="R99" s="78"/>
      <c r="S99" s="79"/>
      <c r="T99" s="79"/>
      <c r="U99" s="78"/>
      <c r="V99" s="79"/>
      <c r="W99" s="79"/>
      <c r="X99" s="79"/>
      <c r="Y99" s="78"/>
      <c r="Z99" s="79"/>
      <c r="AA99" s="78">
        <v>1</v>
      </c>
      <c r="AB99" s="79">
        <v>0</v>
      </c>
      <c r="AC99" s="78">
        <v>0</v>
      </c>
      <c r="AD99" s="79">
        <v>0</v>
      </c>
      <c r="AE99" s="79">
        <v>0</v>
      </c>
      <c r="AF99" s="79">
        <v>1</v>
      </c>
      <c r="AG99" s="79">
        <v>0</v>
      </c>
      <c r="AH99" s="78">
        <v>5186</v>
      </c>
      <c r="AI99" s="79">
        <v>6</v>
      </c>
      <c r="AJ99" s="79">
        <f t="shared" si="28"/>
        <v>5179</v>
      </c>
      <c r="AK99" s="79"/>
      <c r="AL99" s="73">
        <v>3.5219999999999998</v>
      </c>
      <c r="AM99" s="73">
        <v>27.109000000000002</v>
      </c>
      <c r="AN99" s="79">
        <v>1</v>
      </c>
      <c r="AO99" s="79">
        <v>0</v>
      </c>
      <c r="AP99" s="79">
        <v>0</v>
      </c>
      <c r="AQ99" s="79">
        <v>1</v>
      </c>
      <c r="AR99" s="79">
        <v>0</v>
      </c>
      <c r="AS99" s="79">
        <v>0</v>
      </c>
      <c r="AT99" s="78">
        <v>0</v>
      </c>
      <c r="AU99" s="79">
        <v>1</v>
      </c>
      <c r="AV99" s="80">
        <v>0</v>
      </c>
      <c r="AW99" s="79">
        <v>1</v>
      </c>
      <c r="AX99" s="79">
        <v>0</v>
      </c>
      <c r="AY99" s="80">
        <v>0</v>
      </c>
      <c r="AZ99" s="81">
        <v>2000</v>
      </c>
      <c r="BA99" s="82"/>
      <c r="BB99" s="76">
        <v>0.57299999999999995</v>
      </c>
      <c r="BC99" s="76">
        <v>0.13100000000000001</v>
      </c>
      <c r="BD99" s="76">
        <v>0.22800000000000001</v>
      </c>
      <c r="BE99" s="83">
        <v>6.8000000000000005E-2</v>
      </c>
      <c r="BF99" s="76">
        <f t="shared" si="76"/>
        <v>0.47391786903440625</v>
      </c>
      <c r="BG99" s="83">
        <v>0.52608213096559375</v>
      </c>
      <c r="BH99" s="76" t="s">
        <v>433</v>
      </c>
      <c r="BI99" s="76" t="s">
        <v>433</v>
      </c>
      <c r="BJ99" s="76" t="s">
        <v>433</v>
      </c>
      <c r="BK99" s="76" t="s">
        <v>433</v>
      </c>
      <c r="BL99" s="76" t="s">
        <v>433</v>
      </c>
      <c r="BM99" s="84">
        <v>0.48</v>
      </c>
      <c r="BN99" s="85">
        <v>0.52</v>
      </c>
      <c r="BO99" s="69">
        <v>0.54410000000000003</v>
      </c>
      <c r="BP99" s="86">
        <f t="shared" ref="BP99" si="80">1-BO99</f>
        <v>0.45589999999999997</v>
      </c>
      <c r="BQ99" s="69">
        <v>1</v>
      </c>
      <c r="BR99" s="86">
        <v>0</v>
      </c>
      <c r="BT99" s="85"/>
      <c r="BU99" s="69">
        <v>0.58699999999999997</v>
      </c>
      <c r="BV99" s="85">
        <f t="shared" si="77"/>
        <v>0.41300000000000003</v>
      </c>
      <c r="BW99" s="85" t="s">
        <v>27</v>
      </c>
      <c r="CD99" s="85"/>
      <c r="CG99" s="85"/>
      <c r="CJ99" s="70">
        <v>42</v>
      </c>
      <c r="CK99" s="69">
        <v>1</v>
      </c>
      <c r="CL99" s="69">
        <v>0</v>
      </c>
      <c r="CM99" s="69">
        <v>0</v>
      </c>
      <c r="CN99" s="69">
        <v>0</v>
      </c>
      <c r="CO99" s="69">
        <v>0</v>
      </c>
      <c r="CP99" s="69">
        <v>0</v>
      </c>
      <c r="CQ99" s="69">
        <v>1</v>
      </c>
      <c r="CR99" s="85">
        <v>0</v>
      </c>
      <c r="CS99" s="69">
        <v>0</v>
      </c>
      <c r="CT99" s="69">
        <v>0</v>
      </c>
      <c r="CU99" s="69">
        <v>0</v>
      </c>
      <c r="CV99" s="85">
        <v>1</v>
      </c>
      <c r="CW99" s="69">
        <v>0</v>
      </c>
      <c r="CX99" s="69">
        <v>0</v>
      </c>
      <c r="CY99" s="69">
        <v>0</v>
      </c>
      <c r="CZ99" s="69">
        <v>0</v>
      </c>
      <c r="DA99" s="85">
        <v>0</v>
      </c>
      <c r="DB99" s="69">
        <v>0</v>
      </c>
      <c r="DC99" s="69">
        <v>0</v>
      </c>
      <c r="DD99" s="69">
        <v>1</v>
      </c>
      <c r="DE99" s="69">
        <v>1</v>
      </c>
      <c r="DF99" s="69">
        <v>1</v>
      </c>
      <c r="DG99" s="69">
        <v>0</v>
      </c>
      <c r="DH99" s="69">
        <v>1</v>
      </c>
      <c r="DI99" s="69">
        <v>0</v>
      </c>
      <c r="DJ99" s="69">
        <v>0</v>
      </c>
      <c r="DK99" s="69">
        <v>1</v>
      </c>
      <c r="DL99" s="85">
        <v>0</v>
      </c>
      <c r="DN99" s="85"/>
      <c r="DR99" s="70"/>
      <c r="DS99" s="87" t="s">
        <v>397</v>
      </c>
    </row>
    <row r="100" spans="1:123" x14ac:dyDescent="0.25">
      <c r="A100">
        <v>99</v>
      </c>
      <c r="B100">
        <v>10</v>
      </c>
      <c r="C100" s="25" t="s">
        <v>231</v>
      </c>
      <c r="D100" s="12">
        <v>7.3</v>
      </c>
      <c r="E100" s="14">
        <f>D100/F100</f>
        <v>1.1388455538221529</v>
      </c>
      <c r="F100" s="7">
        <v>6.41</v>
      </c>
      <c r="G100" s="7">
        <f t="shared" si="64"/>
        <v>6.1611544461778465</v>
      </c>
      <c r="H100" s="16">
        <f t="shared" si="65"/>
        <v>8.4388455538221532</v>
      </c>
      <c r="I100" s="11">
        <f t="shared" si="35"/>
        <v>0.38030453864855263</v>
      </c>
      <c r="J100" s="39">
        <f t="shared" si="36"/>
        <v>5.9329881224423182E-2</v>
      </c>
      <c r="K100" s="39">
        <f t="shared" si="72"/>
        <v>16.854913230272057</v>
      </c>
      <c r="L100" s="39">
        <f t="shared" si="73"/>
        <v>0.32097465742412945</v>
      </c>
      <c r="M100" s="39">
        <f t="shared" si="74"/>
        <v>0.4396344198729758</v>
      </c>
      <c r="N100" s="42"/>
      <c r="O100" s="8"/>
      <c r="P100" s="9"/>
      <c r="Q100" s="9"/>
      <c r="R100" s="8"/>
      <c r="S100" s="9"/>
      <c r="T100" s="9"/>
      <c r="U100" s="8"/>
      <c r="V100" s="9"/>
      <c r="W100" s="9"/>
      <c r="X100" s="9"/>
      <c r="Y100" s="8"/>
      <c r="Z100" s="9"/>
      <c r="AA100" s="8">
        <v>0</v>
      </c>
      <c r="AB100" s="9">
        <v>1</v>
      </c>
      <c r="AC100" s="8">
        <v>0</v>
      </c>
      <c r="AD100" s="9">
        <v>0</v>
      </c>
      <c r="AE100" s="9">
        <v>1</v>
      </c>
      <c r="AF100" s="9">
        <v>0</v>
      </c>
      <c r="AG100" s="9">
        <v>0</v>
      </c>
      <c r="AH100" s="8">
        <v>250</v>
      </c>
      <c r="AI100" s="9">
        <v>6</v>
      </c>
      <c r="AJ100" s="9">
        <f t="shared" si="28"/>
        <v>243</v>
      </c>
      <c r="AL100" s="7">
        <v>8.9</v>
      </c>
      <c r="AM100" s="7">
        <f>CJ100-AL100-6</f>
        <v>12.399999999999999</v>
      </c>
      <c r="AN100" s="9">
        <v>1</v>
      </c>
      <c r="AO100" s="9">
        <v>0</v>
      </c>
      <c r="AP100" s="9">
        <v>0</v>
      </c>
      <c r="AQ100" s="9">
        <v>0</v>
      </c>
      <c r="AR100" s="9">
        <v>1</v>
      </c>
      <c r="AS100" s="9">
        <v>0</v>
      </c>
      <c r="AT100" s="8">
        <v>0</v>
      </c>
      <c r="AU100" s="9">
        <v>1</v>
      </c>
      <c r="AV100" s="31">
        <v>0</v>
      </c>
      <c r="AW100" s="9">
        <v>0</v>
      </c>
      <c r="AX100" s="9">
        <v>0</v>
      </c>
      <c r="AY100" s="31">
        <v>1</v>
      </c>
      <c r="AZ100" s="21">
        <v>1985</v>
      </c>
      <c r="BA100" s="23"/>
      <c r="BB100" s="39">
        <v>0.42799999999999999</v>
      </c>
      <c r="BC100" s="39">
        <f>(1-$BB$100-$BE$100)/2</f>
        <v>0.16000000000000003</v>
      </c>
      <c r="BD100" s="39">
        <f>(1-$BB$100-$BE$100)/2</f>
        <v>0.16000000000000003</v>
      </c>
      <c r="BE100" s="59">
        <v>0.252</v>
      </c>
      <c r="BF100" s="39">
        <f>1-BG100</f>
        <v>0.36</v>
      </c>
      <c r="BG100" s="59">
        <f>(0.43+0.85)/2</f>
        <v>0.64</v>
      </c>
      <c r="BH100" s="39" t="s">
        <v>433</v>
      </c>
      <c r="BI100" s="39" t="s">
        <v>433</v>
      </c>
      <c r="BJ100" s="39" t="s">
        <v>433</v>
      </c>
      <c r="BK100" s="39" t="s">
        <v>433</v>
      </c>
      <c r="BL100" s="39" t="s">
        <v>433</v>
      </c>
      <c r="BM100" s="57" t="s">
        <v>433</v>
      </c>
      <c r="BN100" s="18" t="s">
        <v>433</v>
      </c>
      <c r="BO100">
        <v>0.66400000000000003</v>
      </c>
      <c r="BP100" s="54">
        <v>0.33600000000000002</v>
      </c>
      <c r="BQ100" t="s">
        <v>433</v>
      </c>
      <c r="BR100" s="54" t="s">
        <v>433</v>
      </c>
      <c r="BT100" s="18"/>
      <c r="BU100">
        <v>0.66800000000000004</v>
      </c>
      <c r="BV100" s="18">
        <v>0.33200000000000002</v>
      </c>
      <c r="BW100" s="18" t="s">
        <v>483</v>
      </c>
      <c r="CD100" s="18"/>
      <c r="CG100" s="18"/>
      <c r="CJ100" s="25">
        <v>27.3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 s="18">
        <v>0</v>
      </c>
      <c r="CS100">
        <v>0</v>
      </c>
      <c r="CT100">
        <v>0</v>
      </c>
      <c r="CU100">
        <v>1</v>
      </c>
      <c r="CV100" s="18">
        <v>0</v>
      </c>
      <c r="CW100">
        <v>0</v>
      </c>
      <c r="CX100">
        <v>0</v>
      </c>
      <c r="CY100">
        <v>0</v>
      </c>
      <c r="CZ100">
        <v>0</v>
      </c>
      <c r="DA100" s="18">
        <v>0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1</v>
      </c>
      <c r="DL100" s="18">
        <v>0</v>
      </c>
      <c r="DN100" s="18"/>
      <c r="DS100" s="43" t="s">
        <v>397</v>
      </c>
    </row>
    <row r="101" spans="1:123" x14ac:dyDescent="0.25">
      <c r="A101">
        <v>100</v>
      </c>
      <c r="B101">
        <v>10</v>
      </c>
      <c r="C101" s="25" t="s">
        <v>231</v>
      </c>
      <c r="D101" s="12">
        <v>14.51</v>
      </c>
      <c r="E101" s="14">
        <f t="shared" ref="E101:E114" si="81">D101/F101</f>
        <v>4.0530726256983236</v>
      </c>
      <c r="F101" s="7">
        <v>3.58</v>
      </c>
      <c r="G101" s="7">
        <f t="shared" ref="G101:G111" si="82">D101-E101</f>
        <v>10.456927374301676</v>
      </c>
      <c r="H101" s="16">
        <f t="shared" ref="H101:H111" si="83">D101+E101</f>
        <v>18.563072625698325</v>
      </c>
      <c r="I101" s="11">
        <f t="shared" si="35"/>
        <v>0.22383027853521564</v>
      </c>
      <c r="J101" s="39">
        <f t="shared" si="36"/>
        <v>6.2522424171847946E-2</v>
      </c>
      <c r="K101" s="39">
        <f t="shared" ref="K101:K104" si="84">IFERROR(1/J101, "X")</f>
        <v>15.994261470915124</v>
      </c>
      <c r="L101" s="39">
        <f t="shared" ref="L101:L104" si="85">IFERROR(I101-J101, "X")</f>
        <v>0.1613078543633677</v>
      </c>
      <c r="M101" s="39">
        <f t="shared" ref="M101:M104" si="86">IFERROR(I101+J101, "X")</f>
        <v>0.28635270270706359</v>
      </c>
      <c r="N101" s="42"/>
      <c r="O101" s="8"/>
      <c r="P101" s="9"/>
      <c r="Q101" s="9"/>
      <c r="R101" s="8"/>
      <c r="S101" s="9"/>
      <c r="T101" s="9"/>
      <c r="U101" s="8"/>
      <c r="V101" s="9"/>
      <c r="W101" s="9"/>
      <c r="X101" s="9"/>
      <c r="Y101" s="8"/>
      <c r="Z101" s="9"/>
      <c r="AA101" s="8">
        <v>0</v>
      </c>
      <c r="AB101" s="9">
        <v>1</v>
      </c>
      <c r="AC101" s="8">
        <v>0</v>
      </c>
      <c r="AD101" s="9">
        <v>0</v>
      </c>
      <c r="AE101" s="9">
        <v>1</v>
      </c>
      <c r="AF101" s="9">
        <v>0</v>
      </c>
      <c r="AG101" s="9">
        <v>0</v>
      </c>
      <c r="AH101" s="8">
        <v>250</v>
      </c>
      <c r="AI101" s="9">
        <v>6</v>
      </c>
      <c r="AJ101" s="9">
        <f t="shared" si="28"/>
        <v>243</v>
      </c>
      <c r="AL101" s="7">
        <v>8.9</v>
      </c>
      <c r="AM101" s="7">
        <f t="shared" ref="AM101:AM120" si="87">CJ101-AL101-6</f>
        <v>13.399999999999999</v>
      </c>
      <c r="AN101" s="9">
        <v>1</v>
      </c>
      <c r="AO101" s="9">
        <v>0</v>
      </c>
      <c r="AP101" s="9">
        <v>0</v>
      </c>
      <c r="AQ101" s="9">
        <v>0</v>
      </c>
      <c r="AR101" s="9">
        <v>1</v>
      </c>
      <c r="AS101" s="9">
        <v>0</v>
      </c>
      <c r="AT101" s="8">
        <v>0</v>
      </c>
      <c r="AU101" s="9">
        <v>1</v>
      </c>
      <c r="AV101" s="31">
        <v>0</v>
      </c>
      <c r="AW101" s="9">
        <v>0</v>
      </c>
      <c r="AX101" s="9">
        <v>0</v>
      </c>
      <c r="AY101" s="31">
        <v>1</v>
      </c>
      <c r="AZ101" s="21">
        <v>1985</v>
      </c>
      <c r="BA101" s="23"/>
      <c r="BB101" s="39">
        <v>0.42799999999999999</v>
      </c>
      <c r="BC101" s="39">
        <f t="shared" ref="BC101:BD114" si="88">(1-$BB$100-$BE$100)/2</f>
        <v>0.16000000000000003</v>
      </c>
      <c r="BD101" s="39">
        <f t="shared" si="88"/>
        <v>0.16000000000000003</v>
      </c>
      <c r="BE101" s="59">
        <v>0.252</v>
      </c>
      <c r="BF101" s="39">
        <f t="shared" ref="BF101:BF114" si="89">1-BG101</f>
        <v>0.36</v>
      </c>
      <c r="BG101" s="59">
        <f t="shared" ref="BG101:BG114" si="90">(0.43+0.85)/2</f>
        <v>0.64</v>
      </c>
      <c r="BH101" s="39" t="s">
        <v>433</v>
      </c>
      <c r="BI101" s="39" t="s">
        <v>433</v>
      </c>
      <c r="BJ101" s="39" t="s">
        <v>433</v>
      </c>
      <c r="BK101" s="39" t="s">
        <v>433</v>
      </c>
      <c r="BL101" s="39" t="s">
        <v>433</v>
      </c>
      <c r="BM101" s="57" t="s">
        <v>433</v>
      </c>
      <c r="BN101" s="18" t="s">
        <v>433</v>
      </c>
      <c r="BO101">
        <v>0.66400000000000003</v>
      </c>
      <c r="BP101" s="54">
        <v>0.33600000000000002</v>
      </c>
      <c r="BQ101" t="s">
        <v>433</v>
      </c>
      <c r="BR101" s="54" t="s">
        <v>433</v>
      </c>
      <c r="BT101" s="18"/>
      <c r="BU101">
        <v>0.66800000000000004</v>
      </c>
      <c r="BV101" s="18">
        <v>0.33200000000000002</v>
      </c>
      <c r="BW101" s="18" t="s">
        <v>483</v>
      </c>
      <c r="CD101" s="18"/>
      <c r="CG101" s="18"/>
      <c r="CJ101" s="25">
        <v>28.3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 s="18">
        <v>0</v>
      </c>
      <c r="CS101">
        <v>0</v>
      </c>
      <c r="CT101">
        <v>0</v>
      </c>
      <c r="CU101">
        <v>1</v>
      </c>
      <c r="CV101" s="18">
        <v>0</v>
      </c>
      <c r="CW101">
        <v>1</v>
      </c>
      <c r="CX101">
        <v>1</v>
      </c>
      <c r="CY101">
        <v>0</v>
      </c>
      <c r="CZ101">
        <v>0</v>
      </c>
      <c r="DA101" s="18">
        <v>1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1</v>
      </c>
      <c r="DL101" s="18">
        <v>0</v>
      </c>
      <c r="DN101" s="18"/>
      <c r="DS101" s="43" t="s">
        <v>397</v>
      </c>
    </row>
    <row r="102" spans="1:123" x14ac:dyDescent="0.25">
      <c r="A102">
        <v>101</v>
      </c>
      <c r="B102">
        <v>10</v>
      </c>
      <c r="C102" s="25" t="s">
        <v>231</v>
      </c>
      <c r="D102" s="12">
        <v>12.53</v>
      </c>
      <c r="E102" s="14">
        <f t="shared" si="81"/>
        <v>2.4377431906614788</v>
      </c>
      <c r="F102" s="7">
        <v>5.14</v>
      </c>
      <c r="G102" s="7">
        <f t="shared" si="82"/>
        <v>10.092256809338521</v>
      </c>
      <c r="H102" s="16">
        <f t="shared" si="83"/>
        <v>14.967743190661478</v>
      </c>
      <c r="I102" s="11">
        <f t="shared" si="35"/>
        <v>0.31314719471419267</v>
      </c>
      <c r="J102" s="39">
        <f t="shared" si="36"/>
        <v>6.0923578738169781E-2</v>
      </c>
      <c r="K102" s="39">
        <f t="shared" si="84"/>
        <v>16.414006214206207</v>
      </c>
      <c r="L102" s="39">
        <f t="shared" si="85"/>
        <v>0.25222361597602289</v>
      </c>
      <c r="M102" s="39">
        <f t="shared" si="86"/>
        <v>0.37407077345236245</v>
      </c>
      <c r="N102" s="42"/>
      <c r="O102" s="8"/>
      <c r="P102" s="9"/>
      <c r="Q102" s="9"/>
      <c r="R102" s="8"/>
      <c r="S102" s="9"/>
      <c r="T102" s="9"/>
      <c r="U102" s="8"/>
      <c r="V102" s="9"/>
      <c r="W102" s="9"/>
      <c r="X102" s="9"/>
      <c r="Y102" s="8"/>
      <c r="Z102" s="9"/>
      <c r="AA102" s="8">
        <v>0</v>
      </c>
      <c r="AB102" s="9">
        <v>1</v>
      </c>
      <c r="AC102" s="8">
        <v>0</v>
      </c>
      <c r="AD102" s="9">
        <v>0</v>
      </c>
      <c r="AE102" s="9">
        <v>1</v>
      </c>
      <c r="AF102" s="9">
        <v>0</v>
      </c>
      <c r="AG102" s="9">
        <v>0</v>
      </c>
      <c r="AH102" s="8">
        <v>250</v>
      </c>
      <c r="AI102" s="9">
        <v>6</v>
      </c>
      <c r="AJ102" s="9">
        <f t="shared" si="28"/>
        <v>243</v>
      </c>
      <c r="AL102" s="7">
        <v>8.9</v>
      </c>
      <c r="AM102" s="7">
        <f t="shared" si="87"/>
        <v>14.399999999999999</v>
      </c>
      <c r="AN102" s="9">
        <v>1</v>
      </c>
      <c r="AO102" s="9">
        <v>0</v>
      </c>
      <c r="AP102" s="9">
        <v>0</v>
      </c>
      <c r="AQ102" s="9">
        <v>0</v>
      </c>
      <c r="AR102" s="9">
        <v>1</v>
      </c>
      <c r="AS102" s="9">
        <v>0</v>
      </c>
      <c r="AT102" s="8">
        <v>0</v>
      </c>
      <c r="AU102" s="9">
        <v>1</v>
      </c>
      <c r="AV102" s="31">
        <v>0</v>
      </c>
      <c r="AW102" s="9">
        <v>0</v>
      </c>
      <c r="AX102" s="9">
        <v>0</v>
      </c>
      <c r="AY102" s="31">
        <v>1</v>
      </c>
      <c r="AZ102" s="21">
        <v>1985</v>
      </c>
      <c r="BA102" s="23"/>
      <c r="BB102" s="39">
        <v>0.42799999999999999</v>
      </c>
      <c r="BC102" s="39">
        <f t="shared" si="88"/>
        <v>0.16000000000000003</v>
      </c>
      <c r="BD102" s="39">
        <f t="shared" si="88"/>
        <v>0.16000000000000003</v>
      </c>
      <c r="BE102" s="59">
        <v>0.252</v>
      </c>
      <c r="BF102" s="39">
        <f t="shared" si="89"/>
        <v>0.36</v>
      </c>
      <c r="BG102" s="59">
        <f t="shared" si="90"/>
        <v>0.64</v>
      </c>
      <c r="BH102" s="39" t="s">
        <v>433</v>
      </c>
      <c r="BI102" s="39" t="s">
        <v>433</v>
      </c>
      <c r="BJ102" s="39" t="s">
        <v>433</v>
      </c>
      <c r="BK102" s="39" t="s">
        <v>433</v>
      </c>
      <c r="BL102" s="39" t="s">
        <v>433</v>
      </c>
      <c r="BM102" s="57" t="s">
        <v>433</v>
      </c>
      <c r="BN102" s="18" t="s">
        <v>433</v>
      </c>
      <c r="BO102">
        <v>0.66400000000000003</v>
      </c>
      <c r="BP102" s="54">
        <v>0.33600000000000002</v>
      </c>
      <c r="BQ102" t="s">
        <v>433</v>
      </c>
      <c r="BR102" s="54" t="s">
        <v>433</v>
      </c>
      <c r="BT102" s="18"/>
      <c r="BU102">
        <v>0.66800000000000004</v>
      </c>
      <c r="BV102" s="18">
        <v>0.33200000000000002</v>
      </c>
      <c r="BW102" s="18" t="s">
        <v>483</v>
      </c>
      <c r="CD102" s="18"/>
      <c r="CG102" s="18"/>
      <c r="CJ102" s="25">
        <v>29.3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 s="18">
        <v>0</v>
      </c>
      <c r="CS102">
        <v>0</v>
      </c>
      <c r="CT102">
        <v>0</v>
      </c>
      <c r="CU102">
        <v>1</v>
      </c>
      <c r="CV102" s="18">
        <v>0</v>
      </c>
      <c r="CW102">
        <v>1</v>
      </c>
      <c r="CX102">
        <v>1</v>
      </c>
      <c r="CY102">
        <v>0</v>
      </c>
      <c r="CZ102">
        <v>0</v>
      </c>
      <c r="DA102" s="18">
        <v>1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1</v>
      </c>
      <c r="DL102" s="18">
        <v>0</v>
      </c>
      <c r="DN102" s="18"/>
      <c r="DS102" s="43" t="s">
        <v>397</v>
      </c>
    </row>
    <row r="103" spans="1:123" x14ac:dyDescent="0.25">
      <c r="A103">
        <v>102</v>
      </c>
      <c r="B103">
        <v>10</v>
      </c>
      <c r="C103" s="25" t="s">
        <v>231</v>
      </c>
      <c r="D103" s="12">
        <v>12.33</v>
      </c>
      <c r="E103" s="14">
        <f t="shared" si="81"/>
        <v>2.1113013698630136</v>
      </c>
      <c r="F103" s="7">
        <v>5.84</v>
      </c>
      <c r="G103" s="7">
        <f t="shared" si="82"/>
        <v>10.218698630136986</v>
      </c>
      <c r="H103" s="16">
        <f t="shared" si="83"/>
        <v>14.441301369863014</v>
      </c>
      <c r="I103" s="11">
        <f t="shared" si="35"/>
        <v>0.35082472695207928</v>
      </c>
      <c r="J103" s="39">
        <f t="shared" si="36"/>
        <v>6.0072727217821795E-2</v>
      </c>
      <c r="K103" s="39">
        <f t="shared" si="84"/>
        <v>16.646489119330838</v>
      </c>
      <c r="L103" s="39">
        <f t="shared" si="85"/>
        <v>0.29075199973425747</v>
      </c>
      <c r="M103" s="39">
        <f t="shared" si="86"/>
        <v>0.41089745416990109</v>
      </c>
      <c r="N103" s="42"/>
      <c r="O103" s="8"/>
      <c r="P103" s="9"/>
      <c r="Q103" s="9"/>
      <c r="R103" s="8"/>
      <c r="S103" s="9"/>
      <c r="T103" s="9"/>
      <c r="U103" s="8"/>
      <c r="V103" s="9"/>
      <c r="W103" s="9"/>
      <c r="X103" s="9"/>
      <c r="Y103" s="8"/>
      <c r="Z103" s="9"/>
      <c r="AA103" s="8">
        <v>0</v>
      </c>
      <c r="AB103" s="9">
        <v>1</v>
      </c>
      <c r="AC103" s="8">
        <v>0</v>
      </c>
      <c r="AD103" s="9">
        <v>0</v>
      </c>
      <c r="AE103" s="9">
        <v>1</v>
      </c>
      <c r="AF103" s="9">
        <v>0</v>
      </c>
      <c r="AG103" s="9">
        <v>0</v>
      </c>
      <c r="AH103" s="8">
        <v>250</v>
      </c>
      <c r="AI103" s="9">
        <v>6</v>
      </c>
      <c r="AJ103" s="9">
        <f t="shared" si="28"/>
        <v>243</v>
      </c>
      <c r="AL103" s="7">
        <v>8.9</v>
      </c>
      <c r="AM103" s="7">
        <f t="shared" si="87"/>
        <v>15.399999999999999</v>
      </c>
      <c r="AN103" s="9">
        <v>1</v>
      </c>
      <c r="AO103" s="9">
        <v>0</v>
      </c>
      <c r="AP103" s="9">
        <v>0</v>
      </c>
      <c r="AQ103" s="9">
        <v>0</v>
      </c>
      <c r="AR103" s="9">
        <v>1</v>
      </c>
      <c r="AS103" s="9">
        <v>0</v>
      </c>
      <c r="AT103" s="8">
        <v>0</v>
      </c>
      <c r="AU103" s="9">
        <v>1</v>
      </c>
      <c r="AV103" s="31">
        <v>0</v>
      </c>
      <c r="AW103" s="9">
        <v>0</v>
      </c>
      <c r="AX103" s="9">
        <v>0</v>
      </c>
      <c r="AY103" s="31">
        <v>1</v>
      </c>
      <c r="AZ103" s="21">
        <v>1985</v>
      </c>
      <c r="BA103" s="23"/>
      <c r="BB103" s="39">
        <v>0.42799999999999999</v>
      </c>
      <c r="BC103" s="39">
        <f t="shared" si="88"/>
        <v>0.16000000000000003</v>
      </c>
      <c r="BD103" s="39">
        <f t="shared" si="88"/>
        <v>0.16000000000000003</v>
      </c>
      <c r="BE103" s="59">
        <v>0.252</v>
      </c>
      <c r="BF103" s="39">
        <f t="shared" si="89"/>
        <v>0.36</v>
      </c>
      <c r="BG103" s="59">
        <f t="shared" si="90"/>
        <v>0.64</v>
      </c>
      <c r="BH103" s="39" t="s">
        <v>433</v>
      </c>
      <c r="BI103" s="39" t="s">
        <v>433</v>
      </c>
      <c r="BJ103" s="39" t="s">
        <v>433</v>
      </c>
      <c r="BK103" s="39" t="s">
        <v>433</v>
      </c>
      <c r="BL103" s="39" t="s">
        <v>433</v>
      </c>
      <c r="BM103" s="57" t="s">
        <v>433</v>
      </c>
      <c r="BN103" s="18" t="s">
        <v>433</v>
      </c>
      <c r="BO103">
        <v>0.66400000000000003</v>
      </c>
      <c r="BP103" s="54">
        <v>0.33600000000000002</v>
      </c>
      <c r="BQ103" t="s">
        <v>433</v>
      </c>
      <c r="BR103" s="54" t="s">
        <v>433</v>
      </c>
      <c r="BT103" s="18"/>
      <c r="BU103">
        <v>0.66800000000000004</v>
      </c>
      <c r="BV103" s="18">
        <v>0.33200000000000002</v>
      </c>
      <c r="BW103" s="18" t="s">
        <v>483</v>
      </c>
      <c r="CD103" s="18"/>
      <c r="CG103" s="18"/>
      <c r="CJ103" s="25">
        <v>30.3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 s="18">
        <v>0</v>
      </c>
      <c r="CS103">
        <v>0</v>
      </c>
      <c r="CT103">
        <v>0</v>
      </c>
      <c r="CU103">
        <v>1</v>
      </c>
      <c r="CV103" s="18">
        <v>0</v>
      </c>
      <c r="CW103">
        <v>1</v>
      </c>
      <c r="CX103">
        <v>1</v>
      </c>
      <c r="CY103">
        <v>0</v>
      </c>
      <c r="CZ103">
        <v>0</v>
      </c>
      <c r="DA103" s="18">
        <v>1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1</v>
      </c>
      <c r="DL103" s="18">
        <v>0</v>
      </c>
      <c r="DN103" s="18"/>
      <c r="DS103" s="43" t="s">
        <v>397</v>
      </c>
    </row>
    <row r="104" spans="1:123" x14ac:dyDescent="0.25">
      <c r="A104">
        <v>103</v>
      </c>
      <c r="B104">
        <v>10</v>
      </c>
      <c r="C104" s="25" t="s">
        <v>231</v>
      </c>
      <c r="D104" s="12">
        <v>6.54</v>
      </c>
      <c r="E104" s="14">
        <f t="shared" si="81"/>
        <v>0.55897435897435899</v>
      </c>
      <c r="F104" s="7">
        <v>11.7</v>
      </c>
      <c r="G104" s="7">
        <f t="shared" si="82"/>
        <v>5.9810256410256413</v>
      </c>
      <c r="H104" s="16">
        <f t="shared" si="83"/>
        <v>7.0989743589743588</v>
      </c>
      <c r="I104" s="11">
        <f t="shared" si="35"/>
        <v>0.60107586511526123</v>
      </c>
      <c r="J104" s="39">
        <f t="shared" si="36"/>
        <v>5.1374005565406944E-2</v>
      </c>
      <c r="K104" s="39">
        <f t="shared" si="84"/>
        <v>19.465096968677038</v>
      </c>
      <c r="L104" s="39">
        <f t="shared" si="85"/>
        <v>0.54970185954985429</v>
      </c>
      <c r="M104" s="39">
        <f t="shared" si="86"/>
        <v>0.65244987068066818</v>
      </c>
      <c r="N104" s="42"/>
      <c r="O104" s="8"/>
      <c r="P104" s="9"/>
      <c r="Q104" s="9"/>
      <c r="R104" s="8"/>
      <c r="S104" s="9"/>
      <c r="T104" s="9"/>
      <c r="U104" s="8"/>
      <c r="V104" s="9"/>
      <c r="W104" s="9"/>
      <c r="X104" s="9"/>
      <c r="Y104" s="8"/>
      <c r="Z104" s="9"/>
      <c r="AA104" s="8">
        <v>0</v>
      </c>
      <c r="AB104" s="9">
        <v>1</v>
      </c>
      <c r="AC104" s="8">
        <v>0</v>
      </c>
      <c r="AD104" s="9">
        <v>0</v>
      </c>
      <c r="AE104" s="9">
        <v>1</v>
      </c>
      <c r="AF104" s="9">
        <v>0</v>
      </c>
      <c r="AG104" s="9">
        <v>0</v>
      </c>
      <c r="AH104" s="8">
        <v>250</v>
      </c>
      <c r="AI104" s="9">
        <v>7</v>
      </c>
      <c r="AJ104" s="9">
        <f t="shared" si="28"/>
        <v>242</v>
      </c>
      <c r="AL104" s="7">
        <v>8.9</v>
      </c>
      <c r="AM104" s="7">
        <f t="shared" si="87"/>
        <v>16.399999999999999</v>
      </c>
      <c r="AN104" s="9">
        <v>1</v>
      </c>
      <c r="AO104" s="9">
        <v>0</v>
      </c>
      <c r="AP104" s="9">
        <v>0</v>
      </c>
      <c r="AQ104" s="9">
        <v>0</v>
      </c>
      <c r="AR104" s="9">
        <v>1</v>
      </c>
      <c r="AS104" s="9">
        <v>0</v>
      </c>
      <c r="AT104" s="8">
        <v>0</v>
      </c>
      <c r="AU104" s="9">
        <v>1</v>
      </c>
      <c r="AV104" s="31">
        <v>0</v>
      </c>
      <c r="AW104" s="9">
        <v>0</v>
      </c>
      <c r="AX104" s="9">
        <v>0</v>
      </c>
      <c r="AY104" s="31">
        <v>1</v>
      </c>
      <c r="AZ104" s="21">
        <v>1985</v>
      </c>
      <c r="BA104" s="23"/>
      <c r="BB104" s="39">
        <v>0.42799999999999999</v>
      </c>
      <c r="BC104" s="39">
        <f t="shared" si="88"/>
        <v>0.16000000000000003</v>
      </c>
      <c r="BD104" s="39">
        <f t="shared" si="88"/>
        <v>0.16000000000000003</v>
      </c>
      <c r="BE104" s="59">
        <v>0.252</v>
      </c>
      <c r="BF104" s="39">
        <f t="shared" si="89"/>
        <v>0.36</v>
      </c>
      <c r="BG104" s="59">
        <f t="shared" si="90"/>
        <v>0.64</v>
      </c>
      <c r="BH104" s="39" t="s">
        <v>433</v>
      </c>
      <c r="BI104" s="39" t="s">
        <v>433</v>
      </c>
      <c r="BJ104" s="39" t="s">
        <v>433</v>
      </c>
      <c r="BK104" s="39" t="s">
        <v>433</v>
      </c>
      <c r="BL104" s="39" t="s">
        <v>433</v>
      </c>
      <c r="BM104" s="57" t="s">
        <v>433</v>
      </c>
      <c r="BN104" s="18" t="s">
        <v>433</v>
      </c>
      <c r="BO104">
        <v>0.66400000000000003</v>
      </c>
      <c r="BP104" s="54">
        <v>0.33600000000000002</v>
      </c>
      <c r="BQ104" t="s">
        <v>433</v>
      </c>
      <c r="BR104" s="54" t="s">
        <v>433</v>
      </c>
      <c r="BT104" s="18"/>
      <c r="BU104">
        <v>0.66800000000000004</v>
      </c>
      <c r="BV104" s="18">
        <v>0.33200000000000002</v>
      </c>
      <c r="BW104" s="18" t="s">
        <v>483</v>
      </c>
      <c r="CD104" s="18"/>
      <c r="CG104" s="18"/>
      <c r="CJ104" s="25">
        <v>31.3</v>
      </c>
      <c r="CK104">
        <v>1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 s="18">
        <v>0</v>
      </c>
      <c r="CS104">
        <v>0</v>
      </c>
      <c r="CT104">
        <v>0</v>
      </c>
      <c r="CU104">
        <v>1</v>
      </c>
      <c r="CV104" s="18">
        <v>0</v>
      </c>
      <c r="CW104">
        <v>0</v>
      </c>
      <c r="CX104">
        <v>0</v>
      </c>
      <c r="CY104">
        <v>0</v>
      </c>
      <c r="CZ104">
        <v>0</v>
      </c>
      <c r="DA104" s="18">
        <v>0</v>
      </c>
      <c r="DB104">
        <v>1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1</v>
      </c>
      <c r="DL104" s="18">
        <v>1</v>
      </c>
      <c r="DN104" s="18"/>
      <c r="DS104" s="43" t="s">
        <v>397</v>
      </c>
    </row>
    <row r="105" spans="1:123" x14ac:dyDescent="0.25">
      <c r="A105">
        <v>104</v>
      </c>
      <c r="B105">
        <v>10</v>
      </c>
      <c r="C105" s="25" t="s">
        <v>231</v>
      </c>
      <c r="D105" s="12">
        <v>12.58</v>
      </c>
      <c r="E105" s="14">
        <f t="shared" si="81"/>
        <v>3.981012658227848</v>
      </c>
      <c r="F105" s="7">
        <v>3.16</v>
      </c>
      <c r="G105" s="7">
        <f t="shared" si="82"/>
        <v>8.5989873417721512</v>
      </c>
      <c r="H105" s="16">
        <f t="shared" si="83"/>
        <v>16.561012658227849</v>
      </c>
      <c r="I105" s="11">
        <f t="shared" si="35"/>
        <v>0.19906697682735652</v>
      </c>
      <c r="J105" s="39">
        <f t="shared" si="36"/>
        <v>6.2995878742834341E-2</v>
      </c>
      <c r="K105" s="39">
        <f t="shared" ref="K105:K111" si="91">IFERROR(1/J105, "X")</f>
        <v>15.874054302540356</v>
      </c>
      <c r="L105" s="39">
        <f t="shared" ref="L105:L111" si="92">IFERROR(I105-J105, "X")</f>
        <v>0.13607109808452217</v>
      </c>
      <c r="M105" s="39">
        <f t="shared" ref="M105:M111" si="93">IFERROR(I105+J105, "X")</f>
        <v>0.26206285557019088</v>
      </c>
      <c r="N105" s="42"/>
      <c r="O105" s="8"/>
      <c r="P105" s="9"/>
      <c r="Q105" s="9"/>
      <c r="R105" s="8"/>
      <c r="S105" s="9"/>
      <c r="T105" s="9"/>
      <c r="U105" s="8"/>
      <c r="V105" s="9"/>
      <c r="W105" s="9"/>
      <c r="X105" s="9"/>
      <c r="Y105" s="8"/>
      <c r="Z105" s="9"/>
      <c r="AA105" s="8">
        <v>0</v>
      </c>
      <c r="AB105" s="9">
        <v>1</v>
      </c>
      <c r="AC105" s="8">
        <v>0</v>
      </c>
      <c r="AD105" s="9">
        <v>0</v>
      </c>
      <c r="AE105" s="9">
        <v>1</v>
      </c>
      <c r="AF105" s="9">
        <v>0</v>
      </c>
      <c r="AG105" s="9">
        <v>0</v>
      </c>
      <c r="AH105" s="8">
        <v>250</v>
      </c>
      <c r="AI105" s="9">
        <v>7</v>
      </c>
      <c r="AJ105" s="9">
        <f t="shared" si="28"/>
        <v>242</v>
      </c>
      <c r="AL105" s="7">
        <v>8.9</v>
      </c>
      <c r="AM105" s="7">
        <f t="shared" si="87"/>
        <v>17.399999999999999</v>
      </c>
      <c r="AN105" s="9">
        <v>1</v>
      </c>
      <c r="AO105" s="9">
        <v>0</v>
      </c>
      <c r="AP105" s="9">
        <v>0</v>
      </c>
      <c r="AQ105" s="9">
        <v>0</v>
      </c>
      <c r="AR105" s="9">
        <v>1</v>
      </c>
      <c r="AS105" s="9">
        <v>0</v>
      </c>
      <c r="AT105" s="8">
        <v>0</v>
      </c>
      <c r="AU105" s="9">
        <v>1</v>
      </c>
      <c r="AV105" s="31">
        <v>0</v>
      </c>
      <c r="AW105" s="9">
        <v>0</v>
      </c>
      <c r="AX105" s="9">
        <v>0</v>
      </c>
      <c r="AY105" s="31">
        <v>1</v>
      </c>
      <c r="AZ105" s="21">
        <v>1985</v>
      </c>
      <c r="BA105" s="23"/>
      <c r="BB105" s="39">
        <v>0.42799999999999999</v>
      </c>
      <c r="BC105" s="39">
        <f t="shared" si="88"/>
        <v>0.16000000000000003</v>
      </c>
      <c r="BD105" s="39">
        <f t="shared" si="88"/>
        <v>0.16000000000000003</v>
      </c>
      <c r="BE105" s="59">
        <v>0.252</v>
      </c>
      <c r="BF105" s="39">
        <f t="shared" si="89"/>
        <v>0.36</v>
      </c>
      <c r="BG105" s="59">
        <f t="shared" si="90"/>
        <v>0.64</v>
      </c>
      <c r="BH105" s="39" t="s">
        <v>433</v>
      </c>
      <c r="BI105" s="39" t="s">
        <v>433</v>
      </c>
      <c r="BJ105" s="39" t="s">
        <v>433</v>
      </c>
      <c r="BK105" s="39" t="s">
        <v>433</v>
      </c>
      <c r="BL105" s="39" t="s">
        <v>433</v>
      </c>
      <c r="BM105" s="57" t="s">
        <v>433</v>
      </c>
      <c r="BN105" s="18" t="s">
        <v>433</v>
      </c>
      <c r="BO105">
        <v>0.66400000000000003</v>
      </c>
      <c r="BP105" s="54">
        <v>0.33600000000000002</v>
      </c>
      <c r="BQ105" t="s">
        <v>433</v>
      </c>
      <c r="BR105" s="54" t="s">
        <v>433</v>
      </c>
      <c r="BT105" s="18"/>
      <c r="BU105">
        <v>0.66800000000000004</v>
      </c>
      <c r="BV105" s="18">
        <v>0.33200000000000002</v>
      </c>
      <c r="BW105" s="18" t="s">
        <v>483</v>
      </c>
      <c r="CD105" s="18"/>
      <c r="CG105" s="18"/>
      <c r="CJ105" s="25">
        <v>32.299999999999997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 s="18">
        <v>0</v>
      </c>
      <c r="CS105">
        <v>0</v>
      </c>
      <c r="CT105">
        <v>0</v>
      </c>
      <c r="CU105">
        <v>1</v>
      </c>
      <c r="CV105" s="18">
        <v>0</v>
      </c>
      <c r="CW105">
        <v>1</v>
      </c>
      <c r="CX105">
        <v>1</v>
      </c>
      <c r="CY105">
        <v>0</v>
      </c>
      <c r="CZ105">
        <v>0</v>
      </c>
      <c r="DA105" s="18">
        <v>1</v>
      </c>
      <c r="DB105">
        <v>1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1</v>
      </c>
      <c r="DL105" s="18">
        <v>1</v>
      </c>
      <c r="DN105" s="18"/>
      <c r="DS105" s="43" t="s">
        <v>397</v>
      </c>
    </row>
    <row r="106" spans="1:123" x14ac:dyDescent="0.25">
      <c r="A106">
        <v>105</v>
      </c>
      <c r="B106">
        <v>10</v>
      </c>
      <c r="C106" s="25" t="s">
        <v>231</v>
      </c>
      <c r="D106" s="12">
        <v>10</v>
      </c>
      <c r="E106" s="14">
        <f t="shared" si="81"/>
        <v>2.9325513196480939</v>
      </c>
      <c r="F106" s="7">
        <v>3.41</v>
      </c>
      <c r="G106" s="7">
        <f t="shared" si="82"/>
        <v>7.0674486803519061</v>
      </c>
      <c r="H106" s="16">
        <f t="shared" si="83"/>
        <v>12.932551319648095</v>
      </c>
      <c r="I106" s="11">
        <f t="shared" si="35"/>
        <v>0.21411924080287578</v>
      </c>
      <c r="J106" s="39">
        <f t="shared" si="36"/>
        <v>6.2791566217852132E-2</v>
      </c>
      <c r="K106" s="39">
        <f t="shared" si="91"/>
        <v>15.925705635858025</v>
      </c>
      <c r="L106" s="39">
        <f t="shared" si="92"/>
        <v>0.15132767458502366</v>
      </c>
      <c r="M106" s="39">
        <f t="shared" si="93"/>
        <v>0.2769108070207279</v>
      </c>
      <c r="N106" s="42"/>
      <c r="O106" s="8"/>
      <c r="P106" s="9"/>
      <c r="Q106" s="9"/>
      <c r="R106" s="8"/>
      <c r="S106" s="9"/>
      <c r="T106" s="9"/>
      <c r="U106" s="8"/>
      <c r="V106" s="9"/>
      <c r="W106" s="9"/>
      <c r="X106" s="9"/>
      <c r="Y106" s="8"/>
      <c r="Z106" s="9"/>
      <c r="AA106" s="8">
        <v>0</v>
      </c>
      <c r="AB106" s="9">
        <v>1</v>
      </c>
      <c r="AC106" s="8">
        <v>0</v>
      </c>
      <c r="AD106" s="9">
        <v>0</v>
      </c>
      <c r="AE106" s="9">
        <v>1</v>
      </c>
      <c r="AF106" s="9">
        <v>0</v>
      </c>
      <c r="AG106" s="9">
        <v>0</v>
      </c>
      <c r="AH106" s="8">
        <v>250</v>
      </c>
      <c r="AI106" s="9">
        <v>7</v>
      </c>
      <c r="AJ106" s="9">
        <f t="shared" si="28"/>
        <v>242</v>
      </c>
      <c r="AL106" s="7">
        <v>8.9</v>
      </c>
      <c r="AM106" s="7">
        <f t="shared" si="87"/>
        <v>18.399999999999999</v>
      </c>
      <c r="AN106" s="9">
        <v>1</v>
      </c>
      <c r="AO106" s="9">
        <v>0</v>
      </c>
      <c r="AP106" s="9">
        <v>0</v>
      </c>
      <c r="AQ106" s="9">
        <v>0</v>
      </c>
      <c r="AR106" s="9">
        <v>1</v>
      </c>
      <c r="AS106" s="9">
        <v>0</v>
      </c>
      <c r="AT106" s="8">
        <v>0</v>
      </c>
      <c r="AU106" s="9">
        <v>1</v>
      </c>
      <c r="AV106" s="31">
        <v>0</v>
      </c>
      <c r="AW106" s="9">
        <v>0</v>
      </c>
      <c r="AX106" s="9">
        <v>0</v>
      </c>
      <c r="AY106" s="31">
        <v>1</v>
      </c>
      <c r="AZ106" s="21">
        <v>1985</v>
      </c>
      <c r="BA106" s="23"/>
      <c r="BB106" s="39">
        <v>0.42799999999999999</v>
      </c>
      <c r="BC106" s="39">
        <f t="shared" si="88"/>
        <v>0.16000000000000003</v>
      </c>
      <c r="BD106" s="39">
        <f t="shared" si="88"/>
        <v>0.16000000000000003</v>
      </c>
      <c r="BE106" s="59">
        <v>0.252</v>
      </c>
      <c r="BF106" s="39">
        <f t="shared" si="89"/>
        <v>0.36</v>
      </c>
      <c r="BG106" s="59">
        <f t="shared" si="90"/>
        <v>0.64</v>
      </c>
      <c r="BH106" s="39" t="s">
        <v>433</v>
      </c>
      <c r="BI106" s="39" t="s">
        <v>433</v>
      </c>
      <c r="BJ106" s="39" t="s">
        <v>433</v>
      </c>
      <c r="BK106" s="39" t="s">
        <v>433</v>
      </c>
      <c r="BL106" s="39" t="s">
        <v>433</v>
      </c>
      <c r="BM106" s="57" t="s">
        <v>433</v>
      </c>
      <c r="BN106" s="18" t="s">
        <v>433</v>
      </c>
      <c r="BO106">
        <v>0.66400000000000003</v>
      </c>
      <c r="BP106" s="54">
        <v>0.33600000000000002</v>
      </c>
      <c r="BQ106" t="s">
        <v>433</v>
      </c>
      <c r="BR106" s="54" t="s">
        <v>433</v>
      </c>
      <c r="BT106" s="18"/>
      <c r="BU106">
        <v>0.66800000000000004</v>
      </c>
      <c r="BV106" s="18">
        <v>0.33200000000000002</v>
      </c>
      <c r="BW106" s="18" t="s">
        <v>483</v>
      </c>
      <c r="CD106" s="18"/>
      <c r="CG106" s="18"/>
      <c r="CJ106" s="25">
        <v>33.299999999999997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 s="18">
        <v>0</v>
      </c>
      <c r="CS106">
        <v>0</v>
      </c>
      <c r="CT106">
        <v>0</v>
      </c>
      <c r="CU106">
        <v>1</v>
      </c>
      <c r="CV106" s="18">
        <v>0</v>
      </c>
      <c r="CW106">
        <v>1</v>
      </c>
      <c r="CX106">
        <v>1</v>
      </c>
      <c r="CY106">
        <v>0</v>
      </c>
      <c r="CZ106">
        <v>0</v>
      </c>
      <c r="DA106" s="18">
        <v>1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1</v>
      </c>
      <c r="DL106" s="18">
        <v>1</v>
      </c>
      <c r="DN106" s="18"/>
      <c r="DS106" s="43" t="s">
        <v>397</v>
      </c>
    </row>
    <row r="107" spans="1:123" x14ac:dyDescent="0.25">
      <c r="A107">
        <v>106</v>
      </c>
      <c r="B107">
        <v>10</v>
      </c>
      <c r="C107" s="25" t="s">
        <v>231</v>
      </c>
      <c r="D107" s="12">
        <v>11.13</v>
      </c>
      <c r="E107" s="14">
        <f t="shared" si="81"/>
        <v>1.6153846153846156</v>
      </c>
      <c r="F107" s="7">
        <v>6.89</v>
      </c>
      <c r="G107" s="7">
        <f t="shared" si="82"/>
        <v>9.5146153846153858</v>
      </c>
      <c r="H107" s="16">
        <f t="shared" si="83"/>
        <v>12.745384615384616</v>
      </c>
      <c r="I107" s="11">
        <f t="shared" si="35"/>
        <v>0.40496348573045571</v>
      </c>
      <c r="J107" s="39">
        <f t="shared" si="36"/>
        <v>5.8775542196002291E-2</v>
      </c>
      <c r="K107" s="39">
        <f t="shared" si="91"/>
        <v>17.013879628115394</v>
      </c>
      <c r="L107" s="39">
        <f t="shared" si="92"/>
        <v>0.34618794353445342</v>
      </c>
      <c r="M107" s="39">
        <f t="shared" si="93"/>
        <v>0.46373902792645799</v>
      </c>
      <c r="N107" s="42"/>
      <c r="O107" s="8"/>
      <c r="P107" s="9"/>
      <c r="Q107" s="9"/>
      <c r="R107" s="8"/>
      <c r="S107" s="9"/>
      <c r="T107" s="9"/>
      <c r="U107" s="8"/>
      <c r="V107" s="9"/>
      <c r="W107" s="9"/>
      <c r="X107" s="9"/>
      <c r="Y107" s="8"/>
      <c r="Z107" s="9"/>
      <c r="AA107" s="8">
        <v>0</v>
      </c>
      <c r="AB107" s="9">
        <v>1</v>
      </c>
      <c r="AC107" s="8">
        <v>0</v>
      </c>
      <c r="AD107" s="9">
        <v>0</v>
      </c>
      <c r="AE107" s="9">
        <v>1</v>
      </c>
      <c r="AF107" s="9">
        <v>0</v>
      </c>
      <c r="AG107" s="9">
        <v>0</v>
      </c>
      <c r="AH107" s="8">
        <v>250</v>
      </c>
      <c r="AI107" s="9">
        <v>7</v>
      </c>
      <c r="AJ107" s="9">
        <f t="shared" si="28"/>
        <v>242</v>
      </c>
      <c r="AL107" s="7">
        <v>8.9</v>
      </c>
      <c r="AM107" s="7">
        <f t="shared" si="87"/>
        <v>19.399999999999999</v>
      </c>
      <c r="AN107" s="9">
        <v>1</v>
      </c>
      <c r="AO107" s="9">
        <v>0</v>
      </c>
      <c r="AP107" s="9">
        <v>0</v>
      </c>
      <c r="AQ107" s="9">
        <v>0</v>
      </c>
      <c r="AR107" s="9">
        <v>1</v>
      </c>
      <c r="AS107" s="9">
        <v>0</v>
      </c>
      <c r="AT107" s="8">
        <v>0</v>
      </c>
      <c r="AU107" s="9">
        <v>1</v>
      </c>
      <c r="AV107" s="31">
        <v>0</v>
      </c>
      <c r="AW107" s="9">
        <v>0</v>
      </c>
      <c r="AX107" s="9">
        <v>0</v>
      </c>
      <c r="AY107" s="31">
        <v>1</v>
      </c>
      <c r="AZ107" s="21">
        <v>1985</v>
      </c>
      <c r="BA107" s="23"/>
      <c r="BB107" s="39">
        <v>0.42799999999999999</v>
      </c>
      <c r="BC107" s="39">
        <f t="shared" si="88"/>
        <v>0.16000000000000003</v>
      </c>
      <c r="BD107" s="39">
        <f t="shared" si="88"/>
        <v>0.16000000000000003</v>
      </c>
      <c r="BE107" s="59">
        <v>0.252</v>
      </c>
      <c r="BF107" s="39">
        <f t="shared" si="89"/>
        <v>0.36</v>
      </c>
      <c r="BG107" s="59">
        <f t="shared" si="90"/>
        <v>0.64</v>
      </c>
      <c r="BH107" s="39" t="s">
        <v>433</v>
      </c>
      <c r="BI107" s="39" t="s">
        <v>433</v>
      </c>
      <c r="BJ107" s="39" t="s">
        <v>433</v>
      </c>
      <c r="BK107" s="39" t="s">
        <v>433</v>
      </c>
      <c r="BL107" s="39" t="s">
        <v>433</v>
      </c>
      <c r="BM107" s="57" t="s">
        <v>433</v>
      </c>
      <c r="BN107" s="18" t="s">
        <v>433</v>
      </c>
      <c r="BO107">
        <v>0.66400000000000003</v>
      </c>
      <c r="BP107" s="54">
        <v>0.33600000000000002</v>
      </c>
      <c r="BQ107" t="s">
        <v>433</v>
      </c>
      <c r="BR107" s="54" t="s">
        <v>433</v>
      </c>
      <c r="BT107" s="18"/>
      <c r="BU107">
        <v>0.66800000000000004</v>
      </c>
      <c r="BV107" s="18">
        <v>0.33200000000000002</v>
      </c>
      <c r="BW107" s="18" t="s">
        <v>483</v>
      </c>
      <c r="CD107" s="18"/>
      <c r="CG107" s="18"/>
      <c r="CJ107" s="25">
        <v>34.299999999999997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 s="18">
        <v>0</v>
      </c>
      <c r="CS107">
        <v>0</v>
      </c>
      <c r="CT107">
        <v>0</v>
      </c>
      <c r="CU107">
        <v>1</v>
      </c>
      <c r="CV107" s="18">
        <v>0</v>
      </c>
      <c r="CW107">
        <v>1</v>
      </c>
      <c r="CX107">
        <v>1</v>
      </c>
      <c r="CY107">
        <v>0</v>
      </c>
      <c r="CZ107">
        <v>0</v>
      </c>
      <c r="DA107" s="18">
        <v>1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1</v>
      </c>
      <c r="DL107" s="18">
        <v>1</v>
      </c>
      <c r="DN107" s="18"/>
      <c r="DS107" s="43" t="s">
        <v>397</v>
      </c>
    </row>
    <row r="108" spans="1:123" x14ac:dyDescent="0.25">
      <c r="A108">
        <v>107</v>
      </c>
      <c r="B108">
        <v>10</v>
      </c>
      <c r="C108" s="25" t="s">
        <v>231</v>
      </c>
      <c r="D108" s="12">
        <v>6.03</v>
      </c>
      <c r="E108" s="14">
        <f t="shared" si="81"/>
        <v>1.7179487179487181</v>
      </c>
      <c r="F108" s="7">
        <v>3.51</v>
      </c>
      <c r="G108" s="7">
        <f t="shared" si="82"/>
        <v>4.3120512820512822</v>
      </c>
      <c r="H108" s="16">
        <f t="shared" si="83"/>
        <v>7.7479487179487183</v>
      </c>
      <c r="I108" s="11">
        <f t="shared" si="35"/>
        <v>0.29631059031872276</v>
      </c>
      <c r="J108" s="39">
        <f t="shared" si="36"/>
        <v>8.441897160077573E-2</v>
      </c>
      <c r="K108" s="39">
        <f t="shared" si="91"/>
        <v>11.845678536918008</v>
      </c>
      <c r="L108" s="39">
        <f t="shared" si="92"/>
        <v>0.21189161871794704</v>
      </c>
      <c r="M108" s="39">
        <f t="shared" si="93"/>
        <v>0.38072956191949847</v>
      </c>
      <c r="N108" s="42"/>
      <c r="O108" s="8"/>
      <c r="P108" s="9"/>
      <c r="Q108" s="9"/>
      <c r="R108" s="8"/>
      <c r="S108" s="9"/>
      <c r="T108" s="9"/>
      <c r="U108" s="8"/>
      <c r="V108" s="9"/>
      <c r="W108" s="9"/>
      <c r="X108" s="9"/>
      <c r="Y108" s="8"/>
      <c r="Z108" s="9"/>
      <c r="AA108" s="8">
        <v>0</v>
      </c>
      <c r="AB108" s="9">
        <v>1</v>
      </c>
      <c r="AC108" s="8">
        <v>0</v>
      </c>
      <c r="AD108" s="9">
        <v>0</v>
      </c>
      <c r="AE108" s="9">
        <v>1</v>
      </c>
      <c r="AF108" s="9">
        <v>0</v>
      </c>
      <c r="AG108" s="9">
        <v>0</v>
      </c>
      <c r="AH108" s="8">
        <v>135</v>
      </c>
      <c r="AI108" s="9">
        <v>6</v>
      </c>
      <c r="AJ108" s="9">
        <f t="shared" si="28"/>
        <v>128</v>
      </c>
      <c r="AL108" s="7">
        <v>8.9</v>
      </c>
      <c r="AM108" s="7">
        <f t="shared" si="87"/>
        <v>20.399999999999999</v>
      </c>
      <c r="AN108" s="9">
        <v>1</v>
      </c>
      <c r="AO108" s="9">
        <v>0</v>
      </c>
      <c r="AP108" s="9">
        <v>0</v>
      </c>
      <c r="AQ108" s="9">
        <v>0</v>
      </c>
      <c r="AR108" s="9">
        <v>1</v>
      </c>
      <c r="AS108" s="9">
        <v>0</v>
      </c>
      <c r="AT108" s="8">
        <v>0</v>
      </c>
      <c r="AU108" s="9">
        <v>1</v>
      </c>
      <c r="AV108" s="31">
        <v>0</v>
      </c>
      <c r="AW108" s="9">
        <v>0</v>
      </c>
      <c r="AX108" s="9">
        <v>0</v>
      </c>
      <c r="AY108" s="31">
        <v>1</v>
      </c>
      <c r="AZ108" s="21">
        <v>1985</v>
      </c>
      <c r="BA108" s="23"/>
      <c r="BB108" s="39">
        <v>0.42799999999999999</v>
      </c>
      <c r="BC108" s="39">
        <f t="shared" si="88"/>
        <v>0.16000000000000003</v>
      </c>
      <c r="BD108" s="39">
        <f t="shared" si="88"/>
        <v>0.16000000000000003</v>
      </c>
      <c r="BE108" s="59">
        <v>0.252</v>
      </c>
      <c r="BF108" s="39">
        <f t="shared" si="89"/>
        <v>0.36</v>
      </c>
      <c r="BG108" s="59">
        <f t="shared" si="90"/>
        <v>0.64</v>
      </c>
      <c r="BH108" s="39" t="s">
        <v>433</v>
      </c>
      <c r="BI108" s="39" t="s">
        <v>433</v>
      </c>
      <c r="BJ108" s="39" t="s">
        <v>433</v>
      </c>
      <c r="BK108" s="39" t="s">
        <v>433</v>
      </c>
      <c r="BL108" s="39" t="s">
        <v>433</v>
      </c>
      <c r="BM108" s="57" t="s">
        <v>433</v>
      </c>
      <c r="BN108" s="18" t="s">
        <v>433</v>
      </c>
      <c r="BO108">
        <v>0.66400000000000003</v>
      </c>
      <c r="BP108" s="54">
        <v>0.33600000000000002</v>
      </c>
      <c r="BQ108" t="s">
        <v>433</v>
      </c>
      <c r="BR108" s="54" t="s">
        <v>433</v>
      </c>
      <c r="BT108" s="18"/>
      <c r="BU108">
        <v>0.66800000000000004</v>
      </c>
      <c r="BV108" s="18">
        <v>0.33200000000000002</v>
      </c>
      <c r="BW108" s="18" t="s">
        <v>483</v>
      </c>
      <c r="CD108" s="18"/>
      <c r="CG108" s="18"/>
      <c r="CJ108" s="25">
        <v>35.299999999999997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 s="18">
        <v>0</v>
      </c>
      <c r="CS108">
        <v>0</v>
      </c>
      <c r="CT108">
        <v>0</v>
      </c>
      <c r="CU108">
        <v>1</v>
      </c>
      <c r="CV108" s="18">
        <v>0</v>
      </c>
      <c r="CW108">
        <v>0</v>
      </c>
      <c r="CX108">
        <v>0</v>
      </c>
      <c r="CY108">
        <v>0</v>
      </c>
      <c r="CZ108">
        <v>0</v>
      </c>
      <c r="DA108" s="18">
        <v>0</v>
      </c>
      <c r="DB108">
        <v>1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1</v>
      </c>
      <c r="DL108" s="18">
        <v>0</v>
      </c>
      <c r="DN108" s="18"/>
      <c r="DS108" s="43" t="s">
        <v>397</v>
      </c>
    </row>
    <row r="109" spans="1:123" x14ac:dyDescent="0.25">
      <c r="A109">
        <v>108</v>
      </c>
      <c r="B109">
        <v>10</v>
      </c>
      <c r="C109" s="25" t="s">
        <v>231</v>
      </c>
      <c r="D109" s="12">
        <v>6.26</v>
      </c>
      <c r="E109" s="14">
        <f t="shared" si="81"/>
        <v>1.68733153638814</v>
      </c>
      <c r="F109" s="7">
        <v>3.71</v>
      </c>
      <c r="G109" s="7">
        <f t="shared" si="82"/>
        <v>4.5726684636118602</v>
      </c>
      <c r="H109" s="16">
        <f t="shared" si="83"/>
        <v>7.9473315363881394</v>
      </c>
      <c r="I109" s="11">
        <f t="shared" si="35"/>
        <v>0.31270005357381991</v>
      </c>
      <c r="J109" s="39">
        <f t="shared" si="36"/>
        <v>8.4285728726097006E-2</v>
      </c>
      <c r="K109" s="39">
        <f t="shared" si="91"/>
        <v>11.864404746973191</v>
      </c>
      <c r="L109" s="39">
        <f t="shared" si="92"/>
        <v>0.22841432484772289</v>
      </c>
      <c r="M109" s="39">
        <f t="shared" si="93"/>
        <v>0.39698578229991693</v>
      </c>
      <c r="N109" s="42"/>
      <c r="O109" s="8"/>
      <c r="P109" s="9"/>
      <c r="Q109" s="9"/>
      <c r="R109" s="8"/>
      <c r="S109" s="9"/>
      <c r="T109" s="9"/>
      <c r="U109" s="8"/>
      <c r="V109" s="9"/>
      <c r="W109" s="9"/>
      <c r="X109" s="9"/>
      <c r="Y109" s="8"/>
      <c r="Z109" s="9"/>
      <c r="AA109" s="8">
        <v>0</v>
      </c>
      <c r="AB109" s="9">
        <v>1</v>
      </c>
      <c r="AC109" s="8">
        <v>0</v>
      </c>
      <c r="AD109" s="9">
        <v>0</v>
      </c>
      <c r="AE109" s="9">
        <v>1</v>
      </c>
      <c r="AF109" s="9">
        <v>0</v>
      </c>
      <c r="AG109" s="9">
        <v>0</v>
      </c>
      <c r="AH109" s="8">
        <v>135</v>
      </c>
      <c r="AI109" s="9">
        <v>7</v>
      </c>
      <c r="AJ109" s="9">
        <f t="shared" si="28"/>
        <v>127</v>
      </c>
      <c r="AL109" s="7">
        <v>8.9</v>
      </c>
      <c r="AM109" s="7">
        <f t="shared" si="87"/>
        <v>21.4</v>
      </c>
      <c r="AN109" s="9">
        <v>1</v>
      </c>
      <c r="AO109" s="9">
        <v>0</v>
      </c>
      <c r="AP109" s="9">
        <v>0</v>
      </c>
      <c r="AQ109" s="9">
        <v>0</v>
      </c>
      <c r="AR109" s="9">
        <v>1</v>
      </c>
      <c r="AS109" s="9">
        <v>0</v>
      </c>
      <c r="AT109" s="8">
        <v>0</v>
      </c>
      <c r="AU109" s="9">
        <v>1</v>
      </c>
      <c r="AV109" s="31">
        <v>0</v>
      </c>
      <c r="AW109" s="9">
        <v>0</v>
      </c>
      <c r="AX109" s="9">
        <v>0</v>
      </c>
      <c r="AY109" s="31">
        <v>1</v>
      </c>
      <c r="AZ109" s="21">
        <v>1985</v>
      </c>
      <c r="BA109" s="23"/>
      <c r="BB109" s="39">
        <v>0.42799999999999999</v>
      </c>
      <c r="BC109" s="39">
        <f t="shared" si="88"/>
        <v>0.16000000000000003</v>
      </c>
      <c r="BD109" s="39">
        <f t="shared" si="88"/>
        <v>0.16000000000000003</v>
      </c>
      <c r="BE109" s="59">
        <v>0.252</v>
      </c>
      <c r="BF109" s="39">
        <f t="shared" si="89"/>
        <v>0.36</v>
      </c>
      <c r="BG109" s="59">
        <f t="shared" si="90"/>
        <v>0.64</v>
      </c>
      <c r="BH109" s="39" t="s">
        <v>433</v>
      </c>
      <c r="BI109" s="39" t="s">
        <v>433</v>
      </c>
      <c r="BJ109" s="39" t="s">
        <v>433</v>
      </c>
      <c r="BK109" s="39" t="s">
        <v>433</v>
      </c>
      <c r="BL109" s="39" t="s">
        <v>433</v>
      </c>
      <c r="BM109" s="57" t="s">
        <v>433</v>
      </c>
      <c r="BN109" s="18" t="s">
        <v>433</v>
      </c>
      <c r="BO109">
        <v>0.66400000000000003</v>
      </c>
      <c r="BP109" s="54">
        <v>0.33600000000000002</v>
      </c>
      <c r="BQ109" t="s">
        <v>433</v>
      </c>
      <c r="BR109" s="54" t="s">
        <v>433</v>
      </c>
      <c r="BT109" s="18"/>
      <c r="BU109">
        <v>0.66800000000000004</v>
      </c>
      <c r="BV109" s="18">
        <v>0.33200000000000002</v>
      </c>
      <c r="BW109" s="18" t="s">
        <v>483</v>
      </c>
      <c r="CD109" s="18"/>
      <c r="CG109" s="18"/>
      <c r="CJ109" s="25">
        <v>36.299999999999997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 s="18">
        <v>0</v>
      </c>
      <c r="CS109">
        <v>0</v>
      </c>
      <c r="CT109">
        <v>0</v>
      </c>
      <c r="CU109">
        <v>1</v>
      </c>
      <c r="CV109" s="18">
        <v>0</v>
      </c>
      <c r="CW109">
        <v>0</v>
      </c>
      <c r="CX109">
        <v>0</v>
      </c>
      <c r="CY109">
        <v>0</v>
      </c>
      <c r="CZ109">
        <v>0</v>
      </c>
      <c r="DA109" s="18">
        <v>0</v>
      </c>
      <c r="DB109">
        <v>1</v>
      </c>
      <c r="DC109">
        <v>1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K109">
        <v>1</v>
      </c>
      <c r="DL109" s="18">
        <v>0</v>
      </c>
      <c r="DN109" s="18"/>
      <c r="DS109" s="43" t="s">
        <v>397</v>
      </c>
    </row>
    <row r="110" spans="1:123" x14ac:dyDescent="0.25">
      <c r="A110">
        <v>109</v>
      </c>
      <c r="B110">
        <v>10</v>
      </c>
      <c r="C110" s="25" t="s">
        <v>231</v>
      </c>
      <c r="D110" s="12">
        <v>13.07</v>
      </c>
      <c r="E110" s="14">
        <f t="shared" si="81"/>
        <v>3.2675000000000001</v>
      </c>
      <c r="F110" s="7">
        <v>4</v>
      </c>
      <c r="G110" s="7">
        <f t="shared" si="82"/>
        <v>9.8025000000000002</v>
      </c>
      <c r="H110" s="16">
        <f t="shared" si="83"/>
        <v>16.337499999999999</v>
      </c>
      <c r="I110" s="11">
        <f t="shared" si="35"/>
        <v>0.33333333333333331</v>
      </c>
      <c r="J110" s="39">
        <f t="shared" si="36"/>
        <v>8.3333333333333329E-2</v>
      </c>
      <c r="K110" s="39">
        <f t="shared" si="91"/>
        <v>12</v>
      </c>
      <c r="L110" s="39">
        <f t="shared" si="92"/>
        <v>0.25</v>
      </c>
      <c r="M110" s="39">
        <f t="shared" si="93"/>
        <v>0.41666666666666663</v>
      </c>
      <c r="N110" s="42"/>
      <c r="O110" s="8"/>
      <c r="P110" s="9"/>
      <c r="Q110" s="9"/>
      <c r="R110" s="8"/>
      <c r="S110" s="9"/>
      <c r="T110" s="9"/>
      <c r="U110" s="8"/>
      <c r="V110" s="9"/>
      <c r="W110" s="9"/>
      <c r="X110" s="9"/>
      <c r="Y110" s="8"/>
      <c r="Z110" s="9"/>
      <c r="AA110" s="8">
        <v>0</v>
      </c>
      <c r="AB110" s="9">
        <v>1</v>
      </c>
      <c r="AC110" s="8">
        <v>0</v>
      </c>
      <c r="AD110" s="9">
        <v>0</v>
      </c>
      <c r="AE110" s="9">
        <v>1</v>
      </c>
      <c r="AF110" s="9">
        <v>0</v>
      </c>
      <c r="AG110" s="9">
        <v>0</v>
      </c>
      <c r="AH110" s="8">
        <v>135</v>
      </c>
      <c r="AI110" s="9">
        <v>6</v>
      </c>
      <c r="AJ110" s="9">
        <f t="shared" si="28"/>
        <v>128</v>
      </c>
      <c r="AL110" s="7">
        <v>8.9</v>
      </c>
      <c r="AM110" s="7">
        <f t="shared" si="87"/>
        <v>22.4</v>
      </c>
      <c r="AN110" s="9">
        <v>1</v>
      </c>
      <c r="AO110" s="9">
        <v>0</v>
      </c>
      <c r="AP110" s="9">
        <v>0</v>
      </c>
      <c r="AQ110" s="9">
        <v>0</v>
      </c>
      <c r="AR110" s="9">
        <v>1</v>
      </c>
      <c r="AS110" s="9">
        <v>0</v>
      </c>
      <c r="AT110" s="8">
        <v>0</v>
      </c>
      <c r="AU110" s="9">
        <v>1</v>
      </c>
      <c r="AV110" s="31">
        <v>0</v>
      </c>
      <c r="AW110" s="9">
        <v>0</v>
      </c>
      <c r="AX110" s="9">
        <v>0</v>
      </c>
      <c r="AY110" s="31">
        <v>1</v>
      </c>
      <c r="AZ110" s="21">
        <v>1985</v>
      </c>
      <c r="BA110" s="23"/>
      <c r="BB110" s="39">
        <v>0.42799999999999999</v>
      </c>
      <c r="BC110" s="39">
        <f t="shared" si="88"/>
        <v>0.16000000000000003</v>
      </c>
      <c r="BD110" s="39">
        <f t="shared" si="88"/>
        <v>0.16000000000000003</v>
      </c>
      <c r="BE110" s="59">
        <v>0.252</v>
      </c>
      <c r="BF110" s="39">
        <f t="shared" si="89"/>
        <v>0.36</v>
      </c>
      <c r="BG110" s="59">
        <f t="shared" si="90"/>
        <v>0.64</v>
      </c>
      <c r="BH110" s="39" t="s">
        <v>433</v>
      </c>
      <c r="BI110" s="39" t="s">
        <v>433</v>
      </c>
      <c r="BJ110" s="39" t="s">
        <v>433</v>
      </c>
      <c r="BK110" s="39" t="s">
        <v>433</v>
      </c>
      <c r="BL110" s="39" t="s">
        <v>433</v>
      </c>
      <c r="BM110" s="57" t="s">
        <v>433</v>
      </c>
      <c r="BN110" s="18" t="s">
        <v>433</v>
      </c>
      <c r="BO110">
        <v>0.66400000000000003</v>
      </c>
      <c r="BP110" s="54">
        <v>0.33600000000000002</v>
      </c>
      <c r="BQ110" t="s">
        <v>433</v>
      </c>
      <c r="BR110" s="54" t="s">
        <v>433</v>
      </c>
      <c r="BT110" s="18"/>
      <c r="BU110">
        <v>0.66800000000000004</v>
      </c>
      <c r="BV110" s="18">
        <v>0.33200000000000002</v>
      </c>
      <c r="BW110" s="18" t="s">
        <v>483</v>
      </c>
      <c r="CD110" s="18"/>
      <c r="CG110" s="18"/>
      <c r="CJ110" s="25">
        <v>37.299999999999997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 s="18">
        <v>0</v>
      </c>
      <c r="CS110">
        <v>0</v>
      </c>
      <c r="CT110">
        <v>0</v>
      </c>
      <c r="CU110">
        <v>1</v>
      </c>
      <c r="CV110" s="18">
        <v>0</v>
      </c>
      <c r="CW110">
        <v>1</v>
      </c>
      <c r="CX110">
        <v>1</v>
      </c>
      <c r="CY110">
        <v>0</v>
      </c>
      <c r="CZ110">
        <v>0</v>
      </c>
      <c r="DA110" s="18">
        <v>1</v>
      </c>
      <c r="DB110">
        <v>1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1</v>
      </c>
      <c r="DL110" s="18">
        <v>0</v>
      </c>
      <c r="DN110" s="18"/>
      <c r="DS110" s="43" t="s">
        <v>397</v>
      </c>
    </row>
    <row r="111" spans="1:123" x14ac:dyDescent="0.25">
      <c r="A111">
        <v>110</v>
      </c>
      <c r="B111">
        <v>10</v>
      </c>
      <c r="C111" s="25" t="s">
        <v>231</v>
      </c>
      <c r="D111" s="12">
        <v>14.34</v>
      </c>
      <c r="E111" s="14">
        <f t="shared" si="81"/>
        <v>1.2256410256410257</v>
      </c>
      <c r="F111" s="7">
        <v>11.7</v>
      </c>
      <c r="G111" s="7">
        <f t="shared" si="82"/>
        <v>13.114358974358975</v>
      </c>
      <c r="H111" s="16">
        <f t="shared" si="83"/>
        <v>15.565641025641025</v>
      </c>
      <c r="I111" s="11">
        <f t="shared" si="35"/>
        <v>0.72023528688055971</v>
      </c>
      <c r="J111" s="39">
        <f t="shared" si="36"/>
        <v>6.1558571528252976E-2</v>
      </c>
      <c r="K111" s="39">
        <f t="shared" si="91"/>
        <v>16.244691440590675</v>
      </c>
      <c r="L111" s="39">
        <f t="shared" si="92"/>
        <v>0.65867671535230676</v>
      </c>
      <c r="M111" s="39">
        <f t="shared" si="93"/>
        <v>0.78179385840881266</v>
      </c>
      <c r="N111" s="42"/>
      <c r="O111" s="8"/>
      <c r="P111" s="9"/>
      <c r="Q111" s="9"/>
      <c r="R111" s="8"/>
      <c r="S111" s="9"/>
      <c r="T111" s="9"/>
      <c r="U111" s="8"/>
      <c r="V111" s="9"/>
      <c r="W111" s="9"/>
      <c r="X111" s="9"/>
      <c r="Y111" s="8"/>
      <c r="Z111" s="9"/>
      <c r="AA111" s="8">
        <v>0</v>
      </c>
      <c r="AB111" s="9">
        <v>1</v>
      </c>
      <c r="AC111" s="8">
        <v>0</v>
      </c>
      <c r="AD111" s="9">
        <v>0</v>
      </c>
      <c r="AE111" s="9">
        <v>1</v>
      </c>
      <c r="AF111" s="9">
        <v>0</v>
      </c>
      <c r="AG111" s="9">
        <v>0</v>
      </c>
      <c r="AH111" s="8">
        <v>135</v>
      </c>
      <c r="AI111" s="9">
        <v>7</v>
      </c>
      <c r="AJ111" s="9">
        <f t="shared" si="28"/>
        <v>127</v>
      </c>
      <c r="AL111" s="7">
        <v>8.9</v>
      </c>
      <c r="AM111" s="7">
        <f t="shared" si="87"/>
        <v>23.4</v>
      </c>
      <c r="AN111" s="9">
        <v>1</v>
      </c>
      <c r="AO111" s="9">
        <v>0</v>
      </c>
      <c r="AP111" s="9">
        <v>0</v>
      </c>
      <c r="AQ111" s="9">
        <v>0</v>
      </c>
      <c r="AR111" s="9">
        <v>1</v>
      </c>
      <c r="AS111" s="9">
        <v>0</v>
      </c>
      <c r="AT111" s="8">
        <v>0</v>
      </c>
      <c r="AU111" s="9">
        <v>1</v>
      </c>
      <c r="AV111" s="31">
        <v>0</v>
      </c>
      <c r="AW111" s="9">
        <v>0</v>
      </c>
      <c r="AX111" s="9">
        <v>0</v>
      </c>
      <c r="AY111" s="31">
        <v>1</v>
      </c>
      <c r="AZ111" s="21">
        <v>1985</v>
      </c>
      <c r="BA111" s="23"/>
      <c r="BB111" s="39">
        <v>0.42799999999999999</v>
      </c>
      <c r="BC111" s="39">
        <f t="shared" si="88"/>
        <v>0.16000000000000003</v>
      </c>
      <c r="BD111" s="39">
        <f t="shared" si="88"/>
        <v>0.16000000000000003</v>
      </c>
      <c r="BE111" s="59">
        <v>0.252</v>
      </c>
      <c r="BF111" s="39">
        <f t="shared" si="89"/>
        <v>0.36</v>
      </c>
      <c r="BG111" s="59">
        <f t="shared" si="90"/>
        <v>0.64</v>
      </c>
      <c r="BH111" s="39" t="s">
        <v>433</v>
      </c>
      <c r="BI111" s="39" t="s">
        <v>433</v>
      </c>
      <c r="BJ111" s="39" t="s">
        <v>433</v>
      </c>
      <c r="BK111" s="39" t="s">
        <v>433</v>
      </c>
      <c r="BL111" s="39" t="s">
        <v>433</v>
      </c>
      <c r="BM111" s="57" t="s">
        <v>433</v>
      </c>
      <c r="BN111" s="18" t="s">
        <v>433</v>
      </c>
      <c r="BO111">
        <v>0.66400000000000003</v>
      </c>
      <c r="BP111" s="54">
        <v>0.33600000000000002</v>
      </c>
      <c r="BQ111" t="s">
        <v>433</v>
      </c>
      <c r="BR111" s="54" t="s">
        <v>433</v>
      </c>
      <c r="BT111" s="18"/>
      <c r="BU111">
        <v>0.66800000000000004</v>
      </c>
      <c r="BV111" s="18">
        <v>0.33200000000000002</v>
      </c>
      <c r="BW111" s="18" t="s">
        <v>483</v>
      </c>
      <c r="CD111" s="18"/>
      <c r="CG111" s="18"/>
      <c r="CJ111" s="25">
        <v>38.299999999999997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 s="18">
        <v>0</v>
      </c>
      <c r="CS111">
        <v>0</v>
      </c>
      <c r="CT111">
        <v>0</v>
      </c>
      <c r="CU111">
        <v>1</v>
      </c>
      <c r="CV111" s="18">
        <v>0</v>
      </c>
      <c r="CW111">
        <v>1</v>
      </c>
      <c r="CX111">
        <v>1</v>
      </c>
      <c r="CY111">
        <v>0</v>
      </c>
      <c r="CZ111">
        <v>0</v>
      </c>
      <c r="DA111" s="18">
        <v>1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0</v>
      </c>
      <c r="DJ111">
        <v>0</v>
      </c>
      <c r="DK111">
        <v>1</v>
      </c>
      <c r="DL111" s="18">
        <v>0</v>
      </c>
      <c r="DN111" s="18"/>
      <c r="DS111" s="43" t="s">
        <v>397</v>
      </c>
    </row>
    <row r="112" spans="1:123" x14ac:dyDescent="0.25">
      <c r="A112">
        <v>111</v>
      </c>
      <c r="B112">
        <v>10</v>
      </c>
      <c r="C112" s="25" t="s">
        <v>231</v>
      </c>
      <c r="D112" s="12">
        <v>12.13</v>
      </c>
      <c r="E112" s="14">
        <f t="shared" si="81"/>
        <v>3.9770491803278691</v>
      </c>
      <c r="F112" s="7">
        <v>3.05</v>
      </c>
      <c r="G112" s="7">
        <f t="shared" ref="G112:G114" si="94">D112-E112</f>
        <v>8.1529508196721316</v>
      </c>
      <c r="H112" s="16">
        <f t="shared" ref="H112:H114" si="95">D112+E112</f>
        <v>16.10704918032787</v>
      </c>
      <c r="I112" s="11">
        <f t="shared" si="35"/>
        <v>0.19239839057790684</v>
      </c>
      <c r="J112" s="39">
        <f t="shared" si="36"/>
        <v>6.3081439533739944E-2</v>
      </c>
      <c r="K112" s="39">
        <f t="shared" ref="K112:K114" si="96">IFERROR(1/J112, "X")</f>
        <v>15.852523458427685</v>
      </c>
      <c r="L112" s="39">
        <f t="shared" ref="L112:L114" si="97">IFERROR(I112-J112, "X")</f>
        <v>0.12931695104416691</v>
      </c>
      <c r="M112" s="39">
        <f t="shared" ref="M112:M114" si="98">IFERROR(I112+J112, "X")</f>
        <v>0.25547983011164677</v>
      </c>
      <c r="N112" s="42"/>
      <c r="O112" s="8"/>
      <c r="P112" s="9"/>
      <c r="Q112" s="9"/>
      <c r="R112" s="8"/>
      <c r="S112" s="9"/>
      <c r="T112" s="9"/>
      <c r="U112" s="8"/>
      <c r="V112" s="9"/>
      <c r="W112" s="9"/>
      <c r="X112" s="9"/>
      <c r="Y112" s="8"/>
      <c r="Z112" s="9"/>
      <c r="AA112" s="8">
        <v>0</v>
      </c>
      <c r="AB112" s="9">
        <v>1</v>
      </c>
      <c r="AC112" s="8">
        <v>0</v>
      </c>
      <c r="AD112" s="9">
        <v>0</v>
      </c>
      <c r="AE112" s="9">
        <v>1</v>
      </c>
      <c r="AF112" s="9">
        <v>0</v>
      </c>
      <c r="AG112" s="9">
        <v>0</v>
      </c>
      <c r="AH112" s="8">
        <v>250</v>
      </c>
      <c r="AI112" s="9">
        <v>7</v>
      </c>
      <c r="AJ112" s="9">
        <f t="shared" ref="AJ112:AJ168" si="99">AH112-AI112-1</f>
        <v>242</v>
      </c>
      <c r="AL112" s="7">
        <v>8.9</v>
      </c>
      <c r="AM112" s="7">
        <f t="shared" si="87"/>
        <v>24.4</v>
      </c>
      <c r="AN112" s="9">
        <v>1</v>
      </c>
      <c r="AO112" s="9">
        <v>0</v>
      </c>
      <c r="AP112" s="9">
        <v>0</v>
      </c>
      <c r="AQ112" s="9">
        <v>0</v>
      </c>
      <c r="AR112" s="9">
        <v>1</v>
      </c>
      <c r="AS112" s="9">
        <v>0</v>
      </c>
      <c r="AT112" s="8">
        <v>0</v>
      </c>
      <c r="AU112" s="9">
        <v>1</v>
      </c>
      <c r="AV112" s="31">
        <v>0</v>
      </c>
      <c r="AW112" s="9">
        <v>0</v>
      </c>
      <c r="AX112" s="9">
        <v>0</v>
      </c>
      <c r="AY112" s="31">
        <v>1</v>
      </c>
      <c r="AZ112" s="21">
        <v>1985</v>
      </c>
      <c r="BA112" s="23"/>
      <c r="BB112" s="39">
        <v>0.42799999999999999</v>
      </c>
      <c r="BC112" s="39">
        <f t="shared" si="88"/>
        <v>0.16000000000000003</v>
      </c>
      <c r="BD112" s="39">
        <f t="shared" si="88"/>
        <v>0.16000000000000003</v>
      </c>
      <c r="BE112" s="59">
        <v>0.252</v>
      </c>
      <c r="BF112" s="39">
        <f t="shared" si="89"/>
        <v>0.36</v>
      </c>
      <c r="BG112" s="59">
        <f t="shared" si="90"/>
        <v>0.64</v>
      </c>
      <c r="BH112" s="39" t="s">
        <v>433</v>
      </c>
      <c r="BI112" s="39" t="s">
        <v>433</v>
      </c>
      <c r="BJ112" s="39" t="s">
        <v>433</v>
      </c>
      <c r="BK112" s="39" t="s">
        <v>433</v>
      </c>
      <c r="BL112" s="39" t="s">
        <v>433</v>
      </c>
      <c r="BM112" s="57" t="s">
        <v>433</v>
      </c>
      <c r="BN112" s="18" t="s">
        <v>433</v>
      </c>
      <c r="BO112">
        <v>0.66400000000000003</v>
      </c>
      <c r="BP112" s="54">
        <v>0.33600000000000002</v>
      </c>
      <c r="BQ112" t="s">
        <v>433</v>
      </c>
      <c r="BR112" s="54" t="s">
        <v>433</v>
      </c>
      <c r="BT112" s="18"/>
      <c r="BU112">
        <v>0.66800000000000004</v>
      </c>
      <c r="BV112" s="18">
        <v>0.33200000000000002</v>
      </c>
      <c r="BW112" s="18" t="s">
        <v>483</v>
      </c>
      <c r="CD112" s="18"/>
      <c r="CG112" s="18"/>
      <c r="CJ112" s="25">
        <v>39.299999999999997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 s="18">
        <v>0</v>
      </c>
      <c r="CS112">
        <v>0</v>
      </c>
      <c r="CT112">
        <v>0</v>
      </c>
      <c r="CU112">
        <v>1</v>
      </c>
      <c r="CV112" s="18">
        <v>0</v>
      </c>
      <c r="CW112">
        <v>1</v>
      </c>
      <c r="CX112">
        <v>1</v>
      </c>
      <c r="CY112">
        <v>0</v>
      </c>
      <c r="CZ112">
        <v>0</v>
      </c>
      <c r="DA112" s="18">
        <v>1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1</v>
      </c>
      <c r="DL112" s="18">
        <v>1</v>
      </c>
      <c r="DN112" s="18"/>
      <c r="DS112" s="43" t="s">
        <v>397</v>
      </c>
    </row>
    <row r="113" spans="1:123" x14ac:dyDescent="0.25">
      <c r="A113">
        <v>112</v>
      </c>
      <c r="B113">
        <v>10</v>
      </c>
      <c r="C113" s="25" t="s">
        <v>231</v>
      </c>
      <c r="D113" s="12">
        <v>9.5299999999999994</v>
      </c>
      <c r="E113" s="14">
        <f t="shared" si="81"/>
        <v>2.9323076923076923</v>
      </c>
      <c r="F113" s="7">
        <v>3.25</v>
      </c>
      <c r="G113" s="7">
        <f t="shared" si="94"/>
        <v>6.5976923076923075</v>
      </c>
      <c r="H113" s="16">
        <f t="shared" si="95"/>
        <v>12.462307692307691</v>
      </c>
      <c r="I113" s="11">
        <f t="shared" si="35"/>
        <v>0.20450264387930378</v>
      </c>
      <c r="J113" s="39">
        <f t="shared" si="36"/>
        <v>6.2923890424401163E-2</v>
      </c>
      <c r="K113" s="39">
        <f t="shared" si="96"/>
        <v>15.892215075312818</v>
      </c>
      <c r="L113" s="39">
        <f t="shared" si="97"/>
        <v>0.14157875345490262</v>
      </c>
      <c r="M113" s="39">
        <f t="shared" si="98"/>
        <v>0.26742653430370494</v>
      </c>
      <c r="N113" s="42"/>
      <c r="O113" s="8"/>
      <c r="P113" s="9"/>
      <c r="Q113" s="9"/>
      <c r="R113" s="8"/>
      <c r="S113" s="9"/>
      <c r="T113" s="9"/>
      <c r="U113" s="8"/>
      <c r="V113" s="9"/>
      <c r="W113" s="9"/>
      <c r="X113" s="9"/>
      <c r="Y113" s="8"/>
      <c r="Z113" s="9"/>
      <c r="AA113" s="8">
        <v>0</v>
      </c>
      <c r="AB113" s="9">
        <v>1</v>
      </c>
      <c r="AC113" s="8">
        <v>0</v>
      </c>
      <c r="AD113" s="9">
        <v>0</v>
      </c>
      <c r="AE113" s="9">
        <v>1</v>
      </c>
      <c r="AF113" s="9">
        <v>0</v>
      </c>
      <c r="AG113" s="9">
        <v>0</v>
      </c>
      <c r="AH113" s="8">
        <v>250</v>
      </c>
      <c r="AI113" s="9">
        <v>7</v>
      </c>
      <c r="AJ113" s="9">
        <f t="shared" si="99"/>
        <v>242</v>
      </c>
      <c r="AL113" s="7">
        <v>8.9</v>
      </c>
      <c r="AM113" s="7">
        <f t="shared" si="87"/>
        <v>25.4</v>
      </c>
      <c r="AN113" s="9">
        <v>1</v>
      </c>
      <c r="AO113" s="9">
        <v>0</v>
      </c>
      <c r="AP113" s="9">
        <v>0</v>
      </c>
      <c r="AQ113" s="9">
        <v>0</v>
      </c>
      <c r="AR113" s="9">
        <v>1</v>
      </c>
      <c r="AS113" s="9">
        <v>0</v>
      </c>
      <c r="AT113" s="8">
        <v>0</v>
      </c>
      <c r="AU113" s="9">
        <v>1</v>
      </c>
      <c r="AV113" s="31">
        <v>0</v>
      </c>
      <c r="AW113" s="9">
        <v>0</v>
      </c>
      <c r="AX113" s="9">
        <v>0</v>
      </c>
      <c r="AY113" s="31">
        <v>1</v>
      </c>
      <c r="AZ113" s="21">
        <v>1985</v>
      </c>
      <c r="BA113" s="23"/>
      <c r="BB113" s="39">
        <v>0.42799999999999999</v>
      </c>
      <c r="BC113" s="39">
        <f t="shared" si="88"/>
        <v>0.16000000000000003</v>
      </c>
      <c r="BD113" s="39">
        <f t="shared" si="88"/>
        <v>0.16000000000000003</v>
      </c>
      <c r="BE113" s="59">
        <v>0.252</v>
      </c>
      <c r="BF113" s="39">
        <f t="shared" si="89"/>
        <v>0.36</v>
      </c>
      <c r="BG113" s="59">
        <f t="shared" si="90"/>
        <v>0.64</v>
      </c>
      <c r="BH113" s="39" t="s">
        <v>433</v>
      </c>
      <c r="BI113" s="39" t="s">
        <v>433</v>
      </c>
      <c r="BJ113" s="39" t="s">
        <v>433</v>
      </c>
      <c r="BK113" s="39" t="s">
        <v>433</v>
      </c>
      <c r="BL113" s="39" t="s">
        <v>433</v>
      </c>
      <c r="BM113" s="57" t="s">
        <v>433</v>
      </c>
      <c r="BN113" s="18" t="s">
        <v>433</v>
      </c>
      <c r="BO113">
        <v>0.66400000000000003</v>
      </c>
      <c r="BP113" s="54">
        <v>0.33600000000000002</v>
      </c>
      <c r="BQ113" t="s">
        <v>433</v>
      </c>
      <c r="BR113" s="54" t="s">
        <v>433</v>
      </c>
      <c r="BT113" s="18"/>
      <c r="BU113">
        <v>0.66800000000000004</v>
      </c>
      <c r="BV113" s="18">
        <v>0.33200000000000002</v>
      </c>
      <c r="BW113" s="18" t="s">
        <v>483</v>
      </c>
      <c r="CD113" s="18"/>
      <c r="CG113" s="18"/>
      <c r="CJ113" s="25">
        <v>40.299999999999997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 s="18">
        <v>0</v>
      </c>
      <c r="CS113">
        <v>0</v>
      </c>
      <c r="CT113">
        <v>0</v>
      </c>
      <c r="CU113">
        <v>1</v>
      </c>
      <c r="CV113" s="18">
        <v>0</v>
      </c>
      <c r="CW113">
        <v>1</v>
      </c>
      <c r="CX113">
        <v>1</v>
      </c>
      <c r="CY113">
        <v>0</v>
      </c>
      <c r="CZ113">
        <v>0</v>
      </c>
      <c r="DA113" s="18">
        <v>1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1</v>
      </c>
      <c r="DL113" s="18">
        <v>1</v>
      </c>
      <c r="DN113" s="18"/>
      <c r="DS113" s="43" t="s">
        <v>397</v>
      </c>
    </row>
    <row r="114" spans="1:123" s="69" customFormat="1" x14ac:dyDescent="0.25">
      <c r="A114" s="69">
        <v>113</v>
      </c>
      <c r="B114" s="69">
        <v>10</v>
      </c>
      <c r="C114" s="70" t="s">
        <v>231</v>
      </c>
      <c r="D114" s="71">
        <v>10.99</v>
      </c>
      <c r="E114" s="72">
        <f t="shared" si="81"/>
        <v>1.6138032305433188</v>
      </c>
      <c r="F114" s="73">
        <v>6.81</v>
      </c>
      <c r="G114" s="73">
        <f t="shared" si="94"/>
        <v>9.3761967694566817</v>
      </c>
      <c r="H114" s="74">
        <f t="shared" si="95"/>
        <v>12.603803230543319</v>
      </c>
      <c r="I114" s="75">
        <f t="shared" si="35"/>
        <v>0.40102133631589526</v>
      </c>
      <c r="J114" s="76">
        <f t="shared" si="36"/>
        <v>5.8887127212319423E-2</v>
      </c>
      <c r="K114" s="76">
        <f t="shared" si="96"/>
        <v>16.981640085692547</v>
      </c>
      <c r="L114" s="76">
        <f t="shared" si="97"/>
        <v>0.34213420910357584</v>
      </c>
      <c r="M114" s="76">
        <f t="shared" si="98"/>
        <v>0.45990846352821468</v>
      </c>
      <c r="N114" s="77"/>
      <c r="O114" s="78"/>
      <c r="P114" s="79"/>
      <c r="Q114" s="79"/>
      <c r="R114" s="78"/>
      <c r="S114" s="79"/>
      <c r="T114" s="79"/>
      <c r="U114" s="78"/>
      <c r="V114" s="79"/>
      <c r="W114" s="79"/>
      <c r="X114" s="79"/>
      <c r="Y114" s="78"/>
      <c r="Z114" s="79"/>
      <c r="AA114" s="78">
        <v>0</v>
      </c>
      <c r="AB114" s="79">
        <v>1</v>
      </c>
      <c r="AC114" s="78">
        <v>0</v>
      </c>
      <c r="AD114" s="79">
        <v>0</v>
      </c>
      <c r="AE114" s="79">
        <v>1</v>
      </c>
      <c r="AF114" s="79">
        <v>0</v>
      </c>
      <c r="AG114" s="79">
        <v>0</v>
      </c>
      <c r="AH114" s="78">
        <v>250</v>
      </c>
      <c r="AI114" s="79">
        <v>7</v>
      </c>
      <c r="AJ114" s="79">
        <f t="shared" si="99"/>
        <v>242</v>
      </c>
      <c r="AK114" s="79"/>
      <c r="AL114" s="73">
        <v>8.9</v>
      </c>
      <c r="AM114" s="73">
        <f t="shared" si="87"/>
        <v>26.4</v>
      </c>
      <c r="AN114" s="79">
        <v>1</v>
      </c>
      <c r="AO114" s="79">
        <v>0</v>
      </c>
      <c r="AP114" s="79">
        <v>0</v>
      </c>
      <c r="AQ114" s="79">
        <v>0</v>
      </c>
      <c r="AR114" s="79">
        <v>1</v>
      </c>
      <c r="AS114" s="79">
        <v>0</v>
      </c>
      <c r="AT114" s="78">
        <v>0</v>
      </c>
      <c r="AU114" s="79">
        <v>1</v>
      </c>
      <c r="AV114" s="80">
        <v>0</v>
      </c>
      <c r="AW114" s="79">
        <v>0</v>
      </c>
      <c r="AX114" s="79">
        <v>0</v>
      </c>
      <c r="AY114" s="80">
        <v>1</v>
      </c>
      <c r="AZ114" s="81">
        <v>1985</v>
      </c>
      <c r="BA114" s="82"/>
      <c r="BB114" s="76">
        <v>0.42799999999999999</v>
      </c>
      <c r="BC114" s="76">
        <f t="shared" si="88"/>
        <v>0.16000000000000003</v>
      </c>
      <c r="BD114" s="76">
        <f t="shared" si="88"/>
        <v>0.16000000000000003</v>
      </c>
      <c r="BE114" s="83">
        <v>0.252</v>
      </c>
      <c r="BF114" s="76">
        <f t="shared" si="89"/>
        <v>0.36</v>
      </c>
      <c r="BG114" s="83">
        <f t="shared" si="90"/>
        <v>0.64</v>
      </c>
      <c r="BH114" s="76" t="s">
        <v>433</v>
      </c>
      <c r="BI114" s="76" t="s">
        <v>433</v>
      </c>
      <c r="BJ114" s="76" t="s">
        <v>433</v>
      </c>
      <c r="BK114" s="76" t="s">
        <v>433</v>
      </c>
      <c r="BL114" s="76" t="s">
        <v>433</v>
      </c>
      <c r="BM114" s="84" t="s">
        <v>433</v>
      </c>
      <c r="BN114" s="85" t="s">
        <v>433</v>
      </c>
      <c r="BO114" s="69">
        <v>0.66400000000000003</v>
      </c>
      <c r="BP114" s="86">
        <v>0.33600000000000002</v>
      </c>
      <c r="BQ114" s="69" t="s">
        <v>433</v>
      </c>
      <c r="BR114" s="86" t="s">
        <v>433</v>
      </c>
      <c r="BT114" s="85"/>
      <c r="BU114" s="69">
        <v>0.66800000000000004</v>
      </c>
      <c r="BV114" s="85">
        <v>0.33200000000000002</v>
      </c>
      <c r="BW114" s="85" t="s">
        <v>483</v>
      </c>
      <c r="CD114" s="85"/>
      <c r="CG114" s="85"/>
      <c r="CJ114" s="70">
        <v>41.3</v>
      </c>
      <c r="CK114" s="69">
        <v>1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85">
        <v>0</v>
      </c>
      <c r="CS114" s="69">
        <v>0</v>
      </c>
      <c r="CT114" s="69">
        <v>0</v>
      </c>
      <c r="CU114" s="69">
        <v>1</v>
      </c>
      <c r="CV114" s="85">
        <v>0</v>
      </c>
      <c r="CW114" s="69">
        <v>1</v>
      </c>
      <c r="CX114" s="69">
        <v>1</v>
      </c>
      <c r="CY114" s="69">
        <v>0</v>
      </c>
      <c r="CZ114" s="69">
        <v>0</v>
      </c>
      <c r="DA114" s="85">
        <v>1</v>
      </c>
      <c r="DB114" s="69">
        <v>1</v>
      </c>
      <c r="DC114" s="69">
        <v>1</v>
      </c>
      <c r="DD114" s="69">
        <v>0</v>
      </c>
      <c r="DE114" s="69">
        <v>0</v>
      </c>
      <c r="DF114" s="69">
        <v>0</v>
      </c>
      <c r="DG114" s="69">
        <v>0</v>
      </c>
      <c r="DH114" s="69">
        <v>1</v>
      </c>
      <c r="DI114" s="69">
        <v>0</v>
      </c>
      <c r="DJ114" s="69">
        <v>0</v>
      </c>
      <c r="DK114" s="69">
        <v>1</v>
      </c>
      <c r="DL114" s="85">
        <v>1</v>
      </c>
      <c r="DN114" s="85"/>
      <c r="DR114" s="70"/>
      <c r="DS114" s="87" t="s">
        <v>397</v>
      </c>
    </row>
    <row r="115" spans="1:123" x14ac:dyDescent="0.25">
      <c r="A115">
        <v>114</v>
      </c>
      <c r="B115">
        <v>11</v>
      </c>
      <c r="C115" s="25" t="s">
        <v>484</v>
      </c>
      <c r="D115" s="12">
        <v>11.3</v>
      </c>
      <c r="E115" s="14">
        <v>0.5</v>
      </c>
      <c r="F115" s="7">
        <f>D115/E115</f>
        <v>22.6</v>
      </c>
      <c r="G115" s="7">
        <f t="shared" ref="G115:G116" si="100">D115-E115</f>
        <v>10.8</v>
      </c>
      <c r="H115" s="16">
        <f t="shared" ref="H115:H116" si="101">D115+E115</f>
        <v>11.8</v>
      </c>
      <c r="I115" s="11">
        <f t="shared" si="35"/>
        <v>0.32038983361101409</v>
      </c>
      <c r="J115" s="39">
        <f t="shared" si="36"/>
        <v>1.4176541310221863E-2</v>
      </c>
      <c r="K115" s="39">
        <f t="shared" ref="K115:K116" si="102">IFERROR(1/J115, "X")</f>
        <v>70.539067189749545</v>
      </c>
      <c r="L115" s="39">
        <f t="shared" ref="L115:L116" si="103">IFERROR(I115-J115, "X")</f>
        <v>0.30621329230079219</v>
      </c>
      <c r="M115" s="39">
        <f t="shared" ref="M115:M116" si="104">IFERROR(I115+J115, "X")</f>
        <v>0.33456637492123598</v>
      </c>
      <c r="N115" s="42"/>
      <c r="O115" s="8"/>
      <c r="P115" s="9"/>
      <c r="Q115" s="9"/>
      <c r="R115" s="8"/>
      <c r="S115" s="9"/>
      <c r="T115" s="9"/>
      <c r="U115" s="8"/>
      <c r="V115" s="9"/>
      <c r="W115" s="9"/>
      <c r="X115" s="9"/>
      <c r="Y115" s="8"/>
      <c r="Z115" s="9"/>
      <c r="AA115" s="8">
        <v>0</v>
      </c>
      <c r="AB115" s="9">
        <v>1</v>
      </c>
      <c r="AC115" s="8">
        <v>0</v>
      </c>
      <c r="AD115" s="9">
        <v>1</v>
      </c>
      <c r="AE115" s="9">
        <v>0</v>
      </c>
      <c r="AF115" s="9">
        <v>0</v>
      </c>
      <c r="AG115" s="9">
        <v>0</v>
      </c>
      <c r="AH115" s="8">
        <v>4481</v>
      </c>
      <c r="AI115" s="9">
        <v>15</v>
      </c>
      <c r="AJ115" s="9">
        <f t="shared" si="99"/>
        <v>4465</v>
      </c>
      <c r="AL115" s="7">
        <v>9.15</v>
      </c>
      <c r="AM115" s="7">
        <f t="shared" si="87"/>
        <v>27.53</v>
      </c>
      <c r="AN115" s="9">
        <v>1</v>
      </c>
      <c r="AO115" s="9">
        <v>0</v>
      </c>
      <c r="AP115" s="9">
        <v>0</v>
      </c>
      <c r="AQ115" s="9">
        <v>0</v>
      </c>
      <c r="AR115" s="9">
        <v>0</v>
      </c>
      <c r="AS115" s="9">
        <v>1</v>
      </c>
      <c r="AT115" s="8">
        <v>0</v>
      </c>
      <c r="AU115" s="9">
        <v>0</v>
      </c>
      <c r="AV115" s="31">
        <v>1</v>
      </c>
      <c r="AW115" s="9">
        <v>0</v>
      </c>
      <c r="AX115" s="9">
        <v>0</v>
      </c>
      <c r="AY115" s="31">
        <v>1</v>
      </c>
      <c r="AZ115" s="21">
        <v>2011</v>
      </c>
      <c r="BA115" s="23"/>
      <c r="BB115" s="39" t="s">
        <v>433</v>
      </c>
      <c r="BC115" s="39" t="s">
        <v>433</v>
      </c>
      <c r="BD115" s="39" t="s">
        <v>433</v>
      </c>
      <c r="BE115" s="59" t="s">
        <v>433</v>
      </c>
      <c r="BF115" s="39" t="s">
        <v>433</v>
      </c>
      <c r="BG115" s="59" t="s">
        <v>433</v>
      </c>
      <c r="BH115" s="39" t="s">
        <v>433</v>
      </c>
      <c r="BI115" s="39" t="s">
        <v>433</v>
      </c>
      <c r="BJ115" s="39" t="s">
        <v>433</v>
      </c>
      <c r="BK115" s="39" t="s">
        <v>433</v>
      </c>
      <c r="BL115" s="39" t="s">
        <v>433</v>
      </c>
      <c r="BM115" s="57">
        <f t="shared" ref="BM115:BM120" si="105">1-BN115</f>
        <v>0.86599999999999999</v>
      </c>
      <c r="BN115" s="18">
        <v>0.13400000000000001</v>
      </c>
      <c r="BO115">
        <v>0.49099999999999999</v>
      </c>
      <c r="BP115" s="54">
        <v>0.50900000000000001</v>
      </c>
      <c r="BQ115" t="s">
        <v>433</v>
      </c>
      <c r="BR115" s="54" t="s">
        <v>433</v>
      </c>
      <c r="BT115" s="18"/>
      <c r="BU115">
        <v>0.41399999999999998</v>
      </c>
      <c r="BV115" s="18">
        <v>0.58599999999999997</v>
      </c>
      <c r="BW115" s="18" t="s">
        <v>257</v>
      </c>
      <c r="CD115" s="18"/>
      <c r="CG115" s="18"/>
      <c r="CJ115" s="25">
        <v>42.68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 s="18">
        <v>0</v>
      </c>
      <c r="CS115">
        <v>0</v>
      </c>
      <c r="CT115">
        <v>0</v>
      </c>
      <c r="CU115">
        <v>0</v>
      </c>
      <c r="CV115" s="18">
        <v>0</v>
      </c>
      <c r="CW115">
        <v>1</v>
      </c>
      <c r="CX115">
        <v>0</v>
      </c>
      <c r="CY115">
        <v>0</v>
      </c>
      <c r="CZ115">
        <v>0</v>
      </c>
      <c r="DA115" s="18">
        <v>0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0</v>
      </c>
      <c r="DK115">
        <v>1</v>
      </c>
      <c r="DL115" s="18">
        <v>1</v>
      </c>
      <c r="DN115" s="18"/>
      <c r="DS115" s="43" t="s">
        <v>397</v>
      </c>
    </row>
    <row r="116" spans="1:123" x14ac:dyDescent="0.25">
      <c r="A116">
        <v>115</v>
      </c>
      <c r="B116">
        <v>11</v>
      </c>
      <c r="C116" s="25" t="s">
        <v>484</v>
      </c>
      <c r="D116" s="12">
        <v>18</v>
      </c>
      <c r="E116" s="14">
        <v>1.4</v>
      </c>
      <c r="F116" s="7">
        <f>D116/E116</f>
        <v>12.857142857142858</v>
      </c>
      <c r="G116" s="7">
        <f t="shared" si="100"/>
        <v>16.600000000000001</v>
      </c>
      <c r="H116" s="16">
        <f t="shared" si="101"/>
        <v>19.399999999999999</v>
      </c>
      <c r="I116" s="11">
        <f t="shared" si="35"/>
        <v>0.18894683311768237</v>
      </c>
      <c r="J116" s="39">
        <f t="shared" si="36"/>
        <v>1.4695864798041962E-2</v>
      </c>
      <c r="K116" s="39">
        <f t="shared" si="102"/>
        <v>68.04635274905614</v>
      </c>
      <c r="L116" s="39">
        <f t="shared" si="103"/>
        <v>0.1742509683196404</v>
      </c>
      <c r="M116" s="39">
        <f t="shared" si="104"/>
        <v>0.20364269791572434</v>
      </c>
      <c r="N116" s="42"/>
      <c r="O116" s="8"/>
      <c r="P116" s="9"/>
      <c r="Q116" s="9"/>
      <c r="R116" s="8"/>
      <c r="S116" s="9"/>
      <c r="T116" s="9"/>
      <c r="U116" s="8"/>
      <c r="V116" s="9"/>
      <c r="W116" s="9"/>
      <c r="X116" s="9"/>
      <c r="Y116" s="8"/>
      <c r="Z116" s="9"/>
      <c r="AA116" s="8">
        <v>0</v>
      </c>
      <c r="AB116" s="9">
        <v>1</v>
      </c>
      <c r="AC116" s="8">
        <v>0</v>
      </c>
      <c r="AD116" s="9">
        <v>1</v>
      </c>
      <c r="AE116" s="9">
        <v>0</v>
      </c>
      <c r="AF116" s="9">
        <v>0</v>
      </c>
      <c r="AG116" s="9">
        <v>0</v>
      </c>
      <c r="AH116" s="8">
        <v>4481</v>
      </c>
      <c r="AI116" s="9">
        <v>15</v>
      </c>
      <c r="AJ116" s="9">
        <f t="shared" si="99"/>
        <v>4465</v>
      </c>
      <c r="AL116" s="7">
        <v>9.15</v>
      </c>
      <c r="AM116" s="7">
        <f t="shared" si="87"/>
        <v>27.53</v>
      </c>
      <c r="AN116" s="9">
        <v>1</v>
      </c>
      <c r="AO116" s="9">
        <v>0</v>
      </c>
      <c r="AP116" s="9">
        <v>0</v>
      </c>
      <c r="AQ116" s="9">
        <v>0</v>
      </c>
      <c r="AR116" s="9">
        <v>0</v>
      </c>
      <c r="AS116" s="9">
        <v>1</v>
      </c>
      <c r="AT116" s="8">
        <v>0</v>
      </c>
      <c r="AU116" s="9">
        <v>0</v>
      </c>
      <c r="AV116" s="31">
        <v>1</v>
      </c>
      <c r="AW116" s="9">
        <v>0</v>
      </c>
      <c r="AX116" s="9">
        <v>0</v>
      </c>
      <c r="AY116" s="31">
        <v>1</v>
      </c>
      <c r="AZ116" s="21">
        <v>2011</v>
      </c>
      <c r="BA116" s="23"/>
      <c r="BB116" s="39" t="s">
        <v>433</v>
      </c>
      <c r="BC116" s="39" t="s">
        <v>433</v>
      </c>
      <c r="BD116" s="39" t="s">
        <v>433</v>
      </c>
      <c r="BE116" s="59" t="s">
        <v>433</v>
      </c>
      <c r="BF116" s="39" t="s">
        <v>433</v>
      </c>
      <c r="BG116" s="59" t="s">
        <v>433</v>
      </c>
      <c r="BH116" s="39" t="s">
        <v>433</v>
      </c>
      <c r="BI116" s="39" t="s">
        <v>433</v>
      </c>
      <c r="BJ116" s="39" t="s">
        <v>433</v>
      </c>
      <c r="BK116" s="39" t="s">
        <v>433</v>
      </c>
      <c r="BL116" s="39" t="s">
        <v>433</v>
      </c>
      <c r="BM116" s="57">
        <f t="shared" si="105"/>
        <v>0.86599999999999999</v>
      </c>
      <c r="BN116" s="18">
        <v>0.13400000000000001</v>
      </c>
      <c r="BO116">
        <v>0.49099999999999999</v>
      </c>
      <c r="BP116" s="54">
        <v>0.50900000000000001</v>
      </c>
      <c r="BQ116" t="s">
        <v>433</v>
      </c>
      <c r="BR116" s="54" t="s">
        <v>433</v>
      </c>
      <c r="BT116" s="18"/>
      <c r="BU116">
        <v>0.41399999999999998</v>
      </c>
      <c r="BV116" s="18">
        <v>0.58599999999999997</v>
      </c>
      <c r="BW116" s="18" t="s">
        <v>257</v>
      </c>
      <c r="CD116" s="18"/>
      <c r="CG116" s="18"/>
      <c r="CJ116" s="25">
        <v>42.68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 s="18">
        <v>1</v>
      </c>
      <c r="CS116">
        <v>0</v>
      </c>
      <c r="CT116">
        <v>1</v>
      </c>
      <c r="CU116">
        <v>0</v>
      </c>
      <c r="CV116" s="18">
        <v>0</v>
      </c>
      <c r="CW116">
        <v>1</v>
      </c>
      <c r="CX116">
        <v>0</v>
      </c>
      <c r="CY116">
        <v>0</v>
      </c>
      <c r="CZ116">
        <v>0</v>
      </c>
      <c r="DA116" s="18">
        <v>0</v>
      </c>
      <c r="DB116">
        <v>1</v>
      </c>
      <c r="DC116">
        <v>1</v>
      </c>
      <c r="DD116">
        <v>0</v>
      </c>
      <c r="DE116">
        <v>0</v>
      </c>
      <c r="DF116">
        <v>1</v>
      </c>
      <c r="DG116">
        <v>0</v>
      </c>
      <c r="DH116">
        <v>1</v>
      </c>
      <c r="DI116">
        <v>0</v>
      </c>
      <c r="DJ116">
        <v>0</v>
      </c>
      <c r="DK116">
        <v>1</v>
      </c>
      <c r="DL116" s="18">
        <v>1</v>
      </c>
      <c r="DN116" s="18"/>
      <c r="DS116" s="43" t="s">
        <v>397</v>
      </c>
    </row>
    <row r="117" spans="1:123" x14ac:dyDescent="0.25">
      <c r="A117">
        <v>116</v>
      </c>
      <c r="B117">
        <v>11</v>
      </c>
      <c r="C117" s="25" t="s">
        <v>484</v>
      </c>
      <c r="D117" s="12">
        <v>21.2</v>
      </c>
      <c r="E117" s="14">
        <v>1.7</v>
      </c>
      <c r="F117" s="7">
        <f t="shared" ref="F117:F136" si="106">D117/E117</f>
        <v>12.470588235294118</v>
      </c>
      <c r="G117" s="7">
        <f t="shared" ref="G117:G136" si="107">D117-E117</f>
        <v>19.5</v>
      </c>
      <c r="H117" s="16">
        <f t="shared" ref="H117:H136" si="108">D117+E117</f>
        <v>22.9</v>
      </c>
      <c r="I117" s="11">
        <f t="shared" si="35"/>
        <v>0.25336910128038576</v>
      </c>
      <c r="J117" s="39">
        <f t="shared" si="36"/>
        <v>2.0317333593238476E-2</v>
      </c>
      <c r="K117" s="39">
        <f t="shared" ref="K117:K136" si="109">IFERROR(1/J117, "X")</f>
        <v>49.219056989485857</v>
      </c>
      <c r="L117" s="39">
        <f t="shared" ref="L117:L136" si="110">IFERROR(I117-J117, "X")</f>
        <v>0.23305176768714728</v>
      </c>
      <c r="M117" s="39">
        <f t="shared" ref="M117:M136" si="111">IFERROR(I117+J117, "X")</f>
        <v>0.27368643487362421</v>
      </c>
      <c r="N117" s="42"/>
      <c r="O117" s="8"/>
      <c r="P117" s="9"/>
      <c r="Q117" s="9"/>
      <c r="R117" s="8"/>
      <c r="S117" s="9"/>
      <c r="T117" s="9"/>
      <c r="U117" s="8"/>
      <c r="V117" s="9"/>
      <c r="W117" s="9"/>
      <c r="X117" s="9"/>
      <c r="Y117" s="8"/>
      <c r="Z117" s="9"/>
      <c r="AA117" s="8">
        <v>0</v>
      </c>
      <c r="AB117" s="9">
        <v>1</v>
      </c>
      <c r="AC117" s="8">
        <v>0</v>
      </c>
      <c r="AD117" s="9">
        <v>1</v>
      </c>
      <c r="AE117" s="9">
        <v>0</v>
      </c>
      <c r="AF117" s="9">
        <v>0</v>
      </c>
      <c r="AG117" s="9">
        <v>0</v>
      </c>
      <c r="AH117" s="8">
        <v>2282</v>
      </c>
      <c r="AI117" s="9">
        <v>14</v>
      </c>
      <c r="AJ117" s="9">
        <f t="shared" si="99"/>
        <v>2267</v>
      </c>
      <c r="AL117" s="7">
        <v>9.15</v>
      </c>
      <c r="AM117" s="7">
        <f t="shared" si="87"/>
        <v>27.53</v>
      </c>
      <c r="AN117" s="9">
        <v>1</v>
      </c>
      <c r="AO117" s="9">
        <v>0</v>
      </c>
      <c r="AP117" s="9">
        <v>0</v>
      </c>
      <c r="AQ117" s="9">
        <v>0</v>
      </c>
      <c r="AR117" s="9">
        <v>0</v>
      </c>
      <c r="AS117" s="9">
        <v>1</v>
      </c>
      <c r="AT117" s="8">
        <v>0</v>
      </c>
      <c r="AU117" s="9">
        <v>0</v>
      </c>
      <c r="AV117" s="31">
        <v>1</v>
      </c>
      <c r="AW117" s="9">
        <v>0</v>
      </c>
      <c r="AX117" s="9">
        <v>0</v>
      </c>
      <c r="AY117" s="31">
        <v>1</v>
      </c>
      <c r="AZ117" s="21">
        <v>2011</v>
      </c>
      <c r="BA117" s="23"/>
      <c r="BB117" s="39" t="s">
        <v>433</v>
      </c>
      <c r="BC117" s="39" t="s">
        <v>433</v>
      </c>
      <c r="BD117" s="39" t="s">
        <v>433</v>
      </c>
      <c r="BE117" s="59" t="s">
        <v>433</v>
      </c>
      <c r="BF117" s="39" t="s">
        <v>433</v>
      </c>
      <c r="BG117" s="59" t="s">
        <v>433</v>
      </c>
      <c r="BH117" s="39" t="s">
        <v>433</v>
      </c>
      <c r="BI117" s="39" t="s">
        <v>433</v>
      </c>
      <c r="BJ117" s="39" t="s">
        <v>433</v>
      </c>
      <c r="BK117" s="39" t="s">
        <v>433</v>
      </c>
      <c r="BL117" s="39" t="s">
        <v>433</v>
      </c>
      <c r="BM117" s="57">
        <f t="shared" si="105"/>
        <v>0.86599999999999999</v>
      </c>
      <c r="BN117" s="18">
        <v>0.13400000000000001</v>
      </c>
      <c r="BO117">
        <v>0</v>
      </c>
      <c r="BP117" s="54">
        <v>1</v>
      </c>
      <c r="BQ117" t="s">
        <v>433</v>
      </c>
      <c r="BR117" s="54" t="s">
        <v>433</v>
      </c>
      <c r="BT117" s="18"/>
      <c r="BU117">
        <v>0.41399999999999998</v>
      </c>
      <c r="BV117" s="18">
        <v>0.58599999999999997</v>
      </c>
      <c r="BW117" s="18" t="s">
        <v>257</v>
      </c>
      <c r="CD117" s="18"/>
      <c r="CG117" s="18"/>
      <c r="CJ117" s="25">
        <v>42.68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 s="18">
        <v>1</v>
      </c>
      <c r="CS117">
        <v>0</v>
      </c>
      <c r="CT117">
        <v>1</v>
      </c>
      <c r="CU117">
        <v>0</v>
      </c>
      <c r="CV117" s="18">
        <v>0</v>
      </c>
      <c r="CW117">
        <v>1</v>
      </c>
      <c r="CX117">
        <v>0</v>
      </c>
      <c r="CY117">
        <v>0</v>
      </c>
      <c r="CZ117">
        <v>0</v>
      </c>
      <c r="DA117" s="18">
        <v>0</v>
      </c>
      <c r="DB117">
        <v>1</v>
      </c>
      <c r="DC117">
        <v>1</v>
      </c>
      <c r="DD117">
        <v>0</v>
      </c>
      <c r="DE117">
        <v>0</v>
      </c>
      <c r="DF117">
        <v>1</v>
      </c>
      <c r="DG117">
        <v>0</v>
      </c>
      <c r="DH117">
        <v>1</v>
      </c>
      <c r="DI117">
        <v>0</v>
      </c>
      <c r="DJ117">
        <v>0</v>
      </c>
      <c r="DK117">
        <v>1</v>
      </c>
      <c r="DL117" s="18">
        <v>1</v>
      </c>
      <c r="DN117" s="18"/>
      <c r="DS117" s="43" t="s">
        <v>397</v>
      </c>
    </row>
    <row r="118" spans="1:123" x14ac:dyDescent="0.25">
      <c r="A118">
        <v>117</v>
      </c>
      <c r="B118">
        <v>11</v>
      </c>
      <c r="C118" s="25" t="s">
        <v>484</v>
      </c>
      <c r="D118" s="12">
        <v>15</v>
      </c>
      <c r="E118" s="14">
        <v>2.2999999999999998</v>
      </c>
      <c r="F118" s="7">
        <f t="shared" si="106"/>
        <v>6.5217391304347831</v>
      </c>
      <c r="G118" s="7">
        <f t="shared" si="107"/>
        <v>12.7</v>
      </c>
      <c r="H118" s="16">
        <f t="shared" si="108"/>
        <v>17.3</v>
      </c>
      <c r="I118" s="11">
        <f t="shared" si="35"/>
        <v>0.13821298512211169</v>
      </c>
      <c r="J118" s="39">
        <f t="shared" si="36"/>
        <v>2.1192657718723789E-2</v>
      </c>
      <c r="K118" s="39">
        <f t="shared" si="109"/>
        <v>47.186153491097834</v>
      </c>
      <c r="L118" s="39">
        <f t="shared" si="110"/>
        <v>0.1170203274033879</v>
      </c>
      <c r="M118" s="39">
        <f t="shared" si="111"/>
        <v>0.15940564284083547</v>
      </c>
      <c r="N118" s="42"/>
      <c r="O118" s="8"/>
      <c r="P118" s="9"/>
      <c r="Q118" s="9"/>
      <c r="R118" s="8"/>
      <c r="S118" s="9"/>
      <c r="T118" s="9"/>
      <c r="U118" s="8"/>
      <c r="V118" s="9"/>
      <c r="W118" s="9"/>
      <c r="X118" s="9"/>
      <c r="Y118" s="8"/>
      <c r="Z118" s="9"/>
      <c r="AA118" s="8">
        <v>0</v>
      </c>
      <c r="AB118" s="9">
        <v>1</v>
      </c>
      <c r="AC118" s="8">
        <v>0</v>
      </c>
      <c r="AD118" s="9">
        <v>1</v>
      </c>
      <c r="AE118" s="9">
        <v>0</v>
      </c>
      <c r="AF118" s="9">
        <v>0</v>
      </c>
      <c r="AG118" s="9">
        <v>0</v>
      </c>
      <c r="AH118" s="8">
        <v>2199</v>
      </c>
      <c r="AI118" s="9">
        <v>14</v>
      </c>
      <c r="AJ118" s="9">
        <f t="shared" si="99"/>
        <v>2184</v>
      </c>
      <c r="AL118" s="7">
        <v>9.15</v>
      </c>
      <c r="AM118" s="7">
        <f t="shared" si="87"/>
        <v>27.53</v>
      </c>
      <c r="AN118" s="9">
        <v>1</v>
      </c>
      <c r="AO118" s="9">
        <v>0</v>
      </c>
      <c r="AP118" s="9">
        <v>0</v>
      </c>
      <c r="AQ118" s="9">
        <v>0</v>
      </c>
      <c r="AR118" s="9">
        <v>0</v>
      </c>
      <c r="AS118" s="9">
        <v>1</v>
      </c>
      <c r="AT118" s="8">
        <v>0</v>
      </c>
      <c r="AU118" s="9">
        <v>0</v>
      </c>
      <c r="AV118" s="31">
        <v>1</v>
      </c>
      <c r="AW118" s="9">
        <v>0</v>
      </c>
      <c r="AX118" s="9">
        <v>0</v>
      </c>
      <c r="AY118" s="31">
        <v>1</v>
      </c>
      <c r="AZ118" s="21">
        <v>2011</v>
      </c>
      <c r="BA118" s="23"/>
      <c r="BB118" s="39" t="s">
        <v>433</v>
      </c>
      <c r="BC118" s="39" t="s">
        <v>433</v>
      </c>
      <c r="BD118" s="39" t="s">
        <v>433</v>
      </c>
      <c r="BE118" s="59" t="s">
        <v>433</v>
      </c>
      <c r="BF118" s="39" t="s">
        <v>433</v>
      </c>
      <c r="BG118" s="59" t="s">
        <v>433</v>
      </c>
      <c r="BH118" s="39" t="s">
        <v>433</v>
      </c>
      <c r="BI118" s="39" t="s">
        <v>433</v>
      </c>
      <c r="BJ118" s="39" t="s">
        <v>433</v>
      </c>
      <c r="BK118" s="39" t="s">
        <v>433</v>
      </c>
      <c r="BL118" s="39" t="s">
        <v>433</v>
      </c>
      <c r="BM118" s="57">
        <f t="shared" si="105"/>
        <v>0.86599999999999999</v>
      </c>
      <c r="BN118" s="18">
        <v>0.13400000000000001</v>
      </c>
      <c r="BO118">
        <v>1</v>
      </c>
      <c r="BP118" s="54">
        <v>0</v>
      </c>
      <c r="BQ118" t="s">
        <v>433</v>
      </c>
      <c r="BR118" s="54" t="s">
        <v>433</v>
      </c>
      <c r="BT118" s="18"/>
      <c r="BU118">
        <v>0.41399999999999998</v>
      </c>
      <c r="BV118" s="18">
        <v>0.58599999999999997</v>
      </c>
      <c r="BW118" s="18" t="s">
        <v>257</v>
      </c>
      <c r="CD118" s="18"/>
      <c r="CG118" s="18"/>
      <c r="CJ118" s="25">
        <v>42.68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18">
        <v>1</v>
      </c>
      <c r="CS118">
        <v>0</v>
      </c>
      <c r="CT118">
        <v>1</v>
      </c>
      <c r="CU118">
        <v>0</v>
      </c>
      <c r="CV118" s="18">
        <v>0</v>
      </c>
      <c r="CW118">
        <v>1</v>
      </c>
      <c r="CX118">
        <v>0</v>
      </c>
      <c r="CY118">
        <v>0</v>
      </c>
      <c r="CZ118">
        <v>0</v>
      </c>
      <c r="DA118" s="18">
        <v>0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0</v>
      </c>
      <c r="DK118">
        <v>1</v>
      </c>
      <c r="DL118" s="18">
        <v>1</v>
      </c>
      <c r="DN118" s="18"/>
      <c r="DS118" s="43" t="s">
        <v>397</v>
      </c>
    </row>
    <row r="119" spans="1:123" x14ac:dyDescent="0.25">
      <c r="A119">
        <v>118</v>
      </c>
      <c r="B119">
        <v>11</v>
      </c>
      <c r="C119" s="25" t="s">
        <v>484</v>
      </c>
      <c r="D119" s="12">
        <v>21.4</v>
      </c>
      <c r="E119" s="14">
        <v>1.8</v>
      </c>
      <c r="F119" s="7">
        <f t="shared" si="106"/>
        <v>11.888888888888888</v>
      </c>
      <c r="G119" s="7">
        <f t="shared" si="107"/>
        <v>19.599999999999998</v>
      </c>
      <c r="H119" s="16">
        <f t="shared" si="108"/>
        <v>23.2</v>
      </c>
      <c r="I119" s="11">
        <f t="shared" si="35"/>
        <v>0.22661558764273609</v>
      </c>
      <c r="J119" s="39">
        <f t="shared" si="36"/>
        <v>1.9061124194248831E-2</v>
      </c>
      <c r="K119" s="39">
        <f t="shared" si="109"/>
        <v>52.46280281315844</v>
      </c>
      <c r="L119" s="39">
        <f t="shared" si="110"/>
        <v>0.20755446344848727</v>
      </c>
      <c r="M119" s="39">
        <f t="shared" si="111"/>
        <v>0.24567671183698492</v>
      </c>
      <c r="N119" s="42"/>
      <c r="O119" s="8"/>
      <c r="P119" s="9"/>
      <c r="Q119" s="9"/>
      <c r="R119" s="8"/>
      <c r="S119" s="9"/>
      <c r="T119" s="9"/>
      <c r="U119" s="8"/>
      <c r="V119" s="9"/>
      <c r="W119" s="9"/>
      <c r="X119" s="9"/>
      <c r="Y119" s="8"/>
      <c r="Z119" s="9"/>
      <c r="AA119" s="8">
        <v>0</v>
      </c>
      <c r="AB119" s="9">
        <v>1</v>
      </c>
      <c r="AC119" s="8">
        <v>0</v>
      </c>
      <c r="AD119" s="9">
        <v>1</v>
      </c>
      <c r="AE119" s="9">
        <v>0</v>
      </c>
      <c r="AF119" s="9">
        <v>0</v>
      </c>
      <c r="AG119" s="9">
        <v>0</v>
      </c>
      <c r="AH119" s="8">
        <v>2626</v>
      </c>
      <c r="AI119" s="9">
        <v>14</v>
      </c>
      <c r="AJ119" s="9">
        <f t="shared" si="99"/>
        <v>2611</v>
      </c>
      <c r="AL119" s="7">
        <v>9.15</v>
      </c>
      <c r="AM119" s="7">
        <f t="shared" si="87"/>
        <v>27.53</v>
      </c>
      <c r="AN119" s="9">
        <v>1</v>
      </c>
      <c r="AO119" s="9">
        <v>0</v>
      </c>
      <c r="AP119" s="9">
        <v>0</v>
      </c>
      <c r="AQ119" s="9">
        <v>0</v>
      </c>
      <c r="AR119" s="9">
        <v>0</v>
      </c>
      <c r="AS119" s="9">
        <v>1</v>
      </c>
      <c r="AT119" s="8">
        <v>0</v>
      </c>
      <c r="AU119" s="9">
        <v>0</v>
      </c>
      <c r="AV119" s="31">
        <v>1</v>
      </c>
      <c r="AW119" s="9">
        <v>0</v>
      </c>
      <c r="AX119" s="9">
        <v>0</v>
      </c>
      <c r="AY119" s="31">
        <v>1</v>
      </c>
      <c r="AZ119" s="21">
        <v>2011</v>
      </c>
      <c r="BA119" s="23"/>
      <c r="BB119" s="39" t="s">
        <v>433</v>
      </c>
      <c r="BC119" s="39" t="s">
        <v>433</v>
      </c>
      <c r="BD119" s="39" t="s">
        <v>433</v>
      </c>
      <c r="BE119" s="59" t="s">
        <v>433</v>
      </c>
      <c r="BF119" s="39" t="s">
        <v>433</v>
      </c>
      <c r="BG119" s="59" t="s">
        <v>433</v>
      </c>
      <c r="BH119" s="39" t="s">
        <v>433</v>
      </c>
      <c r="BI119" s="39" t="s">
        <v>433</v>
      </c>
      <c r="BJ119" s="39" t="s">
        <v>433</v>
      </c>
      <c r="BK119" s="39" t="s">
        <v>433</v>
      </c>
      <c r="BL119" s="39" t="s">
        <v>433</v>
      </c>
      <c r="BM119" s="57">
        <f t="shared" si="105"/>
        <v>0.86599999999999999</v>
      </c>
      <c r="BN119" s="18">
        <v>0.13400000000000001</v>
      </c>
      <c r="BO119">
        <v>0.49099999999999999</v>
      </c>
      <c r="BP119" s="54">
        <v>0.50900000000000001</v>
      </c>
      <c r="BQ119" t="s">
        <v>433</v>
      </c>
      <c r="BR119" s="54" t="s">
        <v>433</v>
      </c>
      <c r="BT119" s="18"/>
      <c r="BU119">
        <v>0.41399999999999998</v>
      </c>
      <c r="BV119" s="18">
        <v>0.58599999999999997</v>
      </c>
      <c r="BW119" s="18" t="s">
        <v>257</v>
      </c>
      <c r="CD119" s="18"/>
      <c r="CG119" s="18"/>
      <c r="CJ119" s="25">
        <v>42.68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 s="18">
        <v>1</v>
      </c>
      <c r="CS119">
        <v>0</v>
      </c>
      <c r="CT119">
        <v>1</v>
      </c>
      <c r="CU119">
        <v>0</v>
      </c>
      <c r="CV119" s="18">
        <v>0</v>
      </c>
      <c r="CW119">
        <v>1</v>
      </c>
      <c r="CX119">
        <v>0</v>
      </c>
      <c r="CY119">
        <v>0</v>
      </c>
      <c r="CZ119">
        <v>0</v>
      </c>
      <c r="DA119" s="18">
        <v>0</v>
      </c>
      <c r="DB119">
        <v>1</v>
      </c>
      <c r="DC119">
        <v>1</v>
      </c>
      <c r="DD119">
        <v>0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0</v>
      </c>
      <c r="DK119">
        <v>1</v>
      </c>
      <c r="DL119" s="18">
        <v>1</v>
      </c>
      <c r="DN119" s="18"/>
      <c r="DS119" s="43" t="s">
        <v>397</v>
      </c>
    </row>
    <row r="120" spans="1:123" s="69" customFormat="1" x14ac:dyDescent="0.25">
      <c r="A120" s="69">
        <v>119</v>
      </c>
      <c r="B120" s="69">
        <v>11</v>
      </c>
      <c r="C120" s="70" t="s">
        <v>484</v>
      </c>
      <c r="D120" s="71">
        <v>13.8</v>
      </c>
      <c r="E120" s="72">
        <v>2.1</v>
      </c>
      <c r="F120" s="73">
        <f t="shared" si="106"/>
        <v>6.5714285714285712</v>
      </c>
      <c r="G120" s="73">
        <f t="shared" si="107"/>
        <v>11.700000000000001</v>
      </c>
      <c r="H120" s="74">
        <f t="shared" si="108"/>
        <v>15.9</v>
      </c>
      <c r="I120" s="75">
        <f t="shared" si="35"/>
        <v>0.15143053318554164</v>
      </c>
      <c r="J120" s="76">
        <f t="shared" si="36"/>
        <v>2.3043776789104162E-2</v>
      </c>
      <c r="K120" s="76">
        <f t="shared" si="109"/>
        <v>43.395664224313791</v>
      </c>
      <c r="L120" s="76">
        <f t="shared" si="110"/>
        <v>0.12838675639643748</v>
      </c>
      <c r="M120" s="76">
        <f t="shared" si="111"/>
        <v>0.1744743099746458</v>
      </c>
      <c r="N120" s="77"/>
      <c r="O120" s="78"/>
      <c r="P120" s="79"/>
      <c r="Q120" s="79"/>
      <c r="R120" s="78"/>
      <c r="S120" s="79"/>
      <c r="T120" s="79"/>
      <c r="U120" s="78"/>
      <c r="V120" s="79"/>
      <c r="W120" s="79"/>
      <c r="X120" s="79"/>
      <c r="Y120" s="78"/>
      <c r="Z120" s="79"/>
      <c r="AA120" s="78">
        <v>0</v>
      </c>
      <c r="AB120" s="79">
        <v>1</v>
      </c>
      <c r="AC120" s="78">
        <v>0</v>
      </c>
      <c r="AD120" s="79">
        <v>1</v>
      </c>
      <c r="AE120" s="79">
        <v>0</v>
      </c>
      <c r="AF120" s="79">
        <v>0</v>
      </c>
      <c r="AG120" s="79">
        <v>0</v>
      </c>
      <c r="AH120" s="78">
        <v>1855</v>
      </c>
      <c r="AI120" s="79">
        <v>14</v>
      </c>
      <c r="AJ120" s="79">
        <f t="shared" si="99"/>
        <v>1840</v>
      </c>
      <c r="AK120" s="79"/>
      <c r="AL120" s="73">
        <v>9.15</v>
      </c>
      <c r="AM120" s="73">
        <f t="shared" si="87"/>
        <v>27.53</v>
      </c>
      <c r="AN120" s="79">
        <v>1</v>
      </c>
      <c r="AO120" s="79">
        <v>0</v>
      </c>
      <c r="AP120" s="79">
        <v>0</v>
      </c>
      <c r="AQ120" s="79">
        <v>0</v>
      </c>
      <c r="AR120" s="79">
        <v>0</v>
      </c>
      <c r="AS120" s="79">
        <v>1</v>
      </c>
      <c r="AT120" s="78">
        <v>0</v>
      </c>
      <c r="AU120" s="79">
        <v>0</v>
      </c>
      <c r="AV120" s="80">
        <v>1</v>
      </c>
      <c r="AW120" s="79">
        <v>0</v>
      </c>
      <c r="AX120" s="79">
        <v>0</v>
      </c>
      <c r="AY120" s="80">
        <v>1</v>
      </c>
      <c r="AZ120" s="81">
        <v>2011</v>
      </c>
      <c r="BA120" s="82"/>
      <c r="BB120" s="76" t="s">
        <v>433</v>
      </c>
      <c r="BC120" s="76" t="s">
        <v>433</v>
      </c>
      <c r="BD120" s="76" t="s">
        <v>433</v>
      </c>
      <c r="BE120" s="83" t="s">
        <v>433</v>
      </c>
      <c r="BF120" s="76" t="s">
        <v>433</v>
      </c>
      <c r="BG120" s="83" t="s">
        <v>433</v>
      </c>
      <c r="BH120" s="76" t="s">
        <v>433</v>
      </c>
      <c r="BI120" s="76" t="s">
        <v>433</v>
      </c>
      <c r="BJ120" s="76" t="s">
        <v>433</v>
      </c>
      <c r="BK120" s="76" t="s">
        <v>433</v>
      </c>
      <c r="BL120" s="76" t="s">
        <v>433</v>
      </c>
      <c r="BM120" s="84">
        <f t="shared" si="105"/>
        <v>0.86599999999999999</v>
      </c>
      <c r="BN120" s="85">
        <v>0.13400000000000001</v>
      </c>
      <c r="BO120" s="69">
        <v>0.49099999999999999</v>
      </c>
      <c r="BP120" s="86">
        <v>0.50900000000000001</v>
      </c>
      <c r="BQ120" s="69" t="s">
        <v>433</v>
      </c>
      <c r="BR120" s="86" t="s">
        <v>433</v>
      </c>
      <c r="BT120" s="85"/>
      <c r="BU120" s="69">
        <v>0.41399999999999998</v>
      </c>
      <c r="BV120" s="85">
        <v>0.58599999999999997</v>
      </c>
      <c r="BW120" s="85" t="s">
        <v>257</v>
      </c>
      <c r="CD120" s="85"/>
      <c r="CG120" s="85"/>
      <c r="CJ120" s="70">
        <v>42.68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85">
        <v>1</v>
      </c>
      <c r="CS120" s="69">
        <v>0</v>
      </c>
      <c r="CT120" s="69">
        <v>1</v>
      </c>
      <c r="CU120" s="69">
        <v>0</v>
      </c>
      <c r="CV120" s="85">
        <v>0</v>
      </c>
      <c r="CW120" s="69">
        <v>1</v>
      </c>
      <c r="CX120" s="69">
        <v>0</v>
      </c>
      <c r="CY120" s="69">
        <v>0</v>
      </c>
      <c r="CZ120" s="69">
        <v>0</v>
      </c>
      <c r="DA120" s="85">
        <v>0</v>
      </c>
      <c r="DB120" s="69">
        <v>1</v>
      </c>
      <c r="DC120" s="69">
        <v>1</v>
      </c>
      <c r="DD120" s="69">
        <v>0</v>
      </c>
      <c r="DE120" s="69">
        <v>0</v>
      </c>
      <c r="DF120" s="69">
        <v>1</v>
      </c>
      <c r="DG120" s="69">
        <v>0</v>
      </c>
      <c r="DH120" s="69">
        <v>1</v>
      </c>
      <c r="DI120" s="69">
        <v>0</v>
      </c>
      <c r="DJ120" s="69">
        <v>0</v>
      </c>
      <c r="DK120" s="69">
        <v>1</v>
      </c>
      <c r="DL120" s="85">
        <v>1</v>
      </c>
      <c r="DN120" s="85"/>
      <c r="DR120" s="70"/>
      <c r="DS120" s="87" t="s">
        <v>397</v>
      </c>
    </row>
    <row r="121" spans="1:123" x14ac:dyDescent="0.25">
      <c r="A121">
        <v>120</v>
      </c>
      <c r="B121">
        <v>12</v>
      </c>
      <c r="C121" s="25" t="s">
        <v>485</v>
      </c>
      <c r="D121" s="12">
        <v>4.7</v>
      </c>
      <c r="E121" s="14">
        <v>0.1</v>
      </c>
      <c r="F121" s="7">
        <f t="shared" si="106"/>
        <v>47</v>
      </c>
      <c r="G121" s="7">
        <f t="shared" si="107"/>
        <v>4.6000000000000005</v>
      </c>
      <c r="H121" s="16">
        <f t="shared" si="108"/>
        <v>4.8</v>
      </c>
      <c r="I121" s="11">
        <f t="shared" si="35"/>
        <v>0.57012642774554001</v>
      </c>
      <c r="J121" s="39">
        <f t="shared" si="36"/>
        <v>1.2130349526500854E-2</v>
      </c>
      <c r="K121" s="39">
        <f t="shared" si="109"/>
        <v>82.437855382099784</v>
      </c>
      <c r="L121" s="39">
        <f t="shared" si="110"/>
        <v>0.55799607821903918</v>
      </c>
      <c r="M121" s="39">
        <f t="shared" si="111"/>
        <v>0.58225677727204084</v>
      </c>
      <c r="N121" s="42"/>
      <c r="O121" s="8"/>
      <c r="P121" s="9"/>
      <c r="Q121" s="9"/>
      <c r="R121" s="8"/>
      <c r="S121" s="9"/>
      <c r="T121" s="9"/>
      <c r="U121" s="8"/>
      <c r="V121" s="9"/>
      <c r="W121" s="9"/>
      <c r="X121" s="9"/>
      <c r="Y121" s="8"/>
      <c r="Z121" s="9"/>
      <c r="AA121" s="8">
        <v>1</v>
      </c>
      <c r="AB121" s="9">
        <v>0</v>
      </c>
      <c r="AC121" s="8">
        <v>0</v>
      </c>
      <c r="AD121" s="9">
        <v>0</v>
      </c>
      <c r="AE121" s="9">
        <v>1</v>
      </c>
      <c r="AF121" s="9">
        <v>0</v>
      </c>
      <c r="AG121" s="9">
        <v>0</v>
      </c>
      <c r="AH121" s="8">
        <v>4596</v>
      </c>
      <c r="AI121" s="9">
        <v>8</v>
      </c>
      <c r="AJ121" s="9">
        <f t="shared" si="99"/>
        <v>4587</v>
      </c>
      <c r="AL121" s="7">
        <v>10.683</v>
      </c>
      <c r="AM121" s="7">
        <v>7.8520000000000003</v>
      </c>
      <c r="AN121" s="9">
        <v>1</v>
      </c>
      <c r="AO121" s="9">
        <v>0</v>
      </c>
      <c r="AP121" s="9">
        <v>0</v>
      </c>
      <c r="AQ121" s="9">
        <v>0</v>
      </c>
      <c r="AR121" s="9">
        <v>0</v>
      </c>
      <c r="AS121" s="9">
        <v>1</v>
      </c>
      <c r="AT121" s="8">
        <v>0</v>
      </c>
      <c r="AU121" s="9">
        <v>1</v>
      </c>
      <c r="AV121" s="31">
        <v>0</v>
      </c>
      <c r="AW121" s="9">
        <v>1</v>
      </c>
      <c r="AX121" s="9">
        <v>0</v>
      </c>
      <c r="AY121" s="31">
        <v>0</v>
      </c>
      <c r="AZ121" s="21">
        <v>2008</v>
      </c>
      <c r="BA121" s="23"/>
      <c r="BB121" s="39" t="s">
        <v>433</v>
      </c>
      <c r="BC121" s="39" t="s">
        <v>433</v>
      </c>
      <c r="BD121" s="39" t="s">
        <v>433</v>
      </c>
      <c r="BE121" s="59" t="s">
        <v>433</v>
      </c>
      <c r="BF121" s="39" t="s">
        <v>433</v>
      </c>
      <c r="BG121" s="59" t="s">
        <v>433</v>
      </c>
      <c r="BH121" s="39" t="s">
        <v>433</v>
      </c>
      <c r="BI121" s="39" t="s">
        <v>433</v>
      </c>
      <c r="BJ121" s="39" t="s">
        <v>433</v>
      </c>
      <c r="BK121" s="39" t="s">
        <v>433</v>
      </c>
      <c r="BL121" s="39" t="s">
        <v>433</v>
      </c>
      <c r="BM121" s="57" t="s">
        <v>433</v>
      </c>
      <c r="BN121" s="18" t="s">
        <v>433</v>
      </c>
      <c r="BO121" s="53">
        <f>1-BP121</f>
        <v>0.66700000000000004</v>
      </c>
      <c r="BP121" s="54">
        <v>0.33300000000000002</v>
      </c>
      <c r="BQ121" t="s">
        <v>433</v>
      </c>
      <c r="BR121" s="54" t="s">
        <v>433</v>
      </c>
      <c r="BT121" s="18"/>
      <c r="BU121">
        <f>1-BV121</f>
        <v>0.32399999999999995</v>
      </c>
      <c r="BV121" s="18">
        <v>0.67600000000000005</v>
      </c>
      <c r="BW121" s="18" t="s">
        <v>149</v>
      </c>
      <c r="CD121" s="18"/>
      <c r="CG121" s="18"/>
      <c r="CJ121" s="25">
        <v>35.192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 s="18">
        <v>0</v>
      </c>
      <c r="CS121">
        <v>0</v>
      </c>
      <c r="CT121">
        <v>0</v>
      </c>
      <c r="CU121">
        <v>1</v>
      </c>
      <c r="CV121" s="18">
        <v>0</v>
      </c>
      <c r="CW121">
        <v>0</v>
      </c>
      <c r="CX121">
        <v>0</v>
      </c>
      <c r="CY121">
        <v>0</v>
      </c>
      <c r="CZ121">
        <v>0</v>
      </c>
      <c r="DA121" s="18">
        <v>0</v>
      </c>
      <c r="DB121">
        <v>1</v>
      </c>
      <c r="DC121">
        <v>1</v>
      </c>
      <c r="DD121">
        <v>1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1</v>
      </c>
      <c r="DL121" s="18">
        <v>0</v>
      </c>
      <c r="DN121" s="18"/>
      <c r="DS121" s="43" t="s">
        <v>397</v>
      </c>
    </row>
    <row r="122" spans="1:123" x14ac:dyDescent="0.25">
      <c r="A122">
        <v>121</v>
      </c>
      <c r="B122">
        <v>12</v>
      </c>
      <c r="C122" s="25" t="s">
        <v>485</v>
      </c>
      <c r="D122" s="12">
        <v>4.4000000000000004</v>
      </c>
      <c r="E122" s="14">
        <v>0.2</v>
      </c>
      <c r="F122" s="7">
        <f t="shared" si="106"/>
        <v>22</v>
      </c>
      <c r="G122" s="7">
        <f t="shared" si="107"/>
        <v>4.2</v>
      </c>
      <c r="H122" s="16">
        <f t="shared" si="108"/>
        <v>4.6000000000000005</v>
      </c>
      <c r="I122" s="11">
        <f t="shared" si="35"/>
        <v>0.36970873993771308</v>
      </c>
      <c r="J122" s="39">
        <f t="shared" si="36"/>
        <v>1.6804942724441503E-2</v>
      </c>
      <c r="K122" s="39">
        <f t="shared" si="109"/>
        <v>59.506302187247357</v>
      </c>
      <c r="L122" s="39">
        <f t="shared" si="110"/>
        <v>0.35290379721327159</v>
      </c>
      <c r="M122" s="39">
        <f t="shared" si="111"/>
        <v>0.38651368266215458</v>
      </c>
      <c r="N122" s="42"/>
      <c r="O122" s="8"/>
      <c r="P122" s="9"/>
      <c r="Q122" s="9"/>
      <c r="R122" s="8"/>
      <c r="S122" s="9"/>
      <c r="T122" s="9"/>
      <c r="U122" s="8"/>
      <c r="V122" s="9"/>
      <c r="W122" s="9"/>
      <c r="X122" s="9"/>
      <c r="Y122" s="8"/>
      <c r="Z122" s="9"/>
      <c r="AA122" s="8">
        <v>1</v>
      </c>
      <c r="AB122" s="9">
        <v>0</v>
      </c>
      <c r="AC122" s="8">
        <v>0</v>
      </c>
      <c r="AD122" s="9">
        <v>0</v>
      </c>
      <c r="AE122" s="9">
        <v>1</v>
      </c>
      <c r="AF122" s="9">
        <v>0</v>
      </c>
      <c r="AG122" s="9">
        <v>0</v>
      </c>
      <c r="AH122" s="8">
        <v>3065</v>
      </c>
      <c r="AI122" s="9">
        <v>7</v>
      </c>
      <c r="AJ122" s="9">
        <f t="shared" si="99"/>
        <v>3057</v>
      </c>
      <c r="AL122" s="7">
        <v>10.608000000000001</v>
      </c>
      <c r="AM122" s="7">
        <v>7.89</v>
      </c>
      <c r="AN122" s="9">
        <v>1</v>
      </c>
      <c r="AO122" s="9">
        <v>0</v>
      </c>
      <c r="AP122" s="9">
        <v>0</v>
      </c>
      <c r="AQ122" s="9">
        <v>0</v>
      </c>
      <c r="AR122" s="9">
        <v>0</v>
      </c>
      <c r="AS122" s="9">
        <v>1</v>
      </c>
      <c r="AT122" s="8">
        <v>0</v>
      </c>
      <c r="AU122" s="9">
        <v>1</v>
      </c>
      <c r="AV122" s="31">
        <v>0</v>
      </c>
      <c r="AW122" s="9">
        <v>1</v>
      </c>
      <c r="AX122" s="9">
        <v>0</v>
      </c>
      <c r="AY122" s="31">
        <v>0</v>
      </c>
      <c r="AZ122" s="21">
        <v>2008</v>
      </c>
      <c r="BA122" s="23"/>
      <c r="BB122" s="39" t="s">
        <v>433</v>
      </c>
      <c r="BC122" s="39" t="s">
        <v>433</v>
      </c>
      <c r="BD122" s="39" t="s">
        <v>433</v>
      </c>
      <c r="BE122" s="59" t="s">
        <v>433</v>
      </c>
      <c r="BF122" s="39" t="s">
        <v>433</v>
      </c>
      <c r="BG122" s="59" t="s">
        <v>433</v>
      </c>
      <c r="BH122" s="39" t="s">
        <v>433</v>
      </c>
      <c r="BI122" s="39" t="s">
        <v>433</v>
      </c>
      <c r="BJ122" s="39" t="s">
        <v>433</v>
      </c>
      <c r="BK122" s="39" t="s">
        <v>433</v>
      </c>
      <c r="BL122" s="39" t="s">
        <v>433</v>
      </c>
      <c r="BM122" s="57" t="s">
        <v>433</v>
      </c>
      <c r="BN122" s="18" t="s">
        <v>433</v>
      </c>
      <c r="BO122">
        <v>1</v>
      </c>
      <c r="BP122" s="54">
        <v>0</v>
      </c>
      <c r="BQ122" t="s">
        <v>433</v>
      </c>
      <c r="BR122" s="54" t="s">
        <v>433</v>
      </c>
      <c r="BT122" s="18"/>
      <c r="BU122">
        <f t="shared" ref="BU122:BU135" si="112">1-BV122</f>
        <v>0.35099999999999998</v>
      </c>
      <c r="BV122" s="18">
        <v>0.64900000000000002</v>
      </c>
      <c r="BW122" s="18" t="s">
        <v>149</v>
      </c>
      <c r="CD122" s="18"/>
      <c r="CG122" s="18"/>
      <c r="CJ122" s="25">
        <v>35.417000000000002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 s="18">
        <v>0</v>
      </c>
      <c r="CS122">
        <v>0</v>
      </c>
      <c r="CT122">
        <v>0</v>
      </c>
      <c r="CU122">
        <v>1</v>
      </c>
      <c r="CV122" s="18">
        <v>0</v>
      </c>
      <c r="CW122">
        <v>0</v>
      </c>
      <c r="CX122">
        <v>0</v>
      </c>
      <c r="CY122">
        <v>0</v>
      </c>
      <c r="CZ122">
        <v>0</v>
      </c>
      <c r="DA122" s="18">
        <v>0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1</v>
      </c>
      <c r="DL122" s="18">
        <v>0</v>
      </c>
      <c r="DN122" s="18"/>
      <c r="DS122" s="43" t="s">
        <v>397</v>
      </c>
    </row>
    <row r="123" spans="1:123" x14ac:dyDescent="0.25">
      <c r="A123">
        <v>122</v>
      </c>
      <c r="B123">
        <v>12</v>
      </c>
      <c r="C123" s="25" t="s">
        <v>485</v>
      </c>
      <c r="D123" s="12">
        <v>5.3</v>
      </c>
      <c r="E123" s="14">
        <v>0.3</v>
      </c>
      <c r="F123" s="7">
        <f t="shared" si="106"/>
        <v>17.666666666666668</v>
      </c>
      <c r="G123" s="7">
        <f t="shared" si="107"/>
        <v>5</v>
      </c>
      <c r="H123" s="16">
        <f t="shared" si="108"/>
        <v>5.6</v>
      </c>
      <c r="I123" s="11">
        <f t="shared" si="35"/>
        <v>0.41240453514173858</v>
      </c>
      <c r="J123" s="39">
        <f t="shared" si="36"/>
        <v>2.3343652932551237E-2</v>
      </c>
      <c r="K123" s="39">
        <f t="shared" si="109"/>
        <v>42.838196870446261</v>
      </c>
      <c r="L123" s="39">
        <f t="shared" si="110"/>
        <v>0.38906088220918733</v>
      </c>
      <c r="M123" s="39">
        <f t="shared" si="111"/>
        <v>0.43574818807428983</v>
      </c>
      <c r="N123" s="42"/>
      <c r="O123" s="8"/>
      <c r="P123" s="9"/>
      <c r="Q123" s="9"/>
      <c r="R123" s="8"/>
      <c r="S123" s="9"/>
      <c r="T123" s="9"/>
      <c r="U123" s="8"/>
      <c r="V123" s="9"/>
      <c r="W123" s="9"/>
      <c r="X123" s="9"/>
      <c r="Y123" s="8"/>
      <c r="Z123" s="9"/>
      <c r="AA123" s="8">
        <v>1</v>
      </c>
      <c r="AB123" s="9">
        <v>0</v>
      </c>
      <c r="AC123" s="8">
        <v>0</v>
      </c>
      <c r="AD123" s="9">
        <v>0</v>
      </c>
      <c r="AE123" s="9">
        <v>1</v>
      </c>
      <c r="AF123" s="9">
        <v>0</v>
      </c>
      <c r="AG123" s="9">
        <v>0</v>
      </c>
      <c r="AH123" s="8">
        <v>1531</v>
      </c>
      <c r="AI123" s="9">
        <v>7</v>
      </c>
      <c r="AJ123" s="9">
        <f t="shared" si="99"/>
        <v>1523</v>
      </c>
      <c r="AL123" s="7">
        <v>10.833</v>
      </c>
      <c r="AM123" s="7">
        <v>7.7789999999999999</v>
      </c>
      <c r="AN123" s="9">
        <v>1</v>
      </c>
      <c r="AO123" s="9">
        <v>0</v>
      </c>
      <c r="AP123" s="9">
        <v>0</v>
      </c>
      <c r="AQ123" s="9">
        <v>0</v>
      </c>
      <c r="AR123" s="9">
        <v>0</v>
      </c>
      <c r="AS123" s="9">
        <v>1</v>
      </c>
      <c r="AT123" s="8">
        <v>0</v>
      </c>
      <c r="AU123" s="9">
        <v>1</v>
      </c>
      <c r="AV123" s="31">
        <v>0</v>
      </c>
      <c r="AW123" s="9">
        <v>1</v>
      </c>
      <c r="AX123" s="9">
        <v>0</v>
      </c>
      <c r="AY123" s="31">
        <v>0</v>
      </c>
      <c r="AZ123" s="21">
        <v>2008</v>
      </c>
      <c r="BA123" s="23"/>
      <c r="BB123" s="39" t="s">
        <v>433</v>
      </c>
      <c r="BC123" s="39" t="s">
        <v>433</v>
      </c>
      <c r="BD123" s="39" t="s">
        <v>433</v>
      </c>
      <c r="BE123" s="59" t="s">
        <v>433</v>
      </c>
      <c r="BF123" s="39" t="s">
        <v>433</v>
      </c>
      <c r="BG123" s="59" t="s">
        <v>433</v>
      </c>
      <c r="BH123" s="39" t="s">
        <v>433</v>
      </c>
      <c r="BI123" s="39" t="s">
        <v>433</v>
      </c>
      <c r="BJ123" s="39" t="s">
        <v>433</v>
      </c>
      <c r="BK123" s="39" t="s">
        <v>433</v>
      </c>
      <c r="BL123" s="39" t="s">
        <v>433</v>
      </c>
      <c r="BM123" s="57" t="s">
        <v>433</v>
      </c>
      <c r="BN123" s="18" t="s">
        <v>433</v>
      </c>
      <c r="BO123">
        <v>0</v>
      </c>
      <c r="BP123" s="54">
        <v>1</v>
      </c>
      <c r="BQ123" t="s">
        <v>433</v>
      </c>
      <c r="BR123" s="54" t="s">
        <v>433</v>
      </c>
      <c r="BT123" s="18"/>
      <c r="BU123">
        <f t="shared" si="112"/>
        <v>0.27</v>
      </c>
      <c r="BV123" s="18">
        <v>0.73</v>
      </c>
      <c r="BW123" s="18" t="s">
        <v>149</v>
      </c>
      <c r="CD123" s="18"/>
      <c r="CG123" s="18"/>
      <c r="CJ123" s="25">
        <v>34.741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 s="18">
        <v>0</v>
      </c>
      <c r="CS123">
        <v>0</v>
      </c>
      <c r="CT123">
        <v>0</v>
      </c>
      <c r="CU123">
        <v>1</v>
      </c>
      <c r="CV123" s="18">
        <v>0</v>
      </c>
      <c r="CW123">
        <v>0</v>
      </c>
      <c r="CX123">
        <v>0</v>
      </c>
      <c r="CY123">
        <v>0</v>
      </c>
      <c r="CZ123">
        <v>0</v>
      </c>
      <c r="DA123" s="18">
        <v>0</v>
      </c>
      <c r="DB123">
        <v>1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1</v>
      </c>
      <c r="DL123" s="18">
        <v>0</v>
      </c>
      <c r="DN123" s="18"/>
      <c r="DS123" s="43" t="s">
        <v>397</v>
      </c>
    </row>
    <row r="124" spans="1:123" x14ac:dyDescent="0.25">
      <c r="A124">
        <v>123</v>
      </c>
      <c r="B124">
        <v>12</v>
      </c>
      <c r="C124" s="25" t="s">
        <v>485</v>
      </c>
      <c r="D124" s="12">
        <v>-4.3</v>
      </c>
      <c r="E124" s="14">
        <v>3.6</v>
      </c>
      <c r="F124" s="7">
        <f t="shared" si="106"/>
        <v>-1.1944444444444444</v>
      </c>
      <c r="G124" s="7">
        <f t="shared" si="107"/>
        <v>-7.9</v>
      </c>
      <c r="H124" s="16">
        <f t="shared" si="108"/>
        <v>-0.69999999999999973</v>
      </c>
      <c r="I124" s="11">
        <f t="shared" si="35"/>
        <v>-1.7633318655114288E-2</v>
      </c>
      <c r="J124" s="39">
        <f t="shared" si="36"/>
        <v>1.476277840893289E-2</v>
      </c>
      <c r="K124" s="39">
        <f t="shared" si="109"/>
        <v>67.737926581279893</v>
      </c>
      <c r="L124" s="39">
        <f t="shared" si="110"/>
        <v>-3.2396097064047176E-2</v>
      </c>
      <c r="M124" s="39">
        <f t="shared" si="111"/>
        <v>-2.8705402461813977E-3</v>
      </c>
      <c r="N124" s="42"/>
      <c r="O124" s="8"/>
      <c r="P124" s="9"/>
      <c r="Q124" s="9"/>
      <c r="R124" s="8"/>
      <c r="S124" s="9"/>
      <c r="T124" s="9"/>
      <c r="U124" s="8"/>
      <c r="V124" s="9"/>
      <c r="W124" s="9"/>
      <c r="X124" s="9"/>
      <c r="Y124" s="8"/>
      <c r="Z124" s="9"/>
      <c r="AA124" s="8">
        <v>1</v>
      </c>
      <c r="AB124" s="9">
        <v>0</v>
      </c>
      <c r="AC124" s="8">
        <v>0</v>
      </c>
      <c r="AD124" s="9">
        <v>0</v>
      </c>
      <c r="AE124" s="9">
        <v>1</v>
      </c>
      <c r="AF124" s="9">
        <v>0</v>
      </c>
      <c r="AG124" s="9">
        <v>0</v>
      </c>
      <c r="AH124" s="8">
        <v>4596</v>
      </c>
      <c r="AI124" s="9">
        <v>8</v>
      </c>
      <c r="AJ124" s="9">
        <f t="shared" si="99"/>
        <v>4587</v>
      </c>
      <c r="AL124" s="7">
        <v>10.68</v>
      </c>
      <c r="AM124" s="7">
        <v>7.8520000000000003</v>
      </c>
      <c r="AN124" s="9">
        <v>1</v>
      </c>
      <c r="AO124" s="9">
        <v>0</v>
      </c>
      <c r="AP124" s="9">
        <v>0</v>
      </c>
      <c r="AQ124" s="9">
        <v>0</v>
      </c>
      <c r="AR124" s="9">
        <v>0</v>
      </c>
      <c r="AS124" s="9">
        <v>1</v>
      </c>
      <c r="AT124" s="8">
        <v>0</v>
      </c>
      <c r="AU124" s="9">
        <v>1</v>
      </c>
      <c r="AV124" s="31">
        <v>0</v>
      </c>
      <c r="AW124" s="9">
        <v>1</v>
      </c>
      <c r="AX124" s="9">
        <v>0</v>
      </c>
      <c r="AY124" s="31">
        <v>0</v>
      </c>
      <c r="AZ124" s="21">
        <v>2008</v>
      </c>
      <c r="BA124" s="23"/>
      <c r="BB124" s="39" t="s">
        <v>433</v>
      </c>
      <c r="BC124" s="39" t="s">
        <v>433</v>
      </c>
      <c r="BD124" s="39" t="s">
        <v>433</v>
      </c>
      <c r="BE124" s="59" t="s">
        <v>433</v>
      </c>
      <c r="BF124" s="39" t="s">
        <v>433</v>
      </c>
      <c r="BG124" s="59" t="s">
        <v>433</v>
      </c>
      <c r="BH124" s="39" t="s">
        <v>433</v>
      </c>
      <c r="BI124" s="39" t="s">
        <v>433</v>
      </c>
      <c r="BJ124" s="39" t="s">
        <v>433</v>
      </c>
      <c r="BK124" s="39" t="s">
        <v>433</v>
      </c>
      <c r="BL124" s="39" t="s">
        <v>433</v>
      </c>
      <c r="BM124" s="57" t="s">
        <v>433</v>
      </c>
      <c r="BN124" s="18" t="s">
        <v>433</v>
      </c>
      <c r="BO124">
        <f>1-BP124</f>
        <v>0.66700000000000004</v>
      </c>
      <c r="BP124" s="54">
        <v>0.33300000000000002</v>
      </c>
      <c r="BQ124" t="s">
        <v>433</v>
      </c>
      <c r="BR124" s="54" t="s">
        <v>433</v>
      </c>
      <c r="BT124" s="18"/>
      <c r="BU124">
        <f t="shared" si="112"/>
        <v>0.32399999999999995</v>
      </c>
      <c r="BV124" s="18">
        <v>0.67600000000000005</v>
      </c>
      <c r="BW124" s="18" t="s">
        <v>149</v>
      </c>
      <c r="CD124" s="18"/>
      <c r="CG124" s="18"/>
      <c r="CJ124" s="25">
        <v>35.192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8">
        <v>1</v>
      </c>
      <c r="CS124">
        <v>0</v>
      </c>
      <c r="CT124">
        <v>1</v>
      </c>
      <c r="CU124">
        <v>0</v>
      </c>
      <c r="CV124" s="18">
        <v>0</v>
      </c>
      <c r="CW124">
        <v>0</v>
      </c>
      <c r="CX124">
        <v>0</v>
      </c>
      <c r="CY124">
        <v>0</v>
      </c>
      <c r="CZ124">
        <v>0</v>
      </c>
      <c r="DA124" s="18">
        <v>1</v>
      </c>
      <c r="DB124">
        <v>1</v>
      </c>
      <c r="DC124">
        <v>1</v>
      </c>
      <c r="DD124">
        <v>1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1</v>
      </c>
      <c r="DL124" s="18">
        <v>0</v>
      </c>
      <c r="DN124" s="18"/>
      <c r="DS124" s="43" t="s">
        <v>397</v>
      </c>
    </row>
    <row r="125" spans="1:123" x14ac:dyDescent="0.25">
      <c r="A125">
        <v>124</v>
      </c>
      <c r="B125">
        <v>12</v>
      </c>
      <c r="C125" s="25" t="s">
        <v>485</v>
      </c>
      <c r="D125" s="12">
        <v>-19.5</v>
      </c>
      <c r="E125" s="14">
        <v>12.6</v>
      </c>
      <c r="F125" s="7">
        <f t="shared" si="106"/>
        <v>-1.5476190476190477</v>
      </c>
      <c r="G125" s="7">
        <f t="shared" si="107"/>
        <v>-32.1</v>
      </c>
      <c r="H125" s="16">
        <f t="shared" si="108"/>
        <v>-6.9</v>
      </c>
      <c r="I125" s="11">
        <f t="shared" si="35"/>
        <v>-2.7979907931522052E-2</v>
      </c>
      <c r="J125" s="39">
        <f t="shared" si="36"/>
        <v>1.8079325124983479E-2</v>
      </c>
      <c r="K125" s="39">
        <f t="shared" si="109"/>
        <v>55.311799145539943</v>
      </c>
      <c r="L125" s="39">
        <f t="shared" si="110"/>
        <v>-4.6059233056505527E-2</v>
      </c>
      <c r="M125" s="39">
        <f t="shared" si="111"/>
        <v>-9.9005828065385736E-3</v>
      </c>
      <c r="N125" s="42"/>
      <c r="O125" s="8"/>
      <c r="P125" s="9"/>
      <c r="Q125" s="9"/>
      <c r="R125" s="8"/>
      <c r="S125" s="9"/>
      <c r="T125" s="9"/>
      <c r="U125" s="8"/>
      <c r="V125" s="9"/>
      <c r="W125" s="9"/>
      <c r="X125" s="9"/>
      <c r="Y125" s="8"/>
      <c r="Z125" s="9"/>
      <c r="AA125" s="8">
        <v>1</v>
      </c>
      <c r="AB125" s="9">
        <v>0</v>
      </c>
      <c r="AC125" s="8">
        <v>0</v>
      </c>
      <c r="AD125" s="9">
        <v>0</v>
      </c>
      <c r="AE125" s="9">
        <v>1</v>
      </c>
      <c r="AF125" s="9">
        <v>0</v>
      </c>
      <c r="AG125" s="9">
        <v>0</v>
      </c>
      <c r="AH125" s="8">
        <v>3065</v>
      </c>
      <c r="AI125" s="9">
        <v>7</v>
      </c>
      <c r="AJ125" s="9">
        <f t="shared" si="99"/>
        <v>3057</v>
      </c>
      <c r="AL125" s="7">
        <v>10.61</v>
      </c>
      <c r="AM125" s="7">
        <v>7.89</v>
      </c>
      <c r="AN125" s="9">
        <v>1</v>
      </c>
      <c r="AO125" s="9">
        <v>0</v>
      </c>
      <c r="AP125" s="9">
        <v>0</v>
      </c>
      <c r="AQ125" s="9">
        <v>0</v>
      </c>
      <c r="AR125" s="9">
        <v>0</v>
      </c>
      <c r="AS125" s="9">
        <v>1</v>
      </c>
      <c r="AT125" s="8">
        <v>0</v>
      </c>
      <c r="AU125" s="9">
        <v>1</v>
      </c>
      <c r="AV125" s="31">
        <v>0</v>
      </c>
      <c r="AW125" s="9">
        <v>1</v>
      </c>
      <c r="AX125" s="9">
        <v>0</v>
      </c>
      <c r="AY125" s="31">
        <v>0</v>
      </c>
      <c r="AZ125" s="21">
        <v>2008</v>
      </c>
      <c r="BA125" s="23"/>
      <c r="BB125" s="39" t="s">
        <v>433</v>
      </c>
      <c r="BC125" s="39" t="s">
        <v>433</v>
      </c>
      <c r="BD125" s="39" t="s">
        <v>433</v>
      </c>
      <c r="BE125" s="59" t="s">
        <v>433</v>
      </c>
      <c r="BF125" s="39" t="s">
        <v>433</v>
      </c>
      <c r="BG125" s="59" t="s">
        <v>433</v>
      </c>
      <c r="BH125" s="39" t="s">
        <v>433</v>
      </c>
      <c r="BI125" s="39" t="s">
        <v>433</v>
      </c>
      <c r="BJ125" s="39" t="s">
        <v>433</v>
      </c>
      <c r="BK125" s="39" t="s">
        <v>433</v>
      </c>
      <c r="BL125" s="39" t="s">
        <v>433</v>
      </c>
      <c r="BM125" s="57" t="s">
        <v>433</v>
      </c>
      <c r="BN125" s="18" t="s">
        <v>433</v>
      </c>
      <c r="BO125">
        <v>1</v>
      </c>
      <c r="BP125" s="54">
        <v>0</v>
      </c>
      <c r="BQ125" t="s">
        <v>433</v>
      </c>
      <c r="BR125" s="54" t="s">
        <v>433</v>
      </c>
      <c r="BT125" s="18"/>
      <c r="BU125">
        <f t="shared" si="112"/>
        <v>0.35099999999999998</v>
      </c>
      <c r="BV125" s="18">
        <v>0.64900000000000002</v>
      </c>
      <c r="BW125" s="18" t="s">
        <v>149</v>
      </c>
      <c r="CD125" s="18"/>
      <c r="CG125" s="18"/>
      <c r="CJ125" s="25">
        <v>35.417000000000002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 s="18">
        <v>1</v>
      </c>
      <c r="CS125">
        <v>0</v>
      </c>
      <c r="CT125">
        <v>1</v>
      </c>
      <c r="CU125">
        <v>0</v>
      </c>
      <c r="CV125" s="18">
        <v>0</v>
      </c>
      <c r="CW125">
        <v>0</v>
      </c>
      <c r="CX125">
        <v>0</v>
      </c>
      <c r="CY125">
        <v>0</v>
      </c>
      <c r="CZ125">
        <v>0</v>
      </c>
      <c r="DA125" s="18">
        <v>1</v>
      </c>
      <c r="DB125">
        <v>1</v>
      </c>
      <c r="DC125">
        <v>1</v>
      </c>
      <c r="DD125">
        <v>1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1</v>
      </c>
      <c r="DL125" s="18">
        <v>0</v>
      </c>
      <c r="DN125" s="18"/>
      <c r="DS125" s="43" t="s">
        <v>397</v>
      </c>
    </row>
    <row r="126" spans="1:123" x14ac:dyDescent="0.25">
      <c r="A126">
        <v>125</v>
      </c>
      <c r="B126">
        <v>12</v>
      </c>
      <c r="C126" s="25" t="s">
        <v>485</v>
      </c>
      <c r="D126" s="12">
        <v>6.4</v>
      </c>
      <c r="E126" s="14">
        <v>2.6</v>
      </c>
      <c r="F126" s="7">
        <f t="shared" si="106"/>
        <v>2.4615384615384617</v>
      </c>
      <c r="G126" s="7">
        <f t="shared" si="107"/>
        <v>3.8000000000000003</v>
      </c>
      <c r="H126" s="16">
        <f t="shared" si="108"/>
        <v>9</v>
      </c>
      <c r="I126" s="11">
        <f t="shared" si="35"/>
        <v>6.2949818167269231E-2</v>
      </c>
      <c r="J126" s="39">
        <f t="shared" si="36"/>
        <v>2.5573363630453125E-2</v>
      </c>
      <c r="K126" s="39">
        <f t="shared" si="109"/>
        <v>39.103186207745694</v>
      </c>
      <c r="L126" s="39">
        <f t="shared" si="110"/>
        <v>3.7376454536816109E-2</v>
      </c>
      <c r="M126" s="39">
        <f t="shared" si="111"/>
        <v>8.8523181797722353E-2</v>
      </c>
      <c r="N126" s="42"/>
      <c r="O126" s="8"/>
      <c r="P126" s="9"/>
      <c r="Q126" s="9"/>
      <c r="R126" s="8"/>
      <c r="S126" s="9"/>
      <c r="T126" s="9"/>
      <c r="U126" s="8"/>
      <c r="V126" s="9"/>
      <c r="W126" s="9"/>
      <c r="X126" s="9"/>
      <c r="Y126" s="8"/>
      <c r="Z126" s="9"/>
      <c r="AA126" s="8">
        <v>1</v>
      </c>
      <c r="AB126" s="9">
        <v>0</v>
      </c>
      <c r="AC126" s="8">
        <v>0</v>
      </c>
      <c r="AD126" s="9">
        <v>0</v>
      </c>
      <c r="AE126" s="9">
        <v>1</v>
      </c>
      <c r="AF126" s="9">
        <v>0</v>
      </c>
      <c r="AG126" s="9">
        <v>0</v>
      </c>
      <c r="AH126" s="8">
        <v>1531</v>
      </c>
      <c r="AI126" s="9">
        <v>7</v>
      </c>
      <c r="AJ126" s="9">
        <f t="shared" si="99"/>
        <v>1523</v>
      </c>
      <c r="AL126" s="7">
        <v>10.83</v>
      </c>
      <c r="AM126" s="7">
        <v>7.7789999999999999</v>
      </c>
      <c r="AN126" s="9">
        <v>1</v>
      </c>
      <c r="AO126" s="9">
        <v>0</v>
      </c>
      <c r="AP126" s="9">
        <v>0</v>
      </c>
      <c r="AQ126" s="9">
        <v>0</v>
      </c>
      <c r="AR126" s="9">
        <v>0</v>
      </c>
      <c r="AS126" s="9">
        <v>1</v>
      </c>
      <c r="AT126" s="8">
        <v>0</v>
      </c>
      <c r="AU126" s="9">
        <v>1</v>
      </c>
      <c r="AV126" s="31">
        <v>0</v>
      </c>
      <c r="AW126" s="9">
        <v>1</v>
      </c>
      <c r="AX126" s="9">
        <v>0</v>
      </c>
      <c r="AY126" s="31">
        <v>0</v>
      </c>
      <c r="AZ126" s="21">
        <v>2008</v>
      </c>
      <c r="BA126" s="23"/>
      <c r="BB126" s="39" t="s">
        <v>433</v>
      </c>
      <c r="BC126" s="39" t="s">
        <v>433</v>
      </c>
      <c r="BD126" s="39" t="s">
        <v>433</v>
      </c>
      <c r="BE126" s="59" t="s">
        <v>433</v>
      </c>
      <c r="BF126" s="39" t="s">
        <v>433</v>
      </c>
      <c r="BG126" s="59" t="s">
        <v>433</v>
      </c>
      <c r="BH126" s="39" t="s">
        <v>433</v>
      </c>
      <c r="BI126" s="39" t="s">
        <v>433</v>
      </c>
      <c r="BJ126" s="39" t="s">
        <v>433</v>
      </c>
      <c r="BK126" s="39" t="s">
        <v>433</v>
      </c>
      <c r="BL126" s="39" t="s">
        <v>433</v>
      </c>
      <c r="BM126" s="57" t="s">
        <v>433</v>
      </c>
      <c r="BN126" s="18" t="s">
        <v>433</v>
      </c>
      <c r="BO126">
        <v>0</v>
      </c>
      <c r="BP126" s="54">
        <v>1</v>
      </c>
      <c r="BQ126" t="s">
        <v>433</v>
      </c>
      <c r="BR126" s="54" t="s">
        <v>433</v>
      </c>
      <c r="BT126" s="18"/>
      <c r="BU126">
        <f t="shared" si="112"/>
        <v>0.27</v>
      </c>
      <c r="BV126" s="18">
        <v>0.73</v>
      </c>
      <c r="BW126" s="18" t="s">
        <v>149</v>
      </c>
      <c r="CD126" s="18"/>
      <c r="CG126" s="18"/>
      <c r="CJ126" s="25">
        <v>34.741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 s="18">
        <v>1</v>
      </c>
      <c r="CS126">
        <v>0</v>
      </c>
      <c r="CT126">
        <v>1</v>
      </c>
      <c r="CU126">
        <v>0</v>
      </c>
      <c r="CV126" s="18">
        <v>0</v>
      </c>
      <c r="CW126">
        <v>0</v>
      </c>
      <c r="CX126">
        <v>0</v>
      </c>
      <c r="CY126">
        <v>0</v>
      </c>
      <c r="CZ126">
        <v>0</v>
      </c>
      <c r="DA126" s="18">
        <v>1</v>
      </c>
      <c r="DB126">
        <v>1</v>
      </c>
      <c r="DC126">
        <v>1</v>
      </c>
      <c r="DD126">
        <v>1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1</v>
      </c>
      <c r="DL126" s="18">
        <v>0</v>
      </c>
      <c r="DN126" s="18"/>
      <c r="DS126" s="43" t="s">
        <v>397</v>
      </c>
    </row>
    <row r="127" spans="1:123" x14ac:dyDescent="0.25">
      <c r="A127">
        <v>126</v>
      </c>
      <c r="B127">
        <v>12</v>
      </c>
      <c r="C127" s="25" t="s">
        <v>485</v>
      </c>
      <c r="D127" s="12">
        <v>6.2</v>
      </c>
      <c r="E127" s="14">
        <v>5</v>
      </c>
      <c r="F127" s="7">
        <f t="shared" si="106"/>
        <v>1.24</v>
      </c>
      <c r="G127" s="7">
        <f t="shared" si="107"/>
        <v>1.2000000000000002</v>
      </c>
      <c r="H127" s="16">
        <f t="shared" si="108"/>
        <v>11.2</v>
      </c>
      <c r="I127" s="11">
        <f t="shared" si="35"/>
        <v>1.8305624004556733E-2</v>
      </c>
      <c r="J127" s="39">
        <f t="shared" si="36"/>
        <v>1.4762600003674785E-2</v>
      </c>
      <c r="K127" s="39">
        <f t="shared" si="109"/>
        <v>67.738745190621884</v>
      </c>
      <c r="L127" s="39">
        <f t="shared" si="110"/>
        <v>3.5430240008819478E-3</v>
      </c>
      <c r="M127" s="39">
        <f t="shared" si="111"/>
        <v>3.306822400823152E-2</v>
      </c>
      <c r="N127" s="42"/>
      <c r="O127" s="8"/>
      <c r="P127" s="9"/>
      <c r="Q127" s="9"/>
      <c r="R127" s="8"/>
      <c r="S127" s="9"/>
      <c r="T127" s="9"/>
      <c r="U127" s="8"/>
      <c r="V127" s="9"/>
      <c r="W127" s="9"/>
      <c r="X127" s="9"/>
      <c r="Y127" s="8"/>
      <c r="Z127" s="9"/>
      <c r="AA127" s="8">
        <v>1</v>
      </c>
      <c r="AB127" s="9">
        <v>0</v>
      </c>
      <c r="AC127" s="8">
        <v>0</v>
      </c>
      <c r="AD127" s="9">
        <v>0</v>
      </c>
      <c r="AE127" s="9">
        <v>1</v>
      </c>
      <c r="AF127" s="9">
        <v>0</v>
      </c>
      <c r="AG127" s="9">
        <v>0</v>
      </c>
      <c r="AH127" s="8">
        <v>4596</v>
      </c>
      <c r="AI127" s="9">
        <v>8</v>
      </c>
      <c r="AJ127" s="9">
        <f t="shared" si="99"/>
        <v>4587</v>
      </c>
      <c r="AL127" s="7">
        <v>10.68</v>
      </c>
      <c r="AM127" s="7">
        <v>7.8520000000000003</v>
      </c>
      <c r="AN127" s="9">
        <v>1</v>
      </c>
      <c r="AO127" s="9">
        <v>0</v>
      </c>
      <c r="AP127" s="9">
        <v>0</v>
      </c>
      <c r="AQ127" s="9">
        <v>0</v>
      </c>
      <c r="AR127" s="9">
        <v>0</v>
      </c>
      <c r="AS127" s="9">
        <v>1</v>
      </c>
      <c r="AT127" s="8">
        <v>0</v>
      </c>
      <c r="AU127" s="9">
        <v>1</v>
      </c>
      <c r="AV127" s="31">
        <v>0</v>
      </c>
      <c r="AW127" s="9">
        <v>1</v>
      </c>
      <c r="AX127" s="9">
        <v>0</v>
      </c>
      <c r="AY127" s="31">
        <v>0</v>
      </c>
      <c r="AZ127" s="21">
        <v>2008</v>
      </c>
      <c r="BA127" s="23"/>
      <c r="BB127" s="39" t="s">
        <v>433</v>
      </c>
      <c r="BC127" s="39" t="s">
        <v>433</v>
      </c>
      <c r="BD127" s="39" t="s">
        <v>433</v>
      </c>
      <c r="BE127" s="59" t="s">
        <v>433</v>
      </c>
      <c r="BF127" s="39" t="s">
        <v>433</v>
      </c>
      <c r="BG127" s="59" t="s">
        <v>433</v>
      </c>
      <c r="BH127" s="39" t="s">
        <v>433</v>
      </c>
      <c r="BI127" s="39" t="s">
        <v>433</v>
      </c>
      <c r="BJ127" s="39" t="s">
        <v>433</v>
      </c>
      <c r="BK127" s="39" t="s">
        <v>433</v>
      </c>
      <c r="BL127" s="39" t="s">
        <v>433</v>
      </c>
      <c r="BM127" s="57" t="s">
        <v>433</v>
      </c>
      <c r="BN127" s="18" t="s">
        <v>433</v>
      </c>
      <c r="BO127">
        <f>1-BP127</f>
        <v>0.66700000000000004</v>
      </c>
      <c r="BP127" s="54">
        <v>0.33300000000000002</v>
      </c>
      <c r="BQ127" t="s">
        <v>433</v>
      </c>
      <c r="BR127" s="54" t="s">
        <v>433</v>
      </c>
      <c r="BT127" s="18"/>
      <c r="BU127">
        <f t="shared" si="112"/>
        <v>0.32399999999999995</v>
      </c>
      <c r="BV127" s="18">
        <v>0.67600000000000005</v>
      </c>
      <c r="BW127" s="18" t="s">
        <v>149</v>
      </c>
      <c r="CD127" s="18"/>
      <c r="CG127" s="18"/>
      <c r="CJ127" s="25">
        <v>35.192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 s="18">
        <v>1</v>
      </c>
      <c r="CS127">
        <v>0</v>
      </c>
      <c r="CT127">
        <v>1</v>
      </c>
      <c r="CU127">
        <v>0</v>
      </c>
      <c r="CV127" s="18">
        <v>0</v>
      </c>
      <c r="CW127">
        <v>0</v>
      </c>
      <c r="CX127">
        <v>0</v>
      </c>
      <c r="CY127">
        <v>0</v>
      </c>
      <c r="CZ127">
        <v>0</v>
      </c>
      <c r="DA127" s="18">
        <v>1</v>
      </c>
      <c r="DB127">
        <v>1</v>
      </c>
      <c r="DC127">
        <v>1</v>
      </c>
      <c r="DD127">
        <v>1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1</v>
      </c>
      <c r="DL127" s="18">
        <v>1</v>
      </c>
      <c r="DN127" s="18"/>
      <c r="DS127" s="43" t="s">
        <v>397</v>
      </c>
    </row>
    <row r="128" spans="1:123" x14ac:dyDescent="0.25">
      <c r="A128">
        <v>127</v>
      </c>
      <c r="B128">
        <v>12</v>
      </c>
      <c r="C128" s="25" t="s">
        <v>485</v>
      </c>
      <c r="D128" s="12">
        <v>22.1</v>
      </c>
      <c r="E128" s="14">
        <v>17.7</v>
      </c>
      <c r="F128" s="7">
        <f t="shared" si="106"/>
        <v>1.2485875706214691</v>
      </c>
      <c r="G128" s="7">
        <f t="shared" si="107"/>
        <v>4.4000000000000021</v>
      </c>
      <c r="H128" s="16">
        <f t="shared" si="108"/>
        <v>39.799999999999997</v>
      </c>
      <c r="I128" s="11">
        <f t="shared" si="35"/>
        <v>2.257670603186834E-2</v>
      </c>
      <c r="J128" s="39">
        <f t="shared" si="36"/>
        <v>1.8081796233668308E-2</v>
      </c>
      <c r="K128" s="39">
        <f t="shared" si="109"/>
        <v>55.304240080860986</v>
      </c>
      <c r="L128" s="39">
        <f t="shared" si="110"/>
        <v>4.4949097982000322E-3</v>
      </c>
      <c r="M128" s="39">
        <f t="shared" si="111"/>
        <v>4.0658502265536647E-2</v>
      </c>
      <c r="N128" s="42"/>
      <c r="O128" s="8"/>
      <c r="P128" s="9"/>
      <c r="Q128" s="9"/>
      <c r="R128" s="8"/>
      <c r="S128" s="9"/>
      <c r="T128" s="9"/>
      <c r="U128" s="8"/>
      <c r="V128" s="9"/>
      <c r="W128" s="9"/>
      <c r="X128" s="9"/>
      <c r="Y128" s="8"/>
      <c r="Z128" s="9"/>
      <c r="AA128" s="8">
        <v>1</v>
      </c>
      <c r="AB128" s="9">
        <v>0</v>
      </c>
      <c r="AC128" s="8">
        <v>0</v>
      </c>
      <c r="AD128" s="9">
        <v>0</v>
      </c>
      <c r="AE128" s="9">
        <v>1</v>
      </c>
      <c r="AF128" s="9">
        <v>0</v>
      </c>
      <c r="AG128" s="9">
        <v>0</v>
      </c>
      <c r="AH128" s="8">
        <v>3065</v>
      </c>
      <c r="AI128" s="9">
        <v>7</v>
      </c>
      <c r="AJ128" s="9">
        <f t="shared" si="99"/>
        <v>3057</v>
      </c>
      <c r="AL128" s="7">
        <v>10.61</v>
      </c>
      <c r="AM128" s="7">
        <v>7.89</v>
      </c>
      <c r="AN128" s="9">
        <v>1</v>
      </c>
      <c r="AO128" s="9">
        <v>0</v>
      </c>
      <c r="AP128" s="9">
        <v>0</v>
      </c>
      <c r="AQ128" s="9">
        <v>0</v>
      </c>
      <c r="AR128" s="9">
        <v>0</v>
      </c>
      <c r="AS128" s="9">
        <v>1</v>
      </c>
      <c r="AT128" s="8">
        <v>0</v>
      </c>
      <c r="AU128" s="9">
        <v>1</v>
      </c>
      <c r="AV128" s="31">
        <v>0</v>
      </c>
      <c r="AW128" s="9">
        <v>1</v>
      </c>
      <c r="AX128" s="9">
        <v>0</v>
      </c>
      <c r="AY128" s="31">
        <v>0</v>
      </c>
      <c r="AZ128" s="21">
        <v>2008</v>
      </c>
      <c r="BA128" s="23"/>
      <c r="BB128" s="39" t="s">
        <v>433</v>
      </c>
      <c r="BC128" s="39" t="s">
        <v>433</v>
      </c>
      <c r="BD128" s="39" t="s">
        <v>433</v>
      </c>
      <c r="BE128" s="59" t="s">
        <v>433</v>
      </c>
      <c r="BF128" s="39" t="s">
        <v>433</v>
      </c>
      <c r="BG128" s="59" t="s">
        <v>433</v>
      </c>
      <c r="BH128" s="39" t="s">
        <v>433</v>
      </c>
      <c r="BI128" s="39" t="s">
        <v>433</v>
      </c>
      <c r="BJ128" s="39" t="s">
        <v>433</v>
      </c>
      <c r="BK128" s="39" t="s">
        <v>433</v>
      </c>
      <c r="BL128" s="39" t="s">
        <v>433</v>
      </c>
      <c r="BM128" s="57" t="s">
        <v>433</v>
      </c>
      <c r="BN128" s="18" t="s">
        <v>433</v>
      </c>
      <c r="BO128">
        <v>1</v>
      </c>
      <c r="BP128" s="54">
        <v>0</v>
      </c>
      <c r="BQ128" t="s">
        <v>433</v>
      </c>
      <c r="BR128" s="54" t="s">
        <v>433</v>
      </c>
      <c r="BT128" s="18"/>
      <c r="BU128">
        <f t="shared" si="112"/>
        <v>0.35099999999999998</v>
      </c>
      <c r="BV128" s="18">
        <v>0.64900000000000002</v>
      </c>
      <c r="BW128" s="18" t="s">
        <v>149</v>
      </c>
      <c r="CD128" s="18"/>
      <c r="CG128" s="18"/>
      <c r="CJ128" s="25">
        <v>35.417000000000002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 s="18">
        <v>1</v>
      </c>
      <c r="CS128">
        <v>0</v>
      </c>
      <c r="CT128">
        <v>1</v>
      </c>
      <c r="CU128">
        <v>0</v>
      </c>
      <c r="CV128" s="18">
        <v>0</v>
      </c>
      <c r="CW128">
        <v>0</v>
      </c>
      <c r="CX128">
        <v>0</v>
      </c>
      <c r="CY128">
        <v>0</v>
      </c>
      <c r="CZ128">
        <v>0</v>
      </c>
      <c r="DA128" s="18">
        <v>1</v>
      </c>
      <c r="DB128">
        <v>1</v>
      </c>
      <c r="DC128">
        <v>1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1</v>
      </c>
      <c r="DL128" s="18">
        <v>1</v>
      </c>
      <c r="DN128" s="18"/>
      <c r="DS128" s="43" t="s">
        <v>397</v>
      </c>
    </row>
    <row r="129" spans="1:123" x14ac:dyDescent="0.25">
      <c r="A129">
        <v>128</v>
      </c>
      <c r="B129">
        <v>12</v>
      </c>
      <c r="C129" s="25" t="s">
        <v>485</v>
      </c>
      <c r="D129" s="12">
        <v>-6.4</v>
      </c>
      <c r="E129" s="14">
        <v>6.5</v>
      </c>
      <c r="F129" s="7">
        <f t="shared" si="106"/>
        <v>-0.98461538461538467</v>
      </c>
      <c r="G129" s="7">
        <f t="shared" si="107"/>
        <v>-12.9</v>
      </c>
      <c r="H129" s="16">
        <f t="shared" si="108"/>
        <v>9.9999999999999645E-2</v>
      </c>
      <c r="I129" s="11">
        <f t="shared" si="35"/>
        <v>-2.5221939773177167E-2</v>
      </c>
      <c r="J129" s="39">
        <f t="shared" si="36"/>
        <v>2.5616032582133057E-2</v>
      </c>
      <c r="K129" s="39">
        <f t="shared" si="109"/>
        <v>39.038051532519155</v>
      </c>
      <c r="L129" s="39">
        <f t="shared" si="110"/>
        <v>-5.0837972355310221E-2</v>
      </c>
      <c r="M129" s="39">
        <f t="shared" si="111"/>
        <v>3.9409280895589052E-4</v>
      </c>
      <c r="N129" s="42"/>
      <c r="O129" s="8"/>
      <c r="P129" s="9"/>
      <c r="Q129" s="9"/>
      <c r="R129" s="8"/>
      <c r="S129" s="9"/>
      <c r="T129" s="9"/>
      <c r="U129" s="8"/>
      <c r="V129" s="9"/>
      <c r="W129" s="9"/>
      <c r="X129" s="9"/>
      <c r="Y129" s="8"/>
      <c r="Z129" s="9"/>
      <c r="AA129" s="8">
        <v>1</v>
      </c>
      <c r="AB129" s="9">
        <v>0</v>
      </c>
      <c r="AC129" s="8">
        <v>0</v>
      </c>
      <c r="AD129" s="9">
        <v>0</v>
      </c>
      <c r="AE129" s="9">
        <v>1</v>
      </c>
      <c r="AF129" s="9">
        <v>0</v>
      </c>
      <c r="AG129" s="9">
        <v>0</v>
      </c>
      <c r="AH129" s="8">
        <v>1531</v>
      </c>
      <c r="AI129" s="9">
        <v>7</v>
      </c>
      <c r="AJ129" s="9">
        <f t="shared" si="99"/>
        <v>1523</v>
      </c>
      <c r="AL129" s="7">
        <v>10.83</v>
      </c>
      <c r="AM129" s="7">
        <v>7.7789999999999999</v>
      </c>
      <c r="AN129" s="9">
        <v>1</v>
      </c>
      <c r="AO129" s="9">
        <v>0</v>
      </c>
      <c r="AP129" s="9">
        <v>0</v>
      </c>
      <c r="AQ129" s="9">
        <v>0</v>
      </c>
      <c r="AR129" s="9">
        <v>0</v>
      </c>
      <c r="AS129" s="9">
        <v>1</v>
      </c>
      <c r="AT129" s="8">
        <v>0</v>
      </c>
      <c r="AU129" s="9">
        <v>1</v>
      </c>
      <c r="AV129" s="31">
        <v>0</v>
      </c>
      <c r="AW129" s="9">
        <v>1</v>
      </c>
      <c r="AX129" s="9">
        <v>0</v>
      </c>
      <c r="AY129" s="31">
        <v>0</v>
      </c>
      <c r="AZ129" s="21">
        <v>2008</v>
      </c>
      <c r="BA129" s="23"/>
      <c r="BB129" s="39" t="s">
        <v>433</v>
      </c>
      <c r="BC129" s="39" t="s">
        <v>433</v>
      </c>
      <c r="BD129" s="39" t="s">
        <v>433</v>
      </c>
      <c r="BE129" s="59" t="s">
        <v>433</v>
      </c>
      <c r="BF129" s="39" t="s">
        <v>433</v>
      </c>
      <c r="BG129" s="59" t="s">
        <v>433</v>
      </c>
      <c r="BH129" s="39" t="s">
        <v>433</v>
      </c>
      <c r="BI129" s="39" t="s">
        <v>433</v>
      </c>
      <c r="BJ129" s="39" t="s">
        <v>433</v>
      </c>
      <c r="BK129" s="39" t="s">
        <v>433</v>
      </c>
      <c r="BL129" s="39" t="s">
        <v>433</v>
      </c>
      <c r="BM129" s="57" t="s">
        <v>433</v>
      </c>
      <c r="BN129" s="18" t="s">
        <v>433</v>
      </c>
      <c r="BO129">
        <v>0</v>
      </c>
      <c r="BP129" s="54">
        <v>1</v>
      </c>
      <c r="BQ129" t="s">
        <v>433</v>
      </c>
      <c r="BR129" s="54" t="s">
        <v>433</v>
      </c>
      <c r="BT129" s="18"/>
      <c r="BU129">
        <f t="shared" si="112"/>
        <v>0.27</v>
      </c>
      <c r="BV129" s="18">
        <v>0.73</v>
      </c>
      <c r="BW129" s="18" t="s">
        <v>149</v>
      </c>
      <c r="CD129" s="18"/>
      <c r="CG129" s="18"/>
      <c r="CJ129" s="25">
        <v>34.741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 s="18">
        <v>1</v>
      </c>
      <c r="CS129">
        <v>0</v>
      </c>
      <c r="CT129">
        <v>1</v>
      </c>
      <c r="CU129">
        <v>0</v>
      </c>
      <c r="CV129" s="18">
        <v>0</v>
      </c>
      <c r="CW129">
        <v>0</v>
      </c>
      <c r="CX129">
        <v>0</v>
      </c>
      <c r="CY129">
        <v>0</v>
      </c>
      <c r="CZ129">
        <v>0</v>
      </c>
      <c r="DA129" s="18">
        <v>1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1</v>
      </c>
      <c r="DL129" s="18">
        <v>1</v>
      </c>
      <c r="DN129" s="18"/>
      <c r="DS129" s="43" t="s">
        <v>397</v>
      </c>
    </row>
    <row r="130" spans="1:123" x14ac:dyDescent="0.25">
      <c r="A130">
        <v>129</v>
      </c>
      <c r="B130">
        <v>12</v>
      </c>
      <c r="C130" s="25" t="s">
        <v>485</v>
      </c>
      <c r="D130" s="12">
        <v>6.9</v>
      </c>
      <c r="E130" s="14">
        <v>0.4</v>
      </c>
      <c r="F130" s="7">
        <f t="shared" si="106"/>
        <v>17.25</v>
      </c>
      <c r="G130" s="7">
        <f t="shared" si="107"/>
        <v>6.5</v>
      </c>
      <c r="H130" s="16">
        <f t="shared" si="108"/>
        <v>7.3000000000000007</v>
      </c>
      <c r="I130" s="11">
        <f t="shared" ref="I130:I193" si="113">IFERROR(F130/SQRT(F130^2+AJ130), "X")</f>
        <v>0.24681767895018253</v>
      </c>
      <c r="J130" s="39">
        <f t="shared" ref="J130:J193" si="114">IFERROR(SQRT((1-I130^2)/AJ130), "X")</f>
        <v>1.4308271243488843E-2</v>
      </c>
      <c r="K130" s="39">
        <f t="shared" si="109"/>
        <v>69.889645155773977</v>
      </c>
      <c r="L130" s="39">
        <f t="shared" si="110"/>
        <v>0.23250940770669368</v>
      </c>
      <c r="M130" s="39">
        <f t="shared" si="111"/>
        <v>0.26112595019367135</v>
      </c>
      <c r="N130" s="42"/>
      <c r="O130" s="8"/>
      <c r="P130" s="9"/>
      <c r="Q130" s="9"/>
      <c r="R130" s="8"/>
      <c r="S130" s="9"/>
      <c r="T130" s="9"/>
      <c r="U130" s="8"/>
      <c r="V130" s="9"/>
      <c r="W130" s="9"/>
      <c r="X130" s="9"/>
      <c r="Y130" s="8"/>
      <c r="Z130" s="9"/>
      <c r="AA130" s="8">
        <v>1</v>
      </c>
      <c r="AB130" s="9">
        <v>0</v>
      </c>
      <c r="AC130" s="8">
        <v>0</v>
      </c>
      <c r="AD130" s="9">
        <v>0</v>
      </c>
      <c r="AE130" s="9">
        <v>1</v>
      </c>
      <c r="AF130" s="9">
        <v>0</v>
      </c>
      <c r="AG130" s="9">
        <v>0</v>
      </c>
      <c r="AH130" s="8">
        <v>4596</v>
      </c>
      <c r="AI130" s="9">
        <v>8</v>
      </c>
      <c r="AJ130" s="9">
        <f t="shared" si="99"/>
        <v>4587</v>
      </c>
      <c r="AL130" s="7">
        <v>10.68</v>
      </c>
      <c r="AM130" s="7">
        <v>7.8520000000000003</v>
      </c>
      <c r="AN130" s="9">
        <v>1</v>
      </c>
      <c r="AO130" s="9">
        <v>0</v>
      </c>
      <c r="AP130" s="9">
        <v>0</v>
      </c>
      <c r="AQ130" s="9">
        <v>0</v>
      </c>
      <c r="AR130" s="9">
        <v>0</v>
      </c>
      <c r="AS130" s="9">
        <v>1</v>
      </c>
      <c r="AT130" s="8">
        <v>0</v>
      </c>
      <c r="AU130" s="9">
        <v>1</v>
      </c>
      <c r="AV130" s="31">
        <v>0</v>
      </c>
      <c r="AW130" s="9">
        <v>1</v>
      </c>
      <c r="AX130" s="9">
        <v>0</v>
      </c>
      <c r="AY130" s="31">
        <v>0</v>
      </c>
      <c r="AZ130" s="21">
        <v>2008</v>
      </c>
      <c r="BA130" s="23"/>
      <c r="BB130" s="39" t="s">
        <v>433</v>
      </c>
      <c r="BC130" s="39" t="s">
        <v>433</v>
      </c>
      <c r="BD130" s="39" t="s">
        <v>433</v>
      </c>
      <c r="BE130" s="59" t="s">
        <v>433</v>
      </c>
      <c r="BF130" s="39" t="s">
        <v>433</v>
      </c>
      <c r="BG130" s="59" t="s">
        <v>433</v>
      </c>
      <c r="BH130" s="39" t="s">
        <v>433</v>
      </c>
      <c r="BI130" s="39" t="s">
        <v>433</v>
      </c>
      <c r="BJ130" s="39" t="s">
        <v>433</v>
      </c>
      <c r="BK130" s="39" t="s">
        <v>433</v>
      </c>
      <c r="BL130" s="39" t="s">
        <v>433</v>
      </c>
      <c r="BM130" s="57" t="s">
        <v>433</v>
      </c>
      <c r="BN130" s="18" t="s">
        <v>433</v>
      </c>
      <c r="BO130">
        <f>1-BP130</f>
        <v>0.66700000000000004</v>
      </c>
      <c r="BP130" s="54">
        <v>0.33300000000000002</v>
      </c>
      <c r="BQ130" t="s">
        <v>433</v>
      </c>
      <c r="BR130" s="54" t="s">
        <v>433</v>
      </c>
      <c r="BT130" s="18"/>
      <c r="BU130">
        <f t="shared" si="112"/>
        <v>0.32399999999999995</v>
      </c>
      <c r="BV130" s="18">
        <v>0.67600000000000005</v>
      </c>
      <c r="BW130" s="18" t="s">
        <v>149</v>
      </c>
      <c r="CD130" s="18"/>
      <c r="CG130" s="18"/>
      <c r="CJ130" s="25">
        <v>35.192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 s="18">
        <v>1</v>
      </c>
      <c r="CS130">
        <v>0</v>
      </c>
      <c r="CT130">
        <v>1</v>
      </c>
      <c r="CU130">
        <v>0</v>
      </c>
      <c r="CV130" s="18">
        <v>0</v>
      </c>
      <c r="CW130">
        <v>1</v>
      </c>
      <c r="CX130">
        <v>0</v>
      </c>
      <c r="CY130">
        <v>0</v>
      </c>
      <c r="CZ130">
        <v>0</v>
      </c>
      <c r="DA130" s="18">
        <v>0</v>
      </c>
      <c r="DB130">
        <v>1</v>
      </c>
      <c r="DC130">
        <v>1</v>
      </c>
      <c r="DD130">
        <v>1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1</v>
      </c>
      <c r="DL130" s="18">
        <v>0</v>
      </c>
      <c r="DN130" s="18"/>
      <c r="DS130" s="43" t="s">
        <v>397</v>
      </c>
    </row>
    <row r="131" spans="1:123" x14ac:dyDescent="0.25">
      <c r="A131">
        <v>130</v>
      </c>
      <c r="B131">
        <v>12</v>
      </c>
      <c r="C131" s="25" t="s">
        <v>485</v>
      </c>
      <c r="D131" s="12">
        <v>6.6</v>
      </c>
      <c r="E131" s="14">
        <v>0.5</v>
      </c>
      <c r="F131" s="7">
        <f t="shared" si="106"/>
        <v>13.2</v>
      </c>
      <c r="G131" s="7">
        <f t="shared" si="107"/>
        <v>6.1</v>
      </c>
      <c r="H131" s="16">
        <f t="shared" si="108"/>
        <v>7.1</v>
      </c>
      <c r="I131" s="11">
        <f t="shared" si="113"/>
        <v>0.23221449381289103</v>
      </c>
      <c r="J131" s="39">
        <f t="shared" si="114"/>
        <v>1.7592007107037198E-2</v>
      </c>
      <c r="K131" s="39">
        <f t="shared" si="109"/>
        <v>56.843997044542888</v>
      </c>
      <c r="L131" s="39">
        <f t="shared" si="110"/>
        <v>0.21462248670585382</v>
      </c>
      <c r="M131" s="39">
        <f t="shared" si="111"/>
        <v>0.24980650091992823</v>
      </c>
      <c r="N131" s="42"/>
      <c r="O131" s="8"/>
      <c r="P131" s="9"/>
      <c r="Q131" s="9"/>
      <c r="R131" s="8"/>
      <c r="S131" s="9"/>
      <c r="T131" s="9"/>
      <c r="U131" s="8"/>
      <c r="V131" s="9"/>
      <c r="W131" s="9"/>
      <c r="X131" s="9"/>
      <c r="Y131" s="8"/>
      <c r="Z131" s="9"/>
      <c r="AA131" s="8">
        <v>1</v>
      </c>
      <c r="AB131" s="9">
        <v>0</v>
      </c>
      <c r="AC131" s="8">
        <v>0</v>
      </c>
      <c r="AD131" s="9">
        <v>0</v>
      </c>
      <c r="AE131" s="9">
        <v>1</v>
      </c>
      <c r="AF131" s="9">
        <v>0</v>
      </c>
      <c r="AG131" s="9">
        <v>0</v>
      </c>
      <c r="AH131" s="8">
        <v>3065</v>
      </c>
      <c r="AI131" s="9">
        <v>7</v>
      </c>
      <c r="AJ131" s="9">
        <f t="shared" si="99"/>
        <v>3057</v>
      </c>
      <c r="AL131" s="7">
        <v>10.61</v>
      </c>
      <c r="AM131" s="7">
        <v>7.89</v>
      </c>
      <c r="AN131" s="9">
        <v>1</v>
      </c>
      <c r="AO131" s="9">
        <v>0</v>
      </c>
      <c r="AP131" s="9">
        <v>0</v>
      </c>
      <c r="AQ131" s="9">
        <v>0</v>
      </c>
      <c r="AR131" s="9">
        <v>0</v>
      </c>
      <c r="AS131" s="9">
        <v>1</v>
      </c>
      <c r="AT131" s="8">
        <v>0</v>
      </c>
      <c r="AU131" s="9">
        <v>1</v>
      </c>
      <c r="AV131" s="31">
        <v>0</v>
      </c>
      <c r="AW131" s="9">
        <v>1</v>
      </c>
      <c r="AX131" s="9">
        <v>0</v>
      </c>
      <c r="AY131" s="31">
        <v>0</v>
      </c>
      <c r="AZ131" s="21">
        <v>2008</v>
      </c>
      <c r="BA131" s="23"/>
      <c r="BB131" s="39" t="s">
        <v>433</v>
      </c>
      <c r="BC131" s="39" t="s">
        <v>433</v>
      </c>
      <c r="BD131" s="39" t="s">
        <v>433</v>
      </c>
      <c r="BE131" s="59" t="s">
        <v>433</v>
      </c>
      <c r="BF131" s="39" t="s">
        <v>433</v>
      </c>
      <c r="BG131" s="59" t="s">
        <v>433</v>
      </c>
      <c r="BH131" s="39" t="s">
        <v>433</v>
      </c>
      <c r="BI131" s="39" t="s">
        <v>433</v>
      </c>
      <c r="BJ131" s="39" t="s">
        <v>433</v>
      </c>
      <c r="BK131" s="39" t="s">
        <v>433</v>
      </c>
      <c r="BL131" s="39" t="s">
        <v>433</v>
      </c>
      <c r="BM131" s="57" t="s">
        <v>433</v>
      </c>
      <c r="BN131" s="18" t="s">
        <v>433</v>
      </c>
      <c r="BO131">
        <v>1</v>
      </c>
      <c r="BP131" s="54">
        <v>0</v>
      </c>
      <c r="BQ131" t="s">
        <v>433</v>
      </c>
      <c r="BR131" s="54" t="s">
        <v>433</v>
      </c>
      <c r="BT131" s="18"/>
      <c r="BU131">
        <f t="shared" si="112"/>
        <v>0.35099999999999998</v>
      </c>
      <c r="BV131" s="18">
        <v>0.64900000000000002</v>
      </c>
      <c r="BW131" s="18" t="s">
        <v>149</v>
      </c>
      <c r="CD131" s="18"/>
      <c r="CG131" s="18"/>
      <c r="CJ131" s="25">
        <v>35.417000000000002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 s="18">
        <v>1</v>
      </c>
      <c r="CS131">
        <v>0</v>
      </c>
      <c r="CT131">
        <v>1</v>
      </c>
      <c r="CU131">
        <v>0</v>
      </c>
      <c r="CV131" s="18">
        <v>0</v>
      </c>
      <c r="CW131">
        <v>1</v>
      </c>
      <c r="CX131">
        <v>0</v>
      </c>
      <c r="CY131">
        <v>0</v>
      </c>
      <c r="CZ131">
        <v>0</v>
      </c>
      <c r="DA131" s="18">
        <v>0</v>
      </c>
      <c r="DB131">
        <v>1</v>
      </c>
      <c r="DC131">
        <v>1</v>
      </c>
      <c r="DD131">
        <v>1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0</v>
      </c>
      <c r="DK131">
        <v>1</v>
      </c>
      <c r="DL131" s="18">
        <v>0</v>
      </c>
      <c r="DN131" s="18"/>
      <c r="DS131" s="43" t="s">
        <v>397</v>
      </c>
    </row>
    <row r="132" spans="1:123" x14ac:dyDescent="0.25">
      <c r="A132">
        <v>131</v>
      </c>
      <c r="B132">
        <v>12</v>
      </c>
      <c r="C132" s="25" t="s">
        <v>485</v>
      </c>
      <c r="D132" s="12">
        <v>7.4</v>
      </c>
      <c r="E132" s="14">
        <v>0.5</v>
      </c>
      <c r="F132" s="7">
        <f t="shared" si="106"/>
        <v>14.8</v>
      </c>
      <c r="G132" s="7">
        <f t="shared" si="107"/>
        <v>6.9</v>
      </c>
      <c r="H132" s="16">
        <f t="shared" si="108"/>
        <v>7.9</v>
      </c>
      <c r="I132" s="11">
        <f t="shared" si="113"/>
        <v>0.35459503793303371</v>
      </c>
      <c r="J132" s="39">
        <f t="shared" si="114"/>
        <v>2.3959124184664435E-2</v>
      </c>
      <c r="K132" s="39">
        <f t="shared" si="109"/>
        <v>41.737752694652841</v>
      </c>
      <c r="L132" s="39">
        <f t="shared" si="110"/>
        <v>0.33063591374836926</v>
      </c>
      <c r="M132" s="39">
        <f t="shared" si="111"/>
        <v>0.37855416211769816</v>
      </c>
      <c r="N132" s="42"/>
      <c r="O132" s="8"/>
      <c r="P132" s="9"/>
      <c r="Q132" s="9"/>
      <c r="R132" s="8"/>
      <c r="S132" s="9"/>
      <c r="T132" s="9"/>
      <c r="U132" s="8"/>
      <c r="V132" s="9"/>
      <c r="W132" s="9"/>
      <c r="X132" s="9"/>
      <c r="Y132" s="8"/>
      <c r="Z132" s="9"/>
      <c r="AA132" s="8">
        <v>1</v>
      </c>
      <c r="AB132" s="9">
        <v>0</v>
      </c>
      <c r="AC132" s="8">
        <v>0</v>
      </c>
      <c r="AD132" s="9">
        <v>0</v>
      </c>
      <c r="AE132" s="9">
        <v>1</v>
      </c>
      <c r="AF132" s="9">
        <v>0</v>
      </c>
      <c r="AG132" s="9">
        <v>0</v>
      </c>
      <c r="AH132" s="8">
        <v>1531</v>
      </c>
      <c r="AI132" s="9">
        <v>7</v>
      </c>
      <c r="AJ132" s="9">
        <f t="shared" si="99"/>
        <v>1523</v>
      </c>
      <c r="AL132" s="7">
        <v>10.83</v>
      </c>
      <c r="AM132" s="7">
        <v>7.7789999999999999</v>
      </c>
      <c r="AN132" s="9">
        <v>1</v>
      </c>
      <c r="AO132" s="9">
        <v>0</v>
      </c>
      <c r="AP132" s="9">
        <v>0</v>
      </c>
      <c r="AQ132" s="9">
        <v>0</v>
      </c>
      <c r="AR132" s="9">
        <v>0</v>
      </c>
      <c r="AS132" s="9">
        <v>1</v>
      </c>
      <c r="AT132" s="8">
        <v>0</v>
      </c>
      <c r="AU132" s="9">
        <v>1</v>
      </c>
      <c r="AV132" s="31">
        <v>0</v>
      </c>
      <c r="AW132" s="9">
        <v>1</v>
      </c>
      <c r="AX132" s="9">
        <v>0</v>
      </c>
      <c r="AY132" s="31">
        <v>0</v>
      </c>
      <c r="AZ132" s="21">
        <v>2008</v>
      </c>
      <c r="BA132" s="23"/>
      <c r="BB132" s="39" t="s">
        <v>433</v>
      </c>
      <c r="BC132" s="39" t="s">
        <v>433</v>
      </c>
      <c r="BD132" s="39" t="s">
        <v>433</v>
      </c>
      <c r="BE132" s="59" t="s">
        <v>433</v>
      </c>
      <c r="BF132" s="39" t="s">
        <v>433</v>
      </c>
      <c r="BG132" s="59" t="s">
        <v>433</v>
      </c>
      <c r="BH132" s="39" t="s">
        <v>433</v>
      </c>
      <c r="BI132" s="39" t="s">
        <v>433</v>
      </c>
      <c r="BJ132" s="39" t="s">
        <v>433</v>
      </c>
      <c r="BK132" s="39" t="s">
        <v>433</v>
      </c>
      <c r="BL132" s="39" t="s">
        <v>433</v>
      </c>
      <c r="BM132" s="57" t="s">
        <v>433</v>
      </c>
      <c r="BN132" s="18" t="s">
        <v>433</v>
      </c>
      <c r="BO132">
        <v>0</v>
      </c>
      <c r="BP132" s="54">
        <v>1</v>
      </c>
      <c r="BQ132" t="s">
        <v>433</v>
      </c>
      <c r="BR132" s="54" t="s">
        <v>433</v>
      </c>
      <c r="BT132" s="18"/>
      <c r="BU132">
        <f t="shared" si="112"/>
        <v>0.27</v>
      </c>
      <c r="BV132" s="18">
        <v>0.73</v>
      </c>
      <c r="BW132" s="18" t="s">
        <v>149</v>
      </c>
      <c r="CD132" s="18"/>
      <c r="CG132" s="18"/>
      <c r="CJ132" s="25">
        <v>34.741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 s="18">
        <v>1</v>
      </c>
      <c r="CS132">
        <v>0</v>
      </c>
      <c r="CT132">
        <v>1</v>
      </c>
      <c r="CU132">
        <v>0</v>
      </c>
      <c r="CV132" s="18">
        <v>0</v>
      </c>
      <c r="CW132">
        <v>1</v>
      </c>
      <c r="CX132">
        <v>0</v>
      </c>
      <c r="CY132">
        <v>0</v>
      </c>
      <c r="CZ132">
        <v>0</v>
      </c>
      <c r="DA132" s="18">
        <v>0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 s="18">
        <v>0</v>
      </c>
      <c r="DN132" s="18"/>
      <c r="DS132" s="43" t="s">
        <v>397</v>
      </c>
    </row>
    <row r="133" spans="1:123" x14ac:dyDescent="0.25">
      <c r="A133">
        <v>132</v>
      </c>
      <c r="B133">
        <v>12</v>
      </c>
      <c r="C133" s="25" t="s">
        <v>485</v>
      </c>
      <c r="D133" s="12">
        <v>6.2</v>
      </c>
      <c r="E133" s="14">
        <v>0.6</v>
      </c>
      <c r="F133" s="7">
        <f t="shared" si="106"/>
        <v>10.333333333333334</v>
      </c>
      <c r="G133" s="7">
        <f t="shared" si="107"/>
        <v>5.6000000000000005</v>
      </c>
      <c r="H133" s="16">
        <f t="shared" si="108"/>
        <v>6.8</v>
      </c>
      <c r="I133" s="11">
        <f t="shared" si="113"/>
        <v>0.15082702916904969</v>
      </c>
      <c r="J133" s="39">
        <f t="shared" si="114"/>
        <v>1.4596164113133841E-2</v>
      </c>
      <c r="K133" s="39">
        <f t="shared" si="109"/>
        <v>68.511150755025113</v>
      </c>
      <c r="L133" s="39">
        <f t="shared" si="110"/>
        <v>0.13623086505591586</v>
      </c>
      <c r="M133" s="39">
        <f t="shared" si="111"/>
        <v>0.16542319328218352</v>
      </c>
      <c r="N133" s="42"/>
      <c r="O133" s="8"/>
      <c r="P133" s="9"/>
      <c r="Q133" s="9"/>
      <c r="R133" s="8"/>
      <c r="S133" s="9"/>
      <c r="T133" s="9"/>
      <c r="U133" s="8"/>
      <c r="V133" s="9"/>
      <c r="W133" s="9"/>
      <c r="X133" s="9"/>
      <c r="Y133" s="8"/>
      <c r="Z133" s="9"/>
      <c r="AA133" s="8">
        <v>1</v>
      </c>
      <c r="AB133" s="9">
        <v>0</v>
      </c>
      <c r="AC133" s="8">
        <v>0</v>
      </c>
      <c r="AD133" s="9">
        <v>0</v>
      </c>
      <c r="AE133" s="9">
        <v>1</v>
      </c>
      <c r="AF133" s="9">
        <v>0</v>
      </c>
      <c r="AG133" s="9">
        <v>0</v>
      </c>
      <c r="AH133" s="8">
        <v>4596</v>
      </c>
      <c r="AI133" s="9">
        <v>8</v>
      </c>
      <c r="AJ133" s="9">
        <f t="shared" si="99"/>
        <v>4587</v>
      </c>
      <c r="AL133" s="7">
        <v>10.68</v>
      </c>
      <c r="AM133" s="7">
        <v>7.8520000000000003</v>
      </c>
      <c r="AN133" s="9">
        <v>1</v>
      </c>
      <c r="AO133" s="9">
        <v>0</v>
      </c>
      <c r="AP133" s="9">
        <v>0</v>
      </c>
      <c r="AQ133" s="9">
        <v>0</v>
      </c>
      <c r="AR133" s="9">
        <v>0</v>
      </c>
      <c r="AS133" s="9">
        <v>1</v>
      </c>
      <c r="AT133" s="8">
        <v>0</v>
      </c>
      <c r="AU133" s="9">
        <v>1</v>
      </c>
      <c r="AV133" s="31">
        <v>0</v>
      </c>
      <c r="AW133" s="9">
        <v>1</v>
      </c>
      <c r="AX133" s="9">
        <v>0</v>
      </c>
      <c r="AY133" s="31">
        <v>0</v>
      </c>
      <c r="AZ133" s="21">
        <v>2008</v>
      </c>
      <c r="BA133" s="23"/>
      <c r="BB133" s="39" t="s">
        <v>433</v>
      </c>
      <c r="BC133" s="39" t="s">
        <v>433</v>
      </c>
      <c r="BD133" s="39" t="s">
        <v>433</v>
      </c>
      <c r="BE133" s="59" t="s">
        <v>433</v>
      </c>
      <c r="BF133" s="39" t="s">
        <v>433</v>
      </c>
      <c r="BG133" s="59" t="s">
        <v>433</v>
      </c>
      <c r="BH133" s="39" t="s">
        <v>433</v>
      </c>
      <c r="BI133" s="39" t="s">
        <v>433</v>
      </c>
      <c r="BJ133" s="39" t="s">
        <v>433</v>
      </c>
      <c r="BK133" s="39" t="s">
        <v>433</v>
      </c>
      <c r="BL133" s="39" t="s">
        <v>433</v>
      </c>
      <c r="BM133" s="57" t="s">
        <v>433</v>
      </c>
      <c r="BN133" s="18" t="s">
        <v>433</v>
      </c>
      <c r="BO133">
        <f>1-BP133</f>
        <v>0.66700000000000004</v>
      </c>
      <c r="BP133" s="54">
        <v>0.33300000000000002</v>
      </c>
      <c r="BQ133" t="s">
        <v>433</v>
      </c>
      <c r="BR133" s="54" t="s">
        <v>433</v>
      </c>
      <c r="BT133" s="18"/>
      <c r="BU133">
        <f t="shared" si="112"/>
        <v>0.32399999999999995</v>
      </c>
      <c r="BV133" s="18">
        <v>0.67600000000000005</v>
      </c>
      <c r="BW133" s="18" t="s">
        <v>149</v>
      </c>
      <c r="CD133" s="18"/>
      <c r="CG133" s="18"/>
      <c r="CJ133" s="25">
        <v>35.192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 s="18">
        <v>1</v>
      </c>
      <c r="CS133">
        <v>0</v>
      </c>
      <c r="CT133">
        <v>1</v>
      </c>
      <c r="CU133">
        <v>0</v>
      </c>
      <c r="CV133" s="18">
        <v>0</v>
      </c>
      <c r="CW133">
        <v>0</v>
      </c>
      <c r="CX133">
        <v>0</v>
      </c>
      <c r="CY133">
        <v>0</v>
      </c>
      <c r="CZ133">
        <v>0</v>
      </c>
      <c r="DA133" s="18">
        <v>1</v>
      </c>
      <c r="DB133">
        <v>1</v>
      </c>
      <c r="DC133">
        <v>1</v>
      </c>
      <c r="DD133">
        <v>1</v>
      </c>
      <c r="DE133">
        <v>1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1</v>
      </c>
      <c r="DL133" s="18">
        <v>0</v>
      </c>
      <c r="DN133" s="18"/>
      <c r="DS133" s="43" t="s">
        <v>397</v>
      </c>
    </row>
    <row r="134" spans="1:123" x14ac:dyDescent="0.25">
      <c r="A134">
        <v>133</v>
      </c>
      <c r="B134">
        <v>12</v>
      </c>
      <c r="C134" s="25" t="s">
        <v>485</v>
      </c>
      <c r="D134" s="12">
        <v>6</v>
      </c>
      <c r="E134" s="14">
        <v>0.7</v>
      </c>
      <c r="F134" s="7">
        <f t="shared" si="106"/>
        <v>8.5714285714285712</v>
      </c>
      <c r="G134" s="7">
        <f t="shared" si="107"/>
        <v>5.3</v>
      </c>
      <c r="H134" s="16">
        <f t="shared" si="108"/>
        <v>6.7</v>
      </c>
      <c r="I134" s="11">
        <f t="shared" si="113"/>
        <v>0.15319637175030965</v>
      </c>
      <c r="J134" s="39">
        <f t="shared" si="114"/>
        <v>1.7872910037536129E-2</v>
      </c>
      <c r="K134" s="39">
        <f t="shared" si="109"/>
        <v>55.950597742607734</v>
      </c>
      <c r="L134" s="39">
        <f t="shared" si="110"/>
        <v>0.13532346171277351</v>
      </c>
      <c r="M134" s="39">
        <f t="shared" si="111"/>
        <v>0.17106928178784578</v>
      </c>
      <c r="N134" s="42"/>
      <c r="O134" s="8"/>
      <c r="P134" s="9"/>
      <c r="Q134" s="9"/>
      <c r="R134" s="8"/>
      <c r="S134" s="9"/>
      <c r="T134" s="9"/>
      <c r="U134" s="8"/>
      <c r="V134" s="9"/>
      <c r="W134" s="9"/>
      <c r="X134" s="9"/>
      <c r="Y134" s="8"/>
      <c r="Z134" s="9"/>
      <c r="AA134" s="8">
        <v>1</v>
      </c>
      <c r="AB134" s="9">
        <v>0</v>
      </c>
      <c r="AC134" s="8">
        <v>0</v>
      </c>
      <c r="AD134" s="9">
        <v>0</v>
      </c>
      <c r="AE134" s="9">
        <v>1</v>
      </c>
      <c r="AF134" s="9">
        <v>0</v>
      </c>
      <c r="AG134" s="9">
        <v>0</v>
      </c>
      <c r="AH134" s="8">
        <v>3065</v>
      </c>
      <c r="AI134" s="9">
        <v>7</v>
      </c>
      <c r="AJ134" s="9">
        <f t="shared" si="99"/>
        <v>3057</v>
      </c>
      <c r="AL134" s="7">
        <v>10.61</v>
      </c>
      <c r="AM134" s="7">
        <v>7.89</v>
      </c>
      <c r="AN134" s="9">
        <v>1</v>
      </c>
      <c r="AO134" s="9">
        <v>0</v>
      </c>
      <c r="AP134" s="9">
        <v>0</v>
      </c>
      <c r="AQ134" s="9">
        <v>0</v>
      </c>
      <c r="AR134" s="9">
        <v>0</v>
      </c>
      <c r="AS134" s="9">
        <v>1</v>
      </c>
      <c r="AT134" s="8">
        <v>0</v>
      </c>
      <c r="AU134" s="9">
        <v>1</v>
      </c>
      <c r="AV134" s="31">
        <v>0</v>
      </c>
      <c r="AW134" s="9">
        <v>1</v>
      </c>
      <c r="AX134" s="9">
        <v>0</v>
      </c>
      <c r="AY134" s="31">
        <v>0</v>
      </c>
      <c r="AZ134" s="21">
        <v>2008</v>
      </c>
      <c r="BA134" s="23"/>
      <c r="BB134" s="39" t="s">
        <v>433</v>
      </c>
      <c r="BC134" s="39" t="s">
        <v>433</v>
      </c>
      <c r="BD134" s="39" t="s">
        <v>433</v>
      </c>
      <c r="BE134" s="59" t="s">
        <v>433</v>
      </c>
      <c r="BF134" s="39" t="s">
        <v>433</v>
      </c>
      <c r="BG134" s="59" t="s">
        <v>433</v>
      </c>
      <c r="BH134" s="39" t="s">
        <v>433</v>
      </c>
      <c r="BI134" s="39" t="s">
        <v>433</v>
      </c>
      <c r="BJ134" s="39" t="s">
        <v>433</v>
      </c>
      <c r="BK134" s="39" t="s">
        <v>433</v>
      </c>
      <c r="BL134" s="39" t="s">
        <v>433</v>
      </c>
      <c r="BM134" s="57" t="s">
        <v>433</v>
      </c>
      <c r="BN134" s="18" t="s">
        <v>433</v>
      </c>
      <c r="BO134">
        <v>1</v>
      </c>
      <c r="BP134" s="54">
        <v>0</v>
      </c>
      <c r="BQ134" t="s">
        <v>433</v>
      </c>
      <c r="BR134" s="54" t="s">
        <v>433</v>
      </c>
      <c r="BT134" s="18"/>
      <c r="BU134">
        <f t="shared" si="112"/>
        <v>0.35099999999999998</v>
      </c>
      <c r="BV134" s="18">
        <v>0.64900000000000002</v>
      </c>
      <c r="BW134" s="18" t="s">
        <v>149</v>
      </c>
      <c r="CD134" s="18"/>
      <c r="CG134" s="18"/>
      <c r="CJ134" s="25">
        <v>35.417000000000002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 s="18">
        <v>1</v>
      </c>
      <c r="CS134">
        <v>0</v>
      </c>
      <c r="CT134">
        <v>1</v>
      </c>
      <c r="CU134">
        <v>0</v>
      </c>
      <c r="CV134" s="18">
        <v>0</v>
      </c>
      <c r="CW134">
        <v>0</v>
      </c>
      <c r="CX134">
        <v>0</v>
      </c>
      <c r="CY134">
        <v>0</v>
      </c>
      <c r="CZ134">
        <v>0</v>
      </c>
      <c r="DA134" s="18">
        <v>1</v>
      </c>
      <c r="DB134">
        <v>1</v>
      </c>
      <c r="DC134">
        <v>1</v>
      </c>
      <c r="DD134">
        <v>1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1</v>
      </c>
      <c r="DL134" s="18">
        <v>0</v>
      </c>
      <c r="DN134" s="18"/>
      <c r="DS134" s="43" t="s">
        <v>397</v>
      </c>
    </row>
    <row r="135" spans="1:123" s="69" customFormat="1" x14ac:dyDescent="0.25">
      <c r="A135" s="69">
        <v>134</v>
      </c>
      <c r="B135" s="69">
        <v>12</v>
      </c>
      <c r="C135" s="70" t="s">
        <v>485</v>
      </c>
      <c r="D135" s="71">
        <v>6.6</v>
      </c>
      <c r="E135" s="72">
        <v>0.8</v>
      </c>
      <c r="F135" s="73">
        <f t="shared" si="106"/>
        <v>8.2499999999999982</v>
      </c>
      <c r="G135" s="73">
        <f t="shared" si="107"/>
        <v>5.8</v>
      </c>
      <c r="H135" s="74">
        <f t="shared" si="108"/>
        <v>7.3999999999999995</v>
      </c>
      <c r="I135" s="75">
        <f t="shared" si="113"/>
        <v>0.20682847442746988</v>
      </c>
      <c r="J135" s="76">
        <f t="shared" si="114"/>
        <v>2.5070118112420596E-2</v>
      </c>
      <c r="K135" s="76">
        <f t="shared" si="109"/>
        <v>39.888124799243194</v>
      </c>
      <c r="L135" s="76">
        <f t="shared" si="110"/>
        <v>0.18175835631504927</v>
      </c>
      <c r="M135" s="76">
        <f t="shared" si="111"/>
        <v>0.23189859253989048</v>
      </c>
      <c r="N135" s="77"/>
      <c r="O135" s="78"/>
      <c r="P135" s="79"/>
      <c r="Q135" s="79"/>
      <c r="R135" s="78"/>
      <c r="S135" s="79"/>
      <c r="T135" s="79"/>
      <c r="U135" s="78"/>
      <c r="V135" s="79"/>
      <c r="W135" s="79"/>
      <c r="X135" s="79"/>
      <c r="Y135" s="78"/>
      <c r="Z135" s="79"/>
      <c r="AA135" s="78">
        <v>1</v>
      </c>
      <c r="AB135" s="79">
        <v>0</v>
      </c>
      <c r="AC135" s="78">
        <v>0</v>
      </c>
      <c r="AD135" s="79">
        <v>0</v>
      </c>
      <c r="AE135" s="79">
        <v>1</v>
      </c>
      <c r="AF135" s="79">
        <v>0</v>
      </c>
      <c r="AG135" s="79">
        <v>0</v>
      </c>
      <c r="AH135" s="78">
        <v>1531</v>
      </c>
      <c r="AI135" s="79">
        <v>7</v>
      </c>
      <c r="AJ135" s="79">
        <f t="shared" si="99"/>
        <v>1523</v>
      </c>
      <c r="AK135" s="79"/>
      <c r="AL135" s="73">
        <v>10.83</v>
      </c>
      <c r="AM135" s="73">
        <v>7.7789999999999999</v>
      </c>
      <c r="AN135" s="79">
        <v>1</v>
      </c>
      <c r="AO135" s="79">
        <v>0</v>
      </c>
      <c r="AP135" s="79">
        <v>0</v>
      </c>
      <c r="AQ135" s="79">
        <v>0</v>
      </c>
      <c r="AR135" s="79">
        <v>0</v>
      </c>
      <c r="AS135" s="79">
        <v>1</v>
      </c>
      <c r="AT135" s="78">
        <v>0</v>
      </c>
      <c r="AU135" s="79">
        <v>1</v>
      </c>
      <c r="AV135" s="80">
        <v>0</v>
      </c>
      <c r="AW135" s="79">
        <v>1</v>
      </c>
      <c r="AX135" s="79">
        <v>0</v>
      </c>
      <c r="AY135" s="80">
        <v>0</v>
      </c>
      <c r="AZ135" s="81">
        <v>2008</v>
      </c>
      <c r="BA135" s="82"/>
      <c r="BB135" s="76" t="s">
        <v>433</v>
      </c>
      <c r="BC135" s="76" t="s">
        <v>433</v>
      </c>
      <c r="BD135" s="76" t="s">
        <v>433</v>
      </c>
      <c r="BE135" s="83" t="s">
        <v>433</v>
      </c>
      <c r="BF135" s="76" t="s">
        <v>433</v>
      </c>
      <c r="BG135" s="83" t="s">
        <v>433</v>
      </c>
      <c r="BH135" s="76" t="s">
        <v>433</v>
      </c>
      <c r="BI135" s="76" t="s">
        <v>433</v>
      </c>
      <c r="BJ135" s="76" t="s">
        <v>433</v>
      </c>
      <c r="BK135" s="76" t="s">
        <v>433</v>
      </c>
      <c r="BL135" s="76" t="s">
        <v>433</v>
      </c>
      <c r="BM135" s="84" t="s">
        <v>433</v>
      </c>
      <c r="BN135" s="85" t="s">
        <v>433</v>
      </c>
      <c r="BO135" s="69">
        <v>0</v>
      </c>
      <c r="BP135" s="86">
        <v>1</v>
      </c>
      <c r="BQ135" s="69" t="s">
        <v>433</v>
      </c>
      <c r="BR135" s="86" t="s">
        <v>433</v>
      </c>
      <c r="BT135" s="85"/>
      <c r="BU135" s="69">
        <f t="shared" si="112"/>
        <v>0.27</v>
      </c>
      <c r="BV135" s="85">
        <v>0.73</v>
      </c>
      <c r="BW135" s="85" t="s">
        <v>149</v>
      </c>
      <c r="CD135" s="85"/>
      <c r="CG135" s="85"/>
      <c r="CJ135" s="70">
        <v>34.741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85">
        <v>1</v>
      </c>
      <c r="CS135" s="69">
        <v>0</v>
      </c>
      <c r="CT135" s="69">
        <v>1</v>
      </c>
      <c r="CU135" s="69">
        <v>0</v>
      </c>
      <c r="CV135" s="85">
        <v>0</v>
      </c>
      <c r="CW135" s="69">
        <v>0</v>
      </c>
      <c r="CX135" s="69">
        <v>0</v>
      </c>
      <c r="CY135" s="69">
        <v>0</v>
      </c>
      <c r="CZ135" s="69">
        <v>0</v>
      </c>
      <c r="DA135" s="85">
        <v>1</v>
      </c>
      <c r="DB135" s="69">
        <v>1</v>
      </c>
      <c r="DC135" s="69">
        <v>1</v>
      </c>
      <c r="DD135" s="69">
        <v>1</v>
      </c>
      <c r="DE135" s="69">
        <v>1</v>
      </c>
      <c r="DF135" s="69">
        <v>0</v>
      </c>
      <c r="DG135" s="69">
        <v>0</v>
      </c>
      <c r="DH135" s="69">
        <v>1</v>
      </c>
      <c r="DI135" s="69">
        <v>0</v>
      </c>
      <c r="DJ135" s="69">
        <v>0</v>
      </c>
      <c r="DK135" s="69">
        <v>1</v>
      </c>
      <c r="DL135" s="85">
        <v>0</v>
      </c>
      <c r="DN135" s="85"/>
      <c r="DR135" s="70"/>
      <c r="DS135" s="87" t="s">
        <v>397</v>
      </c>
    </row>
    <row r="136" spans="1:123" x14ac:dyDescent="0.25">
      <c r="A136">
        <v>135</v>
      </c>
      <c r="B136">
        <v>13</v>
      </c>
      <c r="C136" s="25" t="s">
        <v>486</v>
      </c>
      <c r="D136" s="12">
        <v>5.51</v>
      </c>
      <c r="E136" s="14">
        <v>0.253</v>
      </c>
      <c r="F136" s="7">
        <f t="shared" si="106"/>
        <v>21.778656126482211</v>
      </c>
      <c r="G136" s="7">
        <f t="shared" si="107"/>
        <v>5.2569999999999997</v>
      </c>
      <c r="H136" s="16">
        <f t="shared" si="108"/>
        <v>5.7629999999999999</v>
      </c>
      <c r="I136" s="11">
        <f t="shared" si="113"/>
        <v>0.295080178546265</v>
      </c>
      <c r="J136" s="39">
        <f t="shared" si="114"/>
        <v>1.354905357027315E-2</v>
      </c>
      <c r="K136" s="39">
        <f t="shared" si="109"/>
        <v>73.805893143268449</v>
      </c>
      <c r="L136" s="39">
        <f t="shared" si="110"/>
        <v>0.28153112497599186</v>
      </c>
      <c r="M136" s="39">
        <f t="shared" si="111"/>
        <v>0.30862923211653814</v>
      </c>
      <c r="N136" s="42"/>
      <c r="O136" s="8"/>
      <c r="P136" s="9"/>
      <c r="Q136" s="9"/>
      <c r="R136" s="8"/>
      <c r="S136" s="9"/>
      <c r="T136" s="9"/>
      <c r="U136" s="8"/>
      <c r="V136" s="9"/>
      <c r="W136" s="9"/>
      <c r="X136" s="9"/>
      <c r="Y136" s="8"/>
      <c r="Z136" s="9"/>
      <c r="AA136" s="8">
        <v>1</v>
      </c>
      <c r="AB136" s="9">
        <v>0</v>
      </c>
      <c r="AC136" s="8">
        <v>0</v>
      </c>
      <c r="AD136" s="9">
        <v>0</v>
      </c>
      <c r="AE136" s="9">
        <v>1</v>
      </c>
      <c r="AF136" s="9">
        <v>0</v>
      </c>
      <c r="AG136" s="9">
        <v>0</v>
      </c>
      <c r="AH136" s="8">
        <v>4979</v>
      </c>
      <c r="AI136" s="9">
        <v>5</v>
      </c>
      <c r="AJ136" s="9">
        <f t="shared" si="99"/>
        <v>4973</v>
      </c>
      <c r="AL136" s="7">
        <v>5.87</v>
      </c>
      <c r="AM136" s="7">
        <v>29.5</v>
      </c>
      <c r="AN136" s="9">
        <v>1</v>
      </c>
      <c r="AO136" s="9">
        <v>0</v>
      </c>
      <c r="AP136" s="9">
        <v>1</v>
      </c>
      <c r="AQ136" s="9">
        <v>0</v>
      </c>
      <c r="AR136" s="9">
        <v>0</v>
      </c>
      <c r="AS136" s="9">
        <v>0</v>
      </c>
      <c r="AT136" s="8">
        <v>1</v>
      </c>
      <c r="AU136" s="9">
        <v>0</v>
      </c>
      <c r="AV136" s="31">
        <v>0</v>
      </c>
      <c r="AW136" s="9">
        <v>1</v>
      </c>
      <c r="AX136" s="9">
        <v>0</v>
      </c>
      <c r="AY136" s="31">
        <v>0</v>
      </c>
      <c r="AZ136" s="21">
        <v>2013</v>
      </c>
      <c r="BA136" s="23"/>
      <c r="BB136" s="39" t="s">
        <v>433</v>
      </c>
      <c r="BC136" s="39" t="s">
        <v>433</v>
      </c>
      <c r="BD136" s="39" t="s">
        <v>433</v>
      </c>
      <c r="BE136" s="59" t="s">
        <v>433</v>
      </c>
      <c r="BF136" s="39" t="s">
        <v>433</v>
      </c>
      <c r="BG136" s="59" t="s">
        <v>433</v>
      </c>
      <c r="BH136" s="39" t="s">
        <v>433</v>
      </c>
      <c r="BI136" s="39" t="s">
        <v>433</v>
      </c>
      <c r="BJ136" s="39" t="s">
        <v>433</v>
      </c>
      <c r="BK136" s="39" t="s">
        <v>433</v>
      </c>
      <c r="BL136" s="39" t="s">
        <v>433</v>
      </c>
      <c r="BM136" s="57" t="s">
        <v>433</v>
      </c>
      <c r="BN136" s="18" t="s">
        <v>433</v>
      </c>
      <c r="BO136">
        <v>0.85</v>
      </c>
      <c r="BP136" s="54">
        <v>0.15</v>
      </c>
      <c r="BQ136" t="s">
        <v>433</v>
      </c>
      <c r="BR136" s="54" t="s">
        <v>433</v>
      </c>
      <c r="BT136" s="18"/>
      <c r="BU136">
        <v>0.68</v>
      </c>
      <c r="BV136" s="18">
        <v>0.32</v>
      </c>
      <c r="BW136" s="18" t="s">
        <v>207</v>
      </c>
      <c r="CD136" s="18"/>
      <c r="CG136" s="18"/>
      <c r="CJ136" s="25">
        <v>43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 s="18">
        <v>0</v>
      </c>
      <c r="CS136">
        <v>0</v>
      </c>
      <c r="CT136">
        <v>0</v>
      </c>
      <c r="CU136">
        <v>1</v>
      </c>
      <c r="CV136" s="18">
        <v>0</v>
      </c>
      <c r="CW136">
        <v>0</v>
      </c>
      <c r="CX136">
        <v>0</v>
      </c>
      <c r="CY136">
        <v>0</v>
      </c>
      <c r="CZ136">
        <v>0</v>
      </c>
      <c r="DA136" s="18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1</v>
      </c>
      <c r="DI136">
        <v>0</v>
      </c>
      <c r="DJ136">
        <v>1</v>
      </c>
      <c r="DK136">
        <v>1</v>
      </c>
      <c r="DL136" s="18">
        <v>0</v>
      </c>
      <c r="DN136" s="18"/>
      <c r="DS136" s="43" t="s">
        <v>397</v>
      </c>
    </row>
    <row r="137" spans="1:123" x14ac:dyDescent="0.25">
      <c r="A137">
        <v>136</v>
      </c>
      <c r="B137">
        <v>13</v>
      </c>
      <c r="C137" s="25" t="s">
        <v>486</v>
      </c>
      <c r="D137" s="12">
        <v>4.8840854459892284</v>
      </c>
      <c r="E137" s="14">
        <f>D137/F137</f>
        <v>1.148267716921725</v>
      </c>
      <c r="F137" s="7">
        <v>4.2534379169715582</v>
      </c>
      <c r="G137" s="7">
        <f t="shared" ref="G137:G139" si="115">D137-E137</f>
        <v>3.7358177290675032</v>
      </c>
      <c r="H137" s="16">
        <f t="shared" ref="H137:H139" si="116">D137+E137</f>
        <v>6.0323531629109537</v>
      </c>
      <c r="I137" s="11">
        <f t="shared" si="113"/>
        <v>6.0224455523967213E-2</v>
      </c>
      <c r="J137" s="39">
        <f t="shared" si="114"/>
        <v>1.4159006596444444E-2</v>
      </c>
      <c r="K137" s="39">
        <f t="shared" ref="K137:K142" si="117">IFERROR(1/J137, "X")</f>
        <v>70.626423766983493</v>
      </c>
      <c r="L137" s="39">
        <f t="shared" ref="L137:L142" si="118">IFERROR(I137-J137, "X")</f>
        <v>4.6065448927522769E-2</v>
      </c>
      <c r="M137" s="39">
        <f t="shared" ref="M137:M142" si="119">IFERROR(I137+J137, "X")</f>
        <v>7.4383462120411664E-2</v>
      </c>
      <c r="N137" s="42"/>
      <c r="O137" s="8"/>
      <c r="P137" s="9"/>
      <c r="Q137" s="9"/>
      <c r="R137" s="8"/>
      <c r="S137" s="9"/>
      <c r="T137" s="9"/>
      <c r="U137" s="8"/>
      <c r="V137" s="9"/>
      <c r="W137" s="9"/>
      <c r="X137" s="9"/>
      <c r="Y137" s="8"/>
      <c r="Z137" s="9"/>
      <c r="AA137" s="8">
        <v>1</v>
      </c>
      <c r="AB137" s="9">
        <v>0</v>
      </c>
      <c r="AC137" s="8">
        <v>0</v>
      </c>
      <c r="AD137" s="9">
        <v>0</v>
      </c>
      <c r="AE137" s="9">
        <v>1</v>
      </c>
      <c r="AF137" s="9">
        <v>0</v>
      </c>
      <c r="AG137" s="9">
        <v>0</v>
      </c>
      <c r="AH137" s="8">
        <v>4979</v>
      </c>
      <c r="AI137" s="9">
        <v>8</v>
      </c>
      <c r="AJ137" s="9">
        <f t="shared" si="99"/>
        <v>4970</v>
      </c>
      <c r="AL137" s="7">
        <v>5.87</v>
      </c>
      <c r="AM137" s="7">
        <v>29.5</v>
      </c>
      <c r="AN137" s="9">
        <v>1</v>
      </c>
      <c r="AO137" s="9">
        <v>0</v>
      </c>
      <c r="AP137" s="9">
        <v>1</v>
      </c>
      <c r="AQ137" s="9">
        <v>0</v>
      </c>
      <c r="AR137" s="9">
        <v>0</v>
      </c>
      <c r="AS137" s="9">
        <v>0</v>
      </c>
      <c r="AT137" s="8">
        <v>1</v>
      </c>
      <c r="AU137" s="9">
        <v>0</v>
      </c>
      <c r="AV137" s="31">
        <v>0</v>
      </c>
      <c r="AW137" s="9">
        <v>1</v>
      </c>
      <c r="AX137" s="9">
        <v>0</v>
      </c>
      <c r="AY137" s="31">
        <v>0</v>
      </c>
      <c r="AZ137" s="21">
        <v>2013</v>
      </c>
      <c r="BA137" s="23"/>
      <c r="BB137" s="39" t="s">
        <v>433</v>
      </c>
      <c r="BC137" s="39" t="s">
        <v>433</v>
      </c>
      <c r="BD137" s="39" t="s">
        <v>433</v>
      </c>
      <c r="BE137" s="59" t="s">
        <v>433</v>
      </c>
      <c r="BF137" s="39" t="s">
        <v>433</v>
      </c>
      <c r="BG137" s="59" t="s">
        <v>433</v>
      </c>
      <c r="BH137" s="39" t="s">
        <v>433</v>
      </c>
      <c r="BI137" s="39" t="s">
        <v>433</v>
      </c>
      <c r="BJ137" s="39" t="s">
        <v>433</v>
      </c>
      <c r="BK137" s="39" t="s">
        <v>433</v>
      </c>
      <c r="BL137" s="39" t="s">
        <v>433</v>
      </c>
      <c r="BM137" s="57" t="s">
        <v>433</v>
      </c>
      <c r="BN137" s="18" t="s">
        <v>433</v>
      </c>
      <c r="BO137">
        <v>0.85</v>
      </c>
      <c r="BP137" s="54">
        <v>0.15</v>
      </c>
      <c r="BQ137" t="s">
        <v>433</v>
      </c>
      <c r="BR137" s="54" t="s">
        <v>433</v>
      </c>
      <c r="BT137" s="18"/>
      <c r="BU137">
        <v>0.68</v>
      </c>
      <c r="BV137" s="18">
        <v>0.32</v>
      </c>
      <c r="BW137" s="18" t="s">
        <v>207</v>
      </c>
      <c r="CD137" s="18"/>
      <c r="CG137" s="18"/>
      <c r="CJ137" s="25">
        <v>43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s="18">
        <v>0</v>
      </c>
      <c r="CS137">
        <v>0</v>
      </c>
      <c r="CT137">
        <v>0</v>
      </c>
      <c r="CU137">
        <v>1</v>
      </c>
      <c r="CV137" s="18">
        <v>0</v>
      </c>
      <c r="CW137">
        <v>0</v>
      </c>
      <c r="CX137">
        <v>0</v>
      </c>
      <c r="CY137">
        <v>0</v>
      </c>
      <c r="CZ137">
        <v>0</v>
      </c>
      <c r="DA137" s="18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1</v>
      </c>
      <c r="DK137">
        <v>1</v>
      </c>
      <c r="DL137" s="18">
        <v>0</v>
      </c>
      <c r="DN137" s="18"/>
      <c r="DS137" s="43" t="s">
        <v>397</v>
      </c>
    </row>
    <row r="138" spans="1:123" x14ac:dyDescent="0.25">
      <c r="A138">
        <v>137</v>
      </c>
      <c r="B138">
        <v>13</v>
      </c>
      <c r="C138" s="25" t="s">
        <v>486</v>
      </c>
      <c r="D138" s="12">
        <v>5.5730247103205288</v>
      </c>
      <c r="E138" s="14">
        <f t="shared" ref="E138:E142" si="120">D138/F138</f>
        <v>0.89784986733651528</v>
      </c>
      <c r="F138" s="7">
        <v>6.2070786142153009</v>
      </c>
      <c r="G138" s="7">
        <f t="shared" si="115"/>
        <v>4.6751748429840134</v>
      </c>
      <c r="H138" s="16">
        <f t="shared" si="116"/>
        <v>6.4708745776570442</v>
      </c>
      <c r="I138" s="11">
        <f t="shared" si="113"/>
        <v>8.7706584814015456E-2</v>
      </c>
      <c r="J138" s="39">
        <f t="shared" si="114"/>
        <v>1.4130090863220576E-2</v>
      </c>
      <c r="K138" s="39">
        <f t="shared" si="117"/>
        <v>70.770953257131197</v>
      </c>
      <c r="L138" s="39">
        <f t="shared" si="118"/>
        <v>7.357649395079488E-2</v>
      </c>
      <c r="M138" s="39">
        <f t="shared" si="119"/>
        <v>0.10183667567723603</v>
      </c>
      <c r="N138" s="42"/>
      <c r="O138" s="8"/>
      <c r="P138" s="9"/>
      <c r="Q138" s="9"/>
      <c r="R138" s="8"/>
      <c r="S138" s="9"/>
      <c r="T138" s="9"/>
      <c r="U138" s="8"/>
      <c r="V138" s="9"/>
      <c r="W138" s="9"/>
      <c r="X138" s="9"/>
      <c r="Y138" s="8"/>
      <c r="Z138" s="9"/>
      <c r="AA138" s="8">
        <v>1</v>
      </c>
      <c r="AB138" s="9">
        <v>0</v>
      </c>
      <c r="AC138" s="8">
        <v>0</v>
      </c>
      <c r="AD138" s="9">
        <v>0</v>
      </c>
      <c r="AE138" s="9">
        <v>1</v>
      </c>
      <c r="AF138" s="9">
        <v>0</v>
      </c>
      <c r="AG138" s="9">
        <v>0</v>
      </c>
      <c r="AH138" s="8">
        <v>4979</v>
      </c>
      <c r="AI138" s="9">
        <v>8</v>
      </c>
      <c r="AJ138" s="9">
        <f t="shared" si="99"/>
        <v>4970</v>
      </c>
      <c r="AL138" s="7">
        <v>5.87</v>
      </c>
      <c r="AM138" s="7">
        <v>29.5</v>
      </c>
      <c r="AN138" s="9">
        <v>1</v>
      </c>
      <c r="AO138" s="9">
        <v>0</v>
      </c>
      <c r="AP138" s="9">
        <v>1</v>
      </c>
      <c r="AQ138" s="9">
        <v>0</v>
      </c>
      <c r="AR138" s="9">
        <v>0</v>
      </c>
      <c r="AS138" s="9">
        <v>0</v>
      </c>
      <c r="AT138" s="8">
        <v>1</v>
      </c>
      <c r="AU138" s="9">
        <v>0</v>
      </c>
      <c r="AV138" s="31">
        <v>0</v>
      </c>
      <c r="AW138" s="9">
        <v>1</v>
      </c>
      <c r="AX138" s="9">
        <v>0</v>
      </c>
      <c r="AY138" s="31">
        <v>0</v>
      </c>
      <c r="AZ138" s="21">
        <v>2013</v>
      </c>
      <c r="BA138" s="23"/>
      <c r="BB138" s="39" t="s">
        <v>433</v>
      </c>
      <c r="BC138" s="39" t="s">
        <v>433</v>
      </c>
      <c r="BD138" s="39" t="s">
        <v>433</v>
      </c>
      <c r="BE138" s="59" t="s">
        <v>433</v>
      </c>
      <c r="BF138" s="39" t="s">
        <v>433</v>
      </c>
      <c r="BG138" s="59" t="s">
        <v>433</v>
      </c>
      <c r="BH138" s="39" t="s">
        <v>433</v>
      </c>
      <c r="BI138" s="39" t="s">
        <v>433</v>
      </c>
      <c r="BJ138" s="39" t="s">
        <v>433</v>
      </c>
      <c r="BK138" s="39" t="s">
        <v>433</v>
      </c>
      <c r="BL138" s="39" t="s">
        <v>433</v>
      </c>
      <c r="BM138" s="57" t="s">
        <v>433</v>
      </c>
      <c r="BN138" s="18" t="s">
        <v>433</v>
      </c>
      <c r="BO138">
        <v>0.85</v>
      </c>
      <c r="BP138" s="54">
        <v>0.15</v>
      </c>
      <c r="BQ138" t="s">
        <v>433</v>
      </c>
      <c r="BR138" s="54" t="s">
        <v>433</v>
      </c>
      <c r="BT138" s="18"/>
      <c r="BU138">
        <v>0.68</v>
      </c>
      <c r="BV138" s="18">
        <v>0.32</v>
      </c>
      <c r="BW138" s="18" t="s">
        <v>207</v>
      </c>
      <c r="CD138" s="18"/>
      <c r="CG138" s="18"/>
      <c r="CJ138" s="25">
        <v>43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 s="18">
        <v>0</v>
      </c>
      <c r="CS138">
        <v>0</v>
      </c>
      <c r="CT138">
        <v>0</v>
      </c>
      <c r="CU138">
        <v>1</v>
      </c>
      <c r="CV138" s="18">
        <v>0</v>
      </c>
      <c r="CW138">
        <v>0</v>
      </c>
      <c r="CX138">
        <v>0</v>
      </c>
      <c r="CY138">
        <v>0</v>
      </c>
      <c r="CZ138">
        <v>0</v>
      </c>
      <c r="DA138" s="1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1</v>
      </c>
      <c r="DK138">
        <v>1</v>
      </c>
      <c r="DL138" s="18">
        <v>0</v>
      </c>
      <c r="DN138" s="18"/>
      <c r="DS138" s="43" t="s">
        <v>397</v>
      </c>
    </row>
    <row r="139" spans="1:123" x14ac:dyDescent="0.25">
      <c r="A139">
        <v>138</v>
      </c>
      <c r="B139">
        <v>13</v>
      </c>
      <c r="C139" s="25" t="s">
        <v>486</v>
      </c>
      <c r="D139" s="12">
        <v>10.705107156939427</v>
      </c>
      <c r="E139" s="14">
        <f t="shared" si="120"/>
        <v>1.3975793543583501</v>
      </c>
      <c r="F139" s="7">
        <v>7.6597490679549312</v>
      </c>
      <c r="G139" s="7">
        <f t="shared" si="115"/>
        <v>9.3075278025810775</v>
      </c>
      <c r="H139" s="16">
        <f t="shared" si="116"/>
        <v>12.102686511297776</v>
      </c>
      <c r="I139" s="11">
        <f t="shared" si="113"/>
        <v>0.10801595217731309</v>
      </c>
      <c r="J139" s="39">
        <f t="shared" si="114"/>
        <v>1.4101761195964629E-2</v>
      </c>
      <c r="K139" s="39">
        <f t="shared" si="117"/>
        <v>70.913128232958641</v>
      </c>
      <c r="L139" s="39">
        <f t="shared" si="118"/>
        <v>9.3914190981348469E-2</v>
      </c>
      <c r="M139" s="39">
        <f t="shared" si="119"/>
        <v>0.12211771337327772</v>
      </c>
      <c r="N139" s="42"/>
      <c r="O139" s="8"/>
      <c r="P139" s="9"/>
      <c r="Q139" s="9"/>
      <c r="R139" s="8"/>
      <c r="S139" s="9"/>
      <c r="T139" s="9"/>
      <c r="U139" s="8"/>
      <c r="V139" s="9"/>
      <c r="W139" s="9"/>
      <c r="X139" s="9"/>
      <c r="Y139" s="8"/>
      <c r="Z139" s="9"/>
      <c r="AA139" s="8">
        <v>1</v>
      </c>
      <c r="AB139" s="9">
        <v>0</v>
      </c>
      <c r="AC139" s="8">
        <v>0</v>
      </c>
      <c r="AD139" s="9">
        <v>0</v>
      </c>
      <c r="AE139" s="9">
        <v>1</v>
      </c>
      <c r="AF139" s="9">
        <v>0</v>
      </c>
      <c r="AG139" s="9">
        <v>0</v>
      </c>
      <c r="AH139" s="8">
        <v>4979</v>
      </c>
      <c r="AI139" s="9">
        <v>8</v>
      </c>
      <c r="AJ139" s="9">
        <f t="shared" si="99"/>
        <v>4970</v>
      </c>
      <c r="AL139" s="7">
        <v>5.87</v>
      </c>
      <c r="AM139" s="7">
        <v>29.5</v>
      </c>
      <c r="AN139" s="9">
        <v>1</v>
      </c>
      <c r="AO139" s="9">
        <v>0</v>
      </c>
      <c r="AP139" s="9">
        <v>1</v>
      </c>
      <c r="AQ139" s="9">
        <v>0</v>
      </c>
      <c r="AR139" s="9">
        <v>0</v>
      </c>
      <c r="AS139" s="9">
        <v>0</v>
      </c>
      <c r="AT139" s="8">
        <v>1</v>
      </c>
      <c r="AU139" s="9">
        <v>0</v>
      </c>
      <c r="AV139" s="31">
        <v>0</v>
      </c>
      <c r="AW139" s="9">
        <v>1</v>
      </c>
      <c r="AX139" s="9">
        <v>0</v>
      </c>
      <c r="AY139" s="31">
        <v>0</v>
      </c>
      <c r="AZ139" s="21">
        <v>2013</v>
      </c>
      <c r="BA139" s="23"/>
      <c r="BB139" s="39" t="s">
        <v>433</v>
      </c>
      <c r="BC139" s="39" t="s">
        <v>433</v>
      </c>
      <c r="BD139" s="39" t="s">
        <v>433</v>
      </c>
      <c r="BE139" s="59" t="s">
        <v>433</v>
      </c>
      <c r="BF139" s="39" t="s">
        <v>433</v>
      </c>
      <c r="BG139" s="59" t="s">
        <v>433</v>
      </c>
      <c r="BH139" s="39" t="s">
        <v>433</v>
      </c>
      <c r="BI139" s="39" t="s">
        <v>433</v>
      </c>
      <c r="BJ139" s="39" t="s">
        <v>433</v>
      </c>
      <c r="BK139" s="39" t="s">
        <v>433</v>
      </c>
      <c r="BL139" s="39" t="s">
        <v>433</v>
      </c>
      <c r="BM139" s="57" t="s">
        <v>433</v>
      </c>
      <c r="BN139" s="18" t="s">
        <v>433</v>
      </c>
      <c r="BO139">
        <v>0.85</v>
      </c>
      <c r="BP139" s="54">
        <v>0.15</v>
      </c>
      <c r="BQ139" t="s">
        <v>433</v>
      </c>
      <c r="BR139" s="54" t="s">
        <v>433</v>
      </c>
      <c r="BT139" s="18"/>
      <c r="BU139">
        <v>0.68</v>
      </c>
      <c r="BV139" s="18">
        <v>0.32</v>
      </c>
      <c r="BW139" s="18" t="s">
        <v>207</v>
      </c>
      <c r="CD139" s="18"/>
      <c r="CG139" s="18"/>
      <c r="CJ139" s="25">
        <v>43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 s="18">
        <v>0</v>
      </c>
      <c r="CS139">
        <v>0</v>
      </c>
      <c r="CT139">
        <v>0</v>
      </c>
      <c r="CU139">
        <v>1</v>
      </c>
      <c r="CV139" s="18">
        <v>0</v>
      </c>
      <c r="CW139">
        <v>0</v>
      </c>
      <c r="CX139">
        <v>0</v>
      </c>
      <c r="CY139">
        <v>0</v>
      </c>
      <c r="CZ139">
        <v>0</v>
      </c>
      <c r="DA139" s="18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1</v>
      </c>
      <c r="DK139">
        <v>1</v>
      </c>
      <c r="DL139" s="18">
        <v>0</v>
      </c>
      <c r="DN139" s="18"/>
      <c r="DS139" s="43" t="s">
        <v>397</v>
      </c>
    </row>
    <row r="140" spans="1:123" x14ac:dyDescent="0.25">
      <c r="A140">
        <v>139</v>
      </c>
      <c r="B140">
        <v>13</v>
      </c>
      <c r="C140" s="25" t="s">
        <v>486</v>
      </c>
      <c r="D140" s="12">
        <v>8.6486779067039983</v>
      </c>
      <c r="E140" s="14">
        <f t="shared" si="120"/>
        <v>0.98694243098033674</v>
      </c>
      <c r="F140" s="7">
        <v>8.7631027253668758</v>
      </c>
      <c r="G140" s="7">
        <f t="shared" ref="G140:G142" si="121">D140-E140</f>
        <v>7.6617354757236615</v>
      </c>
      <c r="H140" s="16">
        <f t="shared" ref="H140:H142" si="122">D140+E140</f>
        <v>9.635620337684335</v>
      </c>
      <c r="I140" s="11">
        <f t="shared" si="113"/>
        <v>0.12343877343338963</v>
      </c>
      <c r="J140" s="39">
        <f t="shared" si="114"/>
        <v>1.408619495878633E-2</v>
      </c>
      <c r="K140" s="39">
        <f t="shared" si="117"/>
        <v>70.99149223234663</v>
      </c>
      <c r="L140" s="39">
        <f t="shared" si="118"/>
        <v>0.10935257847460331</v>
      </c>
      <c r="M140" s="39">
        <f t="shared" si="119"/>
        <v>0.13752496839217596</v>
      </c>
      <c r="N140" s="42"/>
      <c r="O140" s="8"/>
      <c r="P140" s="9"/>
      <c r="Q140" s="9"/>
      <c r="R140" s="8"/>
      <c r="S140" s="9"/>
      <c r="T140" s="9"/>
      <c r="U140" s="8"/>
      <c r="V140" s="9"/>
      <c r="W140" s="9"/>
      <c r="X140" s="9"/>
      <c r="Y140" s="8"/>
      <c r="Z140" s="9"/>
      <c r="AA140" s="8">
        <v>1</v>
      </c>
      <c r="AB140" s="9">
        <v>0</v>
      </c>
      <c r="AC140" s="8">
        <v>0</v>
      </c>
      <c r="AD140" s="9">
        <v>0</v>
      </c>
      <c r="AE140" s="9">
        <v>1</v>
      </c>
      <c r="AF140" s="9">
        <v>0</v>
      </c>
      <c r="AG140" s="9">
        <v>0</v>
      </c>
      <c r="AH140" s="8">
        <v>4979</v>
      </c>
      <c r="AI140" s="9">
        <v>15</v>
      </c>
      <c r="AJ140" s="9">
        <f t="shared" si="99"/>
        <v>4963</v>
      </c>
      <c r="AL140" s="7">
        <v>5.87</v>
      </c>
      <c r="AM140" s="7">
        <v>29.5</v>
      </c>
      <c r="AN140" s="9">
        <v>1</v>
      </c>
      <c r="AO140" s="9">
        <v>0</v>
      </c>
      <c r="AP140" s="9">
        <v>1</v>
      </c>
      <c r="AQ140" s="9">
        <v>0</v>
      </c>
      <c r="AR140" s="9">
        <v>0</v>
      </c>
      <c r="AS140" s="9">
        <v>0</v>
      </c>
      <c r="AT140" s="8">
        <v>1</v>
      </c>
      <c r="AU140" s="9">
        <v>0</v>
      </c>
      <c r="AV140" s="31">
        <v>0</v>
      </c>
      <c r="AW140" s="9">
        <v>1</v>
      </c>
      <c r="AX140" s="9">
        <v>0</v>
      </c>
      <c r="AY140" s="31">
        <v>0</v>
      </c>
      <c r="AZ140" s="21">
        <v>2013</v>
      </c>
      <c r="BA140" s="23"/>
      <c r="BB140" s="39" t="s">
        <v>433</v>
      </c>
      <c r="BC140" s="39" t="s">
        <v>433</v>
      </c>
      <c r="BD140" s="39" t="s">
        <v>433</v>
      </c>
      <c r="BE140" s="59" t="s">
        <v>433</v>
      </c>
      <c r="BF140" s="39" t="s">
        <v>433</v>
      </c>
      <c r="BG140" s="59" t="s">
        <v>433</v>
      </c>
      <c r="BH140" s="39" t="s">
        <v>433</v>
      </c>
      <c r="BI140" s="39" t="s">
        <v>433</v>
      </c>
      <c r="BJ140" s="39" t="s">
        <v>433</v>
      </c>
      <c r="BK140" s="39" t="s">
        <v>433</v>
      </c>
      <c r="BL140" s="39" t="s">
        <v>433</v>
      </c>
      <c r="BM140" s="57" t="s">
        <v>433</v>
      </c>
      <c r="BN140" s="18" t="s">
        <v>433</v>
      </c>
      <c r="BO140">
        <v>0.85</v>
      </c>
      <c r="BP140" s="54">
        <v>0.15</v>
      </c>
      <c r="BQ140" t="s">
        <v>433</v>
      </c>
      <c r="BR140" s="54" t="s">
        <v>433</v>
      </c>
      <c r="BT140" s="18"/>
      <c r="BU140">
        <v>0.68</v>
      </c>
      <c r="BV140" s="18">
        <v>0.32</v>
      </c>
      <c r="BW140" s="18" t="s">
        <v>207</v>
      </c>
      <c r="CD140" s="18"/>
      <c r="CG140" s="18"/>
      <c r="CJ140" s="25">
        <v>43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 s="18">
        <v>0</v>
      </c>
      <c r="CS140">
        <v>0</v>
      </c>
      <c r="CT140">
        <v>0</v>
      </c>
      <c r="CU140">
        <v>1</v>
      </c>
      <c r="CV140" s="18">
        <v>0</v>
      </c>
      <c r="CW140">
        <v>0</v>
      </c>
      <c r="CX140">
        <v>0</v>
      </c>
      <c r="CY140">
        <v>0</v>
      </c>
      <c r="CZ140">
        <v>0</v>
      </c>
      <c r="DA140" s="18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1</v>
      </c>
      <c r="DK140">
        <v>1</v>
      </c>
      <c r="DL140" s="18">
        <v>0</v>
      </c>
      <c r="DN140" s="18"/>
      <c r="DS140" s="43" t="s">
        <v>397</v>
      </c>
    </row>
    <row r="141" spans="1:123" x14ac:dyDescent="0.25">
      <c r="A141">
        <v>140</v>
      </c>
      <c r="B141">
        <v>13</v>
      </c>
      <c r="C141" s="25" t="s">
        <v>486</v>
      </c>
      <c r="D141" s="12">
        <v>6.2610778657974198</v>
      </c>
      <c r="E141" s="14">
        <f t="shared" si="120"/>
        <v>0.41588918524663998</v>
      </c>
      <c r="F141" s="7">
        <v>15.054678236185282</v>
      </c>
      <c r="G141" s="7">
        <f t="shared" si="121"/>
        <v>5.8451886805507796</v>
      </c>
      <c r="H141" s="16">
        <f t="shared" si="122"/>
        <v>6.67696705104406</v>
      </c>
      <c r="I141" s="11">
        <f t="shared" si="113"/>
        <v>0.2089790362375184</v>
      </c>
      <c r="J141" s="39">
        <f t="shared" si="114"/>
        <v>1.3881335287207825E-2</v>
      </c>
      <c r="K141" s="39">
        <f t="shared" si="117"/>
        <v>72.03917917907637</v>
      </c>
      <c r="L141" s="39">
        <f t="shared" si="118"/>
        <v>0.19509770095031057</v>
      </c>
      <c r="M141" s="39">
        <f t="shared" si="119"/>
        <v>0.22286037152472624</v>
      </c>
      <c r="N141" s="42"/>
      <c r="O141" s="8"/>
      <c r="P141" s="9"/>
      <c r="Q141" s="9"/>
      <c r="R141" s="8"/>
      <c r="S141" s="9"/>
      <c r="T141" s="9"/>
      <c r="U141" s="8"/>
      <c r="V141" s="9"/>
      <c r="W141" s="9"/>
      <c r="X141" s="9"/>
      <c r="Y141" s="8"/>
      <c r="Z141" s="9"/>
      <c r="AA141" s="8">
        <v>1</v>
      </c>
      <c r="AB141" s="9">
        <v>0</v>
      </c>
      <c r="AC141" s="8">
        <v>0</v>
      </c>
      <c r="AD141" s="9">
        <v>0</v>
      </c>
      <c r="AE141" s="9">
        <v>1</v>
      </c>
      <c r="AF141" s="9">
        <v>0</v>
      </c>
      <c r="AG141" s="9">
        <v>0</v>
      </c>
      <c r="AH141" s="8">
        <v>4979</v>
      </c>
      <c r="AI141" s="9">
        <v>15</v>
      </c>
      <c r="AJ141" s="9">
        <f t="shared" si="99"/>
        <v>4963</v>
      </c>
      <c r="AL141" s="7">
        <v>5.87</v>
      </c>
      <c r="AM141" s="7">
        <v>29.5</v>
      </c>
      <c r="AN141" s="9">
        <v>1</v>
      </c>
      <c r="AO141" s="9">
        <v>0</v>
      </c>
      <c r="AP141" s="9">
        <v>1</v>
      </c>
      <c r="AQ141" s="9">
        <v>0</v>
      </c>
      <c r="AR141" s="9">
        <v>0</v>
      </c>
      <c r="AS141" s="9">
        <v>0</v>
      </c>
      <c r="AT141" s="8">
        <v>1</v>
      </c>
      <c r="AU141" s="9">
        <v>0</v>
      </c>
      <c r="AV141" s="31">
        <v>0</v>
      </c>
      <c r="AW141" s="9">
        <v>1</v>
      </c>
      <c r="AX141" s="9">
        <v>0</v>
      </c>
      <c r="AY141" s="31">
        <v>0</v>
      </c>
      <c r="AZ141" s="21">
        <v>2013</v>
      </c>
      <c r="BA141" s="23"/>
      <c r="BB141" s="39" t="s">
        <v>433</v>
      </c>
      <c r="BC141" s="39" t="s">
        <v>433</v>
      </c>
      <c r="BD141" s="39" t="s">
        <v>433</v>
      </c>
      <c r="BE141" s="59" t="s">
        <v>433</v>
      </c>
      <c r="BF141" s="39" t="s">
        <v>433</v>
      </c>
      <c r="BG141" s="59" t="s">
        <v>433</v>
      </c>
      <c r="BH141" s="39" t="s">
        <v>433</v>
      </c>
      <c r="BI141" s="39" t="s">
        <v>433</v>
      </c>
      <c r="BJ141" s="39" t="s">
        <v>433</v>
      </c>
      <c r="BK141" s="39" t="s">
        <v>433</v>
      </c>
      <c r="BL141" s="39" t="s">
        <v>433</v>
      </c>
      <c r="BM141" s="57" t="s">
        <v>433</v>
      </c>
      <c r="BN141" s="18" t="s">
        <v>433</v>
      </c>
      <c r="BO141">
        <v>0.85</v>
      </c>
      <c r="BP141" s="54">
        <v>0.15</v>
      </c>
      <c r="BQ141" t="s">
        <v>433</v>
      </c>
      <c r="BR141" s="54" t="s">
        <v>433</v>
      </c>
      <c r="BT141" s="18"/>
      <c r="BU141">
        <v>0.68</v>
      </c>
      <c r="BV141" s="18">
        <v>0.32</v>
      </c>
      <c r="BW141" s="18" t="s">
        <v>207</v>
      </c>
      <c r="CD141" s="18"/>
      <c r="CG141" s="18"/>
      <c r="CJ141" s="25">
        <v>43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 s="18">
        <v>0</v>
      </c>
      <c r="CS141">
        <v>0</v>
      </c>
      <c r="CT141">
        <v>0</v>
      </c>
      <c r="CU141">
        <v>1</v>
      </c>
      <c r="CV141" s="18">
        <v>0</v>
      </c>
      <c r="CW141">
        <v>0</v>
      </c>
      <c r="CX141">
        <v>0</v>
      </c>
      <c r="CY141">
        <v>0</v>
      </c>
      <c r="CZ141">
        <v>0</v>
      </c>
      <c r="DA141" s="18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1</v>
      </c>
      <c r="DK141">
        <v>1</v>
      </c>
      <c r="DL141" s="18">
        <v>0</v>
      </c>
      <c r="DN141" s="18"/>
      <c r="DS141" s="43" t="s">
        <v>397</v>
      </c>
    </row>
    <row r="142" spans="1:123" s="69" customFormat="1" x14ac:dyDescent="0.25">
      <c r="A142" s="69">
        <v>141</v>
      </c>
      <c r="B142" s="69">
        <v>13</v>
      </c>
      <c r="C142" s="70" t="s">
        <v>486</v>
      </c>
      <c r="D142" s="71">
        <v>10.732498357034391</v>
      </c>
      <c r="E142" s="72">
        <f t="shared" si="120"/>
        <v>0.51814326001821853</v>
      </c>
      <c r="F142" s="73">
        <v>20.713380227424022</v>
      </c>
      <c r="G142" s="73">
        <f t="shared" si="121"/>
        <v>10.214355097016172</v>
      </c>
      <c r="H142" s="74">
        <f t="shared" si="122"/>
        <v>11.25064161705261</v>
      </c>
      <c r="I142" s="75">
        <f t="shared" si="113"/>
        <v>0.28208127557332185</v>
      </c>
      <c r="J142" s="76">
        <f t="shared" si="114"/>
        <v>1.3618312051253372E-2</v>
      </c>
      <c r="K142" s="76">
        <f t="shared" si="117"/>
        <v>73.430539426357484</v>
      </c>
      <c r="L142" s="76">
        <f t="shared" si="118"/>
        <v>0.2684629635220685</v>
      </c>
      <c r="M142" s="76">
        <f t="shared" si="119"/>
        <v>0.29569958762457521</v>
      </c>
      <c r="N142" s="77"/>
      <c r="O142" s="78"/>
      <c r="P142" s="79"/>
      <c r="Q142" s="79"/>
      <c r="R142" s="78"/>
      <c r="S142" s="79"/>
      <c r="T142" s="79"/>
      <c r="U142" s="78"/>
      <c r="V142" s="79"/>
      <c r="W142" s="79"/>
      <c r="X142" s="79"/>
      <c r="Y142" s="78"/>
      <c r="Z142" s="79"/>
      <c r="AA142" s="78">
        <v>1</v>
      </c>
      <c r="AB142" s="79">
        <v>0</v>
      </c>
      <c r="AC142" s="78">
        <v>0</v>
      </c>
      <c r="AD142" s="79">
        <v>0</v>
      </c>
      <c r="AE142" s="79">
        <v>1</v>
      </c>
      <c r="AF142" s="79">
        <v>0</v>
      </c>
      <c r="AG142" s="79">
        <v>0</v>
      </c>
      <c r="AH142" s="78">
        <v>4979</v>
      </c>
      <c r="AI142" s="79">
        <v>15</v>
      </c>
      <c r="AJ142" s="79">
        <f t="shared" si="99"/>
        <v>4963</v>
      </c>
      <c r="AK142" s="79"/>
      <c r="AL142" s="73">
        <v>5.87</v>
      </c>
      <c r="AM142" s="73">
        <v>29.5</v>
      </c>
      <c r="AN142" s="79">
        <v>1</v>
      </c>
      <c r="AO142" s="79">
        <v>0</v>
      </c>
      <c r="AP142" s="79">
        <v>1</v>
      </c>
      <c r="AQ142" s="79">
        <v>0</v>
      </c>
      <c r="AR142" s="79">
        <v>0</v>
      </c>
      <c r="AS142" s="79">
        <v>0</v>
      </c>
      <c r="AT142" s="78">
        <v>1</v>
      </c>
      <c r="AU142" s="79">
        <v>0</v>
      </c>
      <c r="AV142" s="80">
        <v>0</v>
      </c>
      <c r="AW142" s="79">
        <v>1</v>
      </c>
      <c r="AX142" s="79">
        <v>0</v>
      </c>
      <c r="AY142" s="80">
        <v>0</v>
      </c>
      <c r="AZ142" s="81">
        <v>2013</v>
      </c>
      <c r="BA142" s="82"/>
      <c r="BB142" s="76" t="s">
        <v>433</v>
      </c>
      <c r="BC142" s="76" t="s">
        <v>433</v>
      </c>
      <c r="BD142" s="76" t="s">
        <v>433</v>
      </c>
      <c r="BE142" s="83" t="s">
        <v>433</v>
      </c>
      <c r="BF142" s="76" t="s">
        <v>433</v>
      </c>
      <c r="BG142" s="83" t="s">
        <v>433</v>
      </c>
      <c r="BH142" s="76" t="s">
        <v>433</v>
      </c>
      <c r="BI142" s="76" t="s">
        <v>433</v>
      </c>
      <c r="BJ142" s="76" t="s">
        <v>433</v>
      </c>
      <c r="BK142" s="76" t="s">
        <v>433</v>
      </c>
      <c r="BL142" s="76" t="s">
        <v>433</v>
      </c>
      <c r="BM142" s="84" t="s">
        <v>433</v>
      </c>
      <c r="BN142" s="85" t="s">
        <v>433</v>
      </c>
      <c r="BO142" s="69">
        <v>0.85</v>
      </c>
      <c r="BP142" s="86">
        <v>0.15</v>
      </c>
      <c r="BQ142" s="69" t="s">
        <v>433</v>
      </c>
      <c r="BR142" s="86" t="s">
        <v>433</v>
      </c>
      <c r="BT142" s="85"/>
      <c r="BU142" s="69">
        <v>0.68</v>
      </c>
      <c r="BV142" s="85">
        <v>0.32</v>
      </c>
      <c r="BW142" s="85" t="s">
        <v>207</v>
      </c>
      <c r="CD142" s="85"/>
      <c r="CG142" s="85"/>
      <c r="CJ142" s="70">
        <v>43</v>
      </c>
      <c r="CK142" s="69">
        <v>1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85">
        <v>0</v>
      </c>
      <c r="CS142" s="69">
        <v>0</v>
      </c>
      <c r="CT142" s="69">
        <v>0</v>
      </c>
      <c r="CU142" s="69">
        <v>1</v>
      </c>
      <c r="CV142" s="85">
        <v>0</v>
      </c>
      <c r="CW142" s="69">
        <v>0</v>
      </c>
      <c r="CX142" s="69">
        <v>0</v>
      </c>
      <c r="CY142" s="69">
        <v>0</v>
      </c>
      <c r="CZ142" s="69">
        <v>0</v>
      </c>
      <c r="DA142" s="85">
        <v>0</v>
      </c>
      <c r="DB142" s="69">
        <v>0</v>
      </c>
      <c r="DC142" s="69">
        <v>0</v>
      </c>
      <c r="DD142" s="69">
        <v>0</v>
      </c>
      <c r="DE142" s="69">
        <v>1</v>
      </c>
      <c r="DF142" s="69">
        <v>0</v>
      </c>
      <c r="DG142" s="69">
        <v>0</v>
      </c>
      <c r="DH142" s="69">
        <v>1</v>
      </c>
      <c r="DI142" s="69">
        <v>0</v>
      </c>
      <c r="DJ142" s="69">
        <v>1</v>
      </c>
      <c r="DK142" s="69">
        <v>1</v>
      </c>
      <c r="DL142" s="85">
        <v>0</v>
      </c>
      <c r="DN142" s="85"/>
      <c r="DR142" s="70"/>
      <c r="DS142" s="87" t="s">
        <v>397</v>
      </c>
    </row>
    <row r="143" spans="1:123" x14ac:dyDescent="0.25">
      <c r="A143">
        <v>142</v>
      </c>
      <c r="B143">
        <v>14</v>
      </c>
      <c r="C143" s="25" t="s">
        <v>487</v>
      </c>
      <c r="D143" s="12">
        <v>7.7</v>
      </c>
      <c r="E143" s="14">
        <v>0.3</v>
      </c>
      <c r="F143" s="7">
        <v>21.713380227424</v>
      </c>
      <c r="G143" s="7">
        <f t="shared" ref="G143:G156" si="123">D143-E143</f>
        <v>7.4</v>
      </c>
      <c r="H143" s="16">
        <f t="shared" ref="H143:H156" si="124">D143+E143</f>
        <v>8</v>
      </c>
      <c r="I143" s="11">
        <f t="shared" si="113"/>
        <v>0.12746257641128633</v>
      </c>
      <c r="J143" s="39">
        <f t="shared" si="114"/>
        <v>5.8702318605511773E-3</v>
      </c>
      <c r="K143" s="39">
        <f t="shared" ref="K143:K154" si="125">IFERROR(1/J143, "X")</f>
        <v>170.35102254140034</v>
      </c>
      <c r="L143" s="39">
        <f t="shared" ref="L143:L154" si="126">IFERROR(I143-J143, "X")</f>
        <v>0.12159234455073516</v>
      </c>
      <c r="M143" s="39">
        <f t="shared" ref="M143:M154" si="127">IFERROR(I143+J143, "X")</f>
        <v>0.13333280827183752</v>
      </c>
      <c r="N143" s="42"/>
      <c r="O143" s="8"/>
      <c r="P143" s="9"/>
      <c r="Q143" s="9"/>
      <c r="R143" s="8"/>
      <c r="S143" s="9"/>
      <c r="T143" s="9"/>
      <c r="U143" s="8"/>
      <c r="V143" s="9"/>
      <c r="W143" s="9"/>
      <c r="X143" s="9"/>
      <c r="Y143" s="8"/>
      <c r="Z143" s="9"/>
      <c r="AA143" s="8">
        <v>1</v>
      </c>
      <c r="AB143" s="9">
        <v>0</v>
      </c>
      <c r="AC143" s="8">
        <v>0</v>
      </c>
      <c r="AD143" s="9">
        <v>0</v>
      </c>
      <c r="AE143" s="9">
        <v>0</v>
      </c>
      <c r="AF143" s="9">
        <v>1</v>
      </c>
      <c r="AG143" s="9">
        <v>0</v>
      </c>
      <c r="AH143" s="8">
        <v>28552</v>
      </c>
      <c r="AI143" s="9">
        <v>3</v>
      </c>
      <c r="AJ143" s="9">
        <f t="shared" si="99"/>
        <v>28548</v>
      </c>
      <c r="AL143" s="7">
        <v>12.4</v>
      </c>
      <c r="AM143" s="7">
        <f t="shared" ref="AM143:AM154" si="128">CJ143-AL143-6</f>
        <v>26.1</v>
      </c>
      <c r="AN143" s="9">
        <v>1</v>
      </c>
      <c r="AO143" s="9">
        <v>0</v>
      </c>
      <c r="AP143" s="9">
        <v>0</v>
      </c>
      <c r="AQ143" s="9">
        <v>1</v>
      </c>
      <c r="AR143" s="9">
        <v>0</v>
      </c>
      <c r="AS143" s="9">
        <v>0</v>
      </c>
      <c r="AT143" s="8">
        <v>0</v>
      </c>
      <c r="AU143" s="9">
        <v>1</v>
      </c>
      <c r="AV143" s="31">
        <v>0</v>
      </c>
      <c r="AW143" s="9">
        <v>0</v>
      </c>
      <c r="AX143" s="9">
        <v>0</v>
      </c>
      <c r="AY143" s="31">
        <v>1</v>
      </c>
      <c r="AZ143" s="21">
        <v>2007</v>
      </c>
      <c r="BA143" s="23"/>
      <c r="BB143" s="39">
        <v>0</v>
      </c>
      <c r="BC143" s="39">
        <v>0</v>
      </c>
      <c r="BD143" s="39">
        <v>0</v>
      </c>
      <c r="BE143" s="59">
        <v>1</v>
      </c>
      <c r="BF143" s="39" t="s">
        <v>433</v>
      </c>
      <c r="BG143" s="59" t="s">
        <v>433</v>
      </c>
      <c r="BH143" s="39" t="s">
        <v>433</v>
      </c>
      <c r="BI143" s="39" t="s">
        <v>433</v>
      </c>
      <c r="BJ143" s="39" t="s">
        <v>433</v>
      </c>
      <c r="BK143" s="39" t="s">
        <v>433</v>
      </c>
      <c r="BL143" s="39" t="s">
        <v>433</v>
      </c>
      <c r="BM143" s="57">
        <v>1</v>
      </c>
      <c r="BN143" s="18">
        <v>0</v>
      </c>
      <c r="BO143">
        <v>1</v>
      </c>
      <c r="BP143" s="54">
        <v>0</v>
      </c>
      <c r="BQ143" t="s">
        <v>433</v>
      </c>
      <c r="BR143" s="54" t="s">
        <v>433</v>
      </c>
      <c r="BT143" s="18"/>
      <c r="BU143" t="s">
        <v>433</v>
      </c>
      <c r="BV143" s="18" t="s">
        <v>433</v>
      </c>
      <c r="BW143" s="18" t="s">
        <v>11</v>
      </c>
      <c r="CD143" s="18"/>
      <c r="CG143" s="18"/>
      <c r="CJ143" s="25">
        <v>44.5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 s="18">
        <v>0</v>
      </c>
      <c r="CS143">
        <v>0</v>
      </c>
      <c r="CT143">
        <v>0</v>
      </c>
      <c r="CU143">
        <v>0</v>
      </c>
      <c r="CV143" s="18">
        <v>1</v>
      </c>
      <c r="CW143">
        <v>0</v>
      </c>
      <c r="CX143">
        <v>0</v>
      </c>
      <c r="CY143">
        <v>0</v>
      </c>
      <c r="CZ143">
        <v>0</v>
      </c>
      <c r="DA143" s="18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 s="18">
        <v>0</v>
      </c>
      <c r="DN143" s="18"/>
      <c r="DS143" s="43" t="s">
        <v>397</v>
      </c>
    </row>
    <row r="144" spans="1:123" x14ac:dyDescent="0.25">
      <c r="A144">
        <v>143</v>
      </c>
      <c r="B144">
        <v>14</v>
      </c>
      <c r="C144" s="25" t="s">
        <v>487</v>
      </c>
      <c r="D144" s="12">
        <v>8</v>
      </c>
      <c r="E144" s="14">
        <v>0.5</v>
      </c>
      <c r="F144" s="7">
        <v>22.713380227424</v>
      </c>
      <c r="G144" s="7">
        <f t="shared" si="123"/>
        <v>7.5</v>
      </c>
      <c r="H144" s="16">
        <f t="shared" si="124"/>
        <v>8.5</v>
      </c>
      <c r="I144" s="11">
        <f t="shared" si="113"/>
        <v>0.13316215592883443</v>
      </c>
      <c r="J144" s="39">
        <f t="shared" si="114"/>
        <v>5.8627185648068023E-3</v>
      </c>
      <c r="K144" s="39">
        <f t="shared" si="125"/>
        <v>170.56933382456396</v>
      </c>
      <c r="L144" s="39">
        <f t="shared" si="126"/>
        <v>0.12729943736402763</v>
      </c>
      <c r="M144" s="39">
        <f t="shared" si="127"/>
        <v>0.13902487449364123</v>
      </c>
      <c r="N144" s="42"/>
      <c r="O144" s="8"/>
      <c r="P144" s="9"/>
      <c r="Q144" s="9"/>
      <c r="R144" s="8"/>
      <c r="S144" s="9"/>
      <c r="T144" s="9"/>
      <c r="U144" s="8"/>
      <c r="V144" s="9"/>
      <c r="W144" s="9"/>
      <c r="X144" s="9"/>
      <c r="Y144" s="8"/>
      <c r="Z144" s="9"/>
      <c r="AA144" s="8">
        <v>1</v>
      </c>
      <c r="AB144" s="9">
        <v>0</v>
      </c>
      <c r="AC144" s="8">
        <v>0</v>
      </c>
      <c r="AD144" s="9">
        <v>0</v>
      </c>
      <c r="AE144" s="9">
        <v>0</v>
      </c>
      <c r="AF144" s="9">
        <v>1</v>
      </c>
      <c r="AG144" s="9">
        <v>0</v>
      </c>
      <c r="AH144" s="8">
        <v>28582</v>
      </c>
      <c r="AI144" s="9">
        <v>3</v>
      </c>
      <c r="AJ144" s="9">
        <f t="shared" si="99"/>
        <v>28578</v>
      </c>
      <c r="AL144" s="7">
        <v>12.4</v>
      </c>
      <c r="AM144" s="7">
        <f t="shared" si="128"/>
        <v>26.1</v>
      </c>
      <c r="AN144" s="9">
        <v>1</v>
      </c>
      <c r="AO144" s="9">
        <v>0</v>
      </c>
      <c r="AP144" s="9">
        <v>0</v>
      </c>
      <c r="AQ144" s="9">
        <v>0</v>
      </c>
      <c r="AR144" s="9">
        <v>1</v>
      </c>
      <c r="AS144" s="9">
        <v>0</v>
      </c>
      <c r="AT144" s="8">
        <v>0</v>
      </c>
      <c r="AU144" s="9">
        <v>1</v>
      </c>
      <c r="AV144" s="31">
        <v>0</v>
      </c>
      <c r="AW144" s="9">
        <v>0</v>
      </c>
      <c r="AX144" s="9">
        <v>0</v>
      </c>
      <c r="AY144" s="31">
        <v>1</v>
      </c>
      <c r="AZ144" s="21">
        <v>2007</v>
      </c>
      <c r="BA144" s="23"/>
      <c r="BB144" s="39">
        <v>0</v>
      </c>
      <c r="BC144" s="39">
        <v>0</v>
      </c>
      <c r="BD144" s="39">
        <v>0</v>
      </c>
      <c r="BE144" s="59">
        <v>1</v>
      </c>
      <c r="BF144" s="39" t="s">
        <v>433</v>
      </c>
      <c r="BG144" s="59" t="s">
        <v>433</v>
      </c>
      <c r="BH144" s="39" t="s">
        <v>433</v>
      </c>
      <c r="BI144" s="39" t="s">
        <v>433</v>
      </c>
      <c r="BJ144" s="39" t="s">
        <v>433</v>
      </c>
      <c r="BK144" s="39" t="s">
        <v>433</v>
      </c>
      <c r="BL144" s="39" t="s">
        <v>433</v>
      </c>
      <c r="BM144" s="57">
        <v>1</v>
      </c>
      <c r="BN144" s="18">
        <v>0</v>
      </c>
      <c r="BO144">
        <v>1</v>
      </c>
      <c r="BP144" s="54">
        <v>0</v>
      </c>
      <c r="BQ144" t="s">
        <v>433</v>
      </c>
      <c r="BR144" s="54" t="s">
        <v>433</v>
      </c>
      <c r="BT144" s="18"/>
      <c r="BU144" t="s">
        <v>433</v>
      </c>
      <c r="BV144" s="18" t="s">
        <v>433</v>
      </c>
      <c r="BW144" s="18" t="s">
        <v>11</v>
      </c>
      <c r="CD144" s="18"/>
      <c r="CG144" s="18"/>
      <c r="CJ144" s="25">
        <v>44.5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 s="18">
        <v>0</v>
      </c>
      <c r="CS144">
        <v>0</v>
      </c>
      <c r="CT144">
        <v>0</v>
      </c>
      <c r="CU144">
        <v>0</v>
      </c>
      <c r="CV144" s="18">
        <v>1</v>
      </c>
      <c r="CW144">
        <v>0</v>
      </c>
      <c r="CX144">
        <v>0</v>
      </c>
      <c r="CY144">
        <v>0</v>
      </c>
      <c r="CZ144">
        <v>0</v>
      </c>
      <c r="DA144" s="18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s="18">
        <v>0</v>
      </c>
      <c r="DN144" s="18"/>
      <c r="DS144" s="43" t="s">
        <v>397</v>
      </c>
    </row>
    <row r="145" spans="1:123" x14ac:dyDescent="0.25">
      <c r="A145">
        <v>144</v>
      </c>
      <c r="B145">
        <v>14</v>
      </c>
      <c r="C145" s="25" t="s">
        <v>487</v>
      </c>
      <c r="D145" s="12">
        <v>9.3000000000000007</v>
      </c>
      <c r="E145" s="14">
        <v>0.5</v>
      </c>
      <c r="F145" s="7">
        <v>23.713380227424</v>
      </c>
      <c r="G145" s="7">
        <f t="shared" si="123"/>
        <v>8.8000000000000007</v>
      </c>
      <c r="H145" s="16">
        <f t="shared" si="124"/>
        <v>9.8000000000000007</v>
      </c>
      <c r="I145" s="11">
        <f t="shared" si="113"/>
        <v>0.13735334900738005</v>
      </c>
      <c r="J145" s="39">
        <f t="shared" si="114"/>
        <v>5.7922298588428973E-3</v>
      </c>
      <c r="K145" s="39">
        <f t="shared" si="125"/>
        <v>172.64508218252377</v>
      </c>
      <c r="L145" s="39">
        <f t="shared" si="126"/>
        <v>0.13156111914853716</v>
      </c>
      <c r="M145" s="39">
        <f t="shared" si="127"/>
        <v>0.14314557886622295</v>
      </c>
      <c r="N145" s="42"/>
      <c r="O145" s="8"/>
      <c r="P145" s="9"/>
      <c r="Q145" s="9"/>
      <c r="R145" s="8"/>
      <c r="S145" s="9"/>
      <c r="T145" s="9"/>
      <c r="U145" s="8"/>
      <c r="V145" s="9"/>
      <c r="W145" s="9"/>
      <c r="X145" s="9"/>
      <c r="Y145" s="8"/>
      <c r="Z145" s="9"/>
      <c r="AA145" s="8">
        <v>1</v>
      </c>
      <c r="AB145" s="9">
        <v>0</v>
      </c>
      <c r="AC145" s="8">
        <v>0</v>
      </c>
      <c r="AD145" s="9">
        <v>0</v>
      </c>
      <c r="AE145" s="9">
        <v>0</v>
      </c>
      <c r="AF145" s="9">
        <v>1</v>
      </c>
      <c r="AG145" s="9">
        <v>0</v>
      </c>
      <c r="AH145" s="8">
        <v>29248</v>
      </c>
      <c r="AI145" s="9">
        <v>3</v>
      </c>
      <c r="AJ145" s="9">
        <f t="shared" si="99"/>
        <v>29244</v>
      </c>
      <c r="AL145" s="7">
        <v>12.4</v>
      </c>
      <c r="AM145" s="7">
        <f t="shared" si="128"/>
        <v>26.1</v>
      </c>
      <c r="AN145" s="9">
        <v>1</v>
      </c>
      <c r="AO145" s="9">
        <v>0</v>
      </c>
      <c r="AP145" s="9">
        <v>0</v>
      </c>
      <c r="AQ145" s="9">
        <v>0</v>
      </c>
      <c r="AR145" s="9">
        <v>0</v>
      </c>
      <c r="AS145" s="9">
        <v>1</v>
      </c>
      <c r="AT145" s="8">
        <v>0</v>
      </c>
      <c r="AU145" s="9">
        <v>1</v>
      </c>
      <c r="AV145" s="31">
        <v>0</v>
      </c>
      <c r="AW145" s="9">
        <v>0</v>
      </c>
      <c r="AX145" s="9">
        <v>0</v>
      </c>
      <c r="AY145" s="31">
        <v>1</v>
      </c>
      <c r="AZ145" s="21">
        <v>2007</v>
      </c>
      <c r="BA145" s="23"/>
      <c r="BB145" s="39">
        <v>0</v>
      </c>
      <c r="BC145" s="39">
        <v>0</v>
      </c>
      <c r="BD145" s="39">
        <v>0</v>
      </c>
      <c r="BE145" s="59">
        <v>1</v>
      </c>
      <c r="BF145" s="39" t="s">
        <v>433</v>
      </c>
      <c r="BG145" s="59" t="s">
        <v>433</v>
      </c>
      <c r="BH145" s="39" t="s">
        <v>433</v>
      </c>
      <c r="BI145" s="39" t="s">
        <v>433</v>
      </c>
      <c r="BJ145" s="39" t="s">
        <v>433</v>
      </c>
      <c r="BK145" s="39" t="s">
        <v>433</v>
      </c>
      <c r="BL145" s="39" t="s">
        <v>433</v>
      </c>
      <c r="BM145" s="57">
        <v>1</v>
      </c>
      <c r="BN145" s="18">
        <v>0</v>
      </c>
      <c r="BO145">
        <v>1</v>
      </c>
      <c r="BP145" s="54">
        <v>0</v>
      </c>
      <c r="BQ145" t="s">
        <v>433</v>
      </c>
      <c r="BR145" s="54" t="s">
        <v>433</v>
      </c>
      <c r="BT145" s="18"/>
      <c r="BU145" t="s">
        <v>433</v>
      </c>
      <c r="BV145" s="18" t="s">
        <v>433</v>
      </c>
      <c r="BW145" s="18" t="s">
        <v>11</v>
      </c>
      <c r="CD145" s="18"/>
      <c r="CG145" s="18"/>
      <c r="CJ145" s="25">
        <v>44.5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 s="18">
        <v>0</v>
      </c>
      <c r="CS145">
        <v>0</v>
      </c>
      <c r="CT145">
        <v>0</v>
      </c>
      <c r="CU145">
        <v>0</v>
      </c>
      <c r="CV145" s="18">
        <v>1</v>
      </c>
      <c r="CW145">
        <v>0</v>
      </c>
      <c r="CX145">
        <v>0</v>
      </c>
      <c r="CY145">
        <v>0</v>
      </c>
      <c r="CZ145">
        <v>0</v>
      </c>
      <c r="DA145" s="18">
        <v>0</v>
      </c>
      <c r="DB145">
        <v>0</v>
      </c>
      <c r="DC145">
        <v>0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s="18">
        <v>0</v>
      </c>
      <c r="DN145" s="18"/>
      <c r="DS145" s="43" t="s">
        <v>397</v>
      </c>
    </row>
    <row r="146" spans="1:123" x14ac:dyDescent="0.25">
      <c r="A146">
        <v>145</v>
      </c>
      <c r="B146">
        <v>14</v>
      </c>
      <c r="C146" s="25" t="s">
        <v>487</v>
      </c>
      <c r="D146" s="12">
        <v>7</v>
      </c>
      <c r="E146" s="14">
        <v>0.2</v>
      </c>
      <c r="F146" s="7">
        <v>24.713380227424</v>
      </c>
      <c r="G146" s="7">
        <f t="shared" si="123"/>
        <v>6.8</v>
      </c>
      <c r="H146" s="16">
        <f t="shared" si="124"/>
        <v>7.2</v>
      </c>
      <c r="I146" s="11">
        <f t="shared" si="113"/>
        <v>0.14675871989868494</v>
      </c>
      <c r="J146" s="39">
        <f t="shared" si="114"/>
        <v>5.9384316733746279E-3</v>
      </c>
      <c r="K146" s="39">
        <f t="shared" si="125"/>
        <v>168.39462925599864</v>
      </c>
      <c r="L146" s="39">
        <f t="shared" si="126"/>
        <v>0.14082028822531031</v>
      </c>
      <c r="M146" s="39">
        <f t="shared" si="127"/>
        <v>0.15269715157205957</v>
      </c>
      <c r="N146" s="42"/>
      <c r="O146" s="8"/>
      <c r="P146" s="9"/>
      <c r="Q146" s="9"/>
      <c r="R146" s="8"/>
      <c r="S146" s="9"/>
      <c r="T146" s="9"/>
      <c r="U146" s="8"/>
      <c r="V146" s="9"/>
      <c r="W146" s="9"/>
      <c r="X146" s="9"/>
      <c r="Y146" s="8"/>
      <c r="Z146" s="9"/>
      <c r="AA146" s="8">
        <v>1</v>
      </c>
      <c r="AB146" s="9">
        <v>0</v>
      </c>
      <c r="AC146" s="8">
        <v>0</v>
      </c>
      <c r="AD146" s="9">
        <v>0</v>
      </c>
      <c r="AE146" s="9">
        <v>0</v>
      </c>
      <c r="AF146" s="9">
        <v>1</v>
      </c>
      <c r="AG146" s="9">
        <v>0</v>
      </c>
      <c r="AH146" s="8">
        <v>27750</v>
      </c>
      <c r="AI146" s="9">
        <v>3</v>
      </c>
      <c r="AJ146" s="9">
        <f t="shared" si="99"/>
        <v>27746</v>
      </c>
      <c r="AL146" s="7">
        <v>12.6</v>
      </c>
      <c r="AM146" s="7">
        <f t="shared" si="128"/>
        <v>25.9</v>
      </c>
      <c r="AN146" s="9">
        <v>1</v>
      </c>
      <c r="AO146" s="9">
        <v>0</v>
      </c>
      <c r="AP146" s="9">
        <v>0</v>
      </c>
      <c r="AQ146" s="9">
        <v>1</v>
      </c>
      <c r="AR146" s="9">
        <v>0</v>
      </c>
      <c r="AS146" s="9">
        <v>0</v>
      </c>
      <c r="AT146" s="8">
        <v>0</v>
      </c>
      <c r="AU146" s="9">
        <v>1</v>
      </c>
      <c r="AV146" s="31">
        <v>0</v>
      </c>
      <c r="AW146" s="9">
        <v>0</v>
      </c>
      <c r="AX146" s="9">
        <v>0</v>
      </c>
      <c r="AY146" s="31">
        <v>1</v>
      </c>
      <c r="AZ146" s="21">
        <v>2007</v>
      </c>
      <c r="BA146" s="23"/>
      <c r="BB146" s="39">
        <v>0</v>
      </c>
      <c r="BC146" s="39">
        <v>0</v>
      </c>
      <c r="BD146" s="39">
        <v>0</v>
      </c>
      <c r="BE146" s="59">
        <v>1</v>
      </c>
      <c r="BF146" s="39" t="s">
        <v>433</v>
      </c>
      <c r="BG146" s="59" t="s">
        <v>433</v>
      </c>
      <c r="BH146" s="39" t="s">
        <v>433</v>
      </c>
      <c r="BI146" s="39" t="s">
        <v>433</v>
      </c>
      <c r="BJ146" s="39" t="s">
        <v>433</v>
      </c>
      <c r="BK146" s="39" t="s">
        <v>433</v>
      </c>
      <c r="BL146" s="39" t="s">
        <v>433</v>
      </c>
      <c r="BM146" s="57">
        <v>1</v>
      </c>
      <c r="BN146" s="18">
        <v>0</v>
      </c>
      <c r="BO146">
        <v>0</v>
      </c>
      <c r="BP146" s="54">
        <v>1</v>
      </c>
      <c r="BQ146" t="s">
        <v>433</v>
      </c>
      <c r="BR146" s="54" t="s">
        <v>433</v>
      </c>
      <c r="BT146" s="18"/>
      <c r="BU146" t="s">
        <v>433</v>
      </c>
      <c r="BV146" s="18" t="s">
        <v>433</v>
      </c>
      <c r="BW146" s="18" t="s">
        <v>11</v>
      </c>
      <c r="CD146" s="18"/>
      <c r="CG146" s="18"/>
      <c r="CJ146" s="25">
        <v>44.5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 s="18">
        <v>0</v>
      </c>
      <c r="CS146">
        <v>0</v>
      </c>
      <c r="CT146">
        <v>0</v>
      </c>
      <c r="CU146">
        <v>0</v>
      </c>
      <c r="CV146" s="18">
        <v>1</v>
      </c>
      <c r="CW146">
        <v>0</v>
      </c>
      <c r="CX146">
        <v>0</v>
      </c>
      <c r="CY146">
        <v>0</v>
      </c>
      <c r="CZ146">
        <v>0</v>
      </c>
      <c r="DA146" s="18">
        <v>0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 s="18">
        <v>0</v>
      </c>
      <c r="DN146" s="18"/>
      <c r="DS146" s="43" t="s">
        <v>397</v>
      </c>
    </row>
    <row r="147" spans="1:123" x14ac:dyDescent="0.25">
      <c r="A147">
        <v>146</v>
      </c>
      <c r="B147">
        <v>14</v>
      </c>
      <c r="C147" s="25" t="s">
        <v>487</v>
      </c>
      <c r="D147" s="12">
        <v>10.7</v>
      </c>
      <c r="E147" s="14">
        <v>0.4</v>
      </c>
      <c r="F147" s="7">
        <v>25.713380227424</v>
      </c>
      <c r="G147" s="7">
        <f t="shared" si="123"/>
        <v>10.299999999999999</v>
      </c>
      <c r="H147" s="16">
        <f t="shared" si="124"/>
        <v>11.1</v>
      </c>
      <c r="I147" s="11">
        <f t="shared" si="113"/>
        <v>0.15248911135300705</v>
      </c>
      <c r="J147" s="39">
        <f t="shared" si="114"/>
        <v>5.9303409355092639E-3</v>
      </c>
      <c r="K147" s="39">
        <f t="shared" si="125"/>
        <v>168.62436930266063</v>
      </c>
      <c r="L147" s="39">
        <f t="shared" si="126"/>
        <v>0.14655877041749779</v>
      </c>
      <c r="M147" s="39">
        <f t="shared" si="127"/>
        <v>0.15841945228851631</v>
      </c>
      <c r="N147" s="42"/>
      <c r="O147" s="8"/>
      <c r="P147" s="9"/>
      <c r="Q147" s="9"/>
      <c r="R147" s="8"/>
      <c r="S147" s="9"/>
      <c r="T147" s="9"/>
      <c r="U147" s="8"/>
      <c r="V147" s="9"/>
      <c r="W147" s="9"/>
      <c r="X147" s="9"/>
      <c r="Y147" s="8"/>
      <c r="Z147" s="9"/>
      <c r="AA147" s="8">
        <v>1</v>
      </c>
      <c r="AB147" s="9">
        <v>0</v>
      </c>
      <c r="AC147" s="8">
        <v>0</v>
      </c>
      <c r="AD147" s="9">
        <v>0</v>
      </c>
      <c r="AE147" s="9">
        <v>0</v>
      </c>
      <c r="AF147" s="9">
        <v>1</v>
      </c>
      <c r="AG147" s="9">
        <v>0</v>
      </c>
      <c r="AH147" s="8">
        <v>27777</v>
      </c>
      <c r="AI147" s="9">
        <v>3</v>
      </c>
      <c r="AJ147" s="9">
        <f t="shared" si="99"/>
        <v>27773</v>
      </c>
      <c r="AL147" s="7">
        <v>12.6</v>
      </c>
      <c r="AM147" s="7">
        <f t="shared" si="128"/>
        <v>25.9</v>
      </c>
      <c r="AN147" s="9">
        <v>1</v>
      </c>
      <c r="AO147" s="9">
        <v>0</v>
      </c>
      <c r="AP147" s="9">
        <v>0</v>
      </c>
      <c r="AQ147" s="9">
        <v>0</v>
      </c>
      <c r="AR147" s="9">
        <v>1</v>
      </c>
      <c r="AS147" s="9">
        <v>0</v>
      </c>
      <c r="AT147" s="8">
        <v>0</v>
      </c>
      <c r="AU147" s="9">
        <v>1</v>
      </c>
      <c r="AV147" s="31">
        <v>0</v>
      </c>
      <c r="AW147" s="9">
        <v>0</v>
      </c>
      <c r="AX147" s="9">
        <v>0</v>
      </c>
      <c r="AY147" s="31">
        <v>1</v>
      </c>
      <c r="AZ147" s="21">
        <v>2007</v>
      </c>
      <c r="BA147" s="23"/>
      <c r="BB147" s="39">
        <v>0</v>
      </c>
      <c r="BC147" s="39">
        <v>0</v>
      </c>
      <c r="BD147" s="39">
        <v>0</v>
      </c>
      <c r="BE147" s="59">
        <v>1</v>
      </c>
      <c r="BF147" s="39" t="s">
        <v>433</v>
      </c>
      <c r="BG147" s="59" t="s">
        <v>433</v>
      </c>
      <c r="BH147" s="39" t="s">
        <v>433</v>
      </c>
      <c r="BI147" s="39" t="s">
        <v>433</v>
      </c>
      <c r="BJ147" s="39" t="s">
        <v>433</v>
      </c>
      <c r="BK147" s="39" t="s">
        <v>433</v>
      </c>
      <c r="BL147" s="39" t="s">
        <v>433</v>
      </c>
      <c r="BM147" s="57">
        <v>1</v>
      </c>
      <c r="BN147" s="18">
        <v>0</v>
      </c>
      <c r="BO147">
        <v>0</v>
      </c>
      <c r="BP147" s="54">
        <v>1</v>
      </c>
      <c r="BQ147" t="s">
        <v>433</v>
      </c>
      <c r="BR147" s="54" t="s">
        <v>433</v>
      </c>
      <c r="BT147" s="18"/>
      <c r="BU147" t="s">
        <v>433</v>
      </c>
      <c r="BV147" s="18" t="s">
        <v>433</v>
      </c>
      <c r="BW147" s="18" t="s">
        <v>11</v>
      </c>
      <c r="CD147" s="18"/>
      <c r="CG147" s="18"/>
      <c r="CJ147" s="25">
        <v>44.5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 s="18">
        <v>0</v>
      </c>
      <c r="CS147">
        <v>0</v>
      </c>
      <c r="CT147">
        <v>0</v>
      </c>
      <c r="CU147">
        <v>0</v>
      </c>
      <c r="CV147" s="18">
        <v>1</v>
      </c>
      <c r="CW147">
        <v>0</v>
      </c>
      <c r="CX147">
        <v>0</v>
      </c>
      <c r="CY147">
        <v>0</v>
      </c>
      <c r="CZ147">
        <v>0</v>
      </c>
      <c r="DA147" s="18">
        <v>0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s="18">
        <v>0</v>
      </c>
      <c r="DN147" s="18"/>
      <c r="DS147" s="43" t="s">
        <v>397</v>
      </c>
    </row>
    <row r="148" spans="1:123" x14ac:dyDescent="0.25">
      <c r="A148">
        <v>147</v>
      </c>
      <c r="B148">
        <v>14</v>
      </c>
      <c r="C148" s="25" t="s">
        <v>487</v>
      </c>
      <c r="D148" s="12">
        <v>11.2</v>
      </c>
      <c r="E148" s="14">
        <v>0.5</v>
      </c>
      <c r="F148" s="7">
        <v>26.713380227424</v>
      </c>
      <c r="G148" s="7">
        <f t="shared" si="123"/>
        <v>10.7</v>
      </c>
      <c r="H148" s="16">
        <f t="shared" si="124"/>
        <v>11.7</v>
      </c>
      <c r="I148" s="11">
        <f t="shared" si="113"/>
        <v>0.15809334365207181</v>
      </c>
      <c r="J148" s="39">
        <f t="shared" si="114"/>
        <v>5.9181332465658137E-3</v>
      </c>
      <c r="K148" s="39">
        <f t="shared" si="125"/>
        <v>168.97220091830172</v>
      </c>
      <c r="L148" s="39">
        <f t="shared" si="126"/>
        <v>0.152175210405506</v>
      </c>
      <c r="M148" s="39">
        <f t="shared" si="127"/>
        <v>0.16401147689863763</v>
      </c>
      <c r="N148" s="42"/>
      <c r="O148" s="8"/>
      <c r="P148" s="9"/>
      <c r="Q148" s="9"/>
      <c r="R148" s="8"/>
      <c r="S148" s="9"/>
      <c r="T148" s="9"/>
      <c r="U148" s="8"/>
      <c r="V148" s="9"/>
      <c r="W148" s="9"/>
      <c r="X148" s="9"/>
      <c r="Y148" s="8"/>
      <c r="Z148" s="9"/>
      <c r="AA148" s="8">
        <v>1</v>
      </c>
      <c r="AB148" s="9">
        <v>0</v>
      </c>
      <c r="AC148" s="8">
        <v>0</v>
      </c>
      <c r="AD148" s="9">
        <v>0</v>
      </c>
      <c r="AE148" s="9">
        <v>0</v>
      </c>
      <c r="AF148" s="9">
        <v>1</v>
      </c>
      <c r="AG148" s="9">
        <v>0</v>
      </c>
      <c r="AH148" s="8">
        <v>27842</v>
      </c>
      <c r="AI148" s="9">
        <v>3</v>
      </c>
      <c r="AJ148" s="9">
        <f t="shared" si="99"/>
        <v>27838</v>
      </c>
      <c r="AL148" s="7">
        <v>12.6</v>
      </c>
      <c r="AM148" s="7">
        <f t="shared" si="128"/>
        <v>25.9</v>
      </c>
      <c r="AN148" s="9">
        <v>1</v>
      </c>
      <c r="AO148" s="9">
        <v>0</v>
      </c>
      <c r="AP148" s="9">
        <v>0</v>
      </c>
      <c r="AQ148" s="9">
        <v>0</v>
      </c>
      <c r="AR148" s="9">
        <v>0</v>
      </c>
      <c r="AS148" s="9">
        <v>1</v>
      </c>
      <c r="AT148" s="8">
        <v>0</v>
      </c>
      <c r="AU148" s="9">
        <v>1</v>
      </c>
      <c r="AV148" s="31">
        <v>0</v>
      </c>
      <c r="AW148" s="9">
        <v>0</v>
      </c>
      <c r="AX148" s="9">
        <v>0</v>
      </c>
      <c r="AY148" s="31">
        <v>1</v>
      </c>
      <c r="AZ148" s="21">
        <v>2007</v>
      </c>
      <c r="BA148" s="23"/>
      <c r="BB148" s="39">
        <v>0</v>
      </c>
      <c r="BC148" s="39">
        <v>0</v>
      </c>
      <c r="BD148" s="39">
        <v>0</v>
      </c>
      <c r="BE148" s="59">
        <v>1</v>
      </c>
      <c r="BF148" s="39" t="s">
        <v>433</v>
      </c>
      <c r="BG148" s="59" t="s">
        <v>433</v>
      </c>
      <c r="BH148" s="39" t="s">
        <v>433</v>
      </c>
      <c r="BI148" s="39" t="s">
        <v>433</v>
      </c>
      <c r="BJ148" s="39" t="s">
        <v>433</v>
      </c>
      <c r="BK148" s="39" t="s">
        <v>433</v>
      </c>
      <c r="BL148" s="39" t="s">
        <v>433</v>
      </c>
      <c r="BM148" s="57">
        <v>1</v>
      </c>
      <c r="BN148" s="18">
        <v>0</v>
      </c>
      <c r="BO148">
        <v>0</v>
      </c>
      <c r="BP148" s="54">
        <v>1</v>
      </c>
      <c r="BQ148" t="s">
        <v>433</v>
      </c>
      <c r="BR148" s="54" t="s">
        <v>433</v>
      </c>
      <c r="BT148" s="18"/>
      <c r="BU148" t="s">
        <v>433</v>
      </c>
      <c r="BV148" s="18" t="s">
        <v>433</v>
      </c>
      <c r="BW148" s="18" t="s">
        <v>11</v>
      </c>
      <c r="CD148" s="18"/>
      <c r="CG148" s="18"/>
      <c r="CJ148" s="25">
        <v>44.5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 s="18">
        <v>0</v>
      </c>
      <c r="CS148">
        <v>0</v>
      </c>
      <c r="CT148">
        <v>0</v>
      </c>
      <c r="CU148">
        <v>0</v>
      </c>
      <c r="CV148" s="18">
        <v>1</v>
      </c>
      <c r="CW148">
        <v>0</v>
      </c>
      <c r="CX148">
        <v>0</v>
      </c>
      <c r="CY148">
        <v>0</v>
      </c>
      <c r="CZ148">
        <v>0</v>
      </c>
      <c r="DA148" s="18">
        <v>0</v>
      </c>
      <c r="DB148">
        <v>0</v>
      </c>
      <c r="DC148">
        <v>0</v>
      </c>
      <c r="DD148">
        <v>1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18">
        <v>0</v>
      </c>
      <c r="DN148" s="18"/>
      <c r="DS148" s="43" t="s">
        <v>397</v>
      </c>
    </row>
    <row r="149" spans="1:123" x14ac:dyDescent="0.25">
      <c r="A149">
        <v>148</v>
      </c>
      <c r="B149">
        <v>14</v>
      </c>
      <c r="C149" s="25" t="s">
        <v>487</v>
      </c>
      <c r="D149" s="12">
        <v>8.4</v>
      </c>
      <c r="E149" s="14">
        <v>0.5</v>
      </c>
      <c r="F149" s="7">
        <v>27.713380227424</v>
      </c>
      <c r="G149" s="7">
        <f t="shared" si="123"/>
        <v>7.9</v>
      </c>
      <c r="H149" s="16">
        <f t="shared" si="124"/>
        <v>8.9</v>
      </c>
      <c r="I149" s="11">
        <f t="shared" si="113"/>
        <v>0.15628859800169251</v>
      </c>
      <c r="J149" s="39">
        <f t="shared" si="114"/>
        <v>5.6394635630566577E-3</v>
      </c>
      <c r="K149" s="39">
        <f t="shared" si="125"/>
        <v>177.32183013839492</v>
      </c>
      <c r="L149" s="39">
        <f t="shared" si="126"/>
        <v>0.15064913443863584</v>
      </c>
      <c r="M149" s="39">
        <f t="shared" si="127"/>
        <v>0.16192806156474918</v>
      </c>
      <c r="N149" s="42"/>
      <c r="O149" s="8"/>
      <c r="P149" s="9"/>
      <c r="Q149" s="9"/>
      <c r="R149" s="8"/>
      <c r="S149" s="9"/>
      <c r="T149" s="9"/>
      <c r="U149" s="8"/>
      <c r="V149" s="9"/>
      <c r="W149" s="9"/>
      <c r="X149" s="9"/>
      <c r="Y149" s="8"/>
      <c r="Z149" s="9"/>
      <c r="AA149" s="8">
        <v>1</v>
      </c>
      <c r="AB149" s="9">
        <v>0</v>
      </c>
      <c r="AC149" s="8">
        <v>0</v>
      </c>
      <c r="AD149" s="9">
        <v>0</v>
      </c>
      <c r="AE149" s="9">
        <v>0</v>
      </c>
      <c r="AF149" s="9">
        <v>1</v>
      </c>
      <c r="AG149" s="9">
        <v>0</v>
      </c>
      <c r="AH149" s="8">
        <v>30679</v>
      </c>
      <c r="AI149" s="9">
        <v>3</v>
      </c>
      <c r="AJ149" s="9">
        <f t="shared" si="99"/>
        <v>30675</v>
      </c>
      <c r="AL149" s="7">
        <v>12.4</v>
      </c>
      <c r="AM149" s="7">
        <f t="shared" si="128"/>
        <v>26.1</v>
      </c>
      <c r="AN149" s="9">
        <v>1</v>
      </c>
      <c r="AO149" s="9">
        <v>0</v>
      </c>
      <c r="AP149" s="9">
        <v>0</v>
      </c>
      <c r="AQ149" s="9">
        <v>1</v>
      </c>
      <c r="AR149" s="9">
        <v>0</v>
      </c>
      <c r="AS149" s="9">
        <v>0</v>
      </c>
      <c r="AT149" s="8">
        <v>0</v>
      </c>
      <c r="AU149" s="9">
        <v>1</v>
      </c>
      <c r="AV149" s="31">
        <v>0</v>
      </c>
      <c r="AW149" s="9">
        <v>0</v>
      </c>
      <c r="AX149" s="9">
        <v>0</v>
      </c>
      <c r="AY149" s="31">
        <v>1</v>
      </c>
      <c r="AZ149" s="21">
        <v>2007</v>
      </c>
      <c r="BA149" s="23"/>
      <c r="BB149" s="39">
        <v>0</v>
      </c>
      <c r="BC149" s="39">
        <v>0</v>
      </c>
      <c r="BD149" s="39">
        <v>0</v>
      </c>
      <c r="BE149" s="59">
        <v>1</v>
      </c>
      <c r="BF149" s="39" t="s">
        <v>433</v>
      </c>
      <c r="BG149" s="59" t="s">
        <v>433</v>
      </c>
      <c r="BH149" s="39" t="s">
        <v>433</v>
      </c>
      <c r="BI149" s="39" t="s">
        <v>433</v>
      </c>
      <c r="BJ149" s="39" t="s">
        <v>433</v>
      </c>
      <c r="BK149" s="39" t="s">
        <v>433</v>
      </c>
      <c r="BL149" s="39" t="s">
        <v>433</v>
      </c>
      <c r="BM149" s="57">
        <v>1</v>
      </c>
      <c r="BN149" s="18">
        <v>0</v>
      </c>
      <c r="BO149">
        <v>1</v>
      </c>
      <c r="BP149" s="54">
        <v>0</v>
      </c>
      <c r="BQ149" t="s">
        <v>433</v>
      </c>
      <c r="BR149" s="54" t="s">
        <v>433</v>
      </c>
      <c r="BT149" s="18"/>
      <c r="BU149" t="s">
        <v>433</v>
      </c>
      <c r="BV149" s="18" t="s">
        <v>433</v>
      </c>
      <c r="BW149" s="18" t="s">
        <v>11</v>
      </c>
      <c r="CD149" s="18"/>
      <c r="CG149" s="18"/>
      <c r="CJ149" s="25">
        <v>44.5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 s="18">
        <v>0</v>
      </c>
      <c r="CS149">
        <v>0</v>
      </c>
      <c r="CT149">
        <v>0</v>
      </c>
      <c r="CU149">
        <v>0</v>
      </c>
      <c r="CV149" s="18">
        <v>1</v>
      </c>
      <c r="CW149">
        <v>0</v>
      </c>
      <c r="CX149">
        <v>0</v>
      </c>
      <c r="CY149">
        <v>0</v>
      </c>
      <c r="CZ149">
        <v>0</v>
      </c>
      <c r="DA149" s="18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s="18">
        <v>0</v>
      </c>
      <c r="DN149" s="18"/>
      <c r="DS149" s="43" t="s">
        <v>397</v>
      </c>
    </row>
    <row r="150" spans="1:123" x14ac:dyDescent="0.25">
      <c r="A150">
        <v>149</v>
      </c>
      <c r="B150">
        <v>14</v>
      </c>
      <c r="C150" s="25" t="s">
        <v>487</v>
      </c>
      <c r="D150" s="12">
        <v>8.6999999999999993</v>
      </c>
      <c r="E150" s="14">
        <v>0.6</v>
      </c>
      <c r="F150" s="7">
        <v>28.713380227424</v>
      </c>
      <c r="G150" s="7">
        <f t="shared" si="123"/>
        <v>8.1</v>
      </c>
      <c r="H150" s="16">
        <f t="shared" si="124"/>
        <v>9.2999999999999989</v>
      </c>
      <c r="I150" s="11">
        <f t="shared" si="113"/>
        <v>0.16170597526401623</v>
      </c>
      <c r="J150" s="39">
        <f t="shared" si="114"/>
        <v>5.6317289703694193E-3</v>
      </c>
      <c r="K150" s="39">
        <f t="shared" si="125"/>
        <v>177.56536318799516</v>
      </c>
      <c r="L150" s="39">
        <f t="shared" si="126"/>
        <v>0.1560742462936468</v>
      </c>
      <c r="M150" s="39">
        <f t="shared" si="127"/>
        <v>0.16733770423438565</v>
      </c>
      <c r="N150" s="42"/>
      <c r="O150" s="8"/>
      <c r="P150" s="9"/>
      <c r="Q150" s="9"/>
      <c r="R150" s="8"/>
      <c r="S150" s="9"/>
      <c r="T150" s="9"/>
      <c r="U150" s="8"/>
      <c r="V150" s="9"/>
      <c r="W150" s="9"/>
      <c r="X150" s="9"/>
      <c r="Y150" s="8"/>
      <c r="Z150" s="9"/>
      <c r="AA150" s="8">
        <v>1</v>
      </c>
      <c r="AB150" s="9">
        <v>0</v>
      </c>
      <c r="AC150" s="8">
        <v>0</v>
      </c>
      <c r="AD150" s="9">
        <v>0</v>
      </c>
      <c r="AE150" s="9">
        <v>0</v>
      </c>
      <c r="AF150" s="9">
        <v>1</v>
      </c>
      <c r="AG150" s="9">
        <v>0</v>
      </c>
      <c r="AH150" s="8">
        <v>30709</v>
      </c>
      <c r="AI150" s="9">
        <v>3</v>
      </c>
      <c r="AJ150" s="9">
        <f t="shared" si="99"/>
        <v>30705</v>
      </c>
      <c r="AL150" s="7">
        <v>12.4</v>
      </c>
      <c r="AM150" s="7">
        <f t="shared" si="128"/>
        <v>26.1</v>
      </c>
      <c r="AN150" s="9">
        <v>1</v>
      </c>
      <c r="AO150" s="9">
        <v>0</v>
      </c>
      <c r="AP150" s="9">
        <v>0</v>
      </c>
      <c r="AQ150" s="9">
        <v>0</v>
      </c>
      <c r="AR150" s="9">
        <v>1</v>
      </c>
      <c r="AS150" s="9">
        <v>0</v>
      </c>
      <c r="AT150" s="8">
        <v>0</v>
      </c>
      <c r="AU150" s="9">
        <v>1</v>
      </c>
      <c r="AV150" s="31">
        <v>0</v>
      </c>
      <c r="AW150" s="9">
        <v>0</v>
      </c>
      <c r="AX150" s="9">
        <v>0</v>
      </c>
      <c r="AY150" s="31">
        <v>1</v>
      </c>
      <c r="AZ150" s="21">
        <v>2007</v>
      </c>
      <c r="BA150" s="23"/>
      <c r="BB150" s="39">
        <v>0</v>
      </c>
      <c r="BC150" s="39">
        <v>0</v>
      </c>
      <c r="BD150" s="39">
        <v>0</v>
      </c>
      <c r="BE150" s="59">
        <v>1</v>
      </c>
      <c r="BF150" s="39" t="s">
        <v>433</v>
      </c>
      <c r="BG150" s="59" t="s">
        <v>433</v>
      </c>
      <c r="BH150" s="39" t="s">
        <v>433</v>
      </c>
      <c r="BI150" s="39" t="s">
        <v>433</v>
      </c>
      <c r="BJ150" s="39" t="s">
        <v>433</v>
      </c>
      <c r="BK150" s="39" t="s">
        <v>433</v>
      </c>
      <c r="BL150" s="39" t="s">
        <v>433</v>
      </c>
      <c r="BM150" s="57">
        <v>1</v>
      </c>
      <c r="BN150" s="18">
        <v>0</v>
      </c>
      <c r="BO150">
        <v>1</v>
      </c>
      <c r="BP150" s="54">
        <v>0</v>
      </c>
      <c r="BQ150" t="s">
        <v>433</v>
      </c>
      <c r="BR150" s="54" t="s">
        <v>433</v>
      </c>
      <c r="BT150" s="18"/>
      <c r="BU150" t="s">
        <v>433</v>
      </c>
      <c r="BV150" s="18" t="s">
        <v>433</v>
      </c>
      <c r="BW150" s="18" t="s">
        <v>11</v>
      </c>
      <c r="CD150" s="18"/>
      <c r="CG150" s="18"/>
      <c r="CJ150" s="25">
        <v>44.5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 s="18">
        <v>0</v>
      </c>
      <c r="CS150">
        <v>0</v>
      </c>
      <c r="CT150">
        <v>0</v>
      </c>
      <c r="CU150">
        <v>0</v>
      </c>
      <c r="CV150" s="18">
        <v>1</v>
      </c>
      <c r="CW150">
        <v>0</v>
      </c>
      <c r="CX150">
        <v>0</v>
      </c>
      <c r="CY150">
        <v>0</v>
      </c>
      <c r="CZ150">
        <v>0</v>
      </c>
      <c r="DA150" s="18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18">
        <v>0</v>
      </c>
      <c r="DN150" s="18"/>
      <c r="DS150" s="43" t="s">
        <v>397</v>
      </c>
    </row>
    <row r="151" spans="1:123" x14ac:dyDescent="0.25">
      <c r="A151">
        <v>150</v>
      </c>
      <c r="B151">
        <v>14</v>
      </c>
      <c r="C151" s="25" t="s">
        <v>487</v>
      </c>
      <c r="D151" s="12">
        <v>9.8000000000000007</v>
      </c>
      <c r="E151" s="14">
        <v>0.6</v>
      </c>
      <c r="F151" s="7">
        <v>29.713380227424</v>
      </c>
      <c r="G151" s="7">
        <f t="shared" si="123"/>
        <v>9.2000000000000011</v>
      </c>
      <c r="H151" s="16">
        <f t="shared" si="124"/>
        <v>10.4</v>
      </c>
      <c r="I151" s="11">
        <f t="shared" si="113"/>
        <v>0.16541448611109594</v>
      </c>
      <c r="J151" s="39">
        <f t="shared" si="114"/>
        <v>5.5670033111354465E-3</v>
      </c>
      <c r="K151" s="39">
        <f t="shared" si="125"/>
        <v>179.62985543761783</v>
      </c>
      <c r="L151" s="39">
        <f t="shared" si="126"/>
        <v>0.1598474827999605</v>
      </c>
      <c r="M151" s="39">
        <f t="shared" si="127"/>
        <v>0.17098148942223138</v>
      </c>
      <c r="N151" s="42"/>
      <c r="O151" s="8"/>
      <c r="P151" s="9"/>
      <c r="Q151" s="9"/>
      <c r="R151" s="8"/>
      <c r="S151" s="9"/>
      <c r="T151" s="9"/>
      <c r="U151" s="8"/>
      <c r="V151" s="9"/>
      <c r="W151" s="9"/>
      <c r="X151" s="9"/>
      <c r="Y151" s="8"/>
      <c r="Z151" s="9"/>
      <c r="AA151" s="8">
        <v>1</v>
      </c>
      <c r="AB151" s="9">
        <v>0</v>
      </c>
      <c r="AC151" s="8">
        <v>0</v>
      </c>
      <c r="AD151" s="9">
        <v>0</v>
      </c>
      <c r="AE151" s="9">
        <v>0</v>
      </c>
      <c r="AF151" s="9">
        <v>1</v>
      </c>
      <c r="AG151" s="9">
        <v>0</v>
      </c>
      <c r="AH151" s="8">
        <v>31388</v>
      </c>
      <c r="AI151" s="9">
        <v>3</v>
      </c>
      <c r="AJ151" s="9">
        <f t="shared" si="99"/>
        <v>31384</v>
      </c>
      <c r="AL151" s="7">
        <v>12.4</v>
      </c>
      <c r="AM151" s="7">
        <f t="shared" si="128"/>
        <v>26.1</v>
      </c>
      <c r="AN151" s="9">
        <v>1</v>
      </c>
      <c r="AO151" s="9">
        <v>0</v>
      </c>
      <c r="AP151" s="9">
        <v>0</v>
      </c>
      <c r="AQ151" s="9">
        <v>0</v>
      </c>
      <c r="AR151" s="9">
        <v>0</v>
      </c>
      <c r="AS151" s="9">
        <v>1</v>
      </c>
      <c r="AT151" s="8">
        <v>0</v>
      </c>
      <c r="AU151" s="9">
        <v>1</v>
      </c>
      <c r="AV151" s="31">
        <v>0</v>
      </c>
      <c r="AW151" s="9">
        <v>0</v>
      </c>
      <c r="AX151" s="9">
        <v>0</v>
      </c>
      <c r="AY151" s="31">
        <v>1</v>
      </c>
      <c r="AZ151" s="21">
        <v>2007</v>
      </c>
      <c r="BA151" s="23"/>
      <c r="BB151" s="39">
        <v>0</v>
      </c>
      <c r="BC151" s="39">
        <v>0</v>
      </c>
      <c r="BD151" s="39">
        <v>0</v>
      </c>
      <c r="BE151" s="59">
        <v>1</v>
      </c>
      <c r="BF151" s="39" t="s">
        <v>433</v>
      </c>
      <c r="BG151" s="59" t="s">
        <v>433</v>
      </c>
      <c r="BH151" s="39" t="s">
        <v>433</v>
      </c>
      <c r="BI151" s="39" t="s">
        <v>433</v>
      </c>
      <c r="BJ151" s="39" t="s">
        <v>433</v>
      </c>
      <c r="BK151" s="39" t="s">
        <v>433</v>
      </c>
      <c r="BL151" s="39" t="s">
        <v>433</v>
      </c>
      <c r="BM151" s="57">
        <v>1</v>
      </c>
      <c r="BN151" s="18">
        <v>0</v>
      </c>
      <c r="BO151">
        <v>1</v>
      </c>
      <c r="BP151" s="54">
        <v>0</v>
      </c>
      <c r="BQ151" t="s">
        <v>433</v>
      </c>
      <c r="BR151" s="54" t="s">
        <v>433</v>
      </c>
      <c r="BT151" s="18"/>
      <c r="BU151" t="s">
        <v>433</v>
      </c>
      <c r="BV151" s="18" t="s">
        <v>433</v>
      </c>
      <c r="BW151" s="18" t="s">
        <v>11</v>
      </c>
      <c r="CD151" s="18"/>
      <c r="CG151" s="18"/>
      <c r="CJ151" s="25">
        <v>44.5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 s="18">
        <v>0</v>
      </c>
      <c r="CS151">
        <v>0</v>
      </c>
      <c r="CT151">
        <v>0</v>
      </c>
      <c r="CU151">
        <v>0</v>
      </c>
      <c r="CV151" s="18">
        <v>1</v>
      </c>
      <c r="CW151">
        <v>0</v>
      </c>
      <c r="CX151">
        <v>0</v>
      </c>
      <c r="CY151">
        <v>0</v>
      </c>
      <c r="CZ151">
        <v>0</v>
      </c>
      <c r="DA151" s="18">
        <v>0</v>
      </c>
      <c r="DB151">
        <v>0</v>
      </c>
      <c r="DC151">
        <v>0</v>
      </c>
      <c r="DD151">
        <v>1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s="18">
        <v>0</v>
      </c>
      <c r="DN151" s="18"/>
      <c r="DS151" s="43" t="s">
        <v>397</v>
      </c>
    </row>
    <row r="152" spans="1:123" x14ac:dyDescent="0.25">
      <c r="A152">
        <v>151</v>
      </c>
      <c r="B152">
        <v>14</v>
      </c>
      <c r="C152" s="25" t="s">
        <v>487</v>
      </c>
      <c r="D152" s="12">
        <v>7.5</v>
      </c>
      <c r="E152" s="14">
        <v>0.3</v>
      </c>
      <c r="F152" s="7">
        <v>30.713380227424</v>
      </c>
      <c r="G152" s="7">
        <f t="shared" si="123"/>
        <v>7.2</v>
      </c>
      <c r="H152" s="16">
        <f t="shared" si="124"/>
        <v>7.8</v>
      </c>
      <c r="I152" s="11">
        <f t="shared" si="113"/>
        <v>0.17506737478084128</v>
      </c>
      <c r="J152" s="39">
        <f t="shared" si="114"/>
        <v>5.7000360586987268E-3</v>
      </c>
      <c r="K152" s="39">
        <f t="shared" si="125"/>
        <v>175.43748665833741</v>
      </c>
      <c r="L152" s="39">
        <f t="shared" si="126"/>
        <v>0.16936733872214255</v>
      </c>
      <c r="M152" s="39">
        <f t="shared" si="127"/>
        <v>0.18076741083954001</v>
      </c>
      <c r="N152" s="42"/>
      <c r="O152" s="8"/>
      <c r="P152" s="9"/>
      <c r="Q152" s="9"/>
      <c r="R152" s="8"/>
      <c r="S152" s="9"/>
      <c r="T152" s="9"/>
      <c r="U152" s="8"/>
      <c r="V152" s="9"/>
      <c r="W152" s="9"/>
      <c r="X152" s="9"/>
      <c r="Y152" s="8"/>
      <c r="Z152" s="9"/>
      <c r="AA152" s="8">
        <v>1</v>
      </c>
      <c r="AB152" s="9">
        <v>0</v>
      </c>
      <c r="AC152" s="8">
        <v>0</v>
      </c>
      <c r="AD152" s="9">
        <v>0</v>
      </c>
      <c r="AE152" s="9">
        <v>0</v>
      </c>
      <c r="AF152" s="9">
        <v>1</v>
      </c>
      <c r="AG152" s="9">
        <v>0</v>
      </c>
      <c r="AH152" s="8">
        <v>29839</v>
      </c>
      <c r="AI152" s="9">
        <v>3</v>
      </c>
      <c r="AJ152" s="9">
        <f t="shared" si="99"/>
        <v>29835</v>
      </c>
      <c r="AL152" s="7">
        <v>12.6</v>
      </c>
      <c r="AM152" s="7">
        <f t="shared" si="128"/>
        <v>25.9</v>
      </c>
      <c r="AN152" s="9">
        <v>1</v>
      </c>
      <c r="AO152" s="9">
        <v>0</v>
      </c>
      <c r="AP152" s="9">
        <v>0</v>
      </c>
      <c r="AQ152" s="9">
        <v>1</v>
      </c>
      <c r="AR152" s="9">
        <v>0</v>
      </c>
      <c r="AS152" s="9">
        <v>0</v>
      </c>
      <c r="AT152" s="8">
        <v>0</v>
      </c>
      <c r="AU152" s="9">
        <v>1</v>
      </c>
      <c r="AV152" s="31">
        <v>0</v>
      </c>
      <c r="AW152" s="9">
        <v>0</v>
      </c>
      <c r="AX152" s="9">
        <v>0</v>
      </c>
      <c r="AY152" s="31">
        <v>1</v>
      </c>
      <c r="AZ152" s="21">
        <v>2007</v>
      </c>
      <c r="BA152" s="23"/>
      <c r="BB152" s="39">
        <v>0</v>
      </c>
      <c r="BC152" s="39">
        <v>0</v>
      </c>
      <c r="BD152" s="39">
        <v>0</v>
      </c>
      <c r="BE152" s="59">
        <v>1</v>
      </c>
      <c r="BF152" s="39" t="s">
        <v>433</v>
      </c>
      <c r="BG152" s="59" t="s">
        <v>433</v>
      </c>
      <c r="BH152" s="39" t="s">
        <v>433</v>
      </c>
      <c r="BI152" s="39" t="s">
        <v>433</v>
      </c>
      <c r="BJ152" s="39" t="s">
        <v>433</v>
      </c>
      <c r="BK152" s="39" t="s">
        <v>433</v>
      </c>
      <c r="BL152" s="39" t="s">
        <v>433</v>
      </c>
      <c r="BM152" s="57">
        <v>1</v>
      </c>
      <c r="BN152" s="18">
        <v>0</v>
      </c>
      <c r="BO152">
        <v>0</v>
      </c>
      <c r="BP152" s="54">
        <v>1</v>
      </c>
      <c r="BQ152" t="s">
        <v>433</v>
      </c>
      <c r="BR152" s="54" t="s">
        <v>433</v>
      </c>
      <c r="BT152" s="18"/>
      <c r="BU152" t="s">
        <v>433</v>
      </c>
      <c r="BV152" s="18" t="s">
        <v>433</v>
      </c>
      <c r="BW152" s="18" t="s">
        <v>11</v>
      </c>
      <c r="CD152" s="18"/>
      <c r="CG152" s="18"/>
      <c r="CJ152" s="25">
        <v>44.5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 s="18">
        <v>0</v>
      </c>
      <c r="CS152">
        <v>0</v>
      </c>
      <c r="CT152">
        <v>0</v>
      </c>
      <c r="CU152">
        <v>0</v>
      </c>
      <c r="CV152" s="18">
        <v>1</v>
      </c>
      <c r="CW152">
        <v>0</v>
      </c>
      <c r="CX152">
        <v>0</v>
      </c>
      <c r="CY152">
        <v>0</v>
      </c>
      <c r="CZ152">
        <v>0</v>
      </c>
      <c r="DA152" s="18">
        <v>0</v>
      </c>
      <c r="DB152">
        <v>0</v>
      </c>
      <c r="DC152">
        <v>0</v>
      </c>
      <c r="DD152">
        <v>1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18">
        <v>0</v>
      </c>
      <c r="DN152" s="18"/>
      <c r="DS152" s="43" t="s">
        <v>397</v>
      </c>
    </row>
    <row r="153" spans="1:123" x14ac:dyDescent="0.25">
      <c r="A153">
        <v>152</v>
      </c>
      <c r="B153">
        <v>14</v>
      </c>
      <c r="C153" s="25" t="s">
        <v>487</v>
      </c>
      <c r="D153" s="12">
        <v>10.6</v>
      </c>
      <c r="E153" s="14">
        <v>0.5</v>
      </c>
      <c r="F153" s="7">
        <v>31.713380227424</v>
      </c>
      <c r="G153" s="7">
        <f t="shared" si="123"/>
        <v>10.1</v>
      </c>
      <c r="H153" s="16">
        <f t="shared" si="124"/>
        <v>11.1</v>
      </c>
      <c r="I153" s="11">
        <f t="shared" si="113"/>
        <v>0.18049659984710903</v>
      </c>
      <c r="J153" s="39">
        <f t="shared" si="114"/>
        <v>5.6914967295421072E-3</v>
      </c>
      <c r="K153" s="39">
        <f t="shared" si="125"/>
        <v>175.7007071284836</v>
      </c>
      <c r="L153" s="39">
        <f t="shared" si="126"/>
        <v>0.17480510311756692</v>
      </c>
      <c r="M153" s="39">
        <f t="shared" si="127"/>
        <v>0.18618809657665114</v>
      </c>
      <c r="N153" s="42"/>
      <c r="O153" s="8"/>
      <c r="P153" s="9"/>
      <c r="Q153" s="9"/>
      <c r="R153" s="8"/>
      <c r="S153" s="9"/>
      <c r="T153" s="9"/>
      <c r="U153" s="8"/>
      <c r="V153" s="9"/>
      <c r="W153" s="9"/>
      <c r="X153" s="9"/>
      <c r="Y153" s="8"/>
      <c r="Z153" s="9"/>
      <c r="AA153" s="8">
        <v>1</v>
      </c>
      <c r="AB153" s="9">
        <v>0</v>
      </c>
      <c r="AC153" s="8">
        <v>0</v>
      </c>
      <c r="AD153" s="9">
        <v>0</v>
      </c>
      <c r="AE153" s="9">
        <v>0</v>
      </c>
      <c r="AF153" s="9">
        <v>1</v>
      </c>
      <c r="AG153" s="9">
        <v>0</v>
      </c>
      <c r="AH153" s="8">
        <v>29869</v>
      </c>
      <c r="AI153" s="9">
        <v>3</v>
      </c>
      <c r="AJ153" s="9">
        <f t="shared" si="99"/>
        <v>29865</v>
      </c>
      <c r="AL153" s="7">
        <v>12.6</v>
      </c>
      <c r="AM153" s="7">
        <f t="shared" si="128"/>
        <v>25.9</v>
      </c>
      <c r="AN153" s="9">
        <v>1</v>
      </c>
      <c r="AO153" s="9">
        <v>0</v>
      </c>
      <c r="AP153" s="9">
        <v>0</v>
      </c>
      <c r="AQ153" s="9">
        <v>0</v>
      </c>
      <c r="AR153" s="9">
        <v>1</v>
      </c>
      <c r="AS153" s="9">
        <v>0</v>
      </c>
      <c r="AT153" s="8">
        <v>0</v>
      </c>
      <c r="AU153" s="9">
        <v>1</v>
      </c>
      <c r="AV153" s="31">
        <v>0</v>
      </c>
      <c r="AW153" s="9">
        <v>0</v>
      </c>
      <c r="AX153" s="9">
        <v>0</v>
      </c>
      <c r="AY153" s="31">
        <v>1</v>
      </c>
      <c r="AZ153" s="21">
        <v>2007</v>
      </c>
      <c r="BA153" s="23"/>
      <c r="BB153" s="39">
        <v>0</v>
      </c>
      <c r="BC153" s="39">
        <v>0</v>
      </c>
      <c r="BD153" s="39">
        <v>0</v>
      </c>
      <c r="BE153" s="59">
        <v>1</v>
      </c>
      <c r="BF153" s="39" t="s">
        <v>433</v>
      </c>
      <c r="BG153" s="59" t="s">
        <v>433</v>
      </c>
      <c r="BH153" s="39" t="s">
        <v>433</v>
      </c>
      <c r="BI153" s="39" t="s">
        <v>433</v>
      </c>
      <c r="BJ153" s="39" t="s">
        <v>433</v>
      </c>
      <c r="BK153" s="39" t="s">
        <v>433</v>
      </c>
      <c r="BL153" s="39" t="s">
        <v>433</v>
      </c>
      <c r="BM153" s="57">
        <v>1</v>
      </c>
      <c r="BN153" s="18">
        <v>0</v>
      </c>
      <c r="BO153">
        <v>0</v>
      </c>
      <c r="BP153" s="54">
        <v>1</v>
      </c>
      <c r="BQ153" t="s">
        <v>433</v>
      </c>
      <c r="BR153" s="54" t="s">
        <v>433</v>
      </c>
      <c r="BT153" s="18"/>
      <c r="BU153" t="s">
        <v>433</v>
      </c>
      <c r="BV153" s="18" t="s">
        <v>433</v>
      </c>
      <c r="BW153" s="18" t="s">
        <v>11</v>
      </c>
      <c r="CD153" s="18"/>
      <c r="CG153" s="18"/>
      <c r="CJ153" s="25">
        <v>44.5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 s="18">
        <v>0</v>
      </c>
      <c r="CS153">
        <v>0</v>
      </c>
      <c r="CT153">
        <v>0</v>
      </c>
      <c r="CU153">
        <v>0</v>
      </c>
      <c r="CV153" s="18">
        <v>1</v>
      </c>
      <c r="CW153">
        <v>0</v>
      </c>
      <c r="CX153">
        <v>0</v>
      </c>
      <c r="CY153">
        <v>0</v>
      </c>
      <c r="CZ153">
        <v>0</v>
      </c>
      <c r="DA153" s="18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 s="18">
        <v>0</v>
      </c>
      <c r="DN153" s="18"/>
      <c r="DS153" s="43" t="s">
        <v>397</v>
      </c>
    </row>
    <row r="154" spans="1:123" s="69" customFormat="1" x14ac:dyDescent="0.25">
      <c r="A154" s="69">
        <v>153</v>
      </c>
      <c r="B154" s="69">
        <v>14</v>
      </c>
      <c r="C154" s="70" t="s">
        <v>487</v>
      </c>
      <c r="D154" s="71">
        <v>11.1</v>
      </c>
      <c r="E154" s="72">
        <v>0.6</v>
      </c>
      <c r="F154" s="73">
        <v>32.713380227423997</v>
      </c>
      <c r="G154" s="73">
        <f t="shared" si="123"/>
        <v>10.5</v>
      </c>
      <c r="H154" s="74">
        <f t="shared" si="124"/>
        <v>11.7</v>
      </c>
      <c r="I154" s="75">
        <f t="shared" si="113"/>
        <v>0.18598810220012707</v>
      </c>
      <c r="J154" s="76">
        <f t="shared" si="114"/>
        <v>5.6853831951065434E-3</v>
      </c>
      <c r="K154" s="76">
        <f t="shared" si="125"/>
        <v>175.88963939329687</v>
      </c>
      <c r="L154" s="76">
        <f t="shared" si="126"/>
        <v>0.18030271900502054</v>
      </c>
      <c r="M154" s="76">
        <f t="shared" si="127"/>
        <v>0.1916734853952336</v>
      </c>
      <c r="N154" s="77"/>
      <c r="O154" s="78"/>
      <c r="P154" s="79"/>
      <c r="Q154" s="79"/>
      <c r="R154" s="78"/>
      <c r="S154" s="79"/>
      <c r="T154" s="79"/>
      <c r="U154" s="78"/>
      <c r="V154" s="79"/>
      <c r="W154" s="79"/>
      <c r="X154" s="79"/>
      <c r="Y154" s="78"/>
      <c r="Z154" s="79"/>
      <c r="AA154" s="78">
        <v>1</v>
      </c>
      <c r="AB154" s="79">
        <v>0</v>
      </c>
      <c r="AC154" s="78">
        <v>0</v>
      </c>
      <c r="AD154" s="79">
        <v>0</v>
      </c>
      <c r="AE154" s="79">
        <v>0</v>
      </c>
      <c r="AF154" s="79">
        <v>1</v>
      </c>
      <c r="AG154" s="79">
        <v>0</v>
      </c>
      <c r="AH154" s="78">
        <v>29871</v>
      </c>
      <c r="AI154" s="79">
        <v>3</v>
      </c>
      <c r="AJ154" s="79">
        <f t="shared" si="99"/>
        <v>29867</v>
      </c>
      <c r="AK154" s="79"/>
      <c r="AL154" s="73">
        <v>12.6</v>
      </c>
      <c r="AM154" s="73">
        <f t="shared" si="128"/>
        <v>25.9</v>
      </c>
      <c r="AN154" s="79">
        <v>1</v>
      </c>
      <c r="AO154" s="79">
        <v>0</v>
      </c>
      <c r="AP154" s="79">
        <v>0</v>
      </c>
      <c r="AQ154" s="79">
        <v>0</v>
      </c>
      <c r="AR154" s="79">
        <v>0</v>
      </c>
      <c r="AS154" s="79">
        <v>1</v>
      </c>
      <c r="AT154" s="78">
        <v>0</v>
      </c>
      <c r="AU154" s="79">
        <v>1</v>
      </c>
      <c r="AV154" s="80">
        <v>0</v>
      </c>
      <c r="AW154" s="79">
        <v>0</v>
      </c>
      <c r="AX154" s="79">
        <v>0</v>
      </c>
      <c r="AY154" s="80">
        <v>1</v>
      </c>
      <c r="AZ154" s="81">
        <v>2007</v>
      </c>
      <c r="BA154" s="82"/>
      <c r="BB154" s="76">
        <v>0</v>
      </c>
      <c r="BC154" s="76">
        <v>0</v>
      </c>
      <c r="BD154" s="76">
        <v>0</v>
      </c>
      <c r="BE154" s="83">
        <v>1</v>
      </c>
      <c r="BF154" s="76" t="s">
        <v>433</v>
      </c>
      <c r="BG154" s="83" t="s">
        <v>433</v>
      </c>
      <c r="BH154" s="76" t="s">
        <v>433</v>
      </c>
      <c r="BI154" s="76" t="s">
        <v>433</v>
      </c>
      <c r="BJ154" s="76" t="s">
        <v>433</v>
      </c>
      <c r="BK154" s="76" t="s">
        <v>433</v>
      </c>
      <c r="BL154" s="76" t="s">
        <v>433</v>
      </c>
      <c r="BM154" s="84">
        <v>1</v>
      </c>
      <c r="BN154" s="85">
        <v>0</v>
      </c>
      <c r="BO154" s="69">
        <v>0</v>
      </c>
      <c r="BP154" s="86">
        <v>1</v>
      </c>
      <c r="BQ154" s="69" t="s">
        <v>433</v>
      </c>
      <c r="BR154" s="86" t="s">
        <v>433</v>
      </c>
      <c r="BT154" s="85"/>
      <c r="BU154" s="69" t="s">
        <v>433</v>
      </c>
      <c r="BV154" s="85" t="s">
        <v>433</v>
      </c>
      <c r="BW154" s="85" t="s">
        <v>11</v>
      </c>
      <c r="CD154" s="85"/>
      <c r="CG154" s="85"/>
      <c r="CJ154" s="70">
        <v>44.5</v>
      </c>
      <c r="CK154" s="69">
        <v>1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85">
        <v>0</v>
      </c>
      <c r="CS154" s="69">
        <v>0</v>
      </c>
      <c r="CT154" s="69">
        <v>0</v>
      </c>
      <c r="CU154" s="69">
        <v>0</v>
      </c>
      <c r="CV154" s="85">
        <v>1</v>
      </c>
      <c r="CW154" s="69">
        <v>0</v>
      </c>
      <c r="CX154" s="69">
        <v>0</v>
      </c>
      <c r="CY154" s="69">
        <v>0</v>
      </c>
      <c r="CZ154" s="69">
        <v>0</v>
      </c>
      <c r="DA154" s="85">
        <v>0</v>
      </c>
      <c r="DB154" s="69">
        <v>0</v>
      </c>
      <c r="DC154" s="69">
        <v>0</v>
      </c>
      <c r="DD154" s="69">
        <v>1</v>
      </c>
      <c r="DE154" s="69">
        <v>1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85">
        <v>0</v>
      </c>
      <c r="DN154" s="85"/>
      <c r="DR154" s="70"/>
      <c r="DS154" s="87" t="s">
        <v>397</v>
      </c>
    </row>
    <row r="155" spans="1:123" x14ac:dyDescent="0.25">
      <c r="A155">
        <v>154</v>
      </c>
      <c r="B155">
        <v>15</v>
      </c>
      <c r="C155" s="25" t="s">
        <v>488</v>
      </c>
      <c r="D155" s="12">
        <v>7.2</v>
      </c>
      <c r="E155" s="14">
        <v>0.5</v>
      </c>
      <c r="F155" s="7">
        <f>D155/E155</f>
        <v>14.4</v>
      </c>
      <c r="G155" s="7">
        <f t="shared" si="123"/>
        <v>6.7</v>
      </c>
      <c r="H155" s="16">
        <f t="shared" si="124"/>
        <v>7.7</v>
      </c>
      <c r="I155" s="11">
        <f t="shared" si="113"/>
        <v>0.13314306921085112</v>
      </c>
      <c r="J155" s="39">
        <f t="shared" si="114"/>
        <v>9.2460464729757722E-3</v>
      </c>
      <c r="K155" s="39">
        <f t="shared" ref="K155:K156" si="129">IFERROR(1/J155, "X")</f>
        <v>108.15433417112789</v>
      </c>
      <c r="L155" s="39">
        <f t="shared" ref="L155:L156" si="130">IFERROR(I155-J155, "X")</f>
        <v>0.12389702273787534</v>
      </c>
      <c r="M155" s="39">
        <f t="shared" ref="M155:M156" si="131">IFERROR(I155+J155, "X")</f>
        <v>0.14238911568382689</v>
      </c>
      <c r="N155" s="42"/>
      <c r="O155" s="8"/>
      <c r="P155" s="9"/>
      <c r="Q155" s="9"/>
      <c r="R155" s="8"/>
      <c r="S155" s="9"/>
      <c r="T155" s="9"/>
      <c r="U155" s="8"/>
      <c r="V155" s="9"/>
      <c r="W155" s="9"/>
      <c r="X155" s="9"/>
      <c r="Y155" s="8"/>
      <c r="Z155" s="9"/>
      <c r="AA155" s="8">
        <v>1</v>
      </c>
      <c r="AB155" s="9">
        <v>0</v>
      </c>
      <c r="AC155" s="8">
        <v>0</v>
      </c>
      <c r="AD155" s="9">
        <v>0</v>
      </c>
      <c r="AE155" s="9">
        <v>1</v>
      </c>
      <c r="AF155" s="9">
        <v>0</v>
      </c>
      <c r="AG155" s="9">
        <v>0</v>
      </c>
      <c r="AH155" s="8">
        <v>11501</v>
      </c>
      <c r="AI155" s="9">
        <v>10</v>
      </c>
      <c r="AJ155" s="9">
        <f t="shared" si="99"/>
        <v>11490</v>
      </c>
      <c r="AL155" s="7">
        <v>5.6660000000000004</v>
      </c>
      <c r="AM155" s="7">
        <v>20.492000000000001</v>
      </c>
      <c r="AN155" s="9">
        <v>1</v>
      </c>
      <c r="AO155" s="9">
        <v>0</v>
      </c>
      <c r="AP155" s="9">
        <v>0</v>
      </c>
      <c r="AQ155" s="9">
        <v>0</v>
      </c>
      <c r="AR155" s="9">
        <v>0</v>
      </c>
      <c r="AS155" s="9">
        <v>1</v>
      </c>
      <c r="AT155" s="8">
        <v>0</v>
      </c>
      <c r="AU155" s="9">
        <v>1</v>
      </c>
      <c r="AV155" s="31">
        <v>0</v>
      </c>
      <c r="AW155" s="9">
        <v>1</v>
      </c>
      <c r="AX155" s="9">
        <v>0</v>
      </c>
      <c r="AY155" s="31">
        <v>0</v>
      </c>
      <c r="AZ155" s="21">
        <v>2002</v>
      </c>
      <c r="BA155" s="23"/>
      <c r="BB155" s="39">
        <v>0.36099999999999999</v>
      </c>
      <c r="BC155" s="39">
        <v>0.17599999999999999</v>
      </c>
      <c r="BD155" s="39">
        <v>0.122</v>
      </c>
      <c r="BE155" s="59">
        <f>1-SUM(BB155:BD155)</f>
        <v>0.34100000000000008</v>
      </c>
      <c r="BF155" s="39" t="s">
        <v>433</v>
      </c>
      <c r="BG155" s="59" t="s">
        <v>433</v>
      </c>
      <c r="BH155" s="39" t="s">
        <v>433</v>
      </c>
      <c r="BI155" s="39" t="s">
        <v>433</v>
      </c>
      <c r="BJ155" s="39" t="s">
        <v>433</v>
      </c>
      <c r="BK155" s="39" t="s">
        <v>433</v>
      </c>
      <c r="BL155" s="39" t="s">
        <v>433</v>
      </c>
      <c r="BM155" s="57">
        <f>1-BN155</f>
        <v>0.5181</v>
      </c>
      <c r="BN155" s="18">
        <v>0.4819</v>
      </c>
      <c r="BO155">
        <v>1</v>
      </c>
      <c r="BP155" s="54">
        <v>0</v>
      </c>
      <c r="BQ155" t="s">
        <v>433</v>
      </c>
      <c r="BR155" s="54" t="s">
        <v>433</v>
      </c>
      <c r="BT155" s="18"/>
      <c r="BU155">
        <f>1-BV155</f>
        <v>0.61399999999999999</v>
      </c>
      <c r="BV155" s="18">
        <v>0.38600000000000001</v>
      </c>
      <c r="BW155" s="18" t="s">
        <v>214</v>
      </c>
      <c r="CD155" s="18"/>
      <c r="CG155" s="18"/>
      <c r="CJ155" s="25">
        <v>34.277000000000001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 s="18">
        <v>0</v>
      </c>
      <c r="CS155">
        <v>0</v>
      </c>
      <c r="CT155">
        <v>0</v>
      </c>
      <c r="CU155">
        <v>1</v>
      </c>
      <c r="CV155" s="18">
        <v>0</v>
      </c>
      <c r="CW155">
        <v>0</v>
      </c>
      <c r="CX155">
        <v>0</v>
      </c>
      <c r="CY155">
        <v>0</v>
      </c>
      <c r="CZ155">
        <v>0</v>
      </c>
      <c r="DA155" s="18">
        <v>0</v>
      </c>
      <c r="DB155">
        <v>0</v>
      </c>
      <c r="DC155">
        <v>0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 s="18">
        <v>1</v>
      </c>
      <c r="DN155" s="18"/>
      <c r="DS155" s="43" t="s">
        <v>397</v>
      </c>
    </row>
    <row r="156" spans="1:123" x14ac:dyDescent="0.25">
      <c r="A156">
        <v>155</v>
      </c>
      <c r="B156">
        <v>15</v>
      </c>
      <c r="C156" s="25" t="s">
        <v>488</v>
      </c>
      <c r="D156" s="12">
        <v>16.600000000000001</v>
      </c>
      <c r="E156" s="14">
        <v>1</v>
      </c>
      <c r="F156" s="7">
        <f>D156/E156</f>
        <v>16.600000000000001</v>
      </c>
      <c r="G156" s="7">
        <f t="shared" si="123"/>
        <v>15.600000000000001</v>
      </c>
      <c r="H156" s="16">
        <f t="shared" si="124"/>
        <v>17.600000000000001</v>
      </c>
      <c r="I156" s="11">
        <f t="shared" si="113"/>
        <v>0.34745373685855596</v>
      </c>
      <c r="J156" s="39">
        <f t="shared" si="114"/>
        <v>2.0930948003527464E-2</v>
      </c>
      <c r="K156" s="39">
        <f t="shared" si="129"/>
        <v>47.776144674931651</v>
      </c>
      <c r="L156" s="39">
        <f t="shared" si="130"/>
        <v>0.3265227888550285</v>
      </c>
      <c r="M156" s="39">
        <f t="shared" si="131"/>
        <v>0.36838468486208342</v>
      </c>
      <c r="N156" s="42"/>
      <c r="O156" s="8"/>
      <c r="P156" s="9"/>
      <c r="Q156" s="9"/>
      <c r="R156" s="8"/>
      <c r="S156" s="9"/>
      <c r="T156" s="9"/>
      <c r="U156" s="8"/>
      <c r="V156" s="9"/>
      <c r="W156" s="9"/>
      <c r="X156" s="9"/>
      <c r="Y156" s="8"/>
      <c r="Z156" s="9"/>
      <c r="AA156" s="8">
        <v>1</v>
      </c>
      <c r="AB156" s="9">
        <v>0</v>
      </c>
      <c r="AC156" s="8">
        <v>0</v>
      </c>
      <c r="AD156" s="9">
        <v>0</v>
      </c>
      <c r="AE156" s="9">
        <v>1</v>
      </c>
      <c r="AF156" s="9">
        <v>0</v>
      </c>
      <c r="AG156" s="9">
        <v>0</v>
      </c>
      <c r="AH156" s="8">
        <v>2018</v>
      </c>
      <c r="AI156" s="9">
        <v>10</v>
      </c>
      <c r="AJ156" s="9">
        <f t="shared" si="99"/>
        <v>2007</v>
      </c>
      <c r="AL156" s="7">
        <v>4.3259999999999996</v>
      </c>
      <c r="AM156" s="7">
        <v>20.097000000000001</v>
      </c>
      <c r="AN156" s="9">
        <v>1</v>
      </c>
      <c r="AO156" s="9">
        <v>0</v>
      </c>
      <c r="AP156" s="9">
        <v>0</v>
      </c>
      <c r="AQ156" s="9">
        <v>0</v>
      </c>
      <c r="AR156" s="9">
        <v>0</v>
      </c>
      <c r="AS156" s="9">
        <v>1</v>
      </c>
      <c r="AT156" s="8">
        <v>0</v>
      </c>
      <c r="AU156" s="9">
        <v>1</v>
      </c>
      <c r="AV156" s="31">
        <v>0</v>
      </c>
      <c r="AW156" s="9">
        <v>1</v>
      </c>
      <c r="AX156" s="9">
        <v>0</v>
      </c>
      <c r="AY156" s="31">
        <v>0</v>
      </c>
      <c r="AZ156" s="21">
        <v>2002</v>
      </c>
      <c r="BA156" s="23"/>
      <c r="BB156" s="39">
        <v>0.58099999999999996</v>
      </c>
      <c r="BC156" s="39">
        <v>9.0999999999999998E-2</v>
      </c>
      <c r="BD156" s="39">
        <v>3.9E-2</v>
      </c>
      <c r="BE156" s="59">
        <f>1-SUM(BB156:BD156)</f>
        <v>0.28900000000000003</v>
      </c>
      <c r="BF156" s="39" t="s">
        <v>433</v>
      </c>
      <c r="BG156" s="59" t="s">
        <v>433</v>
      </c>
      <c r="BH156" s="39" t="s">
        <v>433</v>
      </c>
      <c r="BI156" s="39" t="s">
        <v>433</v>
      </c>
      <c r="BJ156" s="39" t="s">
        <v>433</v>
      </c>
      <c r="BK156" s="39" t="s">
        <v>433</v>
      </c>
      <c r="BL156" s="39" t="s">
        <v>433</v>
      </c>
      <c r="BM156" s="57">
        <f>1-BN156</f>
        <v>0.3831</v>
      </c>
      <c r="BN156" s="18">
        <v>0.6169</v>
      </c>
      <c r="BO156">
        <v>0</v>
      </c>
      <c r="BP156" s="54">
        <v>1</v>
      </c>
      <c r="BQ156" t="s">
        <v>433</v>
      </c>
      <c r="BR156" s="54" t="s">
        <v>433</v>
      </c>
      <c r="BT156" s="18"/>
      <c r="BU156">
        <f t="shared" ref="BU156:BU190" si="132">1-BV156</f>
        <v>0.63400000000000001</v>
      </c>
      <c r="BV156" s="18">
        <v>0.36599999999999999</v>
      </c>
      <c r="BW156" s="18" t="s">
        <v>214</v>
      </c>
      <c r="CD156" s="18"/>
      <c r="CG156" s="18"/>
      <c r="CJ156" s="25">
        <v>33.124000000000002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 s="18">
        <v>0</v>
      </c>
      <c r="CS156">
        <v>0</v>
      </c>
      <c r="CT156">
        <v>0</v>
      </c>
      <c r="CU156">
        <v>1</v>
      </c>
      <c r="CV156" s="18">
        <v>0</v>
      </c>
      <c r="CW156">
        <v>0</v>
      </c>
      <c r="CX156">
        <v>0</v>
      </c>
      <c r="CY156">
        <v>0</v>
      </c>
      <c r="CZ156">
        <v>0</v>
      </c>
      <c r="DA156" s="18">
        <v>0</v>
      </c>
      <c r="DB156">
        <v>0</v>
      </c>
      <c r="DC156">
        <v>0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 s="18">
        <v>1</v>
      </c>
      <c r="DN156" s="18"/>
      <c r="DS156" s="43" t="s">
        <v>397</v>
      </c>
    </row>
    <row r="157" spans="1:123" x14ac:dyDescent="0.25">
      <c r="A157">
        <v>156</v>
      </c>
      <c r="B157">
        <v>15</v>
      </c>
      <c r="C157" s="25" t="s">
        <v>488</v>
      </c>
      <c r="D157" s="12">
        <v>2.7</v>
      </c>
      <c r="E157" s="14">
        <f>D157/F157</f>
        <v>0.39648284790268845</v>
      </c>
      <c r="F157" s="7">
        <f>SQRT((0.011/0.03)^2 + (0.136/0.02)^2)</f>
        <v>6.8098784456438324</v>
      </c>
      <c r="G157" s="7">
        <f t="shared" ref="G157:G160" si="133">D157-E157</f>
        <v>2.3035171520973119</v>
      </c>
      <c r="H157" s="16">
        <f t="shared" ref="H157:H160" si="134">D157+E157</f>
        <v>3.0964828479026885</v>
      </c>
      <c r="I157" s="11">
        <f t="shared" si="113"/>
        <v>6.3421496849380379E-2</v>
      </c>
      <c r="J157" s="39">
        <f t="shared" si="114"/>
        <v>9.3131613663310058E-3</v>
      </c>
      <c r="K157" s="39">
        <f t="shared" ref="K157:K160" si="135">IFERROR(1/J157, "X")</f>
        <v>107.37492465396399</v>
      </c>
      <c r="L157" s="39">
        <f t="shared" ref="L157:L160" si="136">IFERROR(I157-J157, "X")</f>
        <v>5.4108335483049372E-2</v>
      </c>
      <c r="M157" s="39">
        <f t="shared" ref="M157:M160" si="137">IFERROR(I157+J157, "X")</f>
        <v>7.2734658215711387E-2</v>
      </c>
      <c r="N157" s="42"/>
      <c r="O157" s="8"/>
      <c r="P157" s="9"/>
      <c r="Q157" s="9"/>
      <c r="R157" s="8"/>
      <c r="S157" s="9"/>
      <c r="T157" s="9"/>
      <c r="U157" s="8"/>
      <c r="V157" s="9"/>
      <c r="W157" s="9"/>
      <c r="X157" s="9"/>
      <c r="Y157" s="8"/>
      <c r="Z157" s="9"/>
      <c r="AA157" s="8">
        <v>1</v>
      </c>
      <c r="AB157" s="9">
        <v>0</v>
      </c>
      <c r="AC157" s="8">
        <v>0</v>
      </c>
      <c r="AD157" s="9">
        <v>0</v>
      </c>
      <c r="AE157" s="9">
        <v>1</v>
      </c>
      <c r="AF157" s="9">
        <v>0</v>
      </c>
      <c r="AG157" s="9">
        <v>0</v>
      </c>
      <c r="AH157" s="8">
        <v>11501</v>
      </c>
      <c r="AI157" s="9">
        <v>17</v>
      </c>
      <c r="AJ157" s="9">
        <f t="shared" si="99"/>
        <v>11483</v>
      </c>
      <c r="AL157" s="7">
        <v>5</v>
      </c>
      <c r="AM157" s="7">
        <v>20.492000000000001</v>
      </c>
      <c r="AN157" s="9">
        <v>1</v>
      </c>
      <c r="AO157" s="9">
        <v>0</v>
      </c>
      <c r="AP157" s="9">
        <v>0</v>
      </c>
      <c r="AQ157" s="9">
        <v>0</v>
      </c>
      <c r="AR157" s="9">
        <v>0</v>
      </c>
      <c r="AS157" s="9">
        <v>1</v>
      </c>
      <c r="AT157" s="8">
        <v>0</v>
      </c>
      <c r="AU157" s="9">
        <v>1</v>
      </c>
      <c r="AV157" s="31">
        <v>0</v>
      </c>
      <c r="AW157" s="9">
        <v>1</v>
      </c>
      <c r="AX157" s="9">
        <v>0</v>
      </c>
      <c r="AY157" s="31">
        <v>0</v>
      </c>
      <c r="AZ157" s="21">
        <v>2002</v>
      </c>
      <c r="BA157" s="23"/>
      <c r="BB157" s="39">
        <v>0</v>
      </c>
      <c r="BC157" s="39">
        <v>1</v>
      </c>
      <c r="BD157" s="39">
        <v>0</v>
      </c>
      <c r="BE157" s="59">
        <v>0</v>
      </c>
      <c r="BF157" s="39" t="s">
        <v>433</v>
      </c>
      <c r="BG157" s="59" t="s">
        <v>433</v>
      </c>
      <c r="BH157" s="39" t="s">
        <v>433</v>
      </c>
      <c r="BI157" s="39" t="s">
        <v>433</v>
      </c>
      <c r="BJ157" s="39" t="s">
        <v>433</v>
      </c>
      <c r="BK157" s="39" t="s">
        <v>433</v>
      </c>
      <c r="BL157" s="39" t="s">
        <v>433</v>
      </c>
      <c r="BM157" s="57">
        <f>1-BN157</f>
        <v>0.5181</v>
      </c>
      <c r="BN157" s="18">
        <v>0.4819</v>
      </c>
      <c r="BO157">
        <v>1</v>
      </c>
      <c r="BP157" s="54">
        <v>0</v>
      </c>
      <c r="BQ157" t="s">
        <v>433</v>
      </c>
      <c r="BR157" s="54" t="s">
        <v>433</v>
      </c>
      <c r="BT157" s="18"/>
      <c r="BU157">
        <f t="shared" si="132"/>
        <v>0.61399999999999999</v>
      </c>
      <c r="BV157" s="18">
        <v>0.38600000000000001</v>
      </c>
      <c r="BW157" s="18" t="s">
        <v>214</v>
      </c>
      <c r="CD157" s="18"/>
      <c r="CG157" s="18"/>
      <c r="CJ157" s="25">
        <v>34.277000000000001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 s="18">
        <v>0</v>
      </c>
      <c r="CS157">
        <v>0</v>
      </c>
      <c r="CT157">
        <v>0</v>
      </c>
      <c r="CU157">
        <v>1</v>
      </c>
      <c r="CV157" s="18">
        <v>0</v>
      </c>
      <c r="CW157">
        <v>0</v>
      </c>
      <c r="CX157">
        <v>0</v>
      </c>
      <c r="CY157">
        <v>0</v>
      </c>
      <c r="CZ157">
        <v>0</v>
      </c>
      <c r="DA157" s="18">
        <v>0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 s="18">
        <v>1</v>
      </c>
      <c r="DN157" s="18"/>
      <c r="DS157" s="43" t="s">
        <v>397</v>
      </c>
    </row>
    <row r="158" spans="1:123" x14ac:dyDescent="0.25">
      <c r="A158">
        <v>157</v>
      </c>
      <c r="B158">
        <v>15</v>
      </c>
      <c r="C158" s="25" t="s">
        <v>488</v>
      </c>
      <c r="D158" s="12">
        <v>4.5</v>
      </c>
      <c r="E158" s="14">
        <f t="shared" ref="E158:E168" si="138">D158/F158</f>
        <v>0.29682285999879893</v>
      </c>
      <c r="F158" s="7">
        <f>SQRT((0.271/0.02)^2 + (0.136/0.02)^2)</f>
        <v>15.160557377616431</v>
      </c>
      <c r="G158" s="7">
        <f t="shared" si="133"/>
        <v>4.203177140001201</v>
      </c>
      <c r="H158" s="16">
        <f t="shared" si="134"/>
        <v>4.796822859998799</v>
      </c>
      <c r="I158" s="11">
        <f t="shared" si="113"/>
        <v>0.14008254285127902</v>
      </c>
      <c r="J158" s="39">
        <f t="shared" si="114"/>
        <v>9.2399335566713224E-3</v>
      </c>
      <c r="K158" s="39">
        <f t="shared" si="135"/>
        <v>108.225886459756</v>
      </c>
      <c r="L158" s="39">
        <f t="shared" si="136"/>
        <v>0.1308426092946077</v>
      </c>
      <c r="M158" s="39">
        <f t="shared" si="137"/>
        <v>0.14932247640795035</v>
      </c>
      <c r="N158" s="42"/>
      <c r="O158" s="8"/>
      <c r="P158" s="9"/>
      <c r="Q158" s="9"/>
      <c r="R158" s="8"/>
      <c r="S158" s="9"/>
      <c r="T158" s="9"/>
      <c r="U158" s="8"/>
      <c r="V158" s="9"/>
      <c r="W158" s="9"/>
      <c r="X158" s="9"/>
      <c r="Y158" s="8"/>
      <c r="Z158" s="9"/>
      <c r="AA158" s="8">
        <v>1</v>
      </c>
      <c r="AB158" s="9">
        <v>0</v>
      </c>
      <c r="AC158" s="8">
        <v>0</v>
      </c>
      <c r="AD158" s="9">
        <v>0</v>
      </c>
      <c r="AE158" s="9">
        <v>1</v>
      </c>
      <c r="AF158" s="9">
        <v>0</v>
      </c>
      <c r="AG158" s="9">
        <v>0</v>
      </c>
      <c r="AH158" s="8">
        <v>11501</v>
      </c>
      <c r="AI158" s="9">
        <v>17</v>
      </c>
      <c r="AJ158" s="9">
        <f t="shared" si="99"/>
        <v>11483</v>
      </c>
      <c r="AL158" s="7">
        <v>7</v>
      </c>
      <c r="AM158" s="7">
        <v>20.492000000000001</v>
      </c>
      <c r="AN158" s="9">
        <v>1</v>
      </c>
      <c r="AO158" s="9">
        <v>0</v>
      </c>
      <c r="AP158" s="9">
        <v>0</v>
      </c>
      <c r="AQ158" s="9">
        <v>0</v>
      </c>
      <c r="AR158" s="9">
        <v>0</v>
      </c>
      <c r="AS158" s="9">
        <v>1</v>
      </c>
      <c r="AT158" s="8">
        <v>0</v>
      </c>
      <c r="AU158" s="9">
        <v>1</v>
      </c>
      <c r="AV158" s="31">
        <v>0</v>
      </c>
      <c r="AW158" s="9">
        <v>1</v>
      </c>
      <c r="AX158" s="9">
        <v>0</v>
      </c>
      <c r="AY158" s="31">
        <v>0</v>
      </c>
      <c r="AZ158" s="21">
        <v>2002</v>
      </c>
      <c r="BA158" s="23"/>
      <c r="BB158" s="39">
        <v>0</v>
      </c>
      <c r="BC158" s="39">
        <v>0</v>
      </c>
      <c r="BD158" s="39">
        <v>1</v>
      </c>
      <c r="BE158" s="59">
        <v>0</v>
      </c>
      <c r="BF158" s="39" t="s">
        <v>433</v>
      </c>
      <c r="BG158" s="59" t="s">
        <v>433</v>
      </c>
      <c r="BH158" s="39" t="s">
        <v>433</v>
      </c>
      <c r="BI158" s="39" t="s">
        <v>433</v>
      </c>
      <c r="BJ158" s="39" t="s">
        <v>433</v>
      </c>
      <c r="BK158" s="39" t="s">
        <v>433</v>
      </c>
      <c r="BL158" s="39" t="s">
        <v>433</v>
      </c>
      <c r="BM158" s="57">
        <f>1-BN158</f>
        <v>0.5181</v>
      </c>
      <c r="BN158" s="18">
        <v>0.4819</v>
      </c>
      <c r="BO158">
        <v>1</v>
      </c>
      <c r="BP158" s="54">
        <v>0</v>
      </c>
      <c r="BQ158" t="s">
        <v>433</v>
      </c>
      <c r="BR158" s="54" t="s">
        <v>433</v>
      </c>
      <c r="BT158" s="18"/>
      <c r="BU158">
        <f t="shared" si="132"/>
        <v>0.61399999999999999</v>
      </c>
      <c r="BV158" s="18">
        <v>0.38600000000000001</v>
      </c>
      <c r="BW158" s="18" t="s">
        <v>214</v>
      </c>
      <c r="CD158" s="18"/>
      <c r="CG158" s="18"/>
      <c r="CJ158" s="25">
        <v>34.277000000000001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 s="18">
        <v>0</v>
      </c>
      <c r="CS158">
        <v>0</v>
      </c>
      <c r="CT158">
        <v>0</v>
      </c>
      <c r="CU158">
        <v>1</v>
      </c>
      <c r="CV158" s="18">
        <v>0</v>
      </c>
      <c r="CW158">
        <v>0</v>
      </c>
      <c r="CX158">
        <v>0</v>
      </c>
      <c r="CY158">
        <v>0</v>
      </c>
      <c r="CZ158">
        <v>0</v>
      </c>
      <c r="DA158" s="1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 s="18">
        <v>1</v>
      </c>
      <c r="DN158" s="18"/>
      <c r="DS158" s="43" t="s">
        <v>397</v>
      </c>
    </row>
    <row r="159" spans="1:123" x14ac:dyDescent="0.25">
      <c r="A159">
        <v>158</v>
      </c>
      <c r="B159">
        <v>15</v>
      </c>
      <c r="C159" s="25" t="s">
        <v>488</v>
      </c>
      <c r="D159" s="12">
        <v>13.2</v>
      </c>
      <c r="E159" s="14">
        <f t="shared" si="138"/>
        <v>0.44085990313196088</v>
      </c>
      <c r="F159" s="7">
        <f>SQRT((0.271/0.02)^2 + (0.534/0.02)^2)</f>
        <v>29.941484599131019</v>
      </c>
      <c r="G159" s="7">
        <f t="shared" si="133"/>
        <v>12.759140096868038</v>
      </c>
      <c r="H159" s="16">
        <f t="shared" si="134"/>
        <v>13.640859903131961</v>
      </c>
      <c r="I159" s="11">
        <f t="shared" si="113"/>
        <v>0.26910508843055797</v>
      </c>
      <c r="J159" s="39">
        <f t="shared" si="114"/>
        <v>8.9877002437737542E-3</v>
      </c>
      <c r="K159" s="39">
        <f t="shared" si="135"/>
        <v>111.26316776004538</v>
      </c>
      <c r="L159" s="39">
        <f t="shared" si="136"/>
        <v>0.2601173881867842</v>
      </c>
      <c r="M159" s="39">
        <f t="shared" si="137"/>
        <v>0.27809278867433174</v>
      </c>
      <c r="N159" s="42"/>
      <c r="O159" s="8"/>
      <c r="P159" s="9"/>
      <c r="Q159" s="9"/>
      <c r="R159" s="8"/>
      <c r="S159" s="9"/>
      <c r="T159" s="9"/>
      <c r="U159" s="8"/>
      <c r="V159" s="9"/>
      <c r="W159" s="9"/>
      <c r="X159" s="9"/>
      <c r="Y159" s="8"/>
      <c r="Z159" s="9"/>
      <c r="AA159" s="8">
        <v>1</v>
      </c>
      <c r="AB159" s="9">
        <v>0</v>
      </c>
      <c r="AC159" s="8">
        <v>0</v>
      </c>
      <c r="AD159" s="9">
        <v>0</v>
      </c>
      <c r="AE159" s="9">
        <v>1</v>
      </c>
      <c r="AF159" s="9">
        <v>0</v>
      </c>
      <c r="AG159" s="9">
        <v>0</v>
      </c>
      <c r="AH159" s="8">
        <v>11501</v>
      </c>
      <c r="AI159" s="9">
        <v>17</v>
      </c>
      <c r="AJ159" s="9">
        <f t="shared" si="99"/>
        <v>11483</v>
      </c>
      <c r="AL159" s="7">
        <v>9.5</v>
      </c>
      <c r="AM159" s="7">
        <v>20.492000000000001</v>
      </c>
      <c r="AN159" s="9">
        <v>1</v>
      </c>
      <c r="AO159" s="9">
        <v>0</v>
      </c>
      <c r="AP159" s="9">
        <v>0</v>
      </c>
      <c r="AQ159" s="9">
        <v>0</v>
      </c>
      <c r="AR159" s="9">
        <v>0</v>
      </c>
      <c r="AS159" s="9">
        <v>1</v>
      </c>
      <c r="AT159" s="8">
        <v>0</v>
      </c>
      <c r="AU159" s="9">
        <v>1</v>
      </c>
      <c r="AV159" s="31">
        <v>0</v>
      </c>
      <c r="AW159" s="9">
        <v>1</v>
      </c>
      <c r="AX159" s="9">
        <v>0</v>
      </c>
      <c r="AY159" s="31">
        <v>0</v>
      </c>
      <c r="AZ159" s="21">
        <v>2002</v>
      </c>
      <c r="BA159" s="23"/>
      <c r="BB159" s="39">
        <v>0</v>
      </c>
      <c r="BC159" s="39">
        <v>0</v>
      </c>
      <c r="BD159" s="39">
        <v>1</v>
      </c>
      <c r="BE159" s="59">
        <v>0</v>
      </c>
      <c r="BF159" s="39" t="s">
        <v>433</v>
      </c>
      <c r="BG159" s="59" t="s">
        <v>433</v>
      </c>
      <c r="BH159" s="39" t="s">
        <v>433</v>
      </c>
      <c r="BI159" s="39" t="s">
        <v>433</v>
      </c>
      <c r="BJ159" s="39" t="s">
        <v>433</v>
      </c>
      <c r="BK159" s="39" t="s">
        <v>433</v>
      </c>
      <c r="BL159" s="39" t="s">
        <v>433</v>
      </c>
      <c r="BM159" s="57">
        <f t="shared" ref="BM159:BM162" si="139">1-BN159</f>
        <v>0.5181</v>
      </c>
      <c r="BN159" s="18">
        <v>0.4819</v>
      </c>
      <c r="BO159">
        <v>1</v>
      </c>
      <c r="BP159" s="54">
        <v>0</v>
      </c>
      <c r="BQ159" t="s">
        <v>433</v>
      </c>
      <c r="BR159" s="54" t="s">
        <v>433</v>
      </c>
      <c r="BT159" s="18"/>
      <c r="BU159">
        <f t="shared" si="132"/>
        <v>0.61399999999999999</v>
      </c>
      <c r="BV159" s="18">
        <v>0.38600000000000001</v>
      </c>
      <c r="BW159" s="18" t="s">
        <v>214</v>
      </c>
      <c r="CD159" s="18"/>
      <c r="CG159" s="18"/>
      <c r="CJ159" s="25">
        <v>34.277000000000001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 s="18">
        <v>0</v>
      </c>
      <c r="CS159">
        <v>0</v>
      </c>
      <c r="CT159">
        <v>0</v>
      </c>
      <c r="CU159">
        <v>1</v>
      </c>
      <c r="CV159" s="18">
        <v>0</v>
      </c>
      <c r="CW159">
        <v>0</v>
      </c>
      <c r="CX159">
        <v>0</v>
      </c>
      <c r="CY159">
        <v>0</v>
      </c>
      <c r="CZ159">
        <v>0</v>
      </c>
      <c r="DA159" s="18">
        <v>0</v>
      </c>
      <c r="DB159">
        <v>0</v>
      </c>
      <c r="DC159">
        <v>0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 s="18">
        <v>1</v>
      </c>
      <c r="DN159" s="18"/>
      <c r="DS159" s="43" t="s">
        <v>397</v>
      </c>
    </row>
    <row r="160" spans="1:123" x14ac:dyDescent="0.25">
      <c r="A160">
        <v>159</v>
      </c>
      <c r="B160">
        <v>15</v>
      </c>
      <c r="C160" s="25" t="s">
        <v>488</v>
      </c>
      <c r="D160" s="12">
        <v>11.4</v>
      </c>
      <c r="E160" s="14">
        <f t="shared" si="138"/>
        <v>0.30934775699157074</v>
      </c>
      <c r="F160" s="7">
        <f>SQRT((0.762/0.03)^2 + (0.534/0.02)^2)</f>
        <v>36.8517299458248</v>
      </c>
      <c r="G160" s="7">
        <f t="shared" si="133"/>
        <v>11.09065224300843</v>
      </c>
      <c r="H160" s="16">
        <f t="shared" si="134"/>
        <v>11.709347756991571</v>
      </c>
      <c r="I160" s="11">
        <f t="shared" si="113"/>
        <v>0.32520529743856608</v>
      </c>
      <c r="J160" s="39">
        <f t="shared" si="114"/>
        <v>8.8246955547716683E-3</v>
      </c>
      <c r="K160" s="39">
        <f t="shared" si="135"/>
        <v>113.31835685360073</v>
      </c>
      <c r="L160" s="39">
        <f t="shared" si="136"/>
        <v>0.31638060188379441</v>
      </c>
      <c r="M160" s="39">
        <f t="shared" si="137"/>
        <v>0.33402999299333774</v>
      </c>
      <c r="N160" s="42"/>
      <c r="O160" s="8"/>
      <c r="P160" s="9"/>
      <c r="Q160" s="9"/>
      <c r="R160" s="8"/>
      <c r="S160" s="9"/>
      <c r="T160" s="9"/>
      <c r="U160" s="8"/>
      <c r="V160" s="9"/>
      <c r="W160" s="9"/>
      <c r="X160" s="9"/>
      <c r="Y160" s="8"/>
      <c r="Z160" s="9"/>
      <c r="AA160" s="8">
        <v>1</v>
      </c>
      <c r="AB160" s="9">
        <v>0</v>
      </c>
      <c r="AC160" s="8">
        <v>0</v>
      </c>
      <c r="AD160" s="9">
        <v>0</v>
      </c>
      <c r="AE160" s="9">
        <v>1</v>
      </c>
      <c r="AF160" s="9">
        <v>0</v>
      </c>
      <c r="AG160" s="9">
        <v>0</v>
      </c>
      <c r="AH160" s="8">
        <v>11501</v>
      </c>
      <c r="AI160" s="9">
        <v>17</v>
      </c>
      <c r="AJ160" s="9">
        <f t="shared" si="99"/>
        <v>11483</v>
      </c>
      <c r="AL160" s="7">
        <v>11.5</v>
      </c>
      <c r="AM160" s="7">
        <v>20.492000000000001</v>
      </c>
      <c r="AN160" s="9">
        <v>1</v>
      </c>
      <c r="AO160" s="9">
        <v>0</v>
      </c>
      <c r="AP160" s="9">
        <v>0</v>
      </c>
      <c r="AQ160" s="9">
        <v>0</v>
      </c>
      <c r="AR160" s="9">
        <v>0</v>
      </c>
      <c r="AS160" s="9">
        <v>1</v>
      </c>
      <c r="AT160" s="8">
        <v>0</v>
      </c>
      <c r="AU160" s="9">
        <v>1</v>
      </c>
      <c r="AV160" s="31">
        <v>0</v>
      </c>
      <c r="AW160" s="9">
        <v>1</v>
      </c>
      <c r="AX160" s="9">
        <v>0</v>
      </c>
      <c r="AY160" s="31">
        <v>0</v>
      </c>
      <c r="AZ160" s="21">
        <v>2002</v>
      </c>
      <c r="BA160" s="23"/>
      <c r="BB160" s="39">
        <v>0</v>
      </c>
      <c r="BC160" s="39">
        <v>0</v>
      </c>
      <c r="BD160" s="39">
        <v>0</v>
      </c>
      <c r="BE160" s="59">
        <v>1</v>
      </c>
      <c r="BF160" s="39" t="s">
        <v>433</v>
      </c>
      <c r="BG160" s="59" t="s">
        <v>433</v>
      </c>
      <c r="BH160" s="39" t="s">
        <v>433</v>
      </c>
      <c r="BI160" s="39" t="s">
        <v>433</v>
      </c>
      <c r="BJ160" s="39" t="s">
        <v>433</v>
      </c>
      <c r="BK160" s="39" t="s">
        <v>433</v>
      </c>
      <c r="BL160" s="39" t="s">
        <v>433</v>
      </c>
      <c r="BM160" s="57">
        <f t="shared" si="139"/>
        <v>0.5181</v>
      </c>
      <c r="BN160" s="18">
        <v>0.4819</v>
      </c>
      <c r="BO160">
        <v>1</v>
      </c>
      <c r="BP160" s="54">
        <v>0</v>
      </c>
      <c r="BQ160" t="s">
        <v>433</v>
      </c>
      <c r="BR160" s="54" t="s">
        <v>433</v>
      </c>
      <c r="BT160" s="18"/>
      <c r="BU160">
        <f t="shared" si="132"/>
        <v>0.61399999999999999</v>
      </c>
      <c r="BV160" s="18">
        <v>0.38600000000000001</v>
      </c>
      <c r="BW160" s="18" t="s">
        <v>214</v>
      </c>
      <c r="CD160" s="18"/>
      <c r="CG160" s="18"/>
      <c r="CJ160" s="25">
        <v>34.277000000000001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 s="18">
        <v>0</v>
      </c>
      <c r="CS160">
        <v>0</v>
      </c>
      <c r="CT160">
        <v>0</v>
      </c>
      <c r="CU160">
        <v>1</v>
      </c>
      <c r="CV160" s="18">
        <v>0</v>
      </c>
      <c r="CW160">
        <v>0</v>
      </c>
      <c r="CX160">
        <v>0</v>
      </c>
      <c r="CY160">
        <v>0</v>
      </c>
      <c r="CZ160">
        <v>0</v>
      </c>
      <c r="DA160" s="18">
        <v>0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 s="18">
        <v>1</v>
      </c>
      <c r="DN160" s="18"/>
      <c r="DS160" s="43" t="s">
        <v>397</v>
      </c>
    </row>
    <row r="161" spans="1:123" x14ac:dyDescent="0.25">
      <c r="A161">
        <v>160</v>
      </c>
      <c r="B161">
        <v>15</v>
      </c>
      <c r="C161" s="25" t="s">
        <v>488</v>
      </c>
      <c r="D161" s="12">
        <v>15.4</v>
      </c>
      <c r="E161" s="14">
        <f t="shared" si="138"/>
        <v>0.35170533535016346</v>
      </c>
      <c r="F161" s="7">
        <f>SQRT((0.762/0.03)^2 + (1.07/0.03)^2)</f>
        <v>43.786654486397012</v>
      </c>
      <c r="G161" s="7">
        <f t="shared" ref="G161:G162" si="140">D161-E161</f>
        <v>15.048294664649838</v>
      </c>
      <c r="H161" s="16">
        <f t="shared" ref="H161:H162" si="141">D161+E161</f>
        <v>15.751705335350163</v>
      </c>
      <c r="I161" s="11">
        <f t="shared" si="113"/>
        <v>0.37825525628295048</v>
      </c>
      <c r="J161" s="39">
        <f t="shared" si="114"/>
        <v>8.6385968674647477E-3</v>
      </c>
      <c r="K161" s="39">
        <f t="shared" ref="K161:K162" si="142">IFERROR(1/J161, "X")</f>
        <v>115.75954004362281</v>
      </c>
      <c r="L161" s="39">
        <f t="shared" ref="L161:L162" si="143">IFERROR(I161-J161, "X")</f>
        <v>0.36961665941548572</v>
      </c>
      <c r="M161" s="39">
        <f t="shared" ref="M161:M162" si="144">IFERROR(I161+J161, "X")</f>
        <v>0.38689385315041525</v>
      </c>
      <c r="N161" s="42"/>
      <c r="O161" s="8"/>
      <c r="P161" s="9"/>
      <c r="Q161" s="9"/>
      <c r="R161" s="8"/>
      <c r="S161" s="9"/>
      <c r="T161" s="9"/>
      <c r="U161" s="8"/>
      <c r="V161" s="9"/>
      <c r="W161" s="9"/>
      <c r="X161" s="9"/>
      <c r="Y161" s="8"/>
      <c r="Z161" s="9"/>
      <c r="AA161" s="8">
        <v>1</v>
      </c>
      <c r="AB161" s="9">
        <v>0</v>
      </c>
      <c r="AC161" s="8">
        <v>0</v>
      </c>
      <c r="AD161" s="9">
        <v>0</v>
      </c>
      <c r="AE161" s="9">
        <v>1</v>
      </c>
      <c r="AF161" s="9">
        <v>0</v>
      </c>
      <c r="AG161" s="9">
        <v>0</v>
      </c>
      <c r="AH161" s="8">
        <v>11501</v>
      </c>
      <c r="AI161" s="9">
        <v>17</v>
      </c>
      <c r="AJ161" s="9">
        <f t="shared" si="99"/>
        <v>11483</v>
      </c>
      <c r="AL161" s="7">
        <v>13.5</v>
      </c>
      <c r="AM161" s="7">
        <v>20.492000000000001</v>
      </c>
      <c r="AN161" s="9">
        <v>1</v>
      </c>
      <c r="AO161" s="9">
        <v>0</v>
      </c>
      <c r="AP161" s="9">
        <v>0</v>
      </c>
      <c r="AQ161" s="9">
        <v>0</v>
      </c>
      <c r="AR161" s="9">
        <v>0</v>
      </c>
      <c r="AS161" s="9">
        <v>1</v>
      </c>
      <c r="AT161" s="8">
        <v>0</v>
      </c>
      <c r="AU161" s="9">
        <v>1</v>
      </c>
      <c r="AV161" s="31">
        <v>0</v>
      </c>
      <c r="AW161" s="9">
        <v>1</v>
      </c>
      <c r="AX161" s="9">
        <v>0</v>
      </c>
      <c r="AY161" s="31">
        <v>0</v>
      </c>
      <c r="AZ161" s="21">
        <v>2002</v>
      </c>
      <c r="BA161" s="23"/>
      <c r="BB161" s="39">
        <v>0</v>
      </c>
      <c r="BC161" s="39">
        <v>0</v>
      </c>
      <c r="BD161" s="39">
        <v>0</v>
      </c>
      <c r="BE161" s="59">
        <v>1</v>
      </c>
      <c r="BF161" s="39" t="s">
        <v>433</v>
      </c>
      <c r="BG161" s="59" t="s">
        <v>433</v>
      </c>
      <c r="BH161" s="39" t="s">
        <v>433</v>
      </c>
      <c r="BI161" s="39" t="s">
        <v>433</v>
      </c>
      <c r="BJ161" s="39" t="s">
        <v>433</v>
      </c>
      <c r="BK161" s="39" t="s">
        <v>433</v>
      </c>
      <c r="BL161" s="39" t="s">
        <v>433</v>
      </c>
      <c r="BM161" s="57">
        <f t="shared" si="139"/>
        <v>0.5181</v>
      </c>
      <c r="BN161" s="18">
        <v>0.4819</v>
      </c>
      <c r="BO161">
        <v>1</v>
      </c>
      <c r="BP161" s="54">
        <v>0</v>
      </c>
      <c r="BQ161" t="s">
        <v>433</v>
      </c>
      <c r="BR161" s="54" t="s">
        <v>433</v>
      </c>
      <c r="BT161" s="18"/>
      <c r="BU161">
        <f t="shared" si="132"/>
        <v>0.61399999999999999</v>
      </c>
      <c r="BV161" s="18">
        <v>0.38600000000000001</v>
      </c>
      <c r="BW161" s="18" t="s">
        <v>214</v>
      </c>
      <c r="CD161" s="18"/>
      <c r="CG161" s="18"/>
      <c r="CJ161" s="25">
        <v>34.277000000000001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 s="18">
        <v>0</v>
      </c>
      <c r="CS161">
        <v>0</v>
      </c>
      <c r="CT161">
        <v>0</v>
      </c>
      <c r="CU161">
        <v>1</v>
      </c>
      <c r="CV161" s="18">
        <v>0</v>
      </c>
      <c r="CW161">
        <v>0</v>
      </c>
      <c r="CX161">
        <v>0</v>
      </c>
      <c r="CY161">
        <v>0</v>
      </c>
      <c r="CZ161">
        <v>0</v>
      </c>
      <c r="DA161" s="18">
        <v>0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 s="18">
        <v>1</v>
      </c>
      <c r="DN161" s="18"/>
      <c r="DS161" s="43" t="s">
        <v>397</v>
      </c>
    </row>
    <row r="162" spans="1:123" x14ac:dyDescent="0.25">
      <c r="A162">
        <v>161</v>
      </c>
      <c r="B162">
        <v>15</v>
      </c>
      <c r="C162" s="25" t="s">
        <v>488</v>
      </c>
      <c r="D162" s="12">
        <v>15.1</v>
      </c>
      <c r="E162" s="14">
        <f t="shared" si="138"/>
        <v>0.26047644979967455</v>
      </c>
      <c r="F162" s="7">
        <f>SQRT((1.371/0.03)^2 + (1.07/0.03)^2)</f>
        <v>57.970691828812186</v>
      </c>
      <c r="G162" s="7">
        <f t="shared" si="140"/>
        <v>14.839523550200326</v>
      </c>
      <c r="H162" s="16">
        <f t="shared" si="141"/>
        <v>15.360476449799673</v>
      </c>
      <c r="I162" s="11">
        <f t="shared" si="113"/>
        <v>0.47581578529362467</v>
      </c>
      <c r="J162" s="39">
        <f t="shared" si="114"/>
        <v>8.2078679809223544E-3</v>
      </c>
      <c r="K162" s="39">
        <f t="shared" si="142"/>
        <v>121.83431828147236</v>
      </c>
      <c r="L162" s="39">
        <f t="shared" si="143"/>
        <v>0.46760791731270229</v>
      </c>
      <c r="M162" s="39">
        <f t="shared" si="144"/>
        <v>0.48402365327454705</v>
      </c>
      <c r="N162" s="42"/>
      <c r="O162" s="8"/>
      <c r="P162" s="9"/>
      <c r="Q162" s="9"/>
      <c r="R162" s="8"/>
      <c r="S162" s="9"/>
      <c r="T162" s="9"/>
      <c r="U162" s="8"/>
      <c r="V162" s="9"/>
      <c r="W162" s="9"/>
      <c r="X162" s="9"/>
      <c r="Y162" s="8"/>
      <c r="Z162" s="9"/>
      <c r="AA162" s="8">
        <v>1</v>
      </c>
      <c r="AB162" s="9">
        <v>0</v>
      </c>
      <c r="AC162" s="8">
        <v>0</v>
      </c>
      <c r="AD162" s="9">
        <v>0</v>
      </c>
      <c r="AE162" s="9">
        <v>1</v>
      </c>
      <c r="AF162" s="9">
        <v>0</v>
      </c>
      <c r="AG162" s="9">
        <v>0</v>
      </c>
      <c r="AH162" s="8">
        <v>11501</v>
      </c>
      <c r="AI162" s="9">
        <v>17</v>
      </c>
      <c r="AJ162" s="9">
        <f t="shared" si="99"/>
        <v>11483</v>
      </c>
      <c r="AL162" s="7">
        <v>15</v>
      </c>
      <c r="AM162" s="7">
        <v>20.492000000000001</v>
      </c>
      <c r="AN162" s="9">
        <v>1</v>
      </c>
      <c r="AO162" s="9">
        <v>0</v>
      </c>
      <c r="AP162" s="9">
        <v>0</v>
      </c>
      <c r="AQ162" s="9">
        <v>0</v>
      </c>
      <c r="AR162" s="9">
        <v>0</v>
      </c>
      <c r="AS162" s="9">
        <v>1</v>
      </c>
      <c r="AT162" s="8">
        <v>0</v>
      </c>
      <c r="AU162" s="9">
        <v>1</v>
      </c>
      <c r="AV162" s="31">
        <v>0</v>
      </c>
      <c r="AW162" s="9">
        <v>1</v>
      </c>
      <c r="AX162" s="9">
        <v>0</v>
      </c>
      <c r="AY162" s="31">
        <v>0</v>
      </c>
      <c r="AZ162" s="21">
        <v>2002</v>
      </c>
      <c r="BA162" s="23"/>
      <c r="BB162" s="39">
        <v>0</v>
      </c>
      <c r="BC162" s="39">
        <v>0</v>
      </c>
      <c r="BD162" s="39">
        <v>0</v>
      </c>
      <c r="BE162" s="59">
        <v>1</v>
      </c>
      <c r="BF162" s="39" t="s">
        <v>433</v>
      </c>
      <c r="BG162" s="59" t="s">
        <v>433</v>
      </c>
      <c r="BH162" s="39" t="s">
        <v>433</v>
      </c>
      <c r="BI162" s="39" t="s">
        <v>433</v>
      </c>
      <c r="BJ162" s="39" t="s">
        <v>433</v>
      </c>
      <c r="BK162" s="39" t="s">
        <v>433</v>
      </c>
      <c r="BL162" s="39" t="s">
        <v>433</v>
      </c>
      <c r="BM162" s="57">
        <f t="shared" si="139"/>
        <v>0.5181</v>
      </c>
      <c r="BN162" s="18">
        <v>0.4819</v>
      </c>
      <c r="BO162">
        <v>1</v>
      </c>
      <c r="BP162" s="54">
        <v>0</v>
      </c>
      <c r="BQ162" t="s">
        <v>433</v>
      </c>
      <c r="BR162" s="54" t="s">
        <v>433</v>
      </c>
      <c r="BT162" s="18"/>
      <c r="BU162">
        <f t="shared" si="132"/>
        <v>0.61399999999999999</v>
      </c>
      <c r="BV162" s="18">
        <v>0.38600000000000001</v>
      </c>
      <c r="BW162" s="18" t="s">
        <v>214</v>
      </c>
      <c r="CD162" s="18"/>
      <c r="CG162" s="18"/>
      <c r="CJ162" s="25">
        <v>34.277000000000001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 s="18">
        <v>0</v>
      </c>
      <c r="CS162">
        <v>0</v>
      </c>
      <c r="CT162">
        <v>0</v>
      </c>
      <c r="CU162">
        <v>1</v>
      </c>
      <c r="CV162" s="18">
        <v>0</v>
      </c>
      <c r="CW162">
        <v>0</v>
      </c>
      <c r="CX162">
        <v>0</v>
      </c>
      <c r="CY162">
        <v>0</v>
      </c>
      <c r="CZ162">
        <v>0</v>
      </c>
      <c r="DA162" s="18">
        <v>0</v>
      </c>
      <c r="DB162">
        <v>0</v>
      </c>
      <c r="DC162">
        <v>0</v>
      </c>
      <c r="DD162">
        <v>1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 s="18">
        <v>1</v>
      </c>
      <c r="DN162" s="18"/>
      <c r="DS162" s="43" t="s">
        <v>397</v>
      </c>
    </row>
    <row r="163" spans="1:123" x14ac:dyDescent="0.25">
      <c r="A163">
        <v>162</v>
      </c>
      <c r="B163">
        <v>15</v>
      </c>
      <c r="C163" s="25" t="s">
        <v>488</v>
      </c>
      <c r="D163" s="12">
        <v>6.8</v>
      </c>
      <c r="E163" s="14">
        <f t="shared" si="138"/>
        <v>1.9914749166829471</v>
      </c>
      <c r="F163" s="7">
        <f>SQRT((0.334/0.14)^2 + (0.342/0.14)^2)</f>
        <v>3.4145546815755323</v>
      </c>
      <c r="G163" s="7">
        <f t="shared" ref="G163:G168" si="145">D163-E163</f>
        <v>4.8085250833170523</v>
      </c>
      <c r="H163" s="16">
        <f t="shared" ref="H163:H168" si="146">D163+E163</f>
        <v>8.7914749166829473</v>
      </c>
      <c r="I163" s="11">
        <f t="shared" si="113"/>
        <v>7.6130182327342963E-2</v>
      </c>
      <c r="J163" s="39">
        <f t="shared" si="114"/>
        <v>2.2295786545206312E-2</v>
      </c>
      <c r="K163" s="39">
        <f t="shared" ref="K163:K168" si="147">IFERROR(1/J163, "X")</f>
        <v>44.851523760887645</v>
      </c>
      <c r="L163" s="39">
        <f t="shared" ref="L163:L168" si="148">IFERROR(I163-J163, "X")</f>
        <v>5.3834395782136654E-2</v>
      </c>
      <c r="M163" s="39">
        <f t="shared" ref="M163:M168" si="149">IFERROR(I163+J163, "X")</f>
        <v>9.8425968872549272E-2</v>
      </c>
      <c r="N163" s="42"/>
      <c r="O163" s="8"/>
      <c r="P163" s="9"/>
      <c r="Q163" s="9"/>
      <c r="R163" s="8"/>
      <c r="S163" s="9"/>
      <c r="T163" s="9"/>
      <c r="U163" s="8"/>
      <c r="V163" s="9"/>
      <c r="W163" s="9"/>
      <c r="X163" s="9"/>
      <c r="Y163" s="8"/>
      <c r="Z163" s="9"/>
      <c r="AA163" s="8">
        <v>1</v>
      </c>
      <c r="AB163" s="9">
        <v>0</v>
      </c>
      <c r="AC163" s="8">
        <v>0</v>
      </c>
      <c r="AD163" s="9">
        <v>0</v>
      </c>
      <c r="AE163" s="9">
        <v>1</v>
      </c>
      <c r="AF163" s="9">
        <v>0</v>
      </c>
      <c r="AG163" s="9">
        <v>0</v>
      </c>
      <c r="AH163" s="8">
        <v>2018</v>
      </c>
      <c r="AI163" s="9">
        <v>17</v>
      </c>
      <c r="AJ163" s="9">
        <f t="shared" si="99"/>
        <v>2000</v>
      </c>
      <c r="AL163" s="7">
        <v>5</v>
      </c>
      <c r="AM163" s="7">
        <v>20.097000000000001</v>
      </c>
      <c r="AN163" s="9">
        <v>1</v>
      </c>
      <c r="AO163" s="9">
        <v>0</v>
      </c>
      <c r="AP163" s="9">
        <v>0</v>
      </c>
      <c r="AQ163" s="9">
        <v>0</v>
      </c>
      <c r="AR163" s="9">
        <v>0</v>
      </c>
      <c r="AS163" s="9">
        <v>1</v>
      </c>
      <c r="AT163" s="8">
        <v>0</v>
      </c>
      <c r="AU163" s="9">
        <v>1</v>
      </c>
      <c r="AV163" s="31">
        <v>0</v>
      </c>
      <c r="AW163" s="9">
        <v>1</v>
      </c>
      <c r="AX163" s="9">
        <v>0</v>
      </c>
      <c r="AY163" s="31">
        <v>0</v>
      </c>
      <c r="AZ163" s="21">
        <v>2002</v>
      </c>
      <c r="BA163" s="23"/>
      <c r="BB163" s="39">
        <v>0</v>
      </c>
      <c r="BC163" s="39">
        <v>1</v>
      </c>
      <c r="BD163" s="39">
        <v>0</v>
      </c>
      <c r="BE163" s="59">
        <v>0</v>
      </c>
      <c r="BF163" s="39" t="s">
        <v>433</v>
      </c>
      <c r="BG163" s="59" t="s">
        <v>433</v>
      </c>
      <c r="BH163" s="39" t="s">
        <v>433</v>
      </c>
      <c r="BI163" s="39" t="s">
        <v>433</v>
      </c>
      <c r="BJ163" s="39" t="s">
        <v>433</v>
      </c>
      <c r="BK163" s="39" t="s">
        <v>433</v>
      </c>
      <c r="BL163" s="39" t="s">
        <v>433</v>
      </c>
      <c r="BM163" s="57">
        <f>1-BN163</f>
        <v>0.3831</v>
      </c>
      <c r="BN163" s="18">
        <v>0.6169</v>
      </c>
      <c r="BO163">
        <v>0</v>
      </c>
      <c r="BP163" s="54">
        <v>1</v>
      </c>
      <c r="BQ163" t="s">
        <v>433</v>
      </c>
      <c r="BR163" s="54" t="s">
        <v>433</v>
      </c>
      <c r="BT163" s="18"/>
      <c r="BU163">
        <f t="shared" si="132"/>
        <v>0.63400000000000001</v>
      </c>
      <c r="BV163" s="18">
        <v>0.36599999999999999</v>
      </c>
      <c r="BW163" s="18" t="s">
        <v>214</v>
      </c>
      <c r="CD163" s="18"/>
      <c r="CG163" s="18"/>
      <c r="CJ163" s="25">
        <v>33.124000000000002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 s="18">
        <v>0</v>
      </c>
      <c r="CS163">
        <v>0</v>
      </c>
      <c r="CT163">
        <v>0</v>
      </c>
      <c r="CU163">
        <v>1</v>
      </c>
      <c r="CV163" s="18">
        <v>0</v>
      </c>
      <c r="CW163">
        <v>0</v>
      </c>
      <c r="CX163">
        <v>0</v>
      </c>
      <c r="CY163">
        <v>0</v>
      </c>
      <c r="CZ163">
        <v>0</v>
      </c>
      <c r="DA163" s="18">
        <v>0</v>
      </c>
      <c r="DB163">
        <v>0</v>
      </c>
      <c r="DC163">
        <v>0</v>
      </c>
      <c r="DD163">
        <v>1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</v>
      </c>
      <c r="DL163" s="18">
        <v>1</v>
      </c>
      <c r="DN163" s="18"/>
      <c r="DS163" s="43" t="s">
        <v>397</v>
      </c>
    </row>
    <row r="164" spans="1:123" x14ac:dyDescent="0.25">
      <c r="A164">
        <v>163</v>
      </c>
      <c r="B164">
        <v>15</v>
      </c>
      <c r="C164" s="25" t="s">
        <v>488</v>
      </c>
      <c r="D164" s="12">
        <v>20.5</v>
      </c>
      <c r="E164" s="14">
        <f t="shared" si="138"/>
        <v>2.8214268570062737</v>
      </c>
      <c r="F164" s="7">
        <f>SQRT((0.958/0.14)^2 + (0.342/0.14)^2)</f>
        <v>7.2658271998416781</v>
      </c>
      <c r="G164" s="7">
        <f t="shared" si="145"/>
        <v>17.678573142993727</v>
      </c>
      <c r="H164" s="16">
        <f t="shared" si="146"/>
        <v>23.321426857006273</v>
      </c>
      <c r="I164" s="11">
        <f t="shared" si="113"/>
        <v>0.16036609935809848</v>
      </c>
      <c r="J164" s="39">
        <f t="shared" si="114"/>
        <v>2.2071279008891494E-2</v>
      </c>
      <c r="K164" s="39">
        <f t="shared" si="147"/>
        <v>45.307750384431571</v>
      </c>
      <c r="L164" s="39">
        <f t="shared" si="148"/>
        <v>0.13829482034920698</v>
      </c>
      <c r="M164" s="39">
        <f t="shared" si="149"/>
        <v>0.18243737836698998</v>
      </c>
      <c r="N164" s="42"/>
      <c r="O164" s="8"/>
      <c r="P164" s="9"/>
      <c r="Q164" s="9"/>
      <c r="R164" s="8"/>
      <c r="S164" s="9"/>
      <c r="T164" s="9"/>
      <c r="U164" s="8"/>
      <c r="V164" s="9"/>
      <c r="W164" s="9"/>
      <c r="X164" s="9"/>
      <c r="Y164" s="8"/>
      <c r="Z164" s="9"/>
      <c r="AA164" s="8">
        <v>1</v>
      </c>
      <c r="AB164" s="9">
        <v>0</v>
      </c>
      <c r="AC164" s="8">
        <v>0</v>
      </c>
      <c r="AD164" s="9">
        <v>0</v>
      </c>
      <c r="AE164" s="9">
        <v>1</v>
      </c>
      <c r="AF164" s="9">
        <v>0</v>
      </c>
      <c r="AG164" s="9">
        <v>0</v>
      </c>
      <c r="AH164" s="8">
        <v>2018</v>
      </c>
      <c r="AI164" s="9">
        <v>17</v>
      </c>
      <c r="AJ164" s="9">
        <f t="shared" si="99"/>
        <v>2000</v>
      </c>
      <c r="AL164" s="7">
        <v>7</v>
      </c>
      <c r="AM164" s="7">
        <v>20.097000000000001</v>
      </c>
      <c r="AN164" s="9">
        <v>1</v>
      </c>
      <c r="AO164" s="9">
        <v>0</v>
      </c>
      <c r="AP164" s="9">
        <v>0</v>
      </c>
      <c r="AQ164" s="9">
        <v>0</v>
      </c>
      <c r="AR164" s="9">
        <v>0</v>
      </c>
      <c r="AS164" s="9">
        <v>1</v>
      </c>
      <c r="AT164" s="8">
        <v>0</v>
      </c>
      <c r="AU164" s="9">
        <v>1</v>
      </c>
      <c r="AV164" s="31">
        <v>0</v>
      </c>
      <c r="AW164" s="9">
        <v>1</v>
      </c>
      <c r="AX164" s="9">
        <v>0</v>
      </c>
      <c r="AY164" s="31">
        <v>0</v>
      </c>
      <c r="AZ164" s="21">
        <v>2002</v>
      </c>
      <c r="BA164" s="23"/>
      <c r="BB164" s="39">
        <v>0</v>
      </c>
      <c r="BC164" s="39">
        <v>0</v>
      </c>
      <c r="BD164" s="39">
        <v>1</v>
      </c>
      <c r="BE164" s="59">
        <v>0</v>
      </c>
      <c r="BF164" s="39" t="s">
        <v>433</v>
      </c>
      <c r="BG164" s="59" t="s">
        <v>433</v>
      </c>
      <c r="BH164" s="39" t="s">
        <v>433</v>
      </c>
      <c r="BI164" s="39" t="s">
        <v>433</v>
      </c>
      <c r="BJ164" s="39" t="s">
        <v>433</v>
      </c>
      <c r="BK164" s="39" t="s">
        <v>433</v>
      </c>
      <c r="BL164" s="39" t="s">
        <v>433</v>
      </c>
      <c r="BM164" s="57">
        <f>1-BN164</f>
        <v>0.3831</v>
      </c>
      <c r="BN164" s="18">
        <v>0.6169</v>
      </c>
      <c r="BO164">
        <v>0</v>
      </c>
      <c r="BP164" s="54">
        <v>1</v>
      </c>
      <c r="BQ164" t="s">
        <v>433</v>
      </c>
      <c r="BR164" s="54" t="s">
        <v>433</v>
      </c>
      <c r="BT164" s="18"/>
      <c r="BU164">
        <f t="shared" si="132"/>
        <v>0.63400000000000001</v>
      </c>
      <c r="BV164" s="18">
        <v>0.36599999999999999</v>
      </c>
      <c r="BW164" s="18" t="s">
        <v>214</v>
      </c>
      <c r="CD164" s="18"/>
      <c r="CG164" s="18"/>
      <c r="CJ164" s="25">
        <v>33.124000000000002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 s="18">
        <v>0</v>
      </c>
      <c r="CS164">
        <v>0</v>
      </c>
      <c r="CT164">
        <v>0</v>
      </c>
      <c r="CU164">
        <v>1</v>
      </c>
      <c r="CV164" s="18">
        <v>0</v>
      </c>
      <c r="CW164">
        <v>0</v>
      </c>
      <c r="CX164">
        <v>0</v>
      </c>
      <c r="CY164">
        <v>0</v>
      </c>
      <c r="CZ164">
        <v>0</v>
      </c>
      <c r="DA164" s="18">
        <v>0</v>
      </c>
      <c r="DB164">
        <v>0</v>
      </c>
      <c r="DC164">
        <v>0</v>
      </c>
      <c r="DD164">
        <v>1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 s="18">
        <v>1</v>
      </c>
      <c r="DN164" s="18"/>
      <c r="DS164" s="43" t="s">
        <v>397</v>
      </c>
    </row>
    <row r="165" spans="1:123" x14ac:dyDescent="0.25">
      <c r="A165">
        <v>164</v>
      </c>
      <c r="B165">
        <v>15</v>
      </c>
      <c r="C165" s="25" t="s">
        <v>488</v>
      </c>
      <c r="D165" s="12">
        <v>27.4</v>
      </c>
      <c r="E165" s="14">
        <f t="shared" si="138"/>
        <v>1.9178286749650495</v>
      </c>
      <c r="F165" s="7">
        <f>SQRT((0.958/0.14)^2 + (1.505/0.12)^2)</f>
        <v>14.286990468791137</v>
      </c>
      <c r="G165" s="7">
        <f t="shared" si="145"/>
        <v>25.482171325034948</v>
      </c>
      <c r="H165" s="16">
        <f t="shared" si="146"/>
        <v>29.31782867496505</v>
      </c>
      <c r="I165" s="11">
        <f t="shared" si="113"/>
        <v>0.30431497557447135</v>
      </c>
      <c r="J165" s="39">
        <f t="shared" si="114"/>
        <v>2.1300145488248538E-2</v>
      </c>
      <c r="K165" s="39">
        <f t="shared" si="147"/>
        <v>46.948036132039945</v>
      </c>
      <c r="L165" s="39">
        <f t="shared" si="148"/>
        <v>0.2830148300862228</v>
      </c>
      <c r="M165" s="39">
        <f t="shared" si="149"/>
        <v>0.32561512106271989</v>
      </c>
      <c r="N165" s="42"/>
      <c r="O165" s="8"/>
      <c r="P165" s="9"/>
      <c r="Q165" s="9"/>
      <c r="R165" s="8"/>
      <c r="S165" s="9"/>
      <c r="T165" s="9"/>
      <c r="U165" s="8"/>
      <c r="V165" s="9"/>
      <c r="W165" s="9"/>
      <c r="X165" s="9"/>
      <c r="Y165" s="8"/>
      <c r="Z165" s="9"/>
      <c r="AA165" s="8">
        <v>1</v>
      </c>
      <c r="AB165" s="9">
        <v>0</v>
      </c>
      <c r="AC165" s="8">
        <v>0</v>
      </c>
      <c r="AD165" s="9">
        <v>0</v>
      </c>
      <c r="AE165" s="9">
        <v>1</v>
      </c>
      <c r="AF165" s="9">
        <v>0</v>
      </c>
      <c r="AG165" s="9">
        <v>0</v>
      </c>
      <c r="AH165" s="8">
        <v>2018</v>
      </c>
      <c r="AI165" s="9">
        <v>17</v>
      </c>
      <c r="AJ165" s="9">
        <f t="shared" si="99"/>
        <v>2000</v>
      </c>
      <c r="AL165" s="7">
        <v>9.5</v>
      </c>
      <c r="AM165" s="7">
        <v>20.097000000000001</v>
      </c>
      <c r="AN165" s="9">
        <v>1</v>
      </c>
      <c r="AO165" s="9">
        <v>0</v>
      </c>
      <c r="AP165" s="9">
        <v>0</v>
      </c>
      <c r="AQ165" s="9">
        <v>0</v>
      </c>
      <c r="AR165" s="9">
        <v>0</v>
      </c>
      <c r="AS165" s="9">
        <v>1</v>
      </c>
      <c r="AT165" s="8">
        <v>0</v>
      </c>
      <c r="AU165" s="9">
        <v>1</v>
      </c>
      <c r="AV165" s="31">
        <v>0</v>
      </c>
      <c r="AW165" s="9">
        <v>1</v>
      </c>
      <c r="AX165" s="9">
        <v>0</v>
      </c>
      <c r="AY165" s="31">
        <v>0</v>
      </c>
      <c r="AZ165" s="21">
        <v>2002</v>
      </c>
      <c r="BA165" s="23"/>
      <c r="BB165" s="39">
        <v>0</v>
      </c>
      <c r="BC165" s="39">
        <v>0</v>
      </c>
      <c r="BD165" s="39">
        <v>1</v>
      </c>
      <c r="BE165" s="59">
        <v>0</v>
      </c>
      <c r="BF165" s="39" t="s">
        <v>433</v>
      </c>
      <c r="BG165" s="59" t="s">
        <v>433</v>
      </c>
      <c r="BH165" s="39" t="s">
        <v>433</v>
      </c>
      <c r="BI165" s="39" t="s">
        <v>433</v>
      </c>
      <c r="BJ165" s="39" t="s">
        <v>433</v>
      </c>
      <c r="BK165" s="39" t="s">
        <v>433</v>
      </c>
      <c r="BL165" s="39" t="s">
        <v>433</v>
      </c>
      <c r="BM165" s="57">
        <f>1-BN165</f>
        <v>0.3831</v>
      </c>
      <c r="BN165" s="18">
        <v>0.6169</v>
      </c>
      <c r="BO165">
        <v>0</v>
      </c>
      <c r="BP165" s="54">
        <v>1</v>
      </c>
      <c r="BQ165" t="s">
        <v>433</v>
      </c>
      <c r="BR165" s="54" t="s">
        <v>433</v>
      </c>
      <c r="BT165" s="18"/>
      <c r="BU165">
        <f t="shared" si="132"/>
        <v>0.63400000000000001</v>
      </c>
      <c r="BV165" s="18">
        <v>0.36599999999999999</v>
      </c>
      <c r="BW165" s="18" t="s">
        <v>214</v>
      </c>
      <c r="CD165" s="18"/>
      <c r="CG165" s="18"/>
      <c r="CJ165" s="25">
        <v>33.124000000000002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 s="18">
        <v>0</v>
      </c>
      <c r="CS165">
        <v>0</v>
      </c>
      <c r="CT165">
        <v>0</v>
      </c>
      <c r="CU165">
        <v>1</v>
      </c>
      <c r="CV165" s="18">
        <v>0</v>
      </c>
      <c r="CW165">
        <v>0</v>
      </c>
      <c r="CX165">
        <v>0</v>
      </c>
      <c r="CY165">
        <v>0</v>
      </c>
      <c r="CZ165">
        <v>0</v>
      </c>
      <c r="DA165" s="18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 s="18">
        <v>1</v>
      </c>
      <c r="DN165" s="18"/>
      <c r="DS165" s="43" t="s">
        <v>397</v>
      </c>
    </row>
    <row r="166" spans="1:123" x14ac:dyDescent="0.25">
      <c r="A166">
        <v>165</v>
      </c>
      <c r="B166">
        <v>15</v>
      </c>
      <c r="C166" s="25" t="s">
        <v>488</v>
      </c>
      <c r="D166" s="12">
        <v>16.899999999999999</v>
      </c>
      <c r="E166" s="14">
        <f t="shared" si="138"/>
        <v>0.85230595170051271</v>
      </c>
      <c r="F166" s="7">
        <f>SQRT((1.843/0.12)^2 + (1.505/0.12)^2)</f>
        <v>19.828560350049511</v>
      </c>
      <c r="G166" s="7">
        <f t="shared" si="145"/>
        <v>16.047694048299487</v>
      </c>
      <c r="H166" s="16">
        <f t="shared" si="146"/>
        <v>17.75230595170051</v>
      </c>
      <c r="I166" s="11">
        <f t="shared" si="113"/>
        <v>0.40532579632552324</v>
      </c>
      <c r="J166" s="39">
        <f t="shared" si="114"/>
        <v>2.0441514117514391E-2</v>
      </c>
      <c r="K166" s="39">
        <f t="shared" si="147"/>
        <v>48.920055248901306</v>
      </c>
      <c r="L166" s="39">
        <f t="shared" si="148"/>
        <v>0.38488428220800885</v>
      </c>
      <c r="M166" s="39">
        <f t="shared" si="149"/>
        <v>0.42576731044303762</v>
      </c>
      <c r="N166" s="42"/>
      <c r="O166" s="8"/>
      <c r="P166" s="9"/>
      <c r="Q166" s="9"/>
      <c r="R166" s="8"/>
      <c r="S166" s="9"/>
      <c r="T166" s="9"/>
      <c r="U166" s="8"/>
      <c r="V166" s="9"/>
      <c r="W166" s="9"/>
      <c r="X166" s="9"/>
      <c r="Y166" s="8"/>
      <c r="Z166" s="9"/>
      <c r="AA166" s="8">
        <v>1</v>
      </c>
      <c r="AB166" s="9">
        <v>0</v>
      </c>
      <c r="AC166" s="8">
        <v>0</v>
      </c>
      <c r="AD166" s="9">
        <v>0</v>
      </c>
      <c r="AE166" s="9">
        <v>1</v>
      </c>
      <c r="AF166" s="9">
        <v>0</v>
      </c>
      <c r="AG166" s="9">
        <v>0</v>
      </c>
      <c r="AH166" s="8">
        <v>2018</v>
      </c>
      <c r="AI166" s="9">
        <v>17</v>
      </c>
      <c r="AJ166" s="9">
        <f t="shared" si="99"/>
        <v>2000</v>
      </c>
      <c r="AL166" s="7">
        <v>11.5</v>
      </c>
      <c r="AM166" s="7">
        <v>20.097000000000001</v>
      </c>
      <c r="AN166" s="9">
        <v>1</v>
      </c>
      <c r="AO166" s="9">
        <v>0</v>
      </c>
      <c r="AP166" s="9">
        <v>0</v>
      </c>
      <c r="AQ166" s="9">
        <v>0</v>
      </c>
      <c r="AR166" s="9">
        <v>0</v>
      </c>
      <c r="AS166" s="9">
        <v>1</v>
      </c>
      <c r="AT166" s="8">
        <v>0</v>
      </c>
      <c r="AU166" s="9">
        <v>1</v>
      </c>
      <c r="AV166" s="31">
        <v>0</v>
      </c>
      <c r="AW166" s="9">
        <v>1</v>
      </c>
      <c r="AX166" s="9">
        <v>0</v>
      </c>
      <c r="AY166" s="31">
        <v>0</v>
      </c>
      <c r="AZ166" s="21">
        <v>2002</v>
      </c>
      <c r="BA166" s="23"/>
      <c r="BB166" s="39">
        <v>0</v>
      </c>
      <c r="BC166" s="39">
        <v>0</v>
      </c>
      <c r="BD166" s="39">
        <v>0</v>
      </c>
      <c r="BE166" s="59">
        <v>1</v>
      </c>
      <c r="BF166" s="39" t="s">
        <v>433</v>
      </c>
      <c r="BG166" s="59" t="s">
        <v>433</v>
      </c>
      <c r="BH166" s="39" t="s">
        <v>433</v>
      </c>
      <c r="BI166" s="39" t="s">
        <v>433</v>
      </c>
      <c r="BJ166" s="39" t="s">
        <v>433</v>
      </c>
      <c r="BK166" s="39" t="s">
        <v>433</v>
      </c>
      <c r="BL166" s="39" t="s">
        <v>433</v>
      </c>
      <c r="BM166" s="57">
        <f t="shared" ref="BM166:BM168" si="150">1-BN166</f>
        <v>0.3831</v>
      </c>
      <c r="BN166" s="18">
        <v>0.6169</v>
      </c>
      <c r="BO166">
        <v>0</v>
      </c>
      <c r="BP166" s="54">
        <v>1</v>
      </c>
      <c r="BQ166" t="s">
        <v>433</v>
      </c>
      <c r="BR166" s="54" t="s">
        <v>433</v>
      </c>
      <c r="BT166" s="18"/>
      <c r="BU166">
        <f t="shared" si="132"/>
        <v>0.63400000000000001</v>
      </c>
      <c r="BV166" s="18">
        <v>0.36599999999999999</v>
      </c>
      <c r="BW166" s="18" t="s">
        <v>214</v>
      </c>
      <c r="CD166" s="18"/>
      <c r="CG166" s="18"/>
      <c r="CJ166" s="25">
        <v>33.124000000000002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 s="18">
        <v>0</v>
      </c>
      <c r="CS166">
        <v>0</v>
      </c>
      <c r="CT166">
        <v>0</v>
      </c>
      <c r="CU166">
        <v>1</v>
      </c>
      <c r="CV166" s="18">
        <v>0</v>
      </c>
      <c r="CW166">
        <v>0</v>
      </c>
      <c r="CX166">
        <v>0</v>
      </c>
      <c r="CY166">
        <v>0</v>
      </c>
      <c r="CZ166">
        <v>0</v>
      </c>
      <c r="DA166" s="18">
        <v>0</v>
      </c>
      <c r="DB166">
        <v>0</v>
      </c>
      <c r="DC166">
        <v>0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</v>
      </c>
      <c r="DL166" s="18">
        <v>1</v>
      </c>
      <c r="DN166" s="18"/>
      <c r="DS166" s="43" t="s">
        <v>397</v>
      </c>
    </row>
    <row r="167" spans="1:123" x14ac:dyDescent="0.25">
      <c r="A167">
        <v>166</v>
      </c>
      <c r="B167">
        <v>15</v>
      </c>
      <c r="C167" s="25" t="s">
        <v>488</v>
      </c>
      <c r="D167" s="12">
        <v>22.6</v>
      </c>
      <c r="E167" s="14">
        <f t="shared" si="138"/>
        <v>0.87259957585554815</v>
      </c>
      <c r="F167" s="7">
        <f>SQRT((1.843/0.12)^2 + (2.294/0.11)^2)</f>
        <v>25.899622948867041</v>
      </c>
      <c r="G167" s="7">
        <f t="shared" si="145"/>
        <v>21.727400424144452</v>
      </c>
      <c r="H167" s="16">
        <f t="shared" si="146"/>
        <v>23.472599575855551</v>
      </c>
      <c r="I167" s="11">
        <f t="shared" si="113"/>
        <v>0.50115669063775992</v>
      </c>
      <c r="J167" s="39">
        <f t="shared" si="114"/>
        <v>1.934996087113626E-2</v>
      </c>
      <c r="K167" s="39">
        <f t="shared" si="147"/>
        <v>51.679691068092502</v>
      </c>
      <c r="L167" s="39">
        <f t="shared" si="148"/>
        <v>0.48180672976662364</v>
      </c>
      <c r="M167" s="39">
        <f t="shared" si="149"/>
        <v>0.52050665150889619</v>
      </c>
      <c r="N167" s="42"/>
      <c r="O167" s="8"/>
      <c r="P167" s="9"/>
      <c r="Q167" s="9"/>
      <c r="R167" s="8"/>
      <c r="S167" s="9"/>
      <c r="T167" s="9"/>
      <c r="U167" s="8"/>
      <c r="V167" s="9"/>
      <c r="W167" s="9"/>
      <c r="X167" s="9"/>
      <c r="Y167" s="8"/>
      <c r="Z167" s="9"/>
      <c r="AA167" s="8">
        <v>1</v>
      </c>
      <c r="AB167" s="9">
        <v>0</v>
      </c>
      <c r="AC167" s="8">
        <v>0</v>
      </c>
      <c r="AD167" s="9">
        <v>0</v>
      </c>
      <c r="AE167" s="9">
        <v>1</v>
      </c>
      <c r="AF167" s="9">
        <v>0</v>
      </c>
      <c r="AG167" s="9">
        <v>0</v>
      </c>
      <c r="AH167" s="8">
        <v>2018</v>
      </c>
      <c r="AI167" s="9">
        <v>17</v>
      </c>
      <c r="AJ167" s="9">
        <f t="shared" si="99"/>
        <v>2000</v>
      </c>
      <c r="AL167" s="7">
        <v>13.5</v>
      </c>
      <c r="AM167" s="7">
        <v>20.097000000000001</v>
      </c>
      <c r="AN167" s="9">
        <v>1</v>
      </c>
      <c r="AO167" s="9">
        <v>0</v>
      </c>
      <c r="AP167" s="9">
        <v>0</v>
      </c>
      <c r="AQ167" s="9">
        <v>0</v>
      </c>
      <c r="AR167" s="9">
        <v>0</v>
      </c>
      <c r="AS167" s="9">
        <v>1</v>
      </c>
      <c r="AT167" s="8">
        <v>0</v>
      </c>
      <c r="AU167" s="9">
        <v>1</v>
      </c>
      <c r="AV167" s="31">
        <v>0</v>
      </c>
      <c r="AW167" s="9">
        <v>1</v>
      </c>
      <c r="AX167" s="9">
        <v>0</v>
      </c>
      <c r="AY167" s="31">
        <v>0</v>
      </c>
      <c r="AZ167" s="21">
        <v>2002</v>
      </c>
      <c r="BA167" s="23"/>
      <c r="BB167" s="39">
        <v>0</v>
      </c>
      <c r="BC167" s="39">
        <v>0</v>
      </c>
      <c r="BD167" s="39">
        <v>0</v>
      </c>
      <c r="BE167" s="59">
        <v>1</v>
      </c>
      <c r="BF167" s="39" t="s">
        <v>433</v>
      </c>
      <c r="BG167" s="59" t="s">
        <v>433</v>
      </c>
      <c r="BH167" s="39" t="s">
        <v>433</v>
      </c>
      <c r="BI167" s="39" t="s">
        <v>433</v>
      </c>
      <c r="BJ167" s="39" t="s">
        <v>433</v>
      </c>
      <c r="BK167" s="39" t="s">
        <v>433</v>
      </c>
      <c r="BL167" s="39" t="s">
        <v>433</v>
      </c>
      <c r="BM167" s="57">
        <f t="shared" si="150"/>
        <v>0.3831</v>
      </c>
      <c r="BN167" s="18">
        <v>0.6169</v>
      </c>
      <c r="BO167">
        <v>0</v>
      </c>
      <c r="BP167" s="54">
        <v>1</v>
      </c>
      <c r="BQ167" t="s">
        <v>433</v>
      </c>
      <c r="BR167" s="54" t="s">
        <v>433</v>
      </c>
      <c r="BT167" s="18"/>
      <c r="BU167">
        <f t="shared" si="132"/>
        <v>0.63400000000000001</v>
      </c>
      <c r="BV167" s="18">
        <v>0.36599999999999999</v>
      </c>
      <c r="BW167" s="18" t="s">
        <v>214</v>
      </c>
      <c r="CD167" s="18"/>
      <c r="CG167" s="18"/>
      <c r="CJ167" s="25">
        <v>33.124000000000002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 s="18">
        <v>0</v>
      </c>
      <c r="CS167">
        <v>0</v>
      </c>
      <c r="CT167">
        <v>0</v>
      </c>
      <c r="CU167">
        <v>1</v>
      </c>
      <c r="CV167" s="18">
        <v>0</v>
      </c>
      <c r="CW167">
        <v>0</v>
      </c>
      <c r="CX167">
        <v>0</v>
      </c>
      <c r="CY167">
        <v>0</v>
      </c>
      <c r="CZ167">
        <v>0</v>
      </c>
      <c r="DA167" s="18">
        <v>0</v>
      </c>
      <c r="DB167">
        <v>0</v>
      </c>
      <c r="DC167">
        <v>0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 s="18">
        <v>1</v>
      </c>
      <c r="DN167" s="18"/>
      <c r="DS167" s="43" t="s">
        <v>397</v>
      </c>
    </row>
    <row r="168" spans="1:123" x14ac:dyDescent="0.25">
      <c r="A168">
        <v>167</v>
      </c>
      <c r="B168">
        <v>15</v>
      </c>
      <c r="C168" s="25" t="s">
        <v>488</v>
      </c>
      <c r="D168" s="12">
        <v>30.7</v>
      </c>
      <c r="E168" s="14">
        <f t="shared" si="138"/>
        <v>0.91154762012700219</v>
      </c>
      <c r="F168" s="7">
        <f>SQRT((2.909/0.11)^2 + (2.294/0.11)^2)</f>
        <v>33.678986508376482</v>
      </c>
      <c r="G168" s="7">
        <f t="shared" si="145"/>
        <v>29.788452379872997</v>
      </c>
      <c r="H168" s="16">
        <f t="shared" si="146"/>
        <v>31.611547620127002</v>
      </c>
      <c r="I168" s="11">
        <f t="shared" si="113"/>
        <v>0.60157603196873277</v>
      </c>
      <c r="J168" s="39">
        <f t="shared" si="114"/>
        <v>1.7862058640604032E-2</v>
      </c>
      <c r="K168" s="39">
        <f t="shared" si="147"/>
        <v>55.984588345645669</v>
      </c>
      <c r="L168" s="39">
        <f t="shared" si="148"/>
        <v>0.58371397332812869</v>
      </c>
      <c r="M168" s="39">
        <f t="shared" si="149"/>
        <v>0.61943809060933686</v>
      </c>
      <c r="N168" s="42"/>
      <c r="O168" s="8"/>
      <c r="P168" s="9"/>
      <c r="Q168" s="9"/>
      <c r="R168" s="8"/>
      <c r="S168" s="9"/>
      <c r="T168" s="9"/>
      <c r="U168" s="8"/>
      <c r="V168" s="9"/>
      <c r="W168" s="9"/>
      <c r="X168" s="9"/>
      <c r="Y168" s="8"/>
      <c r="Z168" s="9"/>
      <c r="AA168" s="8">
        <v>1</v>
      </c>
      <c r="AB168" s="9">
        <v>0</v>
      </c>
      <c r="AC168" s="8">
        <v>0</v>
      </c>
      <c r="AD168" s="9">
        <v>0</v>
      </c>
      <c r="AE168" s="9">
        <v>1</v>
      </c>
      <c r="AF168" s="9">
        <v>0</v>
      </c>
      <c r="AG168" s="9">
        <v>0</v>
      </c>
      <c r="AH168" s="8">
        <v>2018</v>
      </c>
      <c r="AI168" s="9">
        <v>17</v>
      </c>
      <c r="AJ168" s="9">
        <f t="shared" si="99"/>
        <v>2000</v>
      </c>
      <c r="AL168" s="7">
        <v>15</v>
      </c>
      <c r="AM168" s="7">
        <v>20.097000000000001</v>
      </c>
      <c r="AN168" s="9">
        <v>1</v>
      </c>
      <c r="AO168" s="9">
        <v>0</v>
      </c>
      <c r="AP168" s="9">
        <v>0</v>
      </c>
      <c r="AQ168" s="9">
        <v>0</v>
      </c>
      <c r="AR168" s="9">
        <v>0</v>
      </c>
      <c r="AS168" s="9">
        <v>1</v>
      </c>
      <c r="AT168" s="8">
        <v>0</v>
      </c>
      <c r="AU168" s="9">
        <v>1</v>
      </c>
      <c r="AV168" s="31">
        <v>0</v>
      </c>
      <c r="AW168" s="9">
        <v>1</v>
      </c>
      <c r="AX168" s="9">
        <v>0</v>
      </c>
      <c r="AY168" s="31">
        <v>0</v>
      </c>
      <c r="AZ168" s="21">
        <v>2002</v>
      </c>
      <c r="BA168" s="23"/>
      <c r="BB168" s="39">
        <v>0</v>
      </c>
      <c r="BC168" s="39">
        <v>0</v>
      </c>
      <c r="BD168" s="39">
        <v>0</v>
      </c>
      <c r="BE168" s="59">
        <v>1</v>
      </c>
      <c r="BF168" s="39" t="s">
        <v>433</v>
      </c>
      <c r="BG168" s="59" t="s">
        <v>433</v>
      </c>
      <c r="BH168" s="39" t="s">
        <v>433</v>
      </c>
      <c r="BI168" s="39" t="s">
        <v>433</v>
      </c>
      <c r="BJ168" s="39" t="s">
        <v>433</v>
      </c>
      <c r="BK168" s="39" t="s">
        <v>433</v>
      </c>
      <c r="BL168" s="39" t="s">
        <v>433</v>
      </c>
      <c r="BM168" s="57">
        <f t="shared" si="150"/>
        <v>0.3831</v>
      </c>
      <c r="BN168" s="18">
        <v>0.6169</v>
      </c>
      <c r="BO168">
        <v>0</v>
      </c>
      <c r="BP168" s="54">
        <v>1</v>
      </c>
      <c r="BQ168" t="s">
        <v>433</v>
      </c>
      <c r="BR168" s="54" t="s">
        <v>433</v>
      </c>
      <c r="BT168" s="18"/>
      <c r="BU168">
        <f t="shared" si="132"/>
        <v>0.63400000000000001</v>
      </c>
      <c r="BV168" s="18">
        <v>0.36599999999999999</v>
      </c>
      <c r="BW168" s="18" t="s">
        <v>214</v>
      </c>
      <c r="CD168" s="18"/>
      <c r="CG168" s="18"/>
      <c r="CJ168" s="25">
        <v>33.124000000000002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 s="18">
        <v>0</v>
      </c>
      <c r="CS168">
        <v>0</v>
      </c>
      <c r="CT168">
        <v>0</v>
      </c>
      <c r="CU168">
        <v>1</v>
      </c>
      <c r="CV168" s="18">
        <v>0</v>
      </c>
      <c r="CW168">
        <v>0</v>
      </c>
      <c r="CX168">
        <v>0</v>
      </c>
      <c r="CY168">
        <v>0</v>
      </c>
      <c r="CZ168">
        <v>0</v>
      </c>
      <c r="DA168" s="18">
        <v>0</v>
      </c>
      <c r="DB168">
        <v>0</v>
      </c>
      <c r="DC168">
        <v>0</v>
      </c>
      <c r="DD168">
        <v>1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</v>
      </c>
      <c r="DL168" s="18">
        <v>1</v>
      </c>
      <c r="DN168" s="18"/>
      <c r="DS168" s="43" t="s">
        <v>397</v>
      </c>
    </row>
    <row r="169" spans="1:123" x14ac:dyDescent="0.25">
      <c r="A169">
        <v>168</v>
      </c>
      <c r="B169">
        <v>15</v>
      </c>
      <c r="C169" s="25" t="s">
        <v>488</v>
      </c>
      <c r="D169" s="12">
        <v>6.4</v>
      </c>
      <c r="E169" s="14">
        <v>0.5</v>
      </c>
      <c r="F169" s="7">
        <f>D169/E169</f>
        <v>12.8</v>
      </c>
      <c r="G169" s="7">
        <f t="shared" ref="G169:G186" si="151">D169-E169</f>
        <v>5.9</v>
      </c>
      <c r="H169" s="16">
        <f t="shared" ref="H169:H186" si="152">D169+E169</f>
        <v>6.9</v>
      </c>
      <c r="I169" s="11">
        <f t="shared" si="113"/>
        <v>0.11857017041238749</v>
      </c>
      <c r="J169" s="39">
        <f t="shared" si="114"/>
        <v>9.2632945634677707E-3</v>
      </c>
      <c r="K169" s="39">
        <f t="shared" ref="K169:K182" si="153">IFERROR(1/J169, "X")</f>
        <v>107.95295271552327</v>
      </c>
      <c r="L169" s="39">
        <f t="shared" ref="L169:L182" si="154">IFERROR(I169-J169, "X")</f>
        <v>0.10930687584891971</v>
      </c>
      <c r="M169" s="39">
        <f t="shared" ref="M169:M182" si="155">IFERROR(I169+J169, "X")</f>
        <v>0.12783346497585527</v>
      </c>
      <c r="N169" s="42"/>
      <c r="O169" s="8"/>
      <c r="P169" s="9"/>
      <c r="Q169" s="9"/>
      <c r="R169" s="8"/>
      <c r="S169" s="9"/>
      <c r="T169" s="9"/>
      <c r="U169" s="8"/>
      <c r="V169" s="9"/>
      <c r="W169" s="9"/>
      <c r="X169" s="9"/>
      <c r="Y169" s="8"/>
      <c r="Z169" s="9"/>
      <c r="AA169" s="8">
        <v>1</v>
      </c>
      <c r="AB169" s="9">
        <v>0</v>
      </c>
      <c r="AC169" s="8">
        <v>0</v>
      </c>
      <c r="AD169" s="9">
        <v>0</v>
      </c>
      <c r="AE169" s="9">
        <v>1</v>
      </c>
      <c r="AF169" s="9">
        <v>0</v>
      </c>
      <c r="AG169" s="9">
        <v>0</v>
      </c>
      <c r="AH169" s="8">
        <v>11501</v>
      </c>
      <c r="AI169" s="9">
        <v>10</v>
      </c>
      <c r="AJ169" s="9">
        <v>11490</v>
      </c>
      <c r="AL169" s="7">
        <v>5.6660000000000004</v>
      </c>
      <c r="AM169" s="7">
        <v>20.492000000000001</v>
      </c>
      <c r="AN169" s="9">
        <v>1</v>
      </c>
      <c r="AO169" s="9">
        <v>0</v>
      </c>
      <c r="AP169" s="9">
        <v>0</v>
      </c>
      <c r="AQ169" s="9">
        <v>0</v>
      </c>
      <c r="AR169" s="9">
        <v>0</v>
      </c>
      <c r="AS169" s="9">
        <v>1</v>
      </c>
      <c r="AT169" s="8">
        <v>0</v>
      </c>
      <c r="AU169" s="9">
        <v>1</v>
      </c>
      <c r="AV169" s="31">
        <v>0</v>
      </c>
      <c r="AW169" s="9">
        <v>1</v>
      </c>
      <c r="AX169" s="9">
        <v>0</v>
      </c>
      <c r="AY169" s="31">
        <v>0</v>
      </c>
      <c r="AZ169" s="21">
        <v>2002</v>
      </c>
      <c r="BA169" s="23"/>
      <c r="BB169" s="39">
        <v>0.36099999999999999</v>
      </c>
      <c r="BC169" s="39">
        <v>0.17599999999999999</v>
      </c>
      <c r="BD169" s="39">
        <v>0.122</v>
      </c>
      <c r="BE169" s="59">
        <v>0.34100000000000008</v>
      </c>
      <c r="BF169" s="39" t="s">
        <v>433</v>
      </c>
      <c r="BG169" s="59" t="s">
        <v>433</v>
      </c>
      <c r="BH169" s="39" t="s">
        <v>433</v>
      </c>
      <c r="BI169" s="39" t="s">
        <v>433</v>
      </c>
      <c r="BJ169" s="39" t="s">
        <v>433</v>
      </c>
      <c r="BK169" s="39" t="s">
        <v>433</v>
      </c>
      <c r="BL169" s="39" t="s">
        <v>433</v>
      </c>
      <c r="BM169" s="57">
        <f>1-BN169</f>
        <v>0.5181</v>
      </c>
      <c r="BN169" s="18">
        <v>0.4819</v>
      </c>
      <c r="BO169">
        <v>1</v>
      </c>
      <c r="BP169" s="54">
        <v>0</v>
      </c>
      <c r="BQ169" t="s">
        <v>433</v>
      </c>
      <c r="BR169" s="54" t="s">
        <v>433</v>
      </c>
      <c r="BT169" s="18"/>
      <c r="BU169">
        <f t="shared" si="132"/>
        <v>0.61399999999999999</v>
      </c>
      <c r="BV169" s="18">
        <v>0.38600000000000001</v>
      </c>
      <c r="BW169" s="18" t="s">
        <v>214</v>
      </c>
      <c r="CD169" s="18"/>
      <c r="CG169" s="18"/>
      <c r="CJ169" s="25">
        <v>34.277000000000001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 s="18">
        <v>0</v>
      </c>
      <c r="CS169">
        <v>0</v>
      </c>
      <c r="CT169">
        <v>0</v>
      </c>
      <c r="CU169">
        <v>1</v>
      </c>
      <c r="CV169" s="18">
        <v>0</v>
      </c>
      <c r="CW169">
        <v>0</v>
      </c>
      <c r="CX169">
        <v>0</v>
      </c>
      <c r="CY169">
        <v>0</v>
      </c>
      <c r="CZ169">
        <v>0</v>
      </c>
      <c r="DA169" s="18">
        <v>0</v>
      </c>
      <c r="DB169">
        <v>0</v>
      </c>
      <c r="DC169">
        <v>0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 s="18">
        <v>1</v>
      </c>
      <c r="DN169" s="18"/>
      <c r="DS169" s="43" t="s">
        <v>397</v>
      </c>
    </row>
    <row r="170" spans="1:123" x14ac:dyDescent="0.25">
      <c r="A170">
        <v>169</v>
      </c>
      <c r="B170">
        <v>15</v>
      </c>
      <c r="C170" s="25" t="s">
        <v>488</v>
      </c>
      <c r="D170" s="12">
        <v>14.2</v>
      </c>
      <c r="E170" s="14">
        <v>1</v>
      </c>
      <c r="F170" s="7">
        <f>D170/E170</f>
        <v>14.2</v>
      </c>
      <c r="G170" s="7">
        <f t="shared" si="151"/>
        <v>13.2</v>
      </c>
      <c r="H170" s="16">
        <f t="shared" si="152"/>
        <v>15.2</v>
      </c>
      <c r="I170" s="11">
        <f t="shared" si="113"/>
        <v>0.30215228140638672</v>
      </c>
      <c r="J170" s="39">
        <f t="shared" si="114"/>
        <v>2.1278329676506107E-2</v>
      </c>
      <c r="K170" s="39">
        <f t="shared" si="153"/>
        <v>46.996170056718455</v>
      </c>
      <c r="L170" s="39">
        <f t="shared" si="154"/>
        <v>0.28087395172988061</v>
      </c>
      <c r="M170" s="39">
        <f t="shared" si="155"/>
        <v>0.32343061108289284</v>
      </c>
      <c r="N170" s="42"/>
      <c r="O170" s="8"/>
      <c r="P170" s="9"/>
      <c r="Q170" s="9"/>
      <c r="R170" s="8"/>
      <c r="S170" s="9"/>
      <c r="T170" s="9"/>
      <c r="U170" s="8"/>
      <c r="V170" s="9"/>
      <c r="W170" s="9"/>
      <c r="X170" s="9"/>
      <c r="Y170" s="8"/>
      <c r="Z170" s="9"/>
      <c r="AA170" s="8">
        <v>1</v>
      </c>
      <c r="AB170" s="9">
        <v>0</v>
      </c>
      <c r="AC170" s="8">
        <v>0</v>
      </c>
      <c r="AD170" s="9">
        <v>0</v>
      </c>
      <c r="AE170" s="9">
        <v>1</v>
      </c>
      <c r="AF170" s="9">
        <v>0</v>
      </c>
      <c r="AG170" s="9">
        <v>0</v>
      </c>
      <c r="AH170" s="8">
        <v>2018</v>
      </c>
      <c r="AI170" s="9">
        <v>10</v>
      </c>
      <c r="AJ170" s="9">
        <v>2007</v>
      </c>
      <c r="AL170" s="7">
        <v>4.3259999999999996</v>
      </c>
      <c r="AM170" s="7">
        <v>20.097000000000001</v>
      </c>
      <c r="AN170" s="9">
        <v>1</v>
      </c>
      <c r="AO170" s="9">
        <v>0</v>
      </c>
      <c r="AP170" s="9">
        <v>0</v>
      </c>
      <c r="AQ170" s="9">
        <v>0</v>
      </c>
      <c r="AR170" s="9">
        <v>0</v>
      </c>
      <c r="AS170" s="9">
        <v>1</v>
      </c>
      <c r="AT170" s="8">
        <v>0</v>
      </c>
      <c r="AU170" s="9">
        <v>1</v>
      </c>
      <c r="AV170" s="31">
        <v>0</v>
      </c>
      <c r="AW170" s="9">
        <v>1</v>
      </c>
      <c r="AX170" s="9">
        <v>0</v>
      </c>
      <c r="AY170" s="31">
        <v>0</v>
      </c>
      <c r="AZ170" s="21">
        <v>2002</v>
      </c>
      <c r="BA170" s="23"/>
      <c r="BB170" s="39">
        <v>0.58099999999999996</v>
      </c>
      <c r="BC170" s="39">
        <v>9.0999999999999998E-2</v>
      </c>
      <c r="BD170" s="39">
        <v>3.9E-2</v>
      </c>
      <c r="BE170" s="59">
        <v>0.28900000000000003</v>
      </c>
      <c r="BF170" s="39" t="s">
        <v>433</v>
      </c>
      <c r="BG170" s="59" t="s">
        <v>433</v>
      </c>
      <c r="BH170" s="39" t="s">
        <v>433</v>
      </c>
      <c r="BI170" s="39" t="s">
        <v>433</v>
      </c>
      <c r="BJ170" s="39" t="s">
        <v>433</v>
      </c>
      <c r="BK170" s="39" t="s">
        <v>433</v>
      </c>
      <c r="BL170" s="39" t="s">
        <v>433</v>
      </c>
      <c r="BM170" s="57">
        <f>1-BN170</f>
        <v>0.3831</v>
      </c>
      <c r="BN170" s="18">
        <v>0.6169</v>
      </c>
      <c r="BO170">
        <v>0</v>
      </c>
      <c r="BP170" s="54">
        <v>1</v>
      </c>
      <c r="BQ170" t="s">
        <v>433</v>
      </c>
      <c r="BR170" s="54" t="s">
        <v>433</v>
      </c>
      <c r="BT170" s="18"/>
      <c r="BU170">
        <f t="shared" si="132"/>
        <v>0.63400000000000001</v>
      </c>
      <c r="BV170" s="18">
        <v>0.36599999999999999</v>
      </c>
      <c r="BW170" s="18" t="s">
        <v>214</v>
      </c>
      <c r="CD170" s="18"/>
      <c r="CG170" s="18"/>
      <c r="CJ170" s="25">
        <v>33.124000000000002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 s="18">
        <v>0</v>
      </c>
      <c r="CS170">
        <v>0</v>
      </c>
      <c r="CT170">
        <v>0</v>
      </c>
      <c r="CU170">
        <v>1</v>
      </c>
      <c r="CV170" s="18">
        <v>0</v>
      </c>
      <c r="CW170">
        <v>0</v>
      </c>
      <c r="CX170">
        <v>0</v>
      </c>
      <c r="CY170">
        <v>0</v>
      </c>
      <c r="CZ170">
        <v>0</v>
      </c>
      <c r="DA170" s="18">
        <v>0</v>
      </c>
      <c r="DB170">
        <v>0</v>
      </c>
      <c r="DC170">
        <v>0</v>
      </c>
      <c r="DD170">
        <v>1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 s="18">
        <v>1</v>
      </c>
      <c r="DN170" s="18"/>
      <c r="DS170" s="43" t="s">
        <v>397</v>
      </c>
    </row>
    <row r="171" spans="1:123" x14ac:dyDescent="0.25">
      <c r="A171">
        <v>170</v>
      </c>
      <c r="B171">
        <v>15</v>
      </c>
      <c r="C171" s="25" t="s">
        <v>488</v>
      </c>
      <c r="D171" s="12">
        <v>2.8094329836465937</v>
      </c>
      <c r="E171" s="14">
        <v>0.37375313562683654</v>
      </c>
      <c r="F171" s="7">
        <v>7.5168144848732297</v>
      </c>
      <c r="G171" s="7">
        <f t="shared" si="151"/>
        <v>2.435679848019757</v>
      </c>
      <c r="H171" s="16">
        <f t="shared" si="152"/>
        <v>3.1831861192734303</v>
      </c>
      <c r="I171" s="11">
        <f t="shared" si="113"/>
        <v>6.9974578188755895E-2</v>
      </c>
      <c r="J171" s="39">
        <f t="shared" si="114"/>
        <v>9.309073455194633E-3</v>
      </c>
      <c r="K171" s="39">
        <f t="shared" si="153"/>
        <v>107.42207640890209</v>
      </c>
      <c r="L171" s="39">
        <f t="shared" si="154"/>
        <v>6.0665504733561262E-2</v>
      </c>
      <c r="M171" s="39">
        <f t="shared" si="155"/>
        <v>7.9283651643950528E-2</v>
      </c>
      <c r="N171" s="42"/>
      <c r="O171" s="8"/>
      <c r="P171" s="9"/>
      <c r="Q171" s="9"/>
      <c r="R171" s="8"/>
      <c r="S171" s="9"/>
      <c r="T171" s="9"/>
      <c r="U171" s="8"/>
      <c r="V171" s="9"/>
      <c r="W171" s="9"/>
      <c r="X171" s="9"/>
      <c r="Y171" s="8"/>
      <c r="Z171" s="9"/>
      <c r="AA171" s="8">
        <v>1</v>
      </c>
      <c r="AB171" s="9">
        <v>0</v>
      </c>
      <c r="AC171" s="8">
        <v>0</v>
      </c>
      <c r="AD171" s="9">
        <v>0</v>
      </c>
      <c r="AE171" s="9">
        <v>1</v>
      </c>
      <c r="AF171" s="9">
        <v>0</v>
      </c>
      <c r="AG171" s="9">
        <v>0</v>
      </c>
      <c r="AH171" s="8">
        <v>11501</v>
      </c>
      <c r="AI171" s="9">
        <v>17</v>
      </c>
      <c r="AJ171" s="9">
        <v>11483</v>
      </c>
      <c r="AL171" s="7">
        <v>5</v>
      </c>
      <c r="AM171" s="7">
        <v>20.492000000000001</v>
      </c>
      <c r="AN171" s="9">
        <v>1</v>
      </c>
      <c r="AO171" s="9">
        <v>0</v>
      </c>
      <c r="AP171" s="9">
        <v>0</v>
      </c>
      <c r="AQ171" s="9">
        <v>0</v>
      </c>
      <c r="AR171" s="9">
        <v>0</v>
      </c>
      <c r="AS171" s="9">
        <v>1</v>
      </c>
      <c r="AT171" s="8">
        <v>0</v>
      </c>
      <c r="AU171" s="9">
        <v>1</v>
      </c>
      <c r="AV171" s="31">
        <v>0</v>
      </c>
      <c r="AW171" s="9">
        <v>1</v>
      </c>
      <c r="AX171" s="9">
        <v>0</v>
      </c>
      <c r="AY171" s="31">
        <v>0</v>
      </c>
      <c r="AZ171" s="21">
        <v>2002</v>
      </c>
      <c r="BA171" s="23"/>
      <c r="BB171" s="39">
        <v>0</v>
      </c>
      <c r="BC171" s="39">
        <v>1</v>
      </c>
      <c r="BD171" s="39">
        <v>0</v>
      </c>
      <c r="BE171" s="59">
        <v>0</v>
      </c>
      <c r="BF171" s="39" t="s">
        <v>433</v>
      </c>
      <c r="BG171" s="59" t="s">
        <v>433</v>
      </c>
      <c r="BH171" s="39" t="s">
        <v>433</v>
      </c>
      <c r="BI171" s="39" t="s">
        <v>433</v>
      </c>
      <c r="BJ171" s="39" t="s">
        <v>433</v>
      </c>
      <c r="BK171" s="39" t="s">
        <v>433</v>
      </c>
      <c r="BL171" s="39" t="s">
        <v>433</v>
      </c>
      <c r="BM171" s="57">
        <f>1-BN171</f>
        <v>0.5181</v>
      </c>
      <c r="BN171" s="18">
        <v>0.4819</v>
      </c>
      <c r="BO171">
        <v>1</v>
      </c>
      <c r="BP171" s="54">
        <v>0</v>
      </c>
      <c r="BQ171" t="s">
        <v>433</v>
      </c>
      <c r="BR171" s="54" t="s">
        <v>433</v>
      </c>
      <c r="BT171" s="18"/>
      <c r="BU171">
        <f t="shared" si="132"/>
        <v>0.61399999999999999</v>
      </c>
      <c r="BV171" s="18">
        <v>0.38600000000000001</v>
      </c>
      <c r="BW171" s="18" t="s">
        <v>214</v>
      </c>
      <c r="CD171" s="18"/>
      <c r="CG171" s="18"/>
      <c r="CJ171" s="25">
        <v>34.277000000000001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 s="18">
        <v>0</v>
      </c>
      <c r="CS171">
        <v>0</v>
      </c>
      <c r="CT171">
        <v>0</v>
      </c>
      <c r="CU171">
        <v>1</v>
      </c>
      <c r="CV171" s="18">
        <v>0</v>
      </c>
      <c r="CW171">
        <v>0</v>
      </c>
      <c r="CX171">
        <v>0</v>
      </c>
      <c r="CY171">
        <v>0</v>
      </c>
      <c r="CZ171">
        <v>0</v>
      </c>
      <c r="DA171" s="18">
        <v>0</v>
      </c>
      <c r="DB171">
        <v>0</v>
      </c>
      <c r="DC171">
        <v>0</v>
      </c>
      <c r="DD171">
        <v>1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 s="18">
        <v>1</v>
      </c>
      <c r="DN171" s="18"/>
      <c r="DS171" s="43" t="s">
        <v>397</v>
      </c>
    </row>
    <row r="172" spans="1:123" x14ac:dyDescent="0.25">
      <c r="A172">
        <v>171</v>
      </c>
      <c r="B172">
        <v>15</v>
      </c>
      <c r="C172" s="25" t="s">
        <v>488</v>
      </c>
      <c r="D172" s="12">
        <v>4.1608043152017942</v>
      </c>
      <c r="E172" s="14">
        <v>0.260190057770251</v>
      </c>
      <c r="F172" s="7">
        <v>15.99140394086773</v>
      </c>
      <c r="G172" s="7">
        <f t="shared" si="151"/>
        <v>3.9006142574315432</v>
      </c>
      <c r="H172" s="16">
        <f t="shared" si="152"/>
        <v>4.4209943729720456</v>
      </c>
      <c r="I172" s="11">
        <f t="shared" si="113"/>
        <v>0.14759652388061753</v>
      </c>
      <c r="J172" s="39">
        <f t="shared" si="114"/>
        <v>9.2297414552463992E-3</v>
      </c>
      <c r="K172" s="39">
        <f t="shared" si="153"/>
        <v>108.34539676423729</v>
      </c>
      <c r="L172" s="39">
        <f t="shared" si="154"/>
        <v>0.13836678242537112</v>
      </c>
      <c r="M172" s="39">
        <f t="shared" si="155"/>
        <v>0.15682626533586394</v>
      </c>
      <c r="N172" s="42"/>
      <c r="O172" s="8"/>
      <c r="P172" s="9"/>
      <c r="Q172" s="9"/>
      <c r="R172" s="8"/>
      <c r="S172" s="9"/>
      <c r="T172" s="9"/>
      <c r="U172" s="8"/>
      <c r="V172" s="9"/>
      <c r="W172" s="9"/>
      <c r="X172" s="9"/>
      <c r="Y172" s="8"/>
      <c r="Z172" s="9"/>
      <c r="AA172" s="8">
        <v>1</v>
      </c>
      <c r="AB172" s="9">
        <v>0</v>
      </c>
      <c r="AC172" s="8">
        <v>0</v>
      </c>
      <c r="AD172" s="9">
        <v>0</v>
      </c>
      <c r="AE172" s="9">
        <v>1</v>
      </c>
      <c r="AF172" s="9">
        <v>0</v>
      </c>
      <c r="AG172" s="9">
        <v>0</v>
      </c>
      <c r="AH172" s="8">
        <v>11501</v>
      </c>
      <c r="AI172" s="9">
        <v>17</v>
      </c>
      <c r="AJ172" s="9">
        <v>11483</v>
      </c>
      <c r="AL172" s="7">
        <v>7</v>
      </c>
      <c r="AM172" s="7">
        <v>20.492000000000001</v>
      </c>
      <c r="AN172" s="9">
        <v>1</v>
      </c>
      <c r="AO172" s="9">
        <v>0</v>
      </c>
      <c r="AP172" s="9">
        <v>0</v>
      </c>
      <c r="AQ172" s="9">
        <v>0</v>
      </c>
      <c r="AR172" s="9">
        <v>0</v>
      </c>
      <c r="AS172" s="9">
        <v>1</v>
      </c>
      <c r="AT172" s="8">
        <v>0</v>
      </c>
      <c r="AU172" s="9">
        <v>1</v>
      </c>
      <c r="AV172" s="31">
        <v>0</v>
      </c>
      <c r="AW172" s="9">
        <v>1</v>
      </c>
      <c r="AX172" s="9">
        <v>0</v>
      </c>
      <c r="AY172" s="31">
        <v>0</v>
      </c>
      <c r="AZ172" s="21">
        <v>2002</v>
      </c>
      <c r="BA172" s="23"/>
      <c r="BB172" s="39">
        <v>0</v>
      </c>
      <c r="BC172" s="39">
        <v>0</v>
      </c>
      <c r="BD172" s="39">
        <v>1</v>
      </c>
      <c r="BE172" s="59">
        <v>0</v>
      </c>
      <c r="BF172" s="39" t="s">
        <v>433</v>
      </c>
      <c r="BG172" s="59" t="s">
        <v>433</v>
      </c>
      <c r="BH172" s="39" t="s">
        <v>433</v>
      </c>
      <c r="BI172" s="39" t="s">
        <v>433</v>
      </c>
      <c r="BJ172" s="39" t="s">
        <v>433</v>
      </c>
      <c r="BK172" s="39" t="s">
        <v>433</v>
      </c>
      <c r="BL172" s="39" t="s">
        <v>433</v>
      </c>
      <c r="BM172" s="57">
        <f>1-BN172</f>
        <v>0.5181</v>
      </c>
      <c r="BN172" s="18">
        <v>0.4819</v>
      </c>
      <c r="BO172">
        <v>1</v>
      </c>
      <c r="BP172" s="54">
        <v>0</v>
      </c>
      <c r="BQ172" t="s">
        <v>433</v>
      </c>
      <c r="BR172" s="54" t="s">
        <v>433</v>
      </c>
      <c r="BT172" s="18"/>
      <c r="BU172">
        <f t="shared" si="132"/>
        <v>0.61399999999999999</v>
      </c>
      <c r="BV172" s="18">
        <v>0.38600000000000001</v>
      </c>
      <c r="BW172" s="18" t="s">
        <v>214</v>
      </c>
      <c r="CD172" s="18"/>
      <c r="CG172" s="18"/>
      <c r="CJ172" s="25">
        <v>34.277000000000001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 s="18">
        <v>0</v>
      </c>
      <c r="CS172">
        <v>0</v>
      </c>
      <c r="CT172">
        <v>0</v>
      </c>
      <c r="CU172">
        <v>1</v>
      </c>
      <c r="CV172" s="18">
        <v>0</v>
      </c>
      <c r="CW172">
        <v>0</v>
      </c>
      <c r="CX172">
        <v>0</v>
      </c>
      <c r="CY172">
        <v>0</v>
      </c>
      <c r="CZ172">
        <v>0</v>
      </c>
      <c r="DA172" s="18">
        <v>0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 s="18">
        <v>1</v>
      </c>
      <c r="DN172" s="18"/>
      <c r="DS172" s="43" t="s">
        <v>397</v>
      </c>
    </row>
    <row r="173" spans="1:123" x14ac:dyDescent="0.25">
      <c r="A173">
        <v>172</v>
      </c>
      <c r="B173">
        <v>15</v>
      </c>
      <c r="C173" s="25" t="s">
        <v>488</v>
      </c>
      <c r="D173" s="12">
        <v>12.564386552452355</v>
      </c>
      <c r="E173" s="14">
        <v>0.41640355799862222</v>
      </c>
      <c r="F173" s="7">
        <v>30.173581159683383</v>
      </c>
      <c r="G173" s="7">
        <f t="shared" si="151"/>
        <v>12.147982994453733</v>
      </c>
      <c r="H173" s="16">
        <f t="shared" si="152"/>
        <v>12.980790110450977</v>
      </c>
      <c r="I173" s="11">
        <f t="shared" si="113"/>
        <v>0.27103840672621121</v>
      </c>
      <c r="J173" s="39">
        <f t="shared" si="114"/>
        <v>8.9826396572495956E-3</v>
      </c>
      <c r="K173" s="39">
        <f t="shared" si="153"/>
        <v>111.32585054694169</v>
      </c>
      <c r="L173" s="39">
        <f t="shared" si="154"/>
        <v>0.26205576706896161</v>
      </c>
      <c r="M173" s="39">
        <f t="shared" si="155"/>
        <v>0.28002104638346081</v>
      </c>
      <c r="N173" s="42"/>
      <c r="O173" s="8"/>
      <c r="P173" s="9"/>
      <c r="Q173" s="9"/>
      <c r="R173" s="8"/>
      <c r="S173" s="9"/>
      <c r="T173" s="9"/>
      <c r="U173" s="8"/>
      <c r="V173" s="9"/>
      <c r="W173" s="9"/>
      <c r="X173" s="9"/>
      <c r="Y173" s="8"/>
      <c r="Z173" s="9"/>
      <c r="AA173" s="8">
        <v>1</v>
      </c>
      <c r="AB173" s="9">
        <v>0</v>
      </c>
      <c r="AC173" s="8">
        <v>0</v>
      </c>
      <c r="AD173" s="9">
        <v>0</v>
      </c>
      <c r="AE173" s="9">
        <v>1</v>
      </c>
      <c r="AF173" s="9">
        <v>0</v>
      </c>
      <c r="AG173" s="9">
        <v>0</v>
      </c>
      <c r="AH173" s="8">
        <v>11501</v>
      </c>
      <c r="AI173" s="9">
        <v>17</v>
      </c>
      <c r="AJ173" s="9">
        <v>11483</v>
      </c>
      <c r="AL173" s="7">
        <v>9.5</v>
      </c>
      <c r="AM173" s="7">
        <v>20.492000000000001</v>
      </c>
      <c r="AN173" s="9">
        <v>1</v>
      </c>
      <c r="AO173" s="9">
        <v>0</v>
      </c>
      <c r="AP173" s="9">
        <v>0</v>
      </c>
      <c r="AQ173" s="9">
        <v>0</v>
      </c>
      <c r="AR173" s="9">
        <v>0</v>
      </c>
      <c r="AS173" s="9">
        <v>1</v>
      </c>
      <c r="AT173" s="8">
        <v>0</v>
      </c>
      <c r="AU173" s="9">
        <v>1</v>
      </c>
      <c r="AV173" s="31">
        <v>0</v>
      </c>
      <c r="AW173" s="9">
        <v>1</v>
      </c>
      <c r="AX173" s="9">
        <v>0</v>
      </c>
      <c r="AY173" s="31">
        <v>0</v>
      </c>
      <c r="AZ173" s="21">
        <v>2002</v>
      </c>
      <c r="BA173" s="23"/>
      <c r="BB173" s="39">
        <v>0</v>
      </c>
      <c r="BC173" s="39">
        <v>0</v>
      </c>
      <c r="BD173" s="39">
        <v>1</v>
      </c>
      <c r="BE173" s="59">
        <v>0</v>
      </c>
      <c r="BF173" s="39" t="s">
        <v>433</v>
      </c>
      <c r="BG173" s="59" t="s">
        <v>433</v>
      </c>
      <c r="BH173" s="39" t="s">
        <v>433</v>
      </c>
      <c r="BI173" s="39" t="s">
        <v>433</v>
      </c>
      <c r="BJ173" s="39" t="s">
        <v>433</v>
      </c>
      <c r="BK173" s="39" t="s">
        <v>433</v>
      </c>
      <c r="BL173" s="39" t="s">
        <v>433</v>
      </c>
      <c r="BM173" s="57">
        <f t="shared" ref="BM173:BM176" si="156">1-BN173</f>
        <v>0.5181</v>
      </c>
      <c r="BN173" s="18">
        <v>0.4819</v>
      </c>
      <c r="BO173">
        <v>1</v>
      </c>
      <c r="BP173" s="54">
        <v>0</v>
      </c>
      <c r="BQ173" t="s">
        <v>433</v>
      </c>
      <c r="BR173" s="54" t="s">
        <v>433</v>
      </c>
      <c r="BT173" s="18"/>
      <c r="BU173">
        <f t="shared" si="132"/>
        <v>0.61399999999999999</v>
      </c>
      <c r="BV173" s="18">
        <v>0.38600000000000001</v>
      </c>
      <c r="BW173" s="18" t="s">
        <v>214</v>
      </c>
      <c r="CD173" s="18"/>
      <c r="CG173" s="18"/>
      <c r="CJ173" s="25">
        <v>34.277000000000001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 s="18">
        <v>0</v>
      </c>
      <c r="CS173">
        <v>0</v>
      </c>
      <c r="CT173">
        <v>0</v>
      </c>
      <c r="CU173">
        <v>1</v>
      </c>
      <c r="CV173" s="18">
        <v>0</v>
      </c>
      <c r="CW173">
        <v>0</v>
      </c>
      <c r="CX173">
        <v>0</v>
      </c>
      <c r="CY173">
        <v>0</v>
      </c>
      <c r="CZ173">
        <v>0</v>
      </c>
      <c r="DA173" s="18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 s="18">
        <v>1</v>
      </c>
      <c r="DN173" s="18"/>
      <c r="DS173" s="43" t="s">
        <v>397</v>
      </c>
    </row>
    <row r="174" spans="1:123" x14ac:dyDescent="0.25">
      <c r="A174">
        <v>173</v>
      </c>
      <c r="B174">
        <v>15</v>
      </c>
      <c r="C174" s="25" t="s">
        <v>488</v>
      </c>
      <c r="D174" s="12">
        <v>9.3799540857029129</v>
      </c>
      <c r="E174" s="14">
        <v>0.25959633241877339</v>
      </c>
      <c r="F174" s="7">
        <v>36.132845168904154</v>
      </c>
      <c r="G174" s="7">
        <f t="shared" si="151"/>
        <v>9.1203577532841393</v>
      </c>
      <c r="H174" s="16">
        <f t="shared" si="152"/>
        <v>9.6395504181216864</v>
      </c>
      <c r="I174" s="11">
        <f t="shared" si="113"/>
        <v>0.31951478216786383</v>
      </c>
      <c r="J174" s="39">
        <f t="shared" si="114"/>
        <v>8.8427794898044039E-3</v>
      </c>
      <c r="K174" s="39">
        <f t="shared" si="153"/>
        <v>113.08661503467155</v>
      </c>
      <c r="L174" s="39">
        <f t="shared" si="154"/>
        <v>0.31067200267805944</v>
      </c>
      <c r="M174" s="39">
        <f t="shared" si="155"/>
        <v>0.32835756165766822</v>
      </c>
      <c r="N174" s="42"/>
      <c r="O174" s="8"/>
      <c r="P174" s="9"/>
      <c r="Q174" s="9"/>
      <c r="R174" s="8"/>
      <c r="S174" s="9"/>
      <c r="T174" s="9"/>
      <c r="U174" s="8"/>
      <c r="V174" s="9"/>
      <c r="W174" s="9"/>
      <c r="X174" s="9"/>
      <c r="Y174" s="8"/>
      <c r="Z174" s="9"/>
      <c r="AA174" s="8">
        <v>1</v>
      </c>
      <c r="AB174" s="9">
        <v>0</v>
      </c>
      <c r="AC174" s="8">
        <v>0</v>
      </c>
      <c r="AD174" s="9">
        <v>0</v>
      </c>
      <c r="AE174" s="9">
        <v>1</v>
      </c>
      <c r="AF174" s="9">
        <v>0</v>
      </c>
      <c r="AG174" s="9">
        <v>0</v>
      </c>
      <c r="AH174" s="8">
        <v>11501</v>
      </c>
      <c r="AI174" s="9">
        <v>17</v>
      </c>
      <c r="AJ174" s="9">
        <v>11483</v>
      </c>
      <c r="AL174" s="7">
        <v>11.5</v>
      </c>
      <c r="AM174" s="7">
        <v>20.492000000000001</v>
      </c>
      <c r="AN174" s="9">
        <v>1</v>
      </c>
      <c r="AO174" s="9">
        <v>0</v>
      </c>
      <c r="AP174" s="9">
        <v>0</v>
      </c>
      <c r="AQ174" s="9">
        <v>0</v>
      </c>
      <c r="AR174" s="9">
        <v>0</v>
      </c>
      <c r="AS174" s="9">
        <v>1</v>
      </c>
      <c r="AT174" s="8">
        <v>0</v>
      </c>
      <c r="AU174" s="9">
        <v>1</v>
      </c>
      <c r="AV174" s="31">
        <v>0</v>
      </c>
      <c r="AW174" s="9">
        <v>1</v>
      </c>
      <c r="AX174" s="9">
        <v>0</v>
      </c>
      <c r="AY174" s="31">
        <v>0</v>
      </c>
      <c r="AZ174" s="21">
        <v>2002</v>
      </c>
      <c r="BA174" s="23"/>
      <c r="BB174" s="39">
        <v>0</v>
      </c>
      <c r="BC174" s="39">
        <v>0</v>
      </c>
      <c r="BD174" s="39">
        <v>0</v>
      </c>
      <c r="BE174" s="59">
        <v>1</v>
      </c>
      <c r="BF174" s="39" t="s">
        <v>433</v>
      </c>
      <c r="BG174" s="59" t="s">
        <v>433</v>
      </c>
      <c r="BH174" s="39" t="s">
        <v>433</v>
      </c>
      <c r="BI174" s="39" t="s">
        <v>433</v>
      </c>
      <c r="BJ174" s="39" t="s">
        <v>433</v>
      </c>
      <c r="BK174" s="39" t="s">
        <v>433</v>
      </c>
      <c r="BL174" s="39" t="s">
        <v>433</v>
      </c>
      <c r="BM174" s="57">
        <f t="shared" si="156"/>
        <v>0.5181</v>
      </c>
      <c r="BN174" s="18">
        <v>0.4819</v>
      </c>
      <c r="BO174">
        <v>1</v>
      </c>
      <c r="BP174" s="54">
        <v>0</v>
      </c>
      <c r="BQ174" t="s">
        <v>433</v>
      </c>
      <c r="BR174" s="54" t="s">
        <v>433</v>
      </c>
      <c r="BT174" s="18"/>
      <c r="BU174">
        <f t="shared" si="132"/>
        <v>0.61399999999999999</v>
      </c>
      <c r="BV174" s="18">
        <v>0.38600000000000001</v>
      </c>
      <c r="BW174" s="18" t="s">
        <v>214</v>
      </c>
      <c r="CD174" s="18"/>
      <c r="CG174" s="18"/>
      <c r="CJ174" s="25">
        <v>34.277000000000001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 s="18">
        <v>0</v>
      </c>
      <c r="CS174">
        <v>0</v>
      </c>
      <c r="CT174">
        <v>0</v>
      </c>
      <c r="CU174">
        <v>1</v>
      </c>
      <c r="CV174" s="18">
        <v>0</v>
      </c>
      <c r="CW174">
        <v>0</v>
      </c>
      <c r="CX174">
        <v>0</v>
      </c>
      <c r="CY174">
        <v>0</v>
      </c>
      <c r="CZ174">
        <v>0</v>
      </c>
      <c r="DA174" s="18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 s="18">
        <v>1</v>
      </c>
      <c r="DN174" s="18"/>
      <c r="DS174" s="43" t="s">
        <v>397</v>
      </c>
    </row>
    <row r="175" spans="1:123" x14ac:dyDescent="0.25">
      <c r="A175">
        <v>174</v>
      </c>
      <c r="B175">
        <v>15</v>
      </c>
      <c r="C175" s="25" t="s">
        <v>488</v>
      </c>
      <c r="D175" s="12">
        <v>12.293842621373088</v>
      </c>
      <c r="E175" s="14">
        <v>0.29935506327982198</v>
      </c>
      <c r="F175" s="7">
        <v>41.067762431268534</v>
      </c>
      <c r="G175" s="7">
        <f t="shared" si="151"/>
        <v>11.994487558093265</v>
      </c>
      <c r="H175" s="16">
        <f t="shared" si="152"/>
        <v>12.59319768465291</v>
      </c>
      <c r="I175" s="11">
        <f t="shared" si="113"/>
        <v>0.35786183959502793</v>
      </c>
      <c r="J175" s="39">
        <f t="shared" si="114"/>
        <v>8.7139356616750055E-3</v>
      </c>
      <c r="K175" s="39">
        <f t="shared" si="153"/>
        <v>114.75870821471942</v>
      </c>
      <c r="L175" s="39">
        <f t="shared" si="154"/>
        <v>0.34914790393335293</v>
      </c>
      <c r="M175" s="39">
        <f t="shared" si="155"/>
        <v>0.36657577525670293</v>
      </c>
      <c r="N175" s="42"/>
      <c r="O175" s="8"/>
      <c r="P175" s="9"/>
      <c r="Q175" s="9"/>
      <c r="R175" s="8"/>
      <c r="S175" s="9"/>
      <c r="T175" s="9"/>
      <c r="U175" s="8"/>
      <c r="V175" s="9"/>
      <c r="W175" s="9"/>
      <c r="X175" s="9"/>
      <c r="Y175" s="8"/>
      <c r="Z175" s="9"/>
      <c r="AA175" s="8">
        <v>1</v>
      </c>
      <c r="AB175" s="9">
        <v>0</v>
      </c>
      <c r="AC175" s="8">
        <v>0</v>
      </c>
      <c r="AD175" s="9">
        <v>0</v>
      </c>
      <c r="AE175" s="9">
        <v>1</v>
      </c>
      <c r="AF175" s="9">
        <v>0</v>
      </c>
      <c r="AG175" s="9">
        <v>0</v>
      </c>
      <c r="AH175" s="8">
        <v>11501</v>
      </c>
      <c r="AI175" s="9">
        <v>17</v>
      </c>
      <c r="AJ175" s="9">
        <v>11483</v>
      </c>
      <c r="AL175" s="7">
        <v>13.5</v>
      </c>
      <c r="AM175" s="7">
        <v>20.492000000000001</v>
      </c>
      <c r="AN175" s="9">
        <v>1</v>
      </c>
      <c r="AO175" s="9">
        <v>0</v>
      </c>
      <c r="AP175" s="9">
        <v>0</v>
      </c>
      <c r="AQ175" s="9">
        <v>0</v>
      </c>
      <c r="AR175" s="9">
        <v>0</v>
      </c>
      <c r="AS175" s="9">
        <v>1</v>
      </c>
      <c r="AT175" s="8">
        <v>0</v>
      </c>
      <c r="AU175" s="9">
        <v>1</v>
      </c>
      <c r="AV175" s="31">
        <v>0</v>
      </c>
      <c r="AW175" s="9">
        <v>1</v>
      </c>
      <c r="AX175" s="9">
        <v>0</v>
      </c>
      <c r="AY175" s="31">
        <v>0</v>
      </c>
      <c r="AZ175" s="21">
        <v>2002</v>
      </c>
      <c r="BA175" s="23"/>
      <c r="BB175" s="39">
        <v>0</v>
      </c>
      <c r="BC175" s="39">
        <v>0</v>
      </c>
      <c r="BD175" s="39">
        <v>0</v>
      </c>
      <c r="BE175" s="59">
        <v>1</v>
      </c>
      <c r="BF175" s="39" t="s">
        <v>433</v>
      </c>
      <c r="BG175" s="59" t="s">
        <v>433</v>
      </c>
      <c r="BH175" s="39" t="s">
        <v>433</v>
      </c>
      <c r="BI175" s="39" t="s">
        <v>433</v>
      </c>
      <c r="BJ175" s="39" t="s">
        <v>433</v>
      </c>
      <c r="BK175" s="39" t="s">
        <v>433</v>
      </c>
      <c r="BL175" s="39" t="s">
        <v>433</v>
      </c>
      <c r="BM175" s="57">
        <f t="shared" si="156"/>
        <v>0.5181</v>
      </c>
      <c r="BN175" s="18">
        <v>0.4819</v>
      </c>
      <c r="BO175">
        <v>1</v>
      </c>
      <c r="BP175" s="54">
        <v>0</v>
      </c>
      <c r="BQ175" t="s">
        <v>433</v>
      </c>
      <c r="BR175" s="54" t="s">
        <v>433</v>
      </c>
      <c r="BT175" s="18"/>
      <c r="BU175">
        <f t="shared" si="132"/>
        <v>0.61399999999999999</v>
      </c>
      <c r="BV175" s="18">
        <v>0.38600000000000001</v>
      </c>
      <c r="BW175" s="18" t="s">
        <v>214</v>
      </c>
      <c r="CD175" s="18"/>
      <c r="CG175" s="18"/>
      <c r="CJ175" s="25">
        <v>34.277000000000001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 s="18">
        <v>0</v>
      </c>
      <c r="CS175">
        <v>0</v>
      </c>
      <c r="CT175">
        <v>0</v>
      </c>
      <c r="CU175">
        <v>1</v>
      </c>
      <c r="CV175" s="18">
        <v>0</v>
      </c>
      <c r="CW175">
        <v>0</v>
      </c>
      <c r="CX175">
        <v>0</v>
      </c>
      <c r="CY175">
        <v>0</v>
      </c>
      <c r="CZ175">
        <v>0</v>
      </c>
      <c r="DA175" s="18">
        <v>0</v>
      </c>
      <c r="DB175">
        <v>0</v>
      </c>
      <c r="DC175">
        <v>0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 s="18">
        <v>1</v>
      </c>
      <c r="DN175" s="18"/>
      <c r="DS175" s="43" t="s">
        <v>397</v>
      </c>
    </row>
    <row r="176" spans="1:123" x14ac:dyDescent="0.25">
      <c r="A176">
        <v>175</v>
      </c>
      <c r="B176">
        <v>15</v>
      </c>
      <c r="C176" s="25" t="s">
        <v>488</v>
      </c>
      <c r="D176" s="12">
        <v>11.178320261357579</v>
      </c>
      <c r="E176" s="14">
        <v>0.21064121180084491</v>
      </c>
      <c r="F176" s="7">
        <v>53.068059026959794</v>
      </c>
      <c r="G176" s="7">
        <f t="shared" si="151"/>
        <v>10.967679049556734</v>
      </c>
      <c r="H176" s="16">
        <f t="shared" si="152"/>
        <v>11.388961473158423</v>
      </c>
      <c r="I176" s="11">
        <f t="shared" si="113"/>
        <v>0.44378952423621998</v>
      </c>
      <c r="J176" s="39">
        <f t="shared" si="114"/>
        <v>8.3626485003109822E-3</v>
      </c>
      <c r="K176" s="39">
        <f t="shared" si="153"/>
        <v>119.57934139678511</v>
      </c>
      <c r="L176" s="39">
        <f t="shared" si="154"/>
        <v>0.43542687573590899</v>
      </c>
      <c r="M176" s="39">
        <f t="shared" si="155"/>
        <v>0.45215217273653097</v>
      </c>
      <c r="N176" s="42"/>
      <c r="O176" s="8"/>
      <c r="P176" s="9"/>
      <c r="Q176" s="9"/>
      <c r="R176" s="8"/>
      <c r="S176" s="9"/>
      <c r="T176" s="9"/>
      <c r="U176" s="8"/>
      <c r="V176" s="9"/>
      <c r="W176" s="9"/>
      <c r="X176" s="9"/>
      <c r="Y176" s="8"/>
      <c r="Z176" s="9"/>
      <c r="AA176" s="8">
        <v>1</v>
      </c>
      <c r="AB176" s="9">
        <v>0</v>
      </c>
      <c r="AC176" s="8">
        <v>0</v>
      </c>
      <c r="AD176" s="9">
        <v>0</v>
      </c>
      <c r="AE176" s="9">
        <v>1</v>
      </c>
      <c r="AF176" s="9">
        <v>0</v>
      </c>
      <c r="AG176" s="9">
        <v>0</v>
      </c>
      <c r="AH176" s="8">
        <v>11501</v>
      </c>
      <c r="AI176" s="9">
        <v>17</v>
      </c>
      <c r="AJ176" s="9">
        <v>11483</v>
      </c>
      <c r="AL176" s="7">
        <v>15</v>
      </c>
      <c r="AM176" s="7">
        <v>20.492000000000001</v>
      </c>
      <c r="AN176" s="9">
        <v>1</v>
      </c>
      <c r="AO176" s="9">
        <v>0</v>
      </c>
      <c r="AP176" s="9">
        <v>0</v>
      </c>
      <c r="AQ176" s="9">
        <v>0</v>
      </c>
      <c r="AR176" s="9">
        <v>0</v>
      </c>
      <c r="AS176" s="9">
        <v>1</v>
      </c>
      <c r="AT176" s="8">
        <v>0</v>
      </c>
      <c r="AU176" s="9">
        <v>1</v>
      </c>
      <c r="AV176" s="31">
        <v>0</v>
      </c>
      <c r="AW176" s="9">
        <v>1</v>
      </c>
      <c r="AX176" s="9">
        <v>0</v>
      </c>
      <c r="AY176" s="31">
        <v>0</v>
      </c>
      <c r="AZ176" s="21">
        <v>2002</v>
      </c>
      <c r="BA176" s="23"/>
      <c r="BB176" s="39">
        <v>0</v>
      </c>
      <c r="BC176" s="39">
        <v>0</v>
      </c>
      <c r="BD176" s="39">
        <v>0</v>
      </c>
      <c r="BE176" s="59">
        <v>1</v>
      </c>
      <c r="BF176" s="39" t="s">
        <v>433</v>
      </c>
      <c r="BG176" s="59" t="s">
        <v>433</v>
      </c>
      <c r="BH176" s="39" t="s">
        <v>433</v>
      </c>
      <c r="BI176" s="39" t="s">
        <v>433</v>
      </c>
      <c r="BJ176" s="39" t="s">
        <v>433</v>
      </c>
      <c r="BK176" s="39" t="s">
        <v>433</v>
      </c>
      <c r="BL176" s="39" t="s">
        <v>433</v>
      </c>
      <c r="BM176" s="57">
        <f t="shared" si="156"/>
        <v>0.5181</v>
      </c>
      <c r="BN176" s="18">
        <v>0.4819</v>
      </c>
      <c r="BO176">
        <v>1</v>
      </c>
      <c r="BP176" s="54">
        <v>0</v>
      </c>
      <c r="BQ176" t="s">
        <v>433</v>
      </c>
      <c r="BR176" s="54" t="s">
        <v>433</v>
      </c>
      <c r="BT176" s="18"/>
      <c r="BU176">
        <f t="shared" si="132"/>
        <v>0.61399999999999999</v>
      </c>
      <c r="BV176" s="18">
        <v>0.38600000000000001</v>
      </c>
      <c r="BW176" s="18" t="s">
        <v>214</v>
      </c>
      <c r="CD176" s="18"/>
      <c r="CG176" s="18"/>
      <c r="CJ176" s="25">
        <v>34.277000000000001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 s="18">
        <v>0</v>
      </c>
      <c r="CS176">
        <v>0</v>
      </c>
      <c r="CT176">
        <v>0</v>
      </c>
      <c r="CU176">
        <v>1</v>
      </c>
      <c r="CV176" s="18">
        <v>0</v>
      </c>
      <c r="CW176">
        <v>0</v>
      </c>
      <c r="CX176">
        <v>0</v>
      </c>
      <c r="CY176">
        <v>0</v>
      </c>
      <c r="CZ176">
        <v>0</v>
      </c>
      <c r="DA176" s="18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 s="18">
        <v>1</v>
      </c>
      <c r="DN176" s="18"/>
      <c r="DS176" s="43" t="s">
        <v>397</v>
      </c>
    </row>
    <row r="177" spans="1:123" x14ac:dyDescent="0.25">
      <c r="A177">
        <v>176</v>
      </c>
      <c r="B177">
        <v>15</v>
      </c>
      <c r="C177" s="25" t="s">
        <v>488</v>
      </c>
      <c r="D177" s="12">
        <v>0.25251236703891067</v>
      </c>
      <c r="E177" s="14">
        <v>6.5701829956738192E-2</v>
      </c>
      <c r="F177" s="7">
        <v>3.8433079749099703</v>
      </c>
      <c r="G177" s="7">
        <f t="shared" si="151"/>
        <v>0.18681053708217249</v>
      </c>
      <c r="H177" s="16">
        <f t="shared" si="152"/>
        <v>0.31821419699564885</v>
      </c>
      <c r="I177" s="11">
        <f t="shared" si="113"/>
        <v>8.5623374493691673E-2</v>
      </c>
      <c r="J177" s="39">
        <f t="shared" si="114"/>
        <v>2.2278561867188747E-2</v>
      </c>
      <c r="K177" s="39">
        <f t="shared" si="153"/>
        <v>44.886200732407801</v>
      </c>
      <c r="L177" s="39">
        <f t="shared" si="154"/>
        <v>6.3344812626502933E-2</v>
      </c>
      <c r="M177" s="39">
        <f t="shared" si="155"/>
        <v>0.10790193636088041</v>
      </c>
      <c r="N177" s="42"/>
      <c r="O177" s="8"/>
      <c r="P177" s="9"/>
      <c r="Q177" s="9"/>
      <c r="R177" s="8"/>
      <c r="S177" s="9"/>
      <c r="T177" s="9"/>
      <c r="U177" s="8"/>
      <c r="V177" s="9"/>
      <c r="W177" s="9"/>
      <c r="X177" s="9"/>
      <c r="Y177" s="8"/>
      <c r="Z177" s="9"/>
      <c r="AA177" s="8">
        <v>1</v>
      </c>
      <c r="AB177" s="9">
        <v>0</v>
      </c>
      <c r="AC177" s="8">
        <v>0</v>
      </c>
      <c r="AD177" s="9">
        <v>0</v>
      </c>
      <c r="AE177" s="9">
        <v>1</v>
      </c>
      <c r="AF177" s="9">
        <v>0</v>
      </c>
      <c r="AG177" s="9">
        <v>0</v>
      </c>
      <c r="AH177" s="8">
        <v>2018</v>
      </c>
      <c r="AI177" s="9">
        <v>17</v>
      </c>
      <c r="AJ177" s="9">
        <v>2000</v>
      </c>
      <c r="AL177" s="7">
        <v>5</v>
      </c>
      <c r="AM177" s="7">
        <v>20.097000000000001</v>
      </c>
      <c r="AN177" s="9">
        <v>1</v>
      </c>
      <c r="AO177" s="9">
        <v>0</v>
      </c>
      <c r="AP177" s="9">
        <v>0</v>
      </c>
      <c r="AQ177" s="9">
        <v>0</v>
      </c>
      <c r="AR177" s="9">
        <v>0</v>
      </c>
      <c r="AS177" s="9">
        <v>1</v>
      </c>
      <c r="AT177" s="8">
        <v>0</v>
      </c>
      <c r="AU177" s="9">
        <v>1</v>
      </c>
      <c r="AV177" s="31">
        <v>0</v>
      </c>
      <c r="AW177" s="9">
        <v>1</v>
      </c>
      <c r="AX177" s="9">
        <v>0</v>
      </c>
      <c r="AY177" s="31">
        <v>0</v>
      </c>
      <c r="AZ177" s="21">
        <v>2002</v>
      </c>
      <c r="BA177" s="23"/>
      <c r="BB177" s="39">
        <v>0</v>
      </c>
      <c r="BC177" s="39">
        <v>1</v>
      </c>
      <c r="BD177" s="39">
        <v>0</v>
      </c>
      <c r="BE177" s="59">
        <v>0</v>
      </c>
      <c r="BF177" s="39" t="s">
        <v>433</v>
      </c>
      <c r="BG177" s="59" t="s">
        <v>433</v>
      </c>
      <c r="BH177" s="39" t="s">
        <v>433</v>
      </c>
      <c r="BI177" s="39" t="s">
        <v>433</v>
      </c>
      <c r="BJ177" s="39" t="s">
        <v>433</v>
      </c>
      <c r="BK177" s="39" t="s">
        <v>433</v>
      </c>
      <c r="BL177" s="39" t="s">
        <v>433</v>
      </c>
      <c r="BM177" s="57">
        <f>1-BN177</f>
        <v>0.3831</v>
      </c>
      <c r="BN177" s="18">
        <v>0.6169</v>
      </c>
      <c r="BO177">
        <v>0</v>
      </c>
      <c r="BP177" s="54">
        <v>1</v>
      </c>
      <c r="BQ177" t="s">
        <v>433</v>
      </c>
      <c r="BR177" s="54" t="s">
        <v>433</v>
      </c>
      <c r="BT177" s="18"/>
      <c r="BU177">
        <f t="shared" si="132"/>
        <v>0.63400000000000001</v>
      </c>
      <c r="BV177" s="18">
        <v>0.36599999999999999</v>
      </c>
      <c r="BW177" s="18" t="s">
        <v>214</v>
      </c>
      <c r="CD177" s="18"/>
      <c r="CG177" s="18"/>
      <c r="CJ177" s="25">
        <v>33.124000000000002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 s="18">
        <v>0</v>
      </c>
      <c r="CS177">
        <v>0</v>
      </c>
      <c r="CT177">
        <v>0</v>
      </c>
      <c r="CU177">
        <v>1</v>
      </c>
      <c r="CV177" s="18">
        <v>0</v>
      </c>
      <c r="CW177">
        <v>0</v>
      </c>
      <c r="CX177">
        <v>0</v>
      </c>
      <c r="CY177">
        <v>0</v>
      </c>
      <c r="CZ177">
        <v>0</v>
      </c>
      <c r="DA177" s="18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 s="18">
        <v>1</v>
      </c>
      <c r="DN177" s="18"/>
      <c r="DS177" s="43" t="s">
        <v>397</v>
      </c>
    </row>
    <row r="178" spans="1:123" x14ac:dyDescent="0.25">
      <c r="A178">
        <v>177</v>
      </c>
      <c r="B178">
        <v>15</v>
      </c>
      <c r="C178" s="25" t="s">
        <v>488</v>
      </c>
      <c r="D178" s="12">
        <v>29.932738461556145</v>
      </c>
      <c r="E178" s="14">
        <v>4.0363217891556911</v>
      </c>
      <c r="F178" s="7">
        <v>7.4158454219323806</v>
      </c>
      <c r="G178" s="7">
        <f t="shared" si="151"/>
        <v>25.896416672400456</v>
      </c>
      <c r="H178" s="16">
        <f t="shared" si="152"/>
        <v>33.969060250711834</v>
      </c>
      <c r="I178" s="11">
        <f t="shared" si="113"/>
        <v>0.16358945626528448</v>
      </c>
      <c r="J178" s="39">
        <f t="shared" si="114"/>
        <v>2.2059447973587512E-2</v>
      </c>
      <c r="K178" s="39">
        <f t="shared" si="153"/>
        <v>45.332050067496347</v>
      </c>
      <c r="L178" s="39">
        <f t="shared" si="154"/>
        <v>0.14153000829169698</v>
      </c>
      <c r="M178" s="39">
        <f t="shared" si="155"/>
        <v>0.18564890423887198</v>
      </c>
      <c r="N178" s="42"/>
      <c r="O178" s="8"/>
      <c r="P178" s="9"/>
      <c r="Q178" s="9"/>
      <c r="R178" s="8"/>
      <c r="S178" s="9"/>
      <c r="T178" s="9"/>
      <c r="U178" s="8"/>
      <c r="V178" s="9"/>
      <c r="W178" s="9"/>
      <c r="X178" s="9"/>
      <c r="Y178" s="8"/>
      <c r="Z178" s="9"/>
      <c r="AA178" s="8">
        <v>1</v>
      </c>
      <c r="AB178" s="9">
        <v>0</v>
      </c>
      <c r="AC178" s="8">
        <v>0</v>
      </c>
      <c r="AD178" s="9">
        <v>0</v>
      </c>
      <c r="AE178" s="9">
        <v>1</v>
      </c>
      <c r="AF178" s="9">
        <v>0</v>
      </c>
      <c r="AG178" s="9">
        <v>0</v>
      </c>
      <c r="AH178" s="8">
        <v>2018</v>
      </c>
      <c r="AI178" s="9">
        <v>17</v>
      </c>
      <c r="AJ178" s="9">
        <v>2000</v>
      </c>
      <c r="AL178" s="7">
        <v>7</v>
      </c>
      <c r="AM178" s="7">
        <v>20.097000000000001</v>
      </c>
      <c r="AN178" s="9">
        <v>1</v>
      </c>
      <c r="AO178" s="9">
        <v>0</v>
      </c>
      <c r="AP178" s="9">
        <v>0</v>
      </c>
      <c r="AQ178" s="9">
        <v>0</v>
      </c>
      <c r="AR178" s="9">
        <v>0</v>
      </c>
      <c r="AS178" s="9">
        <v>1</v>
      </c>
      <c r="AT178" s="8">
        <v>0</v>
      </c>
      <c r="AU178" s="9">
        <v>1</v>
      </c>
      <c r="AV178" s="31">
        <v>0</v>
      </c>
      <c r="AW178" s="9">
        <v>1</v>
      </c>
      <c r="AX178" s="9">
        <v>0</v>
      </c>
      <c r="AY178" s="31">
        <v>0</v>
      </c>
      <c r="AZ178" s="21">
        <v>2002</v>
      </c>
      <c r="BA178" s="23"/>
      <c r="BB178" s="39">
        <v>0</v>
      </c>
      <c r="BC178" s="39">
        <v>0</v>
      </c>
      <c r="BD178" s="39">
        <v>1</v>
      </c>
      <c r="BE178" s="59">
        <v>0</v>
      </c>
      <c r="BF178" s="39" t="s">
        <v>433</v>
      </c>
      <c r="BG178" s="59" t="s">
        <v>433</v>
      </c>
      <c r="BH178" s="39" t="s">
        <v>433</v>
      </c>
      <c r="BI178" s="39" t="s">
        <v>433</v>
      </c>
      <c r="BJ178" s="39" t="s">
        <v>433</v>
      </c>
      <c r="BK178" s="39" t="s">
        <v>433</v>
      </c>
      <c r="BL178" s="39" t="s">
        <v>433</v>
      </c>
      <c r="BM178" s="57">
        <f>1-BN178</f>
        <v>0.3831</v>
      </c>
      <c r="BN178" s="18">
        <v>0.6169</v>
      </c>
      <c r="BO178">
        <v>0</v>
      </c>
      <c r="BP178" s="54">
        <v>1</v>
      </c>
      <c r="BQ178" t="s">
        <v>433</v>
      </c>
      <c r="BR178" s="54" t="s">
        <v>433</v>
      </c>
      <c r="BT178" s="18"/>
      <c r="BU178">
        <f t="shared" si="132"/>
        <v>0.63400000000000001</v>
      </c>
      <c r="BV178" s="18">
        <v>0.36599999999999999</v>
      </c>
      <c r="BW178" s="18" t="s">
        <v>214</v>
      </c>
      <c r="CD178" s="18"/>
      <c r="CG178" s="18"/>
      <c r="CJ178" s="25">
        <v>33.124000000000002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 s="18">
        <v>0</v>
      </c>
      <c r="CS178">
        <v>0</v>
      </c>
      <c r="CT178">
        <v>0</v>
      </c>
      <c r="CU178">
        <v>1</v>
      </c>
      <c r="CV178" s="18">
        <v>0</v>
      </c>
      <c r="CW178">
        <v>0</v>
      </c>
      <c r="CX178">
        <v>0</v>
      </c>
      <c r="CY178">
        <v>0</v>
      </c>
      <c r="CZ178">
        <v>0</v>
      </c>
      <c r="DA178" s="1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 s="18">
        <v>1</v>
      </c>
      <c r="DN178" s="18"/>
      <c r="DS178" s="43" t="s">
        <v>397</v>
      </c>
    </row>
    <row r="179" spans="1:123" x14ac:dyDescent="0.25">
      <c r="A179">
        <v>178</v>
      </c>
      <c r="B179">
        <v>15</v>
      </c>
      <c r="C179" s="25" t="s">
        <v>488</v>
      </c>
      <c r="D179" s="12">
        <v>63.105780919860329</v>
      </c>
      <c r="E179" s="14">
        <v>3.8191516927787212</v>
      </c>
      <c r="F179" s="7">
        <v>16.523507311631842</v>
      </c>
      <c r="G179" s="7">
        <f t="shared" si="151"/>
        <v>59.286629227081605</v>
      </c>
      <c r="H179" s="16">
        <f t="shared" si="152"/>
        <v>66.924932612639054</v>
      </c>
      <c r="I179" s="11">
        <f t="shared" si="113"/>
        <v>0.34657721471292263</v>
      </c>
      <c r="J179" s="39">
        <f t="shared" si="114"/>
        <v>2.0974797189029417E-2</v>
      </c>
      <c r="K179" s="39">
        <f t="shared" si="153"/>
        <v>47.676265519412816</v>
      </c>
      <c r="L179" s="39">
        <f t="shared" si="154"/>
        <v>0.32560241752389324</v>
      </c>
      <c r="M179" s="39">
        <f t="shared" si="155"/>
        <v>0.36755201190195202</v>
      </c>
      <c r="N179" s="42"/>
      <c r="O179" s="8"/>
      <c r="P179" s="9"/>
      <c r="Q179" s="9"/>
      <c r="R179" s="8"/>
      <c r="S179" s="9"/>
      <c r="T179" s="9"/>
      <c r="U179" s="8"/>
      <c r="V179" s="9"/>
      <c r="W179" s="9"/>
      <c r="X179" s="9"/>
      <c r="Y179" s="8"/>
      <c r="Z179" s="9"/>
      <c r="AA179" s="8">
        <v>1</v>
      </c>
      <c r="AB179" s="9">
        <v>0</v>
      </c>
      <c r="AC179" s="8">
        <v>0</v>
      </c>
      <c r="AD179" s="9">
        <v>0</v>
      </c>
      <c r="AE179" s="9">
        <v>1</v>
      </c>
      <c r="AF179" s="9">
        <v>0</v>
      </c>
      <c r="AG179" s="9">
        <v>0</v>
      </c>
      <c r="AH179" s="8">
        <v>2018</v>
      </c>
      <c r="AI179" s="9">
        <v>17</v>
      </c>
      <c r="AJ179" s="9">
        <v>2000</v>
      </c>
      <c r="AL179" s="7">
        <v>9.5</v>
      </c>
      <c r="AM179" s="7">
        <v>20.097000000000001</v>
      </c>
      <c r="AN179" s="9">
        <v>1</v>
      </c>
      <c r="AO179" s="9">
        <v>0</v>
      </c>
      <c r="AP179" s="9">
        <v>0</v>
      </c>
      <c r="AQ179" s="9">
        <v>0</v>
      </c>
      <c r="AR179" s="9">
        <v>0</v>
      </c>
      <c r="AS179" s="9">
        <v>1</v>
      </c>
      <c r="AT179" s="8">
        <v>0</v>
      </c>
      <c r="AU179" s="9">
        <v>1</v>
      </c>
      <c r="AV179" s="31">
        <v>0</v>
      </c>
      <c r="AW179" s="9">
        <v>1</v>
      </c>
      <c r="AX179" s="9">
        <v>0</v>
      </c>
      <c r="AY179" s="31">
        <v>0</v>
      </c>
      <c r="AZ179" s="21">
        <v>2002</v>
      </c>
      <c r="BA179" s="23"/>
      <c r="BB179" s="39">
        <v>0</v>
      </c>
      <c r="BC179" s="39">
        <v>0</v>
      </c>
      <c r="BD179" s="39">
        <v>1</v>
      </c>
      <c r="BE179" s="59">
        <v>0</v>
      </c>
      <c r="BF179" s="39" t="s">
        <v>433</v>
      </c>
      <c r="BG179" s="59" t="s">
        <v>433</v>
      </c>
      <c r="BH179" s="39" t="s">
        <v>433</v>
      </c>
      <c r="BI179" s="39" t="s">
        <v>433</v>
      </c>
      <c r="BJ179" s="39" t="s">
        <v>433</v>
      </c>
      <c r="BK179" s="39" t="s">
        <v>433</v>
      </c>
      <c r="BL179" s="39" t="s">
        <v>433</v>
      </c>
      <c r="BM179" s="57">
        <f>1-BN179</f>
        <v>0.3831</v>
      </c>
      <c r="BN179" s="18">
        <v>0.6169</v>
      </c>
      <c r="BO179">
        <v>0</v>
      </c>
      <c r="BP179" s="54">
        <v>1</v>
      </c>
      <c r="BQ179" t="s">
        <v>433</v>
      </c>
      <c r="BR179" s="54" t="s">
        <v>433</v>
      </c>
      <c r="BT179" s="18"/>
      <c r="BU179">
        <f t="shared" si="132"/>
        <v>0.63400000000000001</v>
      </c>
      <c r="BV179" s="18">
        <v>0.36599999999999999</v>
      </c>
      <c r="BW179" s="18" t="s">
        <v>214</v>
      </c>
      <c r="CD179" s="18"/>
      <c r="CG179" s="18"/>
      <c r="CJ179" s="25">
        <v>33.124000000000002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 s="18">
        <v>0</v>
      </c>
      <c r="CS179">
        <v>0</v>
      </c>
      <c r="CT179">
        <v>0</v>
      </c>
      <c r="CU179">
        <v>1</v>
      </c>
      <c r="CV179" s="18">
        <v>0</v>
      </c>
      <c r="CW179">
        <v>0</v>
      </c>
      <c r="CX179">
        <v>0</v>
      </c>
      <c r="CY179">
        <v>0</v>
      </c>
      <c r="CZ179">
        <v>0</v>
      </c>
      <c r="DA179" s="18">
        <v>0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 s="18">
        <v>1</v>
      </c>
      <c r="DN179" s="18"/>
      <c r="DS179" s="43" t="s">
        <v>397</v>
      </c>
    </row>
    <row r="180" spans="1:123" x14ac:dyDescent="0.25">
      <c r="A180">
        <v>179</v>
      </c>
      <c r="B180">
        <v>15</v>
      </c>
      <c r="C180" s="25" t="s">
        <v>488</v>
      </c>
      <c r="D180" s="12">
        <v>45.237305276007753</v>
      </c>
      <c r="E180" s="14">
        <v>2.3298397553272268</v>
      </c>
      <c r="F180" s="7">
        <v>19.416487838947599</v>
      </c>
      <c r="G180" s="7">
        <f t="shared" si="151"/>
        <v>42.907465520680525</v>
      </c>
      <c r="H180" s="16">
        <f t="shared" si="152"/>
        <v>47.567145031334981</v>
      </c>
      <c r="I180" s="11">
        <f t="shared" si="113"/>
        <v>0.39825027488653714</v>
      </c>
      <c r="J180" s="39">
        <f t="shared" si="114"/>
        <v>2.0510932676901818E-2</v>
      </c>
      <c r="K180" s="39">
        <f t="shared" si="153"/>
        <v>48.754486972995629</v>
      </c>
      <c r="L180" s="39">
        <f t="shared" si="154"/>
        <v>0.37773934220963534</v>
      </c>
      <c r="M180" s="39">
        <f t="shared" si="155"/>
        <v>0.41876120756343893</v>
      </c>
      <c r="N180" s="42"/>
      <c r="O180" s="8"/>
      <c r="P180" s="9"/>
      <c r="Q180" s="9"/>
      <c r="R180" s="8"/>
      <c r="S180" s="9"/>
      <c r="T180" s="9"/>
      <c r="U180" s="8"/>
      <c r="V180" s="9"/>
      <c r="W180" s="9"/>
      <c r="X180" s="9"/>
      <c r="Y180" s="8"/>
      <c r="Z180" s="9"/>
      <c r="AA180" s="8">
        <v>1</v>
      </c>
      <c r="AB180" s="9">
        <v>0</v>
      </c>
      <c r="AC180" s="8">
        <v>0</v>
      </c>
      <c r="AD180" s="9">
        <v>0</v>
      </c>
      <c r="AE180" s="9">
        <v>1</v>
      </c>
      <c r="AF180" s="9">
        <v>0</v>
      </c>
      <c r="AG180" s="9">
        <v>0</v>
      </c>
      <c r="AH180" s="8">
        <v>2018</v>
      </c>
      <c r="AI180" s="9">
        <v>17</v>
      </c>
      <c r="AJ180" s="9">
        <v>2000</v>
      </c>
      <c r="AL180" s="7">
        <v>11.5</v>
      </c>
      <c r="AM180" s="7">
        <v>20.097000000000001</v>
      </c>
      <c r="AN180" s="9">
        <v>1</v>
      </c>
      <c r="AO180" s="9">
        <v>0</v>
      </c>
      <c r="AP180" s="9">
        <v>0</v>
      </c>
      <c r="AQ180" s="9">
        <v>0</v>
      </c>
      <c r="AR180" s="9">
        <v>0</v>
      </c>
      <c r="AS180" s="9">
        <v>1</v>
      </c>
      <c r="AT180" s="8">
        <v>0</v>
      </c>
      <c r="AU180" s="9">
        <v>1</v>
      </c>
      <c r="AV180" s="31">
        <v>0</v>
      </c>
      <c r="AW180" s="9">
        <v>1</v>
      </c>
      <c r="AX180" s="9">
        <v>0</v>
      </c>
      <c r="AY180" s="31">
        <v>0</v>
      </c>
      <c r="AZ180" s="21">
        <v>2002</v>
      </c>
      <c r="BA180" s="23"/>
      <c r="BB180" s="39">
        <v>0</v>
      </c>
      <c r="BC180" s="39">
        <v>0</v>
      </c>
      <c r="BD180" s="39">
        <v>0</v>
      </c>
      <c r="BE180" s="59">
        <v>1</v>
      </c>
      <c r="BF180" s="39" t="s">
        <v>433</v>
      </c>
      <c r="BG180" s="59" t="s">
        <v>433</v>
      </c>
      <c r="BH180" s="39" t="s">
        <v>433</v>
      </c>
      <c r="BI180" s="39" t="s">
        <v>433</v>
      </c>
      <c r="BJ180" s="39" t="s">
        <v>433</v>
      </c>
      <c r="BK180" s="39" t="s">
        <v>433</v>
      </c>
      <c r="BL180" s="39" t="s">
        <v>433</v>
      </c>
      <c r="BM180" s="57">
        <f t="shared" ref="BM180:BM186" si="157">1-BN180</f>
        <v>0.3831</v>
      </c>
      <c r="BN180" s="18">
        <v>0.6169</v>
      </c>
      <c r="BO180">
        <v>0</v>
      </c>
      <c r="BP180" s="54">
        <v>1</v>
      </c>
      <c r="BQ180" t="s">
        <v>433</v>
      </c>
      <c r="BR180" s="54" t="s">
        <v>433</v>
      </c>
      <c r="BT180" s="18"/>
      <c r="BU180">
        <f t="shared" si="132"/>
        <v>0.63400000000000001</v>
      </c>
      <c r="BV180" s="18">
        <v>0.36599999999999999</v>
      </c>
      <c r="BW180" s="18" t="s">
        <v>214</v>
      </c>
      <c r="CD180" s="18"/>
      <c r="CG180" s="18"/>
      <c r="CJ180" s="25">
        <v>33.124000000000002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 s="18">
        <v>0</v>
      </c>
      <c r="CS180">
        <v>0</v>
      </c>
      <c r="CT180">
        <v>0</v>
      </c>
      <c r="CU180">
        <v>1</v>
      </c>
      <c r="CV180" s="18">
        <v>0</v>
      </c>
      <c r="CW180">
        <v>0</v>
      </c>
      <c r="CX180">
        <v>0</v>
      </c>
      <c r="CY180">
        <v>0</v>
      </c>
      <c r="CZ180">
        <v>0</v>
      </c>
      <c r="DA180" s="18">
        <v>0</v>
      </c>
      <c r="DB180">
        <v>0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 s="18">
        <v>1</v>
      </c>
      <c r="DN180" s="18"/>
      <c r="DS180" s="43" t="s">
        <v>397</v>
      </c>
    </row>
    <row r="181" spans="1:123" x14ac:dyDescent="0.25">
      <c r="A181">
        <v>180</v>
      </c>
      <c r="B181">
        <v>15</v>
      </c>
      <c r="C181" s="25" t="s">
        <v>488</v>
      </c>
      <c r="D181" s="12">
        <v>71.909260737640409</v>
      </c>
      <c r="E181" s="14">
        <v>4.0640473901868459</v>
      </c>
      <c r="F181" s="7">
        <v>17.694001529429595</v>
      </c>
      <c r="G181" s="7">
        <f t="shared" si="151"/>
        <v>67.845213347453566</v>
      </c>
      <c r="H181" s="16">
        <f t="shared" si="152"/>
        <v>75.973308127827252</v>
      </c>
      <c r="I181" s="11">
        <f t="shared" si="113"/>
        <v>0.36790098498121226</v>
      </c>
      <c r="J181" s="39">
        <f t="shared" si="114"/>
        <v>2.0792412862025583E-2</v>
      </c>
      <c r="K181" s="39">
        <f t="shared" si="153"/>
        <v>48.094466314987393</v>
      </c>
      <c r="L181" s="39">
        <f t="shared" si="154"/>
        <v>0.34710857211918666</v>
      </c>
      <c r="M181" s="39">
        <f t="shared" si="155"/>
        <v>0.38869339784323786</v>
      </c>
      <c r="N181" s="42"/>
      <c r="O181" s="8"/>
      <c r="P181" s="9"/>
      <c r="Q181" s="9"/>
      <c r="R181" s="8"/>
      <c r="S181" s="9"/>
      <c r="T181" s="9"/>
      <c r="U181" s="8"/>
      <c r="V181" s="9"/>
      <c r="W181" s="9"/>
      <c r="X181" s="9"/>
      <c r="Y181" s="8"/>
      <c r="Z181" s="9"/>
      <c r="AA181" s="8">
        <v>1</v>
      </c>
      <c r="AB181" s="9">
        <v>0</v>
      </c>
      <c r="AC181" s="8">
        <v>0</v>
      </c>
      <c r="AD181" s="9">
        <v>0</v>
      </c>
      <c r="AE181" s="9">
        <v>1</v>
      </c>
      <c r="AF181" s="9">
        <v>0</v>
      </c>
      <c r="AG181" s="9">
        <v>0</v>
      </c>
      <c r="AH181" s="8">
        <v>2018</v>
      </c>
      <c r="AI181" s="9">
        <v>17</v>
      </c>
      <c r="AJ181" s="9">
        <v>2000</v>
      </c>
      <c r="AL181" s="7">
        <v>13.5</v>
      </c>
      <c r="AM181" s="7">
        <v>20.097000000000001</v>
      </c>
      <c r="AN181" s="9">
        <v>1</v>
      </c>
      <c r="AO181" s="9">
        <v>0</v>
      </c>
      <c r="AP181" s="9">
        <v>0</v>
      </c>
      <c r="AQ181" s="9">
        <v>0</v>
      </c>
      <c r="AR181" s="9">
        <v>0</v>
      </c>
      <c r="AS181" s="9">
        <v>1</v>
      </c>
      <c r="AT181" s="8">
        <v>0</v>
      </c>
      <c r="AU181" s="9">
        <v>1</v>
      </c>
      <c r="AV181" s="31">
        <v>0</v>
      </c>
      <c r="AW181" s="9">
        <v>1</v>
      </c>
      <c r="AX181" s="9">
        <v>0</v>
      </c>
      <c r="AY181" s="31">
        <v>0</v>
      </c>
      <c r="AZ181" s="21">
        <v>2002</v>
      </c>
      <c r="BA181" s="23"/>
      <c r="BB181" s="39">
        <v>0</v>
      </c>
      <c r="BC181" s="39">
        <v>0</v>
      </c>
      <c r="BD181" s="39">
        <v>0</v>
      </c>
      <c r="BE181" s="59">
        <v>1</v>
      </c>
      <c r="BF181" s="39" t="s">
        <v>433</v>
      </c>
      <c r="BG181" s="59" t="s">
        <v>433</v>
      </c>
      <c r="BH181" s="39" t="s">
        <v>433</v>
      </c>
      <c r="BI181" s="39" t="s">
        <v>433</v>
      </c>
      <c r="BJ181" s="39" t="s">
        <v>433</v>
      </c>
      <c r="BK181" s="39" t="s">
        <v>433</v>
      </c>
      <c r="BL181" s="39" t="s">
        <v>433</v>
      </c>
      <c r="BM181" s="57">
        <f t="shared" si="157"/>
        <v>0.3831</v>
      </c>
      <c r="BN181" s="18">
        <v>0.6169</v>
      </c>
      <c r="BO181">
        <v>0</v>
      </c>
      <c r="BP181" s="54">
        <v>1</v>
      </c>
      <c r="BQ181" t="s">
        <v>433</v>
      </c>
      <c r="BR181" s="54" t="s">
        <v>433</v>
      </c>
      <c r="BT181" s="18"/>
      <c r="BU181">
        <f t="shared" si="132"/>
        <v>0.63400000000000001</v>
      </c>
      <c r="BV181" s="18">
        <v>0.36599999999999999</v>
      </c>
      <c r="BW181" s="18" t="s">
        <v>214</v>
      </c>
      <c r="CD181" s="18"/>
      <c r="CG181" s="18"/>
      <c r="CJ181" s="25">
        <v>33.124000000000002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 s="18">
        <v>0</v>
      </c>
      <c r="CS181">
        <v>0</v>
      </c>
      <c r="CT181">
        <v>0</v>
      </c>
      <c r="CU181">
        <v>1</v>
      </c>
      <c r="CV181" s="18">
        <v>0</v>
      </c>
      <c r="CW181">
        <v>0</v>
      </c>
      <c r="CX181">
        <v>0</v>
      </c>
      <c r="CY181">
        <v>0</v>
      </c>
      <c r="CZ181">
        <v>0</v>
      </c>
      <c r="DA181" s="18">
        <v>0</v>
      </c>
      <c r="DB181">
        <v>0</v>
      </c>
      <c r="DC181">
        <v>0</v>
      </c>
      <c r="DD181">
        <v>1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</v>
      </c>
      <c r="DL181" s="18">
        <v>1</v>
      </c>
      <c r="DN181" s="18"/>
      <c r="DS181" s="43" t="s">
        <v>397</v>
      </c>
    </row>
    <row r="182" spans="1:123" x14ac:dyDescent="0.25">
      <c r="A182">
        <v>181</v>
      </c>
      <c r="B182">
        <v>15</v>
      </c>
      <c r="C182" s="25" t="s">
        <v>488</v>
      </c>
      <c r="D182" s="12">
        <v>120.2216383301526</v>
      </c>
      <c r="E182" s="14">
        <v>7.3145279576114692</v>
      </c>
      <c r="F182" s="7">
        <v>16.436007767944947</v>
      </c>
      <c r="G182" s="7">
        <f t="shared" si="151"/>
        <v>112.90711037254113</v>
      </c>
      <c r="H182" s="16">
        <f t="shared" si="152"/>
        <v>127.53616628776408</v>
      </c>
      <c r="I182" s="11">
        <f t="shared" si="113"/>
        <v>0.34496083658532839</v>
      </c>
      <c r="J182" s="39">
        <f t="shared" si="114"/>
        <v>2.0988115937624681E-2</v>
      </c>
      <c r="K182" s="39">
        <f t="shared" si="153"/>
        <v>47.646010865002609</v>
      </c>
      <c r="L182" s="39">
        <f t="shared" si="154"/>
        <v>0.32397272064770372</v>
      </c>
      <c r="M182" s="39">
        <f t="shared" si="155"/>
        <v>0.36594895252295306</v>
      </c>
      <c r="N182" s="42"/>
      <c r="O182" s="8"/>
      <c r="P182" s="9"/>
      <c r="Q182" s="9"/>
      <c r="R182" s="8"/>
      <c r="S182" s="9"/>
      <c r="T182" s="9"/>
      <c r="U182" s="8"/>
      <c r="V182" s="9"/>
      <c r="W182" s="9"/>
      <c r="X182" s="9"/>
      <c r="Y182" s="8"/>
      <c r="Z182" s="9"/>
      <c r="AA182" s="8">
        <v>1</v>
      </c>
      <c r="AB182" s="9">
        <v>0</v>
      </c>
      <c r="AC182" s="8">
        <v>0</v>
      </c>
      <c r="AD182" s="9">
        <v>0</v>
      </c>
      <c r="AE182" s="9">
        <v>1</v>
      </c>
      <c r="AF182" s="9">
        <v>0</v>
      </c>
      <c r="AG182" s="9">
        <v>0</v>
      </c>
      <c r="AH182" s="8">
        <v>2018</v>
      </c>
      <c r="AI182" s="9">
        <v>17</v>
      </c>
      <c r="AJ182" s="9">
        <v>2000</v>
      </c>
      <c r="AL182" s="7">
        <v>15</v>
      </c>
      <c r="AM182" s="7">
        <v>20.097000000000001</v>
      </c>
      <c r="AN182" s="9">
        <v>1</v>
      </c>
      <c r="AO182" s="9">
        <v>0</v>
      </c>
      <c r="AP182" s="9">
        <v>0</v>
      </c>
      <c r="AQ182" s="9">
        <v>0</v>
      </c>
      <c r="AR182" s="9">
        <v>0</v>
      </c>
      <c r="AS182" s="9">
        <v>1</v>
      </c>
      <c r="AT182" s="8">
        <v>0</v>
      </c>
      <c r="AU182" s="9">
        <v>1</v>
      </c>
      <c r="AV182" s="31">
        <v>0</v>
      </c>
      <c r="AW182" s="9">
        <v>1</v>
      </c>
      <c r="AX182" s="9">
        <v>0</v>
      </c>
      <c r="AY182" s="31">
        <v>0</v>
      </c>
      <c r="AZ182" s="21">
        <v>2002</v>
      </c>
      <c r="BA182" s="23"/>
      <c r="BB182" s="39">
        <v>0</v>
      </c>
      <c r="BC182" s="39">
        <v>0</v>
      </c>
      <c r="BD182" s="39">
        <v>0</v>
      </c>
      <c r="BE182" s="59">
        <v>1</v>
      </c>
      <c r="BF182" s="39" t="s">
        <v>433</v>
      </c>
      <c r="BG182" s="59" t="s">
        <v>433</v>
      </c>
      <c r="BH182" s="39" t="s">
        <v>433</v>
      </c>
      <c r="BI182" s="39" t="s">
        <v>433</v>
      </c>
      <c r="BJ182" s="39" t="s">
        <v>433</v>
      </c>
      <c r="BK182" s="39" t="s">
        <v>433</v>
      </c>
      <c r="BL182" s="39" t="s">
        <v>433</v>
      </c>
      <c r="BM182" s="57">
        <f t="shared" si="157"/>
        <v>0.3831</v>
      </c>
      <c r="BN182" s="18">
        <v>0.6169</v>
      </c>
      <c r="BO182">
        <v>0</v>
      </c>
      <c r="BP182" s="54">
        <v>1</v>
      </c>
      <c r="BQ182" t="s">
        <v>433</v>
      </c>
      <c r="BR182" s="54" t="s">
        <v>433</v>
      </c>
      <c r="BT182" s="18"/>
      <c r="BU182">
        <f t="shared" si="132"/>
        <v>0.63400000000000001</v>
      </c>
      <c r="BV182" s="18">
        <v>0.36599999999999999</v>
      </c>
      <c r="BW182" s="18" t="s">
        <v>214</v>
      </c>
      <c r="CD182" s="18"/>
      <c r="CG182" s="18"/>
      <c r="CJ182" s="25">
        <v>33.124000000000002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 s="18">
        <v>0</v>
      </c>
      <c r="CS182">
        <v>0</v>
      </c>
      <c r="CT182">
        <v>0</v>
      </c>
      <c r="CU182">
        <v>1</v>
      </c>
      <c r="CV182" s="18">
        <v>0</v>
      </c>
      <c r="CW182">
        <v>0</v>
      </c>
      <c r="CX182">
        <v>0</v>
      </c>
      <c r="CY182">
        <v>0</v>
      </c>
      <c r="CZ182">
        <v>0</v>
      </c>
      <c r="DA182" s="18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 s="18">
        <v>1</v>
      </c>
      <c r="DN182" s="18"/>
      <c r="DS182" s="43" t="s">
        <v>397</v>
      </c>
    </row>
    <row r="183" spans="1:123" x14ac:dyDescent="0.25">
      <c r="A183">
        <v>182</v>
      </c>
      <c r="B183">
        <v>15</v>
      </c>
      <c r="C183" s="25" t="s">
        <v>488</v>
      </c>
      <c r="D183" s="12">
        <v>9.9</v>
      </c>
      <c r="E183" s="14">
        <v>1</v>
      </c>
      <c r="F183" s="7">
        <f>D183/E183</f>
        <v>9.9</v>
      </c>
      <c r="G183" s="7">
        <f t="shared" si="151"/>
        <v>8.9</v>
      </c>
      <c r="H183" s="16">
        <f t="shared" si="152"/>
        <v>10.9</v>
      </c>
      <c r="I183" s="11">
        <f t="shared" si="113"/>
        <v>0.15201993634645081</v>
      </c>
      <c r="J183" s="39">
        <f t="shared" si="114"/>
        <v>1.5355549125904122E-2</v>
      </c>
      <c r="K183" s="39">
        <f t="shared" ref="K183:K195" si="158">IFERROR(1/J183, "X")</f>
        <v>65.123037398450634</v>
      </c>
      <c r="L183" s="39">
        <f t="shared" ref="L183:L195" si="159">IFERROR(I183-J183, "X")</f>
        <v>0.13666438722054669</v>
      </c>
      <c r="M183" s="39">
        <f t="shared" ref="M183:M195" si="160">IFERROR(I183+J183, "X")</f>
        <v>0.16737548547235492</v>
      </c>
      <c r="N183" s="42"/>
      <c r="O183" s="8"/>
      <c r="P183" s="9"/>
      <c r="Q183" s="9"/>
      <c r="R183" s="8"/>
      <c r="S183" s="9"/>
      <c r="T183" s="9"/>
      <c r="U183" s="8"/>
      <c r="V183" s="9"/>
      <c r="W183" s="9"/>
      <c r="X183" s="9"/>
      <c r="Y183" s="8"/>
      <c r="Z183" s="9"/>
      <c r="AA183" s="8">
        <v>1</v>
      </c>
      <c r="AB183" s="9">
        <v>0</v>
      </c>
      <c r="AC183" s="8">
        <v>0</v>
      </c>
      <c r="AD183" s="9">
        <v>0</v>
      </c>
      <c r="AE183" s="9">
        <v>1</v>
      </c>
      <c r="AF183" s="9">
        <v>0</v>
      </c>
      <c r="AG183" s="9">
        <v>0</v>
      </c>
      <c r="AH183" s="8">
        <v>4155</v>
      </c>
      <c r="AI183" s="9">
        <v>11</v>
      </c>
      <c r="AJ183" s="9">
        <f t="shared" ref="AJ183:AJ228" si="161">AH183-AI183-1</f>
        <v>4143</v>
      </c>
      <c r="AL183" s="7">
        <v>5.6660000000000004</v>
      </c>
      <c r="AM183" s="7">
        <v>20.492000000000001</v>
      </c>
      <c r="AN183" s="9">
        <v>1</v>
      </c>
      <c r="AO183" s="9">
        <v>0</v>
      </c>
      <c r="AP183" s="9">
        <v>0</v>
      </c>
      <c r="AQ183" s="9">
        <v>0</v>
      </c>
      <c r="AR183" s="9">
        <v>0</v>
      </c>
      <c r="AS183" s="9">
        <v>1</v>
      </c>
      <c r="AT183" s="8">
        <v>0</v>
      </c>
      <c r="AU183" s="9">
        <v>1</v>
      </c>
      <c r="AV183" s="31">
        <v>0</v>
      </c>
      <c r="AW183" s="9">
        <v>1</v>
      </c>
      <c r="AX183" s="9">
        <v>0</v>
      </c>
      <c r="AY183" s="31">
        <v>0</v>
      </c>
      <c r="AZ183" s="21">
        <v>2002</v>
      </c>
      <c r="BA183" s="23"/>
      <c r="BB183" s="39">
        <v>0.36099999999999999</v>
      </c>
      <c r="BC183" s="39">
        <v>0.17599999999999999</v>
      </c>
      <c r="BD183" s="39">
        <v>0.122</v>
      </c>
      <c r="BE183" s="59">
        <v>0.34100000000000008</v>
      </c>
      <c r="BF183" s="39" t="s">
        <v>433</v>
      </c>
      <c r="BG183" s="59" t="s">
        <v>433</v>
      </c>
      <c r="BH183" s="39" t="s">
        <v>433</v>
      </c>
      <c r="BI183" s="39" t="s">
        <v>433</v>
      </c>
      <c r="BJ183" s="39" t="s">
        <v>433</v>
      </c>
      <c r="BK183" s="39" t="s">
        <v>433</v>
      </c>
      <c r="BL183" s="39" t="s">
        <v>433</v>
      </c>
      <c r="BM183" s="57">
        <f t="shared" si="157"/>
        <v>0.5181</v>
      </c>
      <c r="BN183" s="18">
        <v>0.4819</v>
      </c>
      <c r="BO183">
        <v>1</v>
      </c>
      <c r="BP183" s="54">
        <v>0</v>
      </c>
      <c r="BQ183" t="s">
        <v>433</v>
      </c>
      <c r="BR183" s="54" t="s">
        <v>433</v>
      </c>
      <c r="BT183" s="18"/>
      <c r="BU183">
        <f t="shared" si="132"/>
        <v>0.61399999999999999</v>
      </c>
      <c r="BV183" s="18">
        <v>0.38600000000000001</v>
      </c>
      <c r="BW183" s="18" t="s">
        <v>214</v>
      </c>
      <c r="CD183" s="18"/>
      <c r="CG183" s="18"/>
      <c r="CJ183" s="25">
        <v>34.277000000000001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 s="18">
        <v>1</v>
      </c>
      <c r="CS183">
        <v>0</v>
      </c>
      <c r="CT183">
        <v>1</v>
      </c>
      <c r="CU183">
        <v>0</v>
      </c>
      <c r="CV183" s="18">
        <v>0</v>
      </c>
      <c r="CW183">
        <v>1</v>
      </c>
      <c r="CX183">
        <v>0</v>
      </c>
      <c r="CY183">
        <v>0</v>
      </c>
      <c r="CZ183">
        <v>0</v>
      </c>
      <c r="DA183" s="18">
        <v>0</v>
      </c>
      <c r="DB183">
        <v>0</v>
      </c>
      <c r="DC183">
        <v>0</v>
      </c>
      <c r="DD183">
        <v>1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 s="18">
        <v>1</v>
      </c>
      <c r="DN183" s="18"/>
      <c r="DS183" s="43" t="s">
        <v>397</v>
      </c>
    </row>
    <row r="184" spans="1:123" x14ac:dyDescent="0.25">
      <c r="A184">
        <v>183</v>
      </c>
      <c r="B184">
        <v>15</v>
      </c>
      <c r="C184" s="25" t="s">
        <v>488</v>
      </c>
      <c r="D184" s="12">
        <v>10.6</v>
      </c>
      <c r="E184" s="14">
        <v>0.5</v>
      </c>
      <c r="F184" s="7">
        <f t="shared" ref="F184:F195" si="162">D184/E184</f>
        <v>21.2</v>
      </c>
      <c r="G184" s="7">
        <f t="shared" si="151"/>
        <v>10.1</v>
      </c>
      <c r="H184" s="16">
        <f t="shared" si="152"/>
        <v>11.1</v>
      </c>
      <c r="I184" s="11">
        <f t="shared" si="113"/>
        <v>0.27306712193143012</v>
      </c>
      <c r="J184" s="39">
        <f t="shared" si="114"/>
        <v>1.288052461940708E-2</v>
      </c>
      <c r="K184" s="39">
        <f t="shared" si="158"/>
        <v>77.636589311999018</v>
      </c>
      <c r="L184" s="39">
        <f t="shared" si="159"/>
        <v>0.26018659731202304</v>
      </c>
      <c r="M184" s="39">
        <f t="shared" si="160"/>
        <v>0.28594764655083721</v>
      </c>
      <c r="N184" s="42"/>
      <c r="O184" s="8"/>
      <c r="P184" s="9"/>
      <c r="Q184" s="9"/>
      <c r="R184" s="8"/>
      <c r="S184" s="9"/>
      <c r="T184" s="9"/>
      <c r="U184" s="8"/>
      <c r="V184" s="9"/>
      <c r="W184" s="9"/>
      <c r="X184" s="9"/>
      <c r="Y184" s="8"/>
      <c r="Z184" s="9"/>
      <c r="AA184" s="8">
        <v>1</v>
      </c>
      <c r="AB184" s="9">
        <v>0</v>
      </c>
      <c r="AC184" s="8">
        <v>0</v>
      </c>
      <c r="AD184" s="9">
        <v>0</v>
      </c>
      <c r="AE184" s="9">
        <v>1</v>
      </c>
      <c r="AF184" s="9">
        <v>0</v>
      </c>
      <c r="AG184" s="9">
        <v>0</v>
      </c>
      <c r="AH184" s="8">
        <v>5590</v>
      </c>
      <c r="AI184" s="9">
        <v>11</v>
      </c>
      <c r="AJ184" s="9">
        <f t="shared" si="161"/>
        <v>5578</v>
      </c>
      <c r="AL184" s="7">
        <v>5.6660000000000004</v>
      </c>
      <c r="AM184" s="7">
        <v>20.492000000000001</v>
      </c>
      <c r="AN184" s="9">
        <v>1</v>
      </c>
      <c r="AO184" s="9">
        <v>0</v>
      </c>
      <c r="AP184" s="9">
        <v>0</v>
      </c>
      <c r="AQ184" s="9">
        <v>0</v>
      </c>
      <c r="AR184" s="9">
        <v>0</v>
      </c>
      <c r="AS184" s="9">
        <v>1</v>
      </c>
      <c r="AT184" s="8">
        <v>0</v>
      </c>
      <c r="AU184" s="9">
        <v>1</v>
      </c>
      <c r="AV184" s="31">
        <v>0</v>
      </c>
      <c r="AW184" s="9">
        <v>1</v>
      </c>
      <c r="AX184" s="9">
        <v>0</v>
      </c>
      <c r="AY184" s="31">
        <v>0</v>
      </c>
      <c r="AZ184" s="21">
        <v>2002</v>
      </c>
      <c r="BA184" s="23"/>
      <c r="BB184" s="39">
        <v>0.36099999999999999</v>
      </c>
      <c r="BC184" s="39">
        <v>0.17599999999999999</v>
      </c>
      <c r="BD184" s="39">
        <v>0.122</v>
      </c>
      <c r="BE184" s="59">
        <v>0.34100000000000008</v>
      </c>
      <c r="BF184" s="39" t="s">
        <v>433</v>
      </c>
      <c r="BG184" s="59" t="s">
        <v>433</v>
      </c>
      <c r="BH184" s="39" t="s">
        <v>433</v>
      </c>
      <c r="BI184" s="39" t="s">
        <v>433</v>
      </c>
      <c r="BJ184" s="39" t="s">
        <v>433</v>
      </c>
      <c r="BK184" s="39" t="s">
        <v>433</v>
      </c>
      <c r="BL184" s="39" t="s">
        <v>433</v>
      </c>
      <c r="BM184" s="57">
        <f t="shared" si="157"/>
        <v>0.5181</v>
      </c>
      <c r="BN184" s="18">
        <v>0.4819</v>
      </c>
      <c r="BO184">
        <v>1</v>
      </c>
      <c r="BP184" s="54">
        <v>0</v>
      </c>
      <c r="BQ184" t="s">
        <v>433</v>
      </c>
      <c r="BR184" s="54" t="s">
        <v>433</v>
      </c>
      <c r="BT184" s="18"/>
      <c r="BU184">
        <f t="shared" si="132"/>
        <v>0.61399999999999999</v>
      </c>
      <c r="BV184" s="18">
        <v>0.38600000000000001</v>
      </c>
      <c r="BW184" s="18" t="s">
        <v>214</v>
      </c>
      <c r="CD184" s="18"/>
      <c r="CG184" s="18"/>
      <c r="CJ184" s="25">
        <v>34.277000000000001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 s="18">
        <v>1</v>
      </c>
      <c r="CS184">
        <v>0</v>
      </c>
      <c r="CT184">
        <v>1</v>
      </c>
      <c r="CU184">
        <v>0</v>
      </c>
      <c r="CV184" s="18">
        <v>0</v>
      </c>
      <c r="CW184">
        <v>0</v>
      </c>
      <c r="CX184">
        <v>0</v>
      </c>
      <c r="CY184">
        <v>1</v>
      </c>
      <c r="CZ184">
        <v>0</v>
      </c>
      <c r="DA184" s="18">
        <v>0</v>
      </c>
      <c r="DB184">
        <v>0</v>
      </c>
      <c r="DC184">
        <v>0</v>
      </c>
      <c r="DD184">
        <v>1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 s="18">
        <v>1</v>
      </c>
      <c r="DN184" s="18"/>
      <c r="DS184" s="43" t="s">
        <v>397</v>
      </c>
    </row>
    <row r="185" spans="1:123" x14ac:dyDescent="0.25">
      <c r="A185">
        <v>184</v>
      </c>
      <c r="B185">
        <v>15</v>
      </c>
      <c r="C185" s="25" t="s">
        <v>488</v>
      </c>
      <c r="D185" s="12">
        <v>16.899999999999999</v>
      </c>
      <c r="E185" s="14">
        <v>3</v>
      </c>
      <c r="F185" s="7">
        <f t="shared" si="162"/>
        <v>5.6333333333333329</v>
      </c>
      <c r="G185" s="7">
        <f t="shared" si="151"/>
        <v>13.899999999999999</v>
      </c>
      <c r="H185" s="16">
        <f t="shared" si="152"/>
        <v>19.899999999999999</v>
      </c>
      <c r="I185" s="11">
        <f t="shared" si="113"/>
        <v>0.24805751063781942</v>
      </c>
      <c r="J185" s="39">
        <f t="shared" si="114"/>
        <v>4.4033877628015285E-2</v>
      </c>
      <c r="K185" s="39">
        <f t="shared" si="158"/>
        <v>22.709787415219115</v>
      </c>
      <c r="L185" s="39">
        <f t="shared" si="159"/>
        <v>0.20402363300980414</v>
      </c>
      <c r="M185" s="39">
        <f t="shared" si="160"/>
        <v>0.29209138826583469</v>
      </c>
      <c r="N185" s="42"/>
      <c r="O185" s="8"/>
      <c r="P185" s="9"/>
      <c r="Q185" s="9"/>
      <c r="R185" s="8"/>
      <c r="S185" s="9"/>
      <c r="T185" s="9"/>
      <c r="U185" s="8"/>
      <c r="V185" s="9"/>
      <c r="W185" s="9"/>
      <c r="X185" s="9"/>
      <c r="Y185" s="8"/>
      <c r="Z185" s="9"/>
      <c r="AA185" s="8">
        <v>1</v>
      </c>
      <c r="AB185" s="9">
        <v>0</v>
      </c>
      <c r="AC185" s="8">
        <v>0</v>
      </c>
      <c r="AD185" s="9">
        <v>0</v>
      </c>
      <c r="AE185" s="9">
        <v>1</v>
      </c>
      <c r="AF185" s="9">
        <v>0</v>
      </c>
      <c r="AG185" s="9">
        <v>0</v>
      </c>
      <c r="AH185" s="8">
        <v>493</v>
      </c>
      <c r="AI185" s="9">
        <v>8</v>
      </c>
      <c r="AJ185" s="9">
        <f t="shared" si="161"/>
        <v>484</v>
      </c>
      <c r="AL185" s="7">
        <v>4.3259999999999996</v>
      </c>
      <c r="AM185" s="7">
        <v>20.097000000000001</v>
      </c>
      <c r="AN185" s="9">
        <v>1</v>
      </c>
      <c r="AO185" s="9">
        <v>0</v>
      </c>
      <c r="AP185" s="9">
        <v>0</v>
      </c>
      <c r="AQ185" s="9">
        <v>0</v>
      </c>
      <c r="AR185" s="9">
        <v>0</v>
      </c>
      <c r="AS185" s="9">
        <v>1</v>
      </c>
      <c r="AT185" s="8">
        <v>0</v>
      </c>
      <c r="AU185" s="9">
        <v>1</v>
      </c>
      <c r="AV185" s="31">
        <v>0</v>
      </c>
      <c r="AW185" s="9">
        <v>1</v>
      </c>
      <c r="AX185" s="9">
        <v>0</v>
      </c>
      <c r="AY185" s="31">
        <v>0</v>
      </c>
      <c r="AZ185" s="21">
        <v>2002</v>
      </c>
      <c r="BA185" s="23"/>
      <c r="BB185" s="39">
        <v>0.58099999999999996</v>
      </c>
      <c r="BC185" s="39">
        <v>9.0999999999999998E-2</v>
      </c>
      <c r="BD185" s="39">
        <v>3.9E-2</v>
      </c>
      <c r="BE185" s="59">
        <v>0.28900000000000003</v>
      </c>
      <c r="BF185" s="39" t="s">
        <v>433</v>
      </c>
      <c r="BG185" s="59" t="s">
        <v>433</v>
      </c>
      <c r="BH185" s="39" t="s">
        <v>433</v>
      </c>
      <c r="BI185" s="39" t="s">
        <v>433</v>
      </c>
      <c r="BJ185" s="39" t="s">
        <v>433</v>
      </c>
      <c r="BK185" s="39" t="s">
        <v>433</v>
      </c>
      <c r="BL185" s="39" t="s">
        <v>433</v>
      </c>
      <c r="BM185" s="57">
        <f t="shared" si="157"/>
        <v>0.3831</v>
      </c>
      <c r="BN185" s="18">
        <v>0.6169</v>
      </c>
      <c r="BO185">
        <v>0</v>
      </c>
      <c r="BP185" s="54">
        <v>1</v>
      </c>
      <c r="BQ185" t="s">
        <v>433</v>
      </c>
      <c r="BR185" s="54" t="s">
        <v>433</v>
      </c>
      <c r="BT185" s="18"/>
      <c r="BU185">
        <f t="shared" si="132"/>
        <v>0.63400000000000001</v>
      </c>
      <c r="BV185" s="18">
        <v>0.36599999999999999</v>
      </c>
      <c r="BW185" s="18" t="s">
        <v>214</v>
      </c>
      <c r="CD185" s="18"/>
      <c r="CG185" s="18"/>
      <c r="CJ185" s="25">
        <v>33.124000000000002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 s="18">
        <v>1</v>
      </c>
      <c r="CS185">
        <v>0</v>
      </c>
      <c r="CT185">
        <v>1</v>
      </c>
      <c r="CU185">
        <v>0</v>
      </c>
      <c r="CV185" s="18">
        <v>0</v>
      </c>
      <c r="CW185">
        <v>1</v>
      </c>
      <c r="CX185">
        <v>0</v>
      </c>
      <c r="CY185">
        <v>0</v>
      </c>
      <c r="CZ185">
        <v>0</v>
      </c>
      <c r="DA185" s="18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</v>
      </c>
      <c r="DL185" s="18">
        <v>1</v>
      </c>
      <c r="DN185" s="18"/>
      <c r="DS185" s="43" t="s">
        <v>397</v>
      </c>
    </row>
    <row r="186" spans="1:123" x14ac:dyDescent="0.25">
      <c r="A186">
        <v>185</v>
      </c>
      <c r="B186">
        <v>15</v>
      </c>
      <c r="C186" s="25" t="s">
        <v>488</v>
      </c>
      <c r="D186" s="12">
        <v>17.600000000000001</v>
      </c>
      <c r="E186" s="14">
        <v>1</v>
      </c>
      <c r="F186" s="7">
        <f t="shared" si="162"/>
        <v>17.600000000000001</v>
      </c>
      <c r="G186" s="7">
        <f t="shared" si="151"/>
        <v>16.600000000000001</v>
      </c>
      <c r="H186" s="16">
        <f t="shared" si="152"/>
        <v>18.600000000000001</v>
      </c>
      <c r="I186" s="11">
        <f t="shared" si="113"/>
        <v>0.50727412898281099</v>
      </c>
      <c r="J186" s="39">
        <f t="shared" si="114"/>
        <v>2.8822393692205163E-2</v>
      </c>
      <c r="K186" s="39">
        <f t="shared" si="158"/>
        <v>34.695244630928897</v>
      </c>
      <c r="L186" s="39">
        <f t="shared" si="159"/>
        <v>0.47845173529060581</v>
      </c>
      <c r="M186" s="39">
        <f t="shared" si="160"/>
        <v>0.53609652267501617</v>
      </c>
      <c r="N186" s="42"/>
      <c r="O186" s="8"/>
      <c r="P186" s="9"/>
      <c r="Q186" s="9"/>
      <c r="R186" s="8"/>
      <c r="S186" s="9"/>
      <c r="T186" s="9"/>
      <c r="U186" s="8"/>
      <c r="V186" s="9"/>
      <c r="W186" s="9"/>
      <c r="X186" s="9"/>
      <c r="Y186" s="8"/>
      <c r="Z186" s="9"/>
      <c r="AA186" s="8">
        <v>1</v>
      </c>
      <c r="AB186" s="9">
        <v>0</v>
      </c>
      <c r="AC186" s="8">
        <v>0</v>
      </c>
      <c r="AD186" s="9">
        <v>0</v>
      </c>
      <c r="AE186" s="9">
        <v>1</v>
      </c>
      <c r="AF186" s="9">
        <v>0</v>
      </c>
      <c r="AG186" s="9">
        <v>0</v>
      </c>
      <c r="AH186" s="8">
        <v>903</v>
      </c>
      <c r="AI186" s="9">
        <v>8</v>
      </c>
      <c r="AJ186" s="9">
        <f t="shared" si="161"/>
        <v>894</v>
      </c>
      <c r="AL186" s="7">
        <v>4.3259999999999996</v>
      </c>
      <c r="AM186" s="7">
        <v>20.097000000000001</v>
      </c>
      <c r="AN186" s="9">
        <v>1</v>
      </c>
      <c r="AO186" s="9">
        <v>0</v>
      </c>
      <c r="AP186" s="9">
        <v>0</v>
      </c>
      <c r="AQ186" s="9">
        <v>0</v>
      </c>
      <c r="AR186" s="9">
        <v>0</v>
      </c>
      <c r="AS186" s="9">
        <v>1</v>
      </c>
      <c r="AT186" s="8">
        <v>0</v>
      </c>
      <c r="AU186" s="9">
        <v>1</v>
      </c>
      <c r="AV186" s="31">
        <v>0</v>
      </c>
      <c r="AW186" s="9">
        <v>1</v>
      </c>
      <c r="AX186" s="9">
        <v>0</v>
      </c>
      <c r="AY186" s="31">
        <v>0</v>
      </c>
      <c r="AZ186" s="21">
        <v>2002</v>
      </c>
      <c r="BA186" s="23"/>
      <c r="BB186" s="39">
        <v>0.58099999999999996</v>
      </c>
      <c r="BC186" s="39">
        <v>9.0999999999999998E-2</v>
      </c>
      <c r="BD186" s="39">
        <v>3.9E-2</v>
      </c>
      <c r="BE186" s="59">
        <v>0.28900000000000003</v>
      </c>
      <c r="BF186" s="39" t="s">
        <v>433</v>
      </c>
      <c r="BG186" s="59" t="s">
        <v>433</v>
      </c>
      <c r="BH186" s="39" t="s">
        <v>433</v>
      </c>
      <c r="BI186" s="39" t="s">
        <v>433</v>
      </c>
      <c r="BJ186" s="39" t="s">
        <v>433</v>
      </c>
      <c r="BK186" s="39" t="s">
        <v>433</v>
      </c>
      <c r="BL186" s="39" t="s">
        <v>433</v>
      </c>
      <c r="BM186" s="57">
        <f t="shared" si="157"/>
        <v>0.3831</v>
      </c>
      <c r="BN186" s="18">
        <v>0.6169</v>
      </c>
      <c r="BO186">
        <v>0</v>
      </c>
      <c r="BP186" s="54">
        <v>1</v>
      </c>
      <c r="BQ186" t="s">
        <v>433</v>
      </c>
      <c r="BR186" s="54" t="s">
        <v>433</v>
      </c>
      <c r="BT186" s="18"/>
      <c r="BU186">
        <f t="shared" si="132"/>
        <v>0.63400000000000001</v>
      </c>
      <c r="BV186" s="18">
        <v>0.36599999999999999</v>
      </c>
      <c r="BW186" s="18" t="s">
        <v>214</v>
      </c>
      <c r="CD186" s="18"/>
      <c r="CG186" s="18"/>
      <c r="CJ186" s="25">
        <v>33.124000000000002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 s="18">
        <v>1</v>
      </c>
      <c r="CS186">
        <v>0</v>
      </c>
      <c r="CT186">
        <v>1</v>
      </c>
      <c r="CU186">
        <v>0</v>
      </c>
      <c r="CV186" s="18">
        <v>0</v>
      </c>
      <c r="CW186">
        <v>0</v>
      </c>
      <c r="CX186">
        <v>0</v>
      </c>
      <c r="CY186">
        <v>1</v>
      </c>
      <c r="CZ186">
        <v>0</v>
      </c>
      <c r="DA186" s="18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 s="18">
        <v>1</v>
      </c>
      <c r="DN186" s="18"/>
      <c r="DS186" s="43" t="s">
        <v>397</v>
      </c>
    </row>
    <row r="187" spans="1:123" x14ac:dyDescent="0.25">
      <c r="A187">
        <v>186</v>
      </c>
      <c r="B187">
        <v>15</v>
      </c>
      <c r="C187" s="25" t="s">
        <v>488</v>
      </c>
      <c r="D187" s="12">
        <v>16.5</v>
      </c>
      <c r="E187" s="14">
        <v>1</v>
      </c>
      <c r="F187" s="7">
        <f t="shared" si="162"/>
        <v>16.5</v>
      </c>
      <c r="G187" s="7">
        <f t="shared" ref="G187:G195" si="163">D187-E187</f>
        <v>15.5</v>
      </c>
      <c r="H187" s="16">
        <f t="shared" ref="H187:H195" si="164">D187+E187</f>
        <v>17.5</v>
      </c>
      <c r="I187" s="11">
        <f t="shared" si="113"/>
        <v>0.31853222497441863</v>
      </c>
      <c r="J187" s="39">
        <f t="shared" si="114"/>
        <v>1.9304983331782946E-2</v>
      </c>
      <c r="K187" s="39">
        <f t="shared" si="158"/>
        <v>51.800096525006595</v>
      </c>
      <c r="L187" s="39">
        <f t="shared" si="159"/>
        <v>0.2992272416426357</v>
      </c>
      <c r="M187" s="39">
        <f t="shared" si="160"/>
        <v>0.33783720830620156</v>
      </c>
      <c r="N187" s="42"/>
      <c r="O187" s="8"/>
      <c r="P187" s="9"/>
      <c r="Q187" s="9"/>
      <c r="R187" s="8"/>
      <c r="S187" s="9"/>
      <c r="T187" s="9"/>
      <c r="U187" s="8"/>
      <c r="V187" s="9"/>
      <c r="W187" s="9"/>
      <c r="X187" s="9"/>
      <c r="Y187" s="8"/>
      <c r="Z187" s="9"/>
      <c r="AA187" s="8">
        <v>1</v>
      </c>
      <c r="AB187" s="9">
        <v>0</v>
      </c>
      <c r="AC187" s="8">
        <v>0</v>
      </c>
      <c r="AD187" s="9">
        <v>0</v>
      </c>
      <c r="AE187" s="9">
        <v>1</v>
      </c>
      <c r="AF187" s="9">
        <v>0</v>
      </c>
      <c r="AG187" s="9">
        <v>0</v>
      </c>
      <c r="AH187" s="8">
        <v>2423</v>
      </c>
      <c r="AI187" s="9">
        <v>11</v>
      </c>
      <c r="AJ187" s="9">
        <f t="shared" si="161"/>
        <v>2411</v>
      </c>
      <c r="AL187" s="7">
        <v>5.6660000000000004</v>
      </c>
      <c r="AM187" s="7">
        <v>20.492000000000001</v>
      </c>
      <c r="AN187" s="9">
        <v>1</v>
      </c>
      <c r="AO187" s="9">
        <v>0</v>
      </c>
      <c r="AP187" s="9">
        <v>0</v>
      </c>
      <c r="AQ187" s="9">
        <v>0</v>
      </c>
      <c r="AR187" s="9">
        <v>0</v>
      </c>
      <c r="AS187" s="9">
        <v>1</v>
      </c>
      <c r="AT187" s="8">
        <v>0</v>
      </c>
      <c r="AU187" s="9">
        <v>1</v>
      </c>
      <c r="AV187" s="31">
        <v>0</v>
      </c>
      <c r="AW187" s="9">
        <v>1</v>
      </c>
      <c r="AX187" s="9">
        <v>0</v>
      </c>
      <c r="AY187" s="31">
        <v>0</v>
      </c>
      <c r="AZ187" s="21">
        <v>2002</v>
      </c>
      <c r="BA187" s="23"/>
      <c r="BB187" s="39">
        <v>0.36099999999999999</v>
      </c>
      <c r="BC187" s="39">
        <v>0.17599999999999999</v>
      </c>
      <c r="BD187" s="39">
        <v>0.122</v>
      </c>
      <c r="BE187" s="59">
        <v>0.34100000000000008</v>
      </c>
      <c r="BF187" s="39" t="s">
        <v>433</v>
      </c>
      <c r="BG187" s="59" t="s">
        <v>433</v>
      </c>
      <c r="BH187" s="39" t="s">
        <v>433</v>
      </c>
      <c r="BI187" s="39" t="s">
        <v>433</v>
      </c>
      <c r="BJ187" s="39" t="s">
        <v>433</v>
      </c>
      <c r="BK187" s="39" t="s">
        <v>433</v>
      </c>
      <c r="BL187" s="39" t="s">
        <v>433</v>
      </c>
      <c r="BM187" s="57">
        <f t="shared" ref="BM187:BM190" si="165">1-BN187</f>
        <v>0.5181</v>
      </c>
      <c r="BN187" s="18">
        <v>0.4819</v>
      </c>
      <c r="BO187">
        <v>1</v>
      </c>
      <c r="BP187" s="54">
        <v>0</v>
      </c>
      <c r="BQ187" t="s">
        <v>433</v>
      </c>
      <c r="BR187" s="54" t="s">
        <v>433</v>
      </c>
      <c r="BT187" s="18"/>
      <c r="BU187">
        <f t="shared" si="132"/>
        <v>0.61399999999999999</v>
      </c>
      <c r="BV187" s="18">
        <v>0.38600000000000001</v>
      </c>
      <c r="BW187" s="18" t="s">
        <v>214</v>
      </c>
      <c r="CD187" s="18"/>
      <c r="CG187" s="18"/>
      <c r="CJ187" s="25">
        <v>34.277000000000001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 s="18">
        <v>0</v>
      </c>
      <c r="CS187">
        <v>0</v>
      </c>
      <c r="CT187">
        <v>0</v>
      </c>
      <c r="CU187">
        <v>1</v>
      </c>
      <c r="CV187" s="18">
        <v>0</v>
      </c>
      <c r="CW187">
        <v>0</v>
      </c>
      <c r="CX187">
        <v>0</v>
      </c>
      <c r="CY187">
        <v>0</v>
      </c>
      <c r="CZ187">
        <v>0</v>
      </c>
      <c r="DA187" s="18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1</v>
      </c>
      <c r="DL187" s="18">
        <v>1</v>
      </c>
      <c r="DN187" s="18"/>
      <c r="DS187" s="43" t="s">
        <v>397</v>
      </c>
    </row>
    <row r="188" spans="1:123" x14ac:dyDescent="0.25">
      <c r="A188">
        <v>187</v>
      </c>
      <c r="B188">
        <v>15</v>
      </c>
      <c r="C188" s="25" t="s">
        <v>488</v>
      </c>
      <c r="D188" s="12">
        <v>14</v>
      </c>
      <c r="E188" s="14">
        <v>1</v>
      </c>
      <c r="F188" s="7">
        <f t="shared" si="162"/>
        <v>14</v>
      </c>
      <c r="G188" s="7">
        <f t="shared" si="163"/>
        <v>13</v>
      </c>
      <c r="H188" s="16">
        <f t="shared" si="164"/>
        <v>15</v>
      </c>
      <c r="I188" s="11">
        <f t="shared" si="113"/>
        <v>0.27393116806819129</v>
      </c>
      <c r="J188" s="39">
        <f t="shared" si="114"/>
        <v>1.9566512004870806E-2</v>
      </c>
      <c r="K188" s="39">
        <f t="shared" si="158"/>
        <v>51.107729356722558</v>
      </c>
      <c r="L188" s="39">
        <f t="shared" si="159"/>
        <v>0.25436465606332048</v>
      </c>
      <c r="M188" s="39">
        <f t="shared" si="160"/>
        <v>0.29349768007306209</v>
      </c>
      <c r="N188" s="42"/>
      <c r="O188" s="8"/>
      <c r="P188" s="9"/>
      <c r="Q188" s="9"/>
      <c r="R188" s="8"/>
      <c r="S188" s="9"/>
      <c r="T188" s="9"/>
      <c r="U188" s="8"/>
      <c r="V188" s="9"/>
      <c r="W188" s="9"/>
      <c r="X188" s="9"/>
      <c r="Y188" s="8"/>
      <c r="Z188" s="9"/>
      <c r="AA188" s="8">
        <v>1</v>
      </c>
      <c r="AB188" s="9">
        <v>0</v>
      </c>
      <c r="AC188" s="8">
        <v>0</v>
      </c>
      <c r="AD188" s="9">
        <v>0</v>
      </c>
      <c r="AE188" s="9">
        <v>1</v>
      </c>
      <c r="AF188" s="9">
        <v>0</v>
      </c>
      <c r="AG188" s="9">
        <v>0</v>
      </c>
      <c r="AH188" s="8">
        <v>2423</v>
      </c>
      <c r="AI188" s="9">
        <v>6</v>
      </c>
      <c r="AJ188" s="9">
        <f t="shared" si="161"/>
        <v>2416</v>
      </c>
      <c r="AL188" s="7">
        <v>5.6660000000000004</v>
      </c>
      <c r="AM188" s="7">
        <v>20.492000000000001</v>
      </c>
      <c r="AN188" s="9">
        <v>1</v>
      </c>
      <c r="AO188" s="9">
        <v>0</v>
      </c>
      <c r="AP188" s="9">
        <v>0</v>
      </c>
      <c r="AQ188" s="9">
        <v>0</v>
      </c>
      <c r="AR188" s="9">
        <v>0</v>
      </c>
      <c r="AS188" s="9">
        <v>1</v>
      </c>
      <c r="AT188" s="8">
        <v>0</v>
      </c>
      <c r="AU188" s="9">
        <v>1</v>
      </c>
      <c r="AV188" s="31">
        <v>0</v>
      </c>
      <c r="AW188" s="9">
        <v>1</v>
      </c>
      <c r="AX188" s="9">
        <v>0</v>
      </c>
      <c r="AY188" s="31">
        <v>0</v>
      </c>
      <c r="AZ188" s="21">
        <v>2002</v>
      </c>
      <c r="BA188" s="23"/>
      <c r="BB188" s="39">
        <v>0.36099999999999999</v>
      </c>
      <c r="BC188" s="39">
        <v>0.17599999999999999</v>
      </c>
      <c r="BD188" s="39">
        <v>0.122</v>
      </c>
      <c r="BE188" s="59">
        <v>0.34100000000000008</v>
      </c>
      <c r="BF188" s="39" t="s">
        <v>433</v>
      </c>
      <c r="BG188" s="59" t="s">
        <v>433</v>
      </c>
      <c r="BH188" s="39" t="s">
        <v>433</v>
      </c>
      <c r="BI188" s="39" t="s">
        <v>433</v>
      </c>
      <c r="BJ188" s="39" t="s">
        <v>433</v>
      </c>
      <c r="BK188" s="39" t="s">
        <v>433</v>
      </c>
      <c r="BL188" s="39" t="s">
        <v>433</v>
      </c>
      <c r="BM188" s="57">
        <f t="shared" si="165"/>
        <v>0.5181</v>
      </c>
      <c r="BN188" s="18">
        <v>0.4819</v>
      </c>
      <c r="BO188">
        <v>1</v>
      </c>
      <c r="BP188" s="54">
        <v>0</v>
      </c>
      <c r="BQ188" t="s">
        <v>433</v>
      </c>
      <c r="BR188" s="54" t="s">
        <v>433</v>
      </c>
      <c r="BT188" s="18"/>
      <c r="BU188">
        <f t="shared" si="132"/>
        <v>0.61399999999999999</v>
      </c>
      <c r="BV188" s="18">
        <v>0.38600000000000001</v>
      </c>
      <c r="BW188" s="18" t="s">
        <v>214</v>
      </c>
      <c r="CD188" s="18"/>
      <c r="CG188" s="18"/>
      <c r="CJ188" s="25">
        <v>34.277000000000001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 s="18">
        <v>0</v>
      </c>
      <c r="CS188">
        <v>0</v>
      </c>
      <c r="CT188">
        <v>0</v>
      </c>
      <c r="CU188">
        <v>1</v>
      </c>
      <c r="CV188" s="18">
        <v>0</v>
      </c>
      <c r="CW188">
        <v>0</v>
      </c>
      <c r="CX188">
        <v>0</v>
      </c>
      <c r="CY188">
        <v>0</v>
      </c>
      <c r="CZ188">
        <v>0</v>
      </c>
      <c r="DA188" s="18">
        <v>0</v>
      </c>
      <c r="DB188">
        <v>0</v>
      </c>
      <c r="DC188">
        <v>0</v>
      </c>
      <c r="DD188">
        <v>1</v>
      </c>
      <c r="DE188">
        <v>1</v>
      </c>
      <c r="DF188">
        <v>0</v>
      </c>
      <c r="DG188">
        <v>0</v>
      </c>
      <c r="DH188">
        <v>1</v>
      </c>
      <c r="DI188">
        <v>0</v>
      </c>
      <c r="DJ188">
        <v>0</v>
      </c>
      <c r="DK188">
        <v>0</v>
      </c>
      <c r="DL188" s="18">
        <v>0</v>
      </c>
      <c r="DN188" s="18"/>
      <c r="DS188" s="43" t="s">
        <v>397</v>
      </c>
    </row>
    <row r="189" spans="1:123" x14ac:dyDescent="0.25">
      <c r="A189">
        <v>188</v>
      </c>
      <c r="B189">
        <v>15</v>
      </c>
      <c r="C189" s="25" t="s">
        <v>488</v>
      </c>
      <c r="D189" s="12">
        <v>15.5</v>
      </c>
      <c r="E189" s="14">
        <v>1</v>
      </c>
      <c r="F189" s="7">
        <f t="shared" si="162"/>
        <v>15.5</v>
      </c>
      <c r="G189" s="7">
        <f t="shared" si="163"/>
        <v>14.5</v>
      </c>
      <c r="H189" s="16">
        <f t="shared" si="164"/>
        <v>16.5</v>
      </c>
      <c r="I189" s="11">
        <f t="shared" si="113"/>
        <v>0.60050010427519618</v>
      </c>
      <c r="J189" s="39">
        <f t="shared" si="114"/>
        <v>3.874194221130299E-2</v>
      </c>
      <c r="K189" s="39">
        <f t="shared" si="158"/>
        <v>25.811818998280611</v>
      </c>
      <c r="L189" s="39">
        <f t="shared" si="159"/>
        <v>0.56175816206389317</v>
      </c>
      <c r="M189" s="39">
        <f t="shared" si="160"/>
        <v>0.63924204648649918</v>
      </c>
      <c r="N189" s="42"/>
      <c r="O189" s="8"/>
      <c r="P189" s="9"/>
      <c r="Q189" s="9"/>
      <c r="R189" s="8"/>
      <c r="S189" s="9"/>
      <c r="T189" s="9"/>
      <c r="U189" s="8"/>
      <c r="V189" s="9"/>
      <c r="W189" s="9"/>
      <c r="X189" s="9"/>
      <c r="Y189" s="8"/>
      <c r="Z189" s="9"/>
      <c r="AA189" s="8">
        <v>1</v>
      </c>
      <c r="AB189" s="9">
        <v>0</v>
      </c>
      <c r="AC189" s="8">
        <v>0</v>
      </c>
      <c r="AD189" s="9">
        <v>0</v>
      </c>
      <c r="AE189" s="9">
        <v>1</v>
      </c>
      <c r="AF189" s="9">
        <v>0</v>
      </c>
      <c r="AG189" s="9">
        <v>0</v>
      </c>
      <c r="AH189" s="8">
        <v>437</v>
      </c>
      <c r="AI189" s="9">
        <v>10</v>
      </c>
      <c r="AJ189" s="9">
        <f t="shared" si="161"/>
        <v>426</v>
      </c>
      <c r="AL189" s="7">
        <v>4.3259999999999996</v>
      </c>
      <c r="AM189" s="7">
        <v>20.097000000000001</v>
      </c>
      <c r="AN189" s="9">
        <v>1</v>
      </c>
      <c r="AO189" s="9">
        <v>0</v>
      </c>
      <c r="AP189" s="9">
        <v>0</v>
      </c>
      <c r="AQ189" s="9">
        <v>0</v>
      </c>
      <c r="AR189" s="9">
        <v>0</v>
      </c>
      <c r="AS189" s="9">
        <v>1</v>
      </c>
      <c r="AT189" s="8">
        <v>0</v>
      </c>
      <c r="AU189" s="9">
        <v>1</v>
      </c>
      <c r="AV189" s="31">
        <v>0</v>
      </c>
      <c r="AW189" s="9">
        <v>1</v>
      </c>
      <c r="AX189" s="9">
        <v>0</v>
      </c>
      <c r="AY189" s="31">
        <v>0</v>
      </c>
      <c r="AZ189" s="21">
        <v>2002</v>
      </c>
      <c r="BA189" s="23"/>
      <c r="BB189" s="39">
        <v>0.58099999999999996</v>
      </c>
      <c r="BC189" s="39">
        <v>9.0999999999999998E-2</v>
      </c>
      <c r="BD189" s="39">
        <v>3.9E-2</v>
      </c>
      <c r="BE189" s="59">
        <v>0.28900000000000003</v>
      </c>
      <c r="BF189" s="39" t="s">
        <v>433</v>
      </c>
      <c r="BG189" s="59" t="s">
        <v>433</v>
      </c>
      <c r="BH189" s="39" t="s">
        <v>433</v>
      </c>
      <c r="BI189" s="39" t="s">
        <v>433</v>
      </c>
      <c r="BJ189" s="39" t="s">
        <v>433</v>
      </c>
      <c r="BK189" s="39" t="s">
        <v>433</v>
      </c>
      <c r="BL189" s="39" t="s">
        <v>433</v>
      </c>
      <c r="BM189" s="57">
        <f t="shared" si="165"/>
        <v>0.3831</v>
      </c>
      <c r="BN189" s="18">
        <v>0.6169</v>
      </c>
      <c r="BO189">
        <v>0</v>
      </c>
      <c r="BP189" s="54">
        <v>1</v>
      </c>
      <c r="BQ189" t="s">
        <v>433</v>
      </c>
      <c r="BR189" s="54" t="s">
        <v>433</v>
      </c>
      <c r="BT189" s="18"/>
      <c r="BU189">
        <f t="shared" si="132"/>
        <v>0.63400000000000001</v>
      </c>
      <c r="BV189" s="18">
        <v>0.36599999999999999</v>
      </c>
      <c r="BW189" s="18" t="s">
        <v>214</v>
      </c>
      <c r="CD189" s="18"/>
      <c r="CG189" s="18"/>
      <c r="CJ189" s="25">
        <v>33.124000000000002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 s="18">
        <v>0</v>
      </c>
      <c r="CS189">
        <v>0</v>
      </c>
      <c r="CT189">
        <v>0</v>
      </c>
      <c r="CU189">
        <v>1</v>
      </c>
      <c r="CV189" s="18">
        <v>0</v>
      </c>
      <c r="CW189">
        <v>0</v>
      </c>
      <c r="CX189">
        <v>0</v>
      </c>
      <c r="CY189">
        <v>0</v>
      </c>
      <c r="CZ189">
        <v>0</v>
      </c>
      <c r="DA189" s="18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1</v>
      </c>
      <c r="DL189" s="18">
        <v>1</v>
      </c>
      <c r="DN189" s="18"/>
      <c r="DS189" s="43" t="s">
        <v>397</v>
      </c>
    </row>
    <row r="190" spans="1:123" s="69" customFormat="1" x14ac:dyDescent="0.25">
      <c r="A190" s="69">
        <v>189</v>
      </c>
      <c r="B190" s="69">
        <v>15</v>
      </c>
      <c r="C190" s="70" t="s">
        <v>488</v>
      </c>
      <c r="D190" s="71">
        <v>15.3</v>
      </c>
      <c r="E190" s="72">
        <v>2</v>
      </c>
      <c r="F190" s="73">
        <f t="shared" si="162"/>
        <v>7.65</v>
      </c>
      <c r="G190" s="73">
        <f t="shared" si="163"/>
        <v>13.3</v>
      </c>
      <c r="H190" s="74">
        <f t="shared" si="164"/>
        <v>17.3</v>
      </c>
      <c r="I190" s="75">
        <f t="shared" si="113"/>
        <v>0.34576028385855379</v>
      </c>
      <c r="J190" s="76">
        <f t="shared" si="114"/>
        <v>4.519742272660833E-2</v>
      </c>
      <c r="K190" s="76">
        <f t="shared" si="158"/>
        <v>22.12515536668613</v>
      </c>
      <c r="L190" s="76">
        <f t="shared" si="159"/>
        <v>0.30056286113194547</v>
      </c>
      <c r="M190" s="76">
        <f t="shared" si="160"/>
        <v>0.3909577065851621</v>
      </c>
      <c r="N190" s="77"/>
      <c r="O190" s="78"/>
      <c r="P190" s="79"/>
      <c r="Q190" s="79"/>
      <c r="R190" s="78"/>
      <c r="S190" s="79"/>
      <c r="T190" s="79"/>
      <c r="U190" s="78"/>
      <c r="V190" s="79"/>
      <c r="W190" s="79"/>
      <c r="X190" s="79"/>
      <c r="Y190" s="78"/>
      <c r="Z190" s="79"/>
      <c r="AA190" s="78">
        <v>1</v>
      </c>
      <c r="AB190" s="79">
        <v>0</v>
      </c>
      <c r="AC190" s="78">
        <v>0</v>
      </c>
      <c r="AD190" s="79">
        <v>0</v>
      </c>
      <c r="AE190" s="79">
        <v>1</v>
      </c>
      <c r="AF190" s="79">
        <v>0</v>
      </c>
      <c r="AG190" s="79">
        <v>0</v>
      </c>
      <c r="AH190" s="78">
        <v>437</v>
      </c>
      <c r="AI190" s="79">
        <v>5</v>
      </c>
      <c r="AJ190" s="79">
        <f t="shared" si="161"/>
        <v>431</v>
      </c>
      <c r="AK190" s="79"/>
      <c r="AL190" s="73">
        <v>4.3259999999999996</v>
      </c>
      <c r="AM190" s="73">
        <v>20.097000000000001</v>
      </c>
      <c r="AN190" s="79">
        <v>1</v>
      </c>
      <c r="AO190" s="79">
        <v>0</v>
      </c>
      <c r="AP190" s="79">
        <v>0</v>
      </c>
      <c r="AQ190" s="79">
        <v>0</v>
      </c>
      <c r="AR190" s="79">
        <v>0</v>
      </c>
      <c r="AS190" s="79">
        <v>1</v>
      </c>
      <c r="AT190" s="78">
        <v>0</v>
      </c>
      <c r="AU190" s="79">
        <v>1</v>
      </c>
      <c r="AV190" s="80">
        <v>0</v>
      </c>
      <c r="AW190" s="79">
        <v>1</v>
      </c>
      <c r="AX190" s="79">
        <v>0</v>
      </c>
      <c r="AY190" s="80">
        <v>0</v>
      </c>
      <c r="AZ190" s="81">
        <v>2002</v>
      </c>
      <c r="BA190" s="82"/>
      <c r="BB190" s="76">
        <v>0.58099999999999996</v>
      </c>
      <c r="BC190" s="76">
        <v>9.0999999999999998E-2</v>
      </c>
      <c r="BD190" s="76">
        <v>3.9E-2</v>
      </c>
      <c r="BE190" s="83">
        <v>0.28900000000000003</v>
      </c>
      <c r="BF190" s="76" t="s">
        <v>433</v>
      </c>
      <c r="BG190" s="83" t="s">
        <v>433</v>
      </c>
      <c r="BH190" s="76" t="s">
        <v>433</v>
      </c>
      <c r="BI190" s="76" t="s">
        <v>433</v>
      </c>
      <c r="BJ190" s="76" t="s">
        <v>433</v>
      </c>
      <c r="BK190" s="76" t="s">
        <v>433</v>
      </c>
      <c r="BL190" s="76" t="s">
        <v>433</v>
      </c>
      <c r="BM190" s="84">
        <f t="shared" si="165"/>
        <v>0.3831</v>
      </c>
      <c r="BN190" s="85">
        <v>0.6169</v>
      </c>
      <c r="BO190" s="69">
        <v>0</v>
      </c>
      <c r="BP190" s="86">
        <v>1</v>
      </c>
      <c r="BQ190" s="69" t="s">
        <v>433</v>
      </c>
      <c r="BR190" s="86" t="s">
        <v>433</v>
      </c>
      <c r="BT190" s="85"/>
      <c r="BU190" s="69">
        <f t="shared" si="132"/>
        <v>0.63400000000000001</v>
      </c>
      <c r="BV190" s="85">
        <v>0.36599999999999999</v>
      </c>
      <c r="BW190" s="85" t="s">
        <v>214</v>
      </c>
      <c r="CD190" s="85"/>
      <c r="CG190" s="85"/>
      <c r="CJ190" s="70">
        <v>33.124000000000002</v>
      </c>
      <c r="CK190" s="69">
        <v>0</v>
      </c>
      <c r="CL190" s="69">
        <v>1</v>
      </c>
      <c r="CM190" s="69">
        <v>0</v>
      </c>
      <c r="CN190" s="69">
        <v>0</v>
      </c>
      <c r="CO190" s="69">
        <v>0</v>
      </c>
      <c r="CP190" s="69">
        <v>0</v>
      </c>
      <c r="CQ190" s="69">
        <v>0</v>
      </c>
      <c r="CR190" s="85">
        <v>0</v>
      </c>
      <c r="CS190" s="69">
        <v>0</v>
      </c>
      <c r="CT190" s="69">
        <v>0</v>
      </c>
      <c r="CU190" s="69">
        <v>1</v>
      </c>
      <c r="CV190" s="85">
        <v>0</v>
      </c>
      <c r="CW190" s="69">
        <v>0</v>
      </c>
      <c r="CX190" s="69">
        <v>0</v>
      </c>
      <c r="CY190" s="69">
        <v>0</v>
      </c>
      <c r="CZ190" s="69">
        <v>0</v>
      </c>
      <c r="DA190" s="85">
        <v>0</v>
      </c>
      <c r="DB190" s="69">
        <v>0</v>
      </c>
      <c r="DC190" s="69">
        <v>0</v>
      </c>
      <c r="DD190" s="69">
        <v>1</v>
      </c>
      <c r="DE190" s="69">
        <v>1</v>
      </c>
      <c r="DF190" s="69">
        <v>0</v>
      </c>
      <c r="DG190" s="69">
        <v>0</v>
      </c>
      <c r="DH190" s="69">
        <v>1</v>
      </c>
      <c r="DI190" s="69">
        <v>0</v>
      </c>
      <c r="DJ190" s="69">
        <v>0</v>
      </c>
      <c r="DK190" s="69">
        <v>0</v>
      </c>
      <c r="DL190" s="85">
        <v>0</v>
      </c>
      <c r="DN190" s="85"/>
      <c r="DR190" s="70"/>
      <c r="DS190" s="87" t="s">
        <v>397</v>
      </c>
    </row>
    <row r="191" spans="1:123" x14ac:dyDescent="0.25">
      <c r="A191">
        <v>190</v>
      </c>
      <c r="B191">
        <v>16</v>
      </c>
      <c r="C191" s="25" t="s">
        <v>513</v>
      </c>
      <c r="D191" s="12">
        <v>8.5</v>
      </c>
      <c r="E191" s="14">
        <v>0.1</v>
      </c>
      <c r="F191" s="7">
        <f t="shared" si="162"/>
        <v>85</v>
      </c>
      <c r="G191" s="7">
        <f t="shared" si="163"/>
        <v>8.4</v>
      </c>
      <c r="H191" s="16">
        <f t="shared" si="164"/>
        <v>8.6</v>
      </c>
      <c r="I191" s="11">
        <f t="shared" si="113"/>
        <v>0.36517364407708086</v>
      </c>
      <c r="J191" s="39">
        <f t="shared" si="114"/>
        <v>4.2961605185538919E-3</v>
      </c>
      <c r="K191" s="39">
        <f t="shared" si="158"/>
        <v>232.76597689524988</v>
      </c>
      <c r="L191" s="39">
        <f t="shared" si="159"/>
        <v>0.36087748355852695</v>
      </c>
      <c r="M191" s="39">
        <f t="shared" si="160"/>
        <v>0.36946980459563478</v>
      </c>
      <c r="N191" s="42"/>
      <c r="O191" s="8"/>
      <c r="P191" s="9"/>
      <c r="Q191" s="9"/>
      <c r="R191" s="8"/>
      <c r="S191" s="9"/>
      <c r="T191" s="9"/>
      <c r="U191" s="8"/>
      <c r="V191" s="9"/>
      <c r="W191" s="9"/>
      <c r="X191" s="9"/>
      <c r="Y191" s="8"/>
      <c r="Z191" s="9"/>
      <c r="AA191" s="8">
        <v>1</v>
      </c>
      <c r="AB191" s="9">
        <v>0</v>
      </c>
      <c r="AC191" s="8">
        <v>0</v>
      </c>
      <c r="AD191" s="9">
        <v>1</v>
      </c>
      <c r="AE191" s="9">
        <v>0</v>
      </c>
      <c r="AF191" s="9">
        <v>0</v>
      </c>
      <c r="AG191" s="9">
        <v>0</v>
      </c>
      <c r="AH191" s="8">
        <v>46965</v>
      </c>
      <c r="AI191" s="9">
        <v>9</v>
      </c>
      <c r="AJ191" s="9">
        <f t="shared" si="161"/>
        <v>46955</v>
      </c>
      <c r="AL191" s="7">
        <v>6.134999999999998</v>
      </c>
      <c r="AM191" s="7">
        <v>25.552</v>
      </c>
      <c r="AN191" s="9">
        <v>0</v>
      </c>
      <c r="AO191" s="9">
        <v>1</v>
      </c>
      <c r="AP191" s="9">
        <v>0</v>
      </c>
      <c r="AQ191" s="9">
        <v>1</v>
      </c>
      <c r="AR191" s="9">
        <v>0</v>
      </c>
      <c r="AS191" s="9">
        <v>0</v>
      </c>
      <c r="AT191" s="8">
        <v>0</v>
      </c>
      <c r="AU191" s="9">
        <v>1</v>
      </c>
      <c r="AV191" s="31">
        <v>0</v>
      </c>
      <c r="AW191" s="9">
        <v>1</v>
      </c>
      <c r="AX191" s="9">
        <v>0</v>
      </c>
      <c r="AY191" s="31">
        <v>0</v>
      </c>
      <c r="AZ191" s="21">
        <v>2005</v>
      </c>
      <c r="BA191" s="23"/>
      <c r="BB191" s="39">
        <v>0.39100000000000001</v>
      </c>
      <c r="BC191" s="39">
        <v>0.14299999999999999</v>
      </c>
      <c r="BD191" s="39">
        <v>0.314</v>
      </c>
      <c r="BE191" s="59">
        <f>1-SUM(BB191:BD191)</f>
        <v>0.15199999999999991</v>
      </c>
      <c r="BF191" s="39" t="s">
        <v>433</v>
      </c>
      <c r="BG191" s="59" t="s">
        <v>433</v>
      </c>
      <c r="BH191" s="39" t="s">
        <v>433</v>
      </c>
      <c r="BI191" s="39" t="s">
        <v>433</v>
      </c>
      <c r="BJ191" s="39" t="s">
        <v>433</v>
      </c>
      <c r="BK191" s="39" t="s">
        <v>433</v>
      </c>
      <c r="BL191" s="39" t="s">
        <v>433</v>
      </c>
      <c r="BM191" s="57" t="s">
        <v>433</v>
      </c>
      <c r="BN191" s="18" t="s">
        <v>433</v>
      </c>
      <c r="BO191">
        <v>0.27300000000000002</v>
      </c>
      <c r="BP191" s="54">
        <f>1-BO191</f>
        <v>0.72699999999999998</v>
      </c>
      <c r="BQ191" t="s">
        <v>433</v>
      </c>
      <c r="BR191" s="54" t="s">
        <v>433</v>
      </c>
      <c r="BT191" s="18"/>
      <c r="BU191">
        <v>0.32100000000000001</v>
      </c>
      <c r="BV191" s="18">
        <f>1-BU191</f>
        <v>0.67900000000000005</v>
      </c>
      <c r="BW191" s="18" t="s">
        <v>144</v>
      </c>
      <c r="BX191" t="s">
        <v>433</v>
      </c>
      <c r="BY191" s="54" t="s">
        <v>433</v>
      </c>
      <c r="CA191" s="18"/>
      <c r="CB191" s="18" t="s">
        <v>144</v>
      </c>
      <c r="CC191" t="s">
        <v>433</v>
      </c>
      <c r="CD191" s="54" t="s">
        <v>433</v>
      </c>
      <c r="CF191" s="18"/>
      <c r="CG191" s="18" t="s">
        <v>144</v>
      </c>
      <c r="CH191" t="s">
        <v>433</v>
      </c>
      <c r="CI191" s="54" t="s">
        <v>433</v>
      </c>
      <c r="CJ191" s="25">
        <v>35.944000000000003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 s="18">
        <v>0</v>
      </c>
      <c r="CS191">
        <v>0</v>
      </c>
      <c r="CT191">
        <v>0</v>
      </c>
      <c r="CU191">
        <v>1</v>
      </c>
      <c r="CV191" s="18">
        <v>0</v>
      </c>
      <c r="CW191">
        <v>0</v>
      </c>
      <c r="CX191">
        <v>0</v>
      </c>
      <c r="CY191">
        <v>0</v>
      </c>
      <c r="CZ191">
        <v>0</v>
      </c>
      <c r="DA191" s="18">
        <v>0</v>
      </c>
      <c r="DB191">
        <v>0</v>
      </c>
      <c r="DC191">
        <v>0</v>
      </c>
      <c r="DD191">
        <v>1</v>
      </c>
      <c r="DE191">
        <v>1</v>
      </c>
      <c r="DF191">
        <v>0</v>
      </c>
      <c r="DG191">
        <v>0</v>
      </c>
      <c r="DH191">
        <v>1</v>
      </c>
      <c r="DI191">
        <v>0</v>
      </c>
      <c r="DJ191">
        <v>0</v>
      </c>
      <c r="DK191">
        <v>1</v>
      </c>
      <c r="DL191" s="18">
        <v>1</v>
      </c>
      <c r="DN191" s="18"/>
      <c r="DS191" s="43" t="s">
        <v>397</v>
      </c>
    </row>
    <row r="192" spans="1:123" x14ac:dyDescent="0.25">
      <c r="A192">
        <v>191</v>
      </c>
      <c r="B192">
        <v>16</v>
      </c>
      <c r="C192" s="25" t="s">
        <v>513</v>
      </c>
      <c r="D192" s="12">
        <v>7.7</v>
      </c>
      <c r="E192" s="14">
        <v>0.1</v>
      </c>
      <c r="F192" s="7">
        <f t="shared" si="162"/>
        <v>77</v>
      </c>
      <c r="G192" s="7">
        <f t="shared" si="163"/>
        <v>7.6000000000000005</v>
      </c>
      <c r="H192" s="16">
        <f t="shared" si="164"/>
        <v>7.8</v>
      </c>
      <c r="I192" s="11">
        <f t="shared" si="113"/>
        <v>0.33484591258365215</v>
      </c>
      <c r="J192" s="39">
        <f t="shared" si="114"/>
        <v>4.3486482153721057E-3</v>
      </c>
      <c r="K192" s="39">
        <f t="shared" si="158"/>
        <v>229.95651762887698</v>
      </c>
      <c r="L192" s="39">
        <f t="shared" si="159"/>
        <v>0.33049726436828003</v>
      </c>
      <c r="M192" s="39">
        <f t="shared" si="160"/>
        <v>0.33919456079902427</v>
      </c>
      <c r="N192" s="42"/>
      <c r="O192" s="8"/>
      <c r="P192" s="9"/>
      <c r="Q192" s="9"/>
      <c r="R192" s="8"/>
      <c r="S192" s="9"/>
      <c r="T192" s="9"/>
      <c r="U192" s="8"/>
      <c r="V192" s="9"/>
      <c r="W192" s="9"/>
      <c r="X192" s="9"/>
      <c r="Y192" s="8"/>
      <c r="Z192" s="9"/>
      <c r="AA192" s="8">
        <v>1</v>
      </c>
      <c r="AB192" s="9">
        <v>0</v>
      </c>
      <c r="AC192" s="8">
        <v>0</v>
      </c>
      <c r="AD192" s="9">
        <v>1</v>
      </c>
      <c r="AE192" s="9">
        <v>0</v>
      </c>
      <c r="AF192" s="9">
        <v>0</v>
      </c>
      <c r="AG192" s="9">
        <v>0</v>
      </c>
      <c r="AH192" s="8">
        <v>46965</v>
      </c>
      <c r="AI192" s="9">
        <v>13</v>
      </c>
      <c r="AJ192" s="9">
        <f t="shared" si="161"/>
        <v>46951</v>
      </c>
      <c r="AL192" s="7">
        <v>6.134999999999998</v>
      </c>
      <c r="AM192" s="7">
        <v>25.552</v>
      </c>
      <c r="AN192" s="9">
        <v>0</v>
      </c>
      <c r="AO192" s="9">
        <v>1</v>
      </c>
      <c r="AP192" s="9">
        <v>0</v>
      </c>
      <c r="AQ192" s="9">
        <v>1</v>
      </c>
      <c r="AR192" s="9">
        <v>0</v>
      </c>
      <c r="AS192" s="9">
        <v>0</v>
      </c>
      <c r="AT192" s="8">
        <v>0</v>
      </c>
      <c r="AU192" s="9">
        <v>1</v>
      </c>
      <c r="AV192" s="31">
        <v>0</v>
      </c>
      <c r="AW192" s="9">
        <v>1</v>
      </c>
      <c r="AX192" s="9">
        <v>0</v>
      </c>
      <c r="AY192" s="31">
        <v>0</v>
      </c>
      <c r="AZ192" s="21">
        <v>2005</v>
      </c>
      <c r="BA192" s="23"/>
      <c r="BB192" s="39">
        <v>0.39100000000000001</v>
      </c>
      <c r="BC192" s="39">
        <v>0.14299999999999999</v>
      </c>
      <c r="BD192" s="39">
        <v>0.314</v>
      </c>
      <c r="BE192" s="59">
        <f t="shared" ref="BE192:BE196" si="166">1-SUM(BB192:BD192)</f>
        <v>0.15199999999999991</v>
      </c>
      <c r="BF192" s="39" t="s">
        <v>433</v>
      </c>
      <c r="BG192" s="59" t="s">
        <v>433</v>
      </c>
      <c r="BH192" s="39" t="s">
        <v>433</v>
      </c>
      <c r="BI192" s="39" t="s">
        <v>433</v>
      </c>
      <c r="BJ192" s="39" t="s">
        <v>433</v>
      </c>
      <c r="BK192" s="39" t="s">
        <v>433</v>
      </c>
      <c r="BL192" s="39" t="s">
        <v>433</v>
      </c>
      <c r="BM192" s="57" t="s">
        <v>433</v>
      </c>
      <c r="BN192" s="18" t="s">
        <v>433</v>
      </c>
      <c r="BO192">
        <v>0.27300000000000002</v>
      </c>
      <c r="BP192" s="54">
        <f t="shared" ref="BP192:BP258" si="167">1-BO192</f>
        <v>0.72699999999999998</v>
      </c>
      <c r="BQ192" t="s">
        <v>433</v>
      </c>
      <c r="BR192" s="54" t="s">
        <v>433</v>
      </c>
      <c r="BT192" s="18"/>
      <c r="BU192">
        <v>0.32100000000000001</v>
      </c>
      <c r="BV192" s="18">
        <f>1-BU192</f>
        <v>0.67900000000000005</v>
      </c>
      <c r="BW192" s="18" t="s">
        <v>144</v>
      </c>
      <c r="BX192" t="s">
        <v>433</v>
      </c>
      <c r="BY192" s="54" t="s">
        <v>433</v>
      </c>
      <c r="CA192" s="18"/>
      <c r="CB192" s="18" t="s">
        <v>144</v>
      </c>
      <c r="CC192" t="s">
        <v>433</v>
      </c>
      <c r="CD192" s="54" t="s">
        <v>433</v>
      </c>
      <c r="CF192" s="18"/>
      <c r="CG192" s="18" t="s">
        <v>144</v>
      </c>
      <c r="CH192" t="s">
        <v>433</v>
      </c>
      <c r="CI192" s="54" t="s">
        <v>433</v>
      </c>
      <c r="CJ192" s="25">
        <v>35.944000000000003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 s="18">
        <v>0</v>
      </c>
      <c r="CS192">
        <v>0</v>
      </c>
      <c r="CT192">
        <v>0</v>
      </c>
      <c r="CU192">
        <v>1</v>
      </c>
      <c r="CV192" s="18">
        <v>0</v>
      </c>
      <c r="CW192">
        <v>0</v>
      </c>
      <c r="CX192">
        <v>0</v>
      </c>
      <c r="CY192">
        <v>0</v>
      </c>
      <c r="CZ192">
        <v>0</v>
      </c>
      <c r="DA192" s="18">
        <v>0</v>
      </c>
      <c r="DB192">
        <v>0</v>
      </c>
      <c r="DC192">
        <v>0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1</v>
      </c>
      <c r="DL192" s="18">
        <v>1</v>
      </c>
      <c r="DN192" s="18"/>
      <c r="DS192" s="43" t="s">
        <v>397</v>
      </c>
    </row>
    <row r="193" spans="1:123" x14ac:dyDescent="0.25">
      <c r="A193">
        <v>192</v>
      </c>
      <c r="B193">
        <v>16</v>
      </c>
      <c r="C193" s="25" t="s">
        <v>513</v>
      </c>
      <c r="D193" s="12">
        <v>6.8</v>
      </c>
      <c r="E193" s="14">
        <v>0.1</v>
      </c>
      <c r="F193" s="7">
        <f t="shared" si="162"/>
        <v>68</v>
      </c>
      <c r="G193" s="7">
        <f t="shared" si="163"/>
        <v>6.7</v>
      </c>
      <c r="H193" s="16">
        <f t="shared" si="164"/>
        <v>6.8999999999999995</v>
      </c>
      <c r="I193" s="11">
        <f t="shared" si="113"/>
        <v>0.29942585227104296</v>
      </c>
      <c r="J193" s="39">
        <f t="shared" si="114"/>
        <v>4.4033213569271024E-3</v>
      </c>
      <c r="K193" s="39">
        <f t="shared" si="158"/>
        <v>227.10129898351525</v>
      </c>
      <c r="L193" s="39">
        <f t="shared" si="159"/>
        <v>0.29502253091411584</v>
      </c>
      <c r="M193" s="39">
        <f t="shared" si="160"/>
        <v>0.30382917362797007</v>
      </c>
      <c r="N193" s="42"/>
      <c r="O193" s="8"/>
      <c r="P193" s="9"/>
      <c r="Q193" s="9"/>
      <c r="R193" s="8"/>
      <c r="S193" s="9"/>
      <c r="T193" s="9"/>
      <c r="U193" s="8"/>
      <c r="V193" s="9"/>
      <c r="W193" s="9"/>
      <c r="X193" s="9"/>
      <c r="Y193" s="8"/>
      <c r="Z193" s="9"/>
      <c r="AA193" s="8">
        <v>1</v>
      </c>
      <c r="AB193" s="9">
        <v>0</v>
      </c>
      <c r="AC193" s="8">
        <v>0</v>
      </c>
      <c r="AD193" s="9">
        <v>1</v>
      </c>
      <c r="AE193" s="9">
        <v>0</v>
      </c>
      <c r="AF193" s="9">
        <v>0</v>
      </c>
      <c r="AG193" s="9">
        <v>0</v>
      </c>
      <c r="AH193" s="8">
        <v>46965</v>
      </c>
      <c r="AI193" s="9">
        <v>13</v>
      </c>
      <c r="AJ193" s="9">
        <f t="shared" si="161"/>
        <v>46951</v>
      </c>
      <c r="AL193" s="7">
        <v>6.134999999999998</v>
      </c>
      <c r="AM193" s="7">
        <v>25.552</v>
      </c>
      <c r="AN193" s="9">
        <v>0</v>
      </c>
      <c r="AO193" s="9">
        <v>1</v>
      </c>
      <c r="AP193" s="9">
        <v>0</v>
      </c>
      <c r="AQ193" s="9">
        <v>1</v>
      </c>
      <c r="AR193" s="9">
        <v>0</v>
      </c>
      <c r="AS193" s="9">
        <v>0</v>
      </c>
      <c r="AT193" s="8">
        <v>0</v>
      </c>
      <c r="AU193" s="9">
        <v>1</v>
      </c>
      <c r="AV193" s="31">
        <v>0</v>
      </c>
      <c r="AW193" s="9">
        <v>1</v>
      </c>
      <c r="AX193" s="9">
        <v>0</v>
      </c>
      <c r="AY193" s="31">
        <v>0</v>
      </c>
      <c r="AZ193" s="21">
        <v>2005</v>
      </c>
      <c r="BA193" s="23"/>
      <c r="BB193" s="39">
        <v>0.39100000000000001</v>
      </c>
      <c r="BC193" s="39">
        <v>0.14299999999999999</v>
      </c>
      <c r="BD193" s="39">
        <v>0.314</v>
      </c>
      <c r="BE193" s="59">
        <f t="shared" si="166"/>
        <v>0.15199999999999991</v>
      </c>
      <c r="BF193" s="39" t="s">
        <v>433</v>
      </c>
      <c r="BG193" s="59" t="s">
        <v>433</v>
      </c>
      <c r="BH193" s="39" t="s">
        <v>433</v>
      </c>
      <c r="BI193" s="39" t="s">
        <v>433</v>
      </c>
      <c r="BJ193" s="39" t="s">
        <v>433</v>
      </c>
      <c r="BK193" s="39" t="s">
        <v>433</v>
      </c>
      <c r="BL193" s="39" t="s">
        <v>433</v>
      </c>
      <c r="BM193" s="57" t="s">
        <v>433</v>
      </c>
      <c r="BN193" s="18" t="s">
        <v>433</v>
      </c>
      <c r="BO193">
        <v>0.27300000000000002</v>
      </c>
      <c r="BP193" s="54">
        <f t="shared" si="167"/>
        <v>0.72699999999999998</v>
      </c>
      <c r="BQ193" t="s">
        <v>433</v>
      </c>
      <c r="BR193" s="54" t="s">
        <v>433</v>
      </c>
      <c r="BT193" s="18"/>
      <c r="BU193">
        <v>0.32100000000000001</v>
      </c>
      <c r="BV193" s="18">
        <f t="shared" ref="BV193:BV210" si="168">1-BU193</f>
        <v>0.67900000000000005</v>
      </c>
      <c r="BW193" s="18" t="s">
        <v>144</v>
      </c>
      <c r="BX193" t="s">
        <v>433</v>
      </c>
      <c r="BY193" s="54" t="s">
        <v>433</v>
      </c>
      <c r="CA193" s="18"/>
      <c r="CB193" s="18" t="s">
        <v>144</v>
      </c>
      <c r="CC193" t="s">
        <v>433</v>
      </c>
      <c r="CD193" s="54" t="s">
        <v>433</v>
      </c>
      <c r="CF193" s="18"/>
      <c r="CG193" s="18" t="s">
        <v>144</v>
      </c>
      <c r="CH193" t="s">
        <v>433</v>
      </c>
      <c r="CI193" s="54" t="s">
        <v>433</v>
      </c>
      <c r="CJ193" s="25">
        <v>35.944000000000003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 s="18">
        <v>0</v>
      </c>
      <c r="CS193">
        <v>0</v>
      </c>
      <c r="CT193">
        <v>0</v>
      </c>
      <c r="CU193">
        <v>1</v>
      </c>
      <c r="CV193" s="18">
        <v>0</v>
      </c>
      <c r="CW193">
        <v>0</v>
      </c>
      <c r="CX193">
        <v>0</v>
      </c>
      <c r="CY193">
        <v>0</v>
      </c>
      <c r="CZ193">
        <v>0</v>
      </c>
      <c r="DA193" s="18">
        <v>0</v>
      </c>
      <c r="DB193">
        <v>0</v>
      </c>
      <c r="DC193">
        <v>0</v>
      </c>
      <c r="DD193">
        <v>1</v>
      </c>
      <c r="DE193">
        <v>1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1</v>
      </c>
      <c r="DL193" s="18">
        <v>1</v>
      </c>
      <c r="DN193" s="18"/>
      <c r="DS193" s="43" t="s">
        <v>397</v>
      </c>
    </row>
    <row r="194" spans="1:123" x14ac:dyDescent="0.25">
      <c r="A194">
        <v>193</v>
      </c>
      <c r="B194">
        <v>16</v>
      </c>
      <c r="C194" s="25" t="s">
        <v>513</v>
      </c>
      <c r="D194" s="12">
        <v>8.5</v>
      </c>
      <c r="E194" s="14">
        <v>0.1</v>
      </c>
      <c r="F194" s="7">
        <f t="shared" si="162"/>
        <v>85</v>
      </c>
      <c r="G194" s="7">
        <f t="shared" si="163"/>
        <v>8.4</v>
      </c>
      <c r="H194" s="16">
        <f t="shared" si="164"/>
        <v>8.6</v>
      </c>
      <c r="I194" s="11">
        <f t="shared" ref="I194:I257" si="169">IFERROR(F194/SQRT(F194^2+AJ194), "X")</f>
        <v>0.36519386578122887</v>
      </c>
      <c r="J194" s="39">
        <f t="shared" ref="J194:J257" si="170">IFERROR(SQRT((1-I194^2)/AJ194), "X")</f>
        <v>4.2963984209556331E-3</v>
      </c>
      <c r="K194" s="39">
        <f t="shared" si="158"/>
        <v>232.75308805685052</v>
      </c>
      <c r="L194" s="39">
        <f t="shared" si="159"/>
        <v>0.36089746736027323</v>
      </c>
      <c r="M194" s="39">
        <f t="shared" si="160"/>
        <v>0.3694902642021845</v>
      </c>
      <c r="N194" s="42"/>
      <c r="O194" s="8"/>
      <c r="P194" s="9"/>
      <c r="Q194" s="9"/>
      <c r="R194" s="8"/>
      <c r="S194" s="9"/>
      <c r="T194" s="9"/>
      <c r="U194" s="8"/>
      <c r="V194" s="9"/>
      <c r="W194" s="9"/>
      <c r="X194" s="9"/>
      <c r="Y194" s="8"/>
      <c r="Z194" s="9"/>
      <c r="AA194" s="8">
        <v>1</v>
      </c>
      <c r="AB194" s="9">
        <v>0</v>
      </c>
      <c r="AC194" s="8">
        <v>0</v>
      </c>
      <c r="AD194" s="9">
        <v>1</v>
      </c>
      <c r="AE194" s="9">
        <v>0</v>
      </c>
      <c r="AF194" s="9">
        <v>0</v>
      </c>
      <c r="AG194" s="9">
        <v>0</v>
      </c>
      <c r="AH194" s="8">
        <v>46965</v>
      </c>
      <c r="AI194" s="9">
        <v>15</v>
      </c>
      <c r="AJ194" s="9">
        <f t="shared" si="161"/>
        <v>46949</v>
      </c>
      <c r="AL194" s="7">
        <v>6.134999999999998</v>
      </c>
      <c r="AM194" s="7">
        <v>25.552</v>
      </c>
      <c r="AN194" s="9">
        <v>0</v>
      </c>
      <c r="AO194" s="9">
        <v>1</v>
      </c>
      <c r="AP194" s="9">
        <v>0</v>
      </c>
      <c r="AQ194" s="9">
        <v>1</v>
      </c>
      <c r="AR194" s="9">
        <v>0</v>
      </c>
      <c r="AS194" s="9">
        <v>0</v>
      </c>
      <c r="AT194" s="8">
        <v>0</v>
      </c>
      <c r="AU194" s="9">
        <v>1</v>
      </c>
      <c r="AV194" s="31">
        <v>0</v>
      </c>
      <c r="AW194" s="9">
        <v>1</v>
      </c>
      <c r="AX194" s="9">
        <v>0</v>
      </c>
      <c r="AY194" s="31">
        <v>0</v>
      </c>
      <c r="AZ194" s="21">
        <v>2005</v>
      </c>
      <c r="BA194" s="23"/>
      <c r="BB194" s="39">
        <v>0.39100000000000001</v>
      </c>
      <c r="BC194" s="39">
        <v>0.14299999999999999</v>
      </c>
      <c r="BD194" s="39">
        <v>0.314</v>
      </c>
      <c r="BE194" s="59">
        <f t="shared" si="166"/>
        <v>0.15199999999999991</v>
      </c>
      <c r="BF194" s="39" t="s">
        <v>433</v>
      </c>
      <c r="BG194" s="59" t="s">
        <v>433</v>
      </c>
      <c r="BH194" s="39" t="s">
        <v>433</v>
      </c>
      <c r="BI194" s="39" t="s">
        <v>433</v>
      </c>
      <c r="BJ194" s="39" t="s">
        <v>433</v>
      </c>
      <c r="BK194" s="39" t="s">
        <v>433</v>
      </c>
      <c r="BL194" s="39" t="s">
        <v>433</v>
      </c>
      <c r="BM194" s="57" t="s">
        <v>433</v>
      </c>
      <c r="BN194" s="18" t="s">
        <v>433</v>
      </c>
      <c r="BO194">
        <v>0.27300000000000002</v>
      </c>
      <c r="BP194" s="54">
        <f t="shared" si="167"/>
        <v>0.72699999999999998</v>
      </c>
      <c r="BQ194" t="s">
        <v>433</v>
      </c>
      <c r="BR194" s="54" t="s">
        <v>433</v>
      </c>
      <c r="BT194" s="18"/>
      <c r="BU194">
        <v>0.32100000000000001</v>
      </c>
      <c r="BV194" s="18">
        <f t="shared" si="168"/>
        <v>0.67900000000000005</v>
      </c>
      <c r="BW194" s="18" t="s">
        <v>144</v>
      </c>
      <c r="BX194" t="s">
        <v>433</v>
      </c>
      <c r="BY194" s="54" t="s">
        <v>433</v>
      </c>
      <c r="CA194" s="18"/>
      <c r="CB194" s="18" t="s">
        <v>144</v>
      </c>
      <c r="CC194" t="s">
        <v>433</v>
      </c>
      <c r="CD194" s="54" t="s">
        <v>433</v>
      </c>
      <c r="CF194" s="18"/>
      <c r="CG194" s="18" t="s">
        <v>144</v>
      </c>
      <c r="CH194" t="s">
        <v>433</v>
      </c>
      <c r="CI194" s="54" t="s">
        <v>433</v>
      </c>
      <c r="CJ194" s="25">
        <v>35.944000000000003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 s="18">
        <v>0</v>
      </c>
      <c r="CS194">
        <v>0</v>
      </c>
      <c r="CT194">
        <v>0</v>
      </c>
      <c r="CU194">
        <v>1</v>
      </c>
      <c r="CV194" s="18">
        <v>0</v>
      </c>
      <c r="CW194">
        <v>0</v>
      </c>
      <c r="CX194">
        <v>0</v>
      </c>
      <c r="CY194">
        <v>0</v>
      </c>
      <c r="CZ194">
        <v>0</v>
      </c>
      <c r="DA194" s="18">
        <v>0</v>
      </c>
      <c r="DB194">
        <v>1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1</v>
      </c>
      <c r="DL194" s="18">
        <v>1</v>
      </c>
      <c r="DN194" s="18"/>
      <c r="DS194" s="43" t="s">
        <v>397</v>
      </c>
    </row>
    <row r="195" spans="1:123" x14ac:dyDescent="0.25">
      <c r="A195">
        <v>194</v>
      </c>
      <c r="B195">
        <v>16</v>
      </c>
      <c r="C195" s="25" t="s">
        <v>513</v>
      </c>
      <c r="D195" s="12">
        <v>7.7</v>
      </c>
      <c r="E195" s="14">
        <v>0.1</v>
      </c>
      <c r="F195" s="7">
        <f t="shared" si="162"/>
        <v>77</v>
      </c>
      <c r="G195" s="7">
        <f t="shared" si="163"/>
        <v>7.6000000000000005</v>
      </c>
      <c r="H195" s="16">
        <f t="shared" si="164"/>
        <v>7.8</v>
      </c>
      <c r="I195" s="11">
        <f t="shared" si="169"/>
        <v>0.23671027339789866</v>
      </c>
      <c r="J195" s="39">
        <f t="shared" si="170"/>
        <v>3.0741593947779043E-3</v>
      </c>
      <c r="K195" s="39">
        <f t="shared" si="158"/>
        <v>325.292176358424</v>
      </c>
      <c r="L195" s="39">
        <f t="shared" si="159"/>
        <v>0.23363611400312076</v>
      </c>
      <c r="M195" s="39">
        <f t="shared" si="160"/>
        <v>0.23978443279267656</v>
      </c>
      <c r="N195" s="42"/>
      <c r="O195" s="8"/>
      <c r="P195" s="9"/>
      <c r="Q195" s="9"/>
      <c r="R195" s="8"/>
      <c r="S195" s="9"/>
      <c r="T195" s="9"/>
      <c r="U195" s="8"/>
      <c r="V195" s="9"/>
      <c r="W195" s="9"/>
      <c r="X195" s="9"/>
      <c r="Y195" s="8"/>
      <c r="Z195" s="9"/>
      <c r="AA195" s="8">
        <v>1</v>
      </c>
      <c r="AB195" s="9">
        <v>0</v>
      </c>
      <c r="AC195" s="8">
        <v>0</v>
      </c>
      <c r="AD195" s="9">
        <v>1</v>
      </c>
      <c r="AE195" s="9">
        <v>0</v>
      </c>
      <c r="AF195" s="9">
        <v>0</v>
      </c>
      <c r="AG195" s="9">
        <v>0</v>
      </c>
      <c r="AH195" s="8">
        <v>99900</v>
      </c>
      <c r="AI195" s="9">
        <v>13</v>
      </c>
      <c r="AJ195" s="9">
        <f t="shared" si="161"/>
        <v>99886</v>
      </c>
      <c r="AL195" s="7">
        <v>7.0349999999999993</v>
      </c>
      <c r="AM195" s="7">
        <v>25.552</v>
      </c>
      <c r="AN195" s="9">
        <v>0</v>
      </c>
      <c r="AO195" s="9">
        <v>1</v>
      </c>
      <c r="AP195" s="9">
        <v>0</v>
      </c>
      <c r="AQ195" s="9">
        <v>1</v>
      </c>
      <c r="AR195" s="9">
        <v>0</v>
      </c>
      <c r="AS195" s="9">
        <v>0</v>
      </c>
      <c r="AT195" s="8">
        <v>0</v>
      </c>
      <c r="AU195" s="9">
        <v>1</v>
      </c>
      <c r="AV195" s="31">
        <v>0</v>
      </c>
      <c r="AW195" s="9">
        <v>1</v>
      </c>
      <c r="AX195" s="9">
        <v>0</v>
      </c>
      <c r="AY195" s="31">
        <v>0</v>
      </c>
      <c r="AZ195" s="21">
        <v>2005</v>
      </c>
      <c r="BA195" s="23"/>
      <c r="BB195" s="39">
        <v>0.39100000000000001</v>
      </c>
      <c r="BC195" s="39">
        <v>0.14299999999999999</v>
      </c>
      <c r="BD195" s="39">
        <v>0.314</v>
      </c>
      <c r="BE195" s="59">
        <f t="shared" si="166"/>
        <v>0.15199999999999991</v>
      </c>
      <c r="BF195" s="39" t="s">
        <v>433</v>
      </c>
      <c r="BG195" s="59" t="s">
        <v>433</v>
      </c>
      <c r="BH195" s="39" t="s">
        <v>433</v>
      </c>
      <c r="BI195" s="39" t="s">
        <v>433</v>
      </c>
      <c r="BJ195" s="39" t="s">
        <v>433</v>
      </c>
      <c r="BK195" s="39" t="s">
        <v>433</v>
      </c>
      <c r="BL195" s="39" t="s">
        <v>433</v>
      </c>
      <c r="BM195" s="57" t="s">
        <v>433</v>
      </c>
      <c r="BN195" s="18" t="s">
        <v>433</v>
      </c>
      <c r="BO195">
        <v>0.27300000000000002</v>
      </c>
      <c r="BP195" s="54">
        <f t="shared" si="167"/>
        <v>0.72699999999999998</v>
      </c>
      <c r="BQ195" t="s">
        <v>433</v>
      </c>
      <c r="BR195" s="54" t="s">
        <v>433</v>
      </c>
      <c r="BT195" s="18"/>
      <c r="BU195">
        <v>0.32100000000000001</v>
      </c>
      <c r="BV195" s="18">
        <f t="shared" si="168"/>
        <v>0.67900000000000005</v>
      </c>
      <c r="BW195" s="18" t="s">
        <v>144</v>
      </c>
      <c r="BX195" t="s">
        <v>433</v>
      </c>
      <c r="BY195" s="54" t="s">
        <v>433</v>
      </c>
      <c r="CA195" s="18"/>
      <c r="CB195" s="18" t="s">
        <v>144</v>
      </c>
      <c r="CC195" t="s">
        <v>433</v>
      </c>
      <c r="CD195" s="54" t="s">
        <v>433</v>
      </c>
      <c r="CF195" s="18"/>
      <c r="CG195" s="18" t="s">
        <v>144</v>
      </c>
      <c r="CH195" t="s">
        <v>433</v>
      </c>
      <c r="CI195" s="54" t="s">
        <v>433</v>
      </c>
      <c r="CJ195" s="25">
        <v>35.944000000000003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 s="18">
        <v>0</v>
      </c>
      <c r="CS195">
        <v>0</v>
      </c>
      <c r="CT195">
        <v>0</v>
      </c>
      <c r="CU195">
        <v>1</v>
      </c>
      <c r="CV195" s="18">
        <v>0</v>
      </c>
      <c r="CW195">
        <v>0</v>
      </c>
      <c r="CX195">
        <v>0</v>
      </c>
      <c r="CY195">
        <v>0</v>
      </c>
      <c r="CZ195">
        <v>0</v>
      </c>
      <c r="DA195" s="18">
        <v>0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1</v>
      </c>
      <c r="DL195" s="18">
        <v>1</v>
      </c>
      <c r="DN195" s="18"/>
      <c r="DS195" s="43" t="s">
        <v>397</v>
      </c>
    </row>
    <row r="196" spans="1:123" x14ac:dyDescent="0.25">
      <c r="A196">
        <v>195</v>
      </c>
      <c r="B196">
        <v>16</v>
      </c>
      <c r="C196" s="25" t="s">
        <v>513</v>
      </c>
      <c r="D196" s="12">
        <v>5.4666666666666668</v>
      </c>
      <c r="E196" s="14">
        <v>0.29999999999999993</v>
      </c>
      <c r="F196" s="7">
        <v>18.222222222222225</v>
      </c>
      <c r="G196" s="7">
        <f t="shared" ref="G196:G210" si="171">D196-E196</f>
        <v>5.166666666666667</v>
      </c>
      <c r="H196" s="16">
        <f t="shared" ref="H196:H210" si="172">D196+E196</f>
        <v>5.7666666666666666</v>
      </c>
      <c r="I196" s="11">
        <f t="shared" si="169"/>
        <v>5.7562153466299747E-2</v>
      </c>
      <c r="J196" s="39">
        <f t="shared" si="170"/>
        <v>3.1588986658335223E-3</v>
      </c>
      <c r="K196" s="39">
        <f t="shared" ref="K196:K211" si="173">IFERROR(1/J196, "X")</f>
        <v>316.56602689283648</v>
      </c>
      <c r="L196" s="39">
        <f t="shared" ref="L196:L211" si="174">IFERROR(I196-J196, "X")</f>
        <v>5.4403254800466226E-2</v>
      </c>
      <c r="M196" s="39">
        <f t="shared" ref="M196:M211" si="175">IFERROR(I196+J196, "X")</f>
        <v>6.0721052132133267E-2</v>
      </c>
      <c r="N196" s="42"/>
      <c r="O196" s="8"/>
      <c r="P196" s="9"/>
      <c r="Q196" s="9"/>
      <c r="R196" s="8"/>
      <c r="S196" s="9"/>
      <c r="T196" s="9"/>
      <c r="U196" s="8"/>
      <c r="V196" s="9"/>
      <c r="W196" s="9"/>
      <c r="X196" s="9"/>
      <c r="Y196" s="8"/>
      <c r="Z196" s="9"/>
      <c r="AA196" s="8">
        <v>1</v>
      </c>
      <c r="AB196" s="9">
        <v>0</v>
      </c>
      <c r="AC196" s="8">
        <v>0</v>
      </c>
      <c r="AD196" s="9">
        <v>1</v>
      </c>
      <c r="AE196" s="9">
        <v>0</v>
      </c>
      <c r="AF196" s="9">
        <v>0</v>
      </c>
      <c r="AG196" s="9">
        <v>0</v>
      </c>
      <c r="AH196" s="8">
        <v>99900</v>
      </c>
      <c r="AI196" s="9">
        <v>17</v>
      </c>
      <c r="AJ196" s="9">
        <f t="shared" si="161"/>
        <v>99882</v>
      </c>
      <c r="AL196" s="7">
        <v>3</v>
      </c>
      <c r="AM196" s="7">
        <v>22.343</v>
      </c>
      <c r="AN196" s="9">
        <v>0</v>
      </c>
      <c r="AO196" s="9">
        <v>1</v>
      </c>
      <c r="AP196" s="9">
        <v>0</v>
      </c>
      <c r="AQ196" s="9">
        <v>1</v>
      </c>
      <c r="AR196" s="9">
        <v>0</v>
      </c>
      <c r="AS196" s="9">
        <v>0</v>
      </c>
      <c r="AT196" s="8">
        <v>0</v>
      </c>
      <c r="AU196" s="9">
        <v>1</v>
      </c>
      <c r="AV196" s="31">
        <v>0</v>
      </c>
      <c r="AW196" s="9">
        <v>1</v>
      </c>
      <c r="AX196" s="9">
        <v>0</v>
      </c>
      <c r="AY196" s="31">
        <v>0</v>
      </c>
      <c r="AZ196" s="21">
        <v>2005</v>
      </c>
      <c r="BA196" s="23"/>
      <c r="BB196" s="39">
        <v>0.32600000000000001</v>
      </c>
      <c r="BC196" s="39">
        <v>0.127</v>
      </c>
      <c r="BD196" s="39">
        <v>0.36099999999999999</v>
      </c>
      <c r="BE196" s="59">
        <f t="shared" si="166"/>
        <v>0.18599999999999994</v>
      </c>
      <c r="BF196" s="39" t="s">
        <v>433</v>
      </c>
      <c r="BG196" s="59" t="s">
        <v>433</v>
      </c>
      <c r="BH196" s="39" t="s">
        <v>433</v>
      </c>
      <c r="BI196" s="39" t="s">
        <v>433</v>
      </c>
      <c r="BJ196" s="39" t="s">
        <v>433</v>
      </c>
      <c r="BK196" s="39" t="s">
        <v>433</v>
      </c>
      <c r="BL196" s="39" t="s">
        <v>433</v>
      </c>
      <c r="BM196" s="57" t="s">
        <v>433</v>
      </c>
      <c r="BN196" s="18" t="s">
        <v>433</v>
      </c>
      <c r="BO196">
        <v>0.504</v>
      </c>
      <c r="BP196" s="54">
        <f t="shared" si="167"/>
        <v>0.496</v>
      </c>
      <c r="BQ196" t="s">
        <v>433</v>
      </c>
      <c r="BR196" s="54" t="s">
        <v>433</v>
      </c>
      <c r="BT196" s="18"/>
      <c r="BU196">
        <v>0.32100000000000001</v>
      </c>
      <c r="BV196" s="18">
        <f t="shared" si="168"/>
        <v>0.67900000000000005</v>
      </c>
      <c r="BW196" s="18" t="s">
        <v>144</v>
      </c>
      <c r="BX196" t="s">
        <v>433</v>
      </c>
      <c r="BY196" s="54" t="s">
        <v>433</v>
      </c>
      <c r="CA196" s="18"/>
      <c r="CB196" s="18" t="s">
        <v>144</v>
      </c>
      <c r="CC196" t="s">
        <v>433</v>
      </c>
      <c r="CD196" s="54" t="s">
        <v>433</v>
      </c>
      <c r="CF196" s="18"/>
      <c r="CG196" s="18" t="s">
        <v>144</v>
      </c>
      <c r="CH196" t="s">
        <v>433</v>
      </c>
      <c r="CI196" s="54" t="s">
        <v>433</v>
      </c>
      <c r="CJ196" s="25">
        <v>35.944000000000003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 s="18">
        <v>0</v>
      </c>
      <c r="CS196">
        <v>0</v>
      </c>
      <c r="CT196">
        <v>0</v>
      </c>
      <c r="CU196">
        <v>1</v>
      </c>
      <c r="CV196" s="18">
        <v>0</v>
      </c>
      <c r="CW196">
        <v>0</v>
      </c>
      <c r="CX196">
        <v>0</v>
      </c>
      <c r="CY196">
        <v>0</v>
      </c>
      <c r="CZ196">
        <v>0</v>
      </c>
      <c r="DA196" s="18">
        <v>0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1</v>
      </c>
      <c r="DL196" s="18">
        <v>1</v>
      </c>
      <c r="DN196" s="18"/>
      <c r="DS196" s="43" t="s">
        <v>397</v>
      </c>
    </row>
    <row r="197" spans="1:123" x14ac:dyDescent="0.25">
      <c r="A197">
        <v>196</v>
      </c>
      <c r="B197">
        <v>16</v>
      </c>
      <c r="C197" s="25" t="s">
        <v>513</v>
      </c>
      <c r="D197" s="12">
        <v>6.1666666666666652</v>
      </c>
      <c r="E197" s="14">
        <v>0.15902578796561601</v>
      </c>
      <c r="F197" s="7">
        <v>38.777777777777779</v>
      </c>
      <c r="G197" s="7">
        <f t="shared" si="171"/>
        <v>6.0076408787010491</v>
      </c>
      <c r="H197" s="16">
        <f t="shared" si="172"/>
        <v>6.3256924546322812</v>
      </c>
      <c r="I197" s="11">
        <f t="shared" si="169"/>
        <v>0.12178520489602178</v>
      </c>
      <c r="J197" s="39">
        <f t="shared" si="170"/>
        <v>3.1405926764017074E-3</v>
      </c>
      <c r="K197" s="39">
        <f t="shared" si="173"/>
        <v>318.41123731643444</v>
      </c>
      <c r="L197" s="39">
        <f t="shared" si="174"/>
        <v>0.11864461221962007</v>
      </c>
      <c r="M197" s="39">
        <f t="shared" si="175"/>
        <v>0.12492579757242349</v>
      </c>
      <c r="N197" s="42"/>
      <c r="O197" s="8"/>
      <c r="P197" s="9"/>
      <c r="Q197" s="9"/>
      <c r="R197" s="8"/>
      <c r="S197" s="9"/>
      <c r="T197" s="9"/>
      <c r="U197" s="8"/>
      <c r="V197" s="9"/>
      <c r="W197" s="9"/>
      <c r="X197" s="9"/>
      <c r="Y197" s="8"/>
      <c r="Z197" s="9"/>
      <c r="AA197" s="8">
        <v>1</v>
      </c>
      <c r="AB197" s="9">
        <v>0</v>
      </c>
      <c r="AC197" s="8">
        <v>0</v>
      </c>
      <c r="AD197" s="9">
        <v>1</v>
      </c>
      <c r="AE197" s="9">
        <v>0</v>
      </c>
      <c r="AF197" s="9">
        <v>0</v>
      </c>
      <c r="AG197" s="9">
        <v>0</v>
      </c>
      <c r="AH197" s="8">
        <v>99900</v>
      </c>
      <c r="AI197" s="9">
        <v>17</v>
      </c>
      <c r="AJ197" s="9">
        <f t="shared" si="161"/>
        <v>99882</v>
      </c>
      <c r="AL197" s="7">
        <v>6</v>
      </c>
      <c r="AM197" s="7">
        <v>22.343</v>
      </c>
      <c r="AN197" s="9">
        <v>0</v>
      </c>
      <c r="AO197" s="9">
        <v>1</v>
      </c>
      <c r="AP197" s="9">
        <v>0</v>
      </c>
      <c r="AQ197" s="9">
        <v>1</v>
      </c>
      <c r="AR197" s="9">
        <v>0</v>
      </c>
      <c r="AS197" s="9">
        <v>0</v>
      </c>
      <c r="AT197" s="8">
        <v>0</v>
      </c>
      <c r="AU197" s="9">
        <v>1</v>
      </c>
      <c r="AV197" s="31">
        <v>0</v>
      </c>
      <c r="AW197" s="9">
        <v>1</v>
      </c>
      <c r="AX197" s="9">
        <v>0</v>
      </c>
      <c r="AY197" s="31">
        <v>0</v>
      </c>
      <c r="AZ197" s="21">
        <v>2005</v>
      </c>
      <c r="BA197" s="23"/>
      <c r="BB197" s="39">
        <v>0.32600000000000001</v>
      </c>
      <c r="BC197" s="39">
        <v>0.127</v>
      </c>
      <c r="BD197" s="39">
        <v>0.36099999999999999</v>
      </c>
      <c r="BE197" s="59">
        <f t="shared" ref="BE197:BE210" si="176">1-SUM(BB197:BD197)</f>
        <v>0.18599999999999994</v>
      </c>
      <c r="BF197" s="39" t="s">
        <v>433</v>
      </c>
      <c r="BG197" s="59" t="s">
        <v>433</v>
      </c>
      <c r="BH197" s="39" t="s">
        <v>433</v>
      </c>
      <c r="BI197" s="39" t="s">
        <v>433</v>
      </c>
      <c r="BJ197" s="39" t="s">
        <v>433</v>
      </c>
      <c r="BK197" s="39" t="s">
        <v>433</v>
      </c>
      <c r="BL197" s="39" t="s">
        <v>433</v>
      </c>
      <c r="BM197" s="57" t="s">
        <v>433</v>
      </c>
      <c r="BN197" s="18" t="s">
        <v>433</v>
      </c>
      <c r="BO197">
        <v>0.504</v>
      </c>
      <c r="BP197" s="54">
        <f t="shared" si="167"/>
        <v>0.496</v>
      </c>
      <c r="BQ197" t="s">
        <v>433</v>
      </c>
      <c r="BR197" s="54" t="s">
        <v>433</v>
      </c>
      <c r="BT197" s="18"/>
      <c r="BU197">
        <v>0.32100000000000001</v>
      </c>
      <c r="BV197" s="18">
        <f t="shared" si="168"/>
        <v>0.67900000000000005</v>
      </c>
      <c r="BW197" s="18" t="s">
        <v>144</v>
      </c>
      <c r="BX197" t="s">
        <v>433</v>
      </c>
      <c r="BY197" s="54" t="s">
        <v>433</v>
      </c>
      <c r="CA197" s="18"/>
      <c r="CB197" s="18" t="s">
        <v>144</v>
      </c>
      <c r="CC197" t="s">
        <v>433</v>
      </c>
      <c r="CD197" s="54" t="s">
        <v>433</v>
      </c>
      <c r="CF197" s="18"/>
      <c r="CG197" s="18" t="s">
        <v>144</v>
      </c>
      <c r="CH197" t="s">
        <v>433</v>
      </c>
      <c r="CI197" s="54" t="s">
        <v>433</v>
      </c>
      <c r="CJ197" s="25">
        <v>33.494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 s="18">
        <v>0</v>
      </c>
      <c r="CS197">
        <v>0</v>
      </c>
      <c r="CT197">
        <v>0</v>
      </c>
      <c r="CU197">
        <v>1</v>
      </c>
      <c r="CV197" s="18">
        <v>0</v>
      </c>
      <c r="CW197">
        <v>0</v>
      </c>
      <c r="CX197">
        <v>0</v>
      </c>
      <c r="CY197">
        <v>0</v>
      </c>
      <c r="CZ197">
        <v>0</v>
      </c>
      <c r="DA197" s="18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1</v>
      </c>
      <c r="DI197">
        <v>0</v>
      </c>
      <c r="DJ197">
        <v>0</v>
      </c>
      <c r="DK197">
        <v>1</v>
      </c>
      <c r="DL197" s="18">
        <v>1</v>
      </c>
      <c r="DN197" s="18"/>
      <c r="DS197" s="43" t="s">
        <v>397</v>
      </c>
    </row>
    <row r="198" spans="1:123" x14ac:dyDescent="0.25">
      <c r="A198">
        <v>197</v>
      </c>
      <c r="B198">
        <v>16</v>
      </c>
      <c r="C198" s="25" t="s">
        <v>513</v>
      </c>
      <c r="D198" s="12">
        <v>11.35</v>
      </c>
      <c r="E198" s="14">
        <v>0.19704861111111113</v>
      </c>
      <c r="F198" s="7">
        <v>57.599999999999994</v>
      </c>
      <c r="G198" s="7">
        <f t="shared" si="171"/>
        <v>11.152951388888889</v>
      </c>
      <c r="H198" s="16">
        <f t="shared" si="172"/>
        <v>11.54704861111111</v>
      </c>
      <c r="I198" s="11">
        <f t="shared" si="169"/>
        <v>0.17930117672289239</v>
      </c>
      <c r="J198" s="39">
        <f t="shared" si="170"/>
        <v>3.1128676514391041E-3</v>
      </c>
      <c r="K198" s="39">
        <f t="shared" si="173"/>
        <v>321.24719454027922</v>
      </c>
      <c r="L198" s="39">
        <f t="shared" si="174"/>
        <v>0.17618830907145328</v>
      </c>
      <c r="M198" s="39">
        <f t="shared" si="175"/>
        <v>0.18241404437433151</v>
      </c>
      <c r="N198" s="42"/>
      <c r="O198" s="8"/>
      <c r="P198" s="9"/>
      <c r="Q198" s="9"/>
      <c r="R198" s="8"/>
      <c r="S198" s="9"/>
      <c r="T198" s="9"/>
      <c r="U198" s="8"/>
      <c r="V198" s="9"/>
      <c r="W198" s="9"/>
      <c r="X198" s="9"/>
      <c r="Y198" s="8"/>
      <c r="Z198" s="9"/>
      <c r="AA198" s="8">
        <v>1</v>
      </c>
      <c r="AB198" s="9">
        <v>0</v>
      </c>
      <c r="AC198" s="8">
        <v>0</v>
      </c>
      <c r="AD198" s="9">
        <v>1</v>
      </c>
      <c r="AE198" s="9">
        <v>0</v>
      </c>
      <c r="AF198" s="9">
        <v>0</v>
      </c>
      <c r="AG198" s="9">
        <v>0</v>
      </c>
      <c r="AH198" s="8">
        <v>99900</v>
      </c>
      <c r="AI198" s="9">
        <v>17</v>
      </c>
      <c r="AJ198" s="9">
        <f t="shared" si="161"/>
        <v>99882</v>
      </c>
      <c r="AL198" s="7">
        <v>8</v>
      </c>
      <c r="AM198" s="7">
        <v>22.343</v>
      </c>
      <c r="AN198" s="9">
        <v>0</v>
      </c>
      <c r="AO198" s="9">
        <v>1</v>
      </c>
      <c r="AP198" s="9">
        <v>0</v>
      </c>
      <c r="AQ198" s="9">
        <v>1</v>
      </c>
      <c r="AR198" s="9">
        <v>0</v>
      </c>
      <c r="AS198" s="9">
        <v>0</v>
      </c>
      <c r="AT198" s="8">
        <v>0</v>
      </c>
      <c r="AU198" s="9">
        <v>1</v>
      </c>
      <c r="AV198" s="31">
        <v>0</v>
      </c>
      <c r="AW198" s="9">
        <v>1</v>
      </c>
      <c r="AX198" s="9">
        <v>0</v>
      </c>
      <c r="AY198" s="31">
        <v>0</v>
      </c>
      <c r="AZ198" s="21">
        <v>2005</v>
      </c>
      <c r="BA198" s="23"/>
      <c r="BB198" s="39">
        <v>0.32600000000000001</v>
      </c>
      <c r="BC198" s="39">
        <v>0.127</v>
      </c>
      <c r="BD198" s="39">
        <v>0.36099999999999999</v>
      </c>
      <c r="BE198" s="59">
        <f t="shared" si="176"/>
        <v>0.18599999999999994</v>
      </c>
      <c r="BF198" s="39" t="s">
        <v>433</v>
      </c>
      <c r="BG198" s="59" t="s">
        <v>433</v>
      </c>
      <c r="BH198" s="39" t="s">
        <v>433</v>
      </c>
      <c r="BI198" s="39" t="s">
        <v>433</v>
      </c>
      <c r="BJ198" s="39" t="s">
        <v>433</v>
      </c>
      <c r="BK198" s="39" t="s">
        <v>433</v>
      </c>
      <c r="BL198" s="39" t="s">
        <v>433</v>
      </c>
      <c r="BM198" s="57" t="s">
        <v>433</v>
      </c>
      <c r="BN198" s="18" t="s">
        <v>433</v>
      </c>
      <c r="BO198">
        <v>0.504</v>
      </c>
      <c r="BP198" s="54">
        <f t="shared" si="167"/>
        <v>0.496</v>
      </c>
      <c r="BQ198" t="s">
        <v>433</v>
      </c>
      <c r="BR198" s="54" t="s">
        <v>433</v>
      </c>
      <c r="BT198" s="18"/>
      <c r="BU198">
        <v>0.32100000000000001</v>
      </c>
      <c r="BV198" s="18">
        <f t="shared" si="168"/>
        <v>0.67900000000000005</v>
      </c>
      <c r="BW198" s="18" t="s">
        <v>144</v>
      </c>
      <c r="BX198" t="s">
        <v>433</v>
      </c>
      <c r="BY198" s="54" t="s">
        <v>433</v>
      </c>
      <c r="CA198" s="18"/>
      <c r="CB198" s="18" t="s">
        <v>144</v>
      </c>
      <c r="CC198" t="s">
        <v>433</v>
      </c>
      <c r="CD198" s="54" t="s">
        <v>433</v>
      </c>
      <c r="CF198" s="18"/>
      <c r="CG198" s="18" t="s">
        <v>144</v>
      </c>
      <c r="CH198" t="s">
        <v>433</v>
      </c>
      <c r="CI198" s="54" t="s">
        <v>433</v>
      </c>
      <c r="CJ198" s="25">
        <v>33.494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 s="18">
        <v>0</v>
      </c>
      <c r="CS198">
        <v>0</v>
      </c>
      <c r="CT198">
        <v>0</v>
      </c>
      <c r="CU198">
        <v>1</v>
      </c>
      <c r="CV198" s="18">
        <v>0</v>
      </c>
      <c r="CW198">
        <v>0</v>
      </c>
      <c r="CX198">
        <v>0</v>
      </c>
      <c r="CY198">
        <v>0</v>
      </c>
      <c r="CZ198">
        <v>0</v>
      </c>
      <c r="DA198" s="1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1</v>
      </c>
      <c r="DL198" s="18">
        <v>1</v>
      </c>
      <c r="DN198" s="18"/>
      <c r="DS198" s="43" t="s">
        <v>397</v>
      </c>
    </row>
    <row r="199" spans="1:123" x14ac:dyDescent="0.25">
      <c r="A199">
        <v>198</v>
      </c>
      <c r="B199">
        <v>16</v>
      </c>
      <c r="C199" s="25" t="s">
        <v>513</v>
      </c>
      <c r="D199" s="12">
        <v>12.2</v>
      </c>
      <c r="E199" s="14">
        <v>0.19341463414634147</v>
      </c>
      <c r="F199" s="7">
        <v>63.076923076923073</v>
      </c>
      <c r="G199" s="7">
        <f t="shared" si="171"/>
        <v>12.006585365853658</v>
      </c>
      <c r="H199" s="16">
        <f t="shared" si="172"/>
        <v>12.393414634146341</v>
      </c>
      <c r="I199" s="11">
        <f t="shared" si="169"/>
        <v>0.19572435976928337</v>
      </c>
      <c r="J199" s="39">
        <f t="shared" si="170"/>
        <v>3.1029471670740048E-3</v>
      </c>
      <c r="K199" s="39">
        <f t="shared" si="173"/>
        <v>322.27425932713282</v>
      </c>
      <c r="L199" s="39">
        <f t="shared" si="174"/>
        <v>0.19262141260220936</v>
      </c>
      <c r="M199" s="39">
        <f t="shared" si="175"/>
        <v>0.19882730693635739</v>
      </c>
      <c r="N199" s="42"/>
      <c r="O199" s="8"/>
      <c r="P199" s="9"/>
      <c r="Q199" s="9"/>
      <c r="R199" s="8"/>
      <c r="S199" s="9"/>
      <c r="T199" s="9"/>
      <c r="U199" s="8"/>
      <c r="V199" s="9"/>
      <c r="W199" s="9"/>
      <c r="X199" s="9"/>
      <c r="Y199" s="8"/>
      <c r="Z199" s="9"/>
      <c r="AA199" s="8">
        <v>1</v>
      </c>
      <c r="AB199" s="9">
        <v>0</v>
      </c>
      <c r="AC199" s="8">
        <v>0</v>
      </c>
      <c r="AD199" s="9">
        <v>1</v>
      </c>
      <c r="AE199" s="9">
        <v>0</v>
      </c>
      <c r="AF199" s="9">
        <v>0</v>
      </c>
      <c r="AG199" s="9">
        <v>0</v>
      </c>
      <c r="AH199" s="8">
        <v>99900</v>
      </c>
      <c r="AI199" s="9">
        <v>17</v>
      </c>
      <c r="AJ199" s="9">
        <f t="shared" si="161"/>
        <v>99882</v>
      </c>
      <c r="AL199" s="7">
        <v>10</v>
      </c>
      <c r="AM199" s="7">
        <v>22.343</v>
      </c>
      <c r="AN199" s="9">
        <v>0</v>
      </c>
      <c r="AO199" s="9">
        <v>1</v>
      </c>
      <c r="AP199" s="9">
        <v>0</v>
      </c>
      <c r="AQ199" s="9">
        <v>1</v>
      </c>
      <c r="AR199" s="9">
        <v>0</v>
      </c>
      <c r="AS199" s="9">
        <v>0</v>
      </c>
      <c r="AT199" s="8">
        <v>0</v>
      </c>
      <c r="AU199" s="9">
        <v>1</v>
      </c>
      <c r="AV199" s="31">
        <v>0</v>
      </c>
      <c r="AW199" s="9">
        <v>1</v>
      </c>
      <c r="AX199" s="9">
        <v>0</v>
      </c>
      <c r="AY199" s="31">
        <v>0</v>
      </c>
      <c r="AZ199" s="21">
        <v>2005</v>
      </c>
      <c r="BA199" s="23"/>
      <c r="BB199" s="39">
        <v>0.32600000000000001</v>
      </c>
      <c r="BC199" s="39">
        <v>0.127</v>
      </c>
      <c r="BD199" s="39">
        <v>0.36099999999999999</v>
      </c>
      <c r="BE199" s="59">
        <f t="shared" si="176"/>
        <v>0.18599999999999994</v>
      </c>
      <c r="BF199" s="39" t="s">
        <v>433</v>
      </c>
      <c r="BG199" s="59" t="s">
        <v>433</v>
      </c>
      <c r="BH199" s="39" t="s">
        <v>433</v>
      </c>
      <c r="BI199" s="39" t="s">
        <v>433</v>
      </c>
      <c r="BJ199" s="39" t="s">
        <v>433</v>
      </c>
      <c r="BK199" s="39" t="s">
        <v>433</v>
      </c>
      <c r="BL199" s="39" t="s">
        <v>433</v>
      </c>
      <c r="BM199" s="57" t="s">
        <v>433</v>
      </c>
      <c r="BN199" s="18" t="s">
        <v>433</v>
      </c>
      <c r="BO199">
        <v>0.504</v>
      </c>
      <c r="BP199" s="54">
        <f t="shared" si="167"/>
        <v>0.496</v>
      </c>
      <c r="BQ199" t="s">
        <v>433</v>
      </c>
      <c r="BR199" s="54" t="s">
        <v>433</v>
      </c>
      <c r="BT199" s="18"/>
      <c r="BU199">
        <v>0.32100000000000001</v>
      </c>
      <c r="BV199" s="18">
        <f t="shared" si="168"/>
        <v>0.67900000000000005</v>
      </c>
      <c r="BW199" s="18" t="s">
        <v>144</v>
      </c>
      <c r="BX199" t="s">
        <v>433</v>
      </c>
      <c r="BY199" s="54" t="s">
        <v>433</v>
      </c>
      <c r="CA199" s="18"/>
      <c r="CB199" s="18" t="s">
        <v>144</v>
      </c>
      <c r="CC199" t="s">
        <v>433</v>
      </c>
      <c r="CD199" s="54" t="s">
        <v>433</v>
      </c>
      <c r="CF199" s="18"/>
      <c r="CG199" s="18" t="s">
        <v>144</v>
      </c>
      <c r="CH199" t="s">
        <v>433</v>
      </c>
      <c r="CI199" s="54" t="s">
        <v>433</v>
      </c>
      <c r="CJ199" s="25">
        <v>33.494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 s="18">
        <v>0</v>
      </c>
      <c r="CS199">
        <v>0</v>
      </c>
      <c r="CT199">
        <v>0</v>
      </c>
      <c r="CU199">
        <v>1</v>
      </c>
      <c r="CV199" s="18">
        <v>0</v>
      </c>
      <c r="CW199">
        <v>0</v>
      </c>
      <c r="CX199">
        <v>0</v>
      </c>
      <c r="CY199">
        <v>0</v>
      </c>
      <c r="CZ199">
        <v>0</v>
      </c>
      <c r="DA199" s="18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1</v>
      </c>
      <c r="DL199" s="18">
        <v>1</v>
      </c>
      <c r="DN199" s="18"/>
      <c r="DS199" s="43" t="s">
        <v>397</v>
      </c>
    </row>
    <row r="200" spans="1:123" x14ac:dyDescent="0.25">
      <c r="A200">
        <v>199</v>
      </c>
      <c r="B200">
        <v>16</v>
      </c>
      <c r="C200" s="25" t="s">
        <v>513</v>
      </c>
      <c r="D200" s="12">
        <v>15.866666666666671</v>
      </c>
      <c r="E200" s="14">
        <v>0.15915637860082307</v>
      </c>
      <c r="F200" s="7">
        <v>99.692307692307693</v>
      </c>
      <c r="G200" s="7">
        <f t="shared" si="171"/>
        <v>15.707510288065848</v>
      </c>
      <c r="H200" s="16">
        <f t="shared" si="172"/>
        <v>16.025823045267494</v>
      </c>
      <c r="I200" s="11">
        <f t="shared" si="169"/>
        <v>0.30082908983803991</v>
      </c>
      <c r="J200" s="39">
        <f t="shared" si="170"/>
        <v>3.0175757468321905E-3</v>
      </c>
      <c r="K200" s="39">
        <f t="shared" si="173"/>
        <v>331.39184693202355</v>
      </c>
      <c r="L200" s="39">
        <f t="shared" si="174"/>
        <v>0.29781151409120771</v>
      </c>
      <c r="M200" s="39">
        <f t="shared" si="175"/>
        <v>0.30384666558487211</v>
      </c>
      <c r="N200" s="42"/>
      <c r="O200" s="8"/>
      <c r="P200" s="9"/>
      <c r="Q200" s="9"/>
      <c r="R200" s="8"/>
      <c r="S200" s="9"/>
      <c r="T200" s="9"/>
      <c r="U200" s="8"/>
      <c r="V200" s="9"/>
      <c r="W200" s="9"/>
      <c r="X200" s="9"/>
      <c r="Y200" s="8"/>
      <c r="Z200" s="9"/>
      <c r="AA200" s="8">
        <v>1</v>
      </c>
      <c r="AB200" s="9">
        <v>0</v>
      </c>
      <c r="AC200" s="8">
        <v>0</v>
      </c>
      <c r="AD200" s="9">
        <v>1</v>
      </c>
      <c r="AE200" s="9">
        <v>0</v>
      </c>
      <c r="AF200" s="9">
        <v>0</v>
      </c>
      <c r="AG200" s="9">
        <v>0</v>
      </c>
      <c r="AH200" s="8">
        <v>99900</v>
      </c>
      <c r="AI200" s="9">
        <v>17</v>
      </c>
      <c r="AJ200" s="9">
        <f t="shared" si="161"/>
        <v>99882</v>
      </c>
      <c r="AL200" s="7">
        <v>13</v>
      </c>
      <c r="AM200" s="7">
        <v>22.343</v>
      </c>
      <c r="AN200" s="9">
        <v>0</v>
      </c>
      <c r="AO200" s="9">
        <v>1</v>
      </c>
      <c r="AP200" s="9">
        <v>0</v>
      </c>
      <c r="AQ200" s="9">
        <v>1</v>
      </c>
      <c r="AR200" s="9">
        <v>0</v>
      </c>
      <c r="AS200" s="9">
        <v>0</v>
      </c>
      <c r="AT200" s="8">
        <v>0</v>
      </c>
      <c r="AU200" s="9">
        <v>1</v>
      </c>
      <c r="AV200" s="31">
        <v>0</v>
      </c>
      <c r="AW200" s="9">
        <v>1</v>
      </c>
      <c r="AX200" s="9">
        <v>0</v>
      </c>
      <c r="AY200" s="31">
        <v>0</v>
      </c>
      <c r="AZ200" s="21">
        <v>2005</v>
      </c>
      <c r="BA200" s="23"/>
      <c r="BB200" s="39">
        <v>0.32600000000000001</v>
      </c>
      <c r="BC200" s="39">
        <v>0.127</v>
      </c>
      <c r="BD200" s="39">
        <v>0.36099999999999999</v>
      </c>
      <c r="BE200" s="59">
        <f t="shared" si="176"/>
        <v>0.18599999999999994</v>
      </c>
      <c r="BF200" s="39" t="s">
        <v>433</v>
      </c>
      <c r="BG200" s="59" t="s">
        <v>433</v>
      </c>
      <c r="BH200" s="39" t="s">
        <v>433</v>
      </c>
      <c r="BI200" s="39" t="s">
        <v>433</v>
      </c>
      <c r="BJ200" s="39" t="s">
        <v>433</v>
      </c>
      <c r="BK200" s="39" t="s">
        <v>433</v>
      </c>
      <c r="BL200" s="39" t="s">
        <v>433</v>
      </c>
      <c r="BM200" s="57" t="s">
        <v>433</v>
      </c>
      <c r="BN200" s="18" t="s">
        <v>433</v>
      </c>
      <c r="BO200">
        <v>0.504</v>
      </c>
      <c r="BP200" s="54">
        <f t="shared" si="167"/>
        <v>0.496</v>
      </c>
      <c r="BQ200" t="s">
        <v>433</v>
      </c>
      <c r="BR200" s="54" t="s">
        <v>433</v>
      </c>
      <c r="BT200" s="18"/>
      <c r="BU200">
        <v>0.32100000000000001</v>
      </c>
      <c r="BV200" s="18">
        <f t="shared" si="168"/>
        <v>0.67900000000000005</v>
      </c>
      <c r="BW200" s="18" t="s">
        <v>144</v>
      </c>
      <c r="BX200" t="s">
        <v>433</v>
      </c>
      <c r="BY200" s="54" t="s">
        <v>433</v>
      </c>
      <c r="CA200" s="18"/>
      <c r="CB200" s="18" t="s">
        <v>144</v>
      </c>
      <c r="CC200" t="s">
        <v>433</v>
      </c>
      <c r="CD200" s="54" t="s">
        <v>433</v>
      </c>
      <c r="CF200" s="18"/>
      <c r="CG200" s="18" t="s">
        <v>144</v>
      </c>
      <c r="CH200" t="s">
        <v>433</v>
      </c>
      <c r="CI200" s="54" t="s">
        <v>433</v>
      </c>
      <c r="CJ200" s="25">
        <v>33.494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 s="18">
        <v>0</v>
      </c>
      <c r="CS200">
        <v>0</v>
      </c>
      <c r="CT200">
        <v>0</v>
      </c>
      <c r="CU200">
        <v>1</v>
      </c>
      <c r="CV200" s="18">
        <v>0</v>
      </c>
      <c r="CW200">
        <v>0</v>
      </c>
      <c r="CX200">
        <v>0</v>
      </c>
      <c r="CY200">
        <v>0</v>
      </c>
      <c r="CZ200">
        <v>0</v>
      </c>
      <c r="DA200" s="18">
        <v>0</v>
      </c>
      <c r="DB200">
        <v>0</v>
      </c>
      <c r="DC200">
        <v>0</v>
      </c>
      <c r="DD200">
        <v>1</v>
      </c>
      <c r="DE200">
        <v>1</v>
      </c>
      <c r="DF200">
        <v>0</v>
      </c>
      <c r="DG200">
        <v>0</v>
      </c>
      <c r="DH200">
        <v>1</v>
      </c>
      <c r="DI200">
        <v>0</v>
      </c>
      <c r="DJ200">
        <v>0</v>
      </c>
      <c r="DK200">
        <v>1</v>
      </c>
      <c r="DL200" s="18">
        <v>1</v>
      </c>
      <c r="DN200" s="18"/>
      <c r="DS200" s="43" t="s">
        <v>397</v>
      </c>
    </row>
    <row r="201" spans="1:123" x14ac:dyDescent="0.25">
      <c r="A201">
        <v>200</v>
      </c>
      <c r="B201">
        <v>16</v>
      </c>
      <c r="C201" s="25" t="s">
        <v>513</v>
      </c>
      <c r="D201" s="12">
        <v>4.6333333333333337</v>
      </c>
      <c r="E201" s="14">
        <v>0.33333333333333337</v>
      </c>
      <c r="F201" s="7">
        <v>13.9</v>
      </c>
      <c r="G201" s="7">
        <f t="shared" si="171"/>
        <v>4.3000000000000007</v>
      </c>
      <c r="H201" s="16">
        <f t="shared" si="172"/>
        <v>4.9666666666666668</v>
      </c>
      <c r="I201" s="11">
        <f t="shared" si="169"/>
        <v>5.7463430514540191E-2</v>
      </c>
      <c r="J201" s="39">
        <f t="shared" si="170"/>
        <v>4.1340597492474955E-3</v>
      </c>
      <c r="K201" s="39">
        <f t="shared" si="173"/>
        <v>241.89297220051682</v>
      </c>
      <c r="L201" s="39">
        <f t="shared" si="174"/>
        <v>5.3329370765292698E-2</v>
      </c>
      <c r="M201" s="39">
        <f t="shared" si="175"/>
        <v>6.1597490263787684E-2</v>
      </c>
      <c r="N201" s="42"/>
      <c r="O201" s="8"/>
      <c r="P201" s="9"/>
      <c r="Q201" s="9"/>
      <c r="R201" s="8"/>
      <c r="S201" s="9"/>
      <c r="T201" s="9"/>
      <c r="U201" s="8"/>
      <c r="V201" s="9"/>
      <c r="W201" s="9"/>
      <c r="X201" s="9"/>
      <c r="Y201" s="8"/>
      <c r="Z201" s="9"/>
      <c r="AA201" s="8">
        <v>1</v>
      </c>
      <c r="AB201" s="9">
        <v>0</v>
      </c>
      <c r="AC201" s="8">
        <v>0</v>
      </c>
      <c r="AD201" s="9">
        <v>1</v>
      </c>
      <c r="AE201" s="9">
        <v>0</v>
      </c>
      <c r="AF201" s="9">
        <v>0</v>
      </c>
      <c r="AG201" s="9">
        <v>0</v>
      </c>
      <c r="AH201" s="8">
        <v>58336</v>
      </c>
      <c r="AI201" s="9">
        <v>16</v>
      </c>
      <c r="AJ201" s="9">
        <f t="shared" si="161"/>
        <v>58319</v>
      </c>
      <c r="AL201" s="7">
        <v>3</v>
      </c>
      <c r="AM201" s="7">
        <v>22.343</v>
      </c>
      <c r="AN201" s="9">
        <v>0</v>
      </c>
      <c r="AO201" s="9">
        <v>1</v>
      </c>
      <c r="AP201" s="9">
        <v>0</v>
      </c>
      <c r="AQ201" s="9">
        <v>1</v>
      </c>
      <c r="AR201" s="9">
        <v>0</v>
      </c>
      <c r="AS201" s="9">
        <v>0</v>
      </c>
      <c r="AT201" s="8">
        <v>0</v>
      </c>
      <c r="AU201" s="9">
        <v>1</v>
      </c>
      <c r="AV201" s="31">
        <v>0</v>
      </c>
      <c r="AW201" s="9">
        <v>1</v>
      </c>
      <c r="AX201" s="9">
        <v>0</v>
      </c>
      <c r="AY201" s="31">
        <v>0</v>
      </c>
      <c r="AZ201" s="21">
        <v>2005</v>
      </c>
      <c r="BA201" s="23"/>
      <c r="BB201" s="39">
        <v>0.32600000000000001</v>
      </c>
      <c r="BC201" s="39">
        <v>0.127</v>
      </c>
      <c r="BD201" s="39">
        <v>0.36099999999999999</v>
      </c>
      <c r="BE201" s="59">
        <f t="shared" si="176"/>
        <v>0.18599999999999994</v>
      </c>
      <c r="BF201" s="39" t="s">
        <v>433</v>
      </c>
      <c r="BG201" s="59" t="s">
        <v>433</v>
      </c>
      <c r="BH201" s="39" t="s">
        <v>433</v>
      </c>
      <c r="BI201" s="39" t="s">
        <v>433</v>
      </c>
      <c r="BJ201" s="39" t="s">
        <v>433</v>
      </c>
      <c r="BK201" s="39" t="s">
        <v>433</v>
      </c>
      <c r="BL201" s="39" t="s">
        <v>433</v>
      </c>
      <c r="BM201" s="57" t="s">
        <v>433</v>
      </c>
      <c r="BN201" s="18" t="s">
        <v>433</v>
      </c>
      <c r="BO201">
        <v>0.504</v>
      </c>
      <c r="BP201" s="54">
        <f t="shared" si="167"/>
        <v>0.496</v>
      </c>
      <c r="BQ201" t="s">
        <v>433</v>
      </c>
      <c r="BR201" s="54" t="s">
        <v>433</v>
      </c>
      <c r="BT201" s="18"/>
      <c r="BU201">
        <v>0.32100000000000001</v>
      </c>
      <c r="BV201" s="18">
        <f t="shared" si="168"/>
        <v>0.67900000000000005</v>
      </c>
      <c r="BW201" s="18" t="s">
        <v>144</v>
      </c>
      <c r="BX201" t="s">
        <v>433</v>
      </c>
      <c r="BY201" s="54" t="s">
        <v>433</v>
      </c>
      <c r="CA201" s="18"/>
      <c r="CB201" s="18" t="s">
        <v>144</v>
      </c>
      <c r="CC201" t="s">
        <v>433</v>
      </c>
      <c r="CD201" s="54" t="s">
        <v>433</v>
      </c>
      <c r="CF201" s="18"/>
      <c r="CG201" s="18" t="s">
        <v>144</v>
      </c>
      <c r="CH201" t="s">
        <v>433</v>
      </c>
      <c r="CI201" s="54" t="s">
        <v>433</v>
      </c>
      <c r="CJ201" s="25">
        <v>33.494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 s="18">
        <v>0</v>
      </c>
      <c r="CS201">
        <v>0</v>
      </c>
      <c r="CT201">
        <v>0</v>
      </c>
      <c r="CU201">
        <v>1</v>
      </c>
      <c r="CV201" s="18">
        <v>0</v>
      </c>
      <c r="CW201">
        <v>0</v>
      </c>
      <c r="CX201">
        <v>0</v>
      </c>
      <c r="CY201">
        <v>0</v>
      </c>
      <c r="CZ201">
        <v>0</v>
      </c>
      <c r="DA201" s="18">
        <v>0</v>
      </c>
      <c r="DB201">
        <v>0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 s="18">
        <v>1</v>
      </c>
      <c r="DN201" s="18"/>
      <c r="DS201" s="43" t="s">
        <v>397</v>
      </c>
    </row>
    <row r="202" spans="1:123" x14ac:dyDescent="0.25">
      <c r="A202">
        <v>201</v>
      </c>
      <c r="B202">
        <v>16</v>
      </c>
      <c r="C202" s="25" t="s">
        <v>513</v>
      </c>
      <c r="D202" s="12">
        <v>5.8</v>
      </c>
      <c r="E202" s="14">
        <v>0.20383386581469645</v>
      </c>
      <c r="F202" s="7">
        <v>28.454545454545457</v>
      </c>
      <c r="G202" s="7">
        <f t="shared" si="171"/>
        <v>5.5961661341853031</v>
      </c>
      <c r="H202" s="16">
        <f t="shared" si="172"/>
        <v>6.0038338658146966</v>
      </c>
      <c r="I202" s="11">
        <f t="shared" si="169"/>
        <v>0.11701798882572799</v>
      </c>
      <c r="J202" s="39">
        <f t="shared" si="170"/>
        <v>4.1124532814153601E-3</v>
      </c>
      <c r="K202" s="39">
        <f t="shared" si="173"/>
        <v>243.16385660090359</v>
      </c>
      <c r="L202" s="39">
        <f t="shared" si="174"/>
        <v>0.11290553554431262</v>
      </c>
      <c r="M202" s="39">
        <f t="shared" si="175"/>
        <v>0.12113044210714335</v>
      </c>
      <c r="N202" s="42"/>
      <c r="O202" s="8"/>
      <c r="P202" s="9"/>
      <c r="Q202" s="9"/>
      <c r="R202" s="8"/>
      <c r="S202" s="9"/>
      <c r="T202" s="9"/>
      <c r="U202" s="8"/>
      <c r="V202" s="9"/>
      <c r="W202" s="9"/>
      <c r="X202" s="9"/>
      <c r="Y202" s="8"/>
      <c r="Z202" s="9"/>
      <c r="AA202" s="8">
        <v>1</v>
      </c>
      <c r="AB202" s="9">
        <v>0</v>
      </c>
      <c r="AC202" s="8">
        <v>0</v>
      </c>
      <c r="AD202" s="9">
        <v>1</v>
      </c>
      <c r="AE202" s="9">
        <v>0</v>
      </c>
      <c r="AF202" s="9">
        <v>0</v>
      </c>
      <c r="AG202" s="9">
        <v>0</v>
      </c>
      <c r="AH202" s="8">
        <v>58336</v>
      </c>
      <c r="AI202" s="9">
        <v>16</v>
      </c>
      <c r="AJ202" s="9">
        <f t="shared" si="161"/>
        <v>58319</v>
      </c>
      <c r="AL202" s="7">
        <v>6</v>
      </c>
      <c r="AM202" s="7">
        <v>22.343</v>
      </c>
      <c r="AN202" s="9">
        <v>0</v>
      </c>
      <c r="AO202" s="9">
        <v>1</v>
      </c>
      <c r="AP202" s="9">
        <v>0</v>
      </c>
      <c r="AQ202" s="9">
        <v>1</v>
      </c>
      <c r="AR202" s="9">
        <v>0</v>
      </c>
      <c r="AS202" s="9">
        <v>0</v>
      </c>
      <c r="AT202" s="8">
        <v>0</v>
      </c>
      <c r="AU202" s="9">
        <v>1</v>
      </c>
      <c r="AV202" s="31">
        <v>0</v>
      </c>
      <c r="AW202" s="9">
        <v>1</v>
      </c>
      <c r="AX202" s="9">
        <v>0</v>
      </c>
      <c r="AY202" s="31">
        <v>0</v>
      </c>
      <c r="AZ202" s="21">
        <v>2005</v>
      </c>
      <c r="BA202" s="23"/>
      <c r="BB202" s="39">
        <v>0.32600000000000001</v>
      </c>
      <c r="BC202" s="39">
        <v>0.127</v>
      </c>
      <c r="BD202" s="39">
        <v>0.36099999999999999</v>
      </c>
      <c r="BE202" s="59">
        <f t="shared" si="176"/>
        <v>0.18599999999999994</v>
      </c>
      <c r="BF202" s="39" t="s">
        <v>433</v>
      </c>
      <c r="BG202" s="59" t="s">
        <v>433</v>
      </c>
      <c r="BH202" s="39" t="s">
        <v>433</v>
      </c>
      <c r="BI202" s="39" t="s">
        <v>433</v>
      </c>
      <c r="BJ202" s="39" t="s">
        <v>433</v>
      </c>
      <c r="BK202" s="39" t="s">
        <v>433</v>
      </c>
      <c r="BL202" s="39" t="s">
        <v>433</v>
      </c>
      <c r="BM202" s="57" t="s">
        <v>433</v>
      </c>
      <c r="BN202" s="18" t="s">
        <v>433</v>
      </c>
      <c r="BO202">
        <v>0.504</v>
      </c>
      <c r="BP202" s="54">
        <f t="shared" si="167"/>
        <v>0.496</v>
      </c>
      <c r="BQ202" t="s">
        <v>433</v>
      </c>
      <c r="BR202" s="54" t="s">
        <v>433</v>
      </c>
      <c r="BT202" s="18"/>
      <c r="BU202">
        <v>0.32100000000000001</v>
      </c>
      <c r="BV202" s="18">
        <f t="shared" si="168"/>
        <v>0.67900000000000005</v>
      </c>
      <c r="BW202" s="18" t="s">
        <v>144</v>
      </c>
      <c r="BX202" t="s">
        <v>433</v>
      </c>
      <c r="BY202" s="54" t="s">
        <v>433</v>
      </c>
      <c r="CA202" s="18"/>
      <c r="CB202" s="18" t="s">
        <v>144</v>
      </c>
      <c r="CC202" t="s">
        <v>433</v>
      </c>
      <c r="CD202" s="54" t="s">
        <v>433</v>
      </c>
      <c r="CF202" s="18"/>
      <c r="CG202" s="18" t="s">
        <v>144</v>
      </c>
      <c r="CH202" t="s">
        <v>433</v>
      </c>
      <c r="CI202" s="54" t="s">
        <v>433</v>
      </c>
      <c r="CJ202" s="25">
        <v>33.494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 s="18">
        <v>0</v>
      </c>
      <c r="CS202">
        <v>0</v>
      </c>
      <c r="CT202">
        <v>0</v>
      </c>
      <c r="CU202">
        <v>1</v>
      </c>
      <c r="CV202" s="18">
        <v>0</v>
      </c>
      <c r="CW202">
        <v>0</v>
      </c>
      <c r="CX202">
        <v>0</v>
      </c>
      <c r="CY202">
        <v>0</v>
      </c>
      <c r="CZ202">
        <v>0</v>
      </c>
      <c r="DA202" s="18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1</v>
      </c>
      <c r="DI202">
        <v>0</v>
      </c>
      <c r="DJ202">
        <v>0</v>
      </c>
      <c r="DK202">
        <v>0</v>
      </c>
      <c r="DL202" s="18">
        <v>1</v>
      </c>
      <c r="DN202" s="18"/>
      <c r="DS202" s="43" t="s">
        <v>397</v>
      </c>
    </row>
    <row r="203" spans="1:123" x14ac:dyDescent="0.25">
      <c r="A203">
        <v>202</v>
      </c>
      <c r="B203">
        <v>16</v>
      </c>
      <c r="C203" s="25" t="s">
        <v>513</v>
      </c>
      <c r="D203" s="12">
        <v>10.3</v>
      </c>
      <c r="E203" s="14">
        <v>0.23815028901734106</v>
      </c>
      <c r="F203" s="7">
        <v>43.25</v>
      </c>
      <c r="G203" s="7">
        <f t="shared" si="171"/>
        <v>10.06184971098266</v>
      </c>
      <c r="H203" s="16">
        <f t="shared" si="172"/>
        <v>10.538150289017342</v>
      </c>
      <c r="I203" s="11">
        <f t="shared" si="169"/>
        <v>0.17628912351109532</v>
      </c>
      <c r="J203" s="39">
        <f t="shared" si="170"/>
        <v>4.0760490985224359E-3</v>
      </c>
      <c r="K203" s="39">
        <f t="shared" si="173"/>
        <v>245.33561196858474</v>
      </c>
      <c r="L203" s="39">
        <f t="shared" si="174"/>
        <v>0.17221307441257289</v>
      </c>
      <c r="M203" s="39">
        <f t="shared" si="175"/>
        <v>0.18036517260961776</v>
      </c>
      <c r="N203" s="42"/>
      <c r="O203" s="8"/>
      <c r="P203" s="9"/>
      <c r="Q203" s="9"/>
      <c r="R203" s="8"/>
      <c r="S203" s="9"/>
      <c r="T203" s="9"/>
      <c r="U203" s="8"/>
      <c r="V203" s="9"/>
      <c r="W203" s="9"/>
      <c r="X203" s="9"/>
      <c r="Y203" s="8"/>
      <c r="Z203" s="9"/>
      <c r="AA203" s="8">
        <v>1</v>
      </c>
      <c r="AB203" s="9">
        <v>0</v>
      </c>
      <c r="AC203" s="8">
        <v>0</v>
      </c>
      <c r="AD203" s="9">
        <v>1</v>
      </c>
      <c r="AE203" s="9">
        <v>0</v>
      </c>
      <c r="AF203" s="9">
        <v>0</v>
      </c>
      <c r="AG203" s="9">
        <v>0</v>
      </c>
      <c r="AH203" s="8">
        <v>58336</v>
      </c>
      <c r="AI203" s="9">
        <v>16</v>
      </c>
      <c r="AJ203" s="9">
        <f t="shared" si="161"/>
        <v>58319</v>
      </c>
      <c r="AL203" s="7">
        <v>8</v>
      </c>
      <c r="AM203" s="7">
        <v>22.343</v>
      </c>
      <c r="AN203" s="9">
        <v>0</v>
      </c>
      <c r="AO203" s="9">
        <v>1</v>
      </c>
      <c r="AP203" s="9">
        <v>0</v>
      </c>
      <c r="AQ203" s="9">
        <v>1</v>
      </c>
      <c r="AR203" s="9">
        <v>0</v>
      </c>
      <c r="AS203" s="9">
        <v>0</v>
      </c>
      <c r="AT203" s="8">
        <v>0</v>
      </c>
      <c r="AU203" s="9">
        <v>1</v>
      </c>
      <c r="AV203" s="31">
        <v>0</v>
      </c>
      <c r="AW203" s="9">
        <v>1</v>
      </c>
      <c r="AX203" s="9">
        <v>0</v>
      </c>
      <c r="AY203" s="31">
        <v>0</v>
      </c>
      <c r="AZ203" s="21">
        <v>2005</v>
      </c>
      <c r="BA203" s="23"/>
      <c r="BB203" s="39">
        <v>0.32600000000000001</v>
      </c>
      <c r="BC203" s="39">
        <v>0.127</v>
      </c>
      <c r="BD203" s="39">
        <v>0.36099999999999999</v>
      </c>
      <c r="BE203" s="59">
        <f t="shared" si="176"/>
        <v>0.18599999999999994</v>
      </c>
      <c r="BF203" s="39" t="s">
        <v>433</v>
      </c>
      <c r="BG203" s="59" t="s">
        <v>433</v>
      </c>
      <c r="BH203" s="39" t="s">
        <v>433</v>
      </c>
      <c r="BI203" s="39" t="s">
        <v>433</v>
      </c>
      <c r="BJ203" s="39" t="s">
        <v>433</v>
      </c>
      <c r="BK203" s="39" t="s">
        <v>433</v>
      </c>
      <c r="BL203" s="39" t="s">
        <v>433</v>
      </c>
      <c r="BM203" s="57" t="s">
        <v>433</v>
      </c>
      <c r="BN203" s="18" t="s">
        <v>433</v>
      </c>
      <c r="BO203">
        <v>0.504</v>
      </c>
      <c r="BP203" s="54">
        <f t="shared" si="167"/>
        <v>0.496</v>
      </c>
      <c r="BQ203" t="s">
        <v>433</v>
      </c>
      <c r="BR203" s="54" t="s">
        <v>433</v>
      </c>
      <c r="BT203" s="18"/>
      <c r="BU203">
        <v>0.32100000000000001</v>
      </c>
      <c r="BV203" s="18">
        <f t="shared" si="168"/>
        <v>0.67900000000000005</v>
      </c>
      <c r="BW203" s="18" t="s">
        <v>144</v>
      </c>
      <c r="BX203" t="s">
        <v>433</v>
      </c>
      <c r="BY203" s="54" t="s">
        <v>433</v>
      </c>
      <c r="CA203" s="18"/>
      <c r="CB203" s="18" t="s">
        <v>144</v>
      </c>
      <c r="CC203" t="s">
        <v>433</v>
      </c>
      <c r="CD203" s="54" t="s">
        <v>433</v>
      </c>
      <c r="CF203" s="18"/>
      <c r="CG203" s="18" t="s">
        <v>144</v>
      </c>
      <c r="CH203" t="s">
        <v>433</v>
      </c>
      <c r="CI203" s="54" t="s">
        <v>433</v>
      </c>
      <c r="CJ203" s="25">
        <v>33.494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 s="18">
        <v>0</v>
      </c>
      <c r="CS203">
        <v>0</v>
      </c>
      <c r="CT203">
        <v>0</v>
      </c>
      <c r="CU203">
        <v>1</v>
      </c>
      <c r="CV203" s="18">
        <v>0</v>
      </c>
      <c r="CW203">
        <v>0</v>
      </c>
      <c r="CX203">
        <v>0</v>
      </c>
      <c r="CY203">
        <v>0</v>
      </c>
      <c r="CZ203">
        <v>0</v>
      </c>
      <c r="DA203" s="18">
        <v>0</v>
      </c>
      <c r="DB203">
        <v>0</v>
      </c>
      <c r="DC203">
        <v>0</v>
      </c>
      <c r="DD203">
        <v>1</v>
      </c>
      <c r="DE203">
        <v>1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 s="18">
        <v>1</v>
      </c>
      <c r="DN203" s="18"/>
      <c r="DS203" s="43" t="s">
        <v>397</v>
      </c>
    </row>
    <row r="204" spans="1:123" x14ac:dyDescent="0.25">
      <c r="A204">
        <v>203</v>
      </c>
      <c r="B204">
        <v>16</v>
      </c>
      <c r="C204" s="25" t="s">
        <v>513</v>
      </c>
      <c r="D204" s="12">
        <v>9.5999999999999979</v>
      </c>
      <c r="E204" s="14">
        <v>0.22953586497890291</v>
      </c>
      <c r="F204" s="7">
        <v>41.823529411764703</v>
      </c>
      <c r="G204" s="7">
        <f t="shared" si="171"/>
        <v>9.3704641350210949</v>
      </c>
      <c r="H204" s="16">
        <f t="shared" si="172"/>
        <v>9.8295358649789009</v>
      </c>
      <c r="I204" s="11">
        <f t="shared" si="169"/>
        <v>0.17064687625203045</v>
      </c>
      <c r="J204" s="39">
        <f t="shared" si="170"/>
        <v>4.080164411089336E-3</v>
      </c>
      <c r="K204" s="39">
        <f t="shared" si="173"/>
        <v>245.08816293827155</v>
      </c>
      <c r="L204" s="39">
        <f t="shared" si="174"/>
        <v>0.16656671184094113</v>
      </c>
      <c r="M204" s="39">
        <f t="shared" si="175"/>
        <v>0.17472704066311978</v>
      </c>
      <c r="N204" s="42"/>
      <c r="O204" s="8"/>
      <c r="P204" s="9"/>
      <c r="Q204" s="9"/>
      <c r="R204" s="8"/>
      <c r="S204" s="9"/>
      <c r="T204" s="9"/>
      <c r="U204" s="8"/>
      <c r="V204" s="9"/>
      <c r="W204" s="9"/>
      <c r="X204" s="9"/>
      <c r="Y204" s="8"/>
      <c r="Z204" s="9"/>
      <c r="AA204" s="8">
        <v>1</v>
      </c>
      <c r="AB204" s="9">
        <v>0</v>
      </c>
      <c r="AC204" s="8">
        <v>0</v>
      </c>
      <c r="AD204" s="9">
        <v>1</v>
      </c>
      <c r="AE204" s="9">
        <v>0</v>
      </c>
      <c r="AF204" s="9">
        <v>0</v>
      </c>
      <c r="AG204" s="9">
        <v>0</v>
      </c>
      <c r="AH204" s="8">
        <v>58336</v>
      </c>
      <c r="AI204" s="9">
        <v>16</v>
      </c>
      <c r="AJ204" s="9">
        <f t="shared" si="161"/>
        <v>58319</v>
      </c>
      <c r="AL204" s="7">
        <v>10</v>
      </c>
      <c r="AM204" s="7">
        <v>22.343</v>
      </c>
      <c r="AN204" s="9">
        <v>0</v>
      </c>
      <c r="AO204" s="9">
        <v>1</v>
      </c>
      <c r="AP204" s="9">
        <v>0</v>
      </c>
      <c r="AQ204" s="9">
        <v>1</v>
      </c>
      <c r="AR204" s="9">
        <v>0</v>
      </c>
      <c r="AS204" s="9">
        <v>0</v>
      </c>
      <c r="AT204" s="8">
        <v>0</v>
      </c>
      <c r="AU204" s="9">
        <v>1</v>
      </c>
      <c r="AV204" s="31">
        <v>0</v>
      </c>
      <c r="AW204" s="9">
        <v>1</v>
      </c>
      <c r="AX204" s="9">
        <v>0</v>
      </c>
      <c r="AY204" s="31">
        <v>0</v>
      </c>
      <c r="AZ204" s="21">
        <v>2005</v>
      </c>
      <c r="BA204" s="23"/>
      <c r="BB204" s="39">
        <v>0.32600000000000001</v>
      </c>
      <c r="BC204" s="39">
        <v>0.127</v>
      </c>
      <c r="BD204" s="39">
        <v>0.36099999999999999</v>
      </c>
      <c r="BE204" s="59">
        <f t="shared" si="176"/>
        <v>0.18599999999999994</v>
      </c>
      <c r="BF204" s="39" t="s">
        <v>433</v>
      </c>
      <c r="BG204" s="59" t="s">
        <v>433</v>
      </c>
      <c r="BH204" s="39" t="s">
        <v>433</v>
      </c>
      <c r="BI204" s="39" t="s">
        <v>433</v>
      </c>
      <c r="BJ204" s="39" t="s">
        <v>433</v>
      </c>
      <c r="BK204" s="39" t="s">
        <v>433</v>
      </c>
      <c r="BL204" s="39" t="s">
        <v>433</v>
      </c>
      <c r="BM204" s="57" t="s">
        <v>433</v>
      </c>
      <c r="BN204" s="18" t="s">
        <v>433</v>
      </c>
      <c r="BO204">
        <v>0.504</v>
      </c>
      <c r="BP204" s="54">
        <f t="shared" si="167"/>
        <v>0.496</v>
      </c>
      <c r="BQ204" t="s">
        <v>433</v>
      </c>
      <c r="BR204" s="54" t="s">
        <v>433</v>
      </c>
      <c r="BT204" s="18"/>
      <c r="BU204">
        <v>0.32100000000000001</v>
      </c>
      <c r="BV204" s="18">
        <f t="shared" si="168"/>
        <v>0.67900000000000005</v>
      </c>
      <c r="BW204" s="18" t="s">
        <v>144</v>
      </c>
      <c r="BX204" t="s">
        <v>433</v>
      </c>
      <c r="BY204" s="54" t="s">
        <v>433</v>
      </c>
      <c r="CA204" s="18"/>
      <c r="CB204" s="18" t="s">
        <v>144</v>
      </c>
      <c r="CC204" t="s">
        <v>433</v>
      </c>
      <c r="CD204" s="54" t="s">
        <v>433</v>
      </c>
      <c r="CF204" s="18"/>
      <c r="CG204" s="18" t="s">
        <v>144</v>
      </c>
      <c r="CH204" t="s">
        <v>433</v>
      </c>
      <c r="CI204" s="54" t="s">
        <v>433</v>
      </c>
      <c r="CJ204" s="25">
        <v>33.494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 s="18">
        <v>0</v>
      </c>
      <c r="CS204">
        <v>0</v>
      </c>
      <c r="CT204">
        <v>0</v>
      </c>
      <c r="CU204">
        <v>1</v>
      </c>
      <c r="CV204" s="18">
        <v>0</v>
      </c>
      <c r="CW204">
        <v>0</v>
      </c>
      <c r="CX204">
        <v>0</v>
      </c>
      <c r="CY204">
        <v>0</v>
      </c>
      <c r="CZ204">
        <v>0</v>
      </c>
      <c r="DA204" s="18">
        <v>0</v>
      </c>
      <c r="DB204">
        <v>0</v>
      </c>
      <c r="DC204">
        <v>0</v>
      </c>
      <c r="DD204">
        <v>1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 s="18">
        <v>1</v>
      </c>
      <c r="DN204" s="18"/>
      <c r="DS204" s="43" t="s">
        <v>397</v>
      </c>
    </row>
    <row r="205" spans="1:123" x14ac:dyDescent="0.25">
      <c r="A205">
        <v>204</v>
      </c>
      <c r="B205">
        <v>16</v>
      </c>
      <c r="C205" s="25" t="s">
        <v>513</v>
      </c>
      <c r="D205" s="12">
        <v>16.433333333333334</v>
      </c>
      <c r="E205" s="14">
        <v>0.25933001107419712</v>
      </c>
      <c r="F205" s="7">
        <v>63.368421052631582</v>
      </c>
      <c r="G205" s="7">
        <f t="shared" si="171"/>
        <v>16.174003322259136</v>
      </c>
      <c r="H205" s="16">
        <f t="shared" si="172"/>
        <v>16.692663344407531</v>
      </c>
      <c r="I205" s="11">
        <f t="shared" si="169"/>
        <v>0.25380983573220656</v>
      </c>
      <c r="J205" s="39">
        <f t="shared" si="170"/>
        <v>4.0053047167042562E-3</v>
      </c>
      <c r="K205" s="39">
        <f t="shared" si="173"/>
        <v>249.66889431145322</v>
      </c>
      <c r="L205" s="39">
        <f t="shared" si="174"/>
        <v>0.24980453101550229</v>
      </c>
      <c r="M205" s="39">
        <f t="shared" si="175"/>
        <v>0.2578151404489108</v>
      </c>
      <c r="N205" s="42"/>
      <c r="O205" s="8"/>
      <c r="P205" s="9"/>
      <c r="Q205" s="9"/>
      <c r="R205" s="8"/>
      <c r="S205" s="9"/>
      <c r="T205" s="9"/>
      <c r="U205" s="8"/>
      <c r="V205" s="9"/>
      <c r="W205" s="9"/>
      <c r="X205" s="9"/>
      <c r="Y205" s="8"/>
      <c r="Z205" s="9"/>
      <c r="AA205" s="8">
        <v>1</v>
      </c>
      <c r="AB205" s="9">
        <v>0</v>
      </c>
      <c r="AC205" s="8">
        <v>0</v>
      </c>
      <c r="AD205" s="9">
        <v>1</v>
      </c>
      <c r="AE205" s="9">
        <v>0</v>
      </c>
      <c r="AF205" s="9">
        <v>0</v>
      </c>
      <c r="AG205" s="9">
        <v>0</v>
      </c>
      <c r="AH205" s="8">
        <v>58336</v>
      </c>
      <c r="AI205" s="9">
        <v>16</v>
      </c>
      <c r="AJ205" s="9">
        <f t="shared" si="161"/>
        <v>58319</v>
      </c>
      <c r="AL205" s="7">
        <v>13</v>
      </c>
      <c r="AM205" s="7">
        <v>22.343</v>
      </c>
      <c r="AN205" s="9">
        <v>0</v>
      </c>
      <c r="AO205" s="9">
        <v>1</v>
      </c>
      <c r="AP205" s="9">
        <v>0</v>
      </c>
      <c r="AQ205" s="9">
        <v>1</v>
      </c>
      <c r="AR205" s="9">
        <v>0</v>
      </c>
      <c r="AS205" s="9">
        <v>0</v>
      </c>
      <c r="AT205" s="8">
        <v>0</v>
      </c>
      <c r="AU205" s="9">
        <v>1</v>
      </c>
      <c r="AV205" s="31">
        <v>0</v>
      </c>
      <c r="AW205" s="9">
        <v>1</v>
      </c>
      <c r="AX205" s="9">
        <v>0</v>
      </c>
      <c r="AY205" s="31">
        <v>0</v>
      </c>
      <c r="AZ205" s="21">
        <v>2005</v>
      </c>
      <c r="BA205" s="23"/>
      <c r="BB205" s="39">
        <v>0.32600000000000001</v>
      </c>
      <c r="BC205" s="39">
        <v>0.127</v>
      </c>
      <c r="BD205" s="39">
        <v>0.36099999999999999</v>
      </c>
      <c r="BE205" s="59">
        <f t="shared" si="176"/>
        <v>0.18599999999999994</v>
      </c>
      <c r="BF205" s="39" t="s">
        <v>433</v>
      </c>
      <c r="BG205" s="59" t="s">
        <v>433</v>
      </c>
      <c r="BH205" s="39" t="s">
        <v>433</v>
      </c>
      <c r="BI205" s="39" t="s">
        <v>433</v>
      </c>
      <c r="BJ205" s="39" t="s">
        <v>433</v>
      </c>
      <c r="BK205" s="39" t="s">
        <v>433</v>
      </c>
      <c r="BL205" s="39" t="s">
        <v>433</v>
      </c>
      <c r="BM205" s="57" t="s">
        <v>433</v>
      </c>
      <c r="BN205" s="18" t="s">
        <v>433</v>
      </c>
      <c r="BO205">
        <v>0.504</v>
      </c>
      <c r="BP205" s="54">
        <f t="shared" si="167"/>
        <v>0.496</v>
      </c>
      <c r="BQ205" t="s">
        <v>433</v>
      </c>
      <c r="BR205" s="54" t="s">
        <v>433</v>
      </c>
      <c r="BT205" s="18"/>
      <c r="BU205">
        <v>0.32100000000000001</v>
      </c>
      <c r="BV205" s="18">
        <f t="shared" si="168"/>
        <v>0.67900000000000005</v>
      </c>
      <c r="BW205" s="18" t="s">
        <v>144</v>
      </c>
      <c r="BX205" t="s">
        <v>433</v>
      </c>
      <c r="BY205" s="54" t="s">
        <v>433</v>
      </c>
      <c r="CA205" s="18"/>
      <c r="CB205" s="18" t="s">
        <v>144</v>
      </c>
      <c r="CC205" t="s">
        <v>433</v>
      </c>
      <c r="CD205" s="54" t="s">
        <v>433</v>
      </c>
      <c r="CF205" s="18"/>
      <c r="CG205" s="18" t="s">
        <v>144</v>
      </c>
      <c r="CH205" t="s">
        <v>433</v>
      </c>
      <c r="CI205" s="54" t="s">
        <v>433</v>
      </c>
      <c r="CJ205" s="25">
        <v>33.494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 s="18">
        <v>0</v>
      </c>
      <c r="CS205">
        <v>0</v>
      </c>
      <c r="CT205">
        <v>0</v>
      </c>
      <c r="CU205">
        <v>1</v>
      </c>
      <c r="CV205" s="18">
        <v>0</v>
      </c>
      <c r="CW205">
        <v>0</v>
      </c>
      <c r="CX205">
        <v>0</v>
      </c>
      <c r="CY205">
        <v>0</v>
      </c>
      <c r="CZ205">
        <v>0</v>
      </c>
      <c r="DA205" s="18">
        <v>0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0</v>
      </c>
      <c r="DH205">
        <v>1</v>
      </c>
      <c r="DI205">
        <v>0</v>
      </c>
      <c r="DJ205">
        <v>0</v>
      </c>
      <c r="DK205">
        <v>0</v>
      </c>
      <c r="DL205" s="18">
        <v>1</v>
      </c>
      <c r="DN205" s="18"/>
      <c r="DS205" s="43" t="s">
        <v>397</v>
      </c>
    </row>
    <row r="206" spans="1:123" x14ac:dyDescent="0.25">
      <c r="A206">
        <v>205</v>
      </c>
      <c r="B206">
        <v>16</v>
      </c>
      <c r="C206" s="25" t="s">
        <v>513</v>
      </c>
      <c r="D206" s="12">
        <v>6.6000000000000005</v>
      </c>
      <c r="E206" s="14">
        <v>0.66666666666666674</v>
      </c>
      <c r="F206" s="7">
        <v>9.9</v>
      </c>
      <c r="G206" s="7">
        <f t="shared" si="171"/>
        <v>5.9333333333333336</v>
      </c>
      <c r="H206" s="16">
        <f t="shared" si="172"/>
        <v>7.2666666666666675</v>
      </c>
      <c r="I206" s="11">
        <f t="shared" si="169"/>
        <v>4.8512505975795248E-2</v>
      </c>
      <c r="J206" s="39">
        <f t="shared" si="170"/>
        <v>4.9002531288682072E-3</v>
      </c>
      <c r="K206" s="39">
        <f t="shared" si="173"/>
        <v>204.0710905542478</v>
      </c>
      <c r="L206" s="39">
        <f t="shared" si="174"/>
        <v>4.361225284692704E-2</v>
      </c>
      <c r="M206" s="39">
        <f t="shared" si="175"/>
        <v>5.3412759104663456E-2</v>
      </c>
      <c r="N206" s="42"/>
      <c r="O206" s="8"/>
      <c r="P206" s="9"/>
      <c r="Q206" s="9"/>
      <c r="R206" s="8"/>
      <c r="S206" s="9"/>
      <c r="T206" s="9"/>
      <c r="U206" s="8"/>
      <c r="V206" s="9"/>
      <c r="W206" s="9"/>
      <c r="X206" s="9"/>
      <c r="Y206" s="8"/>
      <c r="Z206" s="9"/>
      <c r="AA206" s="8">
        <v>1</v>
      </c>
      <c r="AB206" s="9">
        <v>0</v>
      </c>
      <c r="AC206" s="8">
        <v>0</v>
      </c>
      <c r="AD206" s="9">
        <v>1</v>
      </c>
      <c r="AE206" s="9">
        <v>0</v>
      </c>
      <c r="AF206" s="9">
        <v>0</v>
      </c>
      <c r="AG206" s="9">
        <v>0</v>
      </c>
      <c r="AH206" s="8">
        <v>41564</v>
      </c>
      <c r="AI206" s="9">
        <v>16</v>
      </c>
      <c r="AJ206" s="9">
        <f t="shared" si="161"/>
        <v>41547</v>
      </c>
      <c r="AL206" s="7">
        <v>3</v>
      </c>
      <c r="AM206" s="7">
        <v>22.343</v>
      </c>
      <c r="AN206" s="9">
        <v>0</v>
      </c>
      <c r="AO206" s="9">
        <v>1</v>
      </c>
      <c r="AP206" s="9">
        <v>0</v>
      </c>
      <c r="AQ206" s="9">
        <v>1</v>
      </c>
      <c r="AR206" s="9">
        <v>0</v>
      </c>
      <c r="AS206" s="9">
        <v>0</v>
      </c>
      <c r="AT206" s="8">
        <v>0</v>
      </c>
      <c r="AU206" s="9">
        <v>1</v>
      </c>
      <c r="AV206" s="31">
        <v>0</v>
      </c>
      <c r="AW206" s="9">
        <v>1</v>
      </c>
      <c r="AX206" s="9">
        <v>0</v>
      </c>
      <c r="AY206" s="31">
        <v>0</v>
      </c>
      <c r="AZ206" s="21">
        <v>2005</v>
      </c>
      <c r="BA206" s="23"/>
      <c r="BB206" s="39">
        <v>0.32600000000000001</v>
      </c>
      <c r="BC206" s="39">
        <v>0.127</v>
      </c>
      <c r="BD206" s="39">
        <v>0.36099999999999999</v>
      </c>
      <c r="BE206" s="59">
        <f t="shared" si="176"/>
        <v>0.18599999999999994</v>
      </c>
      <c r="BF206" s="39" t="s">
        <v>433</v>
      </c>
      <c r="BG206" s="59" t="s">
        <v>433</v>
      </c>
      <c r="BH206" s="39" t="s">
        <v>433</v>
      </c>
      <c r="BI206" s="39" t="s">
        <v>433</v>
      </c>
      <c r="BJ206" s="39" t="s">
        <v>433</v>
      </c>
      <c r="BK206" s="39" t="s">
        <v>433</v>
      </c>
      <c r="BL206" s="39" t="s">
        <v>433</v>
      </c>
      <c r="BM206" s="57" t="s">
        <v>433</v>
      </c>
      <c r="BN206" s="18" t="s">
        <v>433</v>
      </c>
      <c r="BO206">
        <v>0.504</v>
      </c>
      <c r="BP206" s="54">
        <f t="shared" si="167"/>
        <v>0.496</v>
      </c>
      <c r="BQ206" t="s">
        <v>433</v>
      </c>
      <c r="BR206" s="54" t="s">
        <v>433</v>
      </c>
      <c r="BT206" s="18"/>
      <c r="BU206">
        <v>0.32100000000000001</v>
      </c>
      <c r="BV206" s="18">
        <f t="shared" si="168"/>
        <v>0.67900000000000005</v>
      </c>
      <c r="BW206" s="18" t="s">
        <v>144</v>
      </c>
      <c r="BX206" t="s">
        <v>433</v>
      </c>
      <c r="BY206" s="54" t="s">
        <v>433</v>
      </c>
      <c r="CA206" s="18"/>
      <c r="CB206" s="18" t="s">
        <v>144</v>
      </c>
      <c r="CC206" t="s">
        <v>433</v>
      </c>
      <c r="CD206" s="54" t="s">
        <v>433</v>
      </c>
      <c r="CF206" s="18"/>
      <c r="CG206" s="18" t="s">
        <v>144</v>
      </c>
      <c r="CH206" t="s">
        <v>433</v>
      </c>
      <c r="CI206" s="54" t="s">
        <v>433</v>
      </c>
      <c r="CJ206" s="25">
        <v>33.494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 s="18">
        <v>0</v>
      </c>
      <c r="CS206">
        <v>0</v>
      </c>
      <c r="CT206">
        <v>0</v>
      </c>
      <c r="CU206">
        <v>1</v>
      </c>
      <c r="CV206" s="18">
        <v>0</v>
      </c>
      <c r="CW206">
        <v>0</v>
      </c>
      <c r="CX206">
        <v>0</v>
      </c>
      <c r="CY206">
        <v>0</v>
      </c>
      <c r="CZ206">
        <v>0</v>
      </c>
      <c r="DA206" s="18">
        <v>0</v>
      </c>
      <c r="DB206">
        <v>0</v>
      </c>
      <c r="DC206">
        <v>0</v>
      </c>
      <c r="DD206">
        <v>1</v>
      </c>
      <c r="DE206">
        <v>1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 s="18">
        <v>1</v>
      </c>
      <c r="DN206" s="18"/>
      <c r="DS206" s="43" t="s">
        <v>397</v>
      </c>
    </row>
    <row r="207" spans="1:123" x14ac:dyDescent="0.25">
      <c r="A207">
        <v>206</v>
      </c>
      <c r="B207">
        <v>16</v>
      </c>
      <c r="C207" s="25" t="s">
        <v>513</v>
      </c>
      <c r="D207" s="12">
        <v>6.2</v>
      </c>
      <c r="E207" s="14">
        <v>0.30677083333333333</v>
      </c>
      <c r="F207" s="7">
        <v>20.210526315789476</v>
      </c>
      <c r="G207" s="7">
        <f t="shared" si="171"/>
        <v>5.893229166666667</v>
      </c>
      <c r="H207" s="16">
        <f t="shared" si="172"/>
        <v>6.5067708333333334</v>
      </c>
      <c r="I207" s="11">
        <f t="shared" si="169"/>
        <v>9.8669596470575938E-2</v>
      </c>
      <c r="J207" s="39">
        <f t="shared" si="170"/>
        <v>4.8820894087003713E-3</v>
      </c>
      <c r="K207" s="39">
        <f t="shared" si="173"/>
        <v>204.83033313931122</v>
      </c>
      <c r="L207" s="39">
        <f t="shared" si="174"/>
        <v>9.3787507061875566E-2</v>
      </c>
      <c r="M207" s="39">
        <f t="shared" si="175"/>
        <v>0.10355168587927631</v>
      </c>
      <c r="N207" s="42"/>
      <c r="O207" s="8"/>
      <c r="P207" s="9"/>
      <c r="Q207" s="9"/>
      <c r="R207" s="8"/>
      <c r="S207" s="9"/>
      <c r="T207" s="9"/>
      <c r="U207" s="8"/>
      <c r="V207" s="9"/>
      <c r="W207" s="9"/>
      <c r="X207" s="9"/>
      <c r="Y207" s="8"/>
      <c r="Z207" s="9"/>
      <c r="AA207" s="8">
        <v>1</v>
      </c>
      <c r="AB207" s="9">
        <v>0</v>
      </c>
      <c r="AC207" s="8">
        <v>0</v>
      </c>
      <c r="AD207" s="9">
        <v>1</v>
      </c>
      <c r="AE207" s="9">
        <v>0</v>
      </c>
      <c r="AF207" s="9">
        <v>0</v>
      </c>
      <c r="AG207" s="9">
        <v>0</v>
      </c>
      <c r="AH207" s="8">
        <v>41564</v>
      </c>
      <c r="AI207" s="9">
        <v>16</v>
      </c>
      <c r="AJ207" s="9">
        <f t="shared" si="161"/>
        <v>41547</v>
      </c>
      <c r="AL207" s="7">
        <v>6</v>
      </c>
      <c r="AM207" s="7">
        <v>22.343</v>
      </c>
      <c r="AN207" s="9">
        <v>0</v>
      </c>
      <c r="AO207" s="9">
        <v>1</v>
      </c>
      <c r="AP207" s="9">
        <v>0</v>
      </c>
      <c r="AQ207" s="9">
        <v>1</v>
      </c>
      <c r="AR207" s="9">
        <v>0</v>
      </c>
      <c r="AS207" s="9">
        <v>0</v>
      </c>
      <c r="AT207" s="8">
        <v>0</v>
      </c>
      <c r="AU207" s="9">
        <v>1</v>
      </c>
      <c r="AV207" s="31">
        <v>0</v>
      </c>
      <c r="AW207" s="9">
        <v>1</v>
      </c>
      <c r="AX207" s="9">
        <v>0</v>
      </c>
      <c r="AY207" s="31">
        <v>0</v>
      </c>
      <c r="AZ207" s="21">
        <v>2005</v>
      </c>
      <c r="BA207" s="23"/>
      <c r="BB207" s="39">
        <v>0.32600000000000001</v>
      </c>
      <c r="BC207" s="39">
        <v>0.127</v>
      </c>
      <c r="BD207" s="39">
        <v>0.36099999999999999</v>
      </c>
      <c r="BE207" s="59">
        <f t="shared" si="176"/>
        <v>0.18599999999999994</v>
      </c>
      <c r="BF207" s="39" t="s">
        <v>433</v>
      </c>
      <c r="BG207" s="59" t="s">
        <v>433</v>
      </c>
      <c r="BH207" s="39" t="s">
        <v>433</v>
      </c>
      <c r="BI207" s="39" t="s">
        <v>433</v>
      </c>
      <c r="BJ207" s="39" t="s">
        <v>433</v>
      </c>
      <c r="BK207" s="39" t="s">
        <v>433</v>
      </c>
      <c r="BL207" s="39" t="s">
        <v>433</v>
      </c>
      <c r="BM207" s="57" t="s">
        <v>433</v>
      </c>
      <c r="BN207" s="18" t="s">
        <v>433</v>
      </c>
      <c r="BO207">
        <v>0.504</v>
      </c>
      <c r="BP207" s="54">
        <f t="shared" si="167"/>
        <v>0.496</v>
      </c>
      <c r="BQ207" t="s">
        <v>433</v>
      </c>
      <c r="BR207" s="54" t="s">
        <v>433</v>
      </c>
      <c r="BT207" s="18"/>
      <c r="BU207">
        <v>0.32100000000000001</v>
      </c>
      <c r="BV207" s="18">
        <f t="shared" si="168"/>
        <v>0.67900000000000005</v>
      </c>
      <c r="BW207" s="18" t="s">
        <v>144</v>
      </c>
      <c r="BX207" t="s">
        <v>433</v>
      </c>
      <c r="BY207" s="54" t="s">
        <v>433</v>
      </c>
      <c r="CA207" s="18"/>
      <c r="CB207" s="18" t="s">
        <v>144</v>
      </c>
      <c r="CC207" t="s">
        <v>433</v>
      </c>
      <c r="CD207" s="54" t="s">
        <v>433</v>
      </c>
      <c r="CF207" s="18"/>
      <c r="CG207" s="18" t="s">
        <v>144</v>
      </c>
      <c r="CH207" t="s">
        <v>433</v>
      </c>
      <c r="CI207" s="54" t="s">
        <v>433</v>
      </c>
      <c r="CJ207" s="25">
        <v>33.494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 s="18">
        <v>0</v>
      </c>
      <c r="CS207">
        <v>0</v>
      </c>
      <c r="CT207">
        <v>0</v>
      </c>
      <c r="CU207">
        <v>1</v>
      </c>
      <c r="CV207" s="18">
        <v>0</v>
      </c>
      <c r="CW207">
        <v>0</v>
      </c>
      <c r="CX207">
        <v>0</v>
      </c>
      <c r="CY207">
        <v>0</v>
      </c>
      <c r="CZ207">
        <v>0</v>
      </c>
      <c r="DA207" s="18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 s="18">
        <v>1</v>
      </c>
      <c r="DN207" s="18"/>
      <c r="DS207" s="43" t="s">
        <v>397</v>
      </c>
    </row>
    <row r="208" spans="1:123" x14ac:dyDescent="0.25">
      <c r="A208">
        <v>207</v>
      </c>
      <c r="B208">
        <v>16</v>
      </c>
      <c r="C208" s="25" t="s">
        <v>513</v>
      </c>
      <c r="D208" s="12">
        <v>12.75</v>
      </c>
      <c r="E208" s="14">
        <v>0.37910798122065725</v>
      </c>
      <c r="F208" s="7">
        <v>33.631578947368425</v>
      </c>
      <c r="G208" s="7">
        <f t="shared" si="171"/>
        <v>12.370892018779342</v>
      </c>
      <c r="H208" s="16">
        <f t="shared" si="172"/>
        <v>13.129107981220658</v>
      </c>
      <c r="I208" s="11">
        <f t="shared" si="169"/>
        <v>0.16279640298126369</v>
      </c>
      <c r="J208" s="39">
        <f t="shared" si="170"/>
        <v>4.8405816222910954E-3</v>
      </c>
      <c r="K208" s="39">
        <f t="shared" si="173"/>
        <v>206.5867447405401</v>
      </c>
      <c r="L208" s="39">
        <f t="shared" si="174"/>
        <v>0.1579558213589726</v>
      </c>
      <c r="M208" s="39">
        <f t="shared" si="175"/>
        <v>0.16763698460355478</v>
      </c>
      <c r="N208" s="42"/>
      <c r="O208" s="8"/>
      <c r="P208" s="9"/>
      <c r="Q208" s="9"/>
      <c r="R208" s="8"/>
      <c r="S208" s="9"/>
      <c r="T208" s="9"/>
      <c r="U208" s="8"/>
      <c r="V208" s="9"/>
      <c r="W208" s="9"/>
      <c r="X208" s="9"/>
      <c r="Y208" s="8"/>
      <c r="Z208" s="9"/>
      <c r="AA208" s="8">
        <v>1</v>
      </c>
      <c r="AB208" s="9">
        <v>0</v>
      </c>
      <c r="AC208" s="8">
        <v>0</v>
      </c>
      <c r="AD208" s="9">
        <v>1</v>
      </c>
      <c r="AE208" s="9">
        <v>0</v>
      </c>
      <c r="AF208" s="9">
        <v>0</v>
      </c>
      <c r="AG208" s="9">
        <v>0</v>
      </c>
      <c r="AH208" s="8">
        <v>41564</v>
      </c>
      <c r="AI208" s="9">
        <v>16</v>
      </c>
      <c r="AJ208" s="9">
        <f t="shared" si="161"/>
        <v>41547</v>
      </c>
      <c r="AL208" s="7">
        <v>8</v>
      </c>
      <c r="AM208" s="7">
        <v>22.343</v>
      </c>
      <c r="AN208" s="9">
        <v>0</v>
      </c>
      <c r="AO208" s="9">
        <v>1</v>
      </c>
      <c r="AP208" s="9">
        <v>0</v>
      </c>
      <c r="AQ208" s="9">
        <v>1</v>
      </c>
      <c r="AR208" s="9">
        <v>0</v>
      </c>
      <c r="AS208" s="9">
        <v>0</v>
      </c>
      <c r="AT208" s="8">
        <v>0</v>
      </c>
      <c r="AU208" s="9">
        <v>1</v>
      </c>
      <c r="AV208" s="31">
        <v>0</v>
      </c>
      <c r="AW208" s="9">
        <v>1</v>
      </c>
      <c r="AX208" s="9">
        <v>0</v>
      </c>
      <c r="AY208" s="31">
        <v>0</v>
      </c>
      <c r="AZ208" s="21">
        <v>2005</v>
      </c>
      <c r="BA208" s="23"/>
      <c r="BB208" s="39">
        <v>0.32600000000000001</v>
      </c>
      <c r="BC208" s="39">
        <v>0.127</v>
      </c>
      <c r="BD208" s="39">
        <v>0.36099999999999999</v>
      </c>
      <c r="BE208" s="59">
        <f t="shared" si="176"/>
        <v>0.18599999999999994</v>
      </c>
      <c r="BF208" s="39" t="s">
        <v>433</v>
      </c>
      <c r="BG208" s="59" t="s">
        <v>433</v>
      </c>
      <c r="BH208" s="39" t="s">
        <v>433</v>
      </c>
      <c r="BI208" s="39" t="s">
        <v>433</v>
      </c>
      <c r="BJ208" s="39" t="s">
        <v>433</v>
      </c>
      <c r="BK208" s="39" t="s">
        <v>433</v>
      </c>
      <c r="BL208" s="39" t="s">
        <v>433</v>
      </c>
      <c r="BM208" s="57" t="s">
        <v>433</v>
      </c>
      <c r="BN208" s="18" t="s">
        <v>433</v>
      </c>
      <c r="BO208">
        <v>0.504</v>
      </c>
      <c r="BP208" s="54">
        <f t="shared" si="167"/>
        <v>0.496</v>
      </c>
      <c r="BQ208" t="s">
        <v>433</v>
      </c>
      <c r="BR208" s="54" t="s">
        <v>433</v>
      </c>
      <c r="BT208" s="18"/>
      <c r="BU208">
        <v>0.32100000000000001</v>
      </c>
      <c r="BV208" s="18">
        <f t="shared" si="168"/>
        <v>0.67900000000000005</v>
      </c>
      <c r="BW208" s="18" t="s">
        <v>144</v>
      </c>
      <c r="BX208" t="s">
        <v>433</v>
      </c>
      <c r="BY208" s="54" t="s">
        <v>433</v>
      </c>
      <c r="CA208" s="18"/>
      <c r="CB208" s="18" t="s">
        <v>144</v>
      </c>
      <c r="CC208" t="s">
        <v>433</v>
      </c>
      <c r="CD208" s="54" t="s">
        <v>433</v>
      </c>
      <c r="CF208" s="18"/>
      <c r="CG208" s="18" t="s">
        <v>144</v>
      </c>
      <c r="CH208" t="s">
        <v>433</v>
      </c>
      <c r="CI208" s="54" t="s">
        <v>433</v>
      </c>
      <c r="CJ208" s="25">
        <v>33.494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 s="18">
        <v>0</v>
      </c>
      <c r="CS208">
        <v>0</v>
      </c>
      <c r="CT208">
        <v>0</v>
      </c>
      <c r="CU208">
        <v>1</v>
      </c>
      <c r="CV208" s="18">
        <v>0</v>
      </c>
      <c r="CW208">
        <v>0</v>
      </c>
      <c r="CX208">
        <v>0</v>
      </c>
      <c r="CY208">
        <v>0</v>
      </c>
      <c r="CZ208">
        <v>0</v>
      </c>
      <c r="DA208" s="18">
        <v>0</v>
      </c>
      <c r="DB208">
        <v>0</v>
      </c>
      <c r="DC208">
        <v>0</v>
      </c>
      <c r="DD208">
        <v>1</v>
      </c>
      <c r="DE208">
        <v>1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 s="18">
        <v>1</v>
      </c>
      <c r="DN208" s="18"/>
      <c r="DS208" s="43" t="s">
        <v>397</v>
      </c>
    </row>
    <row r="209" spans="1:123" x14ac:dyDescent="0.25">
      <c r="A209">
        <v>208</v>
      </c>
      <c r="B209">
        <v>16</v>
      </c>
      <c r="C209" s="25" t="s">
        <v>513</v>
      </c>
      <c r="D209" s="12">
        <v>14.650000000000002</v>
      </c>
      <c r="E209" s="14">
        <v>0.36153433476394847</v>
      </c>
      <c r="F209" s="7">
        <v>40.521739130434788</v>
      </c>
      <c r="G209" s="7">
        <f t="shared" si="171"/>
        <v>14.288465665236053</v>
      </c>
      <c r="H209" s="16">
        <f t="shared" si="172"/>
        <v>15.011534334763951</v>
      </c>
      <c r="I209" s="11">
        <f t="shared" si="169"/>
        <v>0.19498510876513081</v>
      </c>
      <c r="J209" s="39">
        <f t="shared" si="170"/>
        <v>4.8118642721008669E-3</v>
      </c>
      <c r="K209" s="39">
        <f t="shared" si="173"/>
        <v>207.81966062467481</v>
      </c>
      <c r="L209" s="39">
        <f t="shared" si="174"/>
        <v>0.19017324449302994</v>
      </c>
      <c r="M209" s="39">
        <f t="shared" si="175"/>
        <v>0.19979697303723168</v>
      </c>
      <c r="N209" s="42"/>
      <c r="O209" s="8"/>
      <c r="P209" s="9"/>
      <c r="Q209" s="9"/>
      <c r="R209" s="8"/>
      <c r="S209" s="9"/>
      <c r="T209" s="9"/>
      <c r="U209" s="8"/>
      <c r="V209" s="9"/>
      <c r="W209" s="9"/>
      <c r="X209" s="9"/>
      <c r="Y209" s="8"/>
      <c r="Z209" s="9"/>
      <c r="AA209" s="8">
        <v>1</v>
      </c>
      <c r="AB209" s="9">
        <v>0</v>
      </c>
      <c r="AC209" s="8">
        <v>0</v>
      </c>
      <c r="AD209" s="9">
        <v>1</v>
      </c>
      <c r="AE209" s="9">
        <v>0</v>
      </c>
      <c r="AF209" s="9">
        <v>0</v>
      </c>
      <c r="AG209" s="9">
        <v>0</v>
      </c>
      <c r="AH209" s="8">
        <v>41564</v>
      </c>
      <c r="AI209" s="9">
        <v>16</v>
      </c>
      <c r="AJ209" s="9">
        <f t="shared" si="161"/>
        <v>41547</v>
      </c>
      <c r="AL209" s="7">
        <v>10</v>
      </c>
      <c r="AM209" s="7">
        <v>22.343</v>
      </c>
      <c r="AN209" s="9">
        <v>0</v>
      </c>
      <c r="AO209" s="9">
        <v>1</v>
      </c>
      <c r="AP209" s="9">
        <v>0</v>
      </c>
      <c r="AQ209" s="9">
        <v>1</v>
      </c>
      <c r="AR209" s="9">
        <v>0</v>
      </c>
      <c r="AS209" s="9">
        <v>0</v>
      </c>
      <c r="AT209" s="8">
        <v>0</v>
      </c>
      <c r="AU209" s="9">
        <v>1</v>
      </c>
      <c r="AV209" s="31">
        <v>0</v>
      </c>
      <c r="AW209" s="9">
        <v>1</v>
      </c>
      <c r="AX209" s="9">
        <v>0</v>
      </c>
      <c r="AY209" s="31">
        <v>0</v>
      </c>
      <c r="AZ209" s="21">
        <v>2005</v>
      </c>
      <c r="BA209" s="23"/>
      <c r="BB209" s="39">
        <v>0.32600000000000001</v>
      </c>
      <c r="BC209" s="39">
        <v>0.127</v>
      </c>
      <c r="BD209" s="39">
        <v>0.36099999999999999</v>
      </c>
      <c r="BE209" s="59">
        <f t="shared" si="176"/>
        <v>0.18599999999999994</v>
      </c>
      <c r="BF209" s="39" t="s">
        <v>433</v>
      </c>
      <c r="BG209" s="59" t="s">
        <v>433</v>
      </c>
      <c r="BH209" s="39" t="s">
        <v>433</v>
      </c>
      <c r="BI209" s="39" t="s">
        <v>433</v>
      </c>
      <c r="BJ209" s="39" t="s">
        <v>433</v>
      </c>
      <c r="BK209" s="39" t="s">
        <v>433</v>
      </c>
      <c r="BL209" s="39" t="s">
        <v>433</v>
      </c>
      <c r="BM209" s="57" t="s">
        <v>433</v>
      </c>
      <c r="BN209" s="18" t="s">
        <v>433</v>
      </c>
      <c r="BO209">
        <v>0.504</v>
      </c>
      <c r="BP209" s="54">
        <f t="shared" si="167"/>
        <v>0.496</v>
      </c>
      <c r="BQ209" t="s">
        <v>433</v>
      </c>
      <c r="BR209" s="54" t="s">
        <v>433</v>
      </c>
      <c r="BT209" s="18"/>
      <c r="BU209">
        <v>0.32100000000000001</v>
      </c>
      <c r="BV209" s="18">
        <f t="shared" si="168"/>
        <v>0.67900000000000005</v>
      </c>
      <c r="BW209" s="18" t="s">
        <v>144</v>
      </c>
      <c r="BX209" t="s">
        <v>433</v>
      </c>
      <c r="BY209" s="54" t="s">
        <v>433</v>
      </c>
      <c r="CA209" s="18"/>
      <c r="CB209" s="18" t="s">
        <v>144</v>
      </c>
      <c r="CC209" t="s">
        <v>433</v>
      </c>
      <c r="CD209" s="54" t="s">
        <v>433</v>
      </c>
      <c r="CF209" s="18"/>
      <c r="CG209" s="18" t="s">
        <v>144</v>
      </c>
      <c r="CH209" t="s">
        <v>433</v>
      </c>
      <c r="CI209" s="54" t="s">
        <v>433</v>
      </c>
      <c r="CJ209" s="25">
        <v>33.494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 s="18">
        <v>0</v>
      </c>
      <c r="CS209">
        <v>0</v>
      </c>
      <c r="CT209">
        <v>0</v>
      </c>
      <c r="CU209">
        <v>1</v>
      </c>
      <c r="CV209" s="18">
        <v>0</v>
      </c>
      <c r="CW209">
        <v>0</v>
      </c>
      <c r="CX209">
        <v>0</v>
      </c>
      <c r="CY209">
        <v>0</v>
      </c>
      <c r="CZ209">
        <v>0</v>
      </c>
      <c r="DA209" s="18">
        <v>0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 s="18">
        <v>1</v>
      </c>
      <c r="DN209" s="18"/>
      <c r="DS209" s="43" t="s">
        <v>397</v>
      </c>
    </row>
    <row r="210" spans="1:123" s="69" customFormat="1" x14ac:dyDescent="0.25">
      <c r="A210" s="69">
        <v>209</v>
      </c>
      <c r="B210" s="69">
        <v>16</v>
      </c>
      <c r="C210" s="70" t="s">
        <v>513</v>
      </c>
      <c r="D210" s="71">
        <v>15.133333333333329</v>
      </c>
      <c r="E210" s="72">
        <v>0.24021164021164015</v>
      </c>
      <c r="F210" s="73">
        <v>63</v>
      </c>
      <c r="G210" s="73">
        <f t="shared" si="171"/>
        <v>14.893121693121689</v>
      </c>
      <c r="H210" s="74">
        <f t="shared" si="172"/>
        <v>15.37354497354497</v>
      </c>
      <c r="I210" s="75">
        <f t="shared" si="169"/>
        <v>0.29529663976656012</v>
      </c>
      <c r="J210" s="76">
        <f t="shared" si="170"/>
        <v>4.6872482502628588E-3</v>
      </c>
      <c r="K210" s="76">
        <f t="shared" si="173"/>
        <v>213.34479135896427</v>
      </c>
      <c r="L210" s="76">
        <f t="shared" si="174"/>
        <v>0.29060939151629728</v>
      </c>
      <c r="M210" s="76">
        <f t="shared" si="175"/>
        <v>0.29998388801682296</v>
      </c>
      <c r="N210" s="77"/>
      <c r="O210" s="78"/>
      <c r="P210" s="79"/>
      <c r="Q210" s="79"/>
      <c r="R210" s="78"/>
      <c r="S210" s="79"/>
      <c r="T210" s="79"/>
      <c r="U210" s="78"/>
      <c r="V210" s="79"/>
      <c r="W210" s="79"/>
      <c r="X210" s="79"/>
      <c r="Y210" s="78"/>
      <c r="Z210" s="79"/>
      <c r="AA210" s="78">
        <v>1</v>
      </c>
      <c r="AB210" s="79">
        <v>0</v>
      </c>
      <c r="AC210" s="78">
        <v>0</v>
      </c>
      <c r="AD210" s="79">
        <v>1</v>
      </c>
      <c r="AE210" s="79">
        <v>0</v>
      </c>
      <c r="AF210" s="79">
        <v>0</v>
      </c>
      <c r="AG210" s="79">
        <v>0</v>
      </c>
      <c r="AH210" s="78">
        <v>41564</v>
      </c>
      <c r="AI210" s="79">
        <v>16</v>
      </c>
      <c r="AJ210" s="79">
        <f t="shared" si="161"/>
        <v>41547</v>
      </c>
      <c r="AK210" s="79"/>
      <c r="AL210" s="73">
        <v>13</v>
      </c>
      <c r="AM210" s="73">
        <v>22.343</v>
      </c>
      <c r="AN210" s="79">
        <v>0</v>
      </c>
      <c r="AO210" s="79">
        <v>1</v>
      </c>
      <c r="AP210" s="79">
        <v>0</v>
      </c>
      <c r="AQ210" s="79">
        <v>1</v>
      </c>
      <c r="AR210" s="79">
        <v>0</v>
      </c>
      <c r="AS210" s="79">
        <v>0</v>
      </c>
      <c r="AT210" s="78">
        <v>0</v>
      </c>
      <c r="AU210" s="79">
        <v>1</v>
      </c>
      <c r="AV210" s="80">
        <v>0</v>
      </c>
      <c r="AW210" s="79">
        <v>1</v>
      </c>
      <c r="AX210" s="79">
        <v>0</v>
      </c>
      <c r="AY210" s="80">
        <v>0</v>
      </c>
      <c r="AZ210" s="81">
        <v>2005</v>
      </c>
      <c r="BA210" s="82"/>
      <c r="BB210" s="76">
        <v>0.32600000000000001</v>
      </c>
      <c r="BC210" s="76">
        <v>0.127</v>
      </c>
      <c r="BD210" s="76">
        <v>0.36099999999999999</v>
      </c>
      <c r="BE210" s="83">
        <f t="shared" si="176"/>
        <v>0.18599999999999994</v>
      </c>
      <c r="BF210" s="76" t="s">
        <v>433</v>
      </c>
      <c r="BG210" s="83" t="s">
        <v>433</v>
      </c>
      <c r="BH210" s="76" t="s">
        <v>433</v>
      </c>
      <c r="BI210" s="76" t="s">
        <v>433</v>
      </c>
      <c r="BJ210" s="76" t="s">
        <v>433</v>
      </c>
      <c r="BK210" s="76" t="s">
        <v>433</v>
      </c>
      <c r="BL210" s="76" t="s">
        <v>433</v>
      </c>
      <c r="BM210" s="84" t="s">
        <v>433</v>
      </c>
      <c r="BN210" s="85" t="s">
        <v>433</v>
      </c>
      <c r="BO210" s="69">
        <v>0.504</v>
      </c>
      <c r="BP210" s="86">
        <f t="shared" si="167"/>
        <v>0.496</v>
      </c>
      <c r="BQ210" s="69" t="s">
        <v>433</v>
      </c>
      <c r="BR210" s="86" t="s">
        <v>433</v>
      </c>
      <c r="BT210" s="85"/>
      <c r="BU210" s="69">
        <v>0.32100000000000001</v>
      </c>
      <c r="BV210" s="85">
        <f t="shared" si="168"/>
        <v>0.67900000000000005</v>
      </c>
      <c r="BW210" s="85" t="s">
        <v>144</v>
      </c>
      <c r="CD210" s="85"/>
      <c r="CG210" s="85"/>
      <c r="CJ210" s="70">
        <v>33.494</v>
      </c>
      <c r="CK210" s="69">
        <v>0</v>
      </c>
      <c r="CL210" s="69">
        <v>0</v>
      </c>
      <c r="CM210" s="69">
        <v>0</v>
      </c>
      <c r="CN210" s="69">
        <v>0</v>
      </c>
      <c r="CO210" s="69">
        <v>0</v>
      </c>
      <c r="CP210" s="69">
        <v>1</v>
      </c>
      <c r="CQ210" s="69">
        <v>0</v>
      </c>
      <c r="CR210" s="85">
        <v>0</v>
      </c>
      <c r="CS210" s="69">
        <v>0</v>
      </c>
      <c r="CT210" s="69">
        <v>0</v>
      </c>
      <c r="CU210" s="69">
        <v>1</v>
      </c>
      <c r="CV210" s="85">
        <v>0</v>
      </c>
      <c r="CW210" s="69">
        <v>0</v>
      </c>
      <c r="CX210" s="69">
        <v>0</v>
      </c>
      <c r="CY210" s="69">
        <v>0</v>
      </c>
      <c r="CZ210" s="69">
        <v>0</v>
      </c>
      <c r="DA210" s="85">
        <v>0</v>
      </c>
      <c r="DB210" s="69">
        <v>0</v>
      </c>
      <c r="DC210" s="69">
        <v>0</v>
      </c>
      <c r="DD210" s="69">
        <v>1</v>
      </c>
      <c r="DE210" s="69">
        <v>1</v>
      </c>
      <c r="DF210" s="69">
        <v>0</v>
      </c>
      <c r="DG210" s="69">
        <v>0</v>
      </c>
      <c r="DH210" s="69">
        <v>1</v>
      </c>
      <c r="DI210" s="69">
        <v>0</v>
      </c>
      <c r="DJ210" s="69">
        <v>0</v>
      </c>
      <c r="DK210" s="69">
        <v>0</v>
      </c>
      <c r="DL210" s="85">
        <v>1</v>
      </c>
      <c r="DN210" s="85"/>
      <c r="DR210" s="70"/>
      <c r="DS210" s="87" t="s">
        <v>397</v>
      </c>
    </row>
    <row r="211" spans="1:123" x14ac:dyDescent="0.25">
      <c r="A211">
        <v>210</v>
      </c>
      <c r="B211">
        <v>17</v>
      </c>
      <c r="C211" s="25" t="s">
        <v>539</v>
      </c>
      <c r="D211" s="12">
        <v>3.55</v>
      </c>
      <c r="E211" s="14">
        <v>0.86165048543689315</v>
      </c>
      <c r="F211" s="7">
        <v>4.12</v>
      </c>
      <c r="G211" s="7">
        <f t="shared" ref="G211" si="177">D211-E211</f>
        <v>2.6883495145631064</v>
      </c>
      <c r="H211" s="16">
        <f t="shared" ref="H211" si="178">D211+E211</f>
        <v>4.4116504854368932</v>
      </c>
      <c r="I211" s="11">
        <f t="shared" si="169"/>
        <v>7.3536563247082132E-2</v>
      </c>
      <c r="J211" s="39">
        <f t="shared" si="170"/>
        <v>1.7848680399777217E-2</v>
      </c>
      <c r="K211" s="39">
        <f t="shared" si="173"/>
        <v>56.026550848682447</v>
      </c>
      <c r="L211" s="39">
        <f t="shared" si="174"/>
        <v>5.5687882847304915E-2</v>
      </c>
      <c r="M211" s="39">
        <f t="shared" si="175"/>
        <v>9.1385243646859349E-2</v>
      </c>
      <c r="N211" s="42"/>
      <c r="O211" s="8"/>
      <c r="P211" s="9"/>
      <c r="Q211" s="9"/>
      <c r="R211" s="8"/>
      <c r="S211" s="9"/>
      <c r="T211" s="9"/>
      <c r="U211" s="8"/>
      <c r="V211" s="9"/>
      <c r="W211" s="9"/>
      <c r="X211" s="9"/>
      <c r="Y211" s="8"/>
      <c r="Z211" s="9"/>
      <c r="AA211" s="8">
        <v>0</v>
      </c>
      <c r="AB211" s="9">
        <v>1</v>
      </c>
      <c r="AC211" s="8">
        <v>0</v>
      </c>
      <c r="AD211" s="9">
        <v>0</v>
      </c>
      <c r="AE211" s="9">
        <v>1</v>
      </c>
      <c r="AF211" s="9">
        <v>0</v>
      </c>
      <c r="AG211" s="9">
        <v>0</v>
      </c>
      <c r="AH211" s="8">
        <v>3132</v>
      </c>
      <c r="AI211" s="9">
        <v>9</v>
      </c>
      <c r="AJ211" s="9">
        <f t="shared" si="161"/>
        <v>3122</v>
      </c>
      <c r="AL211" s="7">
        <v>9.8249999999999993</v>
      </c>
      <c r="AM211" s="7">
        <f t="shared" ref="AM211:AM258" si="179">CJ211-AL211-6</f>
        <v>24.175000000000001</v>
      </c>
      <c r="AN211" s="9">
        <v>0</v>
      </c>
      <c r="AO211" s="9">
        <v>1</v>
      </c>
      <c r="AP211" s="9">
        <v>0</v>
      </c>
      <c r="AQ211" s="9">
        <v>0</v>
      </c>
      <c r="AR211" s="9">
        <v>0</v>
      </c>
      <c r="AS211" s="9">
        <v>1</v>
      </c>
      <c r="AT211" s="8">
        <v>0</v>
      </c>
      <c r="AU211" s="9">
        <v>1</v>
      </c>
      <c r="AV211" s="31">
        <v>0</v>
      </c>
      <c r="AW211" s="9">
        <v>0</v>
      </c>
      <c r="AX211" s="9">
        <v>0</v>
      </c>
      <c r="AY211" s="31">
        <v>1</v>
      </c>
      <c r="AZ211" s="21">
        <v>1992</v>
      </c>
      <c r="BA211" s="23"/>
      <c r="BB211" s="39">
        <f>(1-BC211-BD211)/2</f>
        <v>0.26250000000000001</v>
      </c>
      <c r="BC211" s="39">
        <v>0.25</v>
      </c>
      <c r="BD211" s="39">
        <v>0.22500000000000001</v>
      </c>
      <c r="BE211" s="59">
        <f>(1-BC211-BD211)/2</f>
        <v>0.26250000000000001</v>
      </c>
      <c r="BF211" s="39" t="s">
        <v>433</v>
      </c>
      <c r="BG211" s="59" t="s">
        <v>433</v>
      </c>
      <c r="BH211" s="39" t="s">
        <v>433</v>
      </c>
      <c r="BI211" s="39" t="s">
        <v>433</v>
      </c>
      <c r="BJ211" s="39" t="s">
        <v>433</v>
      </c>
      <c r="BK211" s="39" t="s">
        <v>433</v>
      </c>
      <c r="BL211" s="39" t="s">
        <v>433</v>
      </c>
      <c r="BM211" s="57">
        <v>0.67</v>
      </c>
      <c r="BN211" s="18">
        <v>0.33</v>
      </c>
      <c r="BO211">
        <v>0</v>
      </c>
      <c r="BP211" s="54">
        <f t="shared" si="167"/>
        <v>1</v>
      </c>
      <c r="BQ211">
        <v>0.38</v>
      </c>
      <c r="BR211" s="54">
        <v>0.62</v>
      </c>
      <c r="BT211" s="18"/>
      <c r="BU211">
        <f>1-BV211</f>
        <v>0.44099999999999995</v>
      </c>
      <c r="BV211" s="18">
        <v>0.55900000000000005</v>
      </c>
      <c r="BW211" s="18" t="s">
        <v>118</v>
      </c>
      <c r="CD211" s="18"/>
      <c r="CG211" s="18"/>
      <c r="CJ211" s="25">
        <v>40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 s="18">
        <v>0</v>
      </c>
      <c r="CS211">
        <v>0</v>
      </c>
      <c r="CT211">
        <v>0</v>
      </c>
      <c r="CU211">
        <v>1</v>
      </c>
      <c r="CV211" s="18">
        <v>0</v>
      </c>
      <c r="CW211">
        <v>0</v>
      </c>
      <c r="CX211">
        <v>0</v>
      </c>
      <c r="CY211">
        <v>0</v>
      </c>
      <c r="CZ211">
        <v>0</v>
      </c>
      <c r="DA211" s="18">
        <v>0</v>
      </c>
      <c r="DB211">
        <v>0</v>
      </c>
      <c r="DC211">
        <v>0</v>
      </c>
      <c r="DD211">
        <v>1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 s="18">
        <v>0</v>
      </c>
      <c r="DN211" s="18"/>
      <c r="DS211" s="43" t="s">
        <v>397</v>
      </c>
    </row>
    <row r="212" spans="1:123" x14ac:dyDescent="0.25">
      <c r="A212">
        <v>211</v>
      </c>
      <c r="B212">
        <v>17</v>
      </c>
      <c r="C212" s="25" t="s">
        <v>539</v>
      </c>
      <c r="D212" s="12">
        <v>3.8</v>
      </c>
      <c r="E212" s="14">
        <v>0.57057057057057048</v>
      </c>
      <c r="F212" s="7">
        <v>6.660000000000001</v>
      </c>
      <c r="G212" s="7">
        <f t="shared" ref="G212:G226" si="180">D212-E212</f>
        <v>3.2294294294294295</v>
      </c>
      <c r="H212" s="16">
        <f t="shared" ref="H212:H226" si="181">D212+E212</f>
        <v>4.3705705705705702</v>
      </c>
      <c r="I212" s="11">
        <f t="shared" si="169"/>
        <v>0.11835711912237924</v>
      </c>
      <c r="J212" s="39">
        <f t="shared" si="170"/>
        <v>1.7771339207564449E-2</v>
      </c>
      <c r="K212" s="39">
        <f t="shared" ref="K212:K228" si="182">IFERROR(1/J212, "X")</f>
        <v>56.270379419371253</v>
      </c>
      <c r="L212" s="39">
        <f t="shared" ref="L212:L228" si="183">IFERROR(I212-J212, "X")</f>
        <v>0.10058577991481479</v>
      </c>
      <c r="M212" s="39">
        <f t="shared" ref="M212:M228" si="184">IFERROR(I212+J212, "X")</f>
        <v>0.13612845832994369</v>
      </c>
      <c r="N212" s="42"/>
      <c r="O212" s="8"/>
      <c r="P212" s="9"/>
      <c r="Q212" s="9"/>
      <c r="R212" s="8"/>
      <c r="S212" s="9"/>
      <c r="T212" s="9"/>
      <c r="U212" s="8"/>
      <c r="V212" s="9"/>
      <c r="W212" s="9"/>
      <c r="X212" s="9"/>
      <c r="Y212" s="8"/>
      <c r="Z212" s="9"/>
      <c r="AA212" s="8">
        <v>0</v>
      </c>
      <c r="AB212" s="9">
        <v>1</v>
      </c>
      <c r="AC212" s="8">
        <v>0</v>
      </c>
      <c r="AD212" s="9">
        <v>0</v>
      </c>
      <c r="AE212" s="9">
        <v>1</v>
      </c>
      <c r="AF212" s="9">
        <v>0</v>
      </c>
      <c r="AG212" s="9">
        <v>0</v>
      </c>
      <c r="AH212" s="8">
        <v>3132</v>
      </c>
      <c r="AI212" s="9">
        <v>9</v>
      </c>
      <c r="AJ212" s="9">
        <f t="shared" si="161"/>
        <v>3122</v>
      </c>
      <c r="AL212" s="7">
        <v>9.8249999999999993</v>
      </c>
      <c r="AM212" s="7">
        <f t="shared" si="179"/>
        <v>24.175000000000001</v>
      </c>
      <c r="AN212" s="9">
        <v>0</v>
      </c>
      <c r="AO212" s="9">
        <v>1</v>
      </c>
      <c r="AP212" s="9">
        <v>0</v>
      </c>
      <c r="AQ212" s="9">
        <v>0</v>
      </c>
      <c r="AR212" s="9">
        <v>0</v>
      </c>
      <c r="AS212" s="9">
        <v>1</v>
      </c>
      <c r="AT212" s="8">
        <v>0</v>
      </c>
      <c r="AU212" s="9">
        <v>1</v>
      </c>
      <c r="AV212" s="31">
        <v>0</v>
      </c>
      <c r="AW212" s="9">
        <v>0</v>
      </c>
      <c r="AX212" s="9">
        <v>0</v>
      </c>
      <c r="AY212" s="31">
        <v>1</v>
      </c>
      <c r="AZ212" s="21">
        <v>1992</v>
      </c>
      <c r="BA212" s="23"/>
      <c r="BB212" s="39">
        <f t="shared" ref="BB212:BB225" si="185">(1-BC212-BD212)/2</f>
        <v>0.26250000000000001</v>
      </c>
      <c r="BC212" s="39">
        <v>0.25</v>
      </c>
      <c r="BD212" s="39">
        <v>0.22500000000000001</v>
      </c>
      <c r="BE212" s="59">
        <f t="shared" ref="BE212:BE226" si="186">(1-BC212-BD212)/2</f>
        <v>0.26250000000000001</v>
      </c>
      <c r="BF212" s="39" t="s">
        <v>433</v>
      </c>
      <c r="BG212" s="59" t="s">
        <v>433</v>
      </c>
      <c r="BH212" s="39" t="s">
        <v>433</v>
      </c>
      <c r="BI212" s="39" t="s">
        <v>433</v>
      </c>
      <c r="BJ212" s="39" t="s">
        <v>433</v>
      </c>
      <c r="BK212" s="39" t="s">
        <v>433</v>
      </c>
      <c r="BL212" s="39" t="s">
        <v>433</v>
      </c>
      <c r="BM212" s="57">
        <v>0.67</v>
      </c>
      <c r="BN212" s="18">
        <v>0.33</v>
      </c>
      <c r="BO212">
        <v>0</v>
      </c>
      <c r="BP212" s="54">
        <f t="shared" si="167"/>
        <v>1</v>
      </c>
      <c r="BQ212">
        <v>0.38</v>
      </c>
      <c r="BR212" s="54">
        <v>0.62</v>
      </c>
      <c r="BT212" s="18"/>
      <c r="BU212">
        <f t="shared" ref="BU212:BU258" si="187">1-BV212</f>
        <v>0.44099999999999995</v>
      </c>
      <c r="BV212" s="18">
        <v>0.55900000000000005</v>
      </c>
      <c r="BW212" s="18" t="s">
        <v>118</v>
      </c>
      <c r="CD212" s="18"/>
      <c r="CG212" s="18"/>
      <c r="CJ212" s="25">
        <v>40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 s="18">
        <v>0</v>
      </c>
      <c r="CS212">
        <v>0</v>
      </c>
      <c r="CT212">
        <v>0</v>
      </c>
      <c r="CU212">
        <v>1</v>
      </c>
      <c r="CV212" s="18">
        <v>0</v>
      </c>
      <c r="CW212">
        <v>0</v>
      </c>
      <c r="CX212">
        <v>0</v>
      </c>
      <c r="CY212">
        <v>0</v>
      </c>
      <c r="CZ212">
        <v>0</v>
      </c>
      <c r="DA212" s="18">
        <v>0</v>
      </c>
      <c r="DB212">
        <v>0</v>
      </c>
      <c r="DC212">
        <v>0</v>
      </c>
      <c r="DD212">
        <v>1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 s="18">
        <v>0</v>
      </c>
      <c r="DN212" s="18"/>
      <c r="DS212" s="43" t="s">
        <v>397</v>
      </c>
    </row>
    <row r="213" spans="1:123" x14ac:dyDescent="0.25">
      <c r="A213">
        <v>212</v>
      </c>
      <c r="B213">
        <v>17</v>
      </c>
      <c r="C213" s="25" t="s">
        <v>539</v>
      </c>
      <c r="D213" s="12">
        <v>7.28</v>
      </c>
      <c r="E213" s="14">
        <v>1.2072968490878939</v>
      </c>
      <c r="F213" s="7">
        <v>6.03</v>
      </c>
      <c r="G213" s="7">
        <f t="shared" si="180"/>
        <v>6.0727031509121066</v>
      </c>
      <c r="H213" s="16">
        <f t="shared" si="181"/>
        <v>8.4872968490878939</v>
      </c>
      <c r="I213" s="11">
        <f t="shared" si="169"/>
        <v>0.10729671724387244</v>
      </c>
      <c r="J213" s="39">
        <f t="shared" si="170"/>
        <v>1.7793817121703553E-2</v>
      </c>
      <c r="K213" s="39">
        <f t="shared" si="182"/>
        <v>56.199296258939043</v>
      </c>
      <c r="L213" s="39">
        <f t="shared" si="183"/>
        <v>8.9502900122168882E-2</v>
      </c>
      <c r="M213" s="39">
        <f t="shared" si="184"/>
        <v>0.12509053436557599</v>
      </c>
      <c r="N213" s="42"/>
      <c r="O213" s="8"/>
      <c r="P213" s="9"/>
      <c r="Q213" s="9"/>
      <c r="R213" s="8"/>
      <c r="S213" s="9"/>
      <c r="T213" s="9"/>
      <c r="U213" s="8"/>
      <c r="V213" s="9"/>
      <c r="W213" s="9"/>
      <c r="X213" s="9"/>
      <c r="Y213" s="8"/>
      <c r="Z213" s="9"/>
      <c r="AA213" s="8">
        <v>0</v>
      </c>
      <c r="AB213" s="9">
        <v>1</v>
      </c>
      <c r="AC213" s="8">
        <v>0</v>
      </c>
      <c r="AD213" s="9">
        <v>0</v>
      </c>
      <c r="AE213" s="9">
        <v>1</v>
      </c>
      <c r="AF213" s="9">
        <v>0</v>
      </c>
      <c r="AG213" s="9">
        <v>0</v>
      </c>
      <c r="AH213" s="8">
        <v>3132</v>
      </c>
      <c r="AI213" s="9">
        <v>9</v>
      </c>
      <c r="AJ213" s="9">
        <f t="shared" si="161"/>
        <v>3122</v>
      </c>
      <c r="AL213" s="7">
        <v>9.8249999999999993</v>
      </c>
      <c r="AM213" s="7">
        <f t="shared" si="179"/>
        <v>24.175000000000001</v>
      </c>
      <c r="AN213" s="9">
        <v>0</v>
      </c>
      <c r="AO213" s="9">
        <v>1</v>
      </c>
      <c r="AP213" s="9">
        <v>0</v>
      </c>
      <c r="AQ213" s="9">
        <v>0</v>
      </c>
      <c r="AR213" s="9">
        <v>0</v>
      </c>
      <c r="AS213" s="9">
        <v>1</v>
      </c>
      <c r="AT213" s="8">
        <v>0</v>
      </c>
      <c r="AU213" s="9">
        <v>1</v>
      </c>
      <c r="AV213" s="31">
        <v>0</v>
      </c>
      <c r="AW213" s="9">
        <v>0</v>
      </c>
      <c r="AX213" s="9">
        <v>0</v>
      </c>
      <c r="AY213" s="31">
        <v>1</v>
      </c>
      <c r="AZ213" s="21">
        <v>1992</v>
      </c>
      <c r="BA213" s="23"/>
      <c r="BB213" s="39">
        <f t="shared" si="185"/>
        <v>0.26250000000000001</v>
      </c>
      <c r="BC213" s="39">
        <v>0.25</v>
      </c>
      <c r="BD213" s="39">
        <v>0.22500000000000001</v>
      </c>
      <c r="BE213" s="59">
        <f t="shared" si="186"/>
        <v>0.26250000000000001</v>
      </c>
      <c r="BF213" s="39" t="s">
        <v>433</v>
      </c>
      <c r="BG213" s="59" t="s">
        <v>433</v>
      </c>
      <c r="BH213" s="39" t="s">
        <v>433</v>
      </c>
      <c r="BI213" s="39" t="s">
        <v>433</v>
      </c>
      <c r="BJ213" s="39" t="s">
        <v>433</v>
      </c>
      <c r="BK213" s="39" t="s">
        <v>433</v>
      </c>
      <c r="BL213" s="39" t="s">
        <v>433</v>
      </c>
      <c r="BM213" s="57">
        <v>0.67</v>
      </c>
      <c r="BN213" s="18">
        <v>0.33</v>
      </c>
      <c r="BO213">
        <v>0</v>
      </c>
      <c r="BP213" s="54">
        <f t="shared" si="167"/>
        <v>1</v>
      </c>
      <c r="BQ213">
        <v>0.38</v>
      </c>
      <c r="BR213" s="54">
        <v>0.62</v>
      </c>
      <c r="BT213" s="18"/>
      <c r="BU213">
        <f t="shared" si="187"/>
        <v>0.44099999999999995</v>
      </c>
      <c r="BV213" s="18">
        <v>0.55900000000000005</v>
      </c>
      <c r="BW213" s="18" t="s">
        <v>118</v>
      </c>
      <c r="CD213" s="18"/>
      <c r="CG213" s="18"/>
      <c r="CJ213" s="25">
        <v>40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 s="18">
        <v>0</v>
      </c>
      <c r="CS213">
        <v>0</v>
      </c>
      <c r="CT213">
        <v>0</v>
      </c>
      <c r="CU213">
        <v>1</v>
      </c>
      <c r="CV213" s="18">
        <v>0</v>
      </c>
      <c r="CW213">
        <v>0</v>
      </c>
      <c r="CX213">
        <v>0</v>
      </c>
      <c r="CY213">
        <v>0</v>
      </c>
      <c r="CZ213">
        <v>0</v>
      </c>
      <c r="DA213" s="18">
        <v>0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 s="18">
        <v>0</v>
      </c>
      <c r="DN213" s="18"/>
      <c r="DS213" s="43" t="s">
        <v>397</v>
      </c>
    </row>
    <row r="214" spans="1:123" x14ac:dyDescent="0.25">
      <c r="A214">
        <v>213</v>
      </c>
      <c r="B214">
        <v>17</v>
      </c>
      <c r="C214" s="25" t="s">
        <v>539</v>
      </c>
      <c r="D214" s="12">
        <v>11.4</v>
      </c>
      <c r="E214" s="14">
        <v>3.3727810650887577</v>
      </c>
      <c r="F214" s="7">
        <v>3.38</v>
      </c>
      <c r="G214" s="7">
        <f t="shared" si="180"/>
        <v>8.0272189349112431</v>
      </c>
      <c r="H214" s="16">
        <f t="shared" si="181"/>
        <v>14.772781065088758</v>
      </c>
      <c r="I214" s="11">
        <f t="shared" si="169"/>
        <v>6.0381943826493679E-2</v>
      </c>
      <c r="J214" s="39">
        <f t="shared" si="170"/>
        <v>1.7864480422039548E-2</v>
      </c>
      <c r="K214" s="39">
        <f t="shared" si="182"/>
        <v>55.976998847741029</v>
      </c>
      <c r="L214" s="39">
        <f t="shared" si="183"/>
        <v>4.2517463404454128E-2</v>
      </c>
      <c r="M214" s="39">
        <f t="shared" si="184"/>
        <v>7.8246424248533231E-2</v>
      </c>
      <c r="N214" s="42"/>
      <c r="O214" s="8"/>
      <c r="P214" s="9"/>
      <c r="Q214" s="9"/>
      <c r="R214" s="8"/>
      <c r="S214" s="9"/>
      <c r="T214" s="9"/>
      <c r="U214" s="8"/>
      <c r="V214" s="9"/>
      <c r="W214" s="9"/>
      <c r="X214" s="9"/>
      <c r="Y214" s="8"/>
      <c r="Z214" s="9"/>
      <c r="AA214" s="8">
        <v>0</v>
      </c>
      <c r="AB214" s="9">
        <v>1</v>
      </c>
      <c r="AC214" s="8">
        <v>0</v>
      </c>
      <c r="AD214" s="9">
        <v>0</v>
      </c>
      <c r="AE214" s="9">
        <v>1</v>
      </c>
      <c r="AF214" s="9">
        <v>0</v>
      </c>
      <c r="AG214" s="9">
        <v>0</v>
      </c>
      <c r="AH214" s="8">
        <v>3132</v>
      </c>
      <c r="AI214" s="9">
        <v>9</v>
      </c>
      <c r="AJ214" s="9">
        <f t="shared" si="161"/>
        <v>3122</v>
      </c>
      <c r="AL214" s="7">
        <v>9.8249999999999993</v>
      </c>
      <c r="AM214" s="7">
        <f t="shared" si="179"/>
        <v>24.175000000000001</v>
      </c>
      <c r="AN214" s="9">
        <v>0</v>
      </c>
      <c r="AO214" s="9">
        <v>1</v>
      </c>
      <c r="AP214" s="9">
        <v>0</v>
      </c>
      <c r="AQ214" s="9">
        <v>0</v>
      </c>
      <c r="AR214" s="9">
        <v>0</v>
      </c>
      <c r="AS214" s="9">
        <v>1</v>
      </c>
      <c r="AT214" s="8">
        <v>0</v>
      </c>
      <c r="AU214" s="9">
        <v>1</v>
      </c>
      <c r="AV214" s="31">
        <v>0</v>
      </c>
      <c r="AW214" s="9">
        <v>0</v>
      </c>
      <c r="AX214" s="9">
        <v>0</v>
      </c>
      <c r="AY214" s="31">
        <v>1</v>
      </c>
      <c r="AZ214" s="21">
        <v>1992</v>
      </c>
      <c r="BA214" s="23"/>
      <c r="BB214" s="39">
        <f t="shared" si="185"/>
        <v>0.26250000000000001</v>
      </c>
      <c r="BC214" s="39">
        <v>0.25</v>
      </c>
      <c r="BD214" s="39">
        <v>0.22500000000000001</v>
      </c>
      <c r="BE214" s="59">
        <f t="shared" si="186"/>
        <v>0.26250000000000001</v>
      </c>
      <c r="BF214" s="39" t="s">
        <v>433</v>
      </c>
      <c r="BG214" s="59" t="s">
        <v>433</v>
      </c>
      <c r="BH214" s="39" t="s">
        <v>433</v>
      </c>
      <c r="BI214" s="39" t="s">
        <v>433</v>
      </c>
      <c r="BJ214" s="39" t="s">
        <v>433</v>
      </c>
      <c r="BK214" s="39" t="s">
        <v>433</v>
      </c>
      <c r="BL214" s="39" t="s">
        <v>433</v>
      </c>
      <c r="BM214" s="57">
        <v>0.67</v>
      </c>
      <c r="BN214" s="18">
        <v>0.33</v>
      </c>
      <c r="BO214">
        <v>0</v>
      </c>
      <c r="BP214" s="54">
        <f t="shared" si="167"/>
        <v>1</v>
      </c>
      <c r="BQ214">
        <v>0.38</v>
      </c>
      <c r="BR214" s="54">
        <v>0.62</v>
      </c>
      <c r="BT214" s="18"/>
      <c r="BU214">
        <f t="shared" si="187"/>
        <v>0.44099999999999995</v>
      </c>
      <c r="BV214" s="18">
        <v>0.55900000000000005</v>
      </c>
      <c r="BW214" s="18" t="s">
        <v>118</v>
      </c>
      <c r="CD214" s="18"/>
      <c r="CG214" s="18"/>
      <c r="CJ214" s="25">
        <v>40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 s="18">
        <v>0</v>
      </c>
      <c r="CS214">
        <v>0</v>
      </c>
      <c r="CT214">
        <v>0</v>
      </c>
      <c r="CU214">
        <v>1</v>
      </c>
      <c r="CV214" s="18">
        <v>0</v>
      </c>
      <c r="CW214">
        <v>0</v>
      </c>
      <c r="CX214">
        <v>0</v>
      </c>
      <c r="CY214">
        <v>0</v>
      </c>
      <c r="CZ214">
        <v>0</v>
      </c>
      <c r="DA214" s="18">
        <v>0</v>
      </c>
      <c r="DB214">
        <v>0</v>
      </c>
      <c r="DC214">
        <v>0</v>
      </c>
      <c r="DD214">
        <v>1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 s="18">
        <v>0</v>
      </c>
      <c r="DN214" s="18"/>
      <c r="DS214" s="43" t="s">
        <v>397</v>
      </c>
    </row>
    <row r="215" spans="1:123" x14ac:dyDescent="0.25">
      <c r="A215">
        <v>214</v>
      </c>
      <c r="B215">
        <v>17</v>
      </c>
      <c r="C215" s="25" t="s">
        <v>539</v>
      </c>
      <c r="D215" s="12">
        <v>0.4</v>
      </c>
      <c r="E215" s="14">
        <v>0.83333333333333337</v>
      </c>
      <c r="F215" s="7">
        <v>0.48</v>
      </c>
      <c r="G215" s="7">
        <f t="shared" si="180"/>
        <v>-0.43333333333333335</v>
      </c>
      <c r="H215" s="16">
        <f t="shared" si="181"/>
        <v>1.2333333333333334</v>
      </c>
      <c r="I215" s="11">
        <f t="shared" si="169"/>
        <v>8.3440660789958192E-3</v>
      </c>
      <c r="J215" s="39">
        <f t="shared" si="170"/>
        <v>1.7383470997907959E-2</v>
      </c>
      <c r="K215" s="39">
        <f t="shared" si="182"/>
        <v>57.525910683795345</v>
      </c>
      <c r="L215" s="39">
        <f t="shared" si="183"/>
        <v>-9.03940491891214E-3</v>
      </c>
      <c r="M215" s="39">
        <f t="shared" si="184"/>
        <v>2.5727537076903777E-2</v>
      </c>
      <c r="N215" s="42"/>
      <c r="O215" s="8"/>
      <c r="P215" s="9"/>
      <c r="Q215" s="9"/>
      <c r="R215" s="8"/>
      <c r="S215" s="9"/>
      <c r="T215" s="9"/>
      <c r="U215" s="8"/>
      <c r="V215" s="9"/>
      <c r="W215" s="9"/>
      <c r="X215" s="9"/>
      <c r="Y215" s="8"/>
      <c r="Z215" s="9"/>
      <c r="AA215" s="8">
        <v>0</v>
      </c>
      <c r="AB215" s="9">
        <v>1</v>
      </c>
      <c r="AC215" s="8">
        <v>0</v>
      </c>
      <c r="AD215" s="9">
        <v>0</v>
      </c>
      <c r="AE215" s="9">
        <v>1</v>
      </c>
      <c r="AF215" s="9">
        <v>0</v>
      </c>
      <c r="AG215" s="9">
        <v>0</v>
      </c>
      <c r="AH215" s="8">
        <v>3319</v>
      </c>
      <c r="AI215" s="9">
        <v>9</v>
      </c>
      <c r="AJ215" s="9">
        <f t="shared" si="161"/>
        <v>3309</v>
      </c>
      <c r="AL215" s="7">
        <v>10.520000000000001</v>
      </c>
      <c r="AM215" s="7">
        <f t="shared" si="179"/>
        <v>23.479999999999997</v>
      </c>
      <c r="AN215" s="9">
        <v>0</v>
      </c>
      <c r="AO215" s="9">
        <v>1</v>
      </c>
      <c r="AP215" s="9">
        <v>0</v>
      </c>
      <c r="AQ215" s="9">
        <v>0</v>
      </c>
      <c r="AR215" s="9">
        <v>0</v>
      </c>
      <c r="AS215" s="9">
        <v>1</v>
      </c>
      <c r="AT215" s="8">
        <v>0</v>
      </c>
      <c r="AU215" s="9">
        <v>1</v>
      </c>
      <c r="AV215" s="31">
        <v>0</v>
      </c>
      <c r="AW215" s="9">
        <v>0</v>
      </c>
      <c r="AX215" s="9">
        <v>0</v>
      </c>
      <c r="AY215" s="31">
        <v>1</v>
      </c>
      <c r="AZ215" s="21">
        <v>1992</v>
      </c>
      <c r="BA215" s="23"/>
      <c r="BB215" s="39">
        <f t="shared" si="185"/>
        <v>0.17</v>
      </c>
      <c r="BC215" s="39">
        <v>0.2</v>
      </c>
      <c r="BD215" s="39">
        <v>0.46</v>
      </c>
      <c r="BE215" s="59">
        <f t="shared" si="186"/>
        <v>0.17</v>
      </c>
      <c r="BF215" s="39" t="s">
        <v>433</v>
      </c>
      <c r="BG215" s="59" t="s">
        <v>433</v>
      </c>
      <c r="BH215" s="39" t="s">
        <v>433</v>
      </c>
      <c r="BI215" s="39" t="s">
        <v>433</v>
      </c>
      <c r="BJ215" s="39" t="s">
        <v>433</v>
      </c>
      <c r="BK215" s="39" t="s">
        <v>433</v>
      </c>
      <c r="BL215" s="39" t="s">
        <v>433</v>
      </c>
      <c r="BM215" s="57">
        <v>0.67</v>
      </c>
      <c r="BN215" s="18">
        <v>0.33</v>
      </c>
      <c r="BO215">
        <v>1</v>
      </c>
      <c r="BP215" s="54">
        <f t="shared" si="167"/>
        <v>0</v>
      </c>
      <c r="BQ215">
        <v>0.31</v>
      </c>
      <c r="BR215" s="54">
        <v>0.69</v>
      </c>
      <c r="BT215" s="18"/>
      <c r="BU215">
        <f t="shared" si="187"/>
        <v>0.56800000000000006</v>
      </c>
      <c r="BV215" s="18">
        <v>0.432</v>
      </c>
      <c r="BW215" s="18" t="s">
        <v>118</v>
      </c>
      <c r="CD215" s="18"/>
      <c r="CG215" s="18"/>
      <c r="CJ215" s="25">
        <v>40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 s="18">
        <v>0</v>
      </c>
      <c r="CS215">
        <v>0</v>
      </c>
      <c r="CT215">
        <v>0</v>
      </c>
      <c r="CU215">
        <v>1</v>
      </c>
      <c r="CV215" s="18">
        <v>0</v>
      </c>
      <c r="CW215">
        <v>0</v>
      </c>
      <c r="CX215">
        <v>0</v>
      </c>
      <c r="CY215">
        <v>0</v>
      </c>
      <c r="CZ215">
        <v>0</v>
      </c>
      <c r="DA215" s="18">
        <v>0</v>
      </c>
      <c r="DB215">
        <v>0</v>
      </c>
      <c r="DC215">
        <v>0</v>
      </c>
      <c r="DD215">
        <v>1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 s="18">
        <v>0</v>
      </c>
      <c r="DN215" s="18"/>
      <c r="DS215" s="43" t="s">
        <v>397</v>
      </c>
    </row>
    <row r="216" spans="1:123" x14ac:dyDescent="0.25">
      <c r="A216">
        <v>215</v>
      </c>
      <c r="B216">
        <v>17</v>
      </c>
      <c r="C216" s="25" t="s">
        <v>539</v>
      </c>
      <c r="D216" s="12">
        <v>4.2250000000000005</v>
      </c>
      <c r="E216" s="14">
        <v>1.0536159600997508</v>
      </c>
      <c r="F216" s="7">
        <v>4.01</v>
      </c>
      <c r="G216" s="7">
        <f t="shared" si="180"/>
        <v>3.17138403990025</v>
      </c>
      <c r="H216" s="16">
        <f t="shared" si="181"/>
        <v>5.2786159600997511</v>
      </c>
      <c r="I216" s="11">
        <f t="shared" si="169"/>
        <v>6.9541381927090723E-2</v>
      </c>
      <c r="J216" s="39">
        <f t="shared" si="170"/>
        <v>1.7341990505508911E-2</v>
      </c>
      <c r="K216" s="39">
        <f t="shared" si="182"/>
        <v>57.663507524256623</v>
      </c>
      <c r="L216" s="39">
        <f t="shared" si="183"/>
        <v>5.2199391421581809E-2</v>
      </c>
      <c r="M216" s="39">
        <f t="shared" si="184"/>
        <v>8.6883372432599637E-2</v>
      </c>
      <c r="N216" s="42"/>
      <c r="O216" s="8"/>
      <c r="P216" s="9"/>
      <c r="Q216" s="9"/>
      <c r="R216" s="8"/>
      <c r="S216" s="9"/>
      <c r="T216" s="9"/>
      <c r="U216" s="8"/>
      <c r="V216" s="9"/>
      <c r="W216" s="9"/>
      <c r="X216" s="9"/>
      <c r="Y216" s="8"/>
      <c r="Z216" s="9"/>
      <c r="AA216" s="8">
        <v>0</v>
      </c>
      <c r="AB216" s="9">
        <v>1</v>
      </c>
      <c r="AC216" s="8">
        <v>0</v>
      </c>
      <c r="AD216" s="9">
        <v>0</v>
      </c>
      <c r="AE216" s="9">
        <v>1</v>
      </c>
      <c r="AF216" s="9">
        <v>0</v>
      </c>
      <c r="AG216" s="9">
        <v>0</v>
      </c>
      <c r="AH216" s="8">
        <v>3319</v>
      </c>
      <c r="AI216" s="9">
        <v>9</v>
      </c>
      <c r="AJ216" s="9">
        <f t="shared" si="161"/>
        <v>3309</v>
      </c>
      <c r="AL216" s="7">
        <v>10.520000000000001</v>
      </c>
      <c r="AM216" s="7">
        <f t="shared" si="179"/>
        <v>23.479999999999997</v>
      </c>
      <c r="AN216" s="9">
        <v>0</v>
      </c>
      <c r="AO216" s="9">
        <v>1</v>
      </c>
      <c r="AP216" s="9">
        <v>0</v>
      </c>
      <c r="AQ216" s="9">
        <v>0</v>
      </c>
      <c r="AR216" s="9">
        <v>0</v>
      </c>
      <c r="AS216" s="9">
        <v>1</v>
      </c>
      <c r="AT216" s="8">
        <v>0</v>
      </c>
      <c r="AU216" s="9">
        <v>1</v>
      </c>
      <c r="AV216" s="31">
        <v>0</v>
      </c>
      <c r="AW216" s="9">
        <v>0</v>
      </c>
      <c r="AX216" s="9">
        <v>0</v>
      </c>
      <c r="AY216" s="31">
        <v>1</v>
      </c>
      <c r="AZ216" s="21">
        <v>1992</v>
      </c>
      <c r="BA216" s="23"/>
      <c r="BB216" s="39">
        <f t="shared" si="185"/>
        <v>0.17</v>
      </c>
      <c r="BC216" s="39">
        <v>0.2</v>
      </c>
      <c r="BD216" s="39">
        <v>0.46</v>
      </c>
      <c r="BE216" s="59">
        <f t="shared" si="186"/>
        <v>0.17</v>
      </c>
      <c r="BF216" s="39" t="s">
        <v>433</v>
      </c>
      <c r="BG216" s="59" t="s">
        <v>433</v>
      </c>
      <c r="BH216" s="39" t="s">
        <v>433</v>
      </c>
      <c r="BI216" s="39" t="s">
        <v>433</v>
      </c>
      <c r="BJ216" s="39" t="s">
        <v>433</v>
      </c>
      <c r="BK216" s="39" t="s">
        <v>433</v>
      </c>
      <c r="BL216" s="39" t="s">
        <v>433</v>
      </c>
      <c r="BM216" s="57">
        <v>0.67</v>
      </c>
      <c r="BN216" s="18">
        <v>0.33</v>
      </c>
      <c r="BO216">
        <v>1</v>
      </c>
      <c r="BP216" s="54">
        <f t="shared" si="167"/>
        <v>0</v>
      </c>
      <c r="BQ216">
        <v>0.31</v>
      </c>
      <c r="BR216" s="54">
        <v>0.69</v>
      </c>
      <c r="BT216" s="18"/>
      <c r="BU216">
        <f t="shared" si="187"/>
        <v>0.56800000000000006</v>
      </c>
      <c r="BV216" s="18">
        <v>0.432</v>
      </c>
      <c r="BW216" s="18" t="s">
        <v>118</v>
      </c>
      <c r="CD216" s="18"/>
      <c r="CG216" s="18"/>
      <c r="CJ216" s="25">
        <v>40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 s="18">
        <v>0</v>
      </c>
      <c r="CS216">
        <v>0</v>
      </c>
      <c r="CT216">
        <v>0</v>
      </c>
      <c r="CU216">
        <v>1</v>
      </c>
      <c r="CV216" s="18">
        <v>0</v>
      </c>
      <c r="CW216">
        <v>0</v>
      </c>
      <c r="CX216">
        <v>0</v>
      </c>
      <c r="CY216">
        <v>0</v>
      </c>
      <c r="CZ216">
        <v>0</v>
      </c>
      <c r="DA216" s="18">
        <v>0</v>
      </c>
      <c r="DB216">
        <v>0</v>
      </c>
      <c r="DC216">
        <v>0</v>
      </c>
      <c r="DD216">
        <v>1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 s="18">
        <v>0</v>
      </c>
      <c r="DN216" s="18"/>
      <c r="DS216" s="43" t="s">
        <v>397</v>
      </c>
    </row>
    <row r="217" spans="1:123" x14ac:dyDescent="0.25">
      <c r="A217">
        <v>216</v>
      </c>
      <c r="B217">
        <v>17</v>
      </c>
      <c r="C217" s="25" t="s">
        <v>539</v>
      </c>
      <c r="D217" s="12">
        <v>7.3999999999999986</v>
      </c>
      <c r="E217" s="14">
        <v>1.1111111111111109</v>
      </c>
      <c r="F217" s="7">
        <v>6.66</v>
      </c>
      <c r="G217" s="7">
        <f t="shared" si="180"/>
        <v>6.2888888888888879</v>
      </c>
      <c r="H217" s="16">
        <f t="shared" si="181"/>
        <v>8.5111111111111093</v>
      </c>
      <c r="I217" s="11">
        <f t="shared" si="169"/>
        <v>0.1150096877331656</v>
      </c>
      <c r="J217" s="39">
        <f t="shared" si="170"/>
        <v>1.7268721881856693E-2</v>
      </c>
      <c r="K217" s="39">
        <f t="shared" si="182"/>
        <v>57.908165227366688</v>
      </c>
      <c r="L217" s="39">
        <f t="shared" si="183"/>
        <v>9.7740965851308897E-2</v>
      </c>
      <c r="M217" s="39">
        <f t="shared" si="184"/>
        <v>0.1322784096150223</v>
      </c>
      <c r="N217" s="42"/>
      <c r="O217" s="8"/>
      <c r="P217" s="9"/>
      <c r="Q217" s="9"/>
      <c r="R217" s="8"/>
      <c r="S217" s="9"/>
      <c r="T217" s="9"/>
      <c r="U217" s="8"/>
      <c r="V217" s="9"/>
      <c r="W217" s="9"/>
      <c r="X217" s="9"/>
      <c r="Y217" s="8"/>
      <c r="Z217" s="9"/>
      <c r="AA217" s="8">
        <v>0</v>
      </c>
      <c r="AB217" s="9">
        <v>1</v>
      </c>
      <c r="AC217" s="8">
        <v>0</v>
      </c>
      <c r="AD217" s="9">
        <v>0</v>
      </c>
      <c r="AE217" s="9">
        <v>1</v>
      </c>
      <c r="AF217" s="9">
        <v>0</v>
      </c>
      <c r="AG217" s="9">
        <v>0</v>
      </c>
      <c r="AH217" s="8">
        <v>3319</v>
      </c>
      <c r="AI217" s="9">
        <v>9</v>
      </c>
      <c r="AJ217" s="9">
        <f t="shared" si="161"/>
        <v>3309</v>
      </c>
      <c r="AL217" s="7">
        <v>10.520000000000001</v>
      </c>
      <c r="AM217" s="7">
        <f t="shared" si="179"/>
        <v>23.479999999999997</v>
      </c>
      <c r="AN217" s="9">
        <v>0</v>
      </c>
      <c r="AO217" s="9">
        <v>1</v>
      </c>
      <c r="AP217" s="9">
        <v>0</v>
      </c>
      <c r="AQ217" s="9">
        <v>0</v>
      </c>
      <c r="AR217" s="9">
        <v>0</v>
      </c>
      <c r="AS217" s="9">
        <v>1</v>
      </c>
      <c r="AT217" s="8">
        <v>0</v>
      </c>
      <c r="AU217" s="9">
        <v>1</v>
      </c>
      <c r="AV217" s="31">
        <v>0</v>
      </c>
      <c r="AW217" s="9">
        <v>0</v>
      </c>
      <c r="AX217" s="9">
        <v>0</v>
      </c>
      <c r="AY217" s="31">
        <v>1</v>
      </c>
      <c r="AZ217" s="21">
        <v>1992</v>
      </c>
      <c r="BA217" s="23"/>
      <c r="BB217" s="39">
        <f t="shared" si="185"/>
        <v>0.17</v>
      </c>
      <c r="BC217" s="39">
        <v>0.2</v>
      </c>
      <c r="BD217" s="39">
        <v>0.46</v>
      </c>
      <c r="BE217" s="59">
        <f t="shared" si="186"/>
        <v>0.17</v>
      </c>
      <c r="BF217" s="39" t="s">
        <v>433</v>
      </c>
      <c r="BG217" s="59" t="s">
        <v>433</v>
      </c>
      <c r="BH217" s="39" t="s">
        <v>433</v>
      </c>
      <c r="BI217" s="39" t="s">
        <v>433</v>
      </c>
      <c r="BJ217" s="39" t="s">
        <v>433</v>
      </c>
      <c r="BK217" s="39" t="s">
        <v>433</v>
      </c>
      <c r="BL217" s="39" t="s">
        <v>433</v>
      </c>
      <c r="BM217" s="57">
        <v>0.67</v>
      </c>
      <c r="BN217" s="18">
        <v>0.33</v>
      </c>
      <c r="BO217">
        <v>1</v>
      </c>
      <c r="BP217" s="54">
        <f t="shared" si="167"/>
        <v>0</v>
      </c>
      <c r="BQ217">
        <v>0.31</v>
      </c>
      <c r="BR217" s="54">
        <v>0.69</v>
      </c>
      <c r="BT217" s="18"/>
      <c r="BU217">
        <f t="shared" si="187"/>
        <v>0.56800000000000006</v>
      </c>
      <c r="BV217" s="18">
        <v>0.432</v>
      </c>
      <c r="BW217" s="18" t="s">
        <v>118</v>
      </c>
      <c r="CD217" s="18"/>
      <c r="CG217" s="18"/>
      <c r="CJ217" s="25">
        <v>40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 s="18">
        <v>0</v>
      </c>
      <c r="CS217">
        <v>0</v>
      </c>
      <c r="CT217">
        <v>0</v>
      </c>
      <c r="CU217">
        <v>1</v>
      </c>
      <c r="CV217" s="18">
        <v>0</v>
      </c>
      <c r="CW217">
        <v>0</v>
      </c>
      <c r="CX217">
        <v>0</v>
      </c>
      <c r="CY217">
        <v>0</v>
      </c>
      <c r="CZ217">
        <v>0</v>
      </c>
      <c r="DA217" s="18">
        <v>0</v>
      </c>
      <c r="DB217">
        <v>0</v>
      </c>
      <c r="DC217">
        <v>0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 s="18">
        <v>0</v>
      </c>
      <c r="DN217" s="18"/>
      <c r="DS217" s="43" t="s">
        <v>397</v>
      </c>
    </row>
    <row r="218" spans="1:123" x14ac:dyDescent="0.25">
      <c r="A218">
        <v>217</v>
      </c>
      <c r="B218">
        <v>17</v>
      </c>
      <c r="C218" s="25" t="s">
        <v>539</v>
      </c>
      <c r="D218" s="12">
        <v>13.233333333333333</v>
      </c>
      <c r="E218" s="14">
        <v>2.2315907813378302</v>
      </c>
      <c r="F218" s="7">
        <v>5.93</v>
      </c>
      <c r="G218" s="7">
        <f t="shared" si="180"/>
        <v>11.001742551995502</v>
      </c>
      <c r="H218" s="16">
        <f t="shared" si="181"/>
        <v>15.464924114671163</v>
      </c>
      <c r="I218" s="11">
        <f t="shared" si="169"/>
        <v>0.10254414096067127</v>
      </c>
      <c r="J218" s="39">
        <f t="shared" si="170"/>
        <v>1.7292435237887233E-2</v>
      </c>
      <c r="K218" s="39">
        <f t="shared" si="182"/>
        <v>57.828754958065623</v>
      </c>
      <c r="L218" s="39">
        <f t="shared" si="183"/>
        <v>8.5251705722784038E-2</v>
      </c>
      <c r="M218" s="39">
        <f t="shared" si="184"/>
        <v>0.1198365761985585</v>
      </c>
      <c r="N218" s="42"/>
      <c r="O218" s="8"/>
      <c r="P218" s="9"/>
      <c r="Q218" s="9"/>
      <c r="R218" s="8"/>
      <c r="S218" s="9"/>
      <c r="T218" s="9"/>
      <c r="U218" s="8"/>
      <c r="V218" s="9"/>
      <c r="W218" s="9"/>
      <c r="X218" s="9"/>
      <c r="Y218" s="8"/>
      <c r="Z218" s="9"/>
      <c r="AA218" s="8">
        <v>0</v>
      </c>
      <c r="AB218" s="9">
        <v>1</v>
      </c>
      <c r="AC218" s="8">
        <v>0</v>
      </c>
      <c r="AD218" s="9">
        <v>0</v>
      </c>
      <c r="AE218" s="9">
        <v>1</v>
      </c>
      <c r="AF218" s="9">
        <v>0</v>
      </c>
      <c r="AG218" s="9">
        <v>0</v>
      </c>
      <c r="AH218" s="8">
        <v>3319</v>
      </c>
      <c r="AI218" s="9">
        <v>9</v>
      </c>
      <c r="AJ218" s="9">
        <f t="shared" si="161"/>
        <v>3309</v>
      </c>
      <c r="AL218" s="7">
        <v>10.520000000000001</v>
      </c>
      <c r="AM218" s="7">
        <f t="shared" si="179"/>
        <v>23.479999999999997</v>
      </c>
      <c r="AN218" s="9">
        <v>0</v>
      </c>
      <c r="AO218" s="9">
        <v>1</v>
      </c>
      <c r="AP218" s="9">
        <v>0</v>
      </c>
      <c r="AQ218" s="9">
        <v>0</v>
      </c>
      <c r="AR218" s="9">
        <v>0</v>
      </c>
      <c r="AS218" s="9">
        <v>1</v>
      </c>
      <c r="AT218" s="8">
        <v>0</v>
      </c>
      <c r="AU218" s="9">
        <v>1</v>
      </c>
      <c r="AV218" s="31">
        <v>0</v>
      </c>
      <c r="AW218" s="9">
        <v>0</v>
      </c>
      <c r="AX218" s="9">
        <v>0</v>
      </c>
      <c r="AY218" s="31">
        <v>1</v>
      </c>
      <c r="AZ218" s="21">
        <v>1992</v>
      </c>
      <c r="BA218" s="23"/>
      <c r="BB218" s="39">
        <f t="shared" si="185"/>
        <v>0.17</v>
      </c>
      <c r="BC218" s="39">
        <v>0.2</v>
      </c>
      <c r="BD218" s="39">
        <v>0.46</v>
      </c>
      <c r="BE218" s="59">
        <f t="shared" si="186"/>
        <v>0.17</v>
      </c>
      <c r="BF218" s="39" t="s">
        <v>433</v>
      </c>
      <c r="BG218" s="59" t="s">
        <v>433</v>
      </c>
      <c r="BH218" s="39" t="s">
        <v>433</v>
      </c>
      <c r="BI218" s="39" t="s">
        <v>433</v>
      </c>
      <c r="BJ218" s="39" t="s">
        <v>433</v>
      </c>
      <c r="BK218" s="39" t="s">
        <v>433</v>
      </c>
      <c r="BL218" s="39" t="s">
        <v>433</v>
      </c>
      <c r="BM218" s="57">
        <v>0.67</v>
      </c>
      <c r="BN218" s="18">
        <v>0.33</v>
      </c>
      <c r="BO218">
        <v>1</v>
      </c>
      <c r="BP218" s="54">
        <f t="shared" si="167"/>
        <v>0</v>
      </c>
      <c r="BQ218">
        <v>0.31</v>
      </c>
      <c r="BR218" s="54">
        <v>0.69</v>
      </c>
      <c r="BT218" s="18"/>
      <c r="BU218">
        <f t="shared" si="187"/>
        <v>0.56800000000000006</v>
      </c>
      <c r="BV218" s="18">
        <v>0.432</v>
      </c>
      <c r="BW218" s="18" t="s">
        <v>118</v>
      </c>
      <c r="CD218" s="18"/>
      <c r="CG218" s="18"/>
      <c r="CJ218" s="25">
        <v>40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 s="18">
        <v>0</v>
      </c>
      <c r="CS218">
        <v>0</v>
      </c>
      <c r="CT218">
        <v>0</v>
      </c>
      <c r="CU218">
        <v>1</v>
      </c>
      <c r="CV218" s="18">
        <v>0</v>
      </c>
      <c r="CW218">
        <v>0</v>
      </c>
      <c r="CX218">
        <v>0</v>
      </c>
      <c r="CY218">
        <v>0</v>
      </c>
      <c r="CZ218">
        <v>0</v>
      </c>
      <c r="DA218" s="18">
        <v>0</v>
      </c>
      <c r="DB218">
        <v>0</v>
      </c>
      <c r="DC218">
        <v>0</v>
      </c>
      <c r="DD218">
        <v>1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 s="18">
        <v>0</v>
      </c>
      <c r="DN218" s="18"/>
      <c r="DS218" s="43" t="s">
        <v>397</v>
      </c>
    </row>
    <row r="219" spans="1:123" x14ac:dyDescent="0.25">
      <c r="A219">
        <v>218</v>
      </c>
      <c r="B219">
        <v>17</v>
      </c>
      <c r="C219" s="25" t="s">
        <v>539</v>
      </c>
      <c r="D219" s="12">
        <v>5</v>
      </c>
      <c r="E219" s="14">
        <v>1.1441647597254003</v>
      </c>
      <c r="F219" s="7">
        <v>4.37</v>
      </c>
      <c r="G219" s="7">
        <f t="shared" si="180"/>
        <v>3.8558352402745997</v>
      </c>
      <c r="H219" s="16">
        <f t="shared" si="181"/>
        <v>6.1441647597254008</v>
      </c>
      <c r="I219" s="11">
        <f t="shared" si="169"/>
        <v>9.2496418034845096E-2</v>
      </c>
      <c r="J219" s="39">
        <f t="shared" si="170"/>
        <v>2.1166228383259746E-2</v>
      </c>
      <c r="K219" s="39">
        <f t="shared" si="182"/>
        <v>47.245072758966096</v>
      </c>
      <c r="L219" s="39">
        <f t="shared" si="183"/>
        <v>7.1330189651585357E-2</v>
      </c>
      <c r="M219" s="39">
        <f t="shared" si="184"/>
        <v>0.11366264641810483</v>
      </c>
      <c r="N219" s="42"/>
      <c r="O219" s="8"/>
      <c r="P219" s="9"/>
      <c r="Q219" s="9"/>
      <c r="R219" s="8"/>
      <c r="S219" s="9"/>
      <c r="T219" s="9"/>
      <c r="U219" s="8"/>
      <c r="V219" s="9"/>
      <c r="W219" s="9"/>
      <c r="X219" s="9"/>
      <c r="Y219" s="8"/>
      <c r="Z219" s="9"/>
      <c r="AA219" s="8">
        <v>0</v>
      </c>
      <c r="AB219" s="9">
        <v>1</v>
      </c>
      <c r="AC219" s="8">
        <v>0</v>
      </c>
      <c r="AD219" s="9">
        <v>0</v>
      </c>
      <c r="AE219" s="9">
        <v>1</v>
      </c>
      <c r="AF219" s="9">
        <v>0</v>
      </c>
      <c r="AG219" s="9">
        <v>0</v>
      </c>
      <c r="AH219" s="8">
        <v>2223</v>
      </c>
      <c r="AI219" s="9">
        <v>9</v>
      </c>
      <c r="AJ219" s="9">
        <f t="shared" si="161"/>
        <v>2213</v>
      </c>
      <c r="AL219" s="7">
        <v>9.8450000000000006</v>
      </c>
      <c r="AM219" s="7">
        <f t="shared" si="179"/>
        <v>24.155000000000001</v>
      </c>
      <c r="AN219" s="9">
        <v>0</v>
      </c>
      <c r="AO219" s="9">
        <v>1</v>
      </c>
      <c r="AP219" s="9">
        <v>0</v>
      </c>
      <c r="AQ219" s="9">
        <v>0</v>
      </c>
      <c r="AR219" s="9">
        <v>0</v>
      </c>
      <c r="AS219" s="9">
        <v>1</v>
      </c>
      <c r="AT219" s="8">
        <v>0</v>
      </c>
      <c r="AU219" s="9">
        <v>1</v>
      </c>
      <c r="AV219" s="31">
        <v>0</v>
      </c>
      <c r="AW219" s="9">
        <v>0</v>
      </c>
      <c r="AX219" s="9">
        <v>0</v>
      </c>
      <c r="AY219" s="31">
        <v>1</v>
      </c>
      <c r="AZ219" s="21">
        <v>1999</v>
      </c>
      <c r="BA219" s="23"/>
      <c r="BB219" s="39">
        <f t="shared" si="185"/>
        <v>0.19249999999999998</v>
      </c>
      <c r="BC219" s="39">
        <v>0.28999999999999998</v>
      </c>
      <c r="BD219" s="39">
        <v>0.32500000000000001</v>
      </c>
      <c r="BE219" s="59">
        <f t="shared" si="186"/>
        <v>0.19249999999999998</v>
      </c>
      <c r="BF219" s="39" t="s">
        <v>433</v>
      </c>
      <c r="BG219" s="59" t="s">
        <v>433</v>
      </c>
      <c r="BH219" s="39" t="s">
        <v>433</v>
      </c>
      <c r="BI219" s="39" t="s">
        <v>433</v>
      </c>
      <c r="BJ219" s="39" t="s">
        <v>433</v>
      </c>
      <c r="BK219" s="39" t="s">
        <v>433</v>
      </c>
      <c r="BL219" s="39" t="s">
        <v>433</v>
      </c>
      <c r="BM219" s="57">
        <v>0.67</v>
      </c>
      <c r="BN219" s="18">
        <v>0.33</v>
      </c>
      <c r="BO219">
        <v>0</v>
      </c>
      <c r="BP219" s="54">
        <f t="shared" si="167"/>
        <v>1</v>
      </c>
      <c r="BQ219">
        <v>0.38</v>
      </c>
      <c r="BR219" s="54">
        <v>0.62</v>
      </c>
      <c r="BT219" s="18"/>
      <c r="BU219">
        <f t="shared" si="187"/>
        <v>0.48099999999999998</v>
      </c>
      <c r="BV219" s="18">
        <v>0.51900000000000002</v>
      </c>
      <c r="BW219" s="18" t="s">
        <v>118</v>
      </c>
      <c r="CD219" s="18"/>
      <c r="CG219" s="18"/>
      <c r="CJ219" s="25">
        <v>40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 s="18">
        <v>0</v>
      </c>
      <c r="CS219">
        <v>0</v>
      </c>
      <c r="CT219">
        <v>0</v>
      </c>
      <c r="CU219">
        <v>1</v>
      </c>
      <c r="CV219" s="18">
        <v>0</v>
      </c>
      <c r="CW219">
        <v>0</v>
      </c>
      <c r="CX219">
        <v>0</v>
      </c>
      <c r="CY219">
        <v>0</v>
      </c>
      <c r="CZ219">
        <v>0</v>
      </c>
      <c r="DA219" s="18">
        <v>0</v>
      </c>
      <c r="DB219">
        <v>0</v>
      </c>
      <c r="DC219">
        <v>0</v>
      </c>
      <c r="DD219">
        <v>1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 s="18">
        <v>0</v>
      </c>
      <c r="DN219" s="18"/>
      <c r="DS219" s="43" t="s">
        <v>397</v>
      </c>
    </row>
    <row r="220" spans="1:123" x14ac:dyDescent="0.25">
      <c r="A220">
        <v>219</v>
      </c>
      <c r="B220">
        <v>17</v>
      </c>
      <c r="C220" s="25" t="s">
        <v>539</v>
      </c>
      <c r="D220" s="12">
        <v>4.0250000000000004</v>
      </c>
      <c r="E220" s="14">
        <v>0.60254491017964085</v>
      </c>
      <c r="F220" s="7">
        <v>6.6799999999999988</v>
      </c>
      <c r="G220" s="7">
        <f t="shared" si="180"/>
        <v>3.4224550898203594</v>
      </c>
      <c r="H220" s="16">
        <f t="shared" si="181"/>
        <v>4.6275449101796413</v>
      </c>
      <c r="I220" s="11">
        <f t="shared" si="169"/>
        <v>0.1405888277505167</v>
      </c>
      <c r="J220" s="39">
        <f t="shared" si="170"/>
        <v>2.1046231699179154E-2</v>
      </c>
      <c r="K220" s="39">
        <f t="shared" si="182"/>
        <v>47.514444119656922</v>
      </c>
      <c r="L220" s="39">
        <f t="shared" si="183"/>
        <v>0.11954259605133755</v>
      </c>
      <c r="M220" s="39">
        <f t="shared" si="184"/>
        <v>0.16163505944969586</v>
      </c>
      <c r="N220" s="42"/>
      <c r="O220" s="8"/>
      <c r="P220" s="9"/>
      <c r="Q220" s="9"/>
      <c r="R220" s="8"/>
      <c r="S220" s="9"/>
      <c r="T220" s="9"/>
      <c r="U220" s="8"/>
      <c r="V220" s="9"/>
      <c r="W220" s="9"/>
      <c r="X220" s="9"/>
      <c r="Y220" s="8"/>
      <c r="Z220" s="9"/>
      <c r="AA220" s="8">
        <v>0</v>
      </c>
      <c r="AB220" s="9">
        <v>1</v>
      </c>
      <c r="AC220" s="8">
        <v>0</v>
      </c>
      <c r="AD220" s="9">
        <v>0</v>
      </c>
      <c r="AE220" s="9">
        <v>1</v>
      </c>
      <c r="AF220" s="9">
        <v>0</v>
      </c>
      <c r="AG220" s="9">
        <v>0</v>
      </c>
      <c r="AH220" s="8">
        <v>2223</v>
      </c>
      <c r="AI220" s="9">
        <v>9</v>
      </c>
      <c r="AJ220" s="9">
        <f t="shared" si="161"/>
        <v>2213</v>
      </c>
      <c r="AL220" s="7">
        <v>9.8450000000000006</v>
      </c>
      <c r="AM220" s="7">
        <f t="shared" si="179"/>
        <v>24.155000000000001</v>
      </c>
      <c r="AN220" s="9">
        <v>0</v>
      </c>
      <c r="AO220" s="9">
        <v>1</v>
      </c>
      <c r="AP220" s="9">
        <v>0</v>
      </c>
      <c r="AQ220" s="9">
        <v>0</v>
      </c>
      <c r="AR220" s="9">
        <v>0</v>
      </c>
      <c r="AS220" s="9">
        <v>1</v>
      </c>
      <c r="AT220" s="8">
        <v>0</v>
      </c>
      <c r="AU220" s="9">
        <v>1</v>
      </c>
      <c r="AV220" s="31">
        <v>0</v>
      </c>
      <c r="AW220" s="9">
        <v>0</v>
      </c>
      <c r="AX220" s="9">
        <v>0</v>
      </c>
      <c r="AY220" s="31">
        <v>1</v>
      </c>
      <c r="AZ220" s="21">
        <v>1999</v>
      </c>
      <c r="BA220" s="23"/>
      <c r="BB220" s="39">
        <f t="shared" si="185"/>
        <v>0.19249999999999998</v>
      </c>
      <c r="BC220" s="39">
        <v>0.28999999999999998</v>
      </c>
      <c r="BD220" s="39">
        <v>0.32500000000000001</v>
      </c>
      <c r="BE220" s="59">
        <f t="shared" si="186"/>
        <v>0.19249999999999998</v>
      </c>
      <c r="BF220" s="39" t="s">
        <v>433</v>
      </c>
      <c r="BG220" s="59" t="s">
        <v>433</v>
      </c>
      <c r="BH220" s="39" t="s">
        <v>433</v>
      </c>
      <c r="BI220" s="39" t="s">
        <v>433</v>
      </c>
      <c r="BJ220" s="39" t="s">
        <v>433</v>
      </c>
      <c r="BK220" s="39" t="s">
        <v>433</v>
      </c>
      <c r="BL220" s="39" t="s">
        <v>433</v>
      </c>
      <c r="BM220" s="57">
        <v>0.67</v>
      </c>
      <c r="BN220" s="18">
        <v>0.33</v>
      </c>
      <c r="BO220">
        <v>0</v>
      </c>
      <c r="BP220" s="54">
        <f t="shared" si="167"/>
        <v>1</v>
      </c>
      <c r="BQ220">
        <v>0.38</v>
      </c>
      <c r="BR220" s="54">
        <v>0.62</v>
      </c>
      <c r="BT220" s="18"/>
      <c r="BU220">
        <f t="shared" si="187"/>
        <v>0.48099999999999998</v>
      </c>
      <c r="BV220" s="18">
        <v>0.51900000000000002</v>
      </c>
      <c r="BW220" s="18" t="s">
        <v>118</v>
      </c>
      <c r="CD220" s="18"/>
      <c r="CG220" s="18"/>
      <c r="CJ220" s="25">
        <v>40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 s="18">
        <v>0</v>
      </c>
      <c r="CS220">
        <v>0</v>
      </c>
      <c r="CT220">
        <v>0</v>
      </c>
      <c r="CU220">
        <v>1</v>
      </c>
      <c r="CV220" s="18">
        <v>0</v>
      </c>
      <c r="CW220">
        <v>0</v>
      </c>
      <c r="CX220">
        <v>0</v>
      </c>
      <c r="CY220">
        <v>0</v>
      </c>
      <c r="CZ220">
        <v>0</v>
      </c>
      <c r="DA220" s="18">
        <v>0</v>
      </c>
      <c r="DB220">
        <v>0</v>
      </c>
      <c r="DC220">
        <v>0</v>
      </c>
      <c r="DD220">
        <v>1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</v>
      </c>
      <c r="DL220" s="18">
        <v>0</v>
      </c>
      <c r="DN220" s="18"/>
      <c r="DS220" s="43" t="s">
        <v>397</v>
      </c>
    </row>
    <row r="221" spans="1:123" x14ac:dyDescent="0.25">
      <c r="A221">
        <v>220</v>
      </c>
      <c r="B221">
        <v>17</v>
      </c>
      <c r="C221" s="25" t="s">
        <v>539</v>
      </c>
      <c r="D221" s="12">
        <v>12.279999999999998</v>
      </c>
      <c r="E221" s="14">
        <v>2.2615101289134434</v>
      </c>
      <c r="F221" s="7">
        <v>5.43</v>
      </c>
      <c r="G221" s="7">
        <f t="shared" si="180"/>
        <v>10.018489871086555</v>
      </c>
      <c r="H221" s="16">
        <f t="shared" si="181"/>
        <v>14.541510128913441</v>
      </c>
      <c r="I221" s="11">
        <f t="shared" si="169"/>
        <v>0.11466610641194247</v>
      </c>
      <c r="J221" s="39">
        <f t="shared" si="170"/>
        <v>2.1117146668866014E-2</v>
      </c>
      <c r="K221" s="39">
        <f t="shared" si="182"/>
        <v>47.354882536017342</v>
      </c>
      <c r="L221" s="39">
        <f t="shared" si="183"/>
        <v>9.3548959743076449E-2</v>
      </c>
      <c r="M221" s="39">
        <f t="shared" si="184"/>
        <v>0.13578325308080849</v>
      </c>
      <c r="N221" s="42"/>
      <c r="O221" s="8"/>
      <c r="P221" s="9"/>
      <c r="Q221" s="9"/>
      <c r="R221" s="8"/>
      <c r="S221" s="9"/>
      <c r="T221" s="9"/>
      <c r="U221" s="8"/>
      <c r="V221" s="9"/>
      <c r="W221" s="9"/>
      <c r="X221" s="9"/>
      <c r="Y221" s="8"/>
      <c r="Z221" s="9"/>
      <c r="AA221" s="8">
        <v>0</v>
      </c>
      <c r="AB221" s="9">
        <v>1</v>
      </c>
      <c r="AC221" s="8">
        <v>0</v>
      </c>
      <c r="AD221" s="9">
        <v>0</v>
      </c>
      <c r="AE221" s="9">
        <v>1</v>
      </c>
      <c r="AF221" s="9">
        <v>0</v>
      </c>
      <c r="AG221" s="9">
        <v>0</v>
      </c>
      <c r="AH221" s="8">
        <v>2223</v>
      </c>
      <c r="AI221" s="9">
        <v>9</v>
      </c>
      <c r="AJ221" s="9">
        <f t="shared" si="161"/>
        <v>2213</v>
      </c>
      <c r="AL221" s="7">
        <v>9.8450000000000006</v>
      </c>
      <c r="AM221" s="7">
        <f t="shared" si="179"/>
        <v>24.155000000000001</v>
      </c>
      <c r="AN221" s="9">
        <v>0</v>
      </c>
      <c r="AO221" s="9">
        <v>1</v>
      </c>
      <c r="AP221" s="9">
        <v>0</v>
      </c>
      <c r="AQ221" s="9">
        <v>0</v>
      </c>
      <c r="AR221" s="9">
        <v>0</v>
      </c>
      <c r="AS221" s="9">
        <v>1</v>
      </c>
      <c r="AT221" s="8">
        <v>0</v>
      </c>
      <c r="AU221" s="9">
        <v>1</v>
      </c>
      <c r="AV221" s="31">
        <v>0</v>
      </c>
      <c r="AW221" s="9">
        <v>0</v>
      </c>
      <c r="AX221" s="9">
        <v>0</v>
      </c>
      <c r="AY221" s="31">
        <v>1</v>
      </c>
      <c r="AZ221" s="21">
        <v>1999</v>
      </c>
      <c r="BA221" s="23"/>
      <c r="BB221" s="39">
        <f t="shared" si="185"/>
        <v>0.19249999999999998</v>
      </c>
      <c r="BC221" s="39">
        <v>0.28999999999999998</v>
      </c>
      <c r="BD221" s="39">
        <v>0.32500000000000001</v>
      </c>
      <c r="BE221" s="59">
        <f t="shared" si="186"/>
        <v>0.19249999999999998</v>
      </c>
      <c r="BF221" s="39" t="s">
        <v>433</v>
      </c>
      <c r="BG221" s="59" t="s">
        <v>433</v>
      </c>
      <c r="BH221" s="39" t="s">
        <v>433</v>
      </c>
      <c r="BI221" s="39" t="s">
        <v>433</v>
      </c>
      <c r="BJ221" s="39" t="s">
        <v>433</v>
      </c>
      <c r="BK221" s="39" t="s">
        <v>433</v>
      </c>
      <c r="BL221" s="39" t="s">
        <v>433</v>
      </c>
      <c r="BM221" s="57">
        <v>0.67</v>
      </c>
      <c r="BN221" s="18">
        <v>0.33</v>
      </c>
      <c r="BO221">
        <v>0</v>
      </c>
      <c r="BP221" s="54">
        <f t="shared" si="167"/>
        <v>1</v>
      </c>
      <c r="BQ221">
        <v>0.38</v>
      </c>
      <c r="BR221" s="54">
        <v>0.62</v>
      </c>
      <c r="BT221" s="18"/>
      <c r="BU221">
        <f t="shared" si="187"/>
        <v>0.48099999999999998</v>
      </c>
      <c r="BV221" s="18">
        <v>0.51900000000000002</v>
      </c>
      <c r="BW221" s="18" t="s">
        <v>118</v>
      </c>
      <c r="CD221" s="18"/>
      <c r="CG221" s="18"/>
      <c r="CJ221" s="25">
        <v>40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 s="18">
        <v>0</v>
      </c>
      <c r="CS221">
        <v>0</v>
      </c>
      <c r="CT221">
        <v>0</v>
      </c>
      <c r="CU221">
        <v>1</v>
      </c>
      <c r="CV221" s="18">
        <v>0</v>
      </c>
      <c r="CW221">
        <v>0</v>
      </c>
      <c r="CX221">
        <v>0</v>
      </c>
      <c r="CY221">
        <v>0</v>
      </c>
      <c r="CZ221">
        <v>0</v>
      </c>
      <c r="DA221" s="18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 s="18">
        <v>0</v>
      </c>
      <c r="DN221" s="18"/>
      <c r="DS221" s="43" t="s">
        <v>397</v>
      </c>
    </row>
    <row r="222" spans="1:123" x14ac:dyDescent="0.25">
      <c r="A222">
        <v>221</v>
      </c>
      <c r="B222">
        <v>17</v>
      </c>
      <c r="C222" s="25" t="s">
        <v>539</v>
      </c>
      <c r="D222" s="12">
        <v>18.350000000000001</v>
      </c>
      <c r="E222" s="14">
        <v>5.2881844380403455</v>
      </c>
      <c r="F222" s="7">
        <v>3.4700000000000006</v>
      </c>
      <c r="G222" s="7">
        <f t="shared" si="180"/>
        <v>13.061815561959655</v>
      </c>
      <c r="H222" s="16">
        <f t="shared" si="181"/>
        <v>23.638184438040348</v>
      </c>
      <c r="I222" s="11">
        <f t="shared" si="169"/>
        <v>7.3563176755564369E-2</v>
      </c>
      <c r="J222" s="39">
        <f t="shared" si="170"/>
        <v>2.1199762753764943E-2</v>
      </c>
      <c r="K222" s="39">
        <f t="shared" si="182"/>
        <v>47.17033919742363</v>
      </c>
      <c r="L222" s="39">
        <f t="shared" si="183"/>
        <v>5.2363414001799426E-2</v>
      </c>
      <c r="M222" s="39">
        <f t="shared" si="184"/>
        <v>9.4762939509329319E-2</v>
      </c>
      <c r="N222" s="42"/>
      <c r="O222" s="8"/>
      <c r="P222" s="9"/>
      <c r="Q222" s="9"/>
      <c r="R222" s="8"/>
      <c r="S222" s="9"/>
      <c r="T222" s="9"/>
      <c r="U222" s="8"/>
      <c r="V222" s="9"/>
      <c r="W222" s="9"/>
      <c r="X222" s="9"/>
      <c r="Y222" s="8"/>
      <c r="Z222" s="9"/>
      <c r="AA222" s="8">
        <v>0</v>
      </c>
      <c r="AB222" s="9">
        <v>1</v>
      </c>
      <c r="AC222" s="8">
        <v>0</v>
      </c>
      <c r="AD222" s="9">
        <v>0</v>
      </c>
      <c r="AE222" s="9">
        <v>1</v>
      </c>
      <c r="AF222" s="9">
        <v>0</v>
      </c>
      <c r="AG222" s="9">
        <v>0</v>
      </c>
      <c r="AH222" s="8">
        <v>2223</v>
      </c>
      <c r="AI222" s="9">
        <v>9</v>
      </c>
      <c r="AJ222" s="9">
        <f t="shared" si="161"/>
        <v>2213</v>
      </c>
      <c r="AL222" s="7">
        <v>9.8450000000000006</v>
      </c>
      <c r="AM222" s="7">
        <f t="shared" si="179"/>
        <v>24.155000000000001</v>
      </c>
      <c r="AN222" s="9">
        <v>0</v>
      </c>
      <c r="AO222" s="9">
        <v>1</v>
      </c>
      <c r="AP222" s="9">
        <v>0</v>
      </c>
      <c r="AQ222" s="9">
        <v>0</v>
      </c>
      <c r="AR222" s="9">
        <v>0</v>
      </c>
      <c r="AS222" s="9">
        <v>1</v>
      </c>
      <c r="AT222" s="8">
        <v>0</v>
      </c>
      <c r="AU222" s="9">
        <v>1</v>
      </c>
      <c r="AV222" s="31">
        <v>0</v>
      </c>
      <c r="AW222" s="9">
        <v>0</v>
      </c>
      <c r="AX222" s="9">
        <v>0</v>
      </c>
      <c r="AY222" s="31">
        <v>1</v>
      </c>
      <c r="AZ222" s="21">
        <v>1999</v>
      </c>
      <c r="BA222" s="23"/>
      <c r="BB222" s="39">
        <f t="shared" si="185"/>
        <v>0.19249999999999998</v>
      </c>
      <c r="BC222" s="39">
        <v>0.28999999999999998</v>
      </c>
      <c r="BD222" s="39">
        <v>0.32500000000000001</v>
      </c>
      <c r="BE222" s="59">
        <f t="shared" si="186"/>
        <v>0.19249999999999998</v>
      </c>
      <c r="BF222" s="39" t="s">
        <v>433</v>
      </c>
      <c r="BG222" s="59" t="s">
        <v>433</v>
      </c>
      <c r="BH222" s="39" t="s">
        <v>433</v>
      </c>
      <c r="BI222" s="39" t="s">
        <v>433</v>
      </c>
      <c r="BJ222" s="39" t="s">
        <v>433</v>
      </c>
      <c r="BK222" s="39" t="s">
        <v>433</v>
      </c>
      <c r="BL222" s="39" t="s">
        <v>433</v>
      </c>
      <c r="BM222" s="57">
        <v>0.67</v>
      </c>
      <c r="BN222" s="18">
        <v>0.33</v>
      </c>
      <c r="BO222">
        <v>0</v>
      </c>
      <c r="BP222" s="54">
        <f t="shared" si="167"/>
        <v>1</v>
      </c>
      <c r="BQ222">
        <v>0.38</v>
      </c>
      <c r="BR222" s="54">
        <v>0.62</v>
      </c>
      <c r="BT222" s="18"/>
      <c r="BU222">
        <f t="shared" si="187"/>
        <v>0.48099999999999998</v>
      </c>
      <c r="BV222" s="18">
        <v>0.51900000000000002</v>
      </c>
      <c r="BW222" s="18" t="s">
        <v>118</v>
      </c>
      <c r="CD222" s="18"/>
      <c r="CG222" s="18"/>
      <c r="CJ222" s="25">
        <v>40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 s="18">
        <v>0</v>
      </c>
      <c r="CS222">
        <v>0</v>
      </c>
      <c r="CT222">
        <v>0</v>
      </c>
      <c r="CU222">
        <v>1</v>
      </c>
      <c r="CV222" s="18">
        <v>0</v>
      </c>
      <c r="CW222">
        <v>0</v>
      </c>
      <c r="CX222">
        <v>0</v>
      </c>
      <c r="CY222">
        <v>0</v>
      </c>
      <c r="CZ222">
        <v>0</v>
      </c>
      <c r="DA222" s="18">
        <v>0</v>
      </c>
      <c r="DB222">
        <v>0</v>
      </c>
      <c r="DC222">
        <v>0</v>
      </c>
      <c r="DD222">
        <v>1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 s="18">
        <v>0</v>
      </c>
      <c r="DN222" s="18"/>
      <c r="DS222" s="43" t="s">
        <v>397</v>
      </c>
    </row>
    <row r="223" spans="1:123" x14ac:dyDescent="0.25">
      <c r="A223">
        <v>222</v>
      </c>
      <c r="B223">
        <v>17</v>
      </c>
      <c r="C223" s="25" t="s">
        <v>539</v>
      </c>
      <c r="D223" s="12">
        <v>1.3</v>
      </c>
      <c r="E223" s="14">
        <v>1.4285714285714286</v>
      </c>
      <c r="F223" s="7">
        <v>0.91</v>
      </c>
      <c r="G223" s="7">
        <f t="shared" si="180"/>
        <v>-0.12857142857142856</v>
      </c>
      <c r="H223" s="16">
        <f t="shared" si="181"/>
        <v>2.7285714285714286</v>
      </c>
      <c r="I223" s="11">
        <f t="shared" si="169"/>
        <v>2.1987937949940178E-2</v>
      </c>
      <c r="J223" s="39">
        <f t="shared" si="170"/>
        <v>2.4162569175758434E-2</v>
      </c>
      <c r="K223" s="39">
        <f t="shared" si="182"/>
        <v>41.386327452432887</v>
      </c>
      <c r="L223" s="39">
        <f t="shared" si="183"/>
        <v>-2.1746312258182562E-3</v>
      </c>
      <c r="M223" s="39">
        <f t="shared" si="184"/>
        <v>4.6150507125698612E-2</v>
      </c>
      <c r="N223" s="42"/>
      <c r="O223" s="8"/>
      <c r="P223" s="9"/>
      <c r="Q223" s="9"/>
      <c r="R223" s="8"/>
      <c r="S223" s="9"/>
      <c r="T223" s="9"/>
      <c r="U223" s="8"/>
      <c r="V223" s="9"/>
      <c r="W223" s="9"/>
      <c r="X223" s="9"/>
      <c r="Y223" s="8"/>
      <c r="Z223" s="9"/>
      <c r="AA223" s="8">
        <v>0</v>
      </c>
      <c r="AB223" s="9">
        <v>1</v>
      </c>
      <c r="AC223" s="8">
        <v>0</v>
      </c>
      <c r="AD223" s="9">
        <v>0</v>
      </c>
      <c r="AE223" s="9">
        <v>1</v>
      </c>
      <c r="AF223" s="9">
        <v>0</v>
      </c>
      <c r="AG223" s="9">
        <v>0</v>
      </c>
      <c r="AH223" s="8">
        <v>1722</v>
      </c>
      <c r="AI223" s="9">
        <v>9</v>
      </c>
      <c r="AJ223" s="9">
        <f t="shared" si="161"/>
        <v>1712</v>
      </c>
      <c r="AL223" s="7">
        <v>10.525</v>
      </c>
      <c r="AM223" s="7">
        <f t="shared" si="179"/>
        <v>23.475000000000001</v>
      </c>
      <c r="AN223" s="9">
        <v>0</v>
      </c>
      <c r="AO223" s="9">
        <v>1</v>
      </c>
      <c r="AP223" s="9">
        <v>0</v>
      </c>
      <c r="AQ223" s="9">
        <v>0</v>
      </c>
      <c r="AR223" s="9">
        <v>0</v>
      </c>
      <c r="AS223" s="9">
        <v>1</v>
      </c>
      <c r="AT223" s="8">
        <v>0</v>
      </c>
      <c r="AU223" s="9">
        <v>1</v>
      </c>
      <c r="AV223" s="31">
        <v>0</v>
      </c>
      <c r="AW223" s="9">
        <v>0</v>
      </c>
      <c r="AX223" s="9">
        <v>0</v>
      </c>
      <c r="AY223" s="31">
        <v>1</v>
      </c>
      <c r="AZ223" s="21">
        <v>1999</v>
      </c>
      <c r="BA223" s="23"/>
      <c r="BB223" s="39">
        <f t="shared" si="185"/>
        <v>0.12</v>
      </c>
      <c r="BC223" s="39">
        <v>0.23</v>
      </c>
      <c r="BD223" s="39">
        <v>0.53</v>
      </c>
      <c r="BE223" s="59">
        <f t="shared" si="186"/>
        <v>0.12</v>
      </c>
      <c r="BF223" s="39" t="s">
        <v>433</v>
      </c>
      <c r="BG223" s="59" t="s">
        <v>433</v>
      </c>
      <c r="BH223" s="39" t="s">
        <v>433</v>
      </c>
      <c r="BI223" s="39" t="s">
        <v>433</v>
      </c>
      <c r="BJ223" s="39" t="s">
        <v>433</v>
      </c>
      <c r="BK223" s="39" t="s">
        <v>433</v>
      </c>
      <c r="BL223" s="39" t="s">
        <v>433</v>
      </c>
      <c r="BM223" s="57">
        <v>0.67</v>
      </c>
      <c r="BN223" s="18">
        <v>0.33</v>
      </c>
      <c r="BO223">
        <v>1</v>
      </c>
      <c r="BP223" s="54">
        <f t="shared" si="167"/>
        <v>0</v>
      </c>
      <c r="BQ223">
        <v>0.31</v>
      </c>
      <c r="BR223" s="54">
        <v>0.69</v>
      </c>
      <c r="BT223" s="18"/>
      <c r="BU223">
        <f t="shared" si="187"/>
        <v>0.41400000000000003</v>
      </c>
      <c r="BV223" s="18">
        <v>0.58599999999999997</v>
      </c>
      <c r="BW223" s="18" t="s">
        <v>118</v>
      </c>
      <c r="CD223" s="18"/>
      <c r="CG223" s="18"/>
      <c r="CJ223" s="25">
        <v>40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 s="18">
        <v>0</v>
      </c>
      <c r="CS223">
        <v>0</v>
      </c>
      <c r="CT223">
        <v>0</v>
      </c>
      <c r="CU223">
        <v>1</v>
      </c>
      <c r="CV223" s="18">
        <v>0</v>
      </c>
      <c r="CW223">
        <v>0</v>
      </c>
      <c r="CX223">
        <v>0</v>
      </c>
      <c r="CY223">
        <v>0</v>
      </c>
      <c r="CZ223">
        <v>0</v>
      </c>
      <c r="DA223" s="18">
        <v>0</v>
      </c>
      <c r="DB223">
        <v>0</v>
      </c>
      <c r="DC223">
        <v>0</v>
      </c>
      <c r="DD223">
        <v>1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 s="18">
        <v>0</v>
      </c>
      <c r="DN223" s="18"/>
      <c r="DS223" s="43" t="s">
        <v>397</v>
      </c>
    </row>
    <row r="224" spans="1:123" x14ac:dyDescent="0.25">
      <c r="A224">
        <v>223</v>
      </c>
      <c r="B224">
        <v>17</v>
      </c>
      <c r="C224" s="25" t="s">
        <v>539</v>
      </c>
      <c r="D224" s="12">
        <v>5.5749999999999993</v>
      </c>
      <c r="E224" s="14">
        <v>1.4443005181347148</v>
      </c>
      <c r="F224" s="7">
        <v>3.86</v>
      </c>
      <c r="G224" s="7">
        <f t="shared" si="180"/>
        <v>4.1306994818652845</v>
      </c>
      <c r="H224" s="16">
        <f t="shared" si="181"/>
        <v>7.0193005181347141</v>
      </c>
      <c r="I224" s="11">
        <f t="shared" si="169"/>
        <v>9.2886748403319508E-2</v>
      </c>
      <c r="J224" s="39">
        <f t="shared" si="170"/>
        <v>2.4063924456818524E-2</v>
      </c>
      <c r="K224" s="39">
        <f t="shared" si="182"/>
        <v>41.555981518910123</v>
      </c>
      <c r="L224" s="39">
        <f t="shared" si="183"/>
        <v>6.882282394650098E-2</v>
      </c>
      <c r="M224" s="39">
        <f t="shared" si="184"/>
        <v>0.11695067286013804</v>
      </c>
      <c r="N224" s="42"/>
      <c r="O224" s="8"/>
      <c r="P224" s="9"/>
      <c r="Q224" s="9"/>
      <c r="R224" s="8"/>
      <c r="S224" s="9"/>
      <c r="T224" s="9"/>
      <c r="U224" s="8"/>
      <c r="V224" s="9"/>
      <c r="W224" s="9"/>
      <c r="X224" s="9"/>
      <c r="Y224" s="8"/>
      <c r="Z224" s="9"/>
      <c r="AA224" s="8">
        <v>0</v>
      </c>
      <c r="AB224" s="9">
        <v>1</v>
      </c>
      <c r="AC224" s="8">
        <v>0</v>
      </c>
      <c r="AD224" s="9">
        <v>0</v>
      </c>
      <c r="AE224" s="9">
        <v>1</v>
      </c>
      <c r="AF224" s="9">
        <v>0</v>
      </c>
      <c r="AG224" s="9">
        <v>0</v>
      </c>
      <c r="AH224" s="8">
        <v>1722</v>
      </c>
      <c r="AI224" s="9">
        <v>9</v>
      </c>
      <c r="AJ224" s="9">
        <f t="shared" si="161"/>
        <v>1712</v>
      </c>
      <c r="AL224" s="7">
        <v>10.525</v>
      </c>
      <c r="AM224" s="7">
        <f t="shared" si="179"/>
        <v>23.475000000000001</v>
      </c>
      <c r="AN224" s="9">
        <v>0</v>
      </c>
      <c r="AO224" s="9">
        <v>1</v>
      </c>
      <c r="AP224" s="9">
        <v>0</v>
      </c>
      <c r="AQ224" s="9">
        <v>0</v>
      </c>
      <c r="AR224" s="9">
        <v>0</v>
      </c>
      <c r="AS224" s="9">
        <v>1</v>
      </c>
      <c r="AT224" s="8">
        <v>0</v>
      </c>
      <c r="AU224" s="9">
        <v>1</v>
      </c>
      <c r="AV224" s="31">
        <v>0</v>
      </c>
      <c r="AW224" s="9">
        <v>0</v>
      </c>
      <c r="AX224" s="9">
        <v>0</v>
      </c>
      <c r="AY224" s="31">
        <v>1</v>
      </c>
      <c r="AZ224" s="21">
        <v>1999</v>
      </c>
      <c r="BA224" s="23"/>
      <c r="BB224" s="39">
        <f t="shared" si="185"/>
        <v>0.12</v>
      </c>
      <c r="BC224" s="39">
        <v>0.23</v>
      </c>
      <c r="BD224" s="39">
        <v>0.53</v>
      </c>
      <c r="BE224" s="59">
        <f t="shared" si="186"/>
        <v>0.12</v>
      </c>
      <c r="BF224" s="39" t="s">
        <v>433</v>
      </c>
      <c r="BG224" s="59" t="s">
        <v>433</v>
      </c>
      <c r="BH224" s="39" t="s">
        <v>433</v>
      </c>
      <c r="BI224" s="39" t="s">
        <v>433</v>
      </c>
      <c r="BJ224" s="39" t="s">
        <v>433</v>
      </c>
      <c r="BK224" s="39" t="s">
        <v>433</v>
      </c>
      <c r="BL224" s="39" t="s">
        <v>433</v>
      </c>
      <c r="BM224" s="57">
        <v>0.67</v>
      </c>
      <c r="BN224" s="18">
        <v>0.33</v>
      </c>
      <c r="BO224">
        <v>1</v>
      </c>
      <c r="BP224" s="54">
        <f t="shared" si="167"/>
        <v>0</v>
      </c>
      <c r="BQ224">
        <v>0.31</v>
      </c>
      <c r="BR224" s="54">
        <v>0.69</v>
      </c>
      <c r="BT224" s="18"/>
      <c r="BU224">
        <f t="shared" si="187"/>
        <v>0.41400000000000003</v>
      </c>
      <c r="BV224" s="18">
        <v>0.58599999999999997</v>
      </c>
      <c r="BW224" s="18" t="s">
        <v>118</v>
      </c>
      <c r="CD224" s="18"/>
      <c r="CG224" s="18"/>
      <c r="CJ224" s="25">
        <v>40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 s="18">
        <v>0</v>
      </c>
      <c r="CS224">
        <v>0</v>
      </c>
      <c r="CT224">
        <v>0</v>
      </c>
      <c r="CU224">
        <v>1</v>
      </c>
      <c r="CV224" s="18">
        <v>0</v>
      </c>
      <c r="CW224">
        <v>0</v>
      </c>
      <c r="CX224">
        <v>0</v>
      </c>
      <c r="CY224">
        <v>0</v>
      </c>
      <c r="CZ224">
        <v>0</v>
      </c>
      <c r="DA224" s="18">
        <v>0</v>
      </c>
      <c r="DB224">
        <v>0</v>
      </c>
      <c r="DC224">
        <v>0</v>
      </c>
      <c r="DD224">
        <v>1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 s="18">
        <v>0</v>
      </c>
      <c r="DN224" s="18"/>
      <c r="DS224" s="43" t="s">
        <v>397</v>
      </c>
    </row>
    <row r="225" spans="1:123" x14ac:dyDescent="0.25">
      <c r="A225">
        <v>224</v>
      </c>
      <c r="B225">
        <v>17</v>
      </c>
      <c r="C225" s="25" t="s">
        <v>539</v>
      </c>
      <c r="D225" s="12">
        <v>5.6999999999999993</v>
      </c>
      <c r="E225" s="14">
        <v>1.3317757009345792</v>
      </c>
      <c r="F225" s="7">
        <v>4.28</v>
      </c>
      <c r="G225" s="7">
        <f t="shared" si="180"/>
        <v>4.3682242990654201</v>
      </c>
      <c r="H225" s="16">
        <f t="shared" si="181"/>
        <v>7.0317757009345785</v>
      </c>
      <c r="I225" s="11">
        <f t="shared" si="169"/>
        <v>0.10289179789375939</v>
      </c>
      <c r="J225" s="39">
        <f t="shared" si="170"/>
        <v>2.4040139694803595E-2</v>
      </c>
      <c r="K225" s="39">
        <f t="shared" si="182"/>
        <v>41.59709605248905</v>
      </c>
      <c r="L225" s="39">
        <f t="shared" si="183"/>
        <v>7.8851658198955801E-2</v>
      </c>
      <c r="M225" s="39">
        <f t="shared" si="184"/>
        <v>0.126931937588563</v>
      </c>
      <c r="N225" s="42"/>
      <c r="O225" s="8"/>
      <c r="P225" s="9"/>
      <c r="Q225" s="9"/>
      <c r="R225" s="8"/>
      <c r="S225" s="9"/>
      <c r="T225" s="9"/>
      <c r="U225" s="8"/>
      <c r="V225" s="9"/>
      <c r="W225" s="9"/>
      <c r="X225" s="9"/>
      <c r="Y225" s="8"/>
      <c r="Z225" s="9"/>
      <c r="AA225" s="8">
        <v>0</v>
      </c>
      <c r="AB225" s="9">
        <v>1</v>
      </c>
      <c r="AC225" s="8">
        <v>0</v>
      </c>
      <c r="AD225" s="9">
        <v>0</v>
      </c>
      <c r="AE225" s="9">
        <v>1</v>
      </c>
      <c r="AF225" s="9">
        <v>0</v>
      </c>
      <c r="AG225" s="9">
        <v>0</v>
      </c>
      <c r="AH225" s="8">
        <v>1722</v>
      </c>
      <c r="AI225" s="9">
        <v>9</v>
      </c>
      <c r="AJ225" s="9">
        <f t="shared" si="161"/>
        <v>1712</v>
      </c>
      <c r="AL225" s="7">
        <v>10.525</v>
      </c>
      <c r="AM225" s="7">
        <f t="shared" si="179"/>
        <v>23.475000000000001</v>
      </c>
      <c r="AN225" s="9">
        <v>0</v>
      </c>
      <c r="AO225" s="9">
        <v>1</v>
      </c>
      <c r="AP225" s="9">
        <v>0</v>
      </c>
      <c r="AQ225" s="9">
        <v>0</v>
      </c>
      <c r="AR225" s="9">
        <v>0</v>
      </c>
      <c r="AS225" s="9">
        <v>1</v>
      </c>
      <c r="AT225" s="8">
        <v>0</v>
      </c>
      <c r="AU225" s="9">
        <v>1</v>
      </c>
      <c r="AV225" s="31">
        <v>0</v>
      </c>
      <c r="AW225" s="9">
        <v>0</v>
      </c>
      <c r="AX225" s="9">
        <v>0</v>
      </c>
      <c r="AY225" s="31">
        <v>1</v>
      </c>
      <c r="AZ225" s="21">
        <v>1999</v>
      </c>
      <c r="BA225" s="23"/>
      <c r="BB225" s="39">
        <f t="shared" si="185"/>
        <v>0.12</v>
      </c>
      <c r="BC225" s="39">
        <v>0.23</v>
      </c>
      <c r="BD225" s="39">
        <v>0.53</v>
      </c>
      <c r="BE225" s="59">
        <f t="shared" si="186"/>
        <v>0.12</v>
      </c>
      <c r="BF225" s="39" t="s">
        <v>433</v>
      </c>
      <c r="BG225" s="59" t="s">
        <v>433</v>
      </c>
      <c r="BH225" s="39" t="s">
        <v>433</v>
      </c>
      <c r="BI225" s="39" t="s">
        <v>433</v>
      </c>
      <c r="BJ225" s="39" t="s">
        <v>433</v>
      </c>
      <c r="BK225" s="39" t="s">
        <v>433</v>
      </c>
      <c r="BL225" s="39" t="s">
        <v>433</v>
      </c>
      <c r="BM225" s="57">
        <v>0.67</v>
      </c>
      <c r="BN225" s="18">
        <v>0.33</v>
      </c>
      <c r="BO225">
        <v>1</v>
      </c>
      <c r="BP225" s="54">
        <f t="shared" si="167"/>
        <v>0</v>
      </c>
      <c r="BQ225">
        <v>0.31</v>
      </c>
      <c r="BR225" s="54">
        <v>0.69</v>
      </c>
      <c r="BT225" s="18"/>
      <c r="BU225">
        <f t="shared" si="187"/>
        <v>0.41400000000000003</v>
      </c>
      <c r="BV225" s="18">
        <v>0.58599999999999997</v>
      </c>
      <c r="BW225" s="18" t="s">
        <v>118</v>
      </c>
      <c r="CD225" s="18"/>
      <c r="CG225" s="18"/>
      <c r="CJ225" s="25">
        <v>40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 s="18">
        <v>0</v>
      </c>
      <c r="CS225">
        <v>0</v>
      </c>
      <c r="CT225">
        <v>0</v>
      </c>
      <c r="CU225">
        <v>1</v>
      </c>
      <c r="CV225" s="18">
        <v>0</v>
      </c>
      <c r="CW225">
        <v>0</v>
      </c>
      <c r="CX225">
        <v>0</v>
      </c>
      <c r="CY225">
        <v>0</v>
      </c>
      <c r="CZ225">
        <v>0</v>
      </c>
      <c r="DA225" s="18">
        <v>0</v>
      </c>
      <c r="DB225">
        <v>0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 s="18">
        <v>0</v>
      </c>
      <c r="DN225" s="18"/>
      <c r="DS225" s="43" t="s">
        <v>397</v>
      </c>
    </row>
    <row r="226" spans="1:123" x14ac:dyDescent="0.25">
      <c r="A226">
        <v>225</v>
      </c>
      <c r="B226">
        <v>17</v>
      </c>
      <c r="C226" s="25" t="s">
        <v>539</v>
      </c>
      <c r="D226" s="12">
        <v>18.866666666666667</v>
      </c>
      <c r="E226" s="14">
        <v>4.0573476702508957</v>
      </c>
      <c r="F226" s="7">
        <v>4.6500000000000004</v>
      </c>
      <c r="G226" s="7">
        <f t="shared" si="180"/>
        <v>14.809318996415772</v>
      </c>
      <c r="H226" s="16">
        <f t="shared" si="181"/>
        <v>22.924014336917562</v>
      </c>
      <c r="I226" s="11">
        <f t="shared" si="169"/>
        <v>0.11168007204614576</v>
      </c>
      <c r="J226" s="39">
        <f t="shared" si="170"/>
        <v>2.4017219794870051E-2</v>
      </c>
      <c r="K226" s="39">
        <f t="shared" si="182"/>
        <v>41.636792623832115</v>
      </c>
      <c r="L226" s="39">
        <f t="shared" si="183"/>
        <v>8.7662852251275708E-2</v>
      </c>
      <c r="M226" s="39">
        <f t="shared" si="184"/>
        <v>0.13569729184101581</v>
      </c>
      <c r="N226" s="42"/>
      <c r="O226" s="8"/>
      <c r="P226" s="9"/>
      <c r="Q226" s="9"/>
      <c r="R226" s="8"/>
      <c r="S226" s="9"/>
      <c r="T226" s="9"/>
      <c r="U226" s="8"/>
      <c r="V226" s="9"/>
      <c r="W226" s="9"/>
      <c r="X226" s="9"/>
      <c r="Y226" s="8"/>
      <c r="Z226" s="9"/>
      <c r="AA226" s="8">
        <v>0</v>
      </c>
      <c r="AB226" s="9">
        <v>1</v>
      </c>
      <c r="AC226" s="8">
        <v>0</v>
      </c>
      <c r="AD226" s="9">
        <v>0</v>
      </c>
      <c r="AE226" s="9">
        <v>1</v>
      </c>
      <c r="AF226" s="9">
        <v>0</v>
      </c>
      <c r="AG226" s="9">
        <v>0</v>
      </c>
      <c r="AH226" s="8">
        <v>1722</v>
      </c>
      <c r="AI226" s="9">
        <v>9</v>
      </c>
      <c r="AJ226" s="9">
        <f t="shared" si="161"/>
        <v>1712</v>
      </c>
      <c r="AL226" s="7">
        <v>10.53</v>
      </c>
      <c r="AM226" s="7">
        <f t="shared" si="179"/>
        <v>23.47</v>
      </c>
      <c r="AN226" s="9">
        <v>0</v>
      </c>
      <c r="AO226" s="9">
        <v>1</v>
      </c>
      <c r="AP226" s="9">
        <v>0</v>
      </c>
      <c r="AQ226" s="9">
        <v>0</v>
      </c>
      <c r="AR226" s="9">
        <v>0</v>
      </c>
      <c r="AS226" s="9">
        <v>1</v>
      </c>
      <c r="AT226" s="8">
        <v>0</v>
      </c>
      <c r="AU226" s="9">
        <v>1</v>
      </c>
      <c r="AV226" s="31">
        <v>0</v>
      </c>
      <c r="AW226" s="9">
        <v>0</v>
      </c>
      <c r="AX226" s="9">
        <v>0</v>
      </c>
      <c r="AY226" s="31">
        <v>1</v>
      </c>
      <c r="AZ226" s="21">
        <v>1999</v>
      </c>
      <c r="BA226" s="23"/>
      <c r="BB226" s="39">
        <f>(1-BC226-BD226)/2</f>
        <v>0.12</v>
      </c>
      <c r="BC226" s="39">
        <v>0.23</v>
      </c>
      <c r="BD226" s="39">
        <v>0.53</v>
      </c>
      <c r="BE226" s="59">
        <f t="shared" si="186"/>
        <v>0.12</v>
      </c>
      <c r="BF226" s="39" t="s">
        <v>433</v>
      </c>
      <c r="BG226" s="59" t="s">
        <v>433</v>
      </c>
      <c r="BH226" s="39" t="s">
        <v>433</v>
      </c>
      <c r="BI226" s="39" t="s">
        <v>433</v>
      </c>
      <c r="BJ226" s="39" t="s">
        <v>433</v>
      </c>
      <c r="BK226" s="39" t="s">
        <v>433</v>
      </c>
      <c r="BL226" s="39" t="s">
        <v>433</v>
      </c>
      <c r="BM226" s="57">
        <v>0.67</v>
      </c>
      <c r="BN226" s="18">
        <v>0.33</v>
      </c>
      <c r="BO226">
        <v>1</v>
      </c>
      <c r="BP226" s="54">
        <f t="shared" si="167"/>
        <v>0</v>
      </c>
      <c r="BQ226">
        <v>0.31</v>
      </c>
      <c r="BR226" s="54">
        <v>0.69</v>
      </c>
      <c r="BT226" s="18"/>
      <c r="BU226">
        <f t="shared" si="187"/>
        <v>0.41400000000000003</v>
      </c>
      <c r="BV226" s="18">
        <v>0.58599999999999997</v>
      </c>
      <c r="BW226" s="18" t="s">
        <v>118</v>
      </c>
      <c r="CD226" s="18"/>
      <c r="CG226" s="18"/>
      <c r="CJ226" s="25">
        <v>40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 s="18">
        <v>0</v>
      </c>
      <c r="CS226">
        <v>0</v>
      </c>
      <c r="CT226">
        <v>0</v>
      </c>
      <c r="CU226">
        <v>1</v>
      </c>
      <c r="CV226" s="18">
        <v>0</v>
      </c>
      <c r="CW226">
        <v>0</v>
      </c>
      <c r="CX226">
        <v>0</v>
      </c>
      <c r="CY226">
        <v>0</v>
      </c>
      <c r="CZ226">
        <v>0</v>
      </c>
      <c r="DA226" s="18">
        <v>0</v>
      </c>
      <c r="DB226">
        <v>0</v>
      </c>
      <c r="DC226">
        <v>0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 s="18">
        <v>0</v>
      </c>
      <c r="DN226" s="18"/>
      <c r="DS226" s="43" t="s">
        <v>397</v>
      </c>
    </row>
    <row r="227" spans="1:123" x14ac:dyDescent="0.25">
      <c r="A227">
        <v>226</v>
      </c>
      <c r="B227">
        <v>17</v>
      </c>
      <c r="C227" s="25" t="s">
        <v>539</v>
      </c>
      <c r="D227" s="12">
        <v>3.2166666666666668</v>
      </c>
      <c r="E227" s="14">
        <v>0.87647593097184384</v>
      </c>
      <c r="F227" s="7">
        <v>3.67</v>
      </c>
      <c r="G227" s="7">
        <f t="shared" ref="G227:G228" si="188">D227-E227</f>
        <v>2.3401907356948231</v>
      </c>
      <c r="H227" s="16">
        <f t="shared" ref="H227:H228" si="189">D227+E227</f>
        <v>4.0931425976385105</v>
      </c>
      <c r="I227" s="11">
        <f t="shared" si="169"/>
        <v>6.5656535286206769E-2</v>
      </c>
      <c r="J227" s="39">
        <f t="shared" si="170"/>
        <v>1.7890064110683043E-2</v>
      </c>
      <c r="K227" s="39">
        <f t="shared" si="182"/>
        <v>55.896948932835322</v>
      </c>
      <c r="L227" s="39">
        <f t="shared" si="183"/>
        <v>4.7766471175523725E-2</v>
      </c>
      <c r="M227" s="39">
        <f t="shared" si="184"/>
        <v>8.3546599396889812E-2</v>
      </c>
      <c r="N227" s="42"/>
      <c r="O227" s="8"/>
      <c r="P227" s="9"/>
      <c r="Q227" s="9"/>
      <c r="R227" s="8"/>
      <c r="S227" s="9"/>
      <c r="T227" s="9"/>
      <c r="U227" s="8"/>
      <c r="V227" s="9"/>
      <c r="W227" s="9"/>
      <c r="X227" s="9"/>
      <c r="Y227" s="8"/>
      <c r="Z227" s="9"/>
      <c r="AA227" s="8">
        <v>0</v>
      </c>
      <c r="AB227" s="9">
        <v>1</v>
      </c>
      <c r="AC227" s="8">
        <v>0</v>
      </c>
      <c r="AD227" s="9">
        <v>0</v>
      </c>
      <c r="AE227" s="9">
        <v>1</v>
      </c>
      <c r="AF227" s="9">
        <v>0</v>
      </c>
      <c r="AG227" s="9">
        <v>0</v>
      </c>
      <c r="AH227" s="8">
        <v>3124</v>
      </c>
      <c r="AI227" s="9">
        <v>12</v>
      </c>
      <c r="AJ227" s="9">
        <f t="shared" si="161"/>
        <v>3111</v>
      </c>
      <c r="AL227" s="7">
        <v>9.8249999999999993</v>
      </c>
      <c r="AM227" s="7">
        <f t="shared" si="179"/>
        <v>24.175000000000001</v>
      </c>
      <c r="AN227" s="9">
        <v>0</v>
      </c>
      <c r="AO227" s="9">
        <v>1</v>
      </c>
      <c r="AP227" s="9">
        <v>0</v>
      </c>
      <c r="AQ227" s="9">
        <v>0</v>
      </c>
      <c r="AR227" s="9">
        <v>0</v>
      </c>
      <c r="AS227" s="9">
        <v>1</v>
      </c>
      <c r="AT227" s="8">
        <v>0</v>
      </c>
      <c r="AU227" s="9">
        <v>1</v>
      </c>
      <c r="AV227" s="31">
        <v>0</v>
      </c>
      <c r="AW227" s="9">
        <v>0</v>
      </c>
      <c r="AX227" s="9">
        <v>0</v>
      </c>
      <c r="AY227" s="31">
        <v>1</v>
      </c>
      <c r="AZ227" s="21">
        <v>1992</v>
      </c>
      <c r="BA227" s="23"/>
      <c r="BB227" s="39">
        <f>(1-BC227-BD227)/2</f>
        <v>0.26250000000000001</v>
      </c>
      <c r="BC227" s="39">
        <v>0.25</v>
      </c>
      <c r="BD227" s="39">
        <v>0.22500000000000001</v>
      </c>
      <c r="BE227" s="59">
        <f>(1-BC227-BD227)/2</f>
        <v>0.26250000000000001</v>
      </c>
      <c r="BF227" s="39" t="s">
        <v>433</v>
      </c>
      <c r="BG227" s="59" t="s">
        <v>433</v>
      </c>
      <c r="BH227" s="39" t="s">
        <v>433</v>
      </c>
      <c r="BI227" s="39" t="s">
        <v>433</v>
      </c>
      <c r="BJ227" s="39" t="s">
        <v>433</v>
      </c>
      <c r="BK227" s="39" t="s">
        <v>433</v>
      </c>
      <c r="BL227" s="39" t="s">
        <v>433</v>
      </c>
      <c r="BM227" s="57">
        <v>0.67</v>
      </c>
      <c r="BN227" s="18">
        <v>0.33</v>
      </c>
      <c r="BO227">
        <v>0</v>
      </c>
      <c r="BP227" s="54">
        <f t="shared" si="167"/>
        <v>1</v>
      </c>
      <c r="BQ227">
        <v>0.38</v>
      </c>
      <c r="BR227" s="54">
        <v>0.62</v>
      </c>
      <c r="BT227" s="18"/>
      <c r="BU227">
        <f t="shared" si="187"/>
        <v>0.44099999999999995</v>
      </c>
      <c r="BV227" s="18">
        <v>0.55900000000000005</v>
      </c>
      <c r="BW227" s="18" t="s">
        <v>118</v>
      </c>
      <c r="CD227" s="18"/>
      <c r="CG227" s="18"/>
      <c r="CJ227" s="25">
        <v>40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 s="18">
        <v>0</v>
      </c>
      <c r="CS227">
        <v>0</v>
      </c>
      <c r="CT227">
        <v>1</v>
      </c>
      <c r="CU227">
        <v>0</v>
      </c>
      <c r="CV227" s="18">
        <v>0</v>
      </c>
      <c r="CW227">
        <v>1</v>
      </c>
      <c r="CX227">
        <v>0</v>
      </c>
      <c r="CY227">
        <v>0</v>
      </c>
      <c r="CZ227">
        <v>0</v>
      </c>
      <c r="DA227" s="18">
        <v>0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 s="18">
        <v>0</v>
      </c>
      <c r="DN227" s="18"/>
      <c r="DS227" s="43" t="s">
        <v>397</v>
      </c>
    </row>
    <row r="228" spans="1:123" x14ac:dyDescent="0.25">
      <c r="A228">
        <v>227</v>
      </c>
      <c r="B228">
        <v>17</v>
      </c>
      <c r="C228" s="25" t="s">
        <v>539</v>
      </c>
      <c r="D228" s="12">
        <v>3.6750000000000007</v>
      </c>
      <c r="E228" s="14">
        <v>0.61661073825503365</v>
      </c>
      <c r="F228" s="7">
        <v>5.96</v>
      </c>
      <c r="G228" s="7">
        <f t="shared" si="188"/>
        <v>3.0583892617449671</v>
      </c>
      <c r="H228" s="16">
        <f t="shared" si="189"/>
        <v>4.2916107382550344</v>
      </c>
      <c r="I228" s="11">
        <f t="shared" si="169"/>
        <v>0.10625048008086853</v>
      </c>
      <c r="J228" s="39">
        <f t="shared" si="170"/>
        <v>1.7827261758534989E-2</v>
      </c>
      <c r="K228" s="39">
        <f t="shared" si="182"/>
        <v>56.093864192084325</v>
      </c>
      <c r="L228" s="39">
        <f t="shared" si="183"/>
        <v>8.8423218322333547E-2</v>
      </c>
      <c r="M228" s="39">
        <f t="shared" si="184"/>
        <v>0.12407774183940351</v>
      </c>
      <c r="N228" s="42"/>
      <c r="O228" s="8"/>
      <c r="P228" s="9"/>
      <c r="Q228" s="9"/>
      <c r="R228" s="8"/>
      <c r="S228" s="9"/>
      <c r="T228" s="9"/>
      <c r="U228" s="8"/>
      <c r="V228" s="9"/>
      <c r="W228" s="9"/>
      <c r="X228" s="9"/>
      <c r="Y228" s="8"/>
      <c r="Z228" s="9"/>
      <c r="AA228" s="8">
        <v>0</v>
      </c>
      <c r="AB228" s="9">
        <v>1</v>
      </c>
      <c r="AC228" s="8">
        <v>0</v>
      </c>
      <c r="AD228" s="9">
        <v>0</v>
      </c>
      <c r="AE228" s="9">
        <v>1</v>
      </c>
      <c r="AF228" s="9">
        <v>0</v>
      </c>
      <c r="AG228" s="9">
        <v>0</v>
      </c>
      <c r="AH228" s="8">
        <v>3124</v>
      </c>
      <c r="AI228" s="9">
        <v>12</v>
      </c>
      <c r="AJ228" s="9">
        <f t="shared" si="161"/>
        <v>3111</v>
      </c>
      <c r="AL228" s="7">
        <v>9.8249999999999993</v>
      </c>
      <c r="AM228" s="7">
        <f t="shared" si="179"/>
        <v>24.175000000000001</v>
      </c>
      <c r="AN228" s="9">
        <v>0</v>
      </c>
      <c r="AO228" s="9">
        <v>1</v>
      </c>
      <c r="AP228" s="9">
        <v>0</v>
      </c>
      <c r="AQ228" s="9">
        <v>0</v>
      </c>
      <c r="AR228" s="9">
        <v>0</v>
      </c>
      <c r="AS228" s="9">
        <v>1</v>
      </c>
      <c r="AT228" s="8">
        <v>0</v>
      </c>
      <c r="AU228" s="9">
        <v>1</v>
      </c>
      <c r="AV228" s="31">
        <v>0</v>
      </c>
      <c r="AW228" s="9">
        <v>0</v>
      </c>
      <c r="AX228" s="9">
        <v>0</v>
      </c>
      <c r="AY228" s="31">
        <v>1</v>
      </c>
      <c r="AZ228" s="21">
        <v>1992</v>
      </c>
      <c r="BA228" s="23"/>
      <c r="BB228" s="39">
        <f t="shared" ref="BB228:BB230" si="190">(1-BC228-BD228)/2</f>
        <v>0.26250000000000001</v>
      </c>
      <c r="BC228" s="39">
        <v>0.25</v>
      </c>
      <c r="BD228" s="39">
        <v>0.22500000000000001</v>
      </c>
      <c r="BE228" s="59">
        <f t="shared" ref="BE228:BE230" si="191">(1-BC228-BD228)/2</f>
        <v>0.26250000000000001</v>
      </c>
      <c r="BF228" s="39" t="s">
        <v>433</v>
      </c>
      <c r="BG228" s="59" t="s">
        <v>433</v>
      </c>
      <c r="BH228" s="39" t="s">
        <v>433</v>
      </c>
      <c r="BI228" s="39" t="s">
        <v>433</v>
      </c>
      <c r="BJ228" s="39" t="s">
        <v>433</v>
      </c>
      <c r="BK228" s="39" t="s">
        <v>433</v>
      </c>
      <c r="BL228" s="39" t="s">
        <v>433</v>
      </c>
      <c r="BM228" s="57">
        <v>0.67</v>
      </c>
      <c r="BN228" s="18">
        <v>0.33</v>
      </c>
      <c r="BO228">
        <v>0</v>
      </c>
      <c r="BP228" s="54">
        <f t="shared" si="167"/>
        <v>1</v>
      </c>
      <c r="BQ228">
        <v>0.38</v>
      </c>
      <c r="BR228" s="54">
        <v>0.62</v>
      </c>
      <c r="BT228" s="18"/>
      <c r="BU228">
        <f t="shared" si="187"/>
        <v>0.44099999999999995</v>
      </c>
      <c r="BV228" s="18">
        <v>0.55900000000000005</v>
      </c>
      <c r="BW228" s="18" t="s">
        <v>118</v>
      </c>
      <c r="CD228" s="18"/>
      <c r="CG228" s="18"/>
      <c r="CJ228" s="25">
        <v>40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 s="18">
        <v>0</v>
      </c>
      <c r="CS228">
        <v>0</v>
      </c>
      <c r="CT228">
        <v>1</v>
      </c>
      <c r="CU228">
        <v>0</v>
      </c>
      <c r="CV228" s="18">
        <v>0</v>
      </c>
      <c r="CW228">
        <v>1</v>
      </c>
      <c r="CX228">
        <v>0</v>
      </c>
      <c r="CY228">
        <v>0</v>
      </c>
      <c r="CZ228">
        <v>0</v>
      </c>
      <c r="DA228" s="18">
        <v>0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 s="18">
        <v>0</v>
      </c>
      <c r="DN228" s="18"/>
      <c r="DS228" s="43" t="s">
        <v>397</v>
      </c>
    </row>
    <row r="229" spans="1:123" x14ac:dyDescent="0.25">
      <c r="A229">
        <v>228</v>
      </c>
      <c r="B229">
        <v>17</v>
      </c>
      <c r="C229" s="25" t="s">
        <v>539</v>
      </c>
      <c r="D229" s="12">
        <v>6.9999999999999982</v>
      </c>
      <c r="E229" s="14">
        <v>1.2635379061371839</v>
      </c>
      <c r="F229" s="7">
        <v>5.54</v>
      </c>
      <c r="G229" s="7">
        <f t="shared" ref="G229:G258" si="192">D229-E229</f>
        <v>5.7364620938628139</v>
      </c>
      <c r="H229" s="16">
        <f t="shared" ref="H229:H258" si="193">D229+E229</f>
        <v>8.2635379061371825</v>
      </c>
      <c r="I229" s="11">
        <f t="shared" si="169"/>
        <v>9.8838919550565105E-2</v>
      </c>
      <c r="J229" s="39">
        <f t="shared" si="170"/>
        <v>1.7840960207683235E-2</v>
      </c>
      <c r="K229" s="39">
        <f t="shared" ref="K229:K278" si="194">IFERROR(1/J229, "X")</f>
        <v>56.050794820412669</v>
      </c>
      <c r="L229" s="39">
        <f t="shared" ref="L229:L278" si="195">IFERROR(I229-J229, "X")</f>
        <v>8.099795934288187E-2</v>
      </c>
      <c r="M229" s="39">
        <f t="shared" ref="M229:M278" si="196">IFERROR(I229+J229, "X")</f>
        <v>0.11667987975824834</v>
      </c>
      <c r="N229" s="42"/>
      <c r="O229" s="8"/>
      <c r="P229" s="9"/>
      <c r="Q229" s="9"/>
      <c r="R229" s="8"/>
      <c r="S229" s="9"/>
      <c r="T229" s="9"/>
      <c r="U229" s="8"/>
      <c r="V229" s="9"/>
      <c r="W229" s="9"/>
      <c r="X229" s="9"/>
      <c r="Y229" s="8"/>
      <c r="Z229" s="9"/>
      <c r="AA229" s="8">
        <v>0</v>
      </c>
      <c r="AB229" s="9">
        <v>1</v>
      </c>
      <c r="AC229" s="8">
        <v>0</v>
      </c>
      <c r="AD229" s="9">
        <v>0</v>
      </c>
      <c r="AE229" s="9">
        <v>1</v>
      </c>
      <c r="AF229" s="9">
        <v>0</v>
      </c>
      <c r="AG229" s="9">
        <v>0</v>
      </c>
      <c r="AH229" s="8">
        <v>3124</v>
      </c>
      <c r="AI229" s="9">
        <v>12</v>
      </c>
      <c r="AJ229" s="9">
        <f t="shared" ref="AJ229:AJ327" si="197">AH229-AI229-1</f>
        <v>3111</v>
      </c>
      <c r="AL229" s="7">
        <v>9.8249999999999993</v>
      </c>
      <c r="AM229" s="7">
        <f t="shared" si="179"/>
        <v>24.175000000000001</v>
      </c>
      <c r="AN229" s="9">
        <v>0</v>
      </c>
      <c r="AO229" s="9">
        <v>1</v>
      </c>
      <c r="AP229" s="9">
        <v>0</v>
      </c>
      <c r="AQ229" s="9">
        <v>0</v>
      </c>
      <c r="AR229" s="9">
        <v>0</v>
      </c>
      <c r="AS229" s="9">
        <v>1</v>
      </c>
      <c r="AT229" s="8">
        <v>0</v>
      </c>
      <c r="AU229" s="9">
        <v>1</v>
      </c>
      <c r="AV229" s="31">
        <v>0</v>
      </c>
      <c r="AW229" s="9">
        <v>0</v>
      </c>
      <c r="AX229" s="9">
        <v>0</v>
      </c>
      <c r="AY229" s="31">
        <v>1</v>
      </c>
      <c r="AZ229" s="21">
        <v>1992</v>
      </c>
      <c r="BA229" s="23"/>
      <c r="BB229" s="39">
        <f t="shared" si="190"/>
        <v>0.26250000000000001</v>
      </c>
      <c r="BC229" s="39">
        <v>0.25</v>
      </c>
      <c r="BD229" s="39">
        <v>0.22500000000000001</v>
      </c>
      <c r="BE229" s="59">
        <f t="shared" si="191"/>
        <v>0.26250000000000001</v>
      </c>
      <c r="BF229" s="39" t="s">
        <v>433</v>
      </c>
      <c r="BG229" s="59" t="s">
        <v>433</v>
      </c>
      <c r="BH229" s="39" t="s">
        <v>433</v>
      </c>
      <c r="BI229" s="39" t="s">
        <v>433</v>
      </c>
      <c r="BJ229" s="39" t="s">
        <v>433</v>
      </c>
      <c r="BK229" s="39" t="s">
        <v>433</v>
      </c>
      <c r="BL229" s="39" t="s">
        <v>433</v>
      </c>
      <c r="BM229" s="57">
        <v>0.67</v>
      </c>
      <c r="BN229" s="18">
        <v>0.33</v>
      </c>
      <c r="BO229">
        <v>0</v>
      </c>
      <c r="BP229" s="54">
        <f t="shared" si="167"/>
        <v>1</v>
      </c>
      <c r="BQ229">
        <v>0.38</v>
      </c>
      <c r="BR229" s="54">
        <v>0.62</v>
      </c>
      <c r="BT229" s="18"/>
      <c r="BU229">
        <f t="shared" si="187"/>
        <v>0.44099999999999995</v>
      </c>
      <c r="BV229" s="18">
        <v>0.55900000000000005</v>
      </c>
      <c r="BW229" s="18" t="s">
        <v>118</v>
      </c>
      <c r="CD229" s="18"/>
      <c r="CG229" s="18"/>
      <c r="CJ229" s="25">
        <v>40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 s="18">
        <v>0</v>
      </c>
      <c r="CS229">
        <v>0</v>
      </c>
      <c r="CT229">
        <v>1</v>
      </c>
      <c r="CU229">
        <v>0</v>
      </c>
      <c r="CV229" s="18">
        <v>0</v>
      </c>
      <c r="CW229">
        <v>1</v>
      </c>
      <c r="CX229">
        <v>0</v>
      </c>
      <c r="CY229">
        <v>0</v>
      </c>
      <c r="CZ229">
        <v>0</v>
      </c>
      <c r="DA229" s="18">
        <v>0</v>
      </c>
      <c r="DB229">
        <v>0</v>
      </c>
      <c r="DC229">
        <v>0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</v>
      </c>
      <c r="DL229" s="18">
        <v>0</v>
      </c>
      <c r="DN229" s="18"/>
      <c r="DS229" s="43" t="s">
        <v>397</v>
      </c>
    </row>
    <row r="230" spans="1:123" x14ac:dyDescent="0.25">
      <c r="A230">
        <v>229</v>
      </c>
      <c r="B230">
        <v>17</v>
      </c>
      <c r="C230" s="25" t="s">
        <v>539</v>
      </c>
      <c r="D230" s="12">
        <v>11.283333333333335</v>
      </c>
      <c r="E230" s="14">
        <v>3.4611451942740294</v>
      </c>
      <c r="F230" s="7">
        <v>3.26</v>
      </c>
      <c r="G230" s="7">
        <f t="shared" si="192"/>
        <v>7.8221881390593051</v>
      </c>
      <c r="H230" s="16">
        <f t="shared" si="193"/>
        <v>14.744478527607365</v>
      </c>
      <c r="I230" s="11">
        <f t="shared" si="169"/>
        <v>5.834814507735156E-2</v>
      </c>
      <c r="J230" s="39">
        <f t="shared" si="170"/>
        <v>1.7898204011457534E-2</v>
      </c>
      <c r="K230" s="39">
        <f t="shared" si="194"/>
        <v>55.871527632596546</v>
      </c>
      <c r="L230" s="39">
        <f t="shared" si="195"/>
        <v>4.0449941065894029E-2</v>
      </c>
      <c r="M230" s="39">
        <f t="shared" si="196"/>
        <v>7.624634908880909E-2</v>
      </c>
      <c r="N230" s="42"/>
      <c r="O230" s="8"/>
      <c r="P230" s="9"/>
      <c r="Q230" s="9"/>
      <c r="R230" s="8"/>
      <c r="S230" s="9"/>
      <c r="T230" s="9"/>
      <c r="U230" s="8"/>
      <c r="V230" s="9"/>
      <c r="W230" s="9"/>
      <c r="X230" s="9"/>
      <c r="Y230" s="8"/>
      <c r="Z230" s="9"/>
      <c r="AA230" s="8">
        <v>0</v>
      </c>
      <c r="AB230" s="9">
        <v>1</v>
      </c>
      <c r="AC230" s="8">
        <v>0</v>
      </c>
      <c r="AD230" s="9">
        <v>0</v>
      </c>
      <c r="AE230" s="9">
        <v>1</v>
      </c>
      <c r="AF230" s="9">
        <v>0</v>
      </c>
      <c r="AG230" s="9">
        <v>0</v>
      </c>
      <c r="AH230" s="8">
        <v>3124</v>
      </c>
      <c r="AI230" s="9">
        <v>12</v>
      </c>
      <c r="AJ230" s="9">
        <f t="shared" si="197"/>
        <v>3111</v>
      </c>
      <c r="AL230" s="7">
        <v>9.8249999999999993</v>
      </c>
      <c r="AM230" s="7">
        <f t="shared" si="179"/>
        <v>24.175000000000001</v>
      </c>
      <c r="AN230" s="9">
        <v>0</v>
      </c>
      <c r="AO230" s="9">
        <v>1</v>
      </c>
      <c r="AP230" s="9">
        <v>0</v>
      </c>
      <c r="AQ230" s="9">
        <v>0</v>
      </c>
      <c r="AR230" s="9">
        <v>0</v>
      </c>
      <c r="AS230" s="9">
        <v>1</v>
      </c>
      <c r="AT230" s="8">
        <v>0</v>
      </c>
      <c r="AU230" s="9">
        <v>1</v>
      </c>
      <c r="AV230" s="31">
        <v>0</v>
      </c>
      <c r="AW230" s="9">
        <v>0</v>
      </c>
      <c r="AX230" s="9">
        <v>0</v>
      </c>
      <c r="AY230" s="31">
        <v>1</v>
      </c>
      <c r="AZ230" s="21">
        <v>1992</v>
      </c>
      <c r="BA230" s="23"/>
      <c r="BB230" s="39">
        <f t="shared" si="190"/>
        <v>0.26250000000000001</v>
      </c>
      <c r="BC230" s="39">
        <v>0.25</v>
      </c>
      <c r="BD230" s="39">
        <v>0.22500000000000001</v>
      </c>
      <c r="BE230" s="59">
        <f t="shared" si="191"/>
        <v>0.26250000000000001</v>
      </c>
      <c r="BF230" s="39" t="s">
        <v>433</v>
      </c>
      <c r="BG230" s="59" t="s">
        <v>433</v>
      </c>
      <c r="BH230" s="39" t="s">
        <v>433</v>
      </c>
      <c r="BI230" s="39" t="s">
        <v>433</v>
      </c>
      <c r="BJ230" s="39" t="s">
        <v>433</v>
      </c>
      <c r="BK230" s="39" t="s">
        <v>433</v>
      </c>
      <c r="BL230" s="39" t="s">
        <v>433</v>
      </c>
      <c r="BM230" s="57">
        <v>0.67</v>
      </c>
      <c r="BN230" s="18">
        <v>0.33</v>
      </c>
      <c r="BO230">
        <v>0</v>
      </c>
      <c r="BP230" s="54">
        <f t="shared" si="167"/>
        <v>1</v>
      </c>
      <c r="BQ230">
        <v>0.38</v>
      </c>
      <c r="BR230" s="54">
        <v>0.62</v>
      </c>
      <c r="BT230" s="18"/>
      <c r="BU230">
        <f t="shared" si="187"/>
        <v>0.44099999999999995</v>
      </c>
      <c r="BV230" s="18">
        <v>0.55900000000000005</v>
      </c>
      <c r="BW230" s="18" t="s">
        <v>118</v>
      </c>
      <c r="CD230" s="18"/>
      <c r="CG230" s="18"/>
      <c r="CJ230" s="25">
        <v>40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 s="18">
        <v>0</v>
      </c>
      <c r="CS230">
        <v>0</v>
      </c>
      <c r="CT230">
        <v>1</v>
      </c>
      <c r="CU230">
        <v>0</v>
      </c>
      <c r="CV230" s="18">
        <v>0</v>
      </c>
      <c r="CW230">
        <v>1</v>
      </c>
      <c r="CX230">
        <v>0</v>
      </c>
      <c r="CY230">
        <v>0</v>
      </c>
      <c r="CZ230">
        <v>0</v>
      </c>
      <c r="DA230" s="18">
        <v>0</v>
      </c>
      <c r="DB230">
        <v>0</v>
      </c>
      <c r="DC230">
        <v>0</v>
      </c>
      <c r="DD230">
        <v>1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 s="18">
        <v>0</v>
      </c>
      <c r="DN230" s="18"/>
      <c r="DS230" s="43" t="s">
        <v>397</v>
      </c>
    </row>
    <row r="231" spans="1:123" x14ac:dyDescent="0.25">
      <c r="A231">
        <v>230</v>
      </c>
      <c r="B231">
        <v>17</v>
      </c>
      <c r="C231" s="25" t="s">
        <v>539</v>
      </c>
      <c r="D231" s="12">
        <v>3.3666666666666671</v>
      </c>
      <c r="E231" s="14">
        <v>0.86769759450171835</v>
      </c>
      <c r="F231" s="7">
        <v>3.88</v>
      </c>
      <c r="G231" s="7">
        <f t="shared" si="192"/>
        <v>2.4989690721649489</v>
      </c>
      <c r="H231" s="16">
        <f t="shared" si="193"/>
        <v>4.2343642611683858</v>
      </c>
      <c r="I231" s="11">
        <f t="shared" si="169"/>
        <v>6.9307217002947966E-2</v>
      </c>
      <c r="J231" s="39">
        <f t="shared" si="170"/>
        <v>1.7862684794574219E-2</v>
      </c>
      <c r="K231" s="39">
        <f t="shared" si="194"/>
        <v>55.982625876248427</v>
      </c>
      <c r="L231" s="39">
        <f t="shared" si="195"/>
        <v>5.144453220837375E-2</v>
      </c>
      <c r="M231" s="39">
        <f t="shared" si="196"/>
        <v>8.7169901797522181E-2</v>
      </c>
      <c r="N231" s="42"/>
      <c r="O231" s="8"/>
      <c r="P231" s="9"/>
      <c r="Q231" s="9"/>
      <c r="R231" s="8"/>
      <c r="S231" s="9"/>
      <c r="T231" s="9"/>
      <c r="U231" s="8"/>
      <c r="V231" s="9"/>
      <c r="W231" s="9"/>
      <c r="X231" s="9"/>
      <c r="Y231" s="8"/>
      <c r="Z231" s="9"/>
      <c r="AA231" s="8">
        <v>0</v>
      </c>
      <c r="AB231" s="9">
        <v>1</v>
      </c>
      <c r="AC231" s="8">
        <v>0</v>
      </c>
      <c r="AD231" s="9">
        <v>0</v>
      </c>
      <c r="AE231" s="9">
        <v>1</v>
      </c>
      <c r="AF231" s="9">
        <v>0</v>
      </c>
      <c r="AG231" s="9">
        <v>0</v>
      </c>
      <c r="AH231" s="8">
        <v>3132</v>
      </c>
      <c r="AI231" s="9">
        <v>12</v>
      </c>
      <c r="AJ231" s="9">
        <f t="shared" si="197"/>
        <v>3119</v>
      </c>
      <c r="AL231" s="7">
        <v>9.8249999999999993</v>
      </c>
      <c r="AM231" s="7">
        <f t="shared" si="179"/>
        <v>24.175000000000001</v>
      </c>
      <c r="AN231" s="9">
        <v>0</v>
      </c>
      <c r="AO231" s="9">
        <v>1</v>
      </c>
      <c r="AP231" s="9">
        <v>0</v>
      </c>
      <c r="AQ231" s="9">
        <v>0</v>
      </c>
      <c r="AR231" s="9">
        <v>0</v>
      </c>
      <c r="AS231" s="9">
        <v>1</v>
      </c>
      <c r="AT231" s="8">
        <v>0</v>
      </c>
      <c r="AU231" s="9">
        <v>1</v>
      </c>
      <c r="AV231" s="31">
        <v>0</v>
      </c>
      <c r="AW231" s="9">
        <v>0</v>
      </c>
      <c r="AX231" s="9">
        <v>0</v>
      </c>
      <c r="AY231" s="31">
        <v>1</v>
      </c>
      <c r="AZ231" s="21">
        <v>1992</v>
      </c>
      <c r="BA231" s="23"/>
      <c r="BB231" s="39">
        <f>(1-BC231-BD231)/2</f>
        <v>0.26250000000000001</v>
      </c>
      <c r="BC231" s="39">
        <v>0.25</v>
      </c>
      <c r="BD231" s="39">
        <v>0.22500000000000001</v>
      </c>
      <c r="BE231" s="59">
        <f>(1-BC231-BD231)/2</f>
        <v>0.26250000000000001</v>
      </c>
      <c r="BF231" s="39" t="s">
        <v>433</v>
      </c>
      <c r="BG231" s="59" t="s">
        <v>433</v>
      </c>
      <c r="BH231" s="39" t="s">
        <v>433</v>
      </c>
      <c r="BI231" s="39" t="s">
        <v>433</v>
      </c>
      <c r="BJ231" s="39" t="s">
        <v>433</v>
      </c>
      <c r="BK231" s="39" t="s">
        <v>433</v>
      </c>
      <c r="BL231" s="39" t="s">
        <v>433</v>
      </c>
      <c r="BM231" s="57">
        <v>0.67</v>
      </c>
      <c r="BN231" s="18">
        <v>0.33</v>
      </c>
      <c r="BO231">
        <v>0</v>
      </c>
      <c r="BP231" s="54">
        <f t="shared" si="167"/>
        <v>1</v>
      </c>
      <c r="BQ231">
        <v>0.38</v>
      </c>
      <c r="BR231" s="54">
        <v>0.62</v>
      </c>
      <c r="BT231" s="18"/>
      <c r="BU231">
        <f t="shared" si="187"/>
        <v>0.44099999999999995</v>
      </c>
      <c r="BV231" s="18">
        <v>0.55900000000000005</v>
      </c>
      <c r="BW231" s="18" t="s">
        <v>118</v>
      </c>
      <c r="CD231" s="18"/>
      <c r="CG231" s="18"/>
      <c r="CJ231" s="25">
        <v>40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 s="18">
        <v>0</v>
      </c>
      <c r="CS231">
        <v>0</v>
      </c>
      <c r="CT231">
        <v>1</v>
      </c>
      <c r="CU231">
        <v>0</v>
      </c>
      <c r="CV231" s="18">
        <v>0</v>
      </c>
      <c r="CW231">
        <v>1</v>
      </c>
      <c r="CX231">
        <v>0</v>
      </c>
      <c r="CY231">
        <v>0</v>
      </c>
      <c r="CZ231">
        <v>0</v>
      </c>
      <c r="DA231" s="18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 s="18">
        <v>0</v>
      </c>
      <c r="DN231" s="18"/>
      <c r="DS231" s="43" t="s">
        <v>397</v>
      </c>
    </row>
    <row r="232" spans="1:123" x14ac:dyDescent="0.25">
      <c r="A232">
        <v>231</v>
      </c>
      <c r="B232">
        <v>17</v>
      </c>
      <c r="C232" s="25" t="s">
        <v>539</v>
      </c>
      <c r="D232" s="12">
        <v>3.5999999999999992</v>
      </c>
      <c r="E232" s="14">
        <v>0.5806451612903224</v>
      </c>
      <c r="F232" s="7">
        <v>6.2</v>
      </c>
      <c r="G232" s="7">
        <f t="shared" si="192"/>
        <v>3.0193548387096767</v>
      </c>
      <c r="H232" s="16">
        <f t="shared" si="193"/>
        <v>4.1806451612903217</v>
      </c>
      <c r="I232" s="11">
        <f t="shared" si="169"/>
        <v>0.11033775320857062</v>
      </c>
      <c r="J232" s="39">
        <f t="shared" si="170"/>
        <v>1.7796411807833971E-2</v>
      </c>
      <c r="K232" s="39">
        <f t="shared" si="194"/>
        <v>56.191102498527286</v>
      </c>
      <c r="L232" s="39">
        <f t="shared" si="195"/>
        <v>9.2541341400736638E-2</v>
      </c>
      <c r="M232" s="39">
        <f t="shared" si="196"/>
        <v>0.12813416501640459</v>
      </c>
      <c r="N232" s="42"/>
      <c r="O232" s="8"/>
      <c r="P232" s="9"/>
      <c r="Q232" s="9"/>
      <c r="R232" s="8"/>
      <c r="S232" s="9"/>
      <c r="T232" s="9"/>
      <c r="U232" s="8"/>
      <c r="V232" s="9"/>
      <c r="W232" s="9"/>
      <c r="X232" s="9"/>
      <c r="Y232" s="8"/>
      <c r="Z232" s="9"/>
      <c r="AA232" s="8">
        <v>0</v>
      </c>
      <c r="AB232" s="9">
        <v>1</v>
      </c>
      <c r="AC232" s="8">
        <v>0</v>
      </c>
      <c r="AD232" s="9">
        <v>0</v>
      </c>
      <c r="AE232" s="9">
        <v>1</v>
      </c>
      <c r="AF232" s="9">
        <v>0</v>
      </c>
      <c r="AG232" s="9">
        <v>0</v>
      </c>
      <c r="AH232" s="8">
        <v>3132</v>
      </c>
      <c r="AI232" s="9">
        <v>12</v>
      </c>
      <c r="AJ232" s="9">
        <f t="shared" si="197"/>
        <v>3119</v>
      </c>
      <c r="AL232" s="7">
        <v>9.8249999999999993</v>
      </c>
      <c r="AM232" s="7">
        <f t="shared" si="179"/>
        <v>24.175000000000001</v>
      </c>
      <c r="AN232" s="9">
        <v>0</v>
      </c>
      <c r="AO232" s="9">
        <v>1</v>
      </c>
      <c r="AP232" s="9">
        <v>0</v>
      </c>
      <c r="AQ232" s="9">
        <v>0</v>
      </c>
      <c r="AR232" s="9">
        <v>0</v>
      </c>
      <c r="AS232" s="9">
        <v>1</v>
      </c>
      <c r="AT232" s="8">
        <v>0</v>
      </c>
      <c r="AU232" s="9">
        <v>1</v>
      </c>
      <c r="AV232" s="31">
        <v>0</v>
      </c>
      <c r="AW232" s="9">
        <v>0</v>
      </c>
      <c r="AX232" s="9">
        <v>0</v>
      </c>
      <c r="AY232" s="31">
        <v>1</v>
      </c>
      <c r="AZ232" s="21">
        <v>1992</v>
      </c>
      <c r="BA232" s="23"/>
      <c r="BB232" s="39">
        <f t="shared" ref="BB232:BB250" si="198">(1-BC232-BD232)/2</f>
        <v>0.26250000000000001</v>
      </c>
      <c r="BC232" s="39">
        <v>0.25</v>
      </c>
      <c r="BD232" s="39">
        <v>0.22500000000000001</v>
      </c>
      <c r="BE232" s="59">
        <f t="shared" ref="BE232:BE250" si="199">(1-BC232-BD232)/2</f>
        <v>0.26250000000000001</v>
      </c>
      <c r="BF232" s="39" t="s">
        <v>433</v>
      </c>
      <c r="BG232" s="59" t="s">
        <v>433</v>
      </c>
      <c r="BH232" s="39" t="s">
        <v>433</v>
      </c>
      <c r="BI232" s="39" t="s">
        <v>433</v>
      </c>
      <c r="BJ232" s="39" t="s">
        <v>433</v>
      </c>
      <c r="BK232" s="39" t="s">
        <v>433</v>
      </c>
      <c r="BL232" s="39" t="s">
        <v>433</v>
      </c>
      <c r="BM232" s="57">
        <v>0.67</v>
      </c>
      <c r="BN232" s="18">
        <v>0.33</v>
      </c>
      <c r="BO232">
        <v>0</v>
      </c>
      <c r="BP232" s="54">
        <f t="shared" si="167"/>
        <v>1</v>
      </c>
      <c r="BQ232">
        <v>0.38</v>
      </c>
      <c r="BR232" s="54">
        <v>0.62</v>
      </c>
      <c r="BT232" s="18"/>
      <c r="BU232">
        <f t="shared" si="187"/>
        <v>0.44099999999999995</v>
      </c>
      <c r="BV232" s="18">
        <v>0.55900000000000005</v>
      </c>
      <c r="BW232" s="18" t="s">
        <v>118</v>
      </c>
      <c r="CD232" s="18"/>
      <c r="CG232" s="18"/>
      <c r="CJ232" s="25">
        <v>40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 s="18">
        <v>0</v>
      </c>
      <c r="CS232">
        <v>0</v>
      </c>
      <c r="CT232">
        <v>1</v>
      </c>
      <c r="CU232">
        <v>0</v>
      </c>
      <c r="CV232" s="18">
        <v>0</v>
      </c>
      <c r="CW232">
        <v>1</v>
      </c>
      <c r="CX232">
        <v>0</v>
      </c>
      <c r="CY232">
        <v>0</v>
      </c>
      <c r="CZ232">
        <v>0</v>
      </c>
      <c r="DA232" s="18">
        <v>0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 s="18">
        <v>0</v>
      </c>
      <c r="DN232" s="18"/>
      <c r="DS232" s="43" t="s">
        <v>397</v>
      </c>
    </row>
    <row r="233" spans="1:123" x14ac:dyDescent="0.25">
      <c r="A233">
        <v>232</v>
      </c>
      <c r="B233">
        <v>17</v>
      </c>
      <c r="C233" s="25" t="s">
        <v>539</v>
      </c>
      <c r="D233" s="12">
        <v>6.9399999999999986</v>
      </c>
      <c r="E233" s="14">
        <v>1.2326820603907636</v>
      </c>
      <c r="F233" s="7">
        <v>5.63</v>
      </c>
      <c r="G233" s="7">
        <f t="shared" si="192"/>
        <v>5.7073179396092346</v>
      </c>
      <c r="H233" s="16">
        <f t="shared" si="193"/>
        <v>8.1726820603907626</v>
      </c>
      <c r="I233" s="11">
        <f t="shared" si="169"/>
        <v>0.10030095821492577</v>
      </c>
      <c r="J233" s="39">
        <f t="shared" si="170"/>
        <v>1.7815445508867808E-2</v>
      </c>
      <c r="K233" s="39">
        <f t="shared" si="194"/>
        <v>56.131068936908733</v>
      </c>
      <c r="L233" s="39">
        <f t="shared" si="195"/>
        <v>8.2485512706057959E-2</v>
      </c>
      <c r="M233" s="39">
        <f t="shared" si="196"/>
        <v>0.11811640372379358</v>
      </c>
      <c r="N233" s="42"/>
      <c r="O233" s="8"/>
      <c r="P233" s="9"/>
      <c r="Q233" s="9"/>
      <c r="R233" s="8"/>
      <c r="S233" s="9"/>
      <c r="T233" s="9"/>
      <c r="U233" s="8"/>
      <c r="V233" s="9"/>
      <c r="W233" s="9"/>
      <c r="X233" s="9"/>
      <c r="Y233" s="8"/>
      <c r="Z233" s="9"/>
      <c r="AA233" s="8">
        <v>0</v>
      </c>
      <c r="AB233" s="9">
        <v>1</v>
      </c>
      <c r="AC233" s="8">
        <v>0</v>
      </c>
      <c r="AD233" s="9">
        <v>0</v>
      </c>
      <c r="AE233" s="9">
        <v>1</v>
      </c>
      <c r="AF233" s="9">
        <v>0</v>
      </c>
      <c r="AG233" s="9">
        <v>0</v>
      </c>
      <c r="AH233" s="8">
        <v>3132</v>
      </c>
      <c r="AI233" s="9">
        <v>12</v>
      </c>
      <c r="AJ233" s="9">
        <f t="shared" si="197"/>
        <v>3119</v>
      </c>
      <c r="AL233" s="7">
        <v>9.8249999999999993</v>
      </c>
      <c r="AM233" s="7">
        <f t="shared" si="179"/>
        <v>24.175000000000001</v>
      </c>
      <c r="AN233" s="9">
        <v>0</v>
      </c>
      <c r="AO233" s="9">
        <v>1</v>
      </c>
      <c r="AP233" s="9">
        <v>0</v>
      </c>
      <c r="AQ233" s="9">
        <v>0</v>
      </c>
      <c r="AR233" s="9">
        <v>0</v>
      </c>
      <c r="AS233" s="9">
        <v>1</v>
      </c>
      <c r="AT233" s="8">
        <v>0</v>
      </c>
      <c r="AU233" s="9">
        <v>1</v>
      </c>
      <c r="AV233" s="31">
        <v>0</v>
      </c>
      <c r="AW233" s="9">
        <v>0</v>
      </c>
      <c r="AX233" s="9">
        <v>0</v>
      </c>
      <c r="AY233" s="31">
        <v>1</v>
      </c>
      <c r="AZ233" s="21">
        <v>1992</v>
      </c>
      <c r="BA233" s="23"/>
      <c r="BB233" s="39">
        <f t="shared" si="198"/>
        <v>0.26250000000000001</v>
      </c>
      <c r="BC233" s="39">
        <v>0.25</v>
      </c>
      <c r="BD233" s="39">
        <v>0.22500000000000001</v>
      </c>
      <c r="BE233" s="59">
        <f t="shared" si="199"/>
        <v>0.26250000000000001</v>
      </c>
      <c r="BF233" s="39" t="s">
        <v>433</v>
      </c>
      <c r="BG233" s="59" t="s">
        <v>433</v>
      </c>
      <c r="BH233" s="39" t="s">
        <v>433</v>
      </c>
      <c r="BI233" s="39" t="s">
        <v>433</v>
      </c>
      <c r="BJ233" s="39" t="s">
        <v>433</v>
      </c>
      <c r="BK233" s="39" t="s">
        <v>433</v>
      </c>
      <c r="BL233" s="39" t="s">
        <v>433</v>
      </c>
      <c r="BM233" s="57">
        <v>0.67</v>
      </c>
      <c r="BN233" s="18">
        <v>0.33</v>
      </c>
      <c r="BO233">
        <v>0</v>
      </c>
      <c r="BP233" s="54">
        <f t="shared" si="167"/>
        <v>1</v>
      </c>
      <c r="BQ233">
        <v>0.38</v>
      </c>
      <c r="BR233" s="54">
        <v>0.62</v>
      </c>
      <c r="BT233" s="18"/>
      <c r="BU233">
        <f t="shared" si="187"/>
        <v>0.44099999999999995</v>
      </c>
      <c r="BV233" s="18">
        <v>0.55900000000000005</v>
      </c>
      <c r="BW233" s="18" t="s">
        <v>118</v>
      </c>
      <c r="CD233" s="18"/>
      <c r="CG233" s="18"/>
      <c r="CJ233" s="25">
        <v>40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 s="18">
        <v>0</v>
      </c>
      <c r="CS233">
        <v>0</v>
      </c>
      <c r="CT233">
        <v>1</v>
      </c>
      <c r="CU233">
        <v>0</v>
      </c>
      <c r="CV233" s="18">
        <v>0</v>
      </c>
      <c r="CW233">
        <v>1</v>
      </c>
      <c r="CX233">
        <v>0</v>
      </c>
      <c r="CY233">
        <v>0</v>
      </c>
      <c r="CZ233">
        <v>0</v>
      </c>
      <c r="DA233" s="18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 s="18">
        <v>0</v>
      </c>
      <c r="DN233" s="18"/>
      <c r="DS233" s="43" t="s">
        <v>397</v>
      </c>
    </row>
    <row r="234" spans="1:123" x14ac:dyDescent="0.25">
      <c r="A234">
        <v>233</v>
      </c>
      <c r="B234">
        <v>17</v>
      </c>
      <c r="C234" s="25" t="s">
        <v>539</v>
      </c>
      <c r="D234" s="12">
        <v>11.483333333333333</v>
      </c>
      <c r="E234" s="14">
        <v>3.4692849949647528</v>
      </c>
      <c r="F234" s="7">
        <v>3.31</v>
      </c>
      <c r="G234" s="7">
        <f t="shared" si="192"/>
        <v>8.0140483383685801</v>
      </c>
      <c r="H234" s="16">
        <f t="shared" si="193"/>
        <v>14.952618328298085</v>
      </c>
      <c r="I234" s="11">
        <f t="shared" si="169"/>
        <v>5.9164182853938298E-2</v>
      </c>
      <c r="J234" s="39">
        <f t="shared" si="170"/>
        <v>1.7874375484573501E-2</v>
      </c>
      <c r="K234" s="39">
        <f t="shared" si="194"/>
        <v>55.946010581631292</v>
      </c>
      <c r="L234" s="39">
        <f t="shared" si="195"/>
        <v>4.12898073693648E-2</v>
      </c>
      <c r="M234" s="39">
        <f t="shared" si="196"/>
        <v>7.7038558338511795E-2</v>
      </c>
      <c r="N234" s="42"/>
      <c r="O234" s="8"/>
      <c r="P234" s="9"/>
      <c r="Q234" s="9"/>
      <c r="R234" s="8"/>
      <c r="S234" s="9"/>
      <c r="T234" s="9"/>
      <c r="U234" s="8"/>
      <c r="V234" s="9"/>
      <c r="W234" s="9"/>
      <c r="X234" s="9"/>
      <c r="Y234" s="8"/>
      <c r="Z234" s="9"/>
      <c r="AA234" s="8">
        <v>0</v>
      </c>
      <c r="AB234" s="9">
        <v>1</v>
      </c>
      <c r="AC234" s="8">
        <v>0</v>
      </c>
      <c r="AD234" s="9">
        <v>0</v>
      </c>
      <c r="AE234" s="9">
        <v>1</v>
      </c>
      <c r="AF234" s="9">
        <v>0</v>
      </c>
      <c r="AG234" s="9">
        <v>0</v>
      </c>
      <c r="AH234" s="8">
        <v>3132</v>
      </c>
      <c r="AI234" s="9">
        <v>12</v>
      </c>
      <c r="AJ234" s="9">
        <f t="shared" si="197"/>
        <v>3119</v>
      </c>
      <c r="AL234" s="7">
        <v>9.8249999999999993</v>
      </c>
      <c r="AM234" s="7">
        <f t="shared" si="179"/>
        <v>24.175000000000001</v>
      </c>
      <c r="AN234" s="9">
        <v>0</v>
      </c>
      <c r="AO234" s="9">
        <v>1</v>
      </c>
      <c r="AP234" s="9">
        <v>0</v>
      </c>
      <c r="AQ234" s="9">
        <v>0</v>
      </c>
      <c r="AR234" s="9">
        <v>0</v>
      </c>
      <c r="AS234" s="9">
        <v>1</v>
      </c>
      <c r="AT234" s="8">
        <v>0</v>
      </c>
      <c r="AU234" s="9">
        <v>1</v>
      </c>
      <c r="AV234" s="31">
        <v>0</v>
      </c>
      <c r="AW234" s="9">
        <v>0</v>
      </c>
      <c r="AX234" s="9">
        <v>0</v>
      </c>
      <c r="AY234" s="31">
        <v>1</v>
      </c>
      <c r="AZ234" s="21">
        <v>1992</v>
      </c>
      <c r="BA234" s="23"/>
      <c r="BB234" s="39">
        <f t="shared" si="198"/>
        <v>0.26250000000000001</v>
      </c>
      <c r="BC234" s="39">
        <v>0.25</v>
      </c>
      <c r="BD234" s="39">
        <v>0.22500000000000001</v>
      </c>
      <c r="BE234" s="59">
        <f t="shared" si="199"/>
        <v>0.26250000000000001</v>
      </c>
      <c r="BF234" s="39" t="s">
        <v>433</v>
      </c>
      <c r="BG234" s="59" t="s">
        <v>433</v>
      </c>
      <c r="BH234" s="39" t="s">
        <v>433</v>
      </c>
      <c r="BI234" s="39" t="s">
        <v>433</v>
      </c>
      <c r="BJ234" s="39" t="s">
        <v>433</v>
      </c>
      <c r="BK234" s="39" t="s">
        <v>433</v>
      </c>
      <c r="BL234" s="39" t="s">
        <v>433</v>
      </c>
      <c r="BM234" s="57">
        <v>0.67</v>
      </c>
      <c r="BN234" s="18">
        <v>0.33</v>
      </c>
      <c r="BO234">
        <v>0</v>
      </c>
      <c r="BP234" s="54">
        <f t="shared" si="167"/>
        <v>1</v>
      </c>
      <c r="BQ234">
        <v>0.38</v>
      </c>
      <c r="BR234" s="54">
        <v>0.62</v>
      </c>
      <c r="BT234" s="18"/>
      <c r="BU234">
        <f t="shared" si="187"/>
        <v>0.44099999999999995</v>
      </c>
      <c r="BV234" s="18">
        <v>0.55900000000000005</v>
      </c>
      <c r="BW234" s="18" t="s">
        <v>118</v>
      </c>
      <c r="CD234" s="18"/>
      <c r="CG234" s="18"/>
      <c r="CJ234" s="25">
        <v>40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 s="18">
        <v>0</v>
      </c>
      <c r="CS234">
        <v>0</v>
      </c>
      <c r="CT234">
        <v>1</v>
      </c>
      <c r="CU234">
        <v>0</v>
      </c>
      <c r="CV234" s="18">
        <v>0</v>
      </c>
      <c r="CW234">
        <v>1</v>
      </c>
      <c r="CX234">
        <v>0</v>
      </c>
      <c r="CY234">
        <v>0</v>
      </c>
      <c r="CZ234">
        <v>0</v>
      </c>
      <c r="DA234" s="18">
        <v>0</v>
      </c>
      <c r="DB234">
        <v>0</v>
      </c>
      <c r="DC234">
        <v>0</v>
      </c>
      <c r="DD234">
        <v>1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 s="18">
        <v>0</v>
      </c>
      <c r="DN234" s="18"/>
      <c r="DS234" s="43" t="s">
        <v>397</v>
      </c>
    </row>
    <row r="235" spans="1:123" x14ac:dyDescent="0.25">
      <c r="A235">
        <v>234</v>
      </c>
      <c r="B235">
        <v>17</v>
      </c>
      <c r="C235" s="25" t="s">
        <v>539</v>
      </c>
      <c r="D235" s="12">
        <v>0.28333333333333333</v>
      </c>
      <c r="E235" s="14">
        <v>0.83333333333333326</v>
      </c>
      <c r="F235" s="7">
        <v>0.34</v>
      </c>
      <c r="G235" s="7">
        <f t="shared" si="192"/>
        <v>-0.54999999999999993</v>
      </c>
      <c r="H235" s="16">
        <f t="shared" si="193"/>
        <v>1.1166666666666667</v>
      </c>
      <c r="I235" s="11">
        <f t="shared" si="169"/>
        <v>5.9239242863641309E-3</v>
      </c>
      <c r="J235" s="39">
        <f t="shared" si="170"/>
        <v>1.7423306724600386E-2</v>
      </c>
      <c r="K235" s="39">
        <f t="shared" si="194"/>
        <v>57.394386485091026</v>
      </c>
      <c r="L235" s="39">
        <f t="shared" si="195"/>
        <v>-1.1499382438236255E-2</v>
      </c>
      <c r="M235" s="39">
        <f t="shared" si="196"/>
        <v>2.3347231010964517E-2</v>
      </c>
      <c r="N235" s="42"/>
      <c r="O235" s="8"/>
      <c r="P235" s="9"/>
      <c r="Q235" s="9"/>
      <c r="R235" s="8"/>
      <c r="S235" s="9"/>
      <c r="T235" s="9"/>
      <c r="U235" s="8"/>
      <c r="V235" s="9"/>
      <c r="W235" s="9"/>
      <c r="X235" s="9"/>
      <c r="Y235" s="8"/>
      <c r="Z235" s="9"/>
      <c r="AA235" s="8">
        <v>0</v>
      </c>
      <c r="AB235" s="9">
        <v>1</v>
      </c>
      <c r="AC235" s="8">
        <v>0</v>
      </c>
      <c r="AD235" s="9">
        <v>0</v>
      </c>
      <c r="AE235" s="9">
        <v>1</v>
      </c>
      <c r="AF235" s="9">
        <v>0</v>
      </c>
      <c r="AG235" s="9">
        <v>0</v>
      </c>
      <c r="AH235" s="8">
        <v>3307</v>
      </c>
      <c r="AI235" s="9">
        <v>12</v>
      </c>
      <c r="AJ235" s="9">
        <f t="shared" si="197"/>
        <v>3294</v>
      </c>
      <c r="AL235" s="7">
        <v>10.520000000000001</v>
      </c>
      <c r="AM235" s="7">
        <f t="shared" si="179"/>
        <v>23.479999999999997</v>
      </c>
      <c r="AN235" s="9">
        <v>0</v>
      </c>
      <c r="AO235" s="9">
        <v>1</v>
      </c>
      <c r="AP235" s="9">
        <v>0</v>
      </c>
      <c r="AQ235" s="9">
        <v>0</v>
      </c>
      <c r="AR235" s="9">
        <v>0</v>
      </c>
      <c r="AS235" s="9">
        <v>1</v>
      </c>
      <c r="AT235" s="8">
        <v>0</v>
      </c>
      <c r="AU235" s="9">
        <v>1</v>
      </c>
      <c r="AV235" s="31">
        <v>0</v>
      </c>
      <c r="AW235" s="9">
        <v>0</v>
      </c>
      <c r="AX235" s="9">
        <v>0</v>
      </c>
      <c r="AY235" s="31">
        <v>1</v>
      </c>
      <c r="AZ235" s="21">
        <v>1992</v>
      </c>
      <c r="BA235" s="23"/>
      <c r="BB235" s="39">
        <f t="shared" si="198"/>
        <v>0.17</v>
      </c>
      <c r="BC235" s="39">
        <v>0.2</v>
      </c>
      <c r="BD235" s="39">
        <v>0.46</v>
      </c>
      <c r="BE235" s="59">
        <f t="shared" si="199"/>
        <v>0.17</v>
      </c>
      <c r="BF235" s="39" t="s">
        <v>433</v>
      </c>
      <c r="BG235" s="59" t="s">
        <v>433</v>
      </c>
      <c r="BH235" s="39" t="s">
        <v>433</v>
      </c>
      <c r="BI235" s="39" t="s">
        <v>433</v>
      </c>
      <c r="BJ235" s="39" t="s">
        <v>433</v>
      </c>
      <c r="BK235" s="39" t="s">
        <v>433</v>
      </c>
      <c r="BL235" s="39" t="s">
        <v>433</v>
      </c>
      <c r="BM235" s="57">
        <v>0.67</v>
      </c>
      <c r="BN235" s="18">
        <v>0.33</v>
      </c>
      <c r="BO235">
        <v>1</v>
      </c>
      <c r="BP235" s="54">
        <f t="shared" si="167"/>
        <v>0</v>
      </c>
      <c r="BQ235">
        <v>0.31</v>
      </c>
      <c r="BR235" s="54">
        <v>0.69</v>
      </c>
      <c r="BT235" s="18"/>
      <c r="BU235">
        <f t="shared" si="187"/>
        <v>0.56800000000000006</v>
      </c>
      <c r="BV235" s="18">
        <v>0.432</v>
      </c>
      <c r="BW235" s="18" t="s">
        <v>118</v>
      </c>
      <c r="CD235" s="18"/>
      <c r="CG235" s="18"/>
      <c r="CJ235" s="25">
        <v>40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 s="18">
        <v>0</v>
      </c>
      <c r="CS235">
        <v>0</v>
      </c>
      <c r="CT235">
        <v>1</v>
      </c>
      <c r="CU235">
        <v>0</v>
      </c>
      <c r="CV235" s="18">
        <v>0</v>
      </c>
      <c r="CW235">
        <v>1</v>
      </c>
      <c r="CX235">
        <v>0</v>
      </c>
      <c r="CY235">
        <v>0</v>
      </c>
      <c r="CZ235">
        <v>0</v>
      </c>
      <c r="DA235" s="18">
        <v>0</v>
      </c>
      <c r="DB235">
        <v>0</v>
      </c>
      <c r="DC235">
        <v>0</v>
      </c>
      <c r="DD235">
        <v>1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</v>
      </c>
      <c r="DL235" s="18">
        <v>0</v>
      </c>
      <c r="DN235" s="18"/>
      <c r="DS235" s="43" t="s">
        <v>397</v>
      </c>
    </row>
    <row r="236" spans="1:123" x14ac:dyDescent="0.25">
      <c r="A236">
        <v>235</v>
      </c>
      <c r="B236">
        <v>17</v>
      </c>
      <c r="C236" s="25" t="s">
        <v>539</v>
      </c>
      <c r="D236" s="12">
        <v>4.2749999999999995</v>
      </c>
      <c r="E236" s="14">
        <v>1.1103896103896103</v>
      </c>
      <c r="F236" s="7">
        <v>3.85</v>
      </c>
      <c r="G236" s="7">
        <f t="shared" si="192"/>
        <v>3.164610389610389</v>
      </c>
      <c r="H236" s="16">
        <f t="shared" si="193"/>
        <v>5.3853896103896099</v>
      </c>
      <c r="I236" s="11">
        <f t="shared" si="169"/>
        <v>6.6930488438157312E-2</v>
      </c>
      <c r="J236" s="39">
        <f t="shared" si="170"/>
        <v>1.7384542451469431E-2</v>
      </c>
      <c r="K236" s="39">
        <f t="shared" si="194"/>
        <v>57.522365215627225</v>
      </c>
      <c r="L236" s="39">
        <f t="shared" si="195"/>
        <v>4.9545945986687878E-2</v>
      </c>
      <c r="M236" s="39">
        <f t="shared" si="196"/>
        <v>8.4315030889626746E-2</v>
      </c>
      <c r="N236" s="42"/>
      <c r="O236" s="8"/>
      <c r="P236" s="9"/>
      <c r="Q236" s="9"/>
      <c r="R236" s="8"/>
      <c r="S236" s="9"/>
      <c r="T236" s="9"/>
      <c r="U236" s="8"/>
      <c r="V236" s="9"/>
      <c r="W236" s="9"/>
      <c r="X236" s="9"/>
      <c r="Y236" s="8"/>
      <c r="Z236" s="9"/>
      <c r="AA236" s="8">
        <v>0</v>
      </c>
      <c r="AB236" s="9">
        <v>1</v>
      </c>
      <c r="AC236" s="8">
        <v>0</v>
      </c>
      <c r="AD236" s="9">
        <v>0</v>
      </c>
      <c r="AE236" s="9">
        <v>1</v>
      </c>
      <c r="AF236" s="9">
        <v>0</v>
      </c>
      <c r="AG236" s="9">
        <v>0</v>
      </c>
      <c r="AH236" s="8">
        <v>3307</v>
      </c>
      <c r="AI236" s="9">
        <v>12</v>
      </c>
      <c r="AJ236" s="9">
        <f t="shared" si="197"/>
        <v>3294</v>
      </c>
      <c r="AL236" s="7">
        <v>10.520000000000001</v>
      </c>
      <c r="AM236" s="7">
        <f t="shared" si="179"/>
        <v>23.479999999999997</v>
      </c>
      <c r="AN236" s="9">
        <v>0</v>
      </c>
      <c r="AO236" s="9">
        <v>1</v>
      </c>
      <c r="AP236" s="9">
        <v>0</v>
      </c>
      <c r="AQ236" s="9">
        <v>0</v>
      </c>
      <c r="AR236" s="9">
        <v>0</v>
      </c>
      <c r="AS236" s="9">
        <v>1</v>
      </c>
      <c r="AT236" s="8">
        <v>0</v>
      </c>
      <c r="AU236" s="9">
        <v>1</v>
      </c>
      <c r="AV236" s="31">
        <v>0</v>
      </c>
      <c r="AW236" s="9">
        <v>0</v>
      </c>
      <c r="AX236" s="9">
        <v>0</v>
      </c>
      <c r="AY236" s="31">
        <v>1</v>
      </c>
      <c r="AZ236" s="21">
        <v>1992</v>
      </c>
      <c r="BA236" s="23"/>
      <c r="BB236" s="39">
        <f t="shared" si="198"/>
        <v>0.17</v>
      </c>
      <c r="BC236" s="39">
        <v>0.2</v>
      </c>
      <c r="BD236" s="39">
        <v>0.46</v>
      </c>
      <c r="BE236" s="59">
        <f t="shared" si="199"/>
        <v>0.17</v>
      </c>
      <c r="BF236" s="39" t="s">
        <v>433</v>
      </c>
      <c r="BG236" s="59" t="s">
        <v>433</v>
      </c>
      <c r="BH236" s="39" t="s">
        <v>433</v>
      </c>
      <c r="BI236" s="39" t="s">
        <v>433</v>
      </c>
      <c r="BJ236" s="39" t="s">
        <v>433</v>
      </c>
      <c r="BK236" s="39" t="s">
        <v>433</v>
      </c>
      <c r="BL236" s="39" t="s">
        <v>433</v>
      </c>
      <c r="BM236" s="57">
        <v>0.67</v>
      </c>
      <c r="BN236" s="18">
        <v>0.33</v>
      </c>
      <c r="BO236">
        <v>1</v>
      </c>
      <c r="BP236" s="54">
        <f t="shared" si="167"/>
        <v>0</v>
      </c>
      <c r="BQ236">
        <v>0.31</v>
      </c>
      <c r="BR236" s="54">
        <v>0.69</v>
      </c>
      <c r="BT236" s="18"/>
      <c r="BU236">
        <f t="shared" si="187"/>
        <v>0.56800000000000006</v>
      </c>
      <c r="BV236" s="18">
        <v>0.432</v>
      </c>
      <c r="BW236" s="18" t="s">
        <v>118</v>
      </c>
      <c r="CD236" s="18"/>
      <c r="CG236" s="18"/>
      <c r="CJ236" s="25">
        <v>40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 s="18">
        <v>0</v>
      </c>
      <c r="CS236">
        <v>0</v>
      </c>
      <c r="CT236">
        <v>1</v>
      </c>
      <c r="CU236">
        <v>0</v>
      </c>
      <c r="CV236" s="18">
        <v>0</v>
      </c>
      <c r="CW236">
        <v>1</v>
      </c>
      <c r="CX236">
        <v>0</v>
      </c>
      <c r="CY236">
        <v>0</v>
      </c>
      <c r="CZ236">
        <v>0</v>
      </c>
      <c r="DA236" s="18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 s="18">
        <v>0</v>
      </c>
      <c r="DN236" s="18"/>
      <c r="DS236" s="43" t="s">
        <v>397</v>
      </c>
    </row>
    <row r="237" spans="1:123" x14ac:dyDescent="0.25">
      <c r="A237">
        <v>236</v>
      </c>
      <c r="B237">
        <v>17</v>
      </c>
      <c r="C237" s="25" t="s">
        <v>539</v>
      </c>
      <c r="D237" s="12">
        <v>7.4999999999999982</v>
      </c>
      <c r="E237" s="14">
        <v>1.1503067484662575</v>
      </c>
      <c r="F237" s="7">
        <v>6.52</v>
      </c>
      <c r="G237" s="7">
        <f t="shared" si="192"/>
        <v>6.3496932515337408</v>
      </c>
      <c r="H237" s="16">
        <f t="shared" si="193"/>
        <v>8.6503067484662566</v>
      </c>
      <c r="I237" s="11">
        <f t="shared" si="169"/>
        <v>0.1128759333102024</v>
      </c>
      <c r="J237" s="39">
        <f t="shared" si="170"/>
        <v>1.7312259710153745E-2</v>
      </c>
      <c r="K237" s="39">
        <f t="shared" si="194"/>
        <v>57.762534570428954</v>
      </c>
      <c r="L237" s="39">
        <f t="shared" si="195"/>
        <v>9.5563673600048665E-2</v>
      </c>
      <c r="M237" s="39">
        <f t="shared" si="196"/>
        <v>0.13018819302035614</v>
      </c>
      <c r="N237" s="42"/>
      <c r="O237" s="8"/>
      <c r="P237" s="9"/>
      <c r="Q237" s="9"/>
      <c r="R237" s="8"/>
      <c r="S237" s="9"/>
      <c r="T237" s="9"/>
      <c r="U237" s="8"/>
      <c r="V237" s="9"/>
      <c r="W237" s="9"/>
      <c r="X237" s="9"/>
      <c r="Y237" s="8"/>
      <c r="Z237" s="9"/>
      <c r="AA237" s="8">
        <v>0</v>
      </c>
      <c r="AB237" s="9">
        <v>1</v>
      </c>
      <c r="AC237" s="8">
        <v>0</v>
      </c>
      <c r="AD237" s="9">
        <v>0</v>
      </c>
      <c r="AE237" s="9">
        <v>1</v>
      </c>
      <c r="AF237" s="9">
        <v>0</v>
      </c>
      <c r="AG237" s="9">
        <v>0</v>
      </c>
      <c r="AH237" s="8">
        <v>3307</v>
      </c>
      <c r="AI237" s="9">
        <v>12</v>
      </c>
      <c r="AJ237" s="9">
        <f t="shared" si="197"/>
        <v>3294</v>
      </c>
      <c r="AL237" s="7">
        <v>10.520000000000001</v>
      </c>
      <c r="AM237" s="7">
        <f t="shared" si="179"/>
        <v>23.479999999999997</v>
      </c>
      <c r="AN237" s="9">
        <v>0</v>
      </c>
      <c r="AO237" s="9">
        <v>1</v>
      </c>
      <c r="AP237" s="9">
        <v>0</v>
      </c>
      <c r="AQ237" s="9">
        <v>0</v>
      </c>
      <c r="AR237" s="9">
        <v>0</v>
      </c>
      <c r="AS237" s="9">
        <v>1</v>
      </c>
      <c r="AT237" s="8">
        <v>0</v>
      </c>
      <c r="AU237" s="9">
        <v>1</v>
      </c>
      <c r="AV237" s="31">
        <v>0</v>
      </c>
      <c r="AW237" s="9">
        <v>0</v>
      </c>
      <c r="AX237" s="9">
        <v>0</v>
      </c>
      <c r="AY237" s="31">
        <v>1</v>
      </c>
      <c r="AZ237" s="21">
        <v>1992</v>
      </c>
      <c r="BA237" s="23"/>
      <c r="BB237" s="39">
        <f t="shared" si="198"/>
        <v>0.17</v>
      </c>
      <c r="BC237" s="39">
        <v>0.2</v>
      </c>
      <c r="BD237" s="39">
        <v>0.46</v>
      </c>
      <c r="BE237" s="59">
        <f t="shared" si="199"/>
        <v>0.17</v>
      </c>
      <c r="BF237" s="39" t="s">
        <v>433</v>
      </c>
      <c r="BG237" s="59" t="s">
        <v>433</v>
      </c>
      <c r="BH237" s="39" t="s">
        <v>433</v>
      </c>
      <c r="BI237" s="39" t="s">
        <v>433</v>
      </c>
      <c r="BJ237" s="39" t="s">
        <v>433</v>
      </c>
      <c r="BK237" s="39" t="s">
        <v>433</v>
      </c>
      <c r="BL237" s="39" t="s">
        <v>433</v>
      </c>
      <c r="BM237" s="57">
        <v>0.67</v>
      </c>
      <c r="BN237" s="18">
        <v>0.33</v>
      </c>
      <c r="BO237">
        <v>1</v>
      </c>
      <c r="BP237" s="54">
        <f t="shared" si="167"/>
        <v>0</v>
      </c>
      <c r="BQ237">
        <v>0.31</v>
      </c>
      <c r="BR237" s="54">
        <v>0.69</v>
      </c>
      <c r="BT237" s="18"/>
      <c r="BU237">
        <f t="shared" si="187"/>
        <v>0.56800000000000006</v>
      </c>
      <c r="BV237" s="18">
        <v>0.432</v>
      </c>
      <c r="BW237" s="18" t="s">
        <v>118</v>
      </c>
      <c r="CD237" s="18"/>
      <c r="CG237" s="18"/>
      <c r="CJ237" s="25">
        <v>40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 s="18">
        <v>0</v>
      </c>
      <c r="CS237">
        <v>0</v>
      </c>
      <c r="CT237">
        <v>1</v>
      </c>
      <c r="CU237">
        <v>0</v>
      </c>
      <c r="CV237" s="18">
        <v>0</v>
      </c>
      <c r="CW237">
        <v>1</v>
      </c>
      <c r="CX237">
        <v>0</v>
      </c>
      <c r="CY237">
        <v>0</v>
      </c>
      <c r="CZ237">
        <v>0</v>
      </c>
      <c r="DA237" s="18">
        <v>0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 s="18">
        <v>0</v>
      </c>
      <c r="DN237" s="18"/>
      <c r="DS237" s="43" t="s">
        <v>397</v>
      </c>
    </row>
    <row r="238" spans="1:123" x14ac:dyDescent="0.25">
      <c r="A238">
        <v>237</v>
      </c>
      <c r="B238">
        <v>17</v>
      </c>
      <c r="C238" s="25" t="s">
        <v>539</v>
      </c>
      <c r="D238" s="12">
        <v>13.4</v>
      </c>
      <c r="E238" s="14">
        <v>2.2521008403361344</v>
      </c>
      <c r="F238" s="7">
        <v>5.95</v>
      </c>
      <c r="G238" s="7">
        <f t="shared" si="192"/>
        <v>11.147899159663865</v>
      </c>
      <c r="H238" s="16">
        <f t="shared" si="193"/>
        <v>15.652100840336136</v>
      </c>
      <c r="I238" s="11">
        <f t="shared" si="169"/>
        <v>0.10311784184327458</v>
      </c>
      <c r="J238" s="39">
        <f t="shared" si="170"/>
        <v>1.7330729721558753E-2</v>
      </c>
      <c r="K238" s="39">
        <f t="shared" si="194"/>
        <v>57.700974861782015</v>
      </c>
      <c r="L238" s="39">
        <f t="shared" si="195"/>
        <v>8.5787112121715831E-2</v>
      </c>
      <c r="M238" s="39">
        <f t="shared" si="196"/>
        <v>0.12044857156483332</v>
      </c>
      <c r="N238" s="42"/>
      <c r="O238" s="8"/>
      <c r="P238" s="9"/>
      <c r="Q238" s="9"/>
      <c r="R238" s="8"/>
      <c r="S238" s="9"/>
      <c r="T238" s="9"/>
      <c r="U238" s="8"/>
      <c r="V238" s="9"/>
      <c r="W238" s="9"/>
      <c r="X238" s="9"/>
      <c r="Y238" s="8"/>
      <c r="Z238" s="9"/>
      <c r="AA238" s="8">
        <v>0</v>
      </c>
      <c r="AB238" s="9">
        <v>1</v>
      </c>
      <c r="AC238" s="8">
        <v>0</v>
      </c>
      <c r="AD238" s="9">
        <v>0</v>
      </c>
      <c r="AE238" s="9">
        <v>1</v>
      </c>
      <c r="AF238" s="9">
        <v>0</v>
      </c>
      <c r="AG238" s="9">
        <v>0</v>
      </c>
      <c r="AH238" s="8">
        <v>3307</v>
      </c>
      <c r="AI238" s="9">
        <v>12</v>
      </c>
      <c r="AJ238" s="9">
        <f t="shared" si="197"/>
        <v>3294</v>
      </c>
      <c r="AL238" s="7">
        <v>10.520000000000001</v>
      </c>
      <c r="AM238" s="7">
        <f t="shared" si="179"/>
        <v>23.479999999999997</v>
      </c>
      <c r="AN238" s="9">
        <v>0</v>
      </c>
      <c r="AO238" s="9">
        <v>1</v>
      </c>
      <c r="AP238" s="9">
        <v>0</v>
      </c>
      <c r="AQ238" s="9">
        <v>0</v>
      </c>
      <c r="AR238" s="9">
        <v>0</v>
      </c>
      <c r="AS238" s="9">
        <v>1</v>
      </c>
      <c r="AT238" s="8">
        <v>0</v>
      </c>
      <c r="AU238" s="9">
        <v>1</v>
      </c>
      <c r="AV238" s="31">
        <v>0</v>
      </c>
      <c r="AW238" s="9">
        <v>0</v>
      </c>
      <c r="AX238" s="9">
        <v>0</v>
      </c>
      <c r="AY238" s="31">
        <v>1</v>
      </c>
      <c r="AZ238" s="21">
        <v>1992</v>
      </c>
      <c r="BA238" s="23"/>
      <c r="BB238" s="39">
        <f t="shared" si="198"/>
        <v>0.17</v>
      </c>
      <c r="BC238" s="39">
        <v>0.2</v>
      </c>
      <c r="BD238" s="39">
        <v>0.46</v>
      </c>
      <c r="BE238" s="59">
        <f t="shared" si="199"/>
        <v>0.17</v>
      </c>
      <c r="BF238" s="39" t="s">
        <v>433</v>
      </c>
      <c r="BG238" s="59" t="s">
        <v>433</v>
      </c>
      <c r="BH238" s="39" t="s">
        <v>433</v>
      </c>
      <c r="BI238" s="39" t="s">
        <v>433</v>
      </c>
      <c r="BJ238" s="39" t="s">
        <v>433</v>
      </c>
      <c r="BK238" s="39" t="s">
        <v>433</v>
      </c>
      <c r="BL238" s="39" t="s">
        <v>433</v>
      </c>
      <c r="BM238" s="57">
        <v>0.67</v>
      </c>
      <c r="BN238" s="18">
        <v>0.33</v>
      </c>
      <c r="BO238">
        <v>1</v>
      </c>
      <c r="BP238" s="54">
        <f t="shared" si="167"/>
        <v>0</v>
      </c>
      <c r="BQ238">
        <v>0.31</v>
      </c>
      <c r="BR238" s="54">
        <v>0.69</v>
      </c>
      <c r="BT238" s="18"/>
      <c r="BU238">
        <f t="shared" si="187"/>
        <v>0.56800000000000006</v>
      </c>
      <c r="BV238" s="18">
        <v>0.432</v>
      </c>
      <c r="BW238" s="18" t="s">
        <v>118</v>
      </c>
      <c r="CD238" s="18"/>
      <c r="CG238" s="18"/>
      <c r="CJ238" s="25">
        <v>40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 s="18">
        <v>0</v>
      </c>
      <c r="CS238">
        <v>0</v>
      </c>
      <c r="CT238">
        <v>1</v>
      </c>
      <c r="CU238">
        <v>0</v>
      </c>
      <c r="CV238" s="18">
        <v>0</v>
      </c>
      <c r="CW238">
        <v>1</v>
      </c>
      <c r="CX238">
        <v>0</v>
      </c>
      <c r="CY238">
        <v>0</v>
      </c>
      <c r="CZ238">
        <v>0</v>
      </c>
      <c r="DA238" s="18">
        <v>0</v>
      </c>
      <c r="DB238">
        <v>0</v>
      </c>
      <c r="DC238">
        <v>0</v>
      </c>
      <c r="DD238">
        <v>1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 s="18">
        <v>0</v>
      </c>
      <c r="DN238" s="18"/>
      <c r="DS238" s="43" t="s">
        <v>397</v>
      </c>
    </row>
    <row r="239" spans="1:123" x14ac:dyDescent="0.25">
      <c r="A239">
        <v>238</v>
      </c>
      <c r="B239">
        <v>17</v>
      </c>
      <c r="C239" s="25" t="s">
        <v>539</v>
      </c>
      <c r="D239" s="12">
        <v>0.3833333333333333</v>
      </c>
      <c r="E239" s="14">
        <v>0.85185185185185175</v>
      </c>
      <c r="F239" s="7">
        <v>0.45</v>
      </c>
      <c r="G239" s="7">
        <f t="shared" si="192"/>
        <v>-0.46851851851851845</v>
      </c>
      <c r="H239" s="16">
        <f t="shared" si="193"/>
        <v>1.2351851851851849</v>
      </c>
      <c r="I239" s="11">
        <f t="shared" si="169"/>
        <v>7.8296962571316932E-3</v>
      </c>
      <c r="J239" s="39">
        <f t="shared" si="170"/>
        <v>1.7399325015848205E-2</v>
      </c>
      <c r="K239" s="39">
        <f t="shared" si="194"/>
        <v>57.473493890662326</v>
      </c>
      <c r="L239" s="39">
        <f t="shared" si="195"/>
        <v>-9.5696287587165117E-3</v>
      </c>
      <c r="M239" s="39">
        <f t="shared" si="196"/>
        <v>2.52290212729799E-2</v>
      </c>
      <c r="N239" s="42"/>
      <c r="O239" s="8"/>
      <c r="P239" s="9"/>
      <c r="Q239" s="9"/>
      <c r="R239" s="8"/>
      <c r="S239" s="9"/>
      <c r="T239" s="9"/>
      <c r="U239" s="8"/>
      <c r="V239" s="9"/>
      <c r="W239" s="9"/>
      <c r="X239" s="9"/>
      <c r="Y239" s="8"/>
      <c r="Z239" s="9"/>
      <c r="AA239" s="8">
        <v>0</v>
      </c>
      <c r="AB239" s="9">
        <v>1</v>
      </c>
      <c r="AC239" s="8">
        <v>0</v>
      </c>
      <c r="AD239" s="9">
        <v>0</v>
      </c>
      <c r="AE239" s="9">
        <v>1</v>
      </c>
      <c r="AF239" s="9">
        <v>0</v>
      </c>
      <c r="AG239" s="9">
        <v>0</v>
      </c>
      <c r="AH239" s="8">
        <v>3316</v>
      </c>
      <c r="AI239" s="9">
        <v>12</v>
      </c>
      <c r="AJ239" s="9">
        <f t="shared" si="197"/>
        <v>3303</v>
      </c>
      <c r="AL239" s="7">
        <v>10.520000000000001</v>
      </c>
      <c r="AM239" s="7">
        <f t="shared" si="179"/>
        <v>23.479999999999997</v>
      </c>
      <c r="AN239" s="9">
        <v>0</v>
      </c>
      <c r="AO239" s="9">
        <v>1</v>
      </c>
      <c r="AP239" s="9">
        <v>0</v>
      </c>
      <c r="AQ239" s="9">
        <v>0</v>
      </c>
      <c r="AR239" s="9">
        <v>0</v>
      </c>
      <c r="AS239" s="9">
        <v>1</v>
      </c>
      <c r="AT239" s="8">
        <v>0</v>
      </c>
      <c r="AU239" s="9">
        <v>1</v>
      </c>
      <c r="AV239" s="31">
        <v>0</v>
      </c>
      <c r="AW239" s="9">
        <v>0</v>
      </c>
      <c r="AX239" s="9">
        <v>0</v>
      </c>
      <c r="AY239" s="31">
        <v>1</v>
      </c>
      <c r="AZ239" s="21">
        <v>1992</v>
      </c>
      <c r="BA239" s="23"/>
      <c r="BB239" s="39">
        <f t="shared" si="198"/>
        <v>0.17</v>
      </c>
      <c r="BC239" s="39">
        <v>0.2</v>
      </c>
      <c r="BD239" s="39">
        <v>0.46</v>
      </c>
      <c r="BE239" s="59">
        <f t="shared" si="199"/>
        <v>0.17</v>
      </c>
      <c r="BF239" s="39" t="s">
        <v>433</v>
      </c>
      <c r="BG239" s="59" t="s">
        <v>433</v>
      </c>
      <c r="BH239" s="39" t="s">
        <v>433</v>
      </c>
      <c r="BI239" s="39" t="s">
        <v>433</v>
      </c>
      <c r="BJ239" s="39" t="s">
        <v>433</v>
      </c>
      <c r="BK239" s="39" t="s">
        <v>433</v>
      </c>
      <c r="BL239" s="39" t="s">
        <v>433</v>
      </c>
      <c r="BM239" s="57">
        <v>0.67</v>
      </c>
      <c r="BN239" s="18">
        <v>0.33</v>
      </c>
      <c r="BO239">
        <v>1</v>
      </c>
      <c r="BP239" s="54">
        <f t="shared" si="167"/>
        <v>0</v>
      </c>
      <c r="BQ239">
        <v>0.31</v>
      </c>
      <c r="BR239" s="54">
        <v>0.69</v>
      </c>
      <c r="BT239" s="18"/>
      <c r="BU239">
        <f t="shared" si="187"/>
        <v>0.56800000000000006</v>
      </c>
      <c r="BV239" s="18">
        <v>0.432</v>
      </c>
      <c r="BW239" s="18" t="s">
        <v>118</v>
      </c>
      <c r="CD239" s="18"/>
      <c r="CG239" s="18"/>
      <c r="CJ239" s="25">
        <v>40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 s="18">
        <v>0</v>
      </c>
      <c r="CS239">
        <v>0</v>
      </c>
      <c r="CT239">
        <v>1</v>
      </c>
      <c r="CU239">
        <v>0</v>
      </c>
      <c r="CV239" s="18">
        <v>0</v>
      </c>
      <c r="CW239">
        <v>1</v>
      </c>
      <c r="CX239">
        <v>0</v>
      </c>
      <c r="CY239">
        <v>0</v>
      </c>
      <c r="CZ239">
        <v>0</v>
      </c>
      <c r="DA239" s="18">
        <v>0</v>
      </c>
      <c r="DB239">
        <v>0</v>
      </c>
      <c r="DC239">
        <v>0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 s="18">
        <v>0</v>
      </c>
      <c r="DN239" s="18"/>
      <c r="DS239" s="43" t="s">
        <v>397</v>
      </c>
    </row>
    <row r="240" spans="1:123" x14ac:dyDescent="0.25">
      <c r="A240">
        <v>239</v>
      </c>
      <c r="B240">
        <v>17</v>
      </c>
      <c r="C240" s="25" t="s">
        <v>539</v>
      </c>
      <c r="D240" s="12">
        <v>4.25</v>
      </c>
      <c r="E240" s="14">
        <v>1.0625</v>
      </c>
      <c r="F240" s="7">
        <v>4</v>
      </c>
      <c r="G240" s="7">
        <f t="shared" si="192"/>
        <v>3.1875</v>
      </c>
      <c r="H240" s="16">
        <f t="shared" si="193"/>
        <v>5.3125</v>
      </c>
      <c r="I240" s="11">
        <f t="shared" si="169"/>
        <v>6.9431470784376378E-2</v>
      </c>
      <c r="J240" s="39">
        <f t="shared" si="170"/>
        <v>1.7357867696094095E-2</v>
      </c>
      <c r="K240" s="39">
        <f t="shared" si="194"/>
        <v>57.610762883336307</v>
      </c>
      <c r="L240" s="39">
        <f t="shared" si="195"/>
        <v>5.207360308828228E-2</v>
      </c>
      <c r="M240" s="39">
        <f t="shared" si="196"/>
        <v>8.6789338480470477E-2</v>
      </c>
      <c r="N240" s="42"/>
      <c r="O240" s="8"/>
      <c r="P240" s="9"/>
      <c r="Q240" s="9"/>
      <c r="R240" s="8"/>
      <c r="S240" s="9"/>
      <c r="T240" s="9"/>
      <c r="U240" s="8"/>
      <c r="V240" s="9"/>
      <c r="W240" s="9"/>
      <c r="X240" s="9"/>
      <c r="Y240" s="8"/>
      <c r="Z240" s="9"/>
      <c r="AA240" s="8">
        <v>0</v>
      </c>
      <c r="AB240" s="9">
        <v>1</v>
      </c>
      <c r="AC240" s="8">
        <v>0</v>
      </c>
      <c r="AD240" s="9">
        <v>0</v>
      </c>
      <c r="AE240" s="9">
        <v>1</v>
      </c>
      <c r="AF240" s="9">
        <v>0</v>
      </c>
      <c r="AG240" s="9">
        <v>0</v>
      </c>
      <c r="AH240" s="8">
        <v>3316</v>
      </c>
      <c r="AI240" s="9">
        <v>12</v>
      </c>
      <c r="AJ240" s="9">
        <f t="shared" si="197"/>
        <v>3303</v>
      </c>
      <c r="AL240" s="7">
        <v>10.520000000000001</v>
      </c>
      <c r="AM240" s="7">
        <f t="shared" si="179"/>
        <v>23.479999999999997</v>
      </c>
      <c r="AN240" s="9">
        <v>0</v>
      </c>
      <c r="AO240" s="9">
        <v>1</v>
      </c>
      <c r="AP240" s="9">
        <v>0</v>
      </c>
      <c r="AQ240" s="9">
        <v>0</v>
      </c>
      <c r="AR240" s="9">
        <v>0</v>
      </c>
      <c r="AS240" s="9">
        <v>1</v>
      </c>
      <c r="AT240" s="8">
        <v>0</v>
      </c>
      <c r="AU240" s="9">
        <v>1</v>
      </c>
      <c r="AV240" s="31">
        <v>0</v>
      </c>
      <c r="AW240" s="9">
        <v>0</v>
      </c>
      <c r="AX240" s="9">
        <v>0</v>
      </c>
      <c r="AY240" s="31">
        <v>1</v>
      </c>
      <c r="AZ240" s="21">
        <v>1992</v>
      </c>
      <c r="BA240" s="23"/>
      <c r="BB240" s="39">
        <f t="shared" si="198"/>
        <v>0.17</v>
      </c>
      <c r="BC240" s="39">
        <v>0.2</v>
      </c>
      <c r="BD240" s="39">
        <v>0.46</v>
      </c>
      <c r="BE240" s="59">
        <f t="shared" si="199"/>
        <v>0.17</v>
      </c>
      <c r="BF240" s="39" t="s">
        <v>433</v>
      </c>
      <c r="BG240" s="59" t="s">
        <v>433</v>
      </c>
      <c r="BH240" s="39" t="s">
        <v>433</v>
      </c>
      <c r="BI240" s="39" t="s">
        <v>433</v>
      </c>
      <c r="BJ240" s="39" t="s">
        <v>433</v>
      </c>
      <c r="BK240" s="39" t="s">
        <v>433</v>
      </c>
      <c r="BL240" s="39" t="s">
        <v>433</v>
      </c>
      <c r="BM240" s="57">
        <v>0.67</v>
      </c>
      <c r="BN240" s="18">
        <v>0.33</v>
      </c>
      <c r="BO240">
        <v>1</v>
      </c>
      <c r="BP240" s="54">
        <f t="shared" si="167"/>
        <v>0</v>
      </c>
      <c r="BQ240">
        <v>0.31</v>
      </c>
      <c r="BR240" s="54">
        <v>0.69</v>
      </c>
      <c r="BT240" s="18"/>
      <c r="BU240">
        <f t="shared" si="187"/>
        <v>0.56800000000000006</v>
      </c>
      <c r="BV240" s="18">
        <v>0.432</v>
      </c>
      <c r="BW240" s="18" t="s">
        <v>118</v>
      </c>
      <c r="CD240" s="18"/>
      <c r="CG240" s="18"/>
      <c r="CJ240" s="25">
        <v>40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 s="18">
        <v>0</v>
      </c>
      <c r="CS240">
        <v>0</v>
      </c>
      <c r="CT240">
        <v>1</v>
      </c>
      <c r="CU240">
        <v>0</v>
      </c>
      <c r="CV240" s="18">
        <v>0</v>
      </c>
      <c r="CW240">
        <v>1</v>
      </c>
      <c r="CX240">
        <v>0</v>
      </c>
      <c r="CY240">
        <v>0</v>
      </c>
      <c r="CZ240">
        <v>0</v>
      </c>
      <c r="DA240" s="18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 s="18">
        <v>0</v>
      </c>
      <c r="DN240" s="18"/>
      <c r="DS240" s="43" t="s">
        <v>397</v>
      </c>
    </row>
    <row r="241" spans="1:123" x14ac:dyDescent="0.25">
      <c r="A241">
        <v>240</v>
      </c>
      <c r="B241">
        <v>17</v>
      </c>
      <c r="C241" s="25" t="s">
        <v>539</v>
      </c>
      <c r="D241" s="12">
        <v>7.3200000000000012</v>
      </c>
      <c r="E241" s="14">
        <v>1.1141552511415527</v>
      </c>
      <c r="F241" s="7">
        <v>6.57</v>
      </c>
      <c r="G241" s="7">
        <f t="shared" si="192"/>
        <v>6.2058447488584481</v>
      </c>
      <c r="H241" s="16">
        <f t="shared" si="193"/>
        <v>8.4341552511415543</v>
      </c>
      <c r="I241" s="11">
        <f t="shared" si="169"/>
        <v>0.11357734174803634</v>
      </c>
      <c r="J241" s="39">
        <f t="shared" si="170"/>
        <v>1.7287266628316034E-2</v>
      </c>
      <c r="K241" s="39">
        <f t="shared" si="194"/>
        <v>57.846044808612454</v>
      </c>
      <c r="L241" s="39">
        <f t="shared" si="195"/>
        <v>9.6290075119720306E-2</v>
      </c>
      <c r="M241" s="39">
        <f t="shared" si="196"/>
        <v>0.13086460837635239</v>
      </c>
      <c r="N241" s="42"/>
      <c r="O241" s="8"/>
      <c r="P241" s="9"/>
      <c r="Q241" s="9"/>
      <c r="R241" s="8"/>
      <c r="S241" s="9"/>
      <c r="T241" s="9"/>
      <c r="U241" s="8"/>
      <c r="V241" s="9"/>
      <c r="W241" s="9"/>
      <c r="X241" s="9"/>
      <c r="Y241" s="8"/>
      <c r="Z241" s="9"/>
      <c r="AA241" s="8">
        <v>0</v>
      </c>
      <c r="AB241" s="9">
        <v>1</v>
      </c>
      <c r="AC241" s="8">
        <v>0</v>
      </c>
      <c r="AD241" s="9">
        <v>0</v>
      </c>
      <c r="AE241" s="9">
        <v>1</v>
      </c>
      <c r="AF241" s="9">
        <v>0</v>
      </c>
      <c r="AG241" s="9">
        <v>0</v>
      </c>
      <c r="AH241" s="8">
        <v>3316</v>
      </c>
      <c r="AI241" s="9">
        <v>12</v>
      </c>
      <c r="AJ241" s="9">
        <f t="shared" si="197"/>
        <v>3303</v>
      </c>
      <c r="AL241" s="7">
        <v>10.520000000000001</v>
      </c>
      <c r="AM241" s="7">
        <f t="shared" si="179"/>
        <v>23.479999999999997</v>
      </c>
      <c r="AN241" s="9">
        <v>0</v>
      </c>
      <c r="AO241" s="9">
        <v>1</v>
      </c>
      <c r="AP241" s="9">
        <v>0</v>
      </c>
      <c r="AQ241" s="9">
        <v>0</v>
      </c>
      <c r="AR241" s="9">
        <v>0</v>
      </c>
      <c r="AS241" s="9">
        <v>1</v>
      </c>
      <c r="AT241" s="8">
        <v>0</v>
      </c>
      <c r="AU241" s="9">
        <v>1</v>
      </c>
      <c r="AV241" s="31">
        <v>0</v>
      </c>
      <c r="AW241" s="9">
        <v>0</v>
      </c>
      <c r="AX241" s="9">
        <v>0</v>
      </c>
      <c r="AY241" s="31">
        <v>1</v>
      </c>
      <c r="AZ241" s="21">
        <v>1992</v>
      </c>
      <c r="BA241" s="23"/>
      <c r="BB241" s="39">
        <f t="shared" si="198"/>
        <v>0.17</v>
      </c>
      <c r="BC241" s="39">
        <v>0.2</v>
      </c>
      <c r="BD241" s="39">
        <v>0.46</v>
      </c>
      <c r="BE241" s="59">
        <f t="shared" si="199"/>
        <v>0.17</v>
      </c>
      <c r="BF241" s="39" t="s">
        <v>433</v>
      </c>
      <c r="BG241" s="59" t="s">
        <v>433</v>
      </c>
      <c r="BH241" s="39" t="s">
        <v>433</v>
      </c>
      <c r="BI241" s="39" t="s">
        <v>433</v>
      </c>
      <c r="BJ241" s="39" t="s">
        <v>433</v>
      </c>
      <c r="BK241" s="39" t="s">
        <v>433</v>
      </c>
      <c r="BL241" s="39" t="s">
        <v>433</v>
      </c>
      <c r="BM241" s="57">
        <v>0.67</v>
      </c>
      <c r="BN241" s="18">
        <v>0.33</v>
      </c>
      <c r="BO241">
        <v>1</v>
      </c>
      <c r="BP241" s="54">
        <f t="shared" si="167"/>
        <v>0</v>
      </c>
      <c r="BQ241">
        <v>0.31</v>
      </c>
      <c r="BR241" s="54">
        <v>0.69</v>
      </c>
      <c r="BT241" s="18"/>
      <c r="BU241">
        <f t="shared" si="187"/>
        <v>0.56800000000000006</v>
      </c>
      <c r="BV241" s="18">
        <v>0.432</v>
      </c>
      <c r="BW241" s="18" t="s">
        <v>118</v>
      </c>
      <c r="CD241" s="18"/>
      <c r="CG241" s="18"/>
      <c r="CJ241" s="25">
        <v>40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 s="18">
        <v>0</v>
      </c>
      <c r="CS241">
        <v>0</v>
      </c>
      <c r="CT241">
        <v>1</v>
      </c>
      <c r="CU241">
        <v>0</v>
      </c>
      <c r="CV241" s="18">
        <v>0</v>
      </c>
      <c r="CW241">
        <v>1</v>
      </c>
      <c r="CX241">
        <v>0</v>
      </c>
      <c r="CY241">
        <v>0</v>
      </c>
      <c r="CZ241">
        <v>0</v>
      </c>
      <c r="DA241" s="18">
        <v>0</v>
      </c>
      <c r="DB241">
        <v>0</v>
      </c>
      <c r="DC241">
        <v>0</v>
      </c>
      <c r="DD241">
        <v>1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 s="18">
        <v>0</v>
      </c>
      <c r="DN241" s="18"/>
      <c r="DS241" s="43" t="s">
        <v>397</v>
      </c>
    </row>
    <row r="242" spans="1:123" x14ac:dyDescent="0.25">
      <c r="A242">
        <v>241</v>
      </c>
      <c r="B242">
        <v>17</v>
      </c>
      <c r="C242" s="25" t="s">
        <v>539</v>
      </c>
      <c r="D242" s="12">
        <v>12.999999999999998</v>
      </c>
      <c r="E242" s="14">
        <v>2.2336769759450168</v>
      </c>
      <c r="F242" s="7">
        <v>5.82</v>
      </c>
      <c r="G242" s="7">
        <f t="shared" si="192"/>
        <v>10.766323024054982</v>
      </c>
      <c r="H242" s="16">
        <f t="shared" si="193"/>
        <v>15.233676975945015</v>
      </c>
      <c r="I242" s="11">
        <f t="shared" si="169"/>
        <v>0.10075188604331468</v>
      </c>
      <c r="J242" s="39">
        <f t="shared" si="170"/>
        <v>1.7311320625999084E-2</v>
      </c>
      <c r="K242" s="39">
        <f t="shared" si="194"/>
        <v>57.765668004447072</v>
      </c>
      <c r="L242" s="39">
        <f t="shared" si="195"/>
        <v>8.3440565417315593E-2</v>
      </c>
      <c r="M242" s="39">
        <f t="shared" si="196"/>
        <v>0.11806320666931377</v>
      </c>
      <c r="N242" s="42"/>
      <c r="O242" s="8"/>
      <c r="P242" s="9"/>
      <c r="Q242" s="9"/>
      <c r="R242" s="8"/>
      <c r="S242" s="9"/>
      <c r="T242" s="9"/>
      <c r="U242" s="8"/>
      <c r="V242" s="9"/>
      <c r="W242" s="9"/>
      <c r="X242" s="9"/>
      <c r="Y242" s="8"/>
      <c r="Z242" s="9"/>
      <c r="AA242" s="8">
        <v>0</v>
      </c>
      <c r="AB242" s="9">
        <v>1</v>
      </c>
      <c r="AC242" s="8">
        <v>0</v>
      </c>
      <c r="AD242" s="9">
        <v>0</v>
      </c>
      <c r="AE242" s="9">
        <v>1</v>
      </c>
      <c r="AF242" s="9">
        <v>0</v>
      </c>
      <c r="AG242" s="9">
        <v>0</v>
      </c>
      <c r="AH242" s="8">
        <v>3316</v>
      </c>
      <c r="AI242" s="9">
        <v>12</v>
      </c>
      <c r="AJ242" s="9">
        <f t="shared" si="197"/>
        <v>3303</v>
      </c>
      <c r="AL242" s="7">
        <v>10.520000000000001</v>
      </c>
      <c r="AM242" s="7">
        <f t="shared" si="179"/>
        <v>23.479999999999997</v>
      </c>
      <c r="AN242" s="9">
        <v>0</v>
      </c>
      <c r="AO242" s="9">
        <v>1</v>
      </c>
      <c r="AP242" s="9">
        <v>0</v>
      </c>
      <c r="AQ242" s="9">
        <v>0</v>
      </c>
      <c r="AR242" s="9">
        <v>0</v>
      </c>
      <c r="AS242" s="9">
        <v>1</v>
      </c>
      <c r="AT242" s="8">
        <v>0</v>
      </c>
      <c r="AU242" s="9">
        <v>1</v>
      </c>
      <c r="AV242" s="31">
        <v>0</v>
      </c>
      <c r="AW242" s="9">
        <v>0</v>
      </c>
      <c r="AX242" s="9">
        <v>0</v>
      </c>
      <c r="AY242" s="31">
        <v>1</v>
      </c>
      <c r="AZ242" s="21">
        <v>1992</v>
      </c>
      <c r="BA242" s="23"/>
      <c r="BB242" s="39">
        <f t="shared" si="198"/>
        <v>0.17</v>
      </c>
      <c r="BC242" s="39">
        <v>0.2</v>
      </c>
      <c r="BD242" s="39">
        <v>0.46</v>
      </c>
      <c r="BE242" s="59">
        <f t="shared" si="199"/>
        <v>0.17</v>
      </c>
      <c r="BF242" s="39" t="s">
        <v>433</v>
      </c>
      <c r="BG242" s="59" t="s">
        <v>433</v>
      </c>
      <c r="BH242" s="39" t="s">
        <v>433</v>
      </c>
      <c r="BI242" s="39" t="s">
        <v>433</v>
      </c>
      <c r="BJ242" s="39" t="s">
        <v>433</v>
      </c>
      <c r="BK242" s="39" t="s">
        <v>433</v>
      </c>
      <c r="BL242" s="39" t="s">
        <v>433</v>
      </c>
      <c r="BM242" s="57">
        <v>0.67</v>
      </c>
      <c r="BN242" s="18">
        <v>0.33</v>
      </c>
      <c r="BO242">
        <v>1</v>
      </c>
      <c r="BP242" s="54">
        <f t="shared" si="167"/>
        <v>0</v>
      </c>
      <c r="BQ242">
        <v>0.31</v>
      </c>
      <c r="BR242" s="54">
        <v>0.69</v>
      </c>
      <c r="BT242" s="18"/>
      <c r="BU242">
        <f t="shared" si="187"/>
        <v>0.56800000000000006</v>
      </c>
      <c r="BV242" s="18">
        <v>0.432</v>
      </c>
      <c r="BW242" s="18" t="s">
        <v>118</v>
      </c>
      <c r="CD242" s="18"/>
      <c r="CG242" s="18"/>
      <c r="CJ242" s="25">
        <v>40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 s="18">
        <v>0</v>
      </c>
      <c r="CS242">
        <v>0</v>
      </c>
      <c r="CT242">
        <v>1</v>
      </c>
      <c r="CU242">
        <v>0</v>
      </c>
      <c r="CV242" s="18">
        <v>0</v>
      </c>
      <c r="CW242">
        <v>1</v>
      </c>
      <c r="CX242">
        <v>0</v>
      </c>
      <c r="CY242">
        <v>0</v>
      </c>
      <c r="CZ242">
        <v>0</v>
      </c>
      <c r="DA242" s="18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 s="18">
        <v>0</v>
      </c>
      <c r="DN242" s="18"/>
      <c r="DS242" s="43" t="s">
        <v>397</v>
      </c>
    </row>
    <row r="243" spans="1:123" x14ac:dyDescent="0.25">
      <c r="A243">
        <v>242</v>
      </c>
      <c r="B243">
        <v>17</v>
      </c>
      <c r="C243" s="25" t="s">
        <v>539</v>
      </c>
      <c r="D243" s="12">
        <v>4.9833333333333334</v>
      </c>
      <c r="E243" s="14">
        <v>1.175314465408805</v>
      </c>
      <c r="F243" s="7">
        <v>4.24</v>
      </c>
      <c r="G243" s="7">
        <f t="shared" si="192"/>
        <v>3.8080188679245284</v>
      </c>
      <c r="H243" s="16">
        <f t="shared" si="193"/>
        <v>6.1586477987421384</v>
      </c>
      <c r="I243" s="11">
        <f t="shared" si="169"/>
        <v>9.0111297961682588E-2</v>
      </c>
      <c r="J243" s="39">
        <f t="shared" si="170"/>
        <v>2.1252664613604384E-2</v>
      </c>
      <c r="K243" s="39">
        <f t="shared" si="194"/>
        <v>47.05292339483276</v>
      </c>
      <c r="L243" s="39">
        <f t="shared" si="195"/>
        <v>6.8858633348078208E-2</v>
      </c>
      <c r="M243" s="39">
        <f t="shared" si="196"/>
        <v>0.11136396257528697</v>
      </c>
      <c r="N243" s="42"/>
      <c r="O243" s="8"/>
      <c r="P243" s="9"/>
      <c r="Q243" s="9"/>
      <c r="R243" s="8"/>
      <c r="S243" s="9"/>
      <c r="T243" s="9"/>
      <c r="U243" s="8"/>
      <c r="V243" s="9"/>
      <c r="W243" s="9"/>
      <c r="X243" s="9"/>
      <c r="Y243" s="8"/>
      <c r="Z243" s="9"/>
      <c r="AA243" s="8">
        <v>0</v>
      </c>
      <c r="AB243" s="9">
        <v>1</v>
      </c>
      <c r="AC243" s="8">
        <v>0</v>
      </c>
      <c r="AD243" s="9">
        <v>0</v>
      </c>
      <c r="AE243" s="9">
        <v>1</v>
      </c>
      <c r="AF243" s="9">
        <v>0</v>
      </c>
      <c r="AG243" s="9">
        <v>0</v>
      </c>
      <c r="AH243" s="8">
        <v>2209</v>
      </c>
      <c r="AI243" s="9">
        <v>12</v>
      </c>
      <c r="AJ243" s="9">
        <f t="shared" si="197"/>
        <v>2196</v>
      </c>
      <c r="AL243" s="7">
        <v>9.8450000000000006</v>
      </c>
      <c r="AM243" s="7">
        <f t="shared" si="179"/>
        <v>24.155000000000001</v>
      </c>
      <c r="AN243" s="9">
        <v>0</v>
      </c>
      <c r="AO243" s="9">
        <v>1</v>
      </c>
      <c r="AP243" s="9">
        <v>0</v>
      </c>
      <c r="AQ243" s="9">
        <v>0</v>
      </c>
      <c r="AR243" s="9">
        <v>0</v>
      </c>
      <c r="AS243" s="9">
        <v>1</v>
      </c>
      <c r="AT243" s="8">
        <v>0</v>
      </c>
      <c r="AU243" s="9">
        <v>1</v>
      </c>
      <c r="AV243" s="31">
        <v>0</v>
      </c>
      <c r="AW243" s="9">
        <v>0</v>
      </c>
      <c r="AX243" s="9">
        <v>0</v>
      </c>
      <c r="AY243" s="31">
        <v>1</v>
      </c>
      <c r="AZ243" s="21">
        <v>1999</v>
      </c>
      <c r="BA243" s="23"/>
      <c r="BB243" s="39">
        <f t="shared" si="198"/>
        <v>0.19249999999999998</v>
      </c>
      <c r="BC243" s="39">
        <v>0.28999999999999998</v>
      </c>
      <c r="BD243" s="39">
        <v>0.32500000000000001</v>
      </c>
      <c r="BE243" s="59">
        <f t="shared" si="199"/>
        <v>0.19249999999999998</v>
      </c>
      <c r="BF243" s="39" t="s">
        <v>433</v>
      </c>
      <c r="BG243" s="59" t="s">
        <v>433</v>
      </c>
      <c r="BH243" s="39" t="s">
        <v>433</v>
      </c>
      <c r="BI243" s="39" t="s">
        <v>433</v>
      </c>
      <c r="BJ243" s="39" t="s">
        <v>433</v>
      </c>
      <c r="BK243" s="39" t="s">
        <v>433</v>
      </c>
      <c r="BL243" s="39" t="s">
        <v>433</v>
      </c>
      <c r="BM243" s="57">
        <v>0.67</v>
      </c>
      <c r="BN243" s="18">
        <v>0.33</v>
      </c>
      <c r="BO243">
        <v>0</v>
      </c>
      <c r="BP243" s="54">
        <f t="shared" si="167"/>
        <v>1</v>
      </c>
      <c r="BQ243">
        <v>0.38</v>
      </c>
      <c r="BR243" s="54">
        <v>0.62</v>
      </c>
      <c r="BT243" s="18"/>
      <c r="BU243">
        <f t="shared" si="187"/>
        <v>0.48099999999999998</v>
      </c>
      <c r="BV243" s="18">
        <v>0.51900000000000002</v>
      </c>
      <c r="BW243" s="18" t="s">
        <v>118</v>
      </c>
      <c r="CD243" s="18"/>
      <c r="CG243" s="18"/>
      <c r="CJ243" s="25">
        <v>40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 s="18">
        <v>0</v>
      </c>
      <c r="CS243">
        <v>0</v>
      </c>
      <c r="CT243">
        <v>1</v>
      </c>
      <c r="CU243">
        <v>0</v>
      </c>
      <c r="CV243" s="18">
        <v>0</v>
      </c>
      <c r="CW243">
        <v>1</v>
      </c>
      <c r="CX243">
        <v>0</v>
      </c>
      <c r="CY243">
        <v>0</v>
      </c>
      <c r="CZ243">
        <v>0</v>
      </c>
      <c r="DA243" s="18">
        <v>0</v>
      </c>
      <c r="DB243">
        <v>0</v>
      </c>
      <c r="DC243">
        <v>0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</v>
      </c>
      <c r="DL243" s="18">
        <v>0</v>
      </c>
      <c r="DN243" s="18"/>
      <c r="DS243" s="43" t="s">
        <v>397</v>
      </c>
    </row>
    <row r="244" spans="1:123" x14ac:dyDescent="0.25">
      <c r="A244">
        <v>243</v>
      </c>
      <c r="B244">
        <v>17</v>
      </c>
      <c r="C244" s="25" t="s">
        <v>539</v>
      </c>
      <c r="D244" s="12">
        <v>4.1500000000000012</v>
      </c>
      <c r="E244" s="14">
        <v>0.64341085271317844</v>
      </c>
      <c r="F244" s="7">
        <v>6.45</v>
      </c>
      <c r="G244" s="7">
        <f t="shared" si="192"/>
        <v>3.5065891472868227</v>
      </c>
      <c r="H244" s="16">
        <f t="shared" si="193"/>
        <v>4.7934108527131798</v>
      </c>
      <c r="I244" s="11">
        <f t="shared" si="169"/>
        <v>0.13635411386705673</v>
      </c>
      <c r="J244" s="39">
        <f t="shared" si="170"/>
        <v>2.1140172692566933E-2</v>
      </c>
      <c r="K244" s="39">
        <f t="shared" si="194"/>
        <v>47.303303267319507</v>
      </c>
      <c r="L244" s="39">
        <f t="shared" si="195"/>
        <v>0.1152139411744898</v>
      </c>
      <c r="M244" s="39">
        <f t="shared" si="196"/>
        <v>0.15749428655962366</v>
      </c>
      <c r="N244" s="42"/>
      <c r="O244" s="8"/>
      <c r="P244" s="9"/>
      <c r="Q244" s="9"/>
      <c r="R244" s="8"/>
      <c r="S244" s="9"/>
      <c r="T244" s="9"/>
      <c r="U244" s="8"/>
      <c r="V244" s="9"/>
      <c r="W244" s="9"/>
      <c r="X244" s="9"/>
      <c r="Y244" s="8"/>
      <c r="Z244" s="9"/>
      <c r="AA244" s="8">
        <v>0</v>
      </c>
      <c r="AB244" s="9">
        <v>1</v>
      </c>
      <c r="AC244" s="8">
        <v>0</v>
      </c>
      <c r="AD244" s="9">
        <v>0</v>
      </c>
      <c r="AE244" s="9">
        <v>1</v>
      </c>
      <c r="AF244" s="9">
        <v>0</v>
      </c>
      <c r="AG244" s="9">
        <v>0</v>
      </c>
      <c r="AH244" s="8">
        <v>2209</v>
      </c>
      <c r="AI244" s="9">
        <v>12</v>
      </c>
      <c r="AJ244" s="9">
        <f t="shared" si="197"/>
        <v>2196</v>
      </c>
      <c r="AL244" s="7">
        <v>9.8450000000000006</v>
      </c>
      <c r="AM244" s="7">
        <f t="shared" si="179"/>
        <v>24.155000000000001</v>
      </c>
      <c r="AN244" s="9">
        <v>0</v>
      </c>
      <c r="AO244" s="9">
        <v>1</v>
      </c>
      <c r="AP244" s="9">
        <v>0</v>
      </c>
      <c r="AQ244" s="9">
        <v>0</v>
      </c>
      <c r="AR244" s="9">
        <v>0</v>
      </c>
      <c r="AS244" s="9">
        <v>1</v>
      </c>
      <c r="AT244" s="8">
        <v>0</v>
      </c>
      <c r="AU244" s="9">
        <v>1</v>
      </c>
      <c r="AV244" s="31">
        <v>0</v>
      </c>
      <c r="AW244" s="9">
        <v>0</v>
      </c>
      <c r="AX244" s="9">
        <v>0</v>
      </c>
      <c r="AY244" s="31">
        <v>1</v>
      </c>
      <c r="AZ244" s="21">
        <v>1999</v>
      </c>
      <c r="BA244" s="23"/>
      <c r="BB244" s="39">
        <f t="shared" si="198"/>
        <v>0.19249999999999998</v>
      </c>
      <c r="BC244" s="39">
        <v>0.28999999999999998</v>
      </c>
      <c r="BD244" s="39">
        <v>0.32500000000000001</v>
      </c>
      <c r="BE244" s="59">
        <f t="shared" si="199"/>
        <v>0.19249999999999998</v>
      </c>
      <c r="BF244" s="39" t="s">
        <v>433</v>
      </c>
      <c r="BG244" s="59" t="s">
        <v>433</v>
      </c>
      <c r="BH244" s="39" t="s">
        <v>433</v>
      </c>
      <c r="BI244" s="39" t="s">
        <v>433</v>
      </c>
      <c r="BJ244" s="39" t="s">
        <v>433</v>
      </c>
      <c r="BK244" s="39" t="s">
        <v>433</v>
      </c>
      <c r="BL244" s="39" t="s">
        <v>433</v>
      </c>
      <c r="BM244" s="57">
        <v>0.67</v>
      </c>
      <c r="BN244" s="18">
        <v>0.33</v>
      </c>
      <c r="BO244">
        <v>0</v>
      </c>
      <c r="BP244" s="54">
        <f t="shared" si="167"/>
        <v>1</v>
      </c>
      <c r="BQ244">
        <v>0.38</v>
      </c>
      <c r="BR244" s="54">
        <v>0.62</v>
      </c>
      <c r="BT244" s="18"/>
      <c r="BU244">
        <f t="shared" si="187"/>
        <v>0.48099999999999998</v>
      </c>
      <c r="BV244" s="18">
        <v>0.51900000000000002</v>
      </c>
      <c r="BW244" s="18" t="s">
        <v>118</v>
      </c>
      <c r="CD244" s="18"/>
      <c r="CG244" s="18"/>
      <c r="CJ244" s="25">
        <v>40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 s="18">
        <v>0</v>
      </c>
      <c r="CS244">
        <v>0</v>
      </c>
      <c r="CT244">
        <v>1</v>
      </c>
      <c r="CU244">
        <v>0</v>
      </c>
      <c r="CV244" s="18">
        <v>0</v>
      </c>
      <c r="CW244">
        <v>1</v>
      </c>
      <c r="CX244">
        <v>0</v>
      </c>
      <c r="CY244">
        <v>0</v>
      </c>
      <c r="CZ244">
        <v>0</v>
      </c>
      <c r="DA244" s="18">
        <v>0</v>
      </c>
      <c r="DB244">
        <v>0</v>
      </c>
      <c r="DC244">
        <v>0</v>
      </c>
      <c r="DD244">
        <v>1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</v>
      </c>
      <c r="DL244" s="18">
        <v>0</v>
      </c>
      <c r="DN244" s="18"/>
      <c r="DS244" s="43" t="s">
        <v>397</v>
      </c>
    </row>
    <row r="245" spans="1:123" x14ac:dyDescent="0.25">
      <c r="A245">
        <v>244</v>
      </c>
      <c r="B245">
        <v>17</v>
      </c>
      <c r="C245" s="25" t="s">
        <v>539</v>
      </c>
      <c r="D245" s="12">
        <v>12.319999999999997</v>
      </c>
      <c r="E245" s="14">
        <v>2.294227188081936</v>
      </c>
      <c r="F245" s="7">
        <v>5.37</v>
      </c>
      <c r="G245" s="7">
        <f t="shared" si="192"/>
        <v>10.02577281191806</v>
      </c>
      <c r="H245" s="16">
        <f t="shared" si="193"/>
        <v>14.614227188081934</v>
      </c>
      <c r="I245" s="11">
        <f t="shared" si="169"/>
        <v>0.11384794510822124</v>
      </c>
      <c r="J245" s="39">
        <f t="shared" si="170"/>
        <v>2.1200734657024437E-2</v>
      </c>
      <c r="K245" s="39">
        <f t="shared" si="194"/>
        <v>47.168176772056817</v>
      </c>
      <c r="L245" s="39">
        <f t="shared" si="195"/>
        <v>9.264721045119681E-2</v>
      </c>
      <c r="M245" s="39">
        <f t="shared" si="196"/>
        <v>0.13504867976524568</v>
      </c>
      <c r="N245" s="42"/>
      <c r="O245" s="8"/>
      <c r="P245" s="9"/>
      <c r="Q245" s="9"/>
      <c r="R245" s="8"/>
      <c r="S245" s="9"/>
      <c r="T245" s="9"/>
      <c r="U245" s="8"/>
      <c r="V245" s="9"/>
      <c r="W245" s="9"/>
      <c r="X245" s="9"/>
      <c r="Y245" s="8"/>
      <c r="Z245" s="9"/>
      <c r="AA245" s="8">
        <v>0</v>
      </c>
      <c r="AB245" s="9">
        <v>1</v>
      </c>
      <c r="AC245" s="8">
        <v>0</v>
      </c>
      <c r="AD245" s="9">
        <v>0</v>
      </c>
      <c r="AE245" s="9">
        <v>1</v>
      </c>
      <c r="AF245" s="9">
        <v>0</v>
      </c>
      <c r="AG245" s="9">
        <v>0</v>
      </c>
      <c r="AH245" s="8">
        <v>2209</v>
      </c>
      <c r="AI245" s="9">
        <v>12</v>
      </c>
      <c r="AJ245" s="9">
        <f t="shared" si="197"/>
        <v>2196</v>
      </c>
      <c r="AL245" s="7">
        <v>9.8450000000000006</v>
      </c>
      <c r="AM245" s="7">
        <f t="shared" si="179"/>
        <v>24.155000000000001</v>
      </c>
      <c r="AN245" s="9">
        <v>0</v>
      </c>
      <c r="AO245" s="9">
        <v>1</v>
      </c>
      <c r="AP245" s="9">
        <v>0</v>
      </c>
      <c r="AQ245" s="9">
        <v>0</v>
      </c>
      <c r="AR245" s="9">
        <v>0</v>
      </c>
      <c r="AS245" s="9">
        <v>1</v>
      </c>
      <c r="AT245" s="8">
        <v>0</v>
      </c>
      <c r="AU245" s="9">
        <v>1</v>
      </c>
      <c r="AV245" s="31">
        <v>0</v>
      </c>
      <c r="AW245" s="9">
        <v>0</v>
      </c>
      <c r="AX245" s="9">
        <v>0</v>
      </c>
      <c r="AY245" s="31">
        <v>1</v>
      </c>
      <c r="AZ245" s="21">
        <v>1999</v>
      </c>
      <c r="BA245" s="23"/>
      <c r="BB245" s="39">
        <f t="shared" si="198"/>
        <v>0.19249999999999998</v>
      </c>
      <c r="BC245" s="39">
        <v>0.28999999999999998</v>
      </c>
      <c r="BD245" s="39">
        <v>0.32500000000000001</v>
      </c>
      <c r="BE245" s="59">
        <f t="shared" si="199"/>
        <v>0.19249999999999998</v>
      </c>
      <c r="BF245" s="39" t="s">
        <v>433</v>
      </c>
      <c r="BG245" s="59" t="s">
        <v>433</v>
      </c>
      <c r="BH245" s="39" t="s">
        <v>433</v>
      </c>
      <c r="BI245" s="39" t="s">
        <v>433</v>
      </c>
      <c r="BJ245" s="39" t="s">
        <v>433</v>
      </c>
      <c r="BK245" s="39" t="s">
        <v>433</v>
      </c>
      <c r="BL245" s="39" t="s">
        <v>433</v>
      </c>
      <c r="BM245" s="57">
        <v>0.67</v>
      </c>
      <c r="BN245" s="18">
        <v>0.33</v>
      </c>
      <c r="BO245">
        <v>0</v>
      </c>
      <c r="BP245" s="54">
        <f t="shared" si="167"/>
        <v>1</v>
      </c>
      <c r="BQ245">
        <v>0.38</v>
      </c>
      <c r="BR245" s="54">
        <v>0.62</v>
      </c>
      <c r="BT245" s="18"/>
      <c r="BU245">
        <f t="shared" si="187"/>
        <v>0.48099999999999998</v>
      </c>
      <c r="BV245" s="18">
        <v>0.51900000000000002</v>
      </c>
      <c r="BW245" s="18" t="s">
        <v>118</v>
      </c>
      <c r="CD245" s="18"/>
      <c r="CG245" s="18"/>
      <c r="CJ245" s="25">
        <v>40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 s="18">
        <v>0</v>
      </c>
      <c r="CS245">
        <v>0</v>
      </c>
      <c r="CT245">
        <v>1</v>
      </c>
      <c r="CU245">
        <v>0</v>
      </c>
      <c r="CV245" s="18">
        <v>0</v>
      </c>
      <c r="CW245">
        <v>1</v>
      </c>
      <c r="CX245">
        <v>0</v>
      </c>
      <c r="CY245">
        <v>0</v>
      </c>
      <c r="CZ245">
        <v>0</v>
      </c>
      <c r="DA245" s="18">
        <v>0</v>
      </c>
      <c r="DB245">
        <v>0</v>
      </c>
      <c r="DC245">
        <v>0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 s="18">
        <v>0</v>
      </c>
      <c r="DN245" s="18"/>
      <c r="DS245" s="43" t="s">
        <v>397</v>
      </c>
    </row>
    <row r="246" spans="1:123" x14ac:dyDescent="0.25">
      <c r="A246">
        <v>245</v>
      </c>
      <c r="B246">
        <v>17</v>
      </c>
      <c r="C246" s="25" t="s">
        <v>539</v>
      </c>
      <c r="D246" s="12">
        <v>18.433333333333334</v>
      </c>
      <c r="E246" s="14">
        <v>5.3121998078770414</v>
      </c>
      <c r="F246" s="7">
        <v>3.47</v>
      </c>
      <c r="G246" s="7">
        <f t="shared" si="192"/>
        <v>13.121133525456292</v>
      </c>
      <c r="H246" s="16">
        <f t="shared" si="193"/>
        <v>23.745533141210373</v>
      </c>
      <c r="I246" s="11">
        <f t="shared" si="169"/>
        <v>7.3845820103091431E-2</v>
      </c>
      <c r="J246" s="39">
        <f t="shared" si="170"/>
        <v>2.1281216168037877E-2</v>
      </c>
      <c r="K246" s="39">
        <f t="shared" si="194"/>
        <v>46.989795700768909</v>
      </c>
      <c r="L246" s="39">
        <f t="shared" si="195"/>
        <v>5.256460393505355E-2</v>
      </c>
      <c r="M246" s="39">
        <f t="shared" si="196"/>
        <v>9.5127036271129312E-2</v>
      </c>
      <c r="N246" s="42"/>
      <c r="O246" s="8"/>
      <c r="P246" s="9"/>
      <c r="Q246" s="9"/>
      <c r="R246" s="8"/>
      <c r="S246" s="9"/>
      <c r="T246" s="9"/>
      <c r="U246" s="8"/>
      <c r="V246" s="9"/>
      <c r="W246" s="9"/>
      <c r="X246" s="9"/>
      <c r="Y246" s="8"/>
      <c r="Z246" s="9"/>
      <c r="AA246" s="8">
        <v>0</v>
      </c>
      <c r="AB246" s="9">
        <v>1</v>
      </c>
      <c r="AC246" s="8">
        <v>0</v>
      </c>
      <c r="AD246" s="9">
        <v>0</v>
      </c>
      <c r="AE246" s="9">
        <v>1</v>
      </c>
      <c r="AF246" s="9">
        <v>0</v>
      </c>
      <c r="AG246" s="9">
        <v>0</v>
      </c>
      <c r="AH246" s="8">
        <v>2209</v>
      </c>
      <c r="AI246" s="9">
        <v>12</v>
      </c>
      <c r="AJ246" s="9">
        <f t="shared" si="197"/>
        <v>2196</v>
      </c>
      <c r="AL246" s="7">
        <v>9.8450000000000006</v>
      </c>
      <c r="AM246" s="7">
        <f t="shared" si="179"/>
        <v>24.155000000000001</v>
      </c>
      <c r="AN246" s="9">
        <v>0</v>
      </c>
      <c r="AO246" s="9">
        <v>1</v>
      </c>
      <c r="AP246" s="9">
        <v>0</v>
      </c>
      <c r="AQ246" s="9">
        <v>0</v>
      </c>
      <c r="AR246" s="9">
        <v>0</v>
      </c>
      <c r="AS246" s="9">
        <v>1</v>
      </c>
      <c r="AT246" s="8">
        <v>0</v>
      </c>
      <c r="AU246" s="9">
        <v>1</v>
      </c>
      <c r="AV246" s="31">
        <v>0</v>
      </c>
      <c r="AW246" s="9">
        <v>0</v>
      </c>
      <c r="AX246" s="9">
        <v>0</v>
      </c>
      <c r="AY246" s="31">
        <v>1</v>
      </c>
      <c r="AZ246" s="21">
        <v>1999</v>
      </c>
      <c r="BA246" s="23"/>
      <c r="BB246" s="39">
        <f t="shared" si="198"/>
        <v>0.19249999999999998</v>
      </c>
      <c r="BC246" s="39">
        <v>0.28999999999999998</v>
      </c>
      <c r="BD246" s="39">
        <v>0.32500000000000001</v>
      </c>
      <c r="BE246" s="59">
        <f t="shared" si="199"/>
        <v>0.19249999999999998</v>
      </c>
      <c r="BF246" s="39" t="s">
        <v>433</v>
      </c>
      <c r="BG246" s="59" t="s">
        <v>433</v>
      </c>
      <c r="BH246" s="39" t="s">
        <v>433</v>
      </c>
      <c r="BI246" s="39" t="s">
        <v>433</v>
      </c>
      <c r="BJ246" s="39" t="s">
        <v>433</v>
      </c>
      <c r="BK246" s="39" t="s">
        <v>433</v>
      </c>
      <c r="BL246" s="39" t="s">
        <v>433</v>
      </c>
      <c r="BM246" s="57">
        <v>0.67</v>
      </c>
      <c r="BN246" s="18">
        <v>0.33</v>
      </c>
      <c r="BO246">
        <v>0</v>
      </c>
      <c r="BP246" s="54">
        <f t="shared" si="167"/>
        <v>1</v>
      </c>
      <c r="BQ246">
        <v>0.38</v>
      </c>
      <c r="BR246" s="54">
        <v>0.62</v>
      </c>
      <c r="BT246" s="18"/>
      <c r="BU246">
        <f t="shared" si="187"/>
        <v>0.48099999999999998</v>
      </c>
      <c r="BV246" s="18">
        <v>0.51900000000000002</v>
      </c>
      <c r="BW246" s="18" t="s">
        <v>118</v>
      </c>
      <c r="CD246" s="18"/>
      <c r="CG246" s="18"/>
      <c r="CJ246" s="25">
        <v>40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 s="18">
        <v>0</v>
      </c>
      <c r="CS246">
        <v>0</v>
      </c>
      <c r="CT246">
        <v>1</v>
      </c>
      <c r="CU246">
        <v>0</v>
      </c>
      <c r="CV246" s="18">
        <v>0</v>
      </c>
      <c r="CW246">
        <v>1</v>
      </c>
      <c r="CX246">
        <v>0</v>
      </c>
      <c r="CY246">
        <v>0</v>
      </c>
      <c r="CZ246">
        <v>0</v>
      </c>
      <c r="DA246" s="18">
        <v>0</v>
      </c>
      <c r="DB246">
        <v>0</v>
      </c>
      <c r="DC246">
        <v>0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 s="18">
        <v>0</v>
      </c>
      <c r="DN246" s="18"/>
      <c r="DS246" s="43" t="s">
        <v>397</v>
      </c>
    </row>
    <row r="247" spans="1:123" x14ac:dyDescent="0.25">
      <c r="A247">
        <v>246</v>
      </c>
      <c r="B247">
        <v>17</v>
      </c>
      <c r="C247" s="25" t="s">
        <v>539</v>
      </c>
      <c r="D247" s="12">
        <v>5</v>
      </c>
      <c r="E247" s="14">
        <v>1.1547344110854503</v>
      </c>
      <c r="F247" s="7">
        <v>4.33</v>
      </c>
      <c r="G247" s="7">
        <f t="shared" si="192"/>
        <v>3.8452655889145495</v>
      </c>
      <c r="H247" s="16">
        <f t="shared" si="193"/>
        <v>6.1547344110854505</v>
      </c>
      <c r="I247" s="11">
        <f t="shared" si="169"/>
        <v>9.1800996606447416E-2</v>
      </c>
      <c r="J247" s="39">
        <f t="shared" si="170"/>
        <v>2.1201153950680698E-2</v>
      </c>
      <c r="K247" s="39">
        <f t="shared" si="194"/>
        <v>47.167243930507539</v>
      </c>
      <c r="L247" s="39">
        <f t="shared" si="195"/>
        <v>7.0599842655766715E-2</v>
      </c>
      <c r="M247" s="39">
        <f t="shared" si="196"/>
        <v>0.11300215055712812</v>
      </c>
      <c r="N247" s="42"/>
      <c r="O247" s="8"/>
      <c r="P247" s="9"/>
      <c r="Q247" s="9"/>
      <c r="R247" s="8"/>
      <c r="S247" s="9"/>
      <c r="T247" s="9"/>
      <c r="U247" s="8"/>
      <c r="V247" s="9"/>
      <c r="W247" s="9"/>
      <c r="X247" s="9"/>
      <c r="Y247" s="8"/>
      <c r="Z247" s="9"/>
      <c r="AA247" s="8">
        <v>0</v>
      </c>
      <c r="AB247" s="9">
        <v>1</v>
      </c>
      <c r="AC247" s="8">
        <v>0</v>
      </c>
      <c r="AD247" s="9">
        <v>0</v>
      </c>
      <c r="AE247" s="9">
        <v>1</v>
      </c>
      <c r="AF247" s="9">
        <v>0</v>
      </c>
      <c r="AG247" s="9">
        <v>0</v>
      </c>
      <c r="AH247" s="8">
        <v>2219</v>
      </c>
      <c r="AI247" s="9">
        <v>12</v>
      </c>
      <c r="AJ247" s="9">
        <f t="shared" si="197"/>
        <v>2206</v>
      </c>
      <c r="AL247" s="7">
        <v>9.8450000000000006</v>
      </c>
      <c r="AM247" s="7">
        <f t="shared" si="179"/>
        <v>24.155000000000001</v>
      </c>
      <c r="AN247" s="9">
        <v>0</v>
      </c>
      <c r="AO247" s="9">
        <v>1</v>
      </c>
      <c r="AP247" s="9">
        <v>0</v>
      </c>
      <c r="AQ247" s="9">
        <v>0</v>
      </c>
      <c r="AR247" s="9">
        <v>0</v>
      </c>
      <c r="AS247" s="9">
        <v>1</v>
      </c>
      <c r="AT247" s="8">
        <v>0</v>
      </c>
      <c r="AU247" s="9">
        <v>1</v>
      </c>
      <c r="AV247" s="31">
        <v>0</v>
      </c>
      <c r="AW247" s="9">
        <v>0</v>
      </c>
      <c r="AX247" s="9">
        <v>0</v>
      </c>
      <c r="AY247" s="31">
        <v>1</v>
      </c>
      <c r="AZ247" s="21">
        <v>1999</v>
      </c>
      <c r="BA247" s="23"/>
      <c r="BB247" s="39">
        <f t="shared" si="198"/>
        <v>0.19249999999999998</v>
      </c>
      <c r="BC247" s="39">
        <v>0.28999999999999998</v>
      </c>
      <c r="BD247" s="39">
        <v>0.32500000000000001</v>
      </c>
      <c r="BE247" s="59">
        <f t="shared" si="199"/>
        <v>0.19249999999999998</v>
      </c>
      <c r="BF247" s="39" t="s">
        <v>433</v>
      </c>
      <c r="BG247" s="59" t="s">
        <v>433</v>
      </c>
      <c r="BH247" s="39" t="s">
        <v>433</v>
      </c>
      <c r="BI247" s="39" t="s">
        <v>433</v>
      </c>
      <c r="BJ247" s="39" t="s">
        <v>433</v>
      </c>
      <c r="BK247" s="39" t="s">
        <v>433</v>
      </c>
      <c r="BL247" s="39" t="s">
        <v>433</v>
      </c>
      <c r="BM247" s="57">
        <v>0.67</v>
      </c>
      <c r="BN247" s="18">
        <v>0.33</v>
      </c>
      <c r="BO247">
        <v>0</v>
      </c>
      <c r="BP247" s="54">
        <f t="shared" si="167"/>
        <v>1</v>
      </c>
      <c r="BQ247">
        <v>0.38</v>
      </c>
      <c r="BR247" s="54">
        <v>0.62</v>
      </c>
      <c r="BT247" s="18"/>
      <c r="BU247">
        <f t="shared" si="187"/>
        <v>0.48099999999999998</v>
      </c>
      <c r="BV247" s="18">
        <v>0.51900000000000002</v>
      </c>
      <c r="BW247" s="18" t="s">
        <v>118</v>
      </c>
      <c r="CD247" s="18"/>
      <c r="CG247" s="18"/>
      <c r="CJ247" s="25">
        <v>40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 s="18">
        <v>0</v>
      </c>
      <c r="CS247">
        <v>0</v>
      </c>
      <c r="CT247">
        <v>1</v>
      </c>
      <c r="CU247">
        <v>0</v>
      </c>
      <c r="CV247" s="18">
        <v>0</v>
      </c>
      <c r="CW247">
        <v>1</v>
      </c>
      <c r="CX247">
        <v>0</v>
      </c>
      <c r="CY247">
        <v>0</v>
      </c>
      <c r="CZ247">
        <v>0</v>
      </c>
      <c r="DA247" s="18">
        <v>0</v>
      </c>
      <c r="DB247">
        <v>0</v>
      </c>
      <c r="DC247">
        <v>0</v>
      </c>
      <c r="DD247">
        <v>1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 s="18">
        <v>0</v>
      </c>
      <c r="DN247" s="18"/>
      <c r="DS247" s="43" t="s">
        <v>397</v>
      </c>
    </row>
    <row r="248" spans="1:123" x14ac:dyDescent="0.25">
      <c r="A248">
        <v>247</v>
      </c>
      <c r="B248">
        <v>17</v>
      </c>
      <c r="C248" s="25" t="s">
        <v>539</v>
      </c>
      <c r="D248" s="12">
        <v>4.0500000000000007</v>
      </c>
      <c r="E248" s="14">
        <v>0.62021439509954068</v>
      </c>
      <c r="F248" s="7">
        <v>6.53</v>
      </c>
      <c r="G248" s="7">
        <f t="shared" si="192"/>
        <v>3.4297856049004602</v>
      </c>
      <c r="H248" s="16">
        <f t="shared" si="193"/>
        <v>4.6702143950995412</v>
      </c>
      <c r="I248" s="11">
        <f t="shared" si="169"/>
        <v>0.1377060840526772</v>
      </c>
      <c r="J248" s="39">
        <f t="shared" si="170"/>
        <v>2.1088221141298193E-2</v>
      </c>
      <c r="K248" s="39">
        <f t="shared" si="194"/>
        <v>47.419836566567788</v>
      </c>
      <c r="L248" s="39">
        <f t="shared" si="195"/>
        <v>0.11661786291137902</v>
      </c>
      <c r="M248" s="39">
        <f t="shared" si="196"/>
        <v>0.15879430519397539</v>
      </c>
      <c r="N248" s="42"/>
      <c r="O248" s="8"/>
      <c r="P248" s="9"/>
      <c r="Q248" s="9"/>
      <c r="R248" s="8"/>
      <c r="S248" s="9"/>
      <c r="T248" s="9"/>
      <c r="U248" s="8"/>
      <c r="V248" s="9"/>
      <c r="W248" s="9"/>
      <c r="X248" s="9"/>
      <c r="Y248" s="8"/>
      <c r="Z248" s="9"/>
      <c r="AA248" s="8">
        <v>0</v>
      </c>
      <c r="AB248" s="9">
        <v>1</v>
      </c>
      <c r="AC248" s="8">
        <v>0</v>
      </c>
      <c r="AD248" s="9">
        <v>0</v>
      </c>
      <c r="AE248" s="9">
        <v>1</v>
      </c>
      <c r="AF248" s="9">
        <v>0</v>
      </c>
      <c r="AG248" s="9">
        <v>0</v>
      </c>
      <c r="AH248" s="8">
        <v>2219</v>
      </c>
      <c r="AI248" s="9">
        <v>12</v>
      </c>
      <c r="AJ248" s="9">
        <f t="shared" si="197"/>
        <v>2206</v>
      </c>
      <c r="AL248" s="7">
        <v>9.8450000000000006</v>
      </c>
      <c r="AM248" s="7">
        <f t="shared" si="179"/>
        <v>24.155000000000001</v>
      </c>
      <c r="AN248" s="9">
        <v>0</v>
      </c>
      <c r="AO248" s="9">
        <v>1</v>
      </c>
      <c r="AP248" s="9">
        <v>0</v>
      </c>
      <c r="AQ248" s="9">
        <v>0</v>
      </c>
      <c r="AR248" s="9">
        <v>0</v>
      </c>
      <c r="AS248" s="9">
        <v>1</v>
      </c>
      <c r="AT248" s="8">
        <v>0</v>
      </c>
      <c r="AU248" s="9">
        <v>1</v>
      </c>
      <c r="AV248" s="31">
        <v>0</v>
      </c>
      <c r="AW248" s="9">
        <v>0</v>
      </c>
      <c r="AX248" s="9">
        <v>0</v>
      </c>
      <c r="AY248" s="31">
        <v>1</v>
      </c>
      <c r="AZ248" s="21">
        <v>1999</v>
      </c>
      <c r="BA248" s="23"/>
      <c r="BB248" s="39">
        <f t="shared" si="198"/>
        <v>0.19249999999999998</v>
      </c>
      <c r="BC248" s="39">
        <v>0.28999999999999998</v>
      </c>
      <c r="BD248" s="39">
        <v>0.32500000000000001</v>
      </c>
      <c r="BE248" s="59">
        <f t="shared" si="199"/>
        <v>0.19249999999999998</v>
      </c>
      <c r="BF248" s="39" t="s">
        <v>433</v>
      </c>
      <c r="BG248" s="59" t="s">
        <v>433</v>
      </c>
      <c r="BH248" s="39" t="s">
        <v>433</v>
      </c>
      <c r="BI248" s="39" t="s">
        <v>433</v>
      </c>
      <c r="BJ248" s="39" t="s">
        <v>433</v>
      </c>
      <c r="BK248" s="39" t="s">
        <v>433</v>
      </c>
      <c r="BL248" s="39" t="s">
        <v>433</v>
      </c>
      <c r="BM248" s="57">
        <v>0.67</v>
      </c>
      <c r="BN248" s="18">
        <v>0.33</v>
      </c>
      <c r="BO248">
        <v>0</v>
      </c>
      <c r="BP248" s="54">
        <f t="shared" si="167"/>
        <v>1</v>
      </c>
      <c r="BQ248">
        <v>0.38</v>
      </c>
      <c r="BR248" s="54">
        <v>0.62</v>
      </c>
      <c r="BT248" s="18"/>
      <c r="BU248">
        <f t="shared" si="187"/>
        <v>0.48099999999999998</v>
      </c>
      <c r="BV248" s="18">
        <v>0.51900000000000002</v>
      </c>
      <c r="BW248" s="18" t="s">
        <v>118</v>
      </c>
      <c r="CD248" s="18"/>
      <c r="CG248" s="18"/>
      <c r="CJ248" s="25">
        <v>40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 s="18">
        <v>0</v>
      </c>
      <c r="CS248">
        <v>0</v>
      </c>
      <c r="CT248">
        <v>1</v>
      </c>
      <c r="CU248">
        <v>0</v>
      </c>
      <c r="CV248" s="18">
        <v>0</v>
      </c>
      <c r="CW248">
        <v>1</v>
      </c>
      <c r="CX248">
        <v>0</v>
      </c>
      <c r="CY248">
        <v>0</v>
      </c>
      <c r="CZ248">
        <v>0</v>
      </c>
      <c r="DA248" s="18">
        <v>0</v>
      </c>
      <c r="DB248">
        <v>0</v>
      </c>
      <c r="DC248">
        <v>0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 s="18">
        <v>0</v>
      </c>
      <c r="DN248" s="18"/>
      <c r="DS248" s="43" t="s">
        <v>397</v>
      </c>
    </row>
    <row r="249" spans="1:123" x14ac:dyDescent="0.25">
      <c r="A249">
        <v>248</v>
      </c>
      <c r="B249">
        <v>17</v>
      </c>
      <c r="C249" s="25" t="s">
        <v>539</v>
      </c>
      <c r="D249" s="12">
        <v>12.360000000000001</v>
      </c>
      <c r="E249" s="14">
        <v>2.2973977695167287</v>
      </c>
      <c r="F249" s="7">
        <v>5.3800000000000008</v>
      </c>
      <c r="G249" s="7">
        <f t="shared" si="192"/>
        <v>10.062602230483272</v>
      </c>
      <c r="H249" s="16">
        <f t="shared" si="193"/>
        <v>14.657397769516731</v>
      </c>
      <c r="I249" s="11">
        <f t="shared" si="169"/>
        <v>0.11380174303938231</v>
      </c>
      <c r="J249" s="39">
        <f t="shared" si="170"/>
        <v>2.1152740341892618E-2</v>
      </c>
      <c r="K249" s="39">
        <f t="shared" si="194"/>
        <v>47.275198571766992</v>
      </c>
      <c r="L249" s="39">
        <f t="shared" si="195"/>
        <v>9.2649002697489699E-2</v>
      </c>
      <c r="M249" s="39">
        <f t="shared" si="196"/>
        <v>0.13495448338127494</v>
      </c>
      <c r="N249" s="42"/>
      <c r="O249" s="8"/>
      <c r="P249" s="9"/>
      <c r="Q249" s="9"/>
      <c r="R249" s="8"/>
      <c r="S249" s="9"/>
      <c r="T249" s="9"/>
      <c r="U249" s="8"/>
      <c r="V249" s="9"/>
      <c r="W249" s="9"/>
      <c r="X249" s="9"/>
      <c r="Y249" s="8"/>
      <c r="Z249" s="9"/>
      <c r="AA249" s="8">
        <v>0</v>
      </c>
      <c r="AB249" s="9">
        <v>1</v>
      </c>
      <c r="AC249" s="8">
        <v>0</v>
      </c>
      <c r="AD249" s="9">
        <v>0</v>
      </c>
      <c r="AE249" s="9">
        <v>1</v>
      </c>
      <c r="AF249" s="9">
        <v>0</v>
      </c>
      <c r="AG249" s="9">
        <v>0</v>
      </c>
      <c r="AH249" s="8">
        <v>2219</v>
      </c>
      <c r="AI249" s="9">
        <v>12</v>
      </c>
      <c r="AJ249" s="9">
        <f t="shared" si="197"/>
        <v>2206</v>
      </c>
      <c r="AL249" s="7">
        <v>9.8450000000000006</v>
      </c>
      <c r="AM249" s="7">
        <f t="shared" si="179"/>
        <v>24.155000000000001</v>
      </c>
      <c r="AN249" s="9">
        <v>0</v>
      </c>
      <c r="AO249" s="9">
        <v>1</v>
      </c>
      <c r="AP249" s="9">
        <v>0</v>
      </c>
      <c r="AQ249" s="9">
        <v>0</v>
      </c>
      <c r="AR249" s="9">
        <v>0</v>
      </c>
      <c r="AS249" s="9">
        <v>1</v>
      </c>
      <c r="AT249" s="8">
        <v>0</v>
      </c>
      <c r="AU249" s="9">
        <v>1</v>
      </c>
      <c r="AV249" s="31">
        <v>0</v>
      </c>
      <c r="AW249" s="9">
        <v>0</v>
      </c>
      <c r="AX249" s="9">
        <v>0</v>
      </c>
      <c r="AY249" s="31">
        <v>1</v>
      </c>
      <c r="AZ249" s="21">
        <v>1999</v>
      </c>
      <c r="BA249" s="23"/>
      <c r="BB249" s="39">
        <f t="shared" si="198"/>
        <v>0.19249999999999998</v>
      </c>
      <c r="BC249" s="39">
        <v>0.28999999999999998</v>
      </c>
      <c r="BD249" s="39">
        <v>0.32500000000000001</v>
      </c>
      <c r="BE249" s="59">
        <f t="shared" si="199"/>
        <v>0.19249999999999998</v>
      </c>
      <c r="BF249" s="39" t="s">
        <v>433</v>
      </c>
      <c r="BG249" s="59" t="s">
        <v>433</v>
      </c>
      <c r="BH249" s="39" t="s">
        <v>433</v>
      </c>
      <c r="BI249" s="39" t="s">
        <v>433</v>
      </c>
      <c r="BJ249" s="39" t="s">
        <v>433</v>
      </c>
      <c r="BK249" s="39" t="s">
        <v>433</v>
      </c>
      <c r="BL249" s="39" t="s">
        <v>433</v>
      </c>
      <c r="BM249" s="57">
        <v>0.67</v>
      </c>
      <c r="BN249" s="18">
        <v>0.33</v>
      </c>
      <c r="BO249">
        <v>0</v>
      </c>
      <c r="BP249" s="54">
        <f t="shared" si="167"/>
        <v>1</v>
      </c>
      <c r="BQ249">
        <v>0.38</v>
      </c>
      <c r="BR249" s="54">
        <v>0.62</v>
      </c>
      <c r="BT249" s="18"/>
      <c r="BU249">
        <f t="shared" si="187"/>
        <v>0.48099999999999998</v>
      </c>
      <c r="BV249" s="18">
        <v>0.51900000000000002</v>
      </c>
      <c r="BW249" s="18" t="s">
        <v>118</v>
      </c>
      <c r="CD249" s="18"/>
      <c r="CG249" s="18"/>
      <c r="CJ249" s="25">
        <v>40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 s="18">
        <v>0</v>
      </c>
      <c r="CS249">
        <v>0</v>
      </c>
      <c r="CT249">
        <v>1</v>
      </c>
      <c r="CU249">
        <v>0</v>
      </c>
      <c r="CV249" s="18">
        <v>0</v>
      </c>
      <c r="CW249">
        <v>1</v>
      </c>
      <c r="CX249">
        <v>0</v>
      </c>
      <c r="CY249">
        <v>0</v>
      </c>
      <c r="CZ249">
        <v>0</v>
      </c>
      <c r="DA249" s="18">
        <v>0</v>
      </c>
      <c r="DB249">
        <v>0</v>
      </c>
      <c r="DC249">
        <v>0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 s="18">
        <v>0</v>
      </c>
      <c r="DN249" s="18"/>
      <c r="DS249" s="43" t="s">
        <v>397</v>
      </c>
    </row>
    <row r="250" spans="1:123" x14ac:dyDescent="0.25">
      <c r="A250">
        <v>249</v>
      </c>
      <c r="B250">
        <v>17</v>
      </c>
      <c r="C250" s="25" t="s">
        <v>539</v>
      </c>
      <c r="D250" s="12">
        <v>18.766666666666666</v>
      </c>
      <c r="E250" s="14">
        <v>5.3927203065134099</v>
      </c>
      <c r="F250" s="7">
        <v>3.48</v>
      </c>
      <c r="G250" s="7">
        <f t="shared" si="192"/>
        <v>13.373946360153255</v>
      </c>
      <c r="H250" s="16">
        <f t="shared" si="193"/>
        <v>24.159386973180077</v>
      </c>
      <c r="I250" s="11">
        <f t="shared" si="169"/>
        <v>7.3890339994261867E-2</v>
      </c>
      <c r="J250" s="39">
        <f t="shared" si="170"/>
        <v>2.1232856320190192E-2</v>
      </c>
      <c r="K250" s="39">
        <f t="shared" si="194"/>
        <v>47.096819425519598</v>
      </c>
      <c r="L250" s="39">
        <f t="shared" si="195"/>
        <v>5.2657483674071678E-2</v>
      </c>
      <c r="M250" s="39">
        <f t="shared" si="196"/>
        <v>9.5123196314452055E-2</v>
      </c>
      <c r="N250" s="42"/>
      <c r="O250" s="8"/>
      <c r="P250" s="9"/>
      <c r="Q250" s="9"/>
      <c r="R250" s="8"/>
      <c r="S250" s="9"/>
      <c r="T250" s="9"/>
      <c r="U250" s="8"/>
      <c r="V250" s="9"/>
      <c r="W250" s="9"/>
      <c r="X250" s="9"/>
      <c r="Y250" s="8"/>
      <c r="Z250" s="9"/>
      <c r="AA250" s="8">
        <v>0</v>
      </c>
      <c r="AB250" s="9">
        <v>1</v>
      </c>
      <c r="AC250" s="8">
        <v>0</v>
      </c>
      <c r="AD250" s="9">
        <v>0</v>
      </c>
      <c r="AE250" s="9">
        <v>1</v>
      </c>
      <c r="AF250" s="9">
        <v>0</v>
      </c>
      <c r="AG250" s="9">
        <v>0</v>
      </c>
      <c r="AH250" s="8">
        <v>2219</v>
      </c>
      <c r="AI250" s="9">
        <v>12</v>
      </c>
      <c r="AJ250" s="9">
        <f t="shared" si="197"/>
        <v>2206</v>
      </c>
      <c r="AL250" s="7">
        <v>9.8450000000000006</v>
      </c>
      <c r="AM250" s="7">
        <f t="shared" si="179"/>
        <v>24.155000000000001</v>
      </c>
      <c r="AN250" s="9">
        <v>0</v>
      </c>
      <c r="AO250" s="9">
        <v>1</v>
      </c>
      <c r="AP250" s="9">
        <v>0</v>
      </c>
      <c r="AQ250" s="9">
        <v>0</v>
      </c>
      <c r="AR250" s="9">
        <v>0</v>
      </c>
      <c r="AS250" s="9">
        <v>1</v>
      </c>
      <c r="AT250" s="8">
        <v>0</v>
      </c>
      <c r="AU250" s="9">
        <v>1</v>
      </c>
      <c r="AV250" s="31">
        <v>0</v>
      </c>
      <c r="AW250" s="9">
        <v>0</v>
      </c>
      <c r="AX250" s="9">
        <v>0</v>
      </c>
      <c r="AY250" s="31">
        <v>1</v>
      </c>
      <c r="AZ250" s="21">
        <v>1999</v>
      </c>
      <c r="BA250" s="23"/>
      <c r="BB250" s="39">
        <f t="shared" si="198"/>
        <v>0.19249999999999998</v>
      </c>
      <c r="BC250" s="39">
        <v>0.28999999999999998</v>
      </c>
      <c r="BD250" s="39">
        <v>0.32500000000000001</v>
      </c>
      <c r="BE250" s="59">
        <f t="shared" si="199"/>
        <v>0.19249999999999998</v>
      </c>
      <c r="BF250" s="39" t="s">
        <v>433</v>
      </c>
      <c r="BG250" s="59" t="s">
        <v>433</v>
      </c>
      <c r="BH250" s="39" t="s">
        <v>433</v>
      </c>
      <c r="BI250" s="39" t="s">
        <v>433</v>
      </c>
      <c r="BJ250" s="39" t="s">
        <v>433</v>
      </c>
      <c r="BK250" s="39" t="s">
        <v>433</v>
      </c>
      <c r="BL250" s="39" t="s">
        <v>433</v>
      </c>
      <c r="BM250" s="57">
        <v>0.67</v>
      </c>
      <c r="BN250" s="18">
        <v>0.33</v>
      </c>
      <c r="BO250">
        <v>0</v>
      </c>
      <c r="BP250" s="54">
        <f t="shared" si="167"/>
        <v>1</v>
      </c>
      <c r="BQ250">
        <v>0.38</v>
      </c>
      <c r="BR250" s="54">
        <v>0.62</v>
      </c>
      <c r="BT250" s="18"/>
      <c r="BU250">
        <f t="shared" si="187"/>
        <v>0.48099999999999998</v>
      </c>
      <c r="BV250" s="18">
        <v>0.51900000000000002</v>
      </c>
      <c r="BW250" s="18" t="s">
        <v>118</v>
      </c>
      <c r="CD250" s="18"/>
      <c r="CG250" s="18"/>
      <c r="CJ250" s="25">
        <v>40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 s="18">
        <v>0</v>
      </c>
      <c r="CS250">
        <v>0</v>
      </c>
      <c r="CT250">
        <v>1</v>
      </c>
      <c r="CU250">
        <v>0</v>
      </c>
      <c r="CV250" s="18">
        <v>0</v>
      </c>
      <c r="CW250">
        <v>1</v>
      </c>
      <c r="CX250">
        <v>0</v>
      </c>
      <c r="CY250">
        <v>0</v>
      </c>
      <c r="CZ250">
        <v>0</v>
      </c>
      <c r="DA250" s="18">
        <v>0</v>
      </c>
      <c r="DB250">
        <v>0</v>
      </c>
      <c r="DC250">
        <v>0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 s="18">
        <v>0</v>
      </c>
      <c r="DN250" s="18"/>
      <c r="DS250" s="43" t="s">
        <v>397</v>
      </c>
    </row>
    <row r="251" spans="1:123" x14ac:dyDescent="0.25">
      <c r="A251">
        <v>250</v>
      </c>
      <c r="B251">
        <v>17</v>
      </c>
      <c r="C251" s="25" t="s">
        <v>539</v>
      </c>
      <c r="D251" s="12">
        <v>0.13333333333333333</v>
      </c>
      <c r="E251" s="14">
        <v>1.4814814814814816</v>
      </c>
      <c r="F251" s="7">
        <v>0.09</v>
      </c>
      <c r="G251" s="7">
        <f t="shared" si="192"/>
        <v>-1.3481481481481483</v>
      </c>
      <c r="H251" s="16">
        <f t="shared" si="193"/>
        <v>1.6148148148148149</v>
      </c>
      <c r="I251" s="11">
        <f t="shared" si="169"/>
        <v>2.1873233617308667E-3</v>
      </c>
      <c r="J251" s="39">
        <f t="shared" si="170"/>
        <v>2.4303592908120744E-2</v>
      </c>
      <c r="K251" s="39">
        <f t="shared" si="194"/>
        <v>41.146179652550977</v>
      </c>
      <c r="L251" s="39">
        <f t="shared" si="195"/>
        <v>-2.2116269546389879E-2</v>
      </c>
      <c r="M251" s="39">
        <f t="shared" si="196"/>
        <v>2.649091626985161E-2</v>
      </c>
      <c r="N251" s="42"/>
      <c r="O251" s="8"/>
      <c r="P251" s="9"/>
      <c r="Q251" s="9"/>
      <c r="R251" s="8"/>
      <c r="S251" s="9"/>
      <c r="T251" s="9"/>
      <c r="U251" s="8"/>
      <c r="V251" s="9"/>
      <c r="W251" s="9"/>
      <c r="X251" s="9"/>
      <c r="Y251" s="8"/>
      <c r="Z251" s="9"/>
      <c r="AA251" s="8">
        <v>0</v>
      </c>
      <c r="AB251" s="9">
        <v>1</v>
      </c>
      <c r="AC251" s="8">
        <v>0</v>
      </c>
      <c r="AD251" s="9">
        <v>0</v>
      </c>
      <c r="AE251" s="9">
        <v>1</v>
      </c>
      <c r="AF251" s="9">
        <v>0</v>
      </c>
      <c r="AG251" s="9">
        <v>0</v>
      </c>
      <c r="AH251" s="8">
        <v>1706</v>
      </c>
      <c r="AI251" s="9">
        <v>12</v>
      </c>
      <c r="AJ251" s="9">
        <f t="shared" si="197"/>
        <v>1693</v>
      </c>
      <c r="AL251" s="7">
        <v>10.525</v>
      </c>
      <c r="AM251" s="7">
        <f t="shared" si="179"/>
        <v>23.475000000000001</v>
      </c>
      <c r="AN251" s="9">
        <v>0</v>
      </c>
      <c r="AO251" s="9">
        <v>1</v>
      </c>
      <c r="AP251" s="9">
        <v>0</v>
      </c>
      <c r="AQ251" s="9">
        <v>0</v>
      </c>
      <c r="AR251" s="9">
        <v>0</v>
      </c>
      <c r="AS251" s="9">
        <v>1</v>
      </c>
      <c r="AT251" s="8">
        <v>0</v>
      </c>
      <c r="AU251" s="9">
        <v>1</v>
      </c>
      <c r="AV251" s="31">
        <v>0</v>
      </c>
      <c r="AW251" s="9">
        <v>0</v>
      </c>
      <c r="AX251" s="9">
        <v>0</v>
      </c>
      <c r="AY251" s="31">
        <v>1</v>
      </c>
      <c r="AZ251" s="21">
        <v>1999</v>
      </c>
      <c r="BA251" s="23"/>
      <c r="BB251" s="39">
        <v>0.12</v>
      </c>
      <c r="BC251" s="39">
        <v>0.23</v>
      </c>
      <c r="BD251" s="39">
        <v>0.53</v>
      </c>
      <c r="BE251" s="59">
        <v>0.12</v>
      </c>
      <c r="BF251" s="39" t="s">
        <v>433</v>
      </c>
      <c r="BG251" s="59" t="s">
        <v>433</v>
      </c>
      <c r="BH251" s="39" t="s">
        <v>433</v>
      </c>
      <c r="BI251" s="39" t="s">
        <v>433</v>
      </c>
      <c r="BJ251" s="39" t="s">
        <v>433</v>
      </c>
      <c r="BK251" s="39" t="s">
        <v>433</v>
      </c>
      <c r="BL251" s="39" t="s">
        <v>433</v>
      </c>
      <c r="BM251" s="57">
        <v>0.67</v>
      </c>
      <c r="BN251" s="18">
        <v>0.33</v>
      </c>
      <c r="BO251">
        <v>1</v>
      </c>
      <c r="BP251" s="54">
        <f t="shared" si="167"/>
        <v>0</v>
      </c>
      <c r="BQ251">
        <v>0.31</v>
      </c>
      <c r="BR251" s="54">
        <v>0.69</v>
      </c>
      <c r="BT251" s="18"/>
      <c r="BU251">
        <f t="shared" si="187"/>
        <v>0.41400000000000003</v>
      </c>
      <c r="BV251" s="18">
        <v>0.58599999999999997</v>
      </c>
      <c r="BW251" s="18" t="s">
        <v>118</v>
      </c>
      <c r="CD251" s="18"/>
      <c r="CG251" s="18"/>
      <c r="CJ251" s="25">
        <v>40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 s="18">
        <v>0</v>
      </c>
      <c r="CS251">
        <v>0</v>
      </c>
      <c r="CT251">
        <v>1</v>
      </c>
      <c r="CU251">
        <v>0</v>
      </c>
      <c r="CV251" s="18">
        <v>0</v>
      </c>
      <c r="CW251">
        <v>1</v>
      </c>
      <c r="CX251">
        <v>0</v>
      </c>
      <c r="CY251">
        <v>0</v>
      </c>
      <c r="CZ251">
        <v>0</v>
      </c>
      <c r="DA251" s="18">
        <v>0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 s="18">
        <v>0</v>
      </c>
      <c r="DN251" s="18"/>
      <c r="DS251" s="43" t="s">
        <v>397</v>
      </c>
    </row>
    <row r="252" spans="1:123" x14ac:dyDescent="0.25">
      <c r="A252">
        <v>251</v>
      </c>
      <c r="B252">
        <v>17</v>
      </c>
      <c r="C252" s="25" t="s">
        <v>539</v>
      </c>
      <c r="D252" s="12">
        <v>5.3</v>
      </c>
      <c r="E252" s="14">
        <v>1.9202898550724639</v>
      </c>
      <c r="F252" s="7">
        <v>2.76</v>
      </c>
      <c r="G252" s="7">
        <f t="shared" si="192"/>
        <v>3.379710144927536</v>
      </c>
      <c r="H252" s="16">
        <f t="shared" si="193"/>
        <v>7.2202898550724637</v>
      </c>
      <c r="I252" s="11">
        <f t="shared" si="169"/>
        <v>6.692767639841693E-2</v>
      </c>
      <c r="J252" s="39">
        <f t="shared" si="170"/>
        <v>2.4249158115368458E-2</v>
      </c>
      <c r="K252" s="39">
        <f t="shared" si="194"/>
        <v>41.238545076178426</v>
      </c>
      <c r="L252" s="39">
        <f t="shared" si="195"/>
        <v>4.2678518283048472E-2</v>
      </c>
      <c r="M252" s="39">
        <f t="shared" si="196"/>
        <v>9.1176834513785388E-2</v>
      </c>
      <c r="N252" s="42"/>
      <c r="O252" s="8"/>
      <c r="P252" s="9"/>
      <c r="Q252" s="9"/>
      <c r="R252" s="8"/>
      <c r="S252" s="9"/>
      <c r="T252" s="9"/>
      <c r="U252" s="8"/>
      <c r="V252" s="9"/>
      <c r="W252" s="9"/>
      <c r="X252" s="9"/>
      <c r="Y252" s="8"/>
      <c r="Z252" s="9"/>
      <c r="AA252" s="8">
        <v>0</v>
      </c>
      <c r="AB252" s="9">
        <v>1</v>
      </c>
      <c r="AC252" s="8">
        <v>0</v>
      </c>
      <c r="AD252" s="9">
        <v>0</v>
      </c>
      <c r="AE252" s="9">
        <v>1</v>
      </c>
      <c r="AF252" s="9">
        <v>0</v>
      </c>
      <c r="AG252" s="9">
        <v>0</v>
      </c>
      <c r="AH252" s="8">
        <v>1706</v>
      </c>
      <c r="AI252" s="9">
        <v>12</v>
      </c>
      <c r="AJ252" s="9">
        <f t="shared" si="197"/>
        <v>1693</v>
      </c>
      <c r="AL252" s="7">
        <v>10.525</v>
      </c>
      <c r="AM252" s="7">
        <f t="shared" si="179"/>
        <v>23.475000000000001</v>
      </c>
      <c r="AN252" s="9">
        <v>0</v>
      </c>
      <c r="AO252" s="9">
        <v>1</v>
      </c>
      <c r="AP252" s="9">
        <v>0</v>
      </c>
      <c r="AQ252" s="9">
        <v>0</v>
      </c>
      <c r="AR252" s="9">
        <v>0</v>
      </c>
      <c r="AS252" s="9">
        <v>1</v>
      </c>
      <c r="AT252" s="8">
        <v>0</v>
      </c>
      <c r="AU252" s="9">
        <v>1</v>
      </c>
      <c r="AV252" s="31">
        <v>0</v>
      </c>
      <c r="AW252" s="9">
        <v>0</v>
      </c>
      <c r="AX252" s="9">
        <v>0</v>
      </c>
      <c r="AY252" s="31">
        <v>1</v>
      </c>
      <c r="AZ252" s="21">
        <v>1999</v>
      </c>
      <c r="BA252" s="23"/>
      <c r="BB252" s="39">
        <v>0.12</v>
      </c>
      <c r="BC252" s="39">
        <v>0.23</v>
      </c>
      <c r="BD252" s="39">
        <v>0.53</v>
      </c>
      <c r="BE252" s="59">
        <v>0.12</v>
      </c>
      <c r="BF252" s="39" t="s">
        <v>433</v>
      </c>
      <c r="BG252" s="59" t="s">
        <v>433</v>
      </c>
      <c r="BH252" s="39" t="s">
        <v>433</v>
      </c>
      <c r="BI252" s="39" t="s">
        <v>433</v>
      </c>
      <c r="BJ252" s="39" t="s">
        <v>433</v>
      </c>
      <c r="BK252" s="39" t="s">
        <v>433</v>
      </c>
      <c r="BL252" s="39" t="s">
        <v>433</v>
      </c>
      <c r="BM252" s="57">
        <v>0.67</v>
      </c>
      <c r="BN252" s="18">
        <v>0.33</v>
      </c>
      <c r="BO252">
        <v>1</v>
      </c>
      <c r="BP252" s="54">
        <f t="shared" si="167"/>
        <v>0</v>
      </c>
      <c r="BQ252">
        <v>0.31</v>
      </c>
      <c r="BR252" s="54">
        <v>0.69</v>
      </c>
      <c r="BT252" s="18"/>
      <c r="BU252">
        <f t="shared" si="187"/>
        <v>0.41400000000000003</v>
      </c>
      <c r="BV252" s="18">
        <v>0.58599999999999997</v>
      </c>
      <c r="BW252" s="18" t="s">
        <v>118</v>
      </c>
      <c r="CD252" s="18"/>
      <c r="CG252" s="18"/>
      <c r="CJ252" s="25">
        <v>40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 s="18">
        <v>0</v>
      </c>
      <c r="CS252">
        <v>0</v>
      </c>
      <c r="CT252">
        <v>1</v>
      </c>
      <c r="CU252">
        <v>0</v>
      </c>
      <c r="CV252" s="18">
        <v>0</v>
      </c>
      <c r="CW252">
        <v>1</v>
      </c>
      <c r="CX252">
        <v>0</v>
      </c>
      <c r="CY252">
        <v>0</v>
      </c>
      <c r="CZ252">
        <v>0</v>
      </c>
      <c r="DA252" s="18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</v>
      </c>
      <c r="DL252" s="18">
        <v>0</v>
      </c>
      <c r="DN252" s="18"/>
      <c r="DS252" s="43" t="s">
        <v>397</v>
      </c>
    </row>
    <row r="253" spans="1:123" x14ac:dyDescent="0.25">
      <c r="A253">
        <v>252</v>
      </c>
      <c r="B253">
        <v>17</v>
      </c>
      <c r="C253" s="25" t="s">
        <v>539</v>
      </c>
      <c r="D253" s="12">
        <v>5.4200000000000008</v>
      </c>
      <c r="E253" s="14">
        <v>1.5485714285714287</v>
      </c>
      <c r="F253" s="7">
        <v>3.5</v>
      </c>
      <c r="G253" s="7">
        <f t="shared" si="192"/>
        <v>3.8714285714285719</v>
      </c>
      <c r="H253" s="16">
        <f t="shared" si="193"/>
        <v>6.9685714285714297</v>
      </c>
      <c r="I253" s="11">
        <f t="shared" si="169"/>
        <v>8.4756695340678367E-2</v>
      </c>
      <c r="J253" s="39">
        <f t="shared" si="170"/>
        <v>2.4216198668765246E-2</v>
      </c>
      <c r="K253" s="39">
        <f t="shared" si="194"/>
        <v>41.294672779911942</v>
      </c>
      <c r="L253" s="39">
        <f t="shared" si="195"/>
        <v>6.0540496671913122E-2</v>
      </c>
      <c r="M253" s="39">
        <f t="shared" si="196"/>
        <v>0.10897289400944361</v>
      </c>
      <c r="N253" s="42"/>
      <c r="O253" s="8"/>
      <c r="P253" s="9"/>
      <c r="Q253" s="9"/>
      <c r="R253" s="8"/>
      <c r="S253" s="9"/>
      <c r="T253" s="9"/>
      <c r="U253" s="8"/>
      <c r="V253" s="9"/>
      <c r="W253" s="9"/>
      <c r="X253" s="9"/>
      <c r="Y253" s="8"/>
      <c r="Z253" s="9"/>
      <c r="AA253" s="8">
        <v>0</v>
      </c>
      <c r="AB253" s="9">
        <v>1</v>
      </c>
      <c r="AC253" s="8">
        <v>0</v>
      </c>
      <c r="AD253" s="9">
        <v>0</v>
      </c>
      <c r="AE253" s="9">
        <v>1</v>
      </c>
      <c r="AF253" s="9">
        <v>0</v>
      </c>
      <c r="AG253" s="9">
        <v>0</v>
      </c>
      <c r="AH253" s="8">
        <v>1706</v>
      </c>
      <c r="AI253" s="9">
        <v>12</v>
      </c>
      <c r="AJ253" s="9">
        <f t="shared" si="197"/>
        <v>1693</v>
      </c>
      <c r="AL253" s="7">
        <v>10.525</v>
      </c>
      <c r="AM253" s="7">
        <f t="shared" si="179"/>
        <v>23.475000000000001</v>
      </c>
      <c r="AN253" s="9">
        <v>0</v>
      </c>
      <c r="AO253" s="9">
        <v>1</v>
      </c>
      <c r="AP253" s="9">
        <v>0</v>
      </c>
      <c r="AQ253" s="9">
        <v>0</v>
      </c>
      <c r="AR253" s="9">
        <v>0</v>
      </c>
      <c r="AS253" s="9">
        <v>1</v>
      </c>
      <c r="AT253" s="8">
        <v>0</v>
      </c>
      <c r="AU253" s="9">
        <v>1</v>
      </c>
      <c r="AV253" s="31">
        <v>0</v>
      </c>
      <c r="AW253" s="9">
        <v>0</v>
      </c>
      <c r="AX253" s="9">
        <v>0</v>
      </c>
      <c r="AY253" s="31">
        <v>1</v>
      </c>
      <c r="AZ253" s="21">
        <v>1999</v>
      </c>
      <c r="BA253" s="23"/>
      <c r="BB253" s="39">
        <v>0.12</v>
      </c>
      <c r="BC253" s="39">
        <v>0.23</v>
      </c>
      <c r="BD253" s="39">
        <v>0.53</v>
      </c>
      <c r="BE253" s="59">
        <v>0.12</v>
      </c>
      <c r="BF253" s="39" t="s">
        <v>433</v>
      </c>
      <c r="BG253" s="59" t="s">
        <v>433</v>
      </c>
      <c r="BH253" s="39" t="s">
        <v>433</v>
      </c>
      <c r="BI253" s="39" t="s">
        <v>433</v>
      </c>
      <c r="BJ253" s="39" t="s">
        <v>433</v>
      </c>
      <c r="BK253" s="39" t="s">
        <v>433</v>
      </c>
      <c r="BL253" s="39" t="s">
        <v>433</v>
      </c>
      <c r="BM253" s="57">
        <v>0.67</v>
      </c>
      <c r="BN253" s="18">
        <v>0.33</v>
      </c>
      <c r="BO253">
        <v>1</v>
      </c>
      <c r="BP253" s="54">
        <f t="shared" si="167"/>
        <v>0</v>
      </c>
      <c r="BQ253">
        <v>0.31</v>
      </c>
      <c r="BR253" s="54">
        <v>0.69</v>
      </c>
      <c r="BT253" s="18"/>
      <c r="BU253">
        <f t="shared" si="187"/>
        <v>0.41400000000000003</v>
      </c>
      <c r="BV253" s="18">
        <v>0.58599999999999997</v>
      </c>
      <c r="BW253" s="18" t="s">
        <v>118</v>
      </c>
      <c r="CD253" s="18"/>
      <c r="CG253" s="18"/>
      <c r="CJ253" s="25">
        <v>40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 s="18">
        <v>0</v>
      </c>
      <c r="CS253">
        <v>0</v>
      </c>
      <c r="CT253">
        <v>1</v>
      </c>
      <c r="CU253">
        <v>0</v>
      </c>
      <c r="CV253" s="18">
        <v>0</v>
      </c>
      <c r="CW253">
        <v>1</v>
      </c>
      <c r="CX253">
        <v>0</v>
      </c>
      <c r="CY253">
        <v>0</v>
      </c>
      <c r="CZ253">
        <v>0</v>
      </c>
      <c r="DA253" s="18">
        <v>0</v>
      </c>
      <c r="DB253">
        <v>0</v>
      </c>
      <c r="DC253">
        <v>0</v>
      </c>
      <c r="DD253">
        <v>1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 s="18">
        <v>0</v>
      </c>
      <c r="DN253" s="18"/>
      <c r="DS253" s="43" t="s">
        <v>397</v>
      </c>
    </row>
    <row r="254" spans="1:123" x14ac:dyDescent="0.25">
      <c r="A254">
        <v>253</v>
      </c>
      <c r="B254">
        <v>17</v>
      </c>
      <c r="C254" s="25" t="s">
        <v>539</v>
      </c>
      <c r="D254" s="12">
        <v>18.000000000000004</v>
      </c>
      <c r="E254" s="14">
        <v>4.2452830188679256</v>
      </c>
      <c r="F254" s="7">
        <v>4.24</v>
      </c>
      <c r="G254" s="7">
        <f t="shared" si="192"/>
        <v>13.754716981132077</v>
      </c>
      <c r="H254" s="16">
        <f t="shared" si="193"/>
        <v>22.24528301886793</v>
      </c>
      <c r="I254" s="11">
        <f t="shared" si="169"/>
        <v>0.10250468011579229</v>
      </c>
      <c r="J254" s="39">
        <f t="shared" si="170"/>
        <v>2.4175632102781199E-2</v>
      </c>
      <c r="K254" s="39">
        <f t="shared" si="194"/>
        <v>41.363964993699526</v>
      </c>
      <c r="L254" s="39">
        <f t="shared" si="195"/>
        <v>7.8329048013011091E-2</v>
      </c>
      <c r="M254" s="39">
        <f t="shared" si="196"/>
        <v>0.12668031221857348</v>
      </c>
      <c r="N254" s="42"/>
      <c r="O254" s="8"/>
      <c r="P254" s="9"/>
      <c r="Q254" s="9"/>
      <c r="R254" s="8"/>
      <c r="S254" s="9"/>
      <c r="T254" s="9"/>
      <c r="U254" s="8"/>
      <c r="V254" s="9"/>
      <c r="W254" s="9"/>
      <c r="X254" s="9"/>
      <c r="Y254" s="8"/>
      <c r="Z254" s="9"/>
      <c r="AA254" s="8">
        <v>0</v>
      </c>
      <c r="AB254" s="9">
        <v>1</v>
      </c>
      <c r="AC254" s="8">
        <v>0</v>
      </c>
      <c r="AD254" s="9">
        <v>0</v>
      </c>
      <c r="AE254" s="9">
        <v>1</v>
      </c>
      <c r="AF254" s="9">
        <v>0</v>
      </c>
      <c r="AG254" s="9">
        <v>0</v>
      </c>
      <c r="AH254" s="8">
        <v>1706</v>
      </c>
      <c r="AI254" s="9">
        <v>12</v>
      </c>
      <c r="AJ254" s="9">
        <f t="shared" si="197"/>
        <v>1693</v>
      </c>
      <c r="AL254" s="7">
        <v>10.525</v>
      </c>
      <c r="AM254" s="7">
        <f t="shared" si="179"/>
        <v>23.475000000000001</v>
      </c>
      <c r="AN254" s="9">
        <v>0</v>
      </c>
      <c r="AO254" s="9">
        <v>1</v>
      </c>
      <c r="AP254" s="9">
        <v>0</v>
      </c>
      <c r="AQ254" s="9">
        <v>0</v>
      </c>
      <c r="AR254" s="9">
        <v>0</v>
      </c>
      <c r="AS254" s="9">
        <v>1</v>
      </c>
      <c r="AT254" s="8">
        <v>0</v>
      </c>
      <c r="AU254" s="9">
        <v>1</v>
      </c>
      <c r="AV254" s="31">
        <v>0</v>
      </c>
      <c r="AW254" s="9">
        <v>0</v>
      </c>
      <c r="AX254" s="9">
        <v>0</v>
      </c>
      <c r="AY254" s="31">
        <v>1</v>
      </c>
      <c r="AZ254" s="21">
        <v>1999</v>
      </c>
      <c r="BA254" s="23"/>
      <c r="BB254" s="39">
        <v>0.12</v>
      </c>
      <c r="BC254" s="39">
        <v>0.23</v>
      </c>
      <c r="BD254" s="39">
        <v>0.53</v>
      </c>
      <c r="BE254" s="59">
        <v>0.12</v>
      </c>
      <c r="BF254" s="39" t="s">
        <v>433</v>
      </c>
      <c r="BG254" s="59" t="s">
        <v>433</v>
      </c>
      <c r="BH254" s="39" t="s">
        <v>433</v>
      </c>
      <c r="BI254" s="39" t="s">
        <v>433</v>
      </c>
      <c r="BJ254" s="39" t="s">
        <v>433</v>
      </c>
      <c r="BK254" s="39" t="s">
        <v>433</v>
      </c>
      <c r="BL254" s="39" t="s">
        <v>433</v>
      </c>
      <c r="BM254" s="57">
        <v>0.67</v>
      </c>
      <c r="BN254" s="18">
        <v>0.33</v>
      </c>
      <c r="BO254">
        <v>1</v>
      </c>
      <c r="BP254" s="54">
        <f t="shared" si="167"/>
        <v>0</v>
      </c>
      <c r="BQ254">
        <v>0.31</v>
      </c>
      <c r="BR254" s="54">
        <v>0.69</v>
      </c>
      <c r="BT254" s="18"/>
      <c r="BU254">
        <f t="shared" si="187"/>
        <v>0.41400000000000003</v>
      </c>
      <c r="BV254" s="18">
        <v>0.58599999999999997</v>
      </c>
      <c r="BW254" s="18" t="s">
        <v>118</v>
      </c>
      <c r="CD254" s="18"/>
      <c r="CG254" s="18"/>
      <c r="CJ254" s="25">
        <v>40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 s="18">
        <v>0</v>
      </c>
      <c r="CS254">
        <v>0</v>
      </c>
      <c r="CT254">
        <v>1</v>
      </c>
      <c r="CU254">
        <v>0</v>
      </c>
      <c r="CV254" s="18">
        <v>0</v>
      </c>
      <c r="CW254">
        <v>1</v>
      </c>
      <c r="CX254">
        <v>0</v>
      </c>
      <c r="CY254">
        <v>0</v>
      </c>
      <c r="CZ254">
        <v>0</v>
      </c>
      <c r="DA254" s="18">
        <v>0</v>
      </c>
      <c r="DB254">
        <v>0</v>
      </c>
      <c r="DC254">
        <v>0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 s="18">
        <v>0</v>
      </c>
      <c r="DN254" s="18"/>
      <c r="DS254" s="43" t="s">
        <v>397</v>
      </c>
    </row>
    <row r="255" spans="1:123" x14ac:dyDescent="0.25">
      <c r="A255">
        <v>254</v>
      </c>
      <c r="B255">
        <v>17</v>
      </c>
      <c r="C255" s="25" t="s">
        <v>539</v>
      </c>
      <c r="D255" s="12">
        <v>0.55000000000000004</v>
      </c>
      <c r="E255" s="14">
        <v>1.4473684210526316</v>
      </c>
      <c r="F255" s="7">
        <v>0.38</v>
      </c>
      <c r="G255" s="7">
        <f t="shared" si="192"/>
        <v>-0.89736842105263159</v>
      </c>
      <c r="H255" s="16">
        <f t="shared" si="193"/>
        <v>1.9973684210526317</v>
      </c>
      <c r="I255" s="11">
        <f t="shared" si="169"/>
        <v>9.2132532004612858E-3</v>
      </c>
      <c r="J255" s="39">
        <f t="shared" si="170"/>
        <v>2.4245403159108649E-2</v>
      </c>
      <c r="K255" s="39">
        <f t="shared" si="194"/>
        <v>41.244931809859985</v>
      </c>
      <c r="L255" s="39">
        <f t="shared" si="195"/>
        <v>-1.5032149958647363E-2</v>
      </c>
      <c r="M255" s="39">
        <f t="shared" si="196"/>
        <v>3.3458656359569933E-2</v>
      </c>
      <c r="N255" s="42"/>
      <c r="O255" s="8"/>
      <c r="P255" s="9"/>
      <c r="Q255" s="9"/>
      <c r="R255" s="8"/>
      <c r="S255" s="9"/>
      <c r="T255" s="9"/>
      <c r="U255" s="8"/>
      <c r="V255" s="9"/>
      <c r="W255" s="9"/>
      <c r="X255" s="9"/>
      <c r="Y255" s="8"/>
      <c r="Z255" s="9"/>
      <c r="AA255" s="8">
        <v>0</v>
      </c>
      <c r="AB255" s="9">
        <v>1</v>
      </c>
      <c r="AC255" s="8">
        <v>0</v>
      </c>
      <c r="AD255" s="9">
        <v>0</v>
      </c>
      <c r="AE255" s="9">
        <v>1</v>
      </c>
      <c r="AF255" s="9">
        <v>0</v>
      </c>
      <c r="AG255" s="9">
        <v>0</v>
      </c>
      <c r="AH255" s="8">
        <v>1714</v>
      </c>
      <c r="AI255" s="9">
        <v>12</v>
      </c>
      <c r="AJ255" s="9">
        <f t="shared" si="197"/>
        <v>1701</v>
      </c>
      <c r="AL255" s="7">
        <v>10.525</v>
      </c>
      <c r="AM255" s="7">
        <f t="shared" si="179"/>
        <v>23.475000000000001</v>
      </c>
      <c r="AN255" s="9">
        <v>0</v>
      </c>
      <c r="AO255" s="9">
        <v>1</v>
      </c>
      <c r="AP255" s="9">
        <v>0</v>
      </c>
      <c r="AQ255" s="9">
        <v>0</v>
      </c>
      <c r="AR255" s="9">
        <v>0</v>
      </c>
      <c r="AS255" s="9">
        <v>1</v>
      </c>
      <c r="AT255" s="8">
        <v>0</v>
      </c>
      <c r="AU255" s="9">
        <v>1</v>
      </c>
      <c r="AV255" s="31">
        <v>0</v>
      </c>
      <c r="AW255" s="9">
        <v>0</v>
      </c>
      <c r="AX255" s="9">
        <v>0</v>
      </c>
      <c r="AY255" s="31">
        <v>1</v>
      </c>
      <c r="AZ255" s="21">
        <v>1999</v>
      </c>
      <c r="BA255" s="23"/>
      <c r="BB255" s="39">
        <v>0.12</v>
      </c>
      <c r="BC255" s="39">
        <v>0.23</v>
      </c>
      <c r="BD255" s="39">
        <v>0.53</v>
      </c>
      <c r="BE255" s="59">
        <v>0.12</v>
      </c>
      <c r="BF255" s="39" t="s">
        <v>433</v>
      </c>
      <c r="BG255" s="59" t="s">
        <v>433</v>
      </c>
      <c r="BH255" s="39" t="s">
        <v>433</v>
      </c>
      <c r="BI255" s="39" t="s">
        <v>433</v>
      </c>
      <c r="BJ255" s="39" t="s">
        <v>433</v>
      </c>
      <c r="BK255" s="39" t="s">
        <v>433</v>
      </c>
      <c r="BL255" s="39" t="s">
        <v>433</v>
      </c>
      <c r="BM255" s="57">
        <v>0.67</v>
      </c>
      <c r="BN255" s="18">
        <v>0.33</v>
      </c>
      <c r="BO255">
        <v>1</v>
      </c>
      <c r="BP255" s="54">
        <f t="shared" si="167"/>
        <v>0</v>
      </c>
      <c r="BQ255">
        <v>0.31</v>
      </c>
      <c r="BR255" s="54">
        <v>0.69</v>
      </c>
      <c r="BT255" s="18"/>
      <c r="BU255">
        <f t="shared" si="187"/>
        <v>0.41400000000000003</v>
      </c>
      <c r="BV255" s="18">
        <v>0.58599999999999997</v>
      </c>
      <c r="BW255" s="18" t="s">
        <v>118</v>
      </c>
      <c r="CD255" s="18"/>
      <c r="CG255" s="18"/>
      <c r="CJ255" s="25">
        <v>40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 s="18">
        <v>0</v>
      </c>
      <c r="CS255">
        <v>0</v>
      </c>
      <c r="CT255">
        <v>1</v>
      </c>
      <c r="CU255">
        <v>0</v>
      </c>
      <c r="CV255" s="18">
        <v>0</v>
      </c>
      <c r="CW255">
        <v>1</v>
      </c>
      <c r="CX255">
        <v>0</v>
      </c>
      <c r="CY255">
        <v>0</v>
      </c>
      <c r="CZ255">
        <v>0</v>
      </c>
      <c r="DA255" s="18">
        <v>0</v>
      </c>
      <c r="DB255">
        <v>0</v>
      </c>
      <c r="DC255">
        <v>0</v>
      </c>
      <c r="DD255">
        <v>1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</v>
      </c>
      <c r="DL255" s="18">
        <v>0</v>
      </c>
      <c r="DN255" s="18"/>
      <c r="DS255" s="43" t="s">
        <v>397</v>
      </c>
    </row>
    <row r="256" spans="1:123" x14ac:dyDescent="0.25">
      <c r="A256">
        <v>255</v>
      </c>
      <c r="B256">
        <v>17</v>
      </c>
      <c r="C256" s="25" t="s">
        <v>539</v>
      </c>
      <c r="D256" s="12">
        <v>5.55</v>
      </c>
      <c r="E256" s="14">
        <v>1.7076923076923076</v>
      </c>
      <c r="F256" s="7">
        <v>3.25</v>
      </c>
      <c r="G256" s="7">
        <f t="shared" si="192"/>
        <v>3.842307692307692</v>
      </c>
      <c r="H256" s="16">
        <f t="shared" si="193"/>
        <v>7.2576923076923077</v>
      </c>
      <c r="I256" s="11">
        <f t="shared" si="169"/>
        <v>7.8557378008585005E-2</v>
      </c>
      <c r="J256" s="39">
        <f t="shared" si="170"/>
        <v>2.4171500925718459E-2</v>
      </c>
      <c r="K256" s="39">
        <f t="shared" si="194"/>
        <v>41.371034553175008</v>
      </c>
      <c r="L256" s="39">
        <f t="shared" si="195"/>
        <v>5.4385877082866546E-2</v>
      </c>
      <c r="M256" s="39">
        <f t="shared" si="196"/>
        <v>0.10272887893430346</v>
      </c>
      <c r="N256" s="42"/>
      <c r="O256" s="8"/>
      <c r="P256" s="9"/>
      <c r="Q256" s="9"/>
      <c r="R256" s="8"/>
      <c r="S256" s="9"/>
      <c r="T256" s="9"/>
      <c r="U256" s="8"/>
      <c r="V256" s="9"/>
      <c r="W256" s="9"/>
      <c r="X256" s="9"/>
      <c r="Y256" s="8"/>
      <c r="Z256" s="9"/>
      <c r="AA256" s="8">
        <v>0</v>
      </c>
      <c r="AB256" s="9">
        <v>1</v>
      </c>
      <c r="AC256" s="8">
        <v>0</v>
      </c>
      <c r="AD256" s="9">
        <v>0</v>
      </c>
      <c r="AE256" s="9">
        <v>1</v>
      </c>
      <c r="AF256" s="9">
        <v>0</v>
      </c>
      <c r="AG256" s="9">
        <v>0</v>
      </c>
      <c r="AH256" s="8">
        <v>1714</v>
      </c>
      <c r="AI256" s="9">
        <v>12</v>
      </c>
      <c r="AJ256" s="9">
        <f t="shared" si="197"/>
        <v>1701</v>
      </c>
      <c r="AL256" s="7">
        <v>10.525</v>
      </c>
      <c r="AM256" s="7">
        <f t="shared" si="179"/>
        <v>23.475000000000001</v>
      </c>
      <c r="AN256" s="9">
        <v>0</v>
      </c>
      <c r="AO256" s="9">
        <v>1</v>
      </c>
      <c r="AP256" s="9">
        <v>0</v>
      </c>
      <c r="AQ256" s="9">
        <v>0</v>
      </c>
      <c r="AR256" s="9">
        <v>0</v>
      </c>
      <c r="AS256" s="9">
        <v>1</v>
      </c>
      <c r="AT256" s="8">
        <v>0</v>
      </c>
      <c r="AU256" s="9">
        <v>1</v>
      </c>
      <c r="AV256" s="31">
        <v>0</v>
      </c>
      <c r="AW256" s="9">
        <v>0</v>
      </c>
      <c r="AX256" s="9">
        <v>0</v>
      </c>
      <c r="AY256" s="31">
        <v>1</v>
      </c>
      <c r="AZ256" s="21">
        <v>1999</v>
      </c>
      <c r="BA256" s="23"/>
      <c r="BB256" s="39">
        <v>0.12</v>
      </c>
      <c r="BC256" s="39">
        <v>0.23</v>
      </c>
      <c r="BD256" s="39">
        <v>0.53</v>
      </c>
      <c r="BE256" s="59">
        <v>0.12</v>
      </c>
      <c r="BF256" s="39" t="s">
        <v>433</v>
      </c>
      <c r="BG256" s="59" t="s">
        <v>433</v>
      </c>
      <c r="BH256" s="39" t="s">
        <v>433</v>
      </c>
      <c r="BI256" s="39" t="s">
        <v>433</v>
      </c>
      <c r="BJ256" s="39" t="s">
        <v>433</v>
      </c>
      <c r="BK256" s="39" t="s">
        <v>433</v>
      </c>
      <c r="BL256" s="39" t="s">
        <v>433</v>
      </c>
      <c r="BM256" s="57">
        <v>0.67</v>
      </c>
      <c r="BN256" s="18">
        <v>0.33</v>
      </c>
      <c r="BO256">
        <v>1</v>
      </c>
      <c r="BP256" s="54">
        <f t="shared" si="167"/>
        <v>0</v>
      </c>
      <c r="BQ256">
        <v>0.31</v>
      </c>
      <c r="BR256" s="54">
        <v>0.69</v>
      </c>
      <c r="BT256" s="18"/>
      <c r="BU256">
        <f t="shared" si="187"/>
        <v>0.41400000000000003</v>
      </c>
      <c r="BV256" s="18">
        <v>0.58599999999999997</v>
      </c>
      <c r="BW256" s="18" t="s">
        <v>118</v>
      </c>
      <c r="CD256" s="18"/>
      <c r="CG256" s="18"/>
      <c r="CJ256" s="25">
        <v>40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 s="18">
        <v>0</v>
      </c>
      <c r="CS256">
        <v>0</v>
      </c>
      <c r="CT256">
        <v>1</v>
      </c>
      <c r="CU256">
        <v>0</v>
      </c>
      <c r="CV256" s="18">
        <v>0</v>
      </c>
      <c r="CW256">
        <v>1</v>
      </c>
      <c r="CX256">
        <v>0</v>
      </c>
      <c r="CY256">
        <v>0</v>
      </c>
      <c r="CZ256">
        <v>0</v>
      </c>
      <c r="DA256" s="18">
        <v>0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</v>
      </c>
      <c r="DL256" s="18">
        <v>0</v>
      </c>
      <c r="DN256" s="18"/>
      <c r="DS256" s="43" t="s">
        <v>397</v>
      </c>
    </row>
    <row r="257" spans="1:123" x14ac:dyDescent="0.25">
      <c r="A257">
        <v>256</v>
      </c>
      <c r="B257">
        <v>17</v>
      </c>
      <c r="C257" s="25" t="s">
        <v>539</v>
      </c>
      <c r="D257" s="12">
        <v>5.7000000000000011</v>
      </c>
      <c r="E257" s="14">
        <v>1.4578005115089516</v>
      </c>
      <c r="F257" s="7">
        <v>3.91</v>
      </c>
      <c r="G257" s="7">
        <f t="shared" si="192"/>
        <v>4.2421994884910497</v>
      </c>
      <c r="H257" s="16">
        <f t="shared" si="193"/>
        <v>7.1578005115089525</v>
      </c>
      <c r="I257" s="11">
        <f t="shared" si="169"/>
        <v>9.4380366995624174E-2</v>
      </c>
      <c r="J257" s="39">
        <f t="shared" si="170"/>
        <v>2.4138201277653239E-2</v>
      </c>
      <c r="K257" s="39">
        <f t="shared" si="194"/>
        <v>41.428107608241049</v>
      </c>
      <c r="L257" s="39">
        <f t="shared" si="195"/>
        <v>7.0242165717970928E-2</v>
      </c>
      <c r="M257" s="39">
        <f t="shared" si="196"/>
        <v>0.11851856827327742</v>
      </c>
      <c r="N257" s="42"/>
      <c r="O257" s="8"/>
      <c r="P257" s="9"/>
      <c r="Q257" s="9"/>
      <c r="R257" s="8"/>
      <c r="S257" s="9"/>
      <c r="T257" s="9"/>
      <c r="U257" s="8"/>
      <c r="V257" s="9"/>
      <c r="W257" s="9"/>
      <c r="X257" s="9"/>
      <c r="Y257" s="8"/>
      <c r="Z257" s="9"/>
      <c r="AA257" s="8">
        <v>0</v>
      </c>
      <c r="AB257" s="9">
        <v>1</v>
      </c>
      <c r="AC257" s="8">
        <v>0</v>
      </c>
      <c r="AD257" s="9">
        <v>0</v>
      </c>
      <c r="AE257" s="9">
        <v>1</v>
      </c>
      <c r="AF257" s="9">
        <v>0</v>
      </c>
      <c r="AG257" s="9">
        <v>0</v>
      </c>
      <c r="AH257" s="8">
        <v>1714</v>
      </c>
      <c r="AI257" s="9">
        <v>12</v>
      </c>
      <c r="AJ257" s="9">
        <f t="shared" si="197"/>
        <v>1701</v>
      </c>
      <c r="AL257" s="7">
        <v>10.525</v>
      </c>
      <c r="AM257" s="7">
        <f t="shared" si="179"/>
        <v>23.475000000000001</v>
      </c>
      <c r="AN257" s="9">
        <v>0</v>
      </c>
      <c r="AO257" s="9">
        <v>1</v>
      </c>
      <c r="AP257" s="9">
        <v>0</v>
      </c>
      <c r="AQ257" s="9">
        <v>0</v>
      </c>
      <c r="AR257" s="9">
        <v>0</v>
      </c>
      <c r="AS257" s="9">
        <v>1</v>
      </c>
      <c r="AT257" s="8">
        <v>0</v>
      </c>
      <c r="AU257" s="9">
        <v>1</v>
      </c>
      <c r="AV257" s="31">
        <v>0</v>
      </c>
      <c r="AW257" s="9">
        <v>0</v>
      </c>
      <c r="AX257" s="9">
        <v>0</v>
      </c>
      <c r="AY257" s="31">
        <v>1</v>
      </c>
      <c r="AZ257" s="21">
        <v>1999</v>
      </c>
      <c r="BA257" s="23"/>
      <c r="BB257" s="39">
        <v>0.12</v>
      </c>
      <c r="BC257" s="39">
        <v>0.23</v>
      </c>
      <c r="BD257" s="39">
        <v>0.53</v>
      </c>
      <c r="BE257" s="59">
        <v>0.12</v>
      </c>
      <c r="BF257" s="39" t="s">
        <v>433</v>
      </c>
      <c r="BG257" s="59" t="s">
        <v>433</v>
      </c>
      <c r="BH257" s="39" t="s">
        <v>433</v>
      </c>
      <c r="BI257" s="39" t="s">
        <v>433</v>
      </c>
      <c r="BJ257" s="39" t="s">
        <v>433</v>
      </c>
      <c r="BK257" s="39" t="s">
        <v>433</v>
      </c>
      <c r="BL257" s="39" t="s">
        <v>433</v>
      </c>
      <c r="BM257" s="57">
        <v>0.67</v>
      </c>
      <c r="BN257" s="18">
        <v>0.33</v>
      </c>
      <c r="BO257">
        <v>1</v>
      </c>
      <c r="BP257" s="54">
        <f t="shared" si="167"/>
        <v>0</v>
      </c>
      <c r="BQ257">
        <v>0.31</v>
      </c>
      <c r="BR257" s="54">
        <v>0.69</v>
      </c>
      <c r="BT257" s="18"/>
      <c r="BU257">
        <f t="shared" si="187"/>
        <v>0.41400000000000003</v>
      </c>
      <c r="BV257" s="18">
        <v>0.58599999999999997</v>
      </c>
      <c r="BW257" s="18" t="s">
        <v>118</v>
      </c>
      <c r="CD257" s="18"/>
      <c r="CG257" s="18"/>
      <c r="CJ257" s="25">
        <v>40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 s="18">
        <v>0</v>
      </c>
      <c r="CS257">
        <v>0</v>
      </c>
      <c r="CT257">
        <v>1</v>
      </c>
      <c r="CU257">
        <v>0</v>
      </c>
      <c r="CV257" s="18">
        <v>0</v>
      </c>
      <c r="CW257">
        <v>1</v>
      </c>
      <c r="CX257">
        <v>0</v>
      </c>
      <c r="CY257">
        <v>0</v>
      </c>
      <c r="CZ257">
        <v>0</v>
      </c>
      <c r="DA257" s="18">
        <v>0</v>
      </c>
      <c r="DB257">
        <v>0</v>
      </c>
      <c r="DC257">
        <v>0</v>
      </c>
      <c r="DD257">
        <v>1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 s="18">
        <v>0</v>
      </c>
      <c r="DN257" s="18"/>
      <c r="DS257" s="43" t="s">
        <v>397</v>
      </c>
    </row>
    <row r="258" spans="1:123" s="69" customFormat="1" x14ac:dyDescent="0.25">
      <c r="A258" s="69">
        <v>257</v>
      </c>
      <c r="B258" s="69">
        <v>17</v>
      </c>
      <c r="C258" s="70" t="s">
        <v>539</v>
      </c>
      <c r="D258" s="71">
        <v>18.233333333333331</v>
      </c>
      <c r="E258" s="72">
        <v>4.115876598946576</v>
      </c>
      <c r="F258" s="73">
        <v>4.43</v>
      </c>
      <c r="G258" s="73">
        <f t="shared" si="192"/>
        <v>14.117456734386755</v>
      </c>
      <c r="H258" s="74">
        <f t="shared" si="193"/>
        <v>22.349209932279905</v>
      </c>
      <c r="I258" s="75">
        <f t="shared" ref="I258:I321" si="200">IFERROR(F258/SQRT(F258^2+AJ258), "X")</f>
        <v>0.10679738638220909</v>
      </c>
      <c r="J258" s="76">
        <f t="shared" ref="J258:J321" si="201">IFERROR(SQRT((1-I258^2)/AJ258), "X")</f>
        <v>2.4107762163026882E-2</v>
      </c>
      <c r="K258" s="76">
        <f t="shared" si="194"/>
        <v>41.480415860981921</v>
      </c>
      <c r="L258" s="76">
        <f t="shared" si="195"/>
        <v>8.2689624219182217E-2</v>
      </c>
      <c r="M258" s="76">
        <f t="shared" si="196"/>
        <v>0.13090514854523597</v>
      </c>
      <c r="N258" s="77"/>
      <c r="O258" s="78"/>
      <c r="P258" s="79"/>
      <c r="Q258" s="79"/>
      <c r="R258" s="78"/>
      <c r="S258" s="79"/>
      <c r="T258" s="79"/>
      <c r="U258" s="78"/>
      <c r="V258" s="79"/>
      <c r="W258" s="79"/>
      <c r="X258" s="79"/>
      <c r="Y258" s="78"/>
      <c r="Z258" s="79"/>
      <c r="AA258" s="78">
        <v>0</v>
      </c>
      <c r="AB258" s="79">
        <v>1</v>
      </c>
      <c r="AC258" s="78">
        <v>0</v>
      </c>
      <c r="AD258" s="79">
        <v>0</v>
      </c>
      <c r="AE258" s="79">
        <v>1</v>
      </c>
      <c r="AF258" s="79">
        <v>0</v>
      </c>
      <c r="AG258" s="79">
        <v>0</v>
      </c>
      <c r="AH258" s="78">
        <v>1714</v>
      </c>
      <c r="AI258" s="79">
        <v>12</v>
      </c>
      <c r="AJ258" s="79">
        <f t="shared" si="197"/>
        <v>1701</v>
      </c>
      <c r="AK258" s="79"/>
      <c r="AL258" s="73">
        <v>10.525</v>
      </c>
      <c r="AM258" s="73">
        <f t="shared" si="179"/>
        <v>23.475000000000001</v>
      </c>
      <c r="AN258" s="79">
        <v>0</v>
      </c>
      <c r="AO258" s="79">
        <v>1</v>
      </c>
      <c r="AP258" s="79">
        <v>0</v>
      </c>
      <c r="AQ258" s="79">
        <v>0</v>
      </c>
      <c r="AR258" s="79">
        <v>0</v>
      </c>
      <c r="AS258" s="79">
        <v>1</v>
      </c>
      <c r="AT258" s="78">
        <v>0</v>
      </c>
      <c r="AU258" s="79">
        <v>1</v>
      </c>
      <c r="AV258" s="80">
        <v>0</v>
      </c>
      <c r="AW258" s="79">
        <v>0</v>
      </c>
      <c r="AX258" s="79">
        <v>0</v>
      </c>
      <c r="AY258" s="80">
        <v>1</v>
      </c>
      <c r="AZ258" s="81">
        <v>1999</v>
      </c>
      <c r="BA258" s="82"/>
      <c r="BB258" s="76">
        <v>0.12</v>
      </c>
      <c r="BC258" s="76">
        <v>0.23</v>
      </c>
      <c r="BD258" s="76">
        <v>0.53</v>
      </c>
      <c r="BE258" s="83">
        <v>0.12</v>
      </c>
      <c r="BF258" s="76" t="s">
        <v>433</v>
      </c>
      <c r="BG258" s="83" t="s">
        <v>433</v>
      </c>
      <c r="BH258" s="76" t="s">
        <v>433</v>
      </c>
      <c r="BI258" s="76" t="s">
        <v>433</v>
      </c>
      <c r="BJ258" s="76" t="s">
        <v>433</v>
      </c>
      <c r="BK258" s="76" t="s">
        <v>433</v>
      </c>
      <c r="BL258" s="76" t="s">
        <v>433</v>
      </c>
      <c r="BM258" s="84">
        <v>0.67</v>
      </c>
      <c r="BN258" s="85">
        <v>0.33</v>
      </c>
      <c r="BO258" s="69">
        <v>1</v>
      </c>
      <c r="BP258" s="86">
        <f t="shared" si="167"/>
        <v>0</v>
      </c>
      <c r="BQ258" s="69">
        <v>0.31</v>
      </c>
      <c r="BR258" s="86">
        <v>0.69</v>
      </c>
      <c r="BT258" s="85"/>
      <c r="BU258" s="69">
        <f t="shared" si="187"/>
        <v>0.41400000000000003</v>
      </c>
      <c r="BV258" s="85">
        <v>0.58599999999999997</v>
      </c>
      <c r="BW258" s="85" t="s">
        <v>118</v>
      </c>
      <c r="CD258" s="85"/>
      <c r="CG258" s="85"/>
      <c r="CJ258" s="70">
        <v>40</v>
      </c>
      <c r="CK258" s="69">
        <v>1</v>
      </c>
      <c r="CL258" s="69">
        <v>0</v>
      </c>
      <c r="CM258" s="69">
        <v>0</v>
      </c>
      <c r="CN258" s="69">
        <v>0</v>
      </c>
      <c r="CO258" s="69">
        <v>0</v>
      </c>
      <c r="CP258" s="69">
        <v>0</v>
      </c>
      <c r="CQ258" s="69">
        <v>0</v>
      </c>
      <c r="CR258" s="85">
        <v>0</v>
      </c>
      <c r="CS258" s="69">
        <v>0</v>
      </c>
      <c r="CT258" s="69">
        <v>1</v>
      </c>
      <c r="CU258" s="69">
        <v>0</v>
      </c>
      <c r="CV258" s="85">
        <v>0</v>
      </c>
      <c r="CW258" s="69">
        <v>1</v>
      </c>
      <c r="CX258" s="69">
        <v>0</v>
      </c>
      <c r="CY258" s="69">
        <v>0</v>
      </c>
      <c r="CZ258" s="69">
        <v>0</v>
      </c>
      <c r="DA258" s="85">
        <v>0</v>
      </c>
      <c r="DB258" s="69">
        <v>0</v>
      </c>
      <c r="DC258" s="69">
        <v>0</v>
      </c>
      <c r="DD258" s="69">
        <v>1</v>
      </c>
      <c r="DE258" s="69">
        <v>1</v>
      </c>
      <c r="DF258" s="69">
        <v>0</v>
      </c>
      <c r="DG258" s="69">
        <v>0</v>
      </c>
      <c r="DH258" s="69">
        <v>0</v>
      </c>
      <c r="DI258" s="69">
        <v>0</v>
      </c>
      <c r="DJ258" s="69">
        <v>0</v>
      </c>
      <c r="DK258" s="69">
        <v>1</v>
      </c>
      <c r="DL258" s="85">
        <v>0</v>
      </c>
      <c r="DN258" s="85"/>
      <c r="DR258" s="70"/>
      <c r="DS258" s="87" t="s">
        <v>397</v>
      </c>
    </row>
    <row r="259" spans="1:123" x14ac:dyDescent="0.25">
      <c r="A259">
        <v>258</v>
      </c>
      <c r="B259">
        <v>18</v>
      </c>
      <c r="C259" s="98" t="s">
        <v>559</v>
      </c>
      <c r="D259" s="12">
        <v>8.8000000000000007</v>
      </c>
      <c r="E259" s="14">
        <f>D259/F259</f>
        <v>4.1006523765144458E-2</v>
      </c>
      <c r="F259" s="7">
        <v>214.6</v>
      </c>
      <c r="G259" s="7">
        <f t="shared" ref="G259:G266" si="202">D259-E259</f>
        <v>8.7589934762348562</v>
      </c>
      <c r="H259" s="16">
        <f t="shared" ref="H259:H266" si="203">D259+E259</f>
        <v>8.8410065237651452</v>
      </c>
      <c r="I259" s="11">
        <f t="shared" si="200"/>
        <v>0.56729789934477026</v>
      </c>
      <c r="J259" s="39">
        <f t="shared" si="201"/>
        <v>2.6435130444770285E-3</v>
      </c>
      <c r="K259" s="39">
        <f t="shared" si="194"/>
        <v>378.28449611370542</v>
      </c>
      <c r="L259" s="39">
        <f t="shared" si="195"/>
        <v>0.56465438630029319</v>
      </c>
      <c r="M259" s="39">
        <f t="shared" si="196"/>
        <v>0.56994141238924734</v>
      </c>
      <c r="N259" s="42"/>
      <c r="O259" s="8"/>
      <c r="P259" s="9"/>
      <c r="Q259" s="9"/>
      <c r="R259" s="8"/>
      <c r="S259" s="9"/>
      <c r="T259" s="9"/>
      <c r="U259" s="8"/>
      <c r="V259" s="9"/>
      <c r="W259" s="9"/>
      <c r="X259" s="9"/>
      <c r="Y259" s="8"/>
      <c r="Z259" s="9"/>
      <c r="AA259" s="8">
        <v>1</v>
      </c>
      <c r="AB259" s="9">
        <v>0</v>
      </c>
      <c r="AC259" s="8">
        <v>0</v>
      </c>
      <c r="AD259" s="9">
        <v>0</v>
      </c>
      <c r="AE259" s="9">
        <v>0</v>
      </c>
      <c r="AF259" s="9">
        <v>1</v>
      </c>
      <c r="AG259" s="9">
        <v>0</v>
      </c>
      <c r="AH259" s="8">
        <v>97050</v>
      </c>
      <c r="AI259" s="9">
        <v>3</v>
      </c>
      <c r="AJ259" s="9">
        <f t="shared" si="197"/>
        <v>97046</v>
      </c>
      <c r="AL259" s="7">
        <v>10.1</v>
      </c>
      <c r="AM259" s="7">
        <v>20.7</v>
      </c>
      <c r="AN259" s="9">
        <v>1</v>
      </c>
      <c r="AO259" s="9">
        <v>0</v>
      </c>
      <c r="AP259" s="9">
        <v>1</v>
      </c>
      <c r="AQ259" s="9">
        <v>0</v>
      </c>
      <c r="AR259" s="9">
        <v>0</v>
      </c>
      <c r="AS259" s="9">
        <v>0</v>
      </c>
      <c r="AT259" s="8">
        <v>0</v>
      </c>
      <c r="AU259" s="9">
        <v>1</v>
      </c>
      <c r="AV259" s="31">
        <v>0</v>
      </c>
      <c r="AW259" s="9">
        <v>1</v>
      </c>
      <c r="AX259" s="9">
        <v>0</v>
      </c>
      <c r="AY259" s="31">
        <v>0</v>
      </c>
      <c r="AZ259" s="21">
        <v>2017</v>
      </c>
      <c r="BA259" s="23"/>
      <c r="BB259" s="39">
        <v>0.11</v>
      </c>
      <c r="BC259" s="39">
        <v>0.39</v>
      </c>
      <c r="BD259" s="39">
        <v>0.34</v>
      </c>
      <c r="BE259" s="59">
        <v>0.16</v>
      </c>
      <c r="BF259" s="39">
        <v>0.52400000000000002</v>
      </c>
      <c r="BG259" s="59">
        <v>0.47499999999999998</v>
      </c>
      <c r="BH259" s="39" t="s">
        <v>433</v>
      </c>
      <c r="BI259" s="39" t="s">
        <v>433</v>
      </c>
      <c r="BJ259" s="39" t="s">
        <v>433</v>
      </c>
      <c r="BK259" s="39" t="s">
        <v>433</v>
      </c>
      <c r="BL259" s="39" t="s">
        <v>433</v>
      </c>
      <c r="BM259" s="57" t="s">
        <v>433</v>
      </c>
      <c r="BN259" s="18" t="s">
        <v>433</v>
      </c>
      <c r="BO259">
        <v>0.70799999999999996</v>
      </c>
      <c r="BP259" s="54">
        <f>1-BO259</f>
        <v>0.29200000000000004</v>
      </c>
      <c r="BQ259">
        <v>0.73599999999999999</v>
      </c>
      <c r="BR259" s="54">
        <v>0.26400000000000001</v>
      </c>
      <c r="BT259" s="18"/>
      <c r="BU259" t="s">
        <v>433</v>
      </c>
      <c r="BV259" s="18" t="s">
        <v>433</v>
      </c>
      <c r="BW259" s="18" t="s">
        <v>285</v>
      </c>
      <c r="CD259" s="18"/>
      <c r="CG259" s="18"/>
      <c r="CJ259" s="25">
        <v>40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 s="18">
        <v>0</v>
      </c>
      <c r="CS259">
        <v>0</v>
      </c>
      <c r="CT259">
        <v>0</v>
      </c>
      <c r="CU259">
        <v>1</v>
      </c>
      <c r="CV259" s="18">
        <v>0</v>
      </c>
      <c r="CW259">
        <v>0</v>
      </c>
      <c r="CX259">
        <v>0</v>
      </c>
      <c r="CY259">
        <v>0</v>
      </c>
      <c r="CZ259">
        <v>0</v>
      </c>
      <c r="DA259" s="18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s="18">
        <v>0</v>
      </c>
      <c r="DN259" s="18"/>
      <c r="DS259" s="43" t="s">
        <v>397</v>
      </c>
    </row>
    <row r="260" spans="1:123" x14ac:dyDescent="0.25">
      <c r="A260">
        <v>259</v>
      </c>
      <c r="B260">
        <v>18</v>
      </c>
      <c r="C260" s="98" t="s">
        <v>559</v>
      </c>
      <c r="D260" s="12">
        <v>8.31</v>
      </c>
      <c r="E260" s="14">
        <f t="shared" ref="E260:E266" si="204">D260/F260</f>
        <v>4.5559210526315792E-2</v>
      </c>
      <c r="F260" s="7">
        <v>182.4</v>
      </c>
      <c r="G260" s="7">
        <f t="shared" si="202"/>
        <v>8.2644407894736851</v>
      </c>
      <c r="H260" s="16">
        <f t="shared" si="203"/>
        <v>8.3555592105263159</v>
      </c>
      <c r="I260" s="11">
        <f t="shared" si="200"/>
        <v>0.57113962349685266</v>
      </c>
      <c r="J260" s="39">
        <f t="shared" si="201"/>
        <v>3.1312479358380075E-3</v>
      </c>
      <c r="K260" s="39">
        <f t="shared" si="194"/>
        <v>319.36148797248552</v>
      </c>
      <c r="L260" s="39">
        <f t="shared" si="195"/>
        <v>0.56800837556101469</v>
      </c>
      <c r="M260" s="39">
        <f t="shared" si="196"/>
        <v>0.57427087143269062</v>
      </c>
      <c r="N260" s="42"/>
      <c r="O260" s="8"/>
      <c r="P260" s="9"/>
      <c r="Q260" s="9"/>
      <c r="R260" s="8"/>
      <c r="S260" s="9"/>
      <c r="T260" s="9"/>
      <c r="U260" s="8"/>
      <c r="V260" s="9"/>
      <c r="W260" s="9"/>
      <c r="X260" s="9"/>
      <c r="Y260" s="8"/>
      <c r="Z260" s="9"/>
      <c r="AA260" s="8">
        <v>1</v>
      </c>
      <c r="AB260" s="9">
        <v>0</v>
      </c>
      <c r="AC260" s="8">
        <v>0</v>
      </c>
      <c r="AD260" s="9">
        <v>0</v>
      </c>
      <c r="AE260" s="9">
        <v>0</v>
      </c>
      <c r="AF260" s="9">
        <v>1</v>
      </c>
      <c r="AG260" s="9">
        <v>0</v>
      </c>
      <c r="AH260" s="8">
        <v>68726</v>
      </c>
      <c r="AI260" s="9">
        <v>3</v>
      </c>
      <c r="AJ260" s="9">
        <f t="shared" si="197"/>
        <v>68722</v>
      </c>
      <c r="AL260" s="7">
        <v>10.1</v>
      </c>
      <c r="AM260" s="7">
        <v>20.7</v>
      </c>
      <c r="AN260" s="9">
        <v>1</v>
      </c>
      <c r="AO260" s="9">
        <v>0</v>
      </c>
      <c r="AP260" s="9">
        <v>1</v>
      </c>
      <c r="AQ260" s="9">
        <v>0</v>
      </c>
      <c r="AR260" s="9">
        <v>0</v>
      </c>
      <c r="AS260" s="9">
        <v>0</v>
      </c>
      <c r="AT260" s="8">
        <v>0</v>
      </c>
      <c r="AU260" s="9">
        <v>1</v>
      </c>
      <c r="AV260" s="31">
        <v>0</v>
      </c>
      <c r="AW260" s="9">
        <v>1</v>
      </c>
      <c r="AX260" s="9">
        <v>0</v>
      </c>
      <c r="AY260" s="31">
        <v>0</v>
      </c>
      <c r="AZ260" s="21">
        <v>2017</v>
      </c>
      <c r="BA260" s="23"/>
      <c r="BB260" s="39">
        <v>0.11</v>
      </c>
      <c r="BC260" s="39">
        <v>0.39</v>
      </c>
      <c r="BD260" s="39">
        <v>0.34</v>
      </c>
      <c r="BE260" s="59">
        <v>0.16</v>
      </c>
      <c r="BF260" s="39">
        <v>0.52400000000000002</v>
      </c>
      <c r="BG260" s="59">
        <v>0.47499999999999998</v>
      </c>
      <c r="BH260" s="39" t="s">
        <v>433</v>
      </c>
      <c r="BI260" s="39" t="s">
        <v>433</v>
      </c>
      <c r="BJ260" s="39" t="s">
        <v>433</v>
      </c>
      <c r="BK260" s="39" t="s">
        <v>433</v>
      </c>
      <c r="BL260" s="39" t="s">
        <v>433</v>
      </c>
      <c r="BM260" s="57" t="s">
        <v>433</v>
      </c>
      <c r="BN260" s="18" t="s">
        <v>433</v>
      </c>
      <c r="BO260">
        <v>1</v>
      </c>
      <c r="BP260" s="54">
        <v>0</v>
      </c>
      <c r="BQ260">
        <v>0.73599999999999999</v>
      </c>
      <c r="BR260" s="54">
        <v>0.26400000000000001</v>
      </c>
      <c r="BT260" s="18"/>
      <c r="BU260" t="s">
        <v>433</v>
      </c>
      <c r="BV260" s="18" t="s">
        <v>433</v>
      </c>
      <c r="BW260" s="18" t="s">
        <v>285</v>
      </c>
      <c r="CD260" s="18"/>
      <c r="CG260" s="18"/>
      <c r="CJ260" s="25">
        <v>40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 s="18">
        <v>0</v>
      </c>
      <c r="CS260">
        <v>0</v>
      </c>
      <c r="CT260">
        <v>0</v>
      </c>
      <c r="CU260">
        <v>1</v>
      </c>
      <c r="CV260" s="18">
        <v>0</v>
      </c>
      <c r="CW260">
        <v>0</v>
      </c>
      <c r="CX260">
        <v>0</v>
      </c>
      <c r="CY260">
        <v>0</v>
      </c>
      <c r="CZ260">
        <v>0</v>
      </c>
      <c r="DA260" s="18">
        <v>0</v>
      </c>
      <c r="DB260">
        <v>0</v>
      </c>
      <c r="DC260">
        <v>0</v>
      </c>
      <c r="DD260">
        <v>1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 s="18">
        <v>0</v>
      </c>
      <c r="DN260" s="18"/>
      <c r="DS260" s="43" t="s">
        <v>397</v>
      </c>
    </row>
    <row r="261" spans="1:123" x14ac:dyDescent="0.25">
      <c r="A261">
        <v>260</v>
      </c>
      <c r="B261">
        <v>18</v>
      </c>
      <c r="C261" s="98" t="s">
        <v>559</v>
      </c>
      <c r="D261" s="12">
        <v>10.3</v>
      </c>
      <c r="E261" s="14">
        <f t="shared" si="204"/>
        <v>8.45648604269294E-2</v>
      </c>
      <c r="F261" s="7">
        <v>121.8</v>
      </c>
      <c r="G261" s="7">
        <f t="shared" si="202"/>
        <v>10.215435139573071</v>
      </c>
      <c r="H261" s="16">
        <f t="shared" si="203"/>
        <v>10.384564860426931</v>
      </c>
      <c r="I261" s="11">
        <f t="shared" si="200"/>
        <v>0.58631434535014559</v>
      </c>
      <c r="J261" s="39">
        <f t="shared" si="201"/>
        <v>4.8137466777516055E-3</v>
      </c>
      <c r="K261" s="39">
        <f t="shared" si="194"/>
        <v>207.73839317757324</v>
      </c>
      <c r="L261" s="39">
        <f t="shared" si="195"/>
        <v>0.58150059867239401</v>
      </c>
      <c r="M261" s="39">
        <f t="shared" si="196"/>
        <v>0.59112809202789718</v>
      </c>
      <c r="N261" s="42"/>
      <c r="O261" s="8"/>
      <c r="P261" s="9"/>
      <c r="Q261" s="9"/>
      <c r="R261" s="8"/>
      <c r="S261" s="9"/>
      <c r="T261" s="9"/>
      <c r="U261" s="8"/>
      <c r="V261" s="9"/>
      <c r="W261" s="9"/>
      <c r="X261" s="9"/>
      <c r="Y261" s="8"/>
      <c r="Z261" s="9"/>
      <c r="AA261" s="8">
        <v>1</v>
      </c>
      <c r="AB261" s="9">
        <v>0</v>
      </c>
      <c r="AC261" s="8">
        <v>0</v>
      </c>
      <c r="AD261" s="9">
        <v>0</v>
      </c>
      <c r="AE261" s="9">
        <v>0</v>
      </c>
      <c r="AF261" s="9">
        <v>1</v>
      </c>
      <c r="AG261" s="9">
        <v>0</v>
      </c>
      <c r="AH261" s="8">
        <v>28324</v>
      </c>
      <c r="AI261" s="9">
        <v>3</v>
      </c>
      <c r="AJ261" s="9">
        <f t="shared" si="197"/>
        <v>28320</v>
      </c>
      <c r="AL261" s="7">
        <v>10.1</v>
      </c>
      <c r="AM261" s="7">
        <v>20.7</v>
      </c>
      <c r="AN261" s="9">
        <v>1</v>
      </c>
      <c r="AO261" s="9">
        <v>0</v>
      </c>
      <c r="AP261" s="9">
        <v>1</v>
      </c>
      <c r="AQ261" s="9">
        <v>0</v>
      </c>
      <c r="AR261" s="9">
        <v>0</v>
      </c>
      <c r="AS261" s="9">
        <v>0</v>
      </c>
      <c r="AT261" s="8">
        <v>0</v>
      </c>
      <c r="AU261" s="9">
        <v>1</v>
      </c>
      <c r="AV261" s="31">
        <v>0</v>
      </c>
      <c r="AW261" s="9">
        <v>1</v>
      </c>
      <c r="AX261" s="9">
        <v>0</v>
      </c>
      <c r="AY261" s="31">
        <v>0</v>
      </c>
      <c r="AZ261" s="21">
        <v>2017</v>
      </c>
      <c r="BA261" s="23"/>
      <c r="BB261" s="39">
        <v>0.11</v>
      </c>
      <c r="BC261" s="39">
        <v>0.39</v>
      </c>
      <c r="BD261" s="39">
        <v>0.34</v>
      </c>
      <c r="BE261" s="59">
        <v>0.16</v>
      </c>
      <c r="BF261" s="39">
        <v>0.52400000000000002</v>
      </c>
      <c r="BG261" s="59">
        <v>0.47499999999999998</v>
      </c>
      <c r="BH261" s="39" t="s">
        <v>433</v>
      </c>
      <c r="BI261" s="39" t="s">
        <v>433</v>
      </c>
      <c r="BJ261" s="39" t="s">
        <v>433</v>
      </c>
      <c r="BK261" s="39" t="s">
        <v>433</v>
      </c>
      <c r="BL261" s="39" t="s">
        <v>433</v>
      </c>
      <c r="BM261" s="57" t="s">
        <v>433</v>
      </c>
      <c r="BN261" s="18" t="s">
        <v>433</v>
      </c>
      <c r="BO261">
        <v>0</v>
      </c>
      <c r="BP261" s="54">
        <v>1</v>
      </c>
      <c r="BQ261">
        <v>0.73599999999999999</v>
      </c>
      <c r="BR261" s="54">
        <v>0.26400000000000001</v>
      </c>
      <c r="BT261" s="18"/>
      <c r="BU261" t="s">
        <v>433</v>
      </c>
      <c r="BV261" s="18" t="s">
        <v>433</v>
      </c>
      <c r="BW261" s="18" t="s">
        <v>285</v>
      </c>
      <c r="CD261" s="18"/>
      <c r="CG261" s="18"/>
      <c r="CJ261" s="25">
        <v>40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 s="18">
        <v>0</v>
      </c>
      <c r="CS261">
        <v>0</v>
      </c>
      <c r="CT261">
        <v>0</v>
      </c>
      <c r="CU261">
        <v>1</v>
      </c>
      <c r="CV261" s="18">
        <v>0</v>
      </c>
      <c r="CW261">
        <v>0</v>
      </c>
      <c r="CX261">
        <v>0</v>
      </c>
      <c r="CY261">
        <v>0</v>
      </c>
      <c r="CZ261">
        <v>0</v>
      </c>
      <c r="DA261" s="18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 s="18">
        <v>0</v>
      </c>
      <c r="DN261" s="18"/>
      <c r="DS261" s="43" t="s">
        <v>397</v>
      </c>
    </row>
    <row r="262" spans="1:123" x14ac:dyDescent="0.25">
      <c r="A262">
        <v>261</v>
      </c>
      <c r="B262">
        <v>18</v>
      </c>
      <c r="C262" s="98" t="s">
        <v>559</v>
      </c>
      <c r="D262" s="12">
        <v>13.4</v>
      </c>
      <c r="E262" s="14">
        <f t="shared" si="204"/>
        <v>0.30044843049327352</v>
      </c>
      <c r="F262" s="7">
        <v>44.6</v>
      </c>
      <c r="G262" s="7">
        <f t="shared" si="202"/>
        <v>13.099551569506726</v>
      </c>
      <c r="H262" s="16">
        <f t="shared" si="203"/>
        <v>13.700448430493275</v>
      </c>
      <c r="I262" s="11">
        <f t="shared" si="200"/>
        <v>0.2561815851402216</v>
      </c>
      <c r="J262" s="39">
        <f t="shared" si="201"/>
        <v>5.7439817296013806E-3</v>
      </c>
      <c r="K262" s="39">
        <f t="shared" si="194"/>
        <v>174.09526127956499</v>
      </c>
      <c r="L262" s="39">
        <f t="shared" si="195"/>
        <v>0.25043760341062021</v>
      </c>
      <c r="M262" s="39">
        <f t="shared" si="196"/>
        <v>0.26192556686982299</v>
      </c>
      <c r="N262" s="42"/>
      <c r="O262" s="8"/>
      <c r="P262" s="9"/>
      <c r="Q262" s="9"/>
      <c r="R262" s="8"/>
      <c r="S262" s="9"/>
      <c r="T262" s="9"/>
      <c r="U262" s="8"/>
      <c r="V262" s="9"/>
      <c r="W262" s="9"/>
      <c r="X262" s="9"/>
      <c r="Y262" s="8"/>
      <c r="Z262" s="9"/>
      <c r="AA262" s="8">
        <v>1</v>
      </c>
      <c r="AB262" s="9">
        <v>0</v>
      </c>
      <c r="AC262" s="8">
        <v>0</v>
      </c>
      <c r="AD262" s="9">
        <v>0</v>
      </c>
      <c r="AE262" s="9">
        <v>0</v>
      </c>
      <c r="AF262" s="9">
        <v>1</v>
      </c>
      <c r="AG262" s="9">
        <v>0</v>
      </c>
      <c r="AH262" s="8">
        <v>28324</v>
      </c>
      <c r="AI262" s="9">
        <v>3</v>
      </c>
      <c r="AJ262" s="9">
        <f t="shared" si="197"/>
        <v>28320</v>
      </c>
      <c r="AL262" s="7">
        <v>10.1</v>
      </c>
      <c r="AM262" s="7">
        <v>20.7</v>
      </c>
      <c r="AN262" s="9">
        <v>1</v>
      </c>
      <c r="AO262" s="9">
        <v>0</v>
      </c>
      <c r="AP262" s="9">
        <v>1</v>
      </c>
      <c r="AQ262" s="9">
        <v>0</v>
      </c>
      <c r="AR262" s="9">
        <v>0</v>
      </c>
      <c r="AS262" s="9">
        <v>0</v>
      </c>
      <c r="AT262" s="8">
        <v>0</v>
      </c>
      <c r="AU262" s="9">
        <v>1</v>
      </c>
      <c r="AV262" s="31">
        <v>0</v>
      </c>
      <c r="AW262" s="9">
        <v>1</v>
      </c>
      <c r="AX262" s="9">
        <v>0</v>
      </c>
      <c r="AY262" s="31">
        <v>0</v>
      </c>
      <c r="AZ262" s="21">
        <v>2017</v>
      </c>
      <c r="BA262" s="23"/>
      <c r="BB262" s="39">
        <v>0.11</v>
      </c>
      <c r="BC262" s="39">
        <v>0.39</v>
      </c>
      <c r="BD262" s="39">
        <v>0.34</v>
      </c>
      <c r="BE262" s="59">
        <v>0.16</v>
      </c>
      <c r="BF262" s="39">
        <v>0.52400000000000002</v>
      </c>
      <c r="BG262" s="59">
        <v>0.47499999999999998</v>
      </c>
      <c r="BH262" s="39" t="s">
        <v>433</v>
      </c>
      <c r="BI262" s="39" t="s">
        <v>433</v>
      </c>
      <c r="BJ262" s="39" t="s">
        <v>433</v>
      </c>
      <c r="BK262" s="39" t="s">
        <v>433</v>
      </c>
      <c r="BL262" s="39" t="s">
        <v>433</v>
      </c>
      <c r="BM262" s="57" t="s">
        <v>433</v>
      </c>
      <c r="BN262" s="18" t="s">
        <v>433</v>
      </c>
      <c r="BO262">
        <v>0</v>
      </c>
      <c r="BP262" s="54">
        <v>1</v>
      </c>
      <c r="BQ262">
        <v>0.73599999999999999</v>
      </c>
      <c r="BR262" s="54">
        <v>0.26400000000000001</v>
      </c>
      <c r="BT262" s="18"/>
      <c r="BU262" t="s">
        <v>433</v>
      </c>
      <c r="BV262" s="18" t="s">
        <v>433</v>
      </c>
      <c r="BW262" s="18" t="s">
        <v>285</v>
      </c>
      <c r="CD262" s="18"/>
      <c r="CG262" s="18"/>
      <c r="CJ262" s="25">
        <v>40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 s="18">
        <v>0</v>
      </c>
      <c r="CS262">
        <v>0</v>
      </c>
      <c r="CT262">
        <v>0</v>
      </c>
      <c r="CU262">
        <v>1</v>
      </c>
      <c r="CV262" s="18">
        <v>0</v>
      </c>
      <c r="CW262">
        <v>0</v>
      </c>
      <c r="CX262">
        <v>0</v>
      </c>
      <c r="CY262">
        <v>0</v>
      </c>
      <c r="CZ262">
        <v>0</v>
      </c>
      <c r="DA262" s="18">
        <v>0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 s="18">
        <v>0</v>
      </c>
      <c r="DN262" s="18"/>
      <c r="DS262" s="43" t="s">
        <v>397</v>
      </c>
    </row>
    <row r="263" spans="1:123" x14ac:dyDescent="0.25">
      <c r="A263">
        <v>262</v>
      </c>
      <c r="B263">
        <v>18</v>
      </c>
      <c r="C263" s="98" t="s">
        <v>559</v>
      </c>
      <c r="D263" s="12">
        <v>7.9</v>
      </c>
      <c r="E263" s="14">
        <f t="shared" si="204"/>
        <v>8.856502242152467E-2</v>
      </c>
      <c r="F263" s="7">
        <v>89.2</v>
      </c>
      <c r="G263" s="7">
        <f t="shared" si="202"/>
        <v>7.8114349775784753</v>
      </c>
      <c r="H263" s="16">
        <f t="shared" si="203"/>
        <v>7.9885650224215254</v>
      </c>
      <c r="I263" s="11">
        <f t="shared" si="200"/>
        <v>0.50802802585012474</v>
      </c>
      <c r="J263" s="39">
        <f t="shared" si="201"/>
        <v>5.6953814557188873E-3</v>
      </c>
      <c r="K263" s="39">
        <f t="shared" si="194"/>
        <v>175.58086456103354</v>
      </c>
      <c r="L263" s="39">
        <f t="shared" si="195"/>
        <v>0.50233264439440584</v>
      </c>
      <c r="M263" s="39">
        <f t="shared" si="196"/>
        <v>0.51372340730584365</v>
      </c>
      <c r="N263" s="42"/>
      <c r="O263" s="8"/>
      <c r="P263" s="9"/>
      <c r="Q263" s="9"/>
      <c r="R263" s="8"/>
      <c r="S263" s="9"/>
      <c r="T263" s="9"/>
      <c r="U263" s="8"/>
      <c r="V263" s="9"/>
      <c r="W263" s="9"/>
      <c r="X263" s="9"/>
      <c r="Y263" s="8"/>
      <c r="Z263" s="9"/>
      <c r="AA263" s="8">
        <v>1</v>
      </c>
      <c r="AB263" s="9">
        <v>0</v>
      </c>
      <c r="AC263" s="8">
        <v>0</v>
      </c>
      <c r="AD263" s="9">
        <v>0</v>
      </c>
      <c r="AE263" s="9">
        <v>0</v>
      </c>
      <c r="AF263" s="9">
        <v>1</v>
      </c>
      <c r="AG263" s="9">
        <v>0</v>
      </c>
      <c r="AH263" s="8">
        <v>22876</v>
      </c>
      <c r="AI263" s="9">
        <v>3</v>
      </c>
      <c r="AJ263" s="9">
        <f t="shared" si="197"/>
        <v>22872</v>
      </c>
      <c r="AL263" s="7">
        <v>10.1</v>
      </c>
      <c r="AM263" s="7">
        <v>20.7</v>
      </c>
      <c r="AN263" s="9">
        <v>1</v>
      </c>
      <c r="AO263" s="9">
        <v>0</v>
      </c>
      <c r="AP263" s="9">
        <v>1</v>
      </c>
      <c r="AQ263" s="9">
        <v>0</v>
      </c>
      <c r="AR263" s="9">
        <v>0</v>
      </c>
      <c r="AS263" s="9">
        <v>0</v>
      </c>
      <c r="AT263" s="8">
        <v>0</v>
      </c>
      <c r="AU263" s="9">
        <v>1</v>
      </c>
      <c r="AV263" s="31">
        <v>0</v>
      </c>
      <c r="AW263" s="9">
        <v>1</v>
      </c>
      <c r="AX263" s="9">
        <v>0</v>
      </c>
      <c r="AY263" s="31">
        <v>0</v>
      </c>
      <c r="AZ263" s="21">
        <v>2017</v>
      </c>
      <c r="BA263" s="23"/>
      <c r="BB263" s="39">
        <v>0.11</v>
      </c>
      <c r="BC263" s="39">
        <v>0.39</v>
      </c>
      <c r="BD263" s="39">
        <v>0.34</v>
      </c>
      <c r="BE263" s="59">
        <v>0.16</v>
      </c>
      <c r="BF263" s="39">
        <v>0.52400000000000002</v>
      </c>
      <c r="BG263" s="59">
        <v>0.47499999999999998</v>
      </c>
      <c r="BH263" s="39" t="s">
        <v>433</v>
      </c>
      <c r="BI263" s="39" t="s">
        <v>433</v>
      </c>
      <c r="BJ263" s="39" t="s">
        <v>433</v>
      </c>
      <c r="BK263" s="39" t="s">
        <v>433</v>
      </c>
      <c r="BL263" s="39" t="s">
        <v>433</v>
      </c>
      <c r="BM263" s="57" t="s">
        <v>433</v>
      </c>
      <c r="BN263" s="18" t="s">
        <v>433</v>
      </c>
      <c r="BO263">
        <v>0.70799999999999996</v>
      </c>
      <c r="BP263" s="54">
        <f>1-BO263</f>
        <v>0.29200000000000004</v>
      </c>
      <c r="BQ263">
        <v>0</v>
      </c>
      <c r="BR263" s="54">
        <v>1</v>
      </c>
      <c r="BT263" s="18"/>
      <c r="BU263" t="s">
        <v>433</v>
      </c>
      <c r="BV263" s="18" t="s">
        <v>433</v>
      </c>
      <c r="BW263" s="18" t="s">
        <v>285</v>
      </c>
      <c r="CD263" s="18"/>
      <c r="CG263" s="18"/>
      <c r="CJ263" s="25">
        <v>40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 s="18">
        <v>0</v>
      </c>
      <c r="CS263">
        <v>0</v>
      </c>
      <c r="CT263">
        <v>0</v>
      </c>
      <c r="CU263">
        <v>1</v>
      </c>
      <c r="CV263" s="18">
        <v>0</v>
      </c>
      <c r="CW263">
        <v>0</v>
      </c>
      <c r="CX263">
        <v>0</v>
      </c>
      <c r="CY263">
        <v>0</v>
      </c>
      <c r="CZ263">
        <v>0</v>
      </c>
      <c r="DA263" s="18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 s="18">
        <v>0</v>
      </c>
      <c r="DN263" s="18"/>
      <c r="DS263" s="43" t="s">
        <v>397</v>
      </c>
    </row>
    <row r="264" spans="1:123" x14ac:dyDescent="0.25">
      <c r="A264">
        <v>263</v>
      </c>
      <c r="B264">
        <v>18</v>
      </c>
      <c r="C264" s="98" t="s">
        <v>559</v>
      </c>
      <c r="D264" s="12">
        <v>6.5</v>
      </c>
      <c r="E264" s="14">
        <f t="shared" si="204"/>
        <v>5.2208835341365459E-2</v>
      </c>
      <c r="F264" s="7">
        <v>124.5</v>
      </c>
      <c r="G264" s="7">
        <f t="shared" si="202"/>
        <v>6.4477911646586348</v>
      </c>
      <c r="H264" s="16">
        <f t="shared" si="203"/>
        <v>6.5522088353413652</v>
      </c>
      <c r="I264" s="11">
        <f t="shared" si="200"/>
        <v>0.41575771597427358</v>
      </c>
      <c r="J264" s="39">
        <f t="shared" si="201"/>
        <v>3.3394194054158521E-3</v>
      </c>
      <c r="K264" s="39">
        <f t="shared" si="194"/>
        <v>299.4532517773016</v>
      </c>
      <c r="L264" s="39">
        <f t="shared" si="195"/>
        <v>0.4124182965688577</v>
      </c>
      <c r="M264" s="39">
        <f t="shared" si="196"/>
        <v>0.41909713537968946</v>
      </c>
      <c r="N264" s="42"/>
      <c r="O264" s="8"/>
      <c r="P264" s="9"/>
      <c r="Q264" s="9"/>
      <c r="R264" s="8"/>
      <c r="S264" s="9"/>
      <c r="T264" s="9"/>
      <c r="U264" s="8"/>
      <c r="V264" s="9"/>
      <c r="W264" s="9"/>
      <c r="X264" s="9"/>
      <c r="Y264" s="8"/>
      <c r="Z264" s="9"/>
      <c r="AA264" s="8">
        <v>1</v>
      </c>
      <c r="AB264" s="9">
        <v>0</v>
      </c>
      <c r="AC264" s="8">
        <v>0</v>
      </c>
      <c r="AD264" s="9">
        <v>0</v>
      </c>
      <c r="AE264" s="9">
        <v>0</v>
      </c>
      <c r="AF264" s="9">
        <v>1</v>
      </c>
      <c r="AG264" s="9">
        <v>0</v>
      </c>
      <c r="AH264" s="8">
        <v>74176</v>
      </c>
      <c r="AI264" s="9">
        <v>3</v>
      </c>
      <c r="AJ264" s="9">
        <f t="shared" si="197"/>
        <v>74172</v>
      </c>
      <c r="AL264" s="7">
        <v>10.1</v>
      </c>
      <c r="AM264" s="7">
        <v>20.7</v>
      </c>
      <c r="AN264" s="9">
        <v>1</v>
      </c>
      <c r="AO264" s="9">
        <v>0</v>
      </c>
      <c r="AP264" s="9">
        <v>1</v>
      </c>
      <c r="AQ264" s="9">
        <v>0</v>
      </c>
      <c r="AR264" s="9">
        <v>0</v>
      </c>
      <c r="AS264" s="9">
        <v>0</v>
      </c>
      <c r="AT264" s="8">
        <v>0</v>
      </c>
      <c r="AU264" s="9">
        <v>1</v>
      </c>
      <c r="AV264" s="31">
        <v>0</v>
      </c>
      <c r="AW264" s="9">
        <v>1</v>
      </c>
      <c r="AX264" s="9">
        <v>0</v>
      </c>
      <c r="AY264" s="31">
        <v>0</v>
      </c>
      <c r="AZ264" s="21">
        <v>2017</v>
      </c>
      <c r="BA264" s="23"/>
      <c r="BB264" s="39">
        <v>0.11</v>
      </c>
      <c r="BC264" s="39">
        <v>0.39</v>
      </c>
      <c r="BD264" s="39">
        <v>0.34</v>
      </c>
      <c r="BE264" s="59">
        <v>0.16</v>
      </c>
      <c r="BF264" s="39">
        <v>0.52400000000000002</v>
      </c>
      <c r="BG264" s="59">
        <v>0.47499999999999998</v>
      </c>
      <c r="BH264" s="39" t="s">
        <v>433</v>
      </c>
      <c r="BI264" s="39" t="s">
        <v>433</v>
      </c>
      <c r="BJ264" s="39" t="s">
        <v>433</v>
      </c>
      <c r="BK264" s="39" t="s">
        <v>433</v>
      </c>
      <c r="BL264" s="39" t="s">
        <v>433</v>
      </c>
      <c r="BM264" s="57" t="s">
        <v>433</v>
      </c>
      <c r="BN264" s="18" t="s">
        <v>433</v>
      </c>
      <c r="BO264">
        <v>0.70799999999999996</v>
      </c>
      <c r="BP264" s="54">
        <f>1-BO264</f>
        <v>0.29200000000000004</v>
      </c>
      <c r="BQ264">
        <v>1</v>
      </c>
      <c r="BR264" s="54">
        <v>0</v>
      </c>
      <c r="BT264" s="18"/>
      <c r="BU264" t="s">
        <v>433</v>
      </c>
      <c r="BV264" s="18" t="s">
        <v>433</v>
      </c>
      <c r="BW264" s="18" t="s">
        <v>285</v>
      </c>
      <c r="CD264" s="18"/>
      <c r="CG264" s="18"/>
      <c r="CJ264" s="25">
        <v>40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 s="18">
        <v>0</v>
      </c>
      <c r="CS264">
        <v>0</v>
      </c>
      <c r="CT264">
        <v>0</v>
      </c>
      <c r="CU264">
        <v>1</v>
      </c>
      <c r="CV264" s="18">
        <v>0</v>
      </c>
      <c r="CW264">
        <v>0</v>
      </c>
      <c r="CX264">
        <v>0</v>
      </c>
      <c r="CY264">
        <v>0</v>
      </c>
      <c r="CZ264">
        <v>0</v>
      </c>
      <c r="DA264" s="18">
        <v>0</v>
      </c>
      <c r="DB264">
        <v>0</v>
      </c>
      <c r="DC264">
        <v>0</v>
      </c>
      <c r="DD264">
        <v>1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s="18">
        <v>0</v>
      </c>
      <c r="DN264" s="18"/>
      <c r="DS264" s="43" t="s">
        <v>397</v>
      </c>
    </row>
    <row r="265" spans="1:123" x14ac:dyDescent="0.25">
      <c r="A265">
        <v>264</v>
      </c>
      <c r="B265">
        <v>18</v>
      </c>
      <c r="C265" s="98" t="s">
        <v>559</v>
      </c>
      <c r="D265" s="12">
        <v>11.2</v>
      </c>
      <c r="E265" s="14">
        <f t="shared" si="204"/>
        <v>0.86821705426356577</v>
      </c>
      <c r="F265" s="7">
        <v>12.9</v>
      </c>
      <c r="G265" s="7">
        <f t="shared" si="202"/>
        <v>10.331782945736434</v>
      </c>
      <c r="H265" s="16">
        <f t="shared" si="203"/>
        <v>12.068217054263565</v>
      </c>
      <c r="I265" s="11">
        <f t="shared" si="200"/>
        <v>7.6431230218154844E-2</v>
      </c>
      <c r="J265" s="39">
        <f t="shared" si="201"/>
        <v>5.924901567298824E-3</v>
      </c>
      <c r="K265" s="39">
        <f t="shared" si="194"/>
        <v>168.77917525571689</v>
      </c>
      <c r="L265" s="39">
        <f t="shared" si="195"/>
        <v>7.0506328650856015E-2</v>
      </c>
      <c r="M265" s="39">
        <f t="shared" si="196"/>
        <v>8.2356131785453673E-2</v>
      </c>
      <c r="N265" s="42"/>
      <c r="O265" s="8"/>
      <c r="P265" s="9"/>
      <c r="Q265" s="9"/>
      <c r="R265" s="8"/>
      <c r="S265" s="9"/>
      <c r="T265" s="9"/>
      <c r="U265" s="8"/>
      <c r="V265" s="9"/>
      <c r="W265" s="9"/>
      <c r="X265" s="9"/>
      <c r="Y265" s="8"/>
      <c r="Z265" s="9"/>
      <c r="AA265" s="8">
        <v>1</v>
      </c>
      <c r="AB265" s="9">
        <v>0</v>
      </c>
      <c r="AC265" s="8">
        <v>0</v>
      </c>
      <c r="AD265" s="9">
        <v>0</v>
      </c>
      <c r="AE265" s="9">
        <v>0</v>
      </c>
      <c r="AF265" s="9">
        <v>1</v>
      </c>
      <c r="AG265" s="9">
        <v>0</v>
      </c>
      <c r="AH265" s="8">
        <v>28324</v>
      </c>
      <c r="AI265" s="9">
        <v>3</v>
      </c>
      <c r="AJ265" s="9">
        <f t="shared" si="197"/>
        <v>28320</v>
      </c>
      <c r="AL265" s="7">
        <v>10.1</v>
      </c>
      <c r="AM265" s="7">
        <v>20.7</v>
      </c>
      <c r="AN265" s="9">
        <v>1</v>
      </c>
      <c r="AO265" s="9">
        <v>0</v>
      </c>
      <c r="AP265" s="9">
        <v>1</v>
      </c>
      <c r="AQ265" s="9">
        <v>0</v>
      </c>
      <c r="AR265" s="9">
        <v>0</v>
      </c>
      <c r="AS265" s="9">
        <v>0</v>
      </c>
      <c r="AT265" s="8">
        <v>0</v>
      </c>
      <c r="AU265" s="9">
        <v>1</v>
      </c>
      <c r="AV265" s="31">
        <v>0</v>
      </c>
      <c r="AW265" s="9">
        <v>1</v>
      </c>
      <c r="AX265" s="9">
        <v>0</v>
      </c>
      <c r="AY265" s="31">
        <v>0</v>
      </c>
      <c r="AZ265" s="21">
        <v>2017</v>
      </c>
      <c r="BA265" s="23"/>
      <c r="BB265" s="39">
        <v>0.11</v>
      </c>
      <c r="BC265" s="39">
        <v>0.39</v>
      </c>
      <c r="BD265" s="39">
        <v>0.34</v>
      </c>
      <c r="BE265" s="59">
        <v>0.16</v>
      </c>
      <c r="BF265" s="39">
        <v>0.52400000000000002</v>
      </c>
      <c r="BG265" s="59">
        <v>0.47499999999999998</v>
      </c>
      <c r="BH265" s="39" t="s">
        <v>433</v>
      </c>
      <c r="BI265" s="39" t="s">
        <v>433</v>
      </c>
      <c r="BJ265" s="39" t="s">
        <v>433</v>
      </c>
      <c r="BK265" s="39" t="s">
        <v>433</v>
      </c>
      <c r="BL265" s="39" t="s">
        <v>433</v>
      </c>
      <c r="BM265" s="57" t="s">
        <v>433</v>
      </c>
      <c r="BN265" s="18" t="s">
        <v>433</v>
      </c>
      <c r="BO265">
        <v>0</v>
      </c>
      <c r="BP265" s="54">
        <v>1</v>
      </c>
      <c r="BQ265">
        <v>0.73599999999999999</v>
      </c>
      <c r="BR265" s="54">
        <v>0.26400000000000001</v>
      </c>
      <c r="BT265" s="18"/>
      <c r="BU265" t="s">
        <v>433</v>
      </c>
      <c r="BV265" s="18" t="s">
        <v>433</v>
      </c>
      <c r="BW265" s="18" t="s">
        <v>285</v>
      </c>
      <c r="CD265" s="18"/>
      <c r="CG265" s="18"/>
      <c r="CJ265" s="25">
        <v>40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 s="18">
        <v>1</v>
      </c>
      <c r="CS265">
        <v>0</v>
      </c>
      <c r="CT265">
        <v>1</v>
      </c>
      <c r="CU265">
        <v>0</v>
      </c>
      <c r="CV265" s="18">
        <v>0</v>
      </c>
      <c r="CW265">
        <v>0</v>
      </c>
      <c r="CX265">
        <v>0</v>
      </c>
      <c r="CY265">
        <v>0</v>
      </c>
      <c r="CZ265">
        <v>0</v>
      </c>
      <c r="DA265" s="18">
        <v>1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s="18">
        <v>0</v>
      </c>
      <c r="DN265" s="18"/>
      <c r="DS265" s="43" t="s">
        <v>397</v>
      </c>
    </row>
    <row r="266" spans="1:123" s="69" customFormat="1" x14ac:dyDescent="0.25">
      <c r="A266" s="69">
        <v>265</v>
      </c>
      <c r="B266" s="69">
        <v>18</v>
      </c>
      <c r="C266" s="99" t="s">
        <v>559</v>
      </c>
      <c r="D266" s="71">
        <v>18</v>
      </c>
      <c r="E266" s="72">
        <f t="shared" si="204"/>
        <v>1.0843373493975903</v>
      </c>
      <c r="F266" s="73">
        <v>16.600000000000001</v>
      </c>
      <c r="G266" s="73">
        <f t="shared" si="202"/>
        <v>16.91566265060241</v>
      </c>
      <c r="H266" s="74">
        <f t="shared" si="203"/>
        <v>19.08433734939759</v>
      </c>
      <c r="I266" s="75">
        <f t="shared" si="200"/>
        <v>6.3196237365657243E-2</v>
      </c>
      <c r="J266" s="76">
        <f t="shared" si="201"/>
        <v>3.8070022509432066E-3</v>
      </c>
      <c r="K266" s="76">
        <f t="shared" si="194"/>
        <v>262.67386622958901</v>
      </c>
      <c r="L266" s="76">
        <f t="shared" si="195"/>
        <v>5.9389235114714035E-2</v>
      </c>
      <c r="M266" s="76">
        <f t="shared" si="196"/>
        <v>6.7003239616600443E-2</v>
      </c>
      <c r="N266" s="77"/>
      <c r="O266" s="78"/>
      <c r="P266" s="79"/>
      <c r="Q266" s="79"/>
      <c r="R266" s="78"/>
      <c r="S266" s="79"/>
      <c r="T266" s="79"/>
      <c r="U266" s="78"/>
      <c r="V266" s="79"/>
      <c r="W266" s="79"/>
      <c r="X266" s="79"/>
      <c r="Y266" s="78"/>
      <c r="Z266" s="79"/>
      <c r="AA266" s="78">
        <v>1</v>
      </c>
      <c r="AB266" s="79">
        <v>0</v>
      </c>
      <c r="AC266" s="78">
        <v>0</v>
      </c>
      <c r="AD266" s="79">
        <v>0</v>
      </c>
      <c r="AE266" s="79">
        <v>0</v>
      </c>
      <c r="AF266" s="79">
        <v>1</v>
      </c>
      <c r="AG266" s="79">
        <v>0</v>
      </c>
      <c r="AH266" s="78">
        <v>68726</v>
      </c>
      <c r="AI266" s="79">
        <v>3</v>
      </c>
      <c r="AJ266" s="79">
        <f t="shared" si="197"/>
        <v>68722</v>
      </c>
      <c r="AK266" s="79"/>
      <c r="AL266" s="73">
        <v>10.1</v>
      </c>
      <c r="AM266" s="73">
        <v>20.7</v>
      </c>
      <c r="AN266" s="79">
        <v>1</v>
      </c>
      <c r="AO266" s="79">
        <v>0</v>
      </c>
      <c r="AP266" s="79">
        <v>1</v>
      </c>
      <c r="AQ266" s="79">
        <v>0</v>
      </c>
      <c r="AR266" s="79">
        <v>0</v>
      </c>
      <c r="AS266" s="79">
        <v>0</v>
      </c>
      <c r="AT266" s="78">
        <v>0</v>
      </c>
      <c r="AU266" s="79">
        <v>1</v>
      </c>
      <c r="AV266" s="80">
        <v>0</v>
      </c>
      <c r="AW266" s="79">
        <v>1</v>
      </c>
      <c r="AX266" s="79">
        <v>0</v>
      </c>
      <c r="AY266" s="80">
        <v>0</v>
      </c>
      <c r="AZ266" s="81">
        <v>2017</v>
      </c>
      <c r="BA266" s="82"/>
      <c r="BB266" s="76">
        <v>0.11</v>
      </c>
      <c r="BC266" s="76">
        <v>0.39</v>
      </c>
      <c r="BD266" s="76">
        <v>0.34</v>
      </c>
      <c r="BE266" s="83">
        <v>0.16</v>
      </c>
      <c r="BF266" s="76">
        <v>0.52400000000000002</v>
      </c>
      <c r="BG266" s="83">
        <v>0.47499999999999998</v>
      </c>
      <c r="BH266" s="76" t="s">
        <v>433</v>
      </c>
      <c r="BI266" s="76" t="s">
        <v>433</v>
      </c>
      <c r="BJ266" s="76" t="s">
        <v>433</v>
      </c>
      <c r="BK266" s="76" t="s">
        <v>433</v>
      </c>
      <c r="BL266" s="76" t="s">
        <v>433</v>
      </c>
      <c r="BM266" s="84" t="s">
        <v>433</v>
      </c>
      <c r="BN266" s="85" t="s">
        <v>433</v>
      </c>
      <c r="BO266" s="69">
        <v>1</v>
      </c>
      <c r="BP266" s="86">
        <v>0</v>
      </c>
      <c r="BQ266" s="69">
        <v>0.73599999999999999</v>
      </c>
      <c r="BR266" s="86">
        <v>0.26400000000000001</v>
      </c>
      <c r="BT266" s="85"/>
      <c r="BU266" s="69" t="s">
        <v>433</v>
      </c>
      <c r="BV266" s="85" t="s">
        <v>433</v>
      </c>
      <c r="BW266" s="85" t="s">
        <v>285</v>
      </c>
      <c r="CD266" s="85"/>
      <c r="CG266" s="85"/>
      <c r="CJ266" s="70">
        <v>40</v>
      </c>
      <c r="CK266" s="69">
        <v>0</v>
      </c>
      <c r="CL266" s="69">
        <v>0</v>
      </c>
      <c r="CM266" s="69">
        <v>0</v>
      </c>
      <c r="CN266" s="69">
        <v>0</v>
      </c>
      <c r="CO266" s="69">
        <v>0</v>
      </c>
      <c r="CP266" s="69">
        <v>0</v>
      </c>
      <c r="CQ266" s="69">
        <v>0</v>
      </c>
      <c r="CR266" s="85">
        <v>1</v>
      </c>
      <c r="CS266" s="69">
        <v>0</v>
      </c>
      <c r="CT266" s="69">
        <v>1</v>
      </c>
      <c r="CU266" s="69">
        <v>0</v>
      </c>
      <c r="CV266" s="85">
        <v>0</v>
      </c>
      <c r="CW266" s="69">
        <v>0</v>
      </c>
      <c r="CX266" s="69">
        <v>0</v>
      </c>
      <c r="CY266" s="69">
        <v>0</v>
      </c>
      <c r="CZ266" s="69">
        <v>0</v>
      </c>
      <c r="DA266" s="85">
        <v>1</v>
      </c>
      <c r="DB266" s="69">
        <v>1</v>
      </c>
      <c r="DC266" s="69">
        <v>1</v>
      </c>
      <c r="DD266" s="69">
        <v>0</v>
      </c>
      <c r="DE266" s="69">
        <v>0</v>
      </c>
      <c r="DF266" s="69">
        <v>0</v>
      </c>
      <c r="DG266" s="69">
        <v>0</v>
      </c>
      <c r="DH266" s="69">
        <v>0</v>
      </c>
      <c r="DI266" s="69">
        <v>0</v>
      </c>
      <c r="DJ266" s="69">
        <v>0</v>
      </c>
      <c r="DK266" s="69">
        <v>0</v>
      </c>
      <c r="DL266" s="85">
        <v>0</v>
      </c>
      <c r="DN266" s="85"/>
      <c r="DR266" s="70"/>
      <c r="DS266" s="87" t="s">
        <v>397</v>
      </c>
    </row>
    <row r="267" spans="1:123" x14ac:dyDescent="0.25">
      <c r="A267">
        <v>266</v>
      </c>
      <c r="B267">
        <v>19</v>
      </c>
      <c r="C267" s="100" t="s">
        <v>560</v>
      </c>
      <c r="D267" s="12">
        <v>12.908542468081457</v>
      </c>
      <c r="E267" s="14">
        <v>0.75170227223767516</v>
      </c>
      <c r="F267" s="7">
        <v>17.172413793103448</v>
      </c>
      <c r="G267" s="7">
        <f t="shared" ref="G267:G290" si="205">D267-E267</f>
        <v>12.156840195843781</v>
      </c>
      <c r="H267" s="16">
        <f t="shared" ref="H267:H290" si="206">D267+E267</f>
        <v>13.660244740319133</v>
      </c>
      <c r="I267" s="11">
        <f t="shared" si="200"/>
        <v>0.27491202321058933</v>
      </c>
      <c r="J267" s="39">
        <f t="shared" si="201"/>
        <v>1.6008933078528294E-2</v>
      </c>
      <c r="K267" s="39">
        <f t="shared" si="194"/>
        <v>62.465124633523068</v>
      </c>
      <c r="L267" s="39">
        <f t="shared" si="195"/>
        <v>0.25890309013206103</v>
      </c>
      <c r="M267" s="39">
        <f t="shared" si="196"/>
        <v>0.29092095628911763</v>
      </c>
      <c r="N267" s="42"/>
      <c r="O267" s="8"/>
      <c r="P267" s="9"/>
      <c r="Q267" s="9"/>
      <c r="R267" s="8"/>
      <c r="S267" s="9"/>
      <c r="T267" s="9"/>
      <c r="U267" s="8"/>
      <c r="V267" s="9"/>
      <c r="W267" s="9"/>
      <c r="X267" s="9"/>
      <c r="Y267" s="8"/>
      <c r="Z267" s="9"/>
      <c r="AA267" s="8">
        <v>1</v>
      </c>
      <c r="AB267" s="9">
        <v>0</v>
      </c>
      <c r="AC267" s="8">
        <v>1</v>
      </c>
      <c r="AD267" s="9">
        <v>0</v>
      </c>
      <c r="AE267" s="9">
        <v>0</v>
      </c>
      <c r="AF267" s="9">
        <v>0</v>
      </c>
      <c r="AG267" s="9">
        <v>0</v>
      </c>
      <c r="AH267" s="8">
        <v>3614</v>
      </c>
      <c r="AI267" s="9">
        <v>6</v>
      </c>
      <c r="AJ267" s="9">
        <f t="shared" si="197"/>
        <v>3607</v>
      </c>
      <c r="AL267" s="7">
        <v>17</v>
      </c>
      <c r="AM267" s="7">
        <f t="shared" ref="AM267:AM330" si="207">CJ267-AL267-6</f>
        <v>21.274999999999999</v>
      </c>
      <c r="AN267" s="9">
        <v>0</v>
      </c>
      <c r="AO267" s="9">
        <v>1</v>
      </c>
      <c r="AP267" s="9">
        <v>0</v>
      </c>
      <c r="AQ267" s="9">
        <v>1</v>
      </c>
      <c r="AR267" s="9">
        <v>0</v>
      </c>
      <c r="AS267" s="9">
        <v>0</v>
      </c>
      <c r="AT267" s="8">
        <v>0</v>
      </c>
      <c r="AU267" s="9">
        <v>1</v>
      </c>
      <c r="AV267" s="31">
        <v>0</v>
      </c>
      <c r="AW267" s="9">
        <v>1</v>
      </c>
      <c r="AX267" s="9">
        <v>0</v>
      </c>
      <c r="AY267" s="31">
        <v>0</v>
      </c>
      <c r="AZ267" s="21">
        <v>2001</v>
      </c>
      <c r="BA267" s="23"/>
      <c r="BB267" s="39">
        <v>0.01</v>
      </c>
      <c r="BC267" s="39">
        <v>0.41725000000000001</v>
      </c>
      <c r="BD267" s="39">
        <v>0.48</v>
      </c>
      <c r="BE267" s="59">
        <v>9.2749999999999999E-2</v>
      </c>
      <c r="BF267" s="39" t="s">
        <v>433</v>
      </c>
      <c r="BG267" s="59" t="s">
        <v>433</v>
      </c>
      <c r="BH267" s="39" t="s">
        <v>433</v>
      </c>
      <c r="BI267" s="39" t="s">
        <v>433</v>
      </c>
      <c r="BJ267" s="39" t="s">
        <v>433</v>
      </c>
      <c r="BK267" s="39" t="s">
        <v>433</v>
      </c>
      <c r="BL267" s="39" t="s">
        <v>433</v>
      </c>
      <c r="BM267" s="57">
        <v>1</v>
      </c>
      <c r="BN267" s="18">
        <v>0</v>
      </c>
      <c r="BO267">
        <v>0.48</v>
      </c>
      <c r="BP267" s="54">
        <v>0.52</v>
      </c>
      <c r="BQ267" t="s">
        <v>433</v>
      </c>
      <c r="BR267" s="54" t="s">
        <v>433</v>
      </c>
      <c r="BT267" s="18"/>
      <c r="BU267">
        <v>0</v>
      </c>
      <c r="BV267" s="18">
        <v>1</v>
      </c>
      <c r="BW267" s="18" t="s">
        <v>62</v>
      </c>
      <c r="CD267" s="18"/>
      <c r="CG267" s="18"/>
      <c r="CJ267" s="25">
        <v>44.274999999999999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 s="18">
        <v>0</v>
      </c>
      <c r="CS267">
        <v>0</v>
      </c>
      <c r="CT267">
        <v>1</v>
      </c>
      <c r="CU267">
        <v>0</v>
      </c>
      <c r="CV267" s="18">
        <v>0</v>
      </c>
      <c r="CW267">
        <v>0</v>
      </c>
      <c r="CX267">
        <v>0</v>
      </c>
      <c r="CY267">
        <v>0</v>
      </c>
      <c r="CZ267">
        <v>0</v>
      </c>
      <c r="DA267" s="18">
        <v>0</v>
      </c>
      <c r="DB267">
        <v>1</v>
      </c>
      <c r="DC267">
        <v>1</v>
      </c>
      <c r="DD267">
        <v>0</v>
      </c>
      <c r="DE267">
        <v>0</v>
      </c>
      <c r="DF267">
        <v>0</v>
      </c>
      <c r="DG267">
        <v>1</v>
      </c>
      <c r="DH267">
        <v>1</v>
      </c>
      <c r="DI267">
        <v>0</v>
      </c>
      <c r="DJ267">
        <v>0</v>
      </c>
      <c r="DK267">
        <v>0</v>
      </c>
      <c r="DL267" s="18">
        <v>1</v>
      </c>
      <c r="DN267" s="18"/>
      <c r="DS267" s="43" t="s">
        <v>397</v>
      </c>
    </row>
    <row r="268" spans="1:123" x14ac:dyDescent="0.25">
      <c r="A268">
        <v>267</v>
      </c>
      <c r="B268">
        <v>19</v>
      </c>
      <c r="C268" s="25" t="s">
        <v>560</v>
      </c>
      <c r="D268" s="12">
        <v>9.7250909313234697</v>
      </c>
      <c r="E268" s="14">
        <v>1.0256931841630224</v>
      </c>
      <c r="F268" s="7">
        <v>9.481481481481481</v>
      </c>
      <c r="G268" s="7">
        <f t="shared" si="205"/>
        <v>8.6993977471604467</v>
      </c>
      <c r="H268" s="16">
        <f t="shared" si="206"/>
        <v>10.750784115486493</v>
      </c>
      <c r="I268" s="11">
        <f t="shared" si="200"/>
        <v>0.15593996707303245</v>
      </c>
      <c r="J268" s="39">
        <f t="shared" si="201"/>
        <v>1.644679340223389E-2</v>
      </c>
      <c r="K268" s="39">
        <f t="shared" si="194"/>
        <v>60.802125711883434</v>
      </c>
      <c r="L268" s="39">
        <f t="shared" si="195"/>
        <v>0.13949317367079855</v>
      </c>
      <c r="M268" s="39">
        <f t="shared" si="196"/>
        <v>0.17238676047526635</v>
      </c>
      <c r="N268" s="42"/>
      <c r="O268" s="8"/>
      <c r="P268" s="9"/>
      <c r="Q268" s="9"/>
      <c r="R268" s="8"/>
      <c r="S268" s="9"/>
      <c r="T268" s="9"/>
      <c r="U268" s="8"/>
      <c r="V268" s="9"/>
      <c r="W268" s="9"/>
      <c r="X268" s="9"/>
      <c r="Y268" s="8"/>
      <c r="Z268" s="9"/>
      <c r="AA268" s="8">
        <v>1</v>
      </c>
      <c r="AB268" s="9">
        <v>0</v>
      </c>
      <c r="AC268" s="8">
        <v>1</v>
      </c>
      <c r="AD268" s="9">
        <v>0</v>
      </c>
      <c r="AE268" s="9">
        <v>0</v>
      </c>
      <c r="AF268" s="9">
        <v>0</v>
      </c>
      <c r="AG268" s="9">
        <v>0</v>
      </c>
      <c r="AH268" s="8">
        <v>3614</v>
      </c>
      <c r="AI268" s="9">
        <v>6</v>
      </c>
      <c r="AJ268" s="9">
        <f t="shared" si="197"/>
        <v>3607</v>
      </c>
      <c r="AL268" s="7">
        <v>12</v>
      </c>
      <c r="AM268" s="7">
        <f t="shared" si="207"/>
        <v>26.274999999999999</v>
      </c>
      <c r="AN268" s="9">
        <v>0</v>
      </c>
      <c r="AO268" s="9">
        <v>1</v>
      </c>
      <c r="AP268" s="9">
        <v>0</v>
      </c>
      <c r="AQ268" s="9">
        <v>1</v>
      </c>
      <c r="AR268" s="9">
        <v>0</v>
      </c>
      <c r="AS268" s="9">
        <v>0</v>
      </c>
      <c r="AT268" s="8">
        <v>0</v>
      </c>
      <c r="AU268" s="9">
        <v>1</v>
      </c>
      <c r="AV268" s="31">
        <v>0</v>
      </c>
      <c r="AW268" s="9">
        <v>1</v>
      </c>
      <c r="AX268" s="9">
        <v>0</v>
      </c>
      <c r="AY268" s="31">
        <v>0</v>
      </c>
      <c r="AZ268" s="21">
        <v>2001</v>
      </c>
      <c r="BA268" s="23"/>
      <c r="BB268" s="39">
        <v>0.01</v>
      </c>
      <c r="BC268" s="39">
        <v>0.41725000000000001</v>
      </c>
      <c r="BD268" s="39">
        <v>0.48</v>
      </c>
      <c r="BE268" s="59">
        <v>9.2749999999999999E-2</v>
      </c>
      <c r="BF268" s="39" t="s">
        <v>433</v>
      </c>
      <c r="BG268" s="59" t="s">
        <v>433</v>
      </c>
      <c r="BH268" s="39" t="s">
        <v>433</v>
      </c>
      <c r="BI268" s="39" t="s">
        <v>433</v>
      </c>
      <c r="BJ268" s="39" t="s">
        <v>433</v>
      </c>
      <c r="BK268" s="39" t="s">
        <v>433</v>
      </c>
      <c r="BL268" s="39" t="s">
        <v>433</v>
      </c>
      <c r="BM268" s="57">
        <v>1</v>
      </c>
      <c r="BN268" s="18">
        <v>0</v>
      </c>
      <c r="BO268">
        <v>0.48</v>
      </c>
      <c r="BP268" s="54">
        <v>0.52</v>
      </c>
      <c r="BQ268" t="s">
        <v>433</v>
      </c>
      <c r="BR268" s="54" t="s">
        <v>433</v>
      </c>
      <c r="BT268" s="18"/>
      <c r="BU268">
        <v>0</v>
      </c>
      <c r="BV268" s="18">
        <v>1</v>
      </c>
      <c r="BW268" s="18" t="s">
        <v>62</v>
      </c>
      <c r="CD268" s="18"/>
      <c r="CG268" s="18"/>
      <c r="CJ268" s="25">
        <v>44.274999999999999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 s="18">
        <v>0</v>
      </c>
      <c r="CS268">
        <v>0</v>
      </c>
      <c r="CT268">
        <v>1</v>
      </c>
      <c r="CU268">
        <v>0</v>
      </c>
      <c r="CV268" s="18">
        <v>0</v>
      </c>
      <c r="CW268">
        <v>0</v>
      </c>
      <c r="CX268">
        <v>0</v>
      </c>
      <c r="CY268">
        <v>0</v>
      </c>
      <c r="CZ268">
        <v>0</v>
      </c>
      <c r="DA268" s="18">
        <v>0</v>
      </c>
      <c r="DB268">
        <v>1</v>
      </c>
      <c r="DC268">
        <v>1</v>
      </c>
      <c r="DD268">
        <v>0</v>
      </c>
      <c r="DE268">
        <v>0</v>
      </c>
      <c r="DF268">
        <v>0</v>
      </c>
      <c r="DG268">
        <v>1</v>
      </c>
      <c r="DH268">
        <v>1</v>
      </c>
      <c r="DI268">
        <v>0</v>
      </c>
      <c r="DJ268">
        <v>0</v>
      </c>
      <c r="DK268">
        <v>0</v>
      </c>
      <c r="DL268" s="18">
        <v>1</v>
      </c>
      <c r="DN268" s="18"/>
      <c r="DS268" s="43" t="s">
        <v>397</v>
      </c>
    </row>
    <row r="269" spans="1:123" x14ac:dyDescent="0.25">
      <c r="A269">
        <v>268</v>
      </c>
      <c r="B269">
        <v>19</v>
      </c>
      <c r="C269" s="25" t="s">
        <v>560</v>
      </c>
      <c r="D269" s="12">
        <v>9.6390601422601403</v>
      </c>
      <c r="E269" s="14">
        <v>2.352841452047751</v>
      </c>
      <c r="F269" s="7">
        <v>4.096774193548387</v>
      </c>
      <c r="G269" s="7">
        <f t="shared" si="205"/>
        <v>7.2862186902123893</v>
      </c>
      <c r="H269" s="16">
        <f t="shared" si="206"/>
        <v>11.99190159430789</v>
      </c>
      <c r="I269" s="11">
        <f t="shared" si="200"/>
        <v>6.8055135339707112E-2</v>
      </c>
      <c r="J269" s="39">
        <f t="shared" si="201"/>
        <v>1.6611883429377326E-2</v>
      </c>
      <c r="K269" s="39">
        <f t="shared" si="194"/>
        <v>60.19787005196217</v>
      </c>
      <c r="L269" s="39">
        <f t="shared" si="195"/>
        <v>5.1443251910329786E-2</v>
      </c>
      <c r="M269" s="39">
        <f t="shared" si="196"/>
        <v>8.4667018769084446E-2</v>
      </c>
      <c r="N269" s="42"/>
      <c r="O269" s="8"/>
      <c r="P269" s="9"/>
      <c r="Q269" s="9"/>
      <c r="R269" s="8"/>
      <c r="S269" s="9"/>
      <c r="T269" s="9"/>
      <c r="U269" s="8"/>
      <c r="V269" s="9"/>
      <c r="W269" s="9"/>
      <c r="X269" s="9"/>
      <c r="Y269" s="8"/>
      <c r="Z269" s="9"/>
      <c r="AA269" s="8">
        <v>1</v>
      </c>
      <c r="AB269" s="9">
        <v>0</v>
      </c>
      <c r="AC269" s="8">
        <v>1</v>
      </c>
      <c r="AD269" s="9">
        <v>0</v>
      </c>
      <c r="AE269" s="9">
        <v>0</v>
      </c>
      <c r="AF269" s="9">
        <v>0</v>
      </c>
      <c r="AG269" s="9">
        <v>0</v>
      </c>
      <c r="AH269" s="8">
        <v>3614</v>
      </c>
      <c r="AI269" s="9">
        <v>6</v>
      </c>
      <c r="AJ269" s="9">
        <f t="shared" si="197"/>
        <v>3607</v>
      </c>
      <c r="AL269" s="7">
        <v>9</v>
      </c>
      <c r="AM269" s="7">
        <f t="shared" si="207"/>
        <v>29.274999999999999</v>
      </c>
      <c r="AN269" s="9">
        <v>0</v>
      </c>
      <c r="AO269" s="9">
        <v>1</v>
      </c>
      <c r="AP269" s="9">
        <v>0</v>
      </c>
      <c r="AQ269" s="9">
        <v>1</v>
      </c>
      <c r="AR269" s="9">
        <v>0</v>
      </c>
      <c r="AS269" s="9">
        <v>0</v>
      </c>
      <c r="AT269" s="8">
        <v>0</v>
      </c>
      <c r="AU269" s="9">
        <v>1</v>
      </c>
      <c r="AV269" s="31">
        <v>0</v>
      </c>
      <c r="AW269" s="9">
        <v>1</v>
      </c>
      <c r="AX269" s="9">
        <v>0</v>
      </c>
      <c r="AY269" s="31">
        <v>0</v>
      </c>
      <c r="AZ269" s="21">
        <v>2001</v>
      </c>
      <c r="BA269" s="23"/>
      <c r="BB269" s="39">
        <v>0.01</v>
      </c>
      <c r="BC269" s="39">
        <v>0.41725000000000001</v>
      </c>
      <c r="BD269" s="39">
        <v>0.48</v>
      </c>
      <c r="BE269" s="59">
        <v>9.2749999999999999E-2</v>
      </c>
      <c r="BF269" s="39" t="s">
        <v>433</v>
      </c>
      <c r="BG269" s="59" t="s">
        <v>433</v>
      </c>
      <c r="BH269" s="39" t="s">
        <v>433</v>
      </c>
      <c r="BI269" s="39" t="s">
        <v>433</v>
      </c>
      <c r="BJ269" s="39" t="s">
        <v>433</v>
      </c>
      <c r="BK269" s="39" t="s">
        <v>433</v>
      </c>
      <c r="BL269" s="39" t="s">
        <v>433</v>
      </c>
      <c r="BM269" s="57">
        <v>1</v>
      </c>
      <c r="BN269" s="18">
        <v>0</v>
      </c>
      <c r="BO269">
        <v>0.48</v>
      </c>
      <c r="BP269" s="54">
        <v>0.52</v>
      </c>
      <c r="BQ269" t="s">
        <v>433</v>
      </c>
      <c r="BR269" s="54" t="s">
        <v>433</v>
      </c>
      <c r="BT269" s="18"/>
      <c r="BU269">
        <v>0</v>
      </c>
      <c r="BV269" s="18">
        <v>1</v>
      </c>
      <c r="BW269" s="18" t="s">
        <v>62</v>
      </c>
      <c r="CD269" s="18"/>
      <c r="CG269" s="18"/>
      <c r="CJ269" s="25">
        <v>44.274999999999999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 s="18">
        <v>0</v>
      </c>
      <c r="CS269">
        <v>0</v>
      </c>
      <c r="CT269">
        <v>1</v>
      </c>
      <c r="CU269">
        <v>0</v>
      </c>
      <c r="CV269" s="18">
        <v>0</v>
      </c>
      <c r="CW269">
        <v>0</v>
      </c>
      <c r="CX269">
        <v>0</v>
      </c>
      <c r="CY269">
        <v>0</v>
      </c>
      <c r="CZ269">
        <v>0</v>
      </c>
      <c r="DA269" s="18">
        <v>0</v>
      </c>
      <c r="DB269">
        <v>1</v>
      </c>
      <c r="DC269">
        <v>1</v>
      </c>
      <c r="DD269">
        <v>0</v>
      </c>
      <c r="DE269">
        <v>0</v>
      </c>
      <c r="DF269">
        <v>0</v>
      </c>
      <c r="DG269">
        <v>1</v>
      </c>
      <c r="DH269">
        <v>1</v>
      </c>
      <c r="DI269">
        <v>0</v>
      </c>
      <c r="DJ269">
        <v>0</v>
      </c>
      <c r="DK269">
        <v>0</v>
      </c>
      <c r="DL269" s="18">
        <v>1</v>
      </c>
      <c r="DN269" s="18"/>
      <c r="DS269" s="43" t="s">
        <v>397</v>
      </c>
    </row>
    <row r="270" spans="1:123" x14ac:dyDescent="0.25">
      <c r="A270">
        <v>269</v>
      </c>
      <c r="B270">
        <v>19</v>
      </c>
      <c r="C270" s="25" t="s">
        <v>560</v>
      </c>
      <c r="D270" s="12">
        <v>12.875650374401223</v>
      </c>
      <c r="E270" s="14">
        <v>0.7512954946833712</v>
      </c>
      <c r="F270" s="7">
        <v>17.137931034482758</v>
      </c>
      <c r="G270" s="7">
        <f t="shared" si="205"/>
        <v>12.124354879717853</v>
      </c>
      <c r="H270" s="16">
        <f t="shared" si="206"/>
        <v>13.626945869084594</v>
      </c>
      <c r="I270" s="11">
        <f t="shared" si="200"/>
        <v>0.27440159564256938</v>
      </c>
      <c r="J270" s="39">
        <f t="shared" si="201"/>
        <v>1.6011360711538254E-2</v>
      </c>
      <c r="K270" s="39">
        <f t="shared" si="194"/>
        <v>62.455653708392866</v>
      </c>
      <c r="L270" s="39">
        <f t="shared" si="195"/>
        <v>0.25839023493103114</v>
      </c>
      <c r="M270" s="39">
        <f t="shared" si="196"/>
        <v>0.29041295635410763</v>
      </c>
      <c r="N270" s="42"/>
      <c r="O270" s="8"/>
      <c r="P270" s="9"/>
      <c r="Q270" s="9"/>
      <c r="R270" s="8"/>
      <c r="S270" s="9"/>
      <c r="T270" s="9"/>
      <c r="U270" s="8"/>
      <c r="V270" s="9"/>
      <c r="W270" s="9"/>
      <c r="X270" s="9"/>
      <c r="Y270" s="8"/>
      <c r="Z270" s="9"/>
      <c r="AA270" s="8">
        <v>1</v>
      </c>
      <c r="AB270" s="9">
        <v>0</v>
      </c>
      <c r="AC270" s="8">
        <v>1</v>
      </c>
      <c r="AD270" s="9">
        <v>0</v>
      </c>
      <c r="AE270" s="9">
        <v>0</v>
      </c>
      <c r="AF270" s="9">
        <v>0</v>
      </c>
      <c r="AG270" s="9">
        <v>0</v>
      </c>
      <c r="AH270" s="8">
        <v>3614</v>
      </c>
      <c r="AI270" s="9">
        <v>6</v>
      </c>
      <c r="AJ270" s="9">
        <f t="shared" si="197"/>
        <v>3607</v>
      </c>
      <c r="AL270" s="7">
        <v>17</v>
      </c>
      <c r="AM270" s="7">
        <f t="shared" si="207"/>
        <v>21.274999999999999</v>
      </c>
      <c r="AN270" s="9">
        <v>0</v>
      </c>
      <c r="AO270" s="9">
        <v>1</v>
      </c>
      <c r="AP270" s="9">
        <v>0</v>
      </c>
      <c r="AQ270" s="9">
        <v>1</v>
      </c>
      <c r="AR270" s="9">
        <v>0</v>
      </c>
      <c r="AS270" s="9">
        <v>0</v>
      </c>
      <c r="AT270" s="8">
        <v>0</v>
      </c>
      <c r="AU270" s="9">
        <v>1</v>
      </c>
      <c r="AV270" s="31">
        <v>0</v>
      </c>
      <c r="AW270" s="9">
        <v>1</v>
      </c>
      <c r="AX270" s="9">
        <v>0</v>
      </c>
      <c r="AY270" s="31">
        <v>0</v>
      </c>
      <c r="AZ270" s="21">
        <v>2001</v>
      </c>
      <c r="BA270" s="23"/>
      <c r="BB270" s="39">
        <v>0.01</v>
      </c>
      <c r="BC270" s="39">
        <v>0.41725000000000001</v>
      </c>
      <c r="BD270" s="39">
        <v>0.48</v>
      </c>
      <c r="BE270" s="59">
        <v>9.2749999999999999E-2</v>
      </c>
      <c r="BF270" s="39" t="s">
        <v>433</v>
      </c>
      <c r="BG270" s="59" t="s">
        <v>433</v>
      </c>
      <c r="BH270" s="39" t="s">
        <v>433</v>
      </c>
      <c r="BI270" s="39" t="s">
        <v>433</v>
      </c>
      <c r="BJ270" s="39" t="s">
        <v>433</v>
      </c>
      <c r="BK270" s="39" t="s">
        <v>433</v>
      </c>
      <c r="BL270" s="39" t="s">
        <v>433</v>
      </c>
      <c r="BM270" s="57">
        <v>1</v>
      </c>
      <c r="BN270" s="18">
        <v>0</v>
      </c>
      <c r="BO270">
        <v>0.48</v>
      </c>
      <c r="BP270" s="54">
        <v>0.52</v>
      </c>
      <c r="BQ270" t="s">
        <v>433</v>
      </c>
      <c r="BR270" s="54" t="s">
        <v>433</v>
      </c>
      <c r="BT270" s="18"/>
      <c r="BU270">
        <v>0</v>
      </c>
      <c r="BV270" s="18">
        <v>1</v>
      </c>
      <c r="BW270" s="18" t="s">
        <v>62</v>
      </c>
      <c r="CD270" s="18"/>
      <c r="CG270" s="18"/>
      <c r="CJ270" s="25">
        <v>44.274999999999999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 s="18">
        <v>0</v>
      </c>
      <c r="CS270">
        <v>0</v>
      </c>
      <c r="CT270">
        <v>1</v>
      </c>
      <c r="CU270">
        <v>0</v>
      </c>
      <c r="CV270" s="18">
        <v>0</v>
      </c>
      <c r="CW270">
        <v>0</v>
      </c>
      <c r="CX270">
        <v>0</v>
      </c>
      <c r="CY270">
        <v>0</v>
      </c>
      <c r="CZ270">
        <v>0</v>
      </c>
      <c r="DA270" s="18">
        <v>0</v>
      </c>
      <c r="DB270">
        <v>1</v>
      </c>
      <c r="DC270">
        <v>1</v>
      </c>
      <c r="DD270">
        <v>0</v>
      </c>
      <c r="DE270">
        <v>0</v>
      </c>
      <c r="DF270">
        <v>0</v>
      </c>
      <c r="DG270">
        <v>1</v>
      </c>
      <c r="DH270">
        <v>1</v>
      </c>
      <c r="DI270">
        <v>0</v>
      </c>
      <c r="DJ270">
        <v>0</v>
      </c>
      <c r="DK270">
        <v>0</v>
      </c>
      <c r="DL270" s="18">
        <v>1</v>
      </c>
      <c r="DN270" s="18"/>
      <c r="DS270" s="43" t="s">
        <v>397</v>
      </c>
    </row>
    <row r="271" spans="1:123" x14ac:dyDescent="0.25">
      <c r="A271">
        <v>270</v>
      </c>
      <c r="B271">
        <v>19</v>
      </c>
      <c r="C271" s="25" t="s">
        <v>560</v>
      </c>
      <c r="D271" s="12">
        <v>9.2540437734962193</v>
      </c>
      <c r="E271" s="14">
        <v>1.0198333954465222</v>
      </c>
      <c r="F271" s="7">
        <v>9.0740740740740744</v>
      </c>
      <c r="G271" s="7">
        <f t="shared" si="205"/>
        <v>8.2342103780496974</v>
      </c>
      <c r="H271" s="16">
        <f t="shared" si="206"/>
        <v>10.273877168942741</v>
      </c>
      <c r="I271" s="11">
        <f t="shared" si="200"/>
        <v>0.14939224351455971</v>
      </c>
      <c r="J271" s="39">
        <f t="shared" si="201"/>
        <v>1.6463634999563725E-2</v>
      </c>
      <c r="K271" s="39">
        <f t="shared" si="194"/>
        <v>60.739927727169565</v>
      </c>
      <c r="L271" s="39">
        <f t="shared" si="195"/>
        <v>0.13292860851499599</v>
      </c>
      <c r="M271" s="39">
        <f t="shared" si="196"/>
        <v>0.16585587851412342</v>
      </c>
      <c r="N271" s="42"/>
      <c r="O271" s="8"/>
      <c r="P271" s="9"/>
      <c r="Q271" s="9"/>
      <c r="R271" s="8"/>
      <c r="S271" s="9"/>
      <c r="T271" s="9"/>
      <c r="U271" s="8"/>
      <c r="V271" s="9"/>
      <c r="W271" s="9"/>
      <c r="X271" s="9"/>
      <c r="Y271" s="8"/>
      <c r="Z271" s="9"/>
      <c r="AA271" s="8">
        <v>1</v>
      </c>
      <c r="AB271" s="9">
        <v>0</v>
      </c>
      <c r="AC271" s="8">
        <v>1</v>
      </c>
      <c r="AD271" s="9">
        <v>0</v>
      </c>
      <c r="AE271" s="9">
        <v>0</v>
      </c>
      <c r="AF271" s="9">
        <v>0</v>
      </c>
      <c r="AG271" s="9">
        <v>0</v>
      </c>
      <c r="AH271" s="8">
        <v>3614</v>
      </c>
      <c r="AI271" s="9">
        <v>6</v>
      </c>
      <c r="AJ271" s="9">
        <f t="shared" si="197"/>
        <v>3607</v>
      </c>
      <c r="AL271" s="7">
        <v>12</v>
      </c>
      <c r="AM271" s="7">
        <f t="shared" si="207"/>
        <v>26.274999999999999</v>
      </c>
      <c r="AN271" s="9">
        <v>0</v>
      </c>
      <c r="AO271" s="9">
        <v>1</v>
      </c>
      <c r="AP271" s="9">
        <v>0</v>
      </c>
      <c r="AQ271" s="9">
        <v>1</v>
      </c>
      <c r="AR271" s="9">
        <v>0</v>
      </c>
      <c r="AS271" s="9">
        <v>0</v>
      </c>
      <c r="AT271" s="8">
        <v>0</v>
      </c>
      <c r="AU271" s="9">
        <v>1</v>
      </c>
      <c r="AV271" s="31">
        <v>0</v>
      </c>
      <c r="AW271" s="9">
        <v>1</v>
      </c>
      <c r="AX271" s="9">
        <v>0</v>
      </c>
      <c r="AY271" s="31">
        <v>0</v>
      </c>
      <c r="AZ271" s="21">
        <v>2001</v>
      </c>
      <c r="BA271" s="23"/>
      <c r="BB271" s="39">
        <v>0.01</v>
      </c>
      <c r="BC271" s="39">
        <v>0.41725000000000001</v>
      </c>
      <c r="BD271" s="39">
        <v>0.48</v>
      </c>
      <c r="BE271" s="59">
        <v>9.2749999999999999E-2</v>
      </c>
      <c r="BF271" s="39" t="s">
        <v>433</v>
      </c>
      <c r="BG271" s="59" t="s">
        <v>433</v>
      </c>
      <c r="BH271" s="39" t="s">
        <v>433</v>
      </c>
      <c r="BI271" s="39" t="s">
        <v>433</v>
      </c>
      <c r="BJ271" s="39" t="s">
        <v>433</v>
      </c>
      <c r="BK271" s="39" t="s">
        <v>433</v>
      </c>
      <c r="BL271" s="39" t="s">
        <v>433</v>
      </c>
      <c r="BM271" s="57">
        <v>1</v>
      </c>
      <c r="BN271" s="18">
        <v>0</v>
      </c>
      <c r="BO271">
        <v>0.48</v>
      </c>
      <c r="BP271" s="54">
        <v>0.52</v>
      </c>
      <c r="BQ271" t="s">
        <v>433</v>
      </c>
      <c r="BR271" s="54" t="s">
        <v>433</v>
      </c>
      <c r="BT271" s="18"/>
      <c r="BU271">
        <v>0</v>
      </c>
      <c r="BV271" s="18">
        <v>1</v>
      </c>
      <c r="BW271" s="18" t="s">
        <v>62</v>
      </c>
      <c r="CD271" s="18"/>
      <c r="CG271" s="18"/>
      <c r="CJ271" s="25">
        <v>44.274999999999999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 s="18">
        <v>0</v>
      </c>
      <c r="CS271">
        <v>0</v>
      </c>
      <c r="CT271">
        <v>1</v>
      </c>
      <c r="CU271">
        <v>0</v>
      </c>
      <c r="CV271" s="18">
        <v>0</v>
      </c>
      <c r="CW271">
        <v>0</v>
      </c>
      <c r="CX271">
        <v>0</v>
      </c>
      <c r="CY271">
        <v>0</v>
      </c>
      <c r="CZ271">
        <v>0</v>
      </c>
      <c r="DA271" s="18">
        <v>0</v>
      </c>
      <c r="DB271">
        <v>1</v>
      </c>
      <c r="DC271">
        <v>1</v>
      </c>
      <c r="DD271">
        <v>0</v>
      </c>
      <c r="DE271">
        <v>0</v>
      </c>
      <c r="DF271">
        <v>0</v>
      </c>
      <c r="DG271">
        <v>1</v>
      </c>
      <c r="DH271">
        <v>1</v>
      </c>
      <c r="DI271">
        <v>0</v>
      </c>
      <c r="DJ271">
        <v>0</v>
      </c>
      <c r="DK271">
        <v>0</v>
      </c>
      <c r="DL271" s="18">
        <v>1</v>
      </c>
      <c r="DN271" s="18"/>
      <c r="DS271" s="43" t="s">
        <v>397</v>
      </c>
    </row>
    <row r="272" spans="1:123" x14ac:dyDescent="0.25">
      <c r="A272">
        <v>271</v>
      </c>
      <c r="B272">
        <v>19</v>
      </c>
      <c r="C272" s="25" t="s">
        <v>560</v>
      </c>
      <c r="D272" s="12">
        <v>10.33214835777491</v>
      </c>
      <c r="E272" s="14">
        <v>2.4108346168141459</v>
      </c>
      <c r="F272" s="7">
        <v>4.2857142857142856</v>
      </c>
      <c r="G272" s="7">
        <f t="shared" si="205"/>
        <v>7.9213137409607643</v>
      </c>
      <c r="H272" s="16">
        <f t="shared" si="206"/>
        <v>12.742982974589056</v>
      </c>
      <c r="I272" s="11">
        <f t="shared" si="200"/>
        <v>7.1178233468594559E-2</v>
      </c>
      <c r="J272" s="39">
        <f t="shared" si="201"/>
        <v>1.6608254476005398E-2</v>
      </c>
      <c r="K272" s="39">
        <f t="shared" si="194"/>
        <v>60.21102346695973</v>
      </c>
      <c r="L272" s="39">
        <f t="shared" si="195"/>
        <v>5.4569978992589162E-2</v>
      </c>
      <c r="M272" s="39">
        <f t="shared" si="196"/>
        <v>8.778648794459995E-2</v>
      </c>
      <c r="N272" s="42"/>
      <c r="O272" s="8"/>
      <c r="P272" s="9"/>
      <c r="Q272" s="9"/>
      <c r="R272" s="8"/>
      <c r="S272" s="9"/>
      <c r="T272" s="9"/>
      <c r="U272" s="8"/>
      <c r="V272" s="9"/>
      <c r="W272" s="9"/>
      <c r="X272" s="9"/>
      <c r="Y272" s="8"/>
      <c r="Z272" s="9"/>
      <c r="AA272" s="8">
        <v>1</v>
      </c>
      <c r="AB272" s="9">
        <v>0</v>
      </c>
      <c r="AC272" s="8">
        <v>1</v>
      </c>
      <c r="AD272" s="9">
        <v>0</v>
      </c>
      <c r="AE272" s="9">
        <v>0</v>
      </c>
      <c r="AF272" s="9">
        <v>0</v>
      </c>
      <c r="AG272" s="9">
        <v>0</v>
      </c>
      <c r="AH272" s="8">
        <v>3614</v>
      </c>
      <c r="AI272" s="9">
        <v>6</v>
      </c>
      <c r="AJ272" s="9">
        <f t="shared" si="197"/>
        <v>3607</v>
      </c>
      <c r="AL272" s="7">
        <v>9</v>
      </c>
      <c r="AM272" s="7">
        <f t="shared" si="207"/>
        <v>29.274999999999999</v>
      </c>
      <c r="AN272" s="9">
        <v>0</v>
      </c>
      <c r="AO272" s="9">
        <v>1</v>
      </c>
      <c r="AP272" s="9">
        <v>0</v>
      </c>
      <c r="AQ272" s="9">
        <v>1</v>
      </c>
      <c r="AR272" s="9">
        <v>0</v>
      </c>
      <c r="AS272" s="9">
        <v>0</v>
      </c>
      <c r="AT272" s="8">
        <v>0</v>
      </c>
      <c r="AU272" s="9">
        <v>1</v>
      </c>
      <c r="AV272" s="31">
        <v>0</v>
      </c>
      <c r="AW272" s="9">
        <v>1</v>
      </c>
      <c r="AX272" s="9">
        <v>0</v>
      </c>
      <c r="AY272" s="31">
        <v>0</v>
      </c>
      <c r="AZ272" s="21">
        <v>2001</v>
      </c>
      <c r="BA272" s="23"/>
      <c r="BB272" s="39">
        <v>0.01</v>
      </c>
      <c r="BC272" s="39">
        <v>0.41725000000000001</v>
      </c>
      <c r="BD272" s="39">
        <v>0.48</v>
      </c>
      <c r="BE272" s="59">
        <v>9.2749999999999999E-2</v>
      </c>
      <c r="BF272" s="39" t="s">
        <v>433</v>
      </c>
      <c r="BG272" s="59" t="s">
        <v>433</v>
      </c>
      <c r="BH272" s="39" t="s">
        <v>433</v>
      </c>
      <c r="BI272" s="39" t="s">
        <v>433</v>
      </c>
      <c r="BJ272" s="39" t="s">
        <v>433</v>
      </c>
      <c r="BK272" s="39" t="s">
        <v>433</v>
      </c>
      <c r="BL272" s="39" t="s">
        <v>433</v>
      </c>
      <c r="BM272" s="57">
        <v>1</v>
      </c>
      <c r="BN272" s="18">
        <v>0</v>
      </c>
      <c r="BO272">
        <v>0.48</v>
      </c>
      <c r="BP272" s="54">
        <v>0.52</v>
      </c>
      <c r="BQ272" t="s">
        <v>433</v>
      </c>
      <c r="BR272" s="54" t="s">
        <v>433</v>
      </c>
      <c r="BT272" s="18"/>
      <c r="BU272">
        <v>0</v>
      </c>
      <c r="BV272" s="18">
        <v>1</v>
      </c>
      <c r="BW272" s="18" t="s">
        <v>62</v>
      </c>
      <c r="CD272" s="18"/>
      <c r="CG272" s="18"/>
      <c r="CJ272" s="25">
        <v>44.274999999999999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 s="18">
        <v>0</v>
      </c>
      <c r="CS272">
        <v>0</v>
      </c>
      <c r="CT272">
        <v>1</v>
      </c>
      <c r="CU272">
        <v>0</v>
      </c>
      <c r="CV272" s="18">
        <v>0</v>
      </c>
      <c r="CW272">
        <v>0</v>
      </c>
      <c r="CX272">
        <v>0</v>
      </c>
      <c r="CY272">
        <v>0</v>
      </c>
      <c r="CZ272">
        <v>0</v>
      </c>
      <c r="DA272" s="18">
        <v>0</v>
      </c>
      <c r="DB272">
        <v>1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1</v>
      </c>
      <c r="DI272">
        <v>0</v>
      </c>
      <c r="DJ272">
        <v>0</v>
      </c>
      <c r="DK272">
        <v>0</v>
      </c>
      <c r="DL272" s="18">
        <v>1</v>
      </c>
      <c r="DN272" s="18"/>
      <c r="DS272" s="43" t="s">
        <v>397</v>
      </c>
    </row>
    <row r="273" spans="1:123" x14ac:dyDescent="0.25">
      <c r="A273">
        <v>272</v>
      </c>
      <c r="B273">
        <v>19</v>
      </c>
      <c r="C273" s="25" t="s">
        <v>560</v>
      </c>
      <c r="D273" s="12">
        <v>12.03189975348813</v>
      </c>
      <c r="E273" s="14">
        <v>0.71527217218188466</v>
      </c>
      <c r="F273" s="7">
        <v>16.821428571428569</v>
      </c>
      <c r="G273" s="7">
        <f t="shared" si="205"/>
        <v>11.316627581306244</v>
      </c>
      <c r="H273" s="16">
        <f t="shared" si="206"/>
        <v>12.747171925670015</v>
      </c>
      <c r="I273" s="11">
        <f t="shared" si="200"/>
        <v>0.27001834234929567</v>
      </c>
      <c r="J273" s="39">
        <f t="shared" si="201"/>
        <v>1.6052045829682123E-2</v>
      </c>
      <c r="K273" s="39">
        <f t="shared" si="194"/>
        <v>62.297355154000513</v>
      </c>
      <c r="L273" s="39">
        <f t="shared" si="195"/>
        <v>0.25396629651961355</v>
      </c>
      <c r="M273" s="39">
        <f t="shared" si="196"/>
        <v>0.28607038817897779</v>
      </c>
      <c r="N273" s="42"/>
      <c r="O273" s="8"/>
      <c r="P273" s="9"/>
      <c r="Q273" s="9"/>
      <c r="R273" s="8"/>
      <c r="S273" s="9"/>
      <c r="T273" s="9"/>
      <c r="U273" s="8"/>
      <c r="V273" s="9"/>
      <c r="W273" s="9"/>
      <c r="X273" s="9"/>
      <c r="Y273" s="8"/>
      <c r="Z273" s="9"/>
      <c r="AA273" s="8">
        <v>1</v>
      </c>
      <c r="AB273" s="9">
        <v>0</v>
      </c>
      <c r="AC273" s="8">
        <v>1</v>
      </c>
      <c r="AD273" s="9">
        <v>0</v>
      </c>
      <c r="AE273" s="9">
        <v>0</v>
      </c>
      <c r="AF273" s="9">
        <v>0</v>
      </c>
      <c r="AG273" s="9">
        <v>0</v>
      </c>
      <c r="AH273" s="8">
        <v>3611</v>
      </c>
      <c r="AI273" s="9">
        <v>12</v>
      </c>
      <c r="AJ273" s="9">
        <f t="shared" si="197"/>
        <v>3598</v>
      </c>
      <c r="AL273" s="7">
        <v>17</v>
      </c>
      <c r="AM273" s="7">
        <f t="shared" si="207"/>
        <v>21.274999999999999</v>
      </c>
      <c r="AN273" s="9">
        <v>0</v>
      </c>
      <c r="AO273" s="9">
        <v>1</v>
      </c>
      <c r="AP273" s="9">
        <v>0</v>
      </c>
      <c r="AQ273" s="9">
        <v>1</v>
      </c>
      <c r="AR273" s="9">
        <v>0</v>
      </c>
      <c r="AS273" s="9">
        <v>0</v>
      </c>
      <c r="AT273" s="8">
        <v>0</v>
      </c>
      <c r="AU273" s="9">
        <v>1</v>
      </c>
      <c r="AV273" s="31">
        <v>0</v>
      </c>
      <c r="AW273" s="9">
        <v>1</v>
      </c>
      <c r="AX273" s="9">
        <v>0</v>
      </c>
      <c r="AY273" s="31">
        <v>0</v>
      </c>
      <c r="AZ273" s="21">
        <v>2001</v>
      </c>
      <c r="BA273" s="23"/>
      <c r="BB273" s="39">
        <v>0.01</v>
      </c>
      <c r="BC273" s="39">
        <v>0.41725000000000001</v>
      </c>
      <c r="BD273" s="39">
        <v>0.48</v>
      </c>
      <c r="BE273" s="59">
        <v>9.2749999999999999E-2</v>
      </c>
      <c r="BF273" s="39" t="s">
        <v>433</v>
      </c>
      <c r="BG273" s="59" t="s">
        <v>433</v>
      </c>
      <c r="BH273" s="39" t="s">
        <v>433</v>
      </c>
      <c r="BI273" s="39" t="s">
        <v>433</v>
      </c>
      <c r="BJ273" s="39" t="s">
        <v>433</v>
      </c>
      <c r="BK273" s="39" t="s">
        <v>433</v>
      </c>
      <c r="BL273" s="39" t="s">
        <v>433</v>
      </c>
      <c r="BM273" s="57">
        <v>1</v>
      </c>
      <c r="BN273" s="18">
        <v>0</v>
      </c>
      <c r="BO273">
        <v>0.48</v>
      </c>
      <c r="BP273" s="54">
        <v>0.52</v>
      </c>
      <c r="BQ273" t="s">
        <v>433</v>
      </c>
      <c r="BR273" s="54" t="s">
        <v>433</v>
      </c>
      <c r="BT273" s="18"/>
      <c r="BU273">
        <v>0</v>
      </c>
      <c r="BV273" s="18">
        <v>1</v>
      </c>
      <c r="BW273" s="18" t="s">
        <v>62</v>
      </c>
      <c r="CD273" s="18"/>
      <c r="CG273" s="18"/>
      <c r="CJ273" s="25">
        <v>44.274999999999999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 s="18">
        <v>0</v>
      </c>
      <c r="CS273">
        <v>0</v>
      </c>
      <c r="CT273">
        <v>1</v>
      </c>
      <c r="CU273">
        <v>0</v>
      </c>
      <c r="CV273" s="18">
        <v>0</v>
      </c>
      <c r="CW273">
        <v>0</v>
      </c>
      <c r="CX273">
        <v>0</v>
      </c>
      <c r="CY273">
        <v>0</v>
      </c>
      <c r="CZ273">
        <v>0</v>
      </c>
      <c r="DA273" s="18">
        <v>0</v>
      </c>
      <c r="DB273">
        <v>1</v>
      </c>
      <c r="DC273">
        <v>1</v>
      </c>
      <c r="DD273">
        <v>0</v>
      </c>
      <c r="DE273">
        <v>0</v>
      </c>
      <c r="DF273">
        <v>0</v>
      </c>
      <c r="DG273">
        <v>1</v>
      </c>
      <c r="DH273">
        <v>1</v>
      </c>
      <c r="DI273">
        <v>0</v>
      </c>
      <c r="DJ273">
        <v>0</v>
      </c>
      <c r="DK273">
        <v>0</v>
      </c>
      <c r="DL273" s="18">
        <v>1</v>
      </c>
      <c r="DN273" s="18"/>
      <c r="DS273" s="43" t="s">
        <v>397</v>
      </c>
    </row>
    <row r="274" spans="1:123" x14ac:dyDescent="0.25">
      <c r="A274">
        <v>273</v>
      </c>
      <c r="B274">
        <v>19</v>
      </c>
      <c r="C274" s="25" t="s">
        <v>560</v>
      </c>
      <c r="D274" s="12">
        <v>8.0367459666890557</v>
      </c>
      <c r="E274" s="14">
        <v>1.041800403089322</v>
      </c>
      <c r="F274" s="7">
        <v>7.7142857142857144</v>
      </c>
      <c r="G274" s="7">
        <f t="shared" si="205"/>
        <v>6.9949455635997335</v>
      </c>
      <c r="H274" s="16">
        <f t="shared" si="206"/>
        <v>9.0785463697783779</v>
      </c>
      <c r="I274" s="11">
        <f t="shared" si="200"/>
        <v>0.12755660349884759</v>
      </c>
      <c r="J274" s="39">
        <f t="shared" si="201"/>
        <v>1.6535115268369132E-2</v>
      </c>
      <c r="K274" s="39">
        <f t="shared" si="194"/>
        <v>60.4773528197261</v>
      </c>
      <c r="L274" s="39">
        <f t="shared" si="195"/>
        <v>0.11102148823047846</v>
      </c>
      <c r="M274" s="39">
        <f t="shared" si="196"/>
        <v>0.14409171876721671</v>
      </c>
      <c r="N274" s="42"/>
      <c r="O274" s="8"/>
      <c r="P274" s="9"/>
      <c r="Q274" s="9"/>
      <c r="R274" s="8"/>
      <c r="S274" s="9"/>
      <c r="T274" s="9"/>
      <c r="U274" s="8"/>
      <c r="V274" s="9"/>
      <c r="W274" s="9"/>
      <c r="X274" s="9"/>
      <c r="Y274" s="8"/>
      <c r="Z274" s="9"/>
      <c r="AA274" s="8">
        <v>1</v>
      </c>
      <c r="AB274" s="9">
        <v>0</v>
      </c>
      <c r="AC274" s="8">
        <v>1</v>
      </c>
      <c r="AD274" s="9">
        <v>0</v>
      </c>
      <c r="AE274" s="9">
        <v>0</v>
      </c>
      <c r="AF274" s="9">
        <v>0</v>
      </c>
      <c r="AG274" s="9">
        <v>0</v>
      </c>
      <c r="AH274" s="8">
        <v>3611</v>
      </c>
      <c r="AI274" s="9">
        <v>12</v>
      </c>
      <c r="AJ274" s="9">
        <f t="shared" si="197"/>
        <v>3598</v>
      </c>
      <c r="AL274" s="7">
        <v>12</v>
      </c>
      <c r="AM274" s="7">
        <f t="shared" si="207"/>
        <v>26.274999999999999</v>
      </c>
      <c r="AN274" s="9">
        <v>0</v>
      </c>
      <c r="AO274" s="9">
        <v>1</v>
      </c>
      <c r="AP274" s="9">
        <v>0</v>
      </c>
      <c r="AQ274" s="9">
        <v>1</v>
      </c>
      <c r="AR274" s="9">
        <v>0</v>
      </c>
      <c r="AS274" s="9">
        <v>0</v>
      </c>
      <c r="AT274" s="8">
        <v>0</v>
      </c>
      <c r="AU274" s="9">
        <v>1</v>
      </c>
      <c r="AV274" s="31">
        <v>0</v>
      </c>
      <c r="AW274" s="9">
        <v>1</v>
      </c>
      <c r="AX274" s="9">
        <v>0</v>
      </c>
      <c r="AY274" s="31">
        <v>0</v>
      </c>
      <c r="AZ274" s="21">
        <v>2001</v>
      </c>
      <c r="BA274" s="23"/>
      <c r="BB274" s="39">
        <v>0.01</v>
      </c>
      <c r="BC274" s="39">
        <v>0.41725000000000001</v>
      </c>
      <c r="BD274" s="39">
        <v>0.48</v>
      </c>
      <c r="BE274" s="59">
        <v>9.2749999999999999E-2</v>
      </c>
      <c r="BF274" s="39" t="s">
        <v>433</v>
      </c>
      <c r="BG274" s="59" t="s">
        <v>433</v>
      </c>
      <c r="BH274" s="39" t="s">
        <v>433</v>
      </c>
      <c r="BI274" s="39" t="s">
        <v>433</v>
      </c>
      <c r="BJ274" s="39" t="s">
        <v>433</v>
      </c>
      <c r="BK274" s="39" t="s">
        <v>433</v>
      </c>
      <c r="BL274" s="39" t="s">
        <v>433</v>
      </c>
      <c r="BM274" s="57">
        <v>1</v>
      </c>
      <c r="BN274" s="18">
        <v>0</v>
      </c>
      <c r="BO274">
        <v>0.48</v>
      </c>
      <c r="BP274" s="54">
        <v>0.52</v>
      </c>
      <c r="BQ274" t="s">
        <v>433</v>
      </c>
      <c r="BR274" s="54" t="s">
        <v>433</v>
      </c>
      <c r="BT274" s="18"/>
      <c r="BU274">
        <v>0</v>
      </c>
      <c r="BV274" s="18">
        <v>1</v>
      </c>
      <c r="BW274" s="18" t="s">
        <v>62</v>
      </c>
      <c r="CD274" s="18"/>
      <c r="CG274" s="18"/>
      <c r="CJ274" s="25">
        <v>44.274999999999999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 s="18">
        <v>0</v>
      </c>
      <c r="CS274">
        <v>0</v>
      </c>
      <c r="CT274">
        <v>1</v>
      </c>
      <c r="CU274">
        <v>0</v>
      </c>
      <c r="CV274" s="18">
        <v>0</v>
      </c>
      <c r="CW274">
        <v>0</v>
      </c>
      <c r="CX274">
        <v>0</v>
      </c>
      <c r="CY274">
        <v>0</v>
      </c>
      <c r="CZ274">
        <v>0</v>
      </c>
      <c r="DA274" s="18">
        <v>0</v>
      </c>
      <c r="DB274">
        <v>1</v>
      </c>
      <c r="DC274">
        <v>1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0</v>
      </c>
      <c r="DK274">
        <v>0</v>
      </c>
      <c r="DL274" s="18">
        <v>1</v>
      </c>
      <c r="DN274" s="18"/>
      <c r="DS274" s="43" t="s">
        <v>397</v>
      </c>
    </row>
    <row r="275" spans="1:123" x14ac:dyDescent="0.25">
      <c r="A275">
        <v>274</v>
      </c>
      <c r="B275">
        <v>19</v>
      </c>
      <c r="C275" s="25" t="s">
        <v>560</v>
      </c>
      <c r="D275" s="12">
        <v>9.1264730938731624</v>
      </c>
      <c r="E275" s="14">
        <v>2.3759000203058234</v>
      </c>
      <c r="F275" s="7">
        <v>3.8412698412698409</v>
      </c>
      <c r="G275" s="7">
        <f t="shared" si="205"/>
        <v>6.750573073567339</v>
      </c>
      <c r="H275" s="16">
        <f t="shared" si="206"/>
        <v>11.502373114178987</v>
      </c>
      <c r="I275" s="11">
        <f t="shared" si="200"/>
        <v>6.3908046110112735E-2</v>
      </c>
      <c r="J275" s="39">
        <f t="shared" si="201"/>
        <v>1.6637218615442571E-2</v>
      </c>
      <c r="K275" s="39">
        <f t="shared" si="194"/>
        <v>60.106200628499629</v>
      </c>
      <c r="L275" s="39">
        <f t="shared" si="195"/>
        <v>4.7270827494670167E-2</v>
      </c>
      <c r="M275" s="39">
        <f t="shared" si="196"/>
        <v>8.0545264725555302E-2</v>
      </c>
      <c r="N275" s="42"/>
      <c r="O275" s="8"/>
      <c r="P275" s="9"/>
      <c r="Q275" s="9"/>
      <c r="R275" s="8"/>
      <c r="S275" s="9"/>
      <c r="T275" s="9"/>
      <c r="U275" s="8"/>
      <c r="V275" s="9"/>
      <c r="W275" s="9"/>
      <c r="X275" s="9"/>
      <c r="Y275" s="8"/>
      <c r="Z275" s="9"/>
      <c r="AA275" s="8">
        <v>1</v>
      </c>
      <c r="AB275" s="9">
        <v>0</v>
      </c>
      <c r="AC275" s="8">
        <v>1</v>
      </c>
      <c r="AD275" s="9">
        <v>0</v>
      </c>
      <c r="AE275" s="9">
        <v>0</v>
      </c>
      <c r="AF275" s="9">
        <v>0</v>
      </c>
      <c r="AG275" s="9">
        <v>0</v>
      </c>
      <c r="AH275" s="8">
        <v>3611</v>
      </c>
      <c r="AI275" s="9">
        <v>12</v>
      </c>
      <c r="AJ275" s="9">
        <f>AH275-AI275-1</f>
        <v>3598</v>
      </c>
      <c r="AL275" s="7">
        <v>9</v>
      </c>
      <c r="AM275" s="7">
        <f t="shared" si="207"/>
        <v>29.274999999999999</v>
      </c>
      <c r="AN275" s="9">
        <v>0</v>
      </c>
      <c r="AO275" s="9">
        <v>1</v>
      </c>
      <c r="AP275" s="9">
        <v>0</v>
      </c>
      <c r="AQ275" s="9">
        <v>1</v>
      </c>
      <c r="AR275" s="9">
        <v>0</v>
      </c>
      <c r="AS275" s="9">
        <v>0</v>
      </c>
      <c r="AT275" s="8">
        <v>0</v>
      </c>
      <c r="AU275" s="9">
        <v>1</v>
      </c>
      <c r="AV275" s="31">
        <v>0</v>
      </c>
      <c r="AW275" s="9">
        <v>1</v>
      </c>
      <c r="AX275" s="9">
        <v>0</v>
      </c>
      <c r="AY275" s="31">
        <v>0</v>
      </c>
      <c r="AZ275" s="21">
        <v>2001</v>
      </c>
      <c r="BA275" s="23"/>
      <c r="BB275" s="39">
        <v>0.01</v>
      </c>
      <c r="BC275" s="39">
        <v>0.41725000000000001</v>
      </c>
      <c r="BD275" s="39">
        <v>0.48</v>
      </c>
      <c r="BE275" s="59">
        <v>9.2749999999999999E-2</v>
      </c>
      <c r="BF275" s="39" t="s">
        <v>433</v>
      </c>
      <c r="BG275" s="59" t="s">
        <v>433</v>
      </c>
      <c r="BH275" s="39" t="s">
        <v>433</v>
      </c>
      <c r="BI275" s="39" t="s">
        <v>433</v>
      </c>
      <c r="BJ275" s="39" t="s">
        <v>433</v>
      </c>
      <c r="BK275" s="39" t="s">
        <v>433</v>
      </c>
      <c r="BL275" s="39" t="s">
        <v>433</v>
      </c>
      <c r="BM275" s="57">
        <v>1</v>
      </c>
      <c r="BN275" s="18">
        <v>0</v>
      </c>
      <c r="BO275">
        <v>0.48</v>
      </c>
      <c r="BP275" s="54">
        <v>0.52</v>
      </c>
      <c r="BQ275" t="s">
        <v>433</v>
      </c>
      <c r="BR275" s="54" t="s">
        <v>433</v>
      </c>
      <c r="BT275" s="18"/>
      <c r="BU275">
        <v>0</v>
      </c>
      <c r="BV275" s="18">
        <v>1</v>
      </c>
      <c r="BW275" s="18" t="s">
        <v>62</v>
      </c>
      <c r="CD275" s="18"/>
      <c r="CG275" s="18"/>
      <c r="CJ275" s="25">
        <v>44.274999999999999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 s="18">
        <v>0</v>
      </c>
      <c r="CS275">
        <v>0</v>
      </c>
      <c r="CT275">
        <v>1</v>
      </c>
      <c r="CU275">
        <v>0</v>
      </c>
      <c r="CV275" s="18">
        <v>0</v>
      </c>
      <c r="CW275">
        <v>0</v>
      </c>
      <c r="CX275">
        <v>0</v>
      </c>
      <c r="CY275">
        <v>0</v>
      </c>
      <c r="CZ275">
        <v>0</v>
      </c>
      <c r="DA275" s="18">
        <v>0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1</v>
      </c>
      <c r="DH275">
        <v>1</v>
      </c>
      <c r="DI275">
        <v>0</v>
      </c>
      <c r="DJ275">
        <v>0</v>
      </c>
      <c r="DK275">
        <v>0</v>
      </c>
      <c r="DL275" s="18">
        <v>1</v>
      </c>
      <c r="DN275" s="18"/>
      <c r="DS275" s="43" t="s">
        <v>397</v>
      </c>
    </row>
    <row r="276" spans="1:123" x14ac:dyDescent="0.25">
      <c r="A276">
        <v>275</v>
      </c>
      <c r="B276">
        <v>19</v>
      </c>
      <c r="C276" s="25" t="s">
        <v>560</v>
      </c>
      <c r="D276" s="12">
        <v>10.439231112372674</v>
      </c>
      <c r="E276" s="14">
        <v>0.74565936516947673</v>
      </c>
      <c r="F276" s="7">
        <v>14</v>
      </c>
      <c r="G276" s="7">
        <f t="shared" si="205"/>
        <v>9.6935717472031975</v>
      </c>
      <c r="H276" s="16">
        <f t="shared" si="206"/>
        <v>11.184890477542151</v>
      </c>
      <c r="I276" s="11">
        <f t="shared" si="200"/>
        <v>0.22737941430131367</v>
      </c>
      <c r="J276" s="39">
        <f t="shared" si="201"/>
        <v>1.6241386735808119E-2</v>
      </c>
      <c r="K276" s="39">
        <f t="shared" si="194"/>
        <v>61.571097115448573</v>
      </c>
      <c r="L276" s="39">
        <f t="shared" si="195"/>
        <v>0.21113802756550554</v>
      </c>
      <c r="M276" s="39">
        <f t="shared" si="196"/>
        <v>0.2436208010371218</v>
      </c>
      <c r="N276" s="42"/>
      <c r="O276" s="8"/>
      <c r="P276" s="9"/>
      <c r="Q276" s="9"/>
      <c r="R276" s="8"/>
      <c r="S276" s="9"/>
      <c r="T276" s="9"/>
      <c r="U276" s="8"/>
      <c r="V276" s="9"/>
      <c r="W276" s="9"/>
      <c r="X276" s="9"/>
      <c r="Y276" s="8"/>
      <c r="Z276" s="9"/>
      <c r="AA276" s="8">
        <v>1</v>
      </c>
      <c r="AB276" s="9">
        <v>0</v>
      </c>
      <c r="AC276" s="8">
        <v>1</v>
      </c>
      <c r="AD276" s="9">
        <v>0</v>
      </c>
      <c r="AE276" s="9">
        <v>0</v>
      </c>
      <c r="AF276" s="9">
        <v>0</v>
      </c>
      <c r="AG276" s="9">
        <v>0</v>
      </c>
      <c r="AH276" s="8">
        <v>3611</v>
      </c>
      <c r="AI276" s="9">
        <v>15</v>
      </c>
      <c r="AJ276" s="9">
        <f>AH276-AI276-1</f>
        <v>3595</v>
      </c>
      <c r="AL276" s="7">
        <v>17</v>
      </c>
      <c r="AM276" s="7">
        <f t="shared" si="207"/>
        <v>21.274999999999999</v>
      </c>
      <c r="AN276" s="9">
        <v>0</v>
      </c>
      <c r="AO276" s="9">
        <v>1</v>
      </c>
      <c r="AP276" s="9">
        <v>0</v>
      </c>
      <c r="AQ276" s="9">
        <v>1</v>
      </c>
      <c r="AR276" s="9">
        <v>0</v>
      </c>
      <c r="AS276" s="9">
        <v>0</v>
      </c>
      <c r="AT276" s="8">
        <v>0</v>
      </c>
      <c r="AU276" s="9">
        <v>1</v>
      </c>
      <c r="AV276" s="31">
        <v>0</v>
      </c>
      <c r="AW276" s="9">
        <v>1</v>
      </c>
      <c r="AX276" s="9">
        <v>0</v>
      </c>
      <c r="AY276" s="31">
        <v>0</v>
      </c>
      <c r="AZ276" s="21">
        <v>2001</v>
      </c>
      <c r="BA276" s="23"/>
      <c r="BB276" s="39">
        <v>0.01</v>
      </c>
      <c r="BC276" s="39">
        <v>0.41725000000000001</v>
      </c>
      <c r="BD276" s="39">
        <v>0.48</v>
      </c>
      <c r="BE276" s="59">
        <v>9.2749999999999999E-2</v>
      </c>
      <c r="BF276" s="39" t="s">
        <v>433</v>
      </c>
      <c r="BG276" s="59" t="s">
        <v>433</v>
      </c>
      <c r="BH276" s="39" t="s">
        <v>433</v>
      </c>
      <c r="BI276" s="39" t="s">
        <v>433</v>
      </c>
      <c r="BJ276" s="39" t="s">
        <v>433</v>
      </c>
      <c r="BK276" s="39" t="s">
        <v>433</v>
      </c>
      <c r="BL276" s="39" t="s">
        <v>433</v>
      </c>
      <c r="BM276" s="57">
        <v>1</v>
      </c>
      <c r="BN276" s="18">
        <v>0</v>
      </c>
      <c r="BO276">
        <v>0.48</v>
      </c>
      <c r="BP276" s="54">
        <v>0.52</v>
      </c>
      <c r="BQ276" t="s">
        <v>433</v>
      </c>
      <c r="BR276" s="54" t="s">
        <v>433</v>
      </c>
      <c r="BT276" s="18"/>
      <c r="BU276">
        <v>0</v>
      </c>
      <c r="BV276" s="18">
        <v>1</v>
      </c>
      <c r="BW276" s="18" t="s">
        <v>62</v>
      </c>
      <c r="CD276" s="18"/>
      <c r="CG276" s="18"/>
      <c r="CJ276" s="25">
        <v>44.274999999999999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 s="18">
        <v>0</v>
      </c>
      <c r="CS276">
        <v>0</v>
      </c>
      <c r="CT276">
        <v>1</v>
      </c>
      <c r="CU276">
        <v>0</v>
      </c>
      <c r="CV276" s="18">
        <v>0</v>
      </c>
      <c r="CW276">
        <v>0</v>
      </c>
      <c r="CX276">
        <v>0</v>
      </c>
      <c r="CY276">
        <v>0</v>
      </c>
      <c r="CZ276">
        <v>0</v>
      </c>
      <c r="DA276" s="18">
        <v>0</v>
      </c>
      <c r="DB276">
        <v>1</v>
      </c>
      <c r="DC276">
        <v>1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0</v>
      </c>
      <c r="DK276">
        <v>0</v>
      </c>
      <c r="DL276" s="18">
        <v>1</v>
      </c>
      <c r="DN276" s="18"/>
      <c r="DS276" s="43" t="s">
        <v>397</v>
      </c>
    </row>
    <row r="277" spans="1:123" x14ac:dyDescent="0.25">
      <c r="A277">
        <v>276</v>
      </c>
      <c r="B277">
        <v>19</v>
      </c>
      <c r="C277" s="25" t="s">
        <v>560</v>
      </c>
      <c r="D277" s="12">
        <v>7.7481666176751602</v>
      </c>
      <c r="E277" s="14">
        <v>1.0751044589118646</v>
      </c>
      <c r="F277" s="7">
        <v>7.206896551724137</v>
      </c>
      <c r="G277" s="7">
        <f t="shared" si="205"/>
        <v>6.6730621587632957</v>
      </c>
      <c r="H277" s="16">
        <f t="shared" si="206"/>
        <v>8.8232710765870248</v>
      </c>
      <c r="I277" s="11">
        <f t="shared" si="200"/>
        <v>0.11933944596542113</v>
      </c>
      <c r="J277" s="39">
        <f t="shared" si="201"/>
        <v>1.6559061880369444E-2</v>
      </c>
      <c r="K277" s="39">
        <f t="shared" si="194"/>
        <v>60.389894501541008</v>
      </c>
      <c r="L277" s="39">
        <f t="shared" si="195"/>
        <v>0.10278038408505169</v>
      </c>
      <c r="M277" s="39">
        <f t="shared" si="196"/>
        <v>0.13589850784579058</v>
      </c>
      <c r="N277" s="42"/>
      <c r="O277" s="8"/>
      <c r="P277" s="9"/>
      <c r="Q277" s="9"/>
      <c r="R277" s="8"/>
      <c r="S277" s="9"/>
      <c r="T277" s="9"/>
      <c r="U277" s="8"/>
      <c r="V277" s="9"/>
      <c r="W277" s="9"/>
      <c r="X277" s="9"/>
      <c r="Y277" s="8"/>
      <c r="Z277" s="9"/>
      <c r="AA277" s="8">
        <v>1</v>
      </c>
      <c r="AB277" s="9">
        <v>0</v>
      </c>
      <c r="AC277" s="8">
        <v>1</v>
      </c>
      <c r="AD277" s="9">
        <v>0</v>
      </c>
      <c r="AE277" s="9">
        <v>0</v>
      </c>
      <c r="AF277" s="9">
        <v>0</v>
      </c>
      <c r="AG277" s="9">
        <v>0</v>
      </c>
      <c r="AH277" s="8">
        <v>3611</v>
      </c>
      <c r="AI277" s="9">
        <v>15</v>
      </c>
      <c r="AJ277" s="9">
        <f t="shared" si="197"/>
        <v>3595</v>
      </c>
      <c r="AL277" s="7">
        <v>12</v>
      </c>
      <c r="AM277" s="7">
        <f t="shared" si="207"/>
        <v>26.274999999999999</v>
      </c>
      <c r="AN277" s="9">
        <v>0</v>
      </c>
      <c r="AO277" s="9">
        <v>1</v>
      </c>
      <c r="AP277" s="9">
        <v>0</v>
      </c>
      <c r="AQ277" s="9">
        <v>1</v>
      </c>
      <c r="AR277" s="9">
        <v>0</v>
      </c>
      <c r="AS277" s="9">
        <v>0</v>
      </c>
      <c r="AT277" s="8">
        <v>0</v>
      </c>
      <c r="AU277" s="9">
        <v>1</v>
      </c>
      <c r="AV277" s="31">
        <v>0</v>
      </c>
      <c r="AW277" s="9">
        <v>1</v>
      </c>
      <c r="AX277" s="9">
        <v>0</v>
      </c>
      <c r="AY277" s="31">
        <v>0</v>
      </c>
      <c r="AZ277" s="21">
        <v>2001</v>
      </c>
      <c r="BA277" s="23"/>
      <c r="BB277" s="39">
        <v>0.01</v>
      </c>
      <c r="BC277" s="39">
        <v>0.41725000000000001</v>
      </c>
      <c r="BD277" s="39">
        <v>0.48</v>
      </c>
      <c r="BE277" s="59">
        <v>9.2749999999999999E-2</v>
      </c>
      <c r="BF277" s="39" t="s">
        <v>433</v>
      </c>
      <c r="BG277" s="59" t="s">
        <v>433</v>
      </c>
      <c r="BH277" s="39" t="s">
        <v>433</v>
      </c>
      <c r="BI277" s="39" t="s">
        <v>433</v>
      </c>
      <c r="BJ277" s="39" t="s">
        <v>433</v>
      </c>
      <c r="BK277" s="39" t="s">
        <v>433</v>
      </c>
      <c r="BL277" s="39" t="s">
        <v>433</v>
      </c>
      <c r="BM277" s="57">
        <v>1</v>
      </c>
      <c r="BN277" s="18">
        <v>0</v>
      </c>
      <c r="BO277">
        <v>0.48</v>
      </c>
      <c r="BP277" s="54">
        <v>0.52</v>
      </c>
      <c r="BQ277" t="s">
        <v>433</v>
      </c>
      <c r="BR277" s="54" t="s">
        <v>433</v>
      </c>
      <c r="BT277" s="18"/>
      <c r="BU277">
        <v>0</v>
      </c>
      <c r="BV277" s="18">
        <v>1</v>
      </c>
      <c r="BW277" s="18" t="s">
        <v>62</v>
      </c>
      <c r="CD277" s="18"/>
      <c r="CG277" s="18"/>
      <c r="CJ277" s="25">
        <v>44.274999999999999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 s="18">
        <v>0</v>
      </c>
      <c r="CS277">
        <v>0</v>
      </c>
      <c r="CT277">
        <v>1</v>
      </c>
      <c r="CU277">
        <v>0</v>
      </c>
      <c r="CV277" s="18">
        <v>0</v>
      </c>
      <c r="CW277">
        <v>0</v>
      </c>
      <c r="CX277">
        <v>0</v>
      </c>
      <c r="CY277">
        <v>0</v>
      </c>
      <c r="CZ277">
        <v>0</v>
      </c>
      <c r="DA277" s="18">
        <v>0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0</v>
      </c>
      <c r="DJ277">
        <v>0</v>
      </c>
      <c r="DK277">
        <v>0</v>
      </c>
      <c r="DL277" s="18">
        <v>1</v>
      </c>
      <c r="DN277" s="18"/>
      <c r="DS277" s="43" t="s">
        <v>397</v>
      </c>
    </row>
    <row r="278" spans="1:123" x14ac:dyDescent="0.25">
      <c r="A278">
        <v>277</v>
      </c>
      <c r="B278">
        <v>19</v>
      </c>
      <c r="C278" s="25" t="s">
        <v>560</v>
      </c>
      <c r="D278" s="12">
        <v>8.7881497402592608</v>
      </c>
      <c r="E278" s="14">
        <v>2.4035965101563792</v>
      </c>
      <c r="F278" s="7">
        <v>3.65625</v>
      </c>
      <c r="G278" s="7">
        <f t="shared" si="205"/>
        <v>6.3845532301028811</v>
      </c>
      <c r="H278" s="16">
        <f t="shared" si="206"/>
        <v>11.19174625041564</v>
      </c>
      <c r="I278" s="11">
        <f t="shared" si="200"/>
        <v>6.0866798928885767E-2</v>
      </c>
      <c r="J278" s="39">
        <f t="shared" si="201"/>
        <v>1.6647329621575595E-2</v>
      </c>
      <c r="K278" s="39">
        <f t="shared" si="194"/>
        <v>60.069694223147991</v>
      </c>
      <c r="L278" s="39">
        <f t="shared" si="195"/>
        <v>4.4219469307310175E-2</v>
      </c>
      <c r="M278" s="39">
        <f t="shared" si="196"/>
        <v>7.7514128550461359E-2</v>
      </c>
      <c r="N278" s="42"/>
      <c r="O278" s="8"/>
      <c r="P278" s="9"/>
      <c r="Q278" s="9"/>
      <c r="R278" s="8"/>
      <c r="S278" s="9"/>
      <c r="T278" s="9"/>
      <c r="U278" s="8"/>
      <c r="V278" s="9"/>
      <c r="W278" s="9"/>
      <c r="X278" s="9"/>
      <c r="Y278" s="8"/>
      <c r="Z278" s="9"/>
      <c r="AA278" s="8">
        <v>1</v>
      </c>
      <c r="AB278" s="9">
        <v>0</v>
      </c>
      <c r="AC278" s="8">
        <v>1</v>
      </c>
      <c r="AD278" s="9">
        <v>0</v>
      </c>
      <c r="AE278" s="9">
        <v>0</v>
      </c>
      <c r="AF278" s="9">
        <v>0</v>
      </c>
      <c r="AG278" s="9">
        <v>0</v>
      </c>
      <c r="AH278" s="8">
        <v>3611</v>
      </c>
      <c r="AI278" s="9">
        <v>15</v>
      </c>
      <c r="AJ278" s="9">
        <f t="shared" si="197"/>
        <v>3595</v>
      </c>
      <c r="AL278" s="7">
        <v>9</v>
      </c>
      <c r="AM278" s="7">
        <f t="shared" si="207"/>
        <v>29.274999999999999</v>
      </c>
      <c r="AN278" s="9">
        <v>0</v>
      </c>
      <c r="AO278" s="9">
        <v>1</v>
      </c>
      <c r="AP278" s="9">
        <v>0</v>
      </c>
      <c r="AQ278" s="9">
        <v>1</v>
      </c>
      <c r="AR278" s="9">
        <v>0</v>
      </c>
      <c r="AS278" s="9">
        <v>0</v>
      </c>
      <c r="AT278" s="8">
        <v>0</v>
      </c>
      <c r="AU278" s="9">
        <v>1</v>
      </c>
      <c r="AV278" s="31">
        <v>0</v>
      </c>
      <c r="AW278" s="9">
        <v>1</v>
      </c>
      <c r="AX278" s="9">
        <v>0</v>
      </c>
      <c r="AY278" s="31">
        <v>0</v>
      </c>
      <c r="AZ278" s="21">
        <v>2001</v>
      </c>
      <c r="BA278" s="23"/>
      <c r="BB278" s="39">
        <v>0.01</v>
      </c>
      <c r="BC278" s="39">
        <v>0.41725000000000001</v>
      </c>
      <c r="BD278" s="39">
        <v>0.48</v>
      </c>
      <c r="BE278" s="59">
        <v>9.2749999999999999E-2</v>
      </c>
      <c r="BF278" s="39" t="s">
        <v>433</v>
      </c>
      <c r="BG278" s="59" t="s">
        <v>433</v>
      </c>
      <c r="BH278" s="39" t="s">
        <v>433</v>
      </c>
      <c r="BI278" s="39" t="s">
        <v>433</v>
      </c>
      <c r="BJ278" s="39" t="s">
        <v>433</v>
      </c>
      <c r="BK278" s="39" t="s">
        <v>433</v>
      </c>
      <c r="BL278" s="39" t="s">
        <v>433</v>
      </c>
      <c r="BM278" s="57">
        <v>1</v>
      </c>
      <c r="BN278" s="18">
        <v>0</v>
      </c>
      <c r="BO278">
        <v>0.48</v>
      </c>
      <c r="BP278" s="54">
        <v>0.52</v>
      </c>
      <c r="BQ278" t="s">
        <v>433</v>
      </c>
      <c r="BR278" s="54" t="s">
        <v>433</v>
      </c>
      <c r="BT278" s="18"/>
      <c r="BU278">
        <v>0</v>
      </c>
      <c r="BV278" s="18">
        <v>1</v>
      </c>
      <c r="BW278" s="18" t="s">
        <v>62</v>
      </c>
      <c r="CD278" s="18"/>
      <c r="CG278" s="18"/>
      <c r="CJ278" s="25">
        <v>44.274999999999999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 s="18">
        <v>0</v>
      </c>
      <c r="CS278">
        <v>0</v>
      </c>
      <c r="CT278">
        <v>1</v>
      </c>
      <c r="CU278">
        <v>0</v>
      </c>
      <c r="CV278" s="18">
        <v>0</v>
      </c>
      <c r="CW278">
        <v>0</v>
      </c>
      <c r="CX278">
        <v>0</v>
      </c>
      <c r="CY278">
        <v>0</v>
      </c>
      <c r="CZ278">
        <v>0</v>
      </c>
      <c r="DA278" s="18">
        <v>0</v>
      </c>
      <c r="DB278">
        <v>1</v>
      </c>
      <c r="DC278">
        <v>1</v>
      </c>
      <c r="DD278">
        <v>0</v>
      </c>
      <c r="DE278">
        <v>0</v>
      </c>
      <c r="DF278">
        <v>0</v>
      </c>
      <c r="DG278">
        <v>1</v>
      </c>
      <c r="DH278">
        <v>1</v>
      </c>
      <c r="DI278">
        <v>0</v>
      </c>
      <c r="DJ278">
        <v>0</v>
      </c>
      <c r="DK278">
        <v>0</v>
      </c>
      <c r="DL278" s="18">
        <v>1</v>
      </c>
      <c r="DN278" s="18"/>
      <c r="DS278" s="43" t="s">
        <v>397</v>
      </c>
    </row>
    <row r="279" spans="1:123" x14ac:dyDescent="0.25">
      <c r="A279">
        <v>278</v>
      </c>
      <c r="B279">
        <v>19</v>
      </c>
      <c r="C279" s="25" t="s">
        <v>560</v>
      </c>
      <c r="D279" s="12">
        <v>9.6</v>
      </c>
      <c r="E279" s="14">
        <v>0.4</v>
      </c>
      <c r="F279" s="7">
        <f>D279/E279</f>
        <v>23.999999999999996</v>
      </c>
      <c r="G279" s="7">
        <f t="shared" si="205"/>
        <v>9.1999999999999993</v>
      </c>
      <c r="H279" s="16">
        <f t="shared" si="206"/>
        <v>10</v>
      </c>
      <c r="I279" s="11">
        <f t="shared" si="200"/>
        <v>0.37112415986742592</v>
      </c>
      <c r="J279" s="39">
        <f t="shared" si="201"/>
        <v>1.5463506661142748E-2</v>
      </c>
      <c r="K279" s="39">
        <f t="shared" ref="K279:K289" si="208">IFERROR(1/J279, "X")</f>
        <v>64.668384856898967</v>
      </c>
      <c r="L279" s="39">
        <f t="shared" ref="L279:L289" si="209">IFERROR(I279-J279, "X")</f>
        <v>0.35566065320628315</v>
      </c>
      <c r="M279" s="39">
        <f t="shared" ref="M279:M289" si="210">IFERROR(I279+J279, "X")</f>
        <v>0.38658766652856869</v>
      </c>
      <c r="N279" s="42"/>
      <c r="O279" s="8"/>
      <c r="P279" s="9"/>
      <c r="Q279" s="9"/>
      <c r="R279" s="8"/>
      <c r="S279" s="9"/>
      <c r="T279" s="9"/>
      <c r="U279" s="8"/>
      <c r="V279" s="9"/>
      <c r="W279" s="9"/>
      <c r="X279" s="9"/>
      <c r="Y279" s="8"/>
      <c r="Z279" s="9"/>
      <c r="AA279" s="8">
        <v>1</v>
      </c>
      <c r="AB279" s="9">
        <v>0</v>
      </c>
      <c r="AC279" s="8">
        <v>1</v>
      </c>
      <c r="AD279" s="9">
        <v>0</v>
      </c>
      <c r="AE279" s="9">
        <v>0</v>
      </c>
      <c r="AF279" s="9">
        <v>0</v>
      </c>
      <c r="AG279" s="9">
        <v>0</v>
      </c>
      <c r="AH279" s="8">
        <v>3613</v>
      </c>
      <c r="AI279" s="9">
        <v>6</v>
      </c>
      <c r="AJ279" s="9">
        <f t="shared" si="197"/>
        <v>3606</v>
      </c>
      <c r="AL279" s="7">
        <v>10.967499999999999</v>
      </c>
      <c r="AM279" s="7">
        <f t="shared" si="207"/>
        <v>27.307499999999997</v>
      </c>
      <c r="AN279" s="9">
        <v>1</v>
      </c>
      <c r="AO279" s="9">
        <v>0</v>
      </c>
      <c r="AP279" s="9">
        <v>0</v>
      </c>
      <c r="AQ279" s="9">
        <v>1</v>
      </c>
      <c r="AR279" s="9">
        <v>0</v>
      </c>
      <c r="AS279" s="9">
        <v>0</v>
      </c>
      <c r="AT279" s="8">
        <v>0</v>
      </c>
      <c r="AU279" s="9">
        <v>1</v>
      </c>
      <c r="AV279" s="31">
        <v>0</v>
      </c>
      <c r="AW279" s="9">
        <v>1</v>
      </c>
      <c r="AX279" s="9">
        <v>0</v>
      </c>
      <c r="AY279" s="31">
        <v>0</v>
      </c>
      <c r="AZ279" s="21">
        <v>2001</v>
      </c>
      <c r="BA279" s="23"/>
      <c r="BB279" s="39">
        <v>0.01</v>
      </c>
      <c r="BC279" s="39">
        <v>0.41725000000000001</v>
      </c>
      <c r="BD279" s="39">
        <v>0.48</v>
      </c>
      <c r="BE279" s="59">
        <v>9.2749999999999999E-2</v>
      </c>
      <c r="BF279" s="39" t="s">
        <v>433</v>
      </c>
      <c r="BG279" s="59" t="s">
        <v>433</v>
      </c>
      <c r="BH279" s="39" t="s">
        <v>433</v>
      </c>
      <c r="BI279" s="39" t="s">
        <v>433</v>
      </c>
      <c r="BJ279" s="39" t="s">
        <v>433</v>
      </c>
      <c r="BK279" s="39" t="s">
        <v>433</v>
      </c>
      <c r="BL279" s="39" t="s">
        <v>433</v>
      </c>
      <c r="BM279" s="57">
        <v>1</v>
      </c>
      <c r="BN279" s="18">
        <v>0</v>
      </c>
      <c r="BO279">
        <v>0.48</v>
      </c>
      <c r="BP279" s="54">
        <v>0.52</v>
      </c>
      <c r="BQ279" t="s">
        <v>433</v>
      </c>
      <c r="BR279" s="54" t="s">
        <v>433</v>
      </c>
      <c r="BT279" s="18"/>
      <c r="BU279">
        <v>0</v>
      </c>
      <c r="BV279" s="18">
        <v>1</v>
      </c>
      <c r="BW279" s="18" t="s">
        <v>62</v>
      </c>
      <c r="CD279" s="18"/>
      <c r="CG279" s="18"/>
      <c r="CJ279" s="25">
        <v>44.274999999999999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 s="18">
        <v>0</v>
      </c>
      <c r="CS279">
        <v>0</v>
      </c>
      <c r="CT279">
        <v>1</v>
      </c>
      <c r="CU279">
        <v>0</v>
      </c>
      <c r="CV279" s="18">
        <v>0</v>
      </c>
      <c r="CW279">
        <v>0</v>
      </c>
      <c r="CX279">
        <v>0</v>
      </c>
      <c r="CY279">
        <v>0</v>
      </c>
      <c r="CZ279">
        <v>0</v>
      </c>
      <c r="DA279" s="18">
        <v>0</v>
      </c>
      <c r="DB279">
        <v>1</v>
      </c>
      <c r="DC279">
        <v>1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 s="18">
        <v>1</v>
      </c>
      <c r="DN279" s="18"/>
      <c r="DS279" s="43" t="s">
        <v>397</v>
      </c>
    </row>
    <row r="280" spans="1:123" x14ac:dyDescent="0.25">
      <c r="A280">
        <v>279</v>
      </c>
      <c r="B280">
        <v>19</v>
      </c>
      <c r="C280" s="25" t="s">
        <v>560</v>
      </c>
      <c r="D280" s="12">
        <v>9.6</v>
      </c>
      <c r="E280" s="14">
        <v>0.4</v>
      </c>
      <c r="F280" s="7">
        <f t="shared" ref="F280:F290" si="211">D280/E280</f>
        <v>23.999999999999996</v>
      </c>
      <c r="G280" s="7">
        <f t="shared" si="205"/>
        <v>9.1999999999999993</v>
      </c>
      <c r="H280" s="16">
        <f t="shared" si="206"/>
        <v>10</v>
      </c>
      <c r="I280" s="11">
        <f t="shared" si="200"/>
        <v>0.37112415986742592</v>
      </c>
      <c r="J280" s="39">
        <f t="shared" si="201"/>
        <v>1.5463506661142748E-2</v>
      </c>
      <c r="K280" s="39">
        <f t="shared" si="208"/>
        <v>64.668384856898967</v>
      </c>
      <c r="L280" s="39">
        <f t="shared" si="209"/>
        <v>0.35566065320628315</v>
      </c>
      <c r="M280" s="39">
        <f t="shared" si="210"/>
        <v>0.38658766652856869</v>
      </c>
      <c r="N280" s="42"/>
      <c r="O280" s="8"/>
      <c r="P280" s="9"/>
      <c r="Q280" s="9"/>
      <c r="R280" s="8"/>
      <c r="S280" s="9"/>
      <c r="T280" s="9"/>
      <c r="U280" s="8"/>
      <c r="V280" s="9"/>
      <c r="W280" s="9"/>
      <c r="X280" s="9"/>
      <c r="Y280" s="8"/>
      <c r="Z280" s="9"/>
      <c r="AA280" s="8">
        <v>1</v>
      </c>
      <c r="AB280" s="9">
        <v>0</v>
      </c>
      <c r="AC280" s="8">
        <v>1</v>
      </c>
      <c r="AD280" s="9">
        <v>0</v>
      </c>
      <c r="AE280" s="9">
        <v>0</v>
      </c>
      <c r="AF280" s="9">
        <v>0</v>
      </c>
      <c r="AG280" s="9">
        <v>0</v>
      </c>
      <c r="AH280" s="8">
        <v>3613</v>
      </c>
      <c r="AI280" s="9">
        <v>6</v>
      </c>
      <c r="AJ280" s="9">
        <f t="shared" si="197"/>
        <v>3606</v>
      </c>
      <c r="AL280" s="7">
        <v>10.967499999999999</v>
      </c>
      <c r="AM280" s="7">
        <f t="shared" si="207"/>
        <v>27.307499999999997</v>
      </c>
      <c r="AN280" s="9">
        <v>1</v>
      </c>
      <c r="AO280" s="9">
        <v>0</v>
      </c>
      <c r="AP280" s="9">
        <v>0</v>
      </c>
      <c r="AQ280" s="9">
        <v>1</v>
      </c>
      <c r="AR280" s="9">
        <v>0</v>
      </c>
      <c r="AS280" s="9">
        <v>0</v>
      </c>
      <c r="AT280" s="8">
        <v>0</v>
      </c>
      <c r="AU280" s="9">
        <v>1</v>
      </c>
      <c r="AV280" s="31">
        <v>0</v>
      </c>
      <c r="AW280" s="9">
        <v>1</v>
      </c>
      <c r="AX280" s="9">
        <v>0</v>
      </c>
      <c r="AY280" s="31">
        <v>0</v>
      </c>
      <c r="AZ280" s="21">
        <v>2001</v>
      </c>
      <c r="BA280" s="23"/>
      <c r="BB280" s="39">
        <v>0.01</v>
      </c>
      <c r="BC280" s="39">
        <v>0.41725000000000001</v>
      </c>
      <c r="BD280" s="39">
        <v>0.48</v>
      </c>
      <c r="BE280" s="59">
        <v>9.2749999999999999E-2</v>
      </c>
      <c r="BF280" s="39" t="s">
        <v>433</v>
      </c>
      <c r="BG280" s="59" t="s">
        <v>433</v>
      </c>
      <c r="BH280" s="39" t="s">
        <v>433</v>
      </c>
      <c r="BI280" s="39" t="s">
        <v>433</v>
      </c>
      <c r="BJ280" s="39" t="s">
        <v>433</v>
      </c>
      <c r="BK280" s="39" t="s">
        <v>433</v>
      </c>
      <c r="BL280" s="39" t="s">
        <v>433</v>
      </c>
      <c r="BM280" s="57">
        <v>1</v>
      </c>
      <c r="BN280" s="18">
        <v>0</v>
      </c>
      <c r="BO280">
        <v>0.48</v>
      </c>
      <c r="BP280" s="54">
        <v>0.52</v>
      </c>
      <c r="BQ280" t="s">
        <v>433</v>
      </c>
      <c r="BR280" s="54" t="s">
        <v>433</v>
      </c>
      <c r="BT280" s="18"/>
      <c r="BU280">
        <v>0</v>
      </c>
      <c r="BV280" s="18">
        <v>1</v>
      </c>
      <c r="BW280" s="18" t="s">
        <v>62</v>
      </c>
      <c r="CD280" s="18"/>
      <c r="CG280" s="18"/>
      <c r="CJ280" s="25">
        <v>44.274999999999999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 s="18">
        <v>0</v>
      </c>
      <c r="CS280">
        <v>0</v>
      </c>
      <c r="CT280">
        <v>1</v>
      </c>
      <c r="CU280">
        <v>0</v>
      </c>
      <c r="CV280" s="18">
        <v>0</v>
      </c>
      <c r="CW280">
        <v>0</v>
      </c>
      <c r="CX280">
        <v>0</v>
      </c>
      <c r="CY280">
        <v>0</v>
      </c>
      <c r="CZ280">
        <v>0</v>
      </c>
      <c r="DA280" s="18">
        <v>0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0</v>
      </c>
      <c r="DJ280">
        <v>0</v>
      </c>
      <c r="DK280">
        <v>0</v>
      </c>
      <c r="DL280" s="18">
        <v>1</v>
      </c>
      <c r="DN280" s="18"/>
      <c r="DS280" s="43" t="s">
        <v>397</v>
      </c>
    </row>
    <row r="281" spans="1:123" x14ac:dyDescent="0.25">
      <c r="A281">
        <v>280</v>
      </c>
      <c r="B281">
        <v>19</v>
      </c>
      <c r="C281" s="25" t="s">
        <v>560</v>
      </c>
      <c r="D281" s="12">
        <v>8.9</v>
      </c>
      <c r="E281" s="14">
        <v>0.4</v>
      </c>
      <c r="F281" s="7">
        <f t="shared" si="211"/>
        <v>22.25</v>
      </c>
      <c r="G281" s="7">
        <f t="shared" si="205"/>
        <v>8.5</v>
      </c>
      <c r="H281" s="16">
        <f t="shared" si="206"/>
        <v>9.3000000000000007</v>
      </c>
      <c r="I281" s="11">
        <f t="shared" si="200"/>
        <v>0.34782347219477794</v>
      </c>
      <c r="J281" s="39">
        <f t="shared" si="201"/>
        <v>1.5632515604259684E-2</v>
      </c>
      <c r="K281" s="39">
        <f t="shared" si="208"/>
        <v>63.969230884855875</v>
      </c>
      <c r="L281" s="39">
        <f t="shared" si="209"/>
        <v>0.33219095659051823</v>
      </c>
      <c r="M281" s="39">
        <f t="shared" si="210"/>
        <v>0.36345598779903765</v>
      </c>
      <c r="N281" s="42"/>
      <c r="O281" s="8"/>
      <c r="P281" s="9"/>
      <c r="Q281" s="9"/>
      <c r="R281" s="8"/>
      <c r="S281" s="9"/>
      <c r="T281" s="9"/>
      <c r="U281" s="8"/>
      <c r="V281" s="9"/>
      <c r="W281" s="9"/>
      <c r="X281" s="9"/>
      <c r="Y281" s="8"/>
      <c r="Z281" s="9"/>
      <c r="AA281" s="8">
        <v>1</v>
      </c>
      <c r="AB281" s="9">
        <v>0</v>
      </c>
      <c r="AC281" s="8">
        <v>1</v>
      </c>
      <c r="AD281" s="9">
        <v>0</v>
      </c>
      <c r="AE281" s="9">
        <v>0</v>
      </c>
      <c r="AF281" s="9">
        <v>0</v>
      </c>
      <c r="AG281" s="9">
        <v>0</v>
      </c>
      <c r="AH281" s="8">
        <v>3610</v>
      </c>
      <c r="AI281" s="9">
        <v>12</v>
      </c>
      <c r="AJ281" s="9">
        <f t="shared" si="197"/>
        <v>3597</v>
      </c>
      <c r="AL281" s="7">
        <v>10.967499999999999</v>
      </c>
      <c r="AM281" s="7">
        <f t="shared" si="207"/>
        <v>27.307499999999997</v>
      </c>
      <c r="AN281" s="9">
        <v>1</v>
      </c>
      <c r="AO281" s="9">
        <v>0</v>
      </c>
      <c r="AP281" s="9">
        <v>0</v>
      </c>
      <c r="AQ281" s="9">
        <v>1</v>
      </c>
      <c r="AR281" s="9">
        <v>0</v>
      </c>
      <c r="AS281" s="9">
        <v>0</v>
      </c>
      <c r="AT281" s="8">
        <v>0</v>
      </c>
      <c r="AU281" s="9">
        <v>1</v>
      </c>
      <c r="AV281" s="31">
        <v>0</v>
      </c>
      <c r="AW281" s="9">
        <v>1</v>
      </c>
      <c r="AX281" s="9">
        <v>0</v>
      </c>
      <c r="AY281" s="31">
        <v>0</v>
      </c>
      <c r="AZ281" s="21">
        <v>2001</v>
      </c>
      <c r="BA281" s="23"/>
      <c r="BB281" s="39">
        <v>0.01</v>
      </c>
      <c r="BC281" s="39">
        <v>0.41725000000000001</v>
      </c>
      <c r="BD281" s="39">
        <v>0.48</v>
      </c>
      <c r="BE281" s="59">
        <v>9.2749999999999999E-2</v>
      </c>
      <c r="BF281" s="39" t="s">
        <v>433</v>
      </c>
      <c r="BG281" s="59" t="s">
        <v>433</v>
      </c>
      <c r="BH281" s="39" t="s">
        <v>433</v>
      </c>
      <c r="BI281" s="39" t="s">
        <v>433</v>
      </c>
      <c r="BJ281" s="39" t="s">
        <v>433</v>
      </c>
      <c r="BK281" s="39" t="s">
        <v>433</v>
      </c>
      <c r="BL281" s="39" t="s">
        <v>433</v>
      </c>
      <c r="BM281" s="57">
        <v>1</v>
      </c>
      <c r="BN281" s="18">
        <v>0</v>
      </c>
      <c r="BO281">
        <v>0.48</v>
      </c>
      <c r="BP281" s="54">
        <v>0.52</v>
      </c>
      <c r="BQ281" t="s">
        <v>433</v>
      </c>
      <c r="BR281" s="54" t="s">
        <v>433</v>
      </c>
      <c r="BT281" s="18"/>
      <c r="BU281">
        <v>0</v>
      </c>
      <c r="BV281" s="18">
        <v>1</v>
      </c>
      <c r="BW281" s="18" t="s">
        <v>62</v>
      </c>
      <c r="CD281" s="18"/>
      <c r="CG281" s="18"/>
      <c r="CJ281" s="25">
        <v>44.274999999999999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 s="18">
        <v>0</v>
      </c>
      <c r="CS281">
        <v>0</v>
      </c>
      <c r="CT281">
        <v>1</v>
      </c>
      <c r="CU281">
        <v>0</v>
      </c>
      <c r="CV281" s="18">
        <v>0</v>
      </c>
      <c r="CW281">
        <v>0</v>
      </c>
      <c r="CX281">
        <v>0</v>
      </c>
      <c r="CY281">
        <v>0</v>
      </c>
      <c r="CZ281">
        <v>0</v>
      </c>
      <c r="DA281" s="18">
        <v>0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0</v>
      </c>
      <c r="DJ281">
        <v>0</v>
      </c>
      <c r="DK281">
        <v>0</v>
      </c>
      <c r="DL281" s="18">
        <v>1</v>
      </c>
      <c r="DN281" s="18"/>
      <c r="DS281" s="43" t="s">
        <v>397</v>
      </c>
    </row>
    <row r="282" spans="1:123" x14ac:dyDescent="0.25">
      <c r="A282">
        <v>281</v>
      </c>
      <c r="B282">
        <v>19</v>
      </c>
      <c r="C282" s="25" t="s">
        <v>560</v>
      </c>
      <c r="D282" s="12">
        <v>8.3000000000000007</v>
      </c>
      <c r="E282" s="14">
        <v>0.4</v>
      </c>
      <c r="F282" s="7">
        <f t="shared" si="211"/>
        <v>20.75</v>
      </c>
      <c r="G282" s="7">
        <f t="shared" si="205"/>
        <v>7.9</v>
      </c>
      <c r="H282" s="16">
        <f t="shared" si="206"/>
        <v>8.7000000000000011</v>
      </c>
      <c r="I282" s="11">
        <f t="shared" si="200"/>
        <v>0.32708359535466042</v>
      </c>
      <c r="J282" s="39">
        <f t="shared" si="201"/>
        <v>1.5763064836369176E-2</v>
      </c>
      <c r="K282" s="39">
        <f t="shared" si="208"/>
        <v>63.439439625520023</v>
      </c>
      <c r="L282" s="39">
        <f t="shared" si="209"/>
        <v>0.31132053051829123</v>
      </c>
      <c r="M282" s="39">
        <f t="shared" si="210"/>
        <v>0.34284666019102961</v>
      </c>
      <c r="N282" s="42"/>
      <c r="O282" s="8"/>
      <c r="P282" s="9"/>
      <c r="Q282" s="9"/>
      <c r="R282" s="8"/>
      <c r="S282" s="9"/>
      <c r="T282" s="9"/>
      <c r="U282" s="8"/>
      <c r="V282" s="9"/>
      <c r="W282" s="9"/>
      <c r="X282" s="9"/>
      <c r="Y282" s="8"/>
      <c r="Z282" s="9"/>
      <c r="AA282" s="8">
        <v>1</v>
      </c>
      <c r="AB282" s="9">
        <v>0</v>
      </c>
      <c r="AC282" s="8">
        <v>1</v>
      </c>
      <c r="AD282" s="9">
        <v>0</v>
      </c>
      <c r="AE282" s="9">
        <v>0</v>
      </c>
      <c r="AF282" s="9">
        <v>0</v>
      </c>
      <c r="AG282" s="9">
        <v>0</v>
      </c>
      <c r="AH282" s="8">
        <v>3610</v>
      </c>
      <c r="AI282" s="9">
        <v>15</v>
      </c>
      <c r="AJ282" s="9">
        <f t="shared" si="197"/>
        <v>3594</v>
      </c>
      <c r="AL282" s="7">
        <v>10.967499999999999</v>
      </c>
      <c r="AM282" s="7">
        <f t="shared" si="207"/>
        <v>27.307499999999997</v>
      </c>
      <c r="AN282" s="9">
        <v>1</v>
      </c>
      <c r="AO282" s="9">
        <v>0</v>
      </c>
      <c r="AP282" s="9">
        <v>0</v>
      </c>
      <c r="AQ282" s="9">
        <v>1</v>
      </c>
      <c r="AR282" s="9">
        <v>0</v>
      </c>
      <c r="AS282" s="9">
        <v>0</v>
      </c>
      <c r="AT282" s="8">
        <v>0</v>
      </c>
      <c r="AU282" s="9">
        <v>1</v>
      </c>
      <c r="AV282" s="31">
        <v>0</v>
      </c>
      <c r="AW282" s="9">
        <v>1</v>
      </c>
      <c r="AX282" s="9">
        <v>0</v>
      </c>
      <c r="AY282" s="31">
        <v>0</v>
      </c>
      <c r="AZ282" s="21">
        <v>2001</v>
      </c>
      <c r="BA282" s="23"/>
      <c r="BB282" s="39">
        <v>0.01</v>
      </c>
      <c r="BC282" s="39">
        <v>0.41725000000000001</v>
      </c>
      <c r="BD282" s="39">
        <v>0.48</v>
      </c>
      <c r="BE282" s="59">
        <v>9.2749999999999999E-2</v>
      </c>
      <c r="BF282" s="39" t="s">
        <v>433</v>
      </c>
      <c r="BG282" s="59" t="s">
        <v>433</v>
      </c>
      <c r="BH282" s="39" t="s">
        <v>433</v>
      </c>
      <c r="BI282" s="39" t="s">
        <v>433</v>
      </c>
      <c r="BJ282" s="39" t="s">
        <v>433</v>
      </c>
      <c r="BK282" s="39" t="s">
        <v>433</v>
      </c>
      <c r="BL282" s="39" t="s">
        <v>433</v>
      </c>
      <c r="BM282" s="57">
        <v>1</v>
      </c>
      <c r="BN282" s="18">
        <v>0</v>
      </c>
      <c r="BO282">
        <v>0.48</v>
      </c>
      <c r="BP282" s="54">
        <v>0.52</v>
      </c>
      <c r="BQ282" t="s">
        <v>433</v>
      </c>
      <c r="BR282" s="54" t="s">
        <v>433</v>
      </c>
      <c r="BT282" s="18"/>
      <c r="BU282">
        <v>0</v>
      </c>
      <c r="BV282" s="18">
        <v>1</v>
      </c>
      <c r="BW282" s="18" t="s">
        <v>62</v>
      </c>
      <c r="CD282" s="18"/>
      <c r="CG282" s="18"/>
      <c r="CJ282" s="25">
        <v>44.274999999999999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 s="18">
        <v>0</v>
      </c>
      <c r="CS282">
        <v>0</v>
      </c>
      <c r="CT282">
        <v>1</v>
      </c>
      <c r="CU282">
        <v>0</v>
      </c>
      <c r="CV282" s="18">
        <v>0</v>
      </c>
      <c r="CW282">
        <v>0</v>
      </c>
      <c r="CX282">
        <v>0</v>
      </c>
      <c r="CY282">
        <v>0</v>
      </c>
      <c r="CZ282">
        <v>0</v>
      </c>
      <c r="DA282" s="18">
        <v>0</v>
      </c>
      <c r="DB282">
        <v>1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1</v>
      </c>
      <c r="DI282">
        <v>0</v>
      </c>
      <c r="DJ282">
        <v>0</v>
      </c>
      <c r="DK282">
        <v>0</v>
      </c>
      <c r="DL282" s="18">
        <v>1</v>
      </c>
      <c r="DN282" s="18"/>
      <c r="DS282" s="43" t="s">
        <v>397</v>
      </c>
    </row>
    <row r="283" spans="1:123" x14ac:dyDescent="0.25">
      <c r="A283">
        <v>282</v>
      </c>
      <c r="B283">
        <v>19</v>
      </c>
      <c r="C283" s="25" t="s">
        <v>560</v>
      </c>
      <c r="D283" s="12">
        <v>13.5</v>
      </c>
      <c r="E283" s="14">
        <v>0.7</v>
      </c>
      <c r="F283" s="7">
        <f t="shared" si="211"/>
        <v>19.285714285714288</v>
      </c>
      <c r="G283" s="7">
        <f t="shared" si="205"/>
        <v>12.8</v>
      </c>
      <c r="H283" s="16">
        <f t="shared" si="206"/>
        <v>14.2</v>
      </c>
      <c r="I283" s="11">
        <f t="shared" si="200"/>
        <v>0.30573988659797846</v>
      </c>
      <c r="J283" s="39">
        <f t="shared" si="201"/>
        <v>1.5853179305080366E-2</v>
      </c>
      <c r="K283" s="39">
        <f t="shared" si="208"/>
        <v>63.078829852100171</v>
      </c>
      <c r="L283" s="39">
        <f t="shared" si="209"/>
        <v>0.28988670729289812</v>
      </c>
      <c r="M283" s="39">
        <f t="shared" si="210"/>
        <v>0.32159306590305881</v>
      </c>
      <c r="N283" s="42"/>
      <c r="O283" s="8"/>
      <c r="P283" s="9"/>
      <c r="Q283" s="9"/>
      <c r="R283" s="8"/>
      <c r="S283" s="9"/>
      <c r="T283" s="9"/>
      <c r="U283" s="8"/>
      <c r="V283" s="9"/>
      <c r="W283" s="9"/>
      <c r="X283" s="9"/>
      <c r="Y283" s="8"/>
      <c r="Z283" s="9"/>
      <c r="AA283" s="8">
        <v>1</v>
      </c>
      <c r="AB283" s="9">
        <v>0</v>
      </c>
      <c r="AC283" s="8">
        <v>1</v>
      </c>
      <c r="AD283" s="9">
        <v>0</v>
      </c>
      <c r="AE283" s="9">
        <v>0</v>
      </c>
      <c r="AF283" s="9">
        <v>0</v>
      </c>
      <c r="AG283" s="9">
        <v>0</v>
      </c>
      <c r="AH283" s="8">
        <v>3613</v>
      </c>
      <c r="AI283" s="9">
        <v>5</v>
      </c>
      <c r="AJ283" s="9">
        <f t="shared" si="197"/>
        <v>3607</v>
      </c>
      <c r="AL283" s="7">
        <v>17</v>
      </c>
      <c r="AM283" s="7">
        <f t="shared" si="207"/>
        <v>21.274999999999999</v>
      </c>
      <c r="AN283" s="9">
        <v>1</v>
      </c>
      <c r="AO283" s="9">
        <v>0</v>
      </c>
      <c r="AP283" s="9">
        <v>0</v>
      </c>
      <c r="AQ283" s="9">
        <v>1</v>
      </c>
      <c r="AR283" s="9">
        <v>0</v>
      </c>
      <c r="AS283" s="9">
        <v>0</v>
      </c>
      <c r="AT283" s="8">
        <v>0</v>
      </c>
      <c r="AU283" s="9">
        <v>1</v>
      </c>
      <c r="AV283" s="31">
        <v>0</v>
      </c>
      <c r="AW283" s="9">
        <v>1</v>
      </c>
      <c r="AX283" s="9">
        <v>0</v>
      </c>
      <c r="AY283" s="31">
        <v>0</v>
      </c>
      <c r="AZ283" s="21">
        <v>2001</v>
      </c>
      <c r="BA283" s="23"/>
      <c r="BB283" s="39">
        <v>0.01</v>
      </c>
      <c r="BC283" s="39">
        <v>0.41725000000000001</v>
      </c>
      <c r="BD283" s="39">
        <v>0.48</v>
      </c>
      <c r="BE283" s="59">
        <v>9.2749999999999999E-2</v>
      </c>
      <c r="BF283" s="39" t="s">
        <v>433</v>
      </c>
      <c r="BG283" s="59" t="s">
        <v>433</v>
      </c>
      <c r="BH283" s="39" t="s">
        <v>433</v>
      </c>
      <c r="BI283" s="39" t="s">
        <v>433</v>
      </c>
      <c r="BJ283" s="39" t="s">
        <v>433</v>
      </c>
      <c r="BK283" s="39" t="s">
        <v>433</v>
      </c>
      <c r="BL283" s="39" t="s">
        <v>433</v>
      </c>
      <c r="BM283" s="57">
        <v>1</v>
      </c>
      <c r="BN283" s="18">
        <v>0</v>
      </c>
      <c r="BO283">
        <v>0.48</v>
      </c>
      <c r="BP283" s="54">
        <v>0.52</v>
      </c>
      <c r="BQ283" t="s">
        <v>433</v>
      </c>
      <c r="BR283" s="54" t="s">
        <v>433</v>
      </c>
      <c r="BT283" s="18"/>
      <c r="BU283">
        <v>0</v>
      </c>
      <c r="BV283" s="18">
        <v>1</v>
      </c>
      <c r="BW283" s="18" t="s">
        <v>62</v>
      </c>
      <c r="CD283" s="18"/>
      <c r="CG283" s="18"/>
      <c r="CJ283" s="25">
        <v>44.274999999999999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 s="18">
        <v>0</v>
      </c>
      <c r="CS283">
        <v>0</v>
      </c>
      <c r="CT283">
        <v>1</v>
      </c>
      <c r="CU283">
        <v>0</v>
      </c>
      <c r="CV283" s="18">
        <v>0</v>
      </c>
      <c r="CW283">
        <v>0</v>
      </c>
      <c r="CX283">
        <v>0</v>
      </c>
      <c r="CY283">
        <v>0</v>
      </c>
      <c r="CZ283">
        <v>0</v>
      </c>
      <c r="DA283" s="18">
        <v>0</v>
      </c>
      <c r="DB283">
        <v>1</v>
      </c>
      <c r="DC283">
        <v>1</v>
      </c>
      <c r="DD283">
        <v>0</v>
      </c>
      <c r="DE283">
        <v>0</v>
      </c>
      <c r="DF283">
        <v>0</v>
      </c>
      <c r="DG283">
        <v>1</v>
      </c>
      <c r="DH283">
        <v>1</v>
      </c>
      <c r="DI283">
        <v>0</v>
      </c>
      <c r="DJ283">
        <v>0</v>
      </c>
      <c r="DK283">
        <v>0</v>
      </c>
      <c r="DL283" s="18">
        <v>1</v>
      </c>
      <c r="DN283" s="18"/>
      <c r="DS283" s="43" t="s">
        <v>397</v>
      </c>
    </row>
    <row r="284" spans="1:123" x14ac:dyDescent="0.25">
      <c r="A284">
        <v>283</v>
      </c>
      <c r="B284">
        <v>19</v>
      </c>
      <c r="C284" s="25" t="s">
        <v>560</v>
      </c>
      <c r="D284" s="12">
        <v>6.3</v>
      </c>
      <c r="E284" s="14">
        <v>0.7</v>
      </c>
      <c r="F284" s="7">
        <f t="shared" si="211"/>
        <v>9</v>
      </c>
      <c r="G284" s="7">
        <f t="shared" si="205"/>
        <v>5.6</v>
      </c>
      <c r="H284" s="16">
        <f t="shared" si="206"/>
        <v>7</v>
      </c>
      <c r="I284" s="11">
        <f t="shared" si="200"/>
        <v>0.14819960743622645</v>
      </c>
      <c r="J284" s="39">
        <f t="shared" si="201"/>
        <v>1.6466623048469606E-2</v>
      </c>
      <c r="K284" s="39">
        <f t="shared" si="208"/>
        <v>60.728905802755904</v>
      </c>
      <c r="L284" s="39">
        <f t="shared" si="209"/>
        <v>0.13173298438775685</v>
      </c>
      <c r="M284" s="39">
        <f t="shared" si="210"/>
        <v>0.16466623048469606</v>
      </c>
      <c r="N284" s="42"/>
      <c r="O284" s="8"/>
      <c r="P284" s="9"/>
      <c r="Q284" s="9"/>
      <c r="R284" s="8"/>
      <c r="S284" s="9"/>
      <c r="T284" s="9"/>
      <c r="U284" s="8"/>
      <c r="V284" s="9"/>
      <c r="W284" s="9"/>
      <c r="X284" s="9"/>
      <c r="Y284" s="8"/>
      <c r="Z284" s="9"/>
      <c r="AA284" s="8">
        <v>1</v>
      </c>
      <c r="AB284" s="9">
        <v>0</v>
      </c>
      <c r="AC284" s="8">
        <v>1</v>
      </c>
      <c r="AD284" s="9">
        <v>0</v>
      </c>
      <c r="AE284" s="9">
        <v>0</v>
      </c>
      <c r="AF284" s="9">
        <v>0</v>
      </c>
      <c r="AG284" s="9">
        <v>0</v>
      </c>
      <c r="AH284" s="8">
        <v>3613</v>
      </c>
      <c r="AI284" s="9">
        <v>5</v>
      </c>
      <c r="AJ284" s="9">
        <f t="shared" si="197"/>
        <v>3607</v>
      </c>
      <c r="AL284" s="7">
        <v>7</v>
      </c>
      <c r="AM284" s="7">
        <f t="shared" si="207"/>
        <v>31.274999999999999</v>
      </c>
      <c r="AN284" s="9">
        <v>1</v>
      </c>
      <c r="AO284" s="9">
        <v>0</v>
      </c>
      <c r="AP284" s="9">
        <v>0</v>
      </c>
      <c r="AQ284" s="9">
        <v>1</v>
      </c>
      <c r="AR284" s="9">
        <v>0</v>
      </c>
      <c r="AS284" s="9">
        <v>0</v>
      </c>
      <c r="AT284" s="8">
        <v>0</v>
      </c>
      <c r="AU284" s="9">
        <v>1</v>
      </c>
      <c r="AV284" s="31">
        <v>0</v>
      </c>
      <c r="AW284" s="9">
        <v>1</v>
      </c>
      <c r="AX284" s="9">
        <v>0</v>
      </c>
      <c r="AY284" s="31">
        <v>0</v>
      </c>
      <c r="AZ284" s="21">
        <v>2001</v>
      </c>
      <c r="BA284" s="23"/>
      <c r="BB284" s="39">
        <v>0.01</v>
      </c>
      <c r="BC284" s="39">
        <v>0.41725000000000001</v>
      </c>
      <c r="BD284" s="39">
        <v>0.48</v>
      </c>
      <c r="BE284" s="59">
        <v>9.2749999999999999E-2</v>
      </c>
      <c r="BF284" s="39" t="s">
        <v>433</v>
      </c>
      <c r="BG284" s="59" t="s">
        <v>433</v>
      </c>
      <c r="BH284" s="39" t="s">
        <v>433</v>
      </c>
      <c r="BI284" s="39" t="s">
        <v>433</v>
      </c>
      <c r="BJ284" s="39" t="s">
        <v>433</v>
      </c>
      <c r="BK284" s="39" t="s">
        <v>433</v>
      </c>
      <c r="BL284" s="39" t="s">
        <v>433</v>
      </c>
      <c r="BM284" s="57">
        <v>1</v>
      </c>
      <c r="BN284" s="18">
        <v>0</v>
      </c>
      <c r="BO284">
        <v>0.48</v>
      </c>
      <c r="BP284" s="54">
        <v>0.52</v>
      </c>
      <c r="BQ284" t="s">
        <v>433</v>
      </c>
      <c r="BR284" s="54" t="s">
        <v>433</v>
      </c>
      <c r="BT284" s="18"/>
      <c r="BU284">
        <v>0</v>
      </c>
      <c r="BV284" s="18">
        <v>1</v>
      </c>
      <c r="BW284" s="18" t="s">
        <v>62</v>
      </c>
      <c r="CD284" s="18"/>
      <c r="CG284" s="18"/>
      <c r="CJ284" s="25">
        <v>44.274999999999999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 s="18">
        <v>0</v>
      </c>
      <c r="CS284">
        <v>0</v>
      </c>
      <c r="CT284">
        <v>1</v>
      </c>
      <c r="CU284">
        <v>0</v>
      </c>
      <c r="CV284" s="18">
        <v>0</v>
      </c>
      <c r="CW284">
        <v>0</v>
      </c>
      <c r="CX284">
        <v>0</v>
      </c>
      <c r="CY284">
        <v>0</v>
      </c>
      <c r="CZ284">
        <v>0</v>
      </c>
      <c r="DA284" s="18">
        <v>0</v>
      </c>
      <c r="DB284">
        <v>1</v>
      </c>
      <c r="DC284">
        <v>1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0</v>
      </c>
      <c r="DK284">
        <v>0</v>
      </c>
      <c r="DL284" s="18">
        <v>1</v>
      </c>
      <c r="DN284" s="18"/>
      <c r="DS284" s="43" t="s">
        <v>397</v>
      </c>
    </row>
    <row r="285" spans="1:123" x14ac:dyDescent="0.25">
      <c r="A285">
        <v>284</v>
      </c>
      <c r="B285">
        <v>19</v>
      </c>
      <c r="C285" s="25" t="s">
        <v>560</v>
      </c>
      <c r="D285" s="12">
        <v>13.5</v>
      </c>
      <c r="E285" s="14">
        <v>0.7</v>
      </c>
      <c r="F285" s="7">
        <f t="shared" si="211"/>
        <v>19.285714285714288</v>
      </c>
      <c r="G285" s="7">
        <f t="shared" si="205"/>
        <v>12.8</v>
      </c>
      <c r="H285" s="16">
        <f t="shared" si="206"/>
        <v>14.2</v>
      </c>
      <c r="I285" s="11">
        <f t="shared" si="200"/>
        <v>0.30573988659797846</v>
      </c>
      <c r="J285" s="39">
        <f t="shared" si="201"/>
        <v>1.5853179305080366E-2</v>
      </c>
      <c r="K285" s="39">
        <f t="shared" si="208"/>
        <v>63.078829852100171</v>
      </c>
      <c r="L285" s="39">
        <f t="shared" si="209"/>
        <v>0.28988670729289812</v>
      </c>
      <c r="M285" s="39">
        <f t="shared" si="210"/>
        <v>0.32159306590305881</v>
      </c>
      <c r="N285" s="42"/>
      <c r="O285" s="8"/>
      <c r="P285" s="9"/>
      <c r="Q285" s="9"/>
      <c r="R285" s="8"/>
      <c r="S285" s="9"/>
      <c r="T285" s="9"/>
      <c r="U285" s="8"/>
      <c r="V285" s="9"/>
      <c r="W285" s="9"/>
      <c r="X285" s="9"/>
      <c r="Y285" s="8"/>
      <c r="Z285" s="9"/>
      <c r="AA285" s="8">
        <v>1</v>
      </c>
      <c r="AB285" s="9">
        <v>0</v>
      </c>
      <c r="AC285" s="8">
        <v>1</v>
      </c>
      <c r="AD285" s="9">
        <v>0</v>
      </c>
      <c r="AE285" s="9">
        <v>0</v>
      </c>
      <c r="AF285" s="9">
        <v>0</v>
      </c>
      <c r="AG285" s="9">
        <v>0</v>
      </c>
      <c r="AH285" s="8">
        <v>3613</v>
      </c>
      <c r="AI285" s="9">
        <v>5</v>
      </c>
      <c r="AJ285" s="9">
        <f t="shared" si="197"/>
        <v>3607</v>
      </c>
      <c r="AL285" s="7">
        <v>17</v>
      </c>
      <c r="AM285" s="7">
        <f t="shared" si="207"/>
        <v>21.274999999999999</v>
      </c>
      <c r="AN285" s="9">
        <v>1</v>
      </c>
      <c r="AO285" s="9">
        <v>0</v>
      </c>
      <c r="AP285" s="9">
        <v>0</v>
      </c>
      <c r="AQ285" s="9">
        <v>1</v>
      </c>
      <c r="AR285" s="9">
        <v>0</v>
      </c>
      <c r="AS285" s="9">
        <v>0</v>
      </c>
      <c r="AT285" s="8">
        <v>0</v>
      </c>
      <c r="AU285" s="9">
        <v>1</v>
      </c>
      <c r="AV285" s="31">
        <v>0</v>
      </c>
      <c r="AW285" s="9">
        <v>1</v>
      </c>
      <c r="AX285" s="9">
        <v>0</v>
      </c>
      <c r="AY285" s="31">
        <v>0</v>
      </c>
      <c r="AZ285" s="21">
        <v>2001</v>
      </c>
      <c r="BA285" s="23"/>
      <c r="BB285" s="39">
        <v>0.01</v>
      </c>
      <c r="BC285" s="39">
        <v>0.41725000000000001</v>
      </c>
      <c r="BD285" s="39">
        <v>0.48</v>
      </c>
      <c r="BE285" s="59">
        <v>9.2749999999999999E-2</v>
      </c>
      <c r="BF285" s="39" t="s">
        <v>433</v>
      </c>
      <c r="BG285" s="59" t="s">
        <v>433</v>
      </c>
      <c r="BH285" s="39" t="s">
        <v>433</v>
      </c>
      <c r="BI285" s="39" t="s">
        <v>433</v>
      </c>
      <c r="BJ285" s="39" t="s">
        <v>433</v>
      </c>
      <c r="BK285" s="39" t="s">
        <v>433</v>
      </c>
      <c r="BL285" s="39" t="s">
        <v>433</v>
      </c>
      <c r="BM285" s="57">
        <v>1</v>
      </c>
      <c r="BN285" s="18">
        <v>0</v>
      </c>
      <c r="BO285">
        <v>0.48</v>
      </c>
      <c r="BP285" s="54">
        <v>0.52</v>
      </c>
      <c r="BQ285" t="s">
        <v>433</v>
      </c>
      <c r="BR285" s="54" t="s">
        <v>433</v>
      </c>
      <c r="BT285" s="18"/>
      <c r="BU285">
        <v>0</v>
      </c>
      <c r="BV285" s="18">
        <v>1</v>
      </c>
      <c r="BW285" s="18" t="s">
        <v>62</v>
      </c>
      <c r="CD285" s="18"/>
      <c r="CG285" s="18"/>
      <c r="CJ285" s="25">
        <v>44.274999999999999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 s="18">
        <v>0</v>
      </c>
      <c r="CS285">
        <v>0</v>
      </c>
      <c r="CT285">
        <v>1</v>
      </c>
      <c r="CU285">
        <v>0</v>
      </c>
      <c r="CV285" s="18">
        <v>0</v>
      </c>
      <c r="CW285">
        <v>0</v>
      </c>
      <c r="CX285">
        <v>0</v>
      </c>
      <c r="CY285">
        <v>0</v>
      </c>
      <c r="CZ285">
        <v>0</v>
      </c>
      <c r="DA285" s="18">
        <v>0</v>
      </c>
      <c r="DB285">
        <v>1</v>
      </c>
      <c r="DC285">
        <v>1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0</v>
      </c>
      <c r="DK285">
        <v>0</v>
      </c>
      <c r="DL285" s="18">
        <v>1</v>
      </c>
      <c r="DN285" s="18"/>
      <c r="DS285" s="43" t="s">
        <v>397</v>
      </c>
    </row>
    <row r="286" spans="1:123" x14ac:dyDescent="0.25">
      <c r="A286">
        <v>285</v>
      </c>
      <c r="B286">
        <v>19</v>
      </c>
      <c r="C286" s="25" t="s">
        <v>560</v>
      </c>
      <c r="D286" s="12">
        <v>6.2</v>
      </c>
      <c r="E286" s="14">
        <v>0.8</v>
      </c>
      <c r="F286" s="7">
        <f t="shared" si="211"/>
        <v>7.75</v>
      </c>
      <c r="G286" s="7">
        <f t="shared" si="205"/>
        <v>5.4</v>
      </c>
      <c r="H286" s="16">
        <f t="shared" si="206"/>
        <v>7</v>
      </c>
      <c r="I286" s="11">
        <f t="shared" si="200"/>
        <v>0.12803251186248216</v>
      </c>
      <c r="J286" s="39">
        <f t="shared" si="201"/>
        <v>1.652032411128802E-2</v>
      </c>
      <c r="K286" s="39">
        <f t="shared" si="208"/>
        <v>60.531500064016249</v>
      </c>
      <c r="L286" s="39">
        <f t="shared" si="209"/>
        <v>0.11151218775119413</v>
      </c>
      <c r="M286" s="39">
        <f t="shared" si="210"/>
        <v>0.14455283597377017</v>
      </c>
      <c r="N286" s="42"/>
      <c r="O286" s="8"/>
      <c r="P286" s="9"/>
      <c r="Q286" s="9"/>
      <c r="R286" s="8"/>
      <c r="S286" s="9"/>
      <c r="T286" s="9"/>
      <c r="U286" s="8"/>
      <c r="V286" s="9"/>
      <c r="W286" s="9"/>
      <c r="X286" s="9"/>
      <c r="Y286" s="8"/>
      <c r="Z286" s="9"/>
      <c r="AA286" s="8">
        <v>1</v>
      </c>
      <c r="AB286" s="9">
        <v>0</v>
      </c>
      <c r="AC286" s="8">
        <v>1</v>
      </c>
      <c r="AD286" s="9">
        <v>0</v>
      </c>
      <c r="AE286" s="9">
        <v>0</v>
      </c>
      <c r="AF286" s="9">
        <v>0</v>
      </c>
      <c r="AG286" s="9">
        <v>0</v>
      </c>
      <c r="AH286" s="8">
        <v>3610</v>
      </c>
      <c r="AI286" s="9">
        <v>5</v>
      </c>
      <c r="AJ286" s="9">
        <f t="shared" si="197"/>
        <v>3604</v>
      </c>
      <c r="AL286" s="7">
        <v>7</v>
      </c>
      <c r="AM286" s="7">
        <f t="shared" si="207"/>
        <v>31.274999999999999</v>
      </c>
      <c r="AN286" s="9">
        <v>1</v>
      </c>
      <c r="AO286" s="9">
        <v>0</v>
      </c>
      <c r="AP286" s="9">
        <v>0</v>
      </c>
      <c r="AQ286" s="9">
        <v>1</v>
      </c>
      <c r="AR286" s="9">
        <v>0</v>
      </c>
      <c r="AS286" s="9">
        <v>0</v>
      </c>
      <c r="AT286" s="8">
        <v>0</v>
      </c>
      <c r="AU286" s="9">
        <v>1</v>
      </c>
      <c r="AV286" s="31">
        <v>0</v>
      </c>
      <c r="AW286" s="9">
        <v>1</v>
      </c>
      <c r="AX286" s="9">
        <v>0</v>
      </c>
      <c r="AY286" s="31">
        <v>0</v>
      </c>
      <c r="AZ286" s="21">
        <v>2001</v>
      </c>
      <c r="BA286" s="23"/>
      <c r="BB286" s="39">
        <v>0.01</v>
      </c>
      <c r="BC286" s="39">
        <v>0.41725000000000001</v>
      </c>
      <c r="BD286" s="39">
        <v>0.48</v>
      </c>
      <c r="BE286" s="59">
        <v>9.2749999999999999E-2</v>
      </c>
      <c r="BF286" s="39" t="s">
        <v>433</v>
      </c>
      <c r="BG286" s="59" t="s">
        <v>433</v>
      </c>
      <c r="BH286" s="39" t="s">
        <v>433</v>
      </c>
      <c r="BI286" s="39" t="s">
        <v>433</v>
      </c>
      <c r="BJ286" s="39" t="s">
        <v>433</v>
      </c>
      <c r="BK286" s="39" t="s">
        <v>433</v>
      </c>
      <c r="BL286" s="39" t="s">
        <v>433</v>
      </c>
      <c r="BM286" s="57">
        <v>1</v>
      </c>
      <c r="BN286" s="18">
        <v>0</v>
      </c>
      <c r="BO286">
        <v>0.48</v>
      </c>
      <c r="BP286" s="54">
        <v>0.52</v>
      </c>
      <c r="BQ286" t="s">
        <v>433</v>
      </c>
      <c r="BR286" s="54" t="s">
        <v>433</v>
      </c>
      <c r="BT286" s="18"/>
      <c r="BU286">
        <v>0</v>
      </c>
      <c r="BV286" s="18">
        <v>1</v>
      </c>
      <c r="BW286" s="18" t="s">
        <v>62</v>
      </c>
      <c r="CD286" s="18"/>
      <c r="CG286" s="18"/>
      <c r="CJ286" s="25">
        <v>44.274999999999999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 s="18">
        <v>0</v>
      </c>
      <c r="CS286">
        <v>0</v>
      </c>
      <c r="CT286">
        <v>1</v>
      </c>
      <c r="CU286">
        <v>0</v>
      </c>
      <c r="CV286" s="18">
        <v>0</v>
      </c>
      <c r="CW286">
        <v>0</v>
      </c>
      <c r="CX286">
        <v>0</v>
      </c>
      <c r="CY286">
        <v>0</v>
      </c>
      <c r="CZ286">
        <v>0</v>
      </c>
      <c r="DA286" s="18">
        <v>0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K286">
        <v>0</v>
      </c>
      <c r="DL286" s="18">
        <v>1</v>
      </c>
      <c r="DN286" s="18"/>
      <c r="DS286" s="43" t="s">
        <v>397</v>
      </c>
    </row>
    <row r="287" spans="1:123" x14ac:dyDescent="0.25">
      <c r="A287">
        <v>286</v>
      </c>
      <c r="B287">
        <v>19</v>
      </c>
      <c r="C287" s="25" t="s">
        <v>560</v>
      </c>
      <c r="D287" s="12">
        <v>12.9</v>
      </c>
      <c r="E287" s="14">
        <v>0.7</v>
      </c>
      <c r="F287" s="7">
        <f t="shared" si="211"/>
        <v>18.428571428571431</v>
      </c>
      <c r="G287" s="7">
        <f t="shared" si="205"/>
        <v>12.200000000000001</v>
      </c>
      <c r="H287" s="16">
        <f t="shared" si="206"/>
        <v>13.6</v>
      </c>
      <c r="I287" s="11">
        <f t="shared" si="200"/>
        <v>0.2936805581146279</v>
      </c>
      <c r="J287" s="39">
        <f t="shared" si="201"/>
        <v>1.5936154316297638E-2</v>
      </c>
      <c r="K287" s="39">
        <f t="shared" si="208"/>
        <v>62.750396372437024</v>
      </c>
      <c r="L287" s="39">
        <f t="shared" si="209"/>
        <v>0.27774440379833026</v>
      </c>
      <c r="M287" s="39">
        <f t="shared" si="210"/>
        <v>0.30961671243092553</v>
      </c>
      <c r="N287" s="42"/>
      <c r="O287" s="8"/>
      <c r="P287" s="9"/>
      <c r="Q287" s="9"/>
      <c r="R287" s="8"/>
      <c r="S287" s="9"/>
      <c r="T287" s="9"/>
      <c r="U287" s="8"/>
      <c r="V287" s="9"/>
      <c r="W287" s="9"/>
      <c r="X287" s="9"/>
      <c r="Y287" s="8"/>
      <c r="Z287" s="9"/>
      <c r="AA287" s="8">
        <v>1</v>
      </c>
      <c r="AB287" s="9">
        <v>0</v>
      </c>
      <c r="AC287" s="8">
        <v>1</v>
      </c>
      <c r="AD287" s="9">
        <v>0</v>
      </c>
      <c r="AE287" s="9">
        <v>0</v>
      </c>
      <c r="AF287" s="9">
        <v>0</v>
      </c>
      <c r="AG287" s="9">
        <v>0</v>
      </c>
      <c r="AH287" s="8">
        <v>3610</v>
      </c>
      <c r="AI287" s="9">
        <v>11</v>
      </c>
      <c r="AJ287" s="9">
        <f t="shared" si="197"/>
        <v>3598</v>
      </c>
      <c r="AL287" s="7">
        <v>17</v>
      </c>
      <c r="AM287" s="7">
        <f t="shared" si="207"/>
        <v>21.274999999999999</v>
      </c>
      <c r="AN287" s="9">
        <v>1</v>
      </c>
      <c r="AO287" s="9">
        <v>0</v>
      </c>
      <c r="AP287" s="9">
        <v>0</v>
      </c>
      <c r="AQ287" s="9">
        <v>1</v>
      </c>
      <c r="AR287" s="9">
        <v>0</v>
      </c>
      <c r="AS287" s="9">
        <v>0</v>
      </c>
      <c r="AT287" s="8">
        <v>0</v>
      </c>
      <c r="AU287" s="9">
        <v>1</v>
      </c>
      <c r="AV287" s="31">
        <v>0</v>
      </c>
      <c r="AW287" s="9">
        <v>1</v>
      </c>
      <c r="AX287" s="9">
        <v>0</v>
      </c>
      <c r="AY287" s="31">
        <v>0</v>
      </c>
      <c r="AZ287" s="21">
        <v>2001</v>
      </c>
      <c r="BA287" s="23"/>
      <c r="BB287" s="39">
        <v>0.01</v>
      </c>
      <c r="BC287" s="39">
        <v>0.41725000000000001</v>
      </c>
      <c r="BD287" s="39">
        <v>0.48</v>
      </c>
      <c r="BE287" s="59">
        <v>9.2749999999999999E-2</v>
      </c>
      <c r="BF287" s="39" t="s">
        <v>433</v>
      </c>
      <c r="BG287" s="59" t="s">
        <v>433</v>
      </c>
      <c r="BH287" s="39" t="s">
        <v>433</v>
      </c>
      <c r="BI287" s="39" t="s">
        <v>433</v>
      </c>
      <c r="BJ287" s="39" t="s">
        <v>433</v>
      </c>
      <c r="BK287" s="39" t="s">
        <v>433</v>
      </c>
      <c r="BL287" s="39" t="s">
        <v>433</v>
      </c>
      <c r="BM287" s="57">
        <v>1</v>
      </c>
      <c r="BN287" s="18">
        <v>0</v>
      </c>
      <c r="BO287">
        <v>0.48</v>
      </c>
      <c r="BP287" s="54">
        <v>0.52</v>
      </c>
      <c r="BQ287" t="s">
        <v>433</v>
      </c>
      <c r="BR287" s="54" t="s">
        <v>433</v>
      </c>
      <c r="BT287" s="18"/>
      <c r="BU287">
        <v>0</v>
      </c>
      <c r="BV287" s="18">
        <v>1</v>
      </c>
      <c r="BW287" s="18" t="s">
        <v>62</v>
      </c>
      <c r="CD287" s="18"/>
      <c r="CG287" s="18"/>
      <c r="CJ287" s="25">
        <v>44.274999999999999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 s="18">
        <v>0</v>
      </c>
      <c r="CS287">
        <v>0</v>
      </c>
      <c r="CT287">
        <v>1</v>
      </c>
      <c r="CU287">
        <v>0</v>
      </c>
      <c r="CV287" s="18">
        <v>0</v>
      </c>
      <c r="CW287">
        <v>0</v>
      </c>
      <c r="CX287">
        <v>0</v>
      </c>
      <c r="CY287">
        <v>0</v>
      </c>
      <c r="CZ287">
        <v>0</v>
      </c>
      <c r="DA287" s="18">
        <v>0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0</v>
      </c>
      <c r="DK287">
        <v>0</v>
      </c>
      <c r="DL287" s="18">
        <v>1</v>
      </c>
      <c r="DN287" s="18"/>
      <c r="DS287" s="43" t="s">
        <v>397</v>
      </c>
    </row>
    <row r="288" spans="1:123" x14ac:dyDescent="0.25">
      <c r="A288">
        <v>287</v>
      </c>
      <c r="B288">
        <v>19</v>
      </c>
      <c r="C288" s="25" t="s">
        <v>560</v>
      </c>
      <c r="D288" s="12">
        <v>5.4</v>
      </c>
      <c r="E288" s="14">
        <v>0.7</v>
      </c>
      <c r="F288" s="7">
        <f t="shared" si="211"/>
        <v>7.7142857142857153</v>
      </c>
      <c r="G288" s="7">
        <f t="shared" si="205"/>
        <v>4.7</v>
      </c>
      <c r="H288" s="16">
        <f t="shared" si="206"/>
        <v>6.1000000000000005</v>
      </c>
      <c r="I288" s="11">
        <f t="shared" si="200"/>
        <v>0.12755660349884759</v>
      </c>
      <c r="J288" s="39">
        <f t="shared" si="201"/>
        <v>1.6535115268369132E-2</v>
      </c>
      <c r="K288" s="39">
        <f t="shared" si="208"/>
        <v>60.4773528197261</v>
      </c>
      <c r="L288" s="39">
        <f t="shared" si="209"/>
        <v>0.11102148823047846</v>
      </c>
      <c r="M288" s="39">
        <f t="shared" si="210"/>
        <v>0.14409171876721671</v>
      </c>
      <c r="N288" s="42"/>
      <c r="O288" s="8"/>
      <c r="P288" s="9"/>
      <c r="Q288" s="9"/>
      <c r="R288" s="8"/>
      <c r="S288" s="9"/>
      <c r="T288" s="9"/>
      <c r="U288" s="8"/>
      <c r="V288" s="9"/>
      <c r="W288" s="9"/>
      <c r="X288" s="9"/>
      <c r="Y288" s="8"/>
      <c r="Z288" s="9"/>
      <c r="AA288" s="8">
        <v>1</v>
      </c>
      <c r="AB288" s="9">
        <v>0</v>
      </c>
      <c r="AC288" s="8">
        <v>1</v>
      </c>
      <c r="AD288" s="9">
        <v>0</v>
      </c>
      <c r="AE288" s="9">
        <v>0</v>
      </c>
      <c r="AF288" s="9">
        <v>0</v>
      </c>
      <c r="AG288" s="9">
        <v>0</v>
      </c>
      <c r="AH288" s="8">
        <v>3610</v>
      </c>
      <c r="AI288" s="9">
        <v>11</v>
      </c>
      <c r="AJ288" s="9">
        <f t="shared" si="197"/>
        <v>3598</v>
      </c>
      <c r="AL288" s="7">
        <v>7</v>
      </c>
      <c r="AM288" s="7">
        <f t="shared" si="207"/>
        <v>31.274999999999999</v>
      </c>
      <c r="AN288" s="9">
        <v>1</v>
      </c>
      <c r="AO288" s="9">
        <v>0</v>
      </c>
      <c r="AP288" s="9">
        <v>0</v>
      </c>
      <c r="AQ288" s="9">
        <v>1</v>
      </c>
      <c r="AR288" s="9">
        <v>0</v>
      </c>
      <c r="AS288" s="9">
        <v>0</v>
      </c>
      <c r="AT288" s="8">
        <v>0</v>
      </c>
      <c r="AU288" s="9">
        <v>1</v>
      </c>
      <c r="AV288" s="31">
        <v>0</v>
      </c>
      <c r="AW288" s="9">
        <v>1</v>
      </c>
      <c r="AX288" s="9">
        <v>0</v>
      </c>
      <c r="AY288" s="31">
        <v>0</v>
      </c>
      <c r="AZ288" s="21">
        <v>2001</v>
      </c>
      <c r="BA288" s="23"/>
      <c r="BB288" s="39">
        <v>0.01</v>
      </c>
      <c r="BC288" s="39">
        <v>0.41725000000000001</v>
      </c>
      <c r="BD288" s="39">
        <v>0.48</v>
      </c>
      <c r="BE288" s="59">
        <v>9.2749999999999999E-2</v>
      </c>
      <c r="BF288" s="39" t="s">
        <v>433</v>
      </c>
      <c r="BG288" s="59" t="s">
        <v>433</v>
      </c>
      <c r="BH288" s="39" t="s">
        <v>433</v>
      </c>
      <c r="BI288" s="39" t="s">
        <v>433</v>
      </c>
      <c r="BJ288" s="39" t="s">
        <v>433</v>
      </c>
      <c r="BK288" s="39" t="s">
        <v>433</v>
      </c>
      <c r="BL288" s="39" t="s">
        <v>433</v>
      </c>
      <c r="BM288" s="57">
        <v>1</v>
      </c>
      <c r="BN288" s="18">
        <v>0</v>
      </c>
      <c r="BO288">
        <v>0.48</v>
      </c>
      <c r="BP288" s="54">
        <v>0.52</v>
      </c>
      <c r="BQ288" t="s">
        <v>433</v>
      </c>
      <c r="BR288" s="54" t="s">
        <v>433</v>
      </c>
      <c r="BT288" s="18"/>
      <c r="BU288">
        <v>0</v>
      </c>
      <c r="BV288" s="18">
        <v>1</v>
      </c>
      <c r="BW288" s="18" t="s">
        <v>62</v>
      </c>
      <c r="CD288" s="18"/>
      <c r="CG288" s="18"/>
      <c r="CJ288" s="25">
        <v>44.274999999999999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 s="18">
        <v>0</v>
      </c>
      <c r="CS288">
        <v>0</v>
      </c>
      <c r="CT288">
        <v>1</v>
      </c>
      <c r="CU288">
        <v>0</v>
      </c>
      <c r="CV288" s="18">
        <v>0</v>
      </c>
      <c r="CW288">
        <v>0</v>
      </c>
      <c r="CX288">
        <v>0</v>
      </c>
      <c r="CY288">
        <v>0</v>
      </c>
      <c r="CZ288">
        <v>0</v>
      </c>
      <c r="DA288" s="18">
        <v>0</v>
      </c>
      <c r="DB288">
        <v>1</v>
      </c>
      <c r="DC288">
        <v>1</v>
      </c>
      <c r="DD288">
        <v>0</v>
      </c>
      <c r="DE288">
        <v>0</v>
      </c>
      <c r="DF288">
        <v>0</v>
      </c>
      <c r="DG288">
        <v>1</v>
      </c>
      <c r="DH288">
        <v>1</v>
      </c>
      <c r="DI288">
        <v>0</v>
      </c>
      <c r="DJ288">
        <v>0</v>
      </c>
      <c r="DK288">
        <v>0</v>
      </c>
      <c r="DL288" s="18">
        <v>1</v>
      </c>
      <c r="DN288" s="18"/>
      <c r="DS288" s="43" t="s">
        <v>397</v>
      </c>
    </row>
    <row r="289" spans="1:123" x14ac:dyDescent="0.25">
      <c r="A289">
        <v>288</v>
      </c>
      <c r="B289">
        <v>19</v>
      </c>
      <c r="C289" s="25" t="s">
        <v>560</v>
      </c>
      <c r="D289" s="12">
        <v>11.9</v>
      </c>
      <c r="E289" s="14">
        <v>0.7</v>
      </c>
      <c r="F289" s="7">
        <f t="shared" si="211"/>
        <v>17</v>
      </c>
      <c r="G289" s="7">
        <f t="shared" si="205"/>
        <v>11.200000000000001</v>
      </c>
      <c r="H289" s="16">
        <f t="shared" si="206"/>
        <v>12.6</v>
      </c>
      <c r="I289" s="11">
        <f t="shared" si="200"/>
        <v>0.27277798111741397</v>
      </c>
      <c r="J289" s="39">
        <f t="shared" si="201"/>
        <v>1.6045763595141999E-2</v>
      </c>
      <c r="K289" s="39">
        <f t="shared" si="208"/>
        <v>62.321745803531535</v>
      </c>
      <c r="L289" s="39">
        <f t="shared" si="209"/>
        <v>0.25673221752227199</v>
      </c>
      <c r="M289" s="39">
        <f t="shared" si="210"/>
        <v>0.28882374471255595</v>
      </c>
      <c r="N289" s="42"/>
      <c r="O289" s="8"/>
      <c r="P289" s="9"/>
      <c r="Q289" s="9"/>
      <c r="R289" s="8"/>
      <c r="S289" s="9"/>
      <c r="T289" s="9"/>
      <c r="U289" s="8"/>
      <c r="V289" s="9"/>
      <c r="W289" s="9"/>
      <c r="X289" s="9"/>
      <c r="Y289" s="8"/>
      <c r="Z289" s="9"/>
      <c r="AA289" s="8">
        <v>1</v>
      </c>
      <c r="AB289" s="9">
        <v>0</v>
      </c>
      <c r="AC289" s="8">
        <v>1</v>
      </c>
      <c r="AD289" s="9">
        <v>0</v>
      </c>
      <c r="AE289" s="9">
        <v>0</v>
      </c>
      <c r="AF289" s="9">
        <v>0</v>
      </c>
      <c r="AG289" s="9">
        <v>0</v>
      </c>
      <c r="AH289" s="8">
        <v>3610</v>
      </c>
      <c r="AI289" s="9">
        <v>14</v>
      </c>
      <c r="AJ289" s="9">
        <f t="shared" si="197"/>
        <v>3595</v>
      </c>
      <c r="AL289" s="7">
        <v>17</v>
      </c>
      <c r="AM289" s="7">
        <f t="shared" si="207"/>
        <v>21.274999999999999</v>
      </c>
      <c r="AN289" s="9">
        <v>1</v>
      </c>
      <c r="AO289" s="9">
        <v>0</v>
      </c>
      <c r="AP289" s="9">
        <v>0</v>
      </c>
      <c r="AQ289" s="9">
        <v>1</v>
      </c>
      <c r="AR289" s="9">
        <v>0</v>
      </c>
      <c r="AS289" s="9">
        <v>0</v>
      </c>
      <c r="AT289" s="8">
        <v>0</v>
      </c>
      <c r="AU289" s="9">
        <v>1</v>
      </c>
      <c r="AV289" s="31">
        <v>0</v>
      </c>
      <c r="AW289" s="9">
        <v>1</v>
      </c>
      <c r="AX289" s="9">
        <v>0</v>
      </c>
      <c r="AY289" s="31">
        <v>0</v>
      </c>
      <c r="AZ289" s="21">
        <v>2001</v>
      </c>
      <c r="BA289" s="23"/>
      <c r="BB289" s="39">
        <v>0.01</v>
      </c>
      <c r="BC289" s="39">
        <v>0.41725000000000001</v>
      </c>
      <c r="BD289" s="39">
        <v>0.48</v>
      </c>
      <c r="BE289" s="59">
        <v>9.2749999999999999E-2</v>
      </c>
      <c r="BF289" s="39" t="s">
        <v>433</v>
      </c>
      <c r="BG289" s="59" t="s">
        <v>433</v>
      </c>
      <c r="BH289" s="39" t="s">
        <v>433</v>
      </c>
      <c r="BI289" s="39" t="s">
        <v>433</v>
      </c>
      <c r="BJ289" s="39" t="s">
        <v>433</v>
      </c>
      <c r="BK289" s="39" t="s">
        <v>433</v>
      </c>
      <c r="BL289" s="39" t="s">
        <v>433</v>
      </c>
      <c r="BM289" s="57">
        <v>1</v>
      </c>
      <c r="BN289" s="18">
        <v>0</v>
      </c>
      <c r="BO289">
        <v>0.48</v>
      </c>
      <c r="BP289" s="54">
        <v>0.52</v>
      </c>
      <c r="BQ289" t="s">
        <v>433</v>
      </c>
      <c r="BR289" s="54" t="s">
        <v>433</v>
      </c>
      <c r="BT289" s="18"/>
      <c r="BU289">
        <v>0</v>
      </c>
      <c r="BV289" s="18">
        <v>1</v>
      </c>
      <c r="BW289" s="18" t="s">
        <v>62</v>
      </c>
      <c r="CD289" s="18"/>
      <c r="CG289" s="18"/>
      <c r="CJ289" s="25">
        <v>44.274999999999999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 s="18">
        <v>0</v>
      </c>
      <c r="CS289">
        <v>0</v>
      </c>
      <c r="CT289">
        <v>1</v>
      </c>
      <c r="CU289">
        <v>0</v>
      </c>
      <c r="CV289" s="18">
        <v>0</v>
      </c>
      <c r="CW289">
        <v>0</v>
      </c>
      <c r="CX289">
        <v>0</v>
      </c>
      <c r="CY289">
        <v>0</v>
      </c>
      <c r="CZ289">
        <v>0</v>
      </c>
      <c r="DA289" s="18">
        <v>0</v>
      </c>
      <c r="DB289">
        <v>1</v>
      </c>
      <c r="DC289">
        <v>1</v>
      </c>
      <c r="DD289">
        <v>0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0</v>
      </c>
      <c r="DK289">
        <v>0</v>
      </c>
      <c r="DL289" s="18">
        <v>1</v>
      </c>
      <c r="DN289" s="18"/>
      <c r="DS289" s="43" t="s">
        <v>397</v>
      </c>
    </row>
    <row r="290" spans="1:123" x14ac:dyDescent="0.25">
      <c r="A290">
        <v>289</v>
      </c>
      <c r="B290">
        <v>19</v>
      </c>
      <c r="C290" s="25" t="s">
        <v>560</v>
      </c>
      <c r="D290" s="12">
        <v>5.3</v>
      </c>
      <c r="E290" s="14">
        <v>0.8</v>
      </c>
      <c r="F290" s="7">
        <f t="shared" si="211"/>
        <v>6.6249999999999991</v>
      </c>
      <c r="G290" s="7">
        <f t="shared" si="205"/>
        <v>4.5</v>
      </c>
      <c r="H290" s="16">
        <f t="shared" si="206"/>
        <v>6.1</v>
      </c>
      <c r="I290" s="11">
        <f t="shared" si="200"/>
        <v>0.10982504289539416</v>
      </c>
      <c r="J290" s="39">
        <f t="shared" si="201"/>
        <v>1.6577364965342515E-2</v>
      </c>
      <c r="K290" s="39">
        <f t="shared" ref="K290" si="212">IFERROR(1/J290, "X")</f>
        <v>60.323217959588334</v>
      </c>
      <c r="L290" s="39">
        <f t="shared" ref="L290" si="213">IFERROR(I290-J290, "X")</f>
        <v>9.3247677930051648E-2</v>
      </c>
      <c r="M290" s="39">
        <f t="shared" ref="M290" si="214">IFERROR(I290+J290, "X")</f>
        <v>0.12640240786073667</v>
      </c>
      <c r="N290" s="42"/>
      <c r="O290" s="8"/>
      <c r="P290" s="9"/>
      <c r="Q290" s="9"/>
      <c r="R290" s="8"/>
      <c r="S290" s="9"/>
      <c r="T290" s="9"/>
      <c r="U290" s="8"/>
      <c r="V290" s="9"/>
      <c r="W290" s="9"/>
      <c r="X290" s="9"/>
      <c r="Y290" s="8"/>
      <c r="Z290" s="9"/>
      <c r="AA290" s="8">
        <v>1</v>
      </c>
      <c r="AB290" s="9">
        <v>0</v>
      </c>
      <c r="AC290" s="8">
        <v>1</v>
      </c>
      <c r="AD290" s="9">
        <v>0</v>
      </c>
      <c r="AE290" s="9">
        <v>0</v>
      </c>
      <c r="AF290" s="9">
        <v>0</v>
      </c>
      <c r="AG290" s="9">
        <v>0</v>
      </c>
      <c r="AH290" s="8">
        <v>3610</v>
      </c>
      <c r="AI290" s="9">
        <v>14</v>
      </c>
      <c r="AJ290" s="9">
        <f t="shared" si="197"/>
        <v>3595</v>
      </c>
      <c r="AL290" s="7">
        <v>7</v>
      </c>
      <c r="AM290" s="7">
        <f t="shared" si="207"/>
        <v>31.274999999999999</v>
      </c>
      <c r="AN290" s="9">
        <v>1</v>
      </c>
      <c r="AO290" s="9">
        <v>0</v>
      </c>
      <c r="AP290" s="9">
        <v>0</v>
      </c>
      <c r="AQ290" s="9">
        <v>1</v>
      </c>
      <c r="AR290" s="9">
        <v>0</v>
      </c>
      <c r="AS290" s="9">
        <v>0</v>
      </c>
      <c r="AT290" s="8">
        <v>0</v>
      </c>
      <c r="AU290" s="9">
        <v>1</v>
      </c>
      <c r="AV290" s="31">
        <v>0</v>
      </c>
      <c r="AW290" s="9">
        <v>1</v>
      </c>
      <c r="AX290" s="9">
        <v>0</v>
      </c>
      <c r="AY290" s="31">
        <v>0</v>
      </c>
      <c r="AZ290" s="21">
        <v>2001</v>
      </c>
      <c r="BA290" s="23"/>
      <c r="BB290" s="39">
        <v>0.01</v>
      </c>
      <c r="BC290" s="39">
        <v>0.41725000000000001</v>
      </c>
      <c r="BD290" s="39">
        <v>0.48</v>
      </c>
      <c r="BE290" s="59">
        <v>9.2749999999999999E-2</v>
      </c>
      <c r="BF290" s="39" t="s">
        <v>433</v>
      </c>
      <c r="BG290" s="59" t="s">
        <v>433</v>
      </c>
      <c r="BH290" s="39" t="s">
        <v>433</v>
      </c>
      <c r="BI290" s="39" t="s">
        <v>433</v>
      </c>
      <c r="BJ290" s="39" t="s">
        <v>433</v>
      </c>
      <c r="BK290" s="39" t="s">
        <v>433</v>
      </c>
      <c r="BL290" s="39" t="s">
        <v>433</v>
      </c>
      <c r="BM290" s="57">
        <v>1</v>
      </c>
      <c r="BN290" s="18">
        <v>0</v>
      </c>
      <c r="BO290">
        <v>0.48</v>
      </c>
      <c r="BP290" s="54">
        <v>0.52</v>
      </c>
      <c r="BQ290" t="s">
        <v>433</v>
      </c>
      <c r="BR290" s="54" t="s">
        <v>433</v>
      </c>
      <c r="BT290" s="18"/>
      <c r="BU290">
        <v>0</v>
      </c>
      <c r="BV290" s="18">
        <v>1</v>
      </c>
      <c r="BW290" s="18" t="s">
        <v>62</v>
      </c>
      <c r="CD290" s="18"/>
      <c r="CG290" s="18"/>
      <c r="CJ290" s="25">
        <v>44.274999999999999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 s="18">
        <v>0</v>
      </c>
      <c r="CS290">
        <v>0</v>
      </c>
      <c r="CT290">
        <v>1</v>
      </c>
      <c r="CU290">
        <v>0</v>
      </c>
      <c r="CV290" s="18">
        <v>0</v>
      </c>
      <c r="CW290">
        <v>0</v>
      </c>
      <c r="CX290">
        <v>0</v>
      </c>
      <c r="CY290">
        <v>0</v>
      </c>
      <c r="CZ290">
        <v>0</v>
      </c>
      <c r="DA290" s="18">
        <v>0</v>
      </c>
      <c r="DB290">
        <v>1</v>
      </c>
      <c r="DC290">
        <v>1</v>
      </c>
      <c r="DD290">
        <v>0</v>
      </c>
      <c r="DE290">
        <v>0</v>
      </c>
      <c r="DF290">
        <v>0</v>
      </c>
      <c r="DG290">
        <v>1</v>
      </c>
      <c r="DH290">
        <v>1</v>
      </c>
      <c r="DI290">
        <v>0</v>
      </c>
      <c r="DJ290">
        <v>0</v>
      </c>
      <c r="DK290">
        <v>0</v>
      </c>
      <c r="DL290" s="18">
        <v>1</v>
      </c>
      <c r="DN290" s="18"/>
      <c r="DS290" s="43" t="s">
        <v>397</v>
      </c>
    </row>
    <row r="291" spans="1:123" x14ac:dyDescent="0.25">
      <c r="A291">
        <v>290</v>
      </c>
      <c r="B291">
        <v>19</v>
      </c>
      <c r="C291" s="25" t="s">
        <v>560</v>
      </c>
      <c r="D291" s="12">
        <v>10.439231112372674</v>
      </c>
      <c r="E291" s="14">
        <v>0.74565936516947673</v>
      </c>
      <c r="F291" s="7">
        <v>14</v>
      </c>
      <c r="G291" s="7">
        <f t="shared" ref="G291:G314" si="215">D291-E291</f>
        <v>9.6935717472031975</v>
      </c>
      <c r="H291" s="16">
        <f t="shared" ref="H291:H314" si="216">D291+E291</f>
        <v>11.184890477542151</v>
      </c>
      <c r="I291" s="11">
        <f t="shared" si="200"/>
        <v>0.22710998958306755</v>
      </c>
      <c r="J291" s="39">
        <f t="shared" si="201"/>
        <v>1.6222142113076255E-2</v>
      </c>
      <c r="K291" s="39">
        <f t="shared" ref="K291:K314" si="217">IFERROR(1/J291, "X")</f>
        <v>61.644140029689758</v>
      </c>
      <c r="L291" s="39">
        <f t="shared" ref="L291:L314" si="218">IFERROR(I291-J291, "X")</f>
        <v>0.21088784746999129</v>
      </c>
      <c r="M291" s="39">
        <f t="shared" ref="M291:M314" si="219">IFERROR(I291+J291, "X")</f>
        <v>0.24333213169614382</v>
      </c>
      <c r="N291" s="42"/>
      <c r="O291" s="8"/>
      <c r="P291" s="9"/>
      <c r="Q291" s="9"/>
      <c r="R291" s="8"/>
      <c r="S291" s="9"/>
      <c r="T291" s="9"/>
      <c r="U291" s="8"/>
      <c r="V291" s="9"/>
      <c r="W291" s="9"/>
      <c r="X291" s="9"/>
      <c r="Y291" s="8"/>
      <c r="Z291" s="9"/>
      <c r="AA291" s="8">
        <v>1</v>
      </c>
      <c r="AB291" s="9">
        <v>0</v>
      </c>
      <c r="AC291" s="8">
        <v>1</v>
      </c>
      <c r="AD291" s="9">
        <v>0</v>
      </c>
      <c r="AE291" s="9">
        <v>0</v>
      </c>
      <c r="AF291" s="9">
        <v>0</v>
      </c>
      <c r="AG291" s="9">
        <v>0</v>
      </c>
      <c r="AH291" s="8">
        <v>3611</v>
      </c>
      <c r="AI291" s="9">
        <v>6</v>
      </c>
      <c r="AJ291" s="9">
        <f t="shared" si="197"/>
        <v>3604</v>
      </c>
      <c r="AL291" s="7">
        <v>17</v>
      </c>
      <c r="AM291" s="7">
        <f t="shared" si="207"/>
        <v>21.274999999999999</v>
      </c>
      <c r="AN291" s="9">
        <v>0</v>
      </c>
      <c r="AO291" s="9">
        <v>1</v>
      </c>
      <c r="AP291" s="9">
        <v>0</v>
      </c>
      <c r="AQ291" s="9">
        <v>1</v>
      </c>
      <c r="AR291" s="9">
        <v>0</v>
      </c>
      <c r="AS291" s="9">
        <v>0</v>
      </c>
      <c r="AT291" s="8">
        <v>0</v>
      </c>
      <c r="AU291" s="9">
        <v>1</v>
      </c>
      <c r="AV291" s="31">
        <v>0</v>
      </c>
      <c r="AW291" s="9">
        <v>1</v>
      </c>
      <c r="AX291" s="9">
        <v>0</v>
      </c>
      <c r="AY291" s="31">
        <v>0</v>
      </c>
      <c r="AZ291" s="21">
        <v>2001</v>
      </c>
      <c r="BA291" s="23"/>
      <c r="BB291" s="39">
        <v>0.01</v>
      </c>
      <c r="BC291" s="39">
        <v>0.41725000000000001</v>
      </c>
      <c r="BD291" s="39">
        <v>0.48</v>
      </c>
      <c r="BE291" s="59">
        <v>9.2749999999999999E-2</v>
      </c>
      <c r="BF291" s="39" t="s">
        <v>433</v>
      </c>
      <c r="BG291" s="59" t="s">
        <v>433</v>
      </c>
      <c r="BH291" s="39" t="s">
        <v>433</v>
      </c>
      <c r="BI291" s="39" t="s">
        <v>433</v>
      </c>
      <c r="BJ291" s="39" t="s">
        <v>433</v>
      </c>
      <c r="BK291" s="39" t="s">
        <v>433</v>
      </c>
      <c r="BL291" s="39" t="s">
        <v>433</v>
      </c>
      <c r="BM291" s="57">
        <v>1</v>
      </c>
      <c r="BN291" s="18">
        <v>0</v>
      </c>
      <c r="BO291">
        <v>0.48</v>
      </c>
      <c r="BP291" s="54">
        <v>0.52</v>
      </c>
      <c r="BQ291" t="s">
        <v>433</v>
      </c>
      <c r="BR291" s="54" t="s">
        <v>433</v>
      </c>
      <c r="BT291" s="18"/>
      <c r="BU291">
        <v>0</v>
      </c>
      <c r="BV291" s="18">
        <v>1</v>
      </c>
      <c r="BW291" s="18" t="s">
        <v>62</v>
      </c>
      <c r="CD291" s="18"/>
      <c r="CG291" s="18"/>
      <c r="CJ291" s="25">
        <v>44.274999999999999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 s="18">
        <v>0</v>
      </c>
      <c r="CS291">
        <v>0</v>
      </c>
      <c r="CT291">
        <v>1</v>
      </c>
      <c r="CU291">
        <v>0</v>
      </c>
      <c r="CV291" s="18">
        <v>0</v>
      </c>
      <c r="CW291">
        <v>1</v>
      </c>
      <c r="CX291">
        <v>0</v>
      </c>
      <c r="CY291">
        <v>0</v>
      </c>
      <c r="CZ291">
        <v>0</v>
      </c>
      <c r="DA291" s="18">
        <v>1</v>
      </c>
      <c r="DB291">
        <v>1</v>
      </c>
      <c r="DC291">
        <v>1</v>
      </c>
      <c r="DD291">
        <v>0</v>
      </c>
      <c r="DE291">
        <v>0</v>
      </c>
      <c r="DF291">
        <v>0</v>
      </c>
      <c r="DG291">
        <v>1</v>
      </c>
      <c r="DH291">
        <v>1</v>
      </c>
      <c r="DI291">
        <v>0</v>
      </c>
      <c r="DJ291">
        <v>0</v>
      </c>
      <c r="DK291">
        <v>0</v>
      </c>
      <c r="DL291" s="18">
        <v>1</v>
      </c>
      <c r="DN291" s="18"/>
      <c r="DS291" s="43" t="s">
        <v>397</v>
      </c>
    </row>
    <row r="292" spans="1:123" x14ac:dyDescent="0.25">
      <c r="A292">
        <v>291</v>
      </c>
      <c r="B292">
        <v>19</v>
      </c>
      <c r="C292" s="25" t="s">
        <v>560</v>
      </c>
      <c r="D292" s="12">
        <v>7.7481666176751602</v>
      </c>
      <c r="E292" s="14">
        <v>1.0751044589118646</v>
      </c>
      <c r="F292" s="7">
        <v>7.206896551724137</v>
      </c>
      <c r="G292" s="7">
        <f t="shared" si="215"/>
        <v>6.6730621587632957</v>
      </c>
      <c r="H292" s="16">
        <f t="shared" si="216"/>
        <v>8.8232710765870248</v>
      </c>
      <c r="I292" s="11">
        <f t="shared" si="200"/>
        <v>0.11919246365301839</v>
      </c>
      <c r="J292" s="39">
        <f t="shared" si="201"/>
        <v>1.6538667205442746E-2</v>
      </c>
      <c r="K292" s="39">
        <f t="shared" si="217"/>
        <v>60.464364363708086</v>
      </c>
      <c r="L292" s="39">
        <f t="shared" si="218"/>
        <v>0.10265379644757563</v>
      </c>
      <c r="M292" s="39">
        <f t="shared" si="219"/>
        <v>0.13573113085846114</v>
      </c>
      <c r="N292" s="42"/>
      <c r="O292" s="8"/>
      <c r="P292" s="9"/>
      <c r="Q292" s="9"/>
      <c r="R292" s="8"/>
      <c r="S292" s="9"/>
      <c r="T292" s="9"/>
      <c r="U292" s="8"/>
      <c r="V292" s="9"/>
      <c r="W292" s="9"/>
      <c r="X292" s="9"/>
      <c r="Y292" s="8"/>
      <c r="Z292" s="9"/>
      <c r="AA292" s="8">
        <v>1</v>
      </c>
      <c r="AB292" s="9">
        <v>0</v>
      </c>
      <c r="AC292" s="8">
        <v>1</v>
      </c>
      <c r="AD292" s="9">
        <v>0</v>
      </c>
      <c r="AE292" s="9">
        <v>0</v>
      </c>
      <c r="AF292" s="9">
        <v>0</v>
      </c>
      <c r="AG292" s="9">
        <v>0</v>
      </c>
      <c r="AH292" s="8">
        <v>3611</v>
      </c>
      <c r="AI292" s="9">
        <v>6</v>
      </c>
      <c r="AJ292" s="9">
        <f t="shared" si="197"/>
        <v>3604</v>
      </c>
      <c r="AL292" s="7">
        <v>12</v>
      </c>
      <c r="AM292" s="7">
        <f t="shared" si="207"/>
        <v>26.274999999999999</v>
      </c>
      <c r="AN292" s="9">
        <v>0</v>
      </c>
      <c r="AO292" s="9">
        <v>1</v>
      </c>
      <c r="AP292" s="9">
        <v>0</v>
      </c>
      <c r="AQ292" s="9">
        <v>1</v>
      </c>
      <c r="AR292" s="9">
        <v>0</v>
      </c>
      <c r="AS292" s="9">
        <v>0</v>
      </c>
      <c r="AT292" s="8">
        <v>0</v>
      </c>
      <c r="AU292" s="9">
        <v>1</v>
      </c>
      <c r="AV292" s="31">
        <v>0</v>
      </c>
      <c r="AW292" s="9">
        <v>1</v>
      </c>
      <c r="AX292" s="9">
        <v>0</v>
      </c>
      <c r="AY292" s="31">
        <v>0</v>
      </c>
      <c r="AZ292" s="21">
        <v>2001</v>
      </c>
      <c r="BA292" s="23"/>
      <c r="BB292" s="39">
        <v>0.01</v>
      </c>
      <c r="BC292" s="39">
        <v>0.41725000000000001</v>
      </c>
      <c r="BD292" s="39">
        <v>0.48</v>
      </c>
      <c r="BE292" s="59">
        <v>9.2749999999999999E-2</v>
      </c>
      <c r="BF292" s="39" t="s">
        <v>433</v>
      </c>
      <c r="BG292" s="59" t="s">
        <v>433</v>
      </c>
      <c r="BH292" s="39" t="s">
        <v>433</v>
      </c>
      <c r="BI292" s="39" t="s">
        <v>433</v>
      </c>
      <c r="BJ292" s="39" t="s">
        <v>433</v>
      </c>
      <c r="BK292" s="39" t="s">
        <v>433</v>
      </c>
      <c r="BL292" s="39" t="s">
        <v>433</v>
      </c>
      <c r="BM292" s="57">
        <v>1</v>
      </c>
      <c r="BN292" s="18">
        <v>0</v>
      </c>
      <c r="BO292">
        <v>0.48</v>
      </c>
      <c r="BP292" s="54">
        <v>0.52</v>
      </c>
      <c r="BQ292" t="s">
        <v>433</v>
      </c>
      <c r="BR292" s="54" t="s">
        <v>433</v>
      </c>
      <c r="BT292" s="18"/>
      <c r="BU292">
        <v>0</v>
      </c>
      <c r="BV292" s="18">
        <v>1</v>
      </c>
      <c r="BW292" s="18" t="s">
        <v>62</v>
      </c>
      <c r="CD292" s="18"/>
      <c r="CG292" s="18"/>
      <c r="CJ292" s="25">
        <v>44.274999999999999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 s="18">
        <v>0</v>
      </c>
      <c r="CS292">
        <v>0</v>
      </c>
      <c r="CT292">
        <v>1</v>
      </c>
      <c r="CU292">
        <v>0</v>
      </c>
      <c r="CV292" s="18">
        <v>0</v>
      </c>
      <c r="CW292">
        <v>1</v>
      </c>
      <c r="CX292">
        <v>0</v>
      </c>
      <c r="CY292">
        <v>0</v>
      </c>
      <c r="CZ292">
        <v>0</v>
      </c>
      <c r="DA292" s="18">
        <v>1</v>
      </c>
      <c r="DB292">
        <v>1</v>
      </c>
      <c r="DC292">
        <v>1</v>
      </c>
      <c r="DD292">
        <v>0</v>
      </c>
      <c r="DE292">
        <v>0</v>
      </c>
      <c r="DF292">
        <v>0</v>
      </c>
      <c r="DG292">
        <v>1</v>
      </c>
      <c r="DH292">
        <v>1</v>
      </c>
      <c r="DI292">
        <v>0</v>
      </c>
      <c r="DJ292">
        <v>0</v>
      </c>
      <c r="DK292">
        <v>0</v>
      </c>
      <c r="DL292" s="18">
        <v>1</v>
      </c>
      <c r="DN292" s="18"/>
      <c r="DS292" s="43" t="s">
        <v>397</v>
      </c>
    </row>
    <row r="293" spans="1:123" x14ac:dyDescent="0.25">
      <c r="A293">
        <v>292</v>
      </c>
      <c r="B293">
        <v>19</v>
      </c>
      <c r="C293" s="25" t="s">
        <v>560</v>
      </c>
      <c r="D293" s="12">
        <v>8.7881497402592608</v>
      </c>
      <c r="E293" s="14">
        <v>2.4035965101563792</v>
      </c>
      <c r="F293" s="7">
        <v>3.65625</v>
      </c>
      <c r="G293" s="7">
        <f t="shared" si="215"/>
        <v>6.3845532301028811</v>
      </c>
      <c r="H293" s="16">
        <f t="shared" si="216"/>
        <v>11.19174625041564</v>
      </c>
      <c r="I293" s="11">
        <f t="shared" si="200"/>
        <v>6.0791033576574907E-2</v>
      </c>
      <c r="J293" s="39">
        <f t="shared" si="201"/>
        <v>1.6626607473935018E-2</v>
      </c>
      <c r="K293" s="39">
        <f t="shared" si="217"/>
        <v>60.144560552576159</v>
      </c>
      <c r="L293" s="39">
        <f t="shared" si="218"/>
        <v>4.4164426102639889E-2</v>
      </c>
      <c r="M293" s="39">
        <f t="shared" si="219"/>
        <v>7.7417641050509925E-2</v>
      </c>
      <c r="N293" s="42"/>
      <c r="O293" s="8"/>
      <c r="P293" s="9"/>
      <c r="Q293" s="9"/>
      <c r="R293" s="8"/>
      <c r="S293" s="9"/>
      <c r="T293" s="9"/>
      <c r="U293" s="8"/>
      <c r="V293" s="9"/>
      <c r="W293" s="9"/>
      <c r="X293" s="9"/>
      <c r="Y293" s="8"/>
      <c r="Z293" s="9"/>
      <c r="AA293" s="8">
        <v>1</v>
      </c>
      <c r="AB293" s="9">
        <v>0</v>
      </c>
      <c r="AC293" s="8">
        <v>1</v>
      </c>
      <c r="AD293" s="9">
        <v>0</v>
      </c>
      <c r="AE293" s="9">
        <v>0</v>
      </c>
      <c r="AF293" s="9">
        <v>0</v>
      </c>
      <c r="AG293" s="9">
        <v>0</v>
      </c>
      <c r="AH293" s="8">
        <v>3611</v>
      </c>
      <c r="AI293" s="9">
        <v>6</v>
      </c>
      <c r="AJ293" s="9">
        <f t="shared" si="197"/>
        <v>3604</v>
      </c>
      <c r="AL293" s="7">
        <v>9</v>
      </c>
      <c r="AM293" s="7">
        <f t="shared" si="207"/>
        <v>29.274999999999999</v>
      </c>
      <c r="AN293" s="9">
        <v>0</v>
      </c>
      <c r="AO293" s="9">
        <v>1</v>
      </c>
      <c r="AP293" s="9">
        <v>0</v>
      </c>
      <c r="AQ293" s="9">
        <v>1</v>
      </c>
      <c r="AR293" s="9">
        <v>0</v>
      </c>
      <c r="AS293" s="9">
        <v>0</v>
      </c>
      <c r="AT293" s="8">
        <v>0</v>
      </c>
      <c r="AU293" s="9">
        <v>1</v>
      </c>
      <c r="AV293" s="31">
        <v>0</v>
      </c>
      <c r="AW293" s="9">
        <v>1</v>
      </c>
      <c r="AX293" s="9">
        <v>0</v>
      </c>
      <c r="AY293" s="31">
        <v>0</v>
      </c>
      <c r="AZ293" s="21">
        <v>2001</v>
      </c>
      <c r="BA293" s="23"/>
      <c r="BB293" s="39">
        <v>0.01</v>
      </c>
      <c r="BC293" s="39">
        <v>0.41725000000000001</v>
      </c>
      <c r="BD293" s="39">
        <v>0.48</v>
      </c>
      <c r="BE293" s="59">
        <v>9.2749999999999999E-2</v>
      </c>
      <c r="BF293" s="39" t="s">
        <v>433</v>
      </c>
      <c r="BG293" s="59" t="s">
        <v>433</v>
      </c>
      <c r="BH293" s="39" t="s">
        <v>433</v>
      </c>
      <c r="BI293" s="39" t="s">
        <v>433</v>
      </c>
      <c r="BJ293" s="39" t="s">
        <v>433</v>
      </c>
      <c r="BK293" s="39" t="s">
        <v>433</v>
      </c>
      <c r="BL293" s="39" t="s">
        <v>433</v>
      </c>
      <c r="BM293" s="57">
        <v>1</v>
      </c>
      <c r="BN293" s="18">
        <v>0</v>
      </c>
      <c r="BO293">
        <v>0.48</v>
      </c>
      <c r="BP293" s="54">
        <v>0.52</v>
      </c>
      <c r="BQ293" t="s">
        <v>433</v>
      </c>
      <c r="BR293" s="54" t="s">
        <v>433</v>
      </c>
      <c r="BT293" s="18"/>
      <c r="BU293">
        <v>0</v>
      </c>
      <c r="BV293" s="18">
        <v>1</v>
      </c>
      <c r="BW293" s="18" t="s">
        <v>62</v>
      </c>
      <c r="CD293" s="18"/>
      <c r="CG293" s="18"/>
      <c r="CJ293" s="25">
        <v>44.274999999999999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 s="18">
        <v>0</v>
      </c>
      <c r="CS293">
        <v>0</v>
      </c>
      <c r="CT293">
        <v>1</v>
      </c>
      <c r="CU293">
        <v>0</v>
      </c>
      <c r="CV293" s="18">
        <v>0</v>
      </c>
      <c r="CW293">
        <v>1</v>
      </c>
      <c r="CX293">
        <v>0</v>
      </c>
      <c r="CY293">
        <v>0</v>
      </c>
      <c r="CZ293">
        <v>0</v>
      </c>
      <c r="DA293" s="18">
        <v>1</v>
      </c>
      <c r="DB293">
        <v>1</v>
      </c>
      <c r="DC293">
        <v>1</v>
      </c>
      <c r="DD293">
        <v>0</v>
      </c>
      <c r="DE293">
        <v>0</v>
      </c>
      <c r="DF293">
        <v>0</v>
      </c>
      <c r="DG293">
        <v>1</v>
      </c>
      <c r="DH293">
        <v>1</v>
      </c>
      <c r="DI293">
        <v>0</v>
      </c>
      <c r="DJ293">
        <v>0</v>
      </c>
      <c r="DK293">
        <v>0</v>
      </c>
      <c r="DL293" s="18">
        <v>1</v>
      </c>
      <c r="DN293" s="18"/>
      <c r="DS293" s="43" t="s">
        <v>397</v>
      </c>
    </row>
    <row r="294" spans="1:123" x14ac:dyDescent="0.25">
      <c r="A294">
        <v>293</v>
      </c>
      <c r="B294">
        <v>19</v>
      </c>
      <c r="C294" s="25" t="s">
        <v>560</v>
      </c>
      <c r="D294" s="12">
        <v>9.2164607148686351</v>
      </c>
      <c r="E294" s="14">
        <v>4.3042573787117373</v>
      </c>
      <c r="F294" s="7">
        <v>2.1412429378531073</v>
      </c>
      <c r="G294" s="7">
        <f t="shared" si="215"/>
        <v>4.9122033361568977</v>
      </c>
      <c r="H294" s="16">
        <f t="shared" si="216"/>
        <v>13.520718093580372</v>
      </c>
      <c r="I294" s="11">
        <f t="shared" si="200"/>
        <v>3.5644906394878523E-2</v>
      </c>
      <c r="J294" s="39">
        <f t="shared" si="201"/>
        <v>1.6646829635602899E-2</v>
      </c>
      <c r="K294" s="39">
        <f t="shared" si="217"/>
        <v>60.071498410801333</v>
      </c>
      <c r="L294" s="39">
        <f t="shared" si="218"/>
        <v>1.8998076759275624E-2</v>
      </c>
      <c r="M294" s="39">
        <f t="shared" si="219"/>
        <v>5.2291736030481421E-2</v>
      </c>
      <c r="N294" s="42"/>
      <c r="O294" s="8"/>
      <c r="P294" s="9"/>
      <c r="Q294" s="9"/>
      <c r="R294" s="8"/>
      <c r="S294" s="9"/>
      <c r="T294" s="9"/>
      <c r="U294" s="8"/>
      <c r="V294" s="9"/>
      <c r="W294" s="9"/>
      <c r="X294" s="9"/>
      <c r="Y294" s="8"/>
      <c r="Z294" s="9"/>
      <c r="AA294" s="8">
        <v>1</v>
      </c>
      <c r="AB294" s="9">
        <v>0</v>
      </c>
      <c r="AC294" s="8">
        <v>1</v>
      </c>
      <c r="AD294" s="9">
        <v>0</v>
      </c>
      <c r="AE294" s="9">
        <v>0</v>
      </c>
      <c r="AF294" s="9">
        <v>0</v>
      </c>
      <c r="AG294" s="9">
        <v>0</v>
      </c>
      <c r="AH294" s="8">
        <v>3611</v>
      </c>
      <c r="AI294" s="9">
        <v>6</v>
      </c>
      <c r="AJ294" s="9">
        <f t="shared" si="197"/>
        <v>3604</v>
      </c>
      <c r="AL294" s="7">
        <v>17</v>
      </c>
      <c r="AM294" s="7">
        <f t="shared" si="207"/>
        <v>21.274999999999999</v>
      </c>
      <c r="AN294" s="9">
        <v>0</v>
      </c>
      <c r="AO294" s="9">
        <v>1</v>
      </c>
      <c r="AP294" s="9">
        <v>0</v>
      </c>
      <c r="AQ294" s="9">
        <v>1</v>
      </c>
      <c r="AR294" s="9">
        <v>0</v>
      </c>
      <c r="AS294" s="9">
        <v>0</v>
      </c>
      <c r="AT294" s="8">
        <v>0</v>
      </c>
      <c r="AU294" s="9">
        <v>1</v>
      </c>
      <c r="AV294" s="31">
        <v>0</v>
      </c>
      <c r="AW294" s="9">
        <v>1</v>
      </c>
      <c r="AX294" s="9">
        <v>0</v>
      </c>
      <c r="AY294" s="31">
        <v>0</v>
      </c>
      <c r="AZ294" s="21">
        <v>2001</v>
      </c>
      <c r="BA294" s="23"/>
      <c r="BB294" s="39">
        <v>0.01</v>
      </c>
      <c r="BC294" s="39">
        <v>0.41725000000000001</v>
      </c>
      <c r="BD294" s="39">
        <v>0.48</v>
      </c>
      <c r="BE294" s="59">
        <v>9.2749999999999999E-2</v>
      </c>
      <c r="BF294" s="39" t="s">
        <v>433</v>
      </c>
      <c r="BG294" s="59" t="s">
        <v>433</v>
      </c>
      <c r="BH294" s="39" t="s">
        <v>433</v>
      </c>
      <c r="BI294" s="39" t="s">
        <v>433</v>
      </c>
      <c r="BJ294" s="39" t="s">
        <v>433</v>
      </c>
      <c r="BK294" s="39" t="s">
        <v>433</v>
      </c>
      <c r="BL294" s="39" t="s">
        <v>433</v>
      </c>
      <c r="BM294" s="57">
        <v>1</v>
      </c>
      <c r="BN294" s="18">
        <v>0</v>
      </c>
      <c r="BO294">
        <v>0.48</v>
      </c>
      <c r="BP294" s="54">
        <v>0.52</v>
      </c>
      <c r="BQ294" t="s">
        <v>433</v>
      </c>
      <c r="BR294" s="54" t="s">
        <v>433</v>
      </c>
      <c r="BT294" s="18"/>
      <c r="BU294">
        <v>0</v>
      </c>
      <c r="BV294" s="18">
        <v>1</v>
      </c>
      <c r="BW294" s="18" t="s">
        <v>62</v>
      </c>
      <c r="CD294" s="18"/>
      <c r="CG294" s="18"/>
      <c r="CJ294" s="25">
        <v>44.274999999999999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 s="18">
        <v>1</v>
      </c>
      <c r="CS294">
        <v>0</v>
      </c>
      <c r="CT294">
        <v>1</v>
      </c>
      <c r="CU294">
        <v>0</v>
      </c>
      <c r="CV294" s="18">
        <v>0</v>
      </c>
      <c r="CW294">
        <v>1</v>
      </c>
      <c r="CX294">
        <v>0</v>
      </c>
      <c r="CY294">
        <v>0</v>
      </c>
      <c r="CZ294">
        <v>0</v>
      </c>
      <c r="DA294" s="18">
        <v>1</v>
      </c>
      <c r="DB294">
        <v>1</v>
      </c>
      <c r="DC294">
        <v>1</v>
      </c>
      <c r="DD294">
        <v>0</v>
      </c>
      <c r="DE294">
        <v>0</v>
      </c>
      <c r="DF294">
        <v>0</v>
      </c>
      <c r="DG294">
        <v>1</v>
      </c>
      <c r="DH294">
        <v>1</v>
      </c>
      <c r="DI294">
        <v>0</v>
      </c>
      <c r="DJ294">
        <v>0</v>
      </c>
      <c r="DK294">
        <v>0</v>
      </c>
      <c r="DL294" s="18">
        <v>1</v>
      </c>
      <c r="DN294" s="18"/>
      <c r="DS294" s="43" t="s">
        <v>397</v>
      </c>
    </row>
    <row r="295" spans="1:123" x14ac:dyDescent="0.25">
      <c r="A295">
        <v>294</v>
      </c>
      <c r="B295">
        <v>19</v>
      </c>
      <c r="C295" s="25" t="s">
        <v>560</v>
      </c>
      <c r="D295" s="12">
        <v>11.125243470779484</v>
      </c>
      <c r="E295" s="14">
        <v>4.6741474304316579</v>
      </c>
      <c r="F295" s="7">
        <v>2.3801652892561984</v>
      </c>
      <c r="G295" s="7">
        <f t="shared" si="215"/>
        <v>6.4510960403478261</v>
      </c>
      <c r="H295" s="16">
        <f t="shared" si="216"/>
        <v>15.799390901211142</v>
      </c>
      <c r="I295" s="11">
        <f t="shared" si="200"/>
        <v>3.9616276756962054E-2</v>
      </c>
      <c r="J295" s="39">
        <f t="shared" si="201"/>
        <v>1.6644338498584751E-2</v>
      </c>
      <c r="K295" s="39">
        <f t="shared" si="217"/>
        <v>60.080489235725942</v>
      </c>
      <c r="L295" s="39">
        <f t="shared" si="218"/>
        <v>2.2971938258377303E-2</v>
      </c>
      <c r="M295" s="39">
        <f t="shared" si="219"/>
        <v>5.6260615255546806E-2</v>
      </c>
      <c r="N295" s="42"/>
      <c r="O295" s="8"/>
      <c r="P295" s="9"/>
      <c r="Q295" s="9"/>
      <c r="R295" s="8"/>
      <c r="S295" s="9"/>
      <c r="T295" s="9"/>
      <c r="U295" s="8"/>
      <c r="V295" s="9"/>
      <c r="W295" s="9"/>
      <c r="X295" s="9"/>
      <c r="Y295" s="8"/>
      <c r="Z295" s="9"/>
      <c r="AA295" s="8">
        <v>1</v>
      </c>
      <c r="AB295" s="9">
        <v>0</v>
      </c>
      <c r="AC295" s="8">
        <v>1</v>
      </c>
      <c r="AD295" s="9">
        <v>0</v>
      </c>
      <c r="AE295" s="9">
        <v>0</v>
      </c>
      <c r="AF295" s="9">
        <v>0</v>
      </c>
      <c r="AG295" s="9">
        <v>0</v>
      </c>
      <c r="AH295" s="8">
        <v>3611</v>
      </c>
      <c r="AI295" s="9">
        <v>6</v>
      </c>
      <c r="AJ295" s="9">
        <f t="shared" si="197"/>
        <v>3604</v>
      </c>
      <c r="AL295" s="7">
        <v>12</v>
      </c>
      <c r="AM295" s="7">
        <f t="shared" si="207"/>
        <v>26.274999999999999</v>
      </c>
      <c r="AN295" s="9">
        <v>0</v>
      </c>
      <c r="AO295" s="9">
        <v>1</v>
      </c>
      <c r="AP295" s="9">
        <v>0</v>
      </c>
      <c r="AQ295" s="9">
        <v>1</v>
      </c>
      <c r="AR295" s="9">
        <v>0</v>
      </c>
      <c r="AS295" s="9">
        <v>0</v>
      </c>
      <c r="AT295" s="8">
        <v>0</v>
      </c>
      <c r="AU295" s="9">
        <v>1</v>
      </c>
      <c r="AV295" s="31">
        <v>0</v>
      </c>
      <c r="AW295" s="9">
        <v>1</v>
      </c>
      <c r="AX295" s="9">
        <v>0</v>
      </c>
      <c r="AY295" s="31">
        <v>0</v>
      </c>
      <c r="AZ295" s="21">
        <v>2001</v>
      </c>
      <c r="BA295" s="23"/>
      <c r="BB295" s="39">
        <v>0.01</v>
      </c>
      <c r="BC295" s="39">
        <v>0.41725000000000001</v>
      </c>
      <c r="BD295" s="39">
        <v>0.48</v>
      </c>
      <c r="BE295" s="59">
        <v>9.2749999999999999E-2</v>
      </c>
      <c r="BF295" s="39" t="s">
        <v>433</v>
      </c>
      <c r="BG295" s="59" t="s">
        <v>433</v>
      </c>
      <c r="BH295" s="39" t="s">
        <v>433</v>
      </c>
      <c r="BI295" s="39" t="s">
        <v>433</v>
      </c>
      <c r="BJ295" s="39" t="s">
        <v>433</v>
      </c>
      <c r="BK295" s="39" t="s">
        <v>433</v>
      </c>
      <c r="BL295" s="39" t="s">
        <v>433</v>
      </c>
      <c r="BM295" s="57">
        <v>1</v>
      </c>
      <c r="BN295" s="18">
        <v>0</v>
      </c>
      <c r="BO295">
        <v>0.48</v>
      </c>
      <c r="BP295" s="54">
        <v>0.52</v>
      </c>
      <c r="BQ295" t="s">
        <v>433</v>
      </c>
      <c r="BR295" s="54" t="s">
        <v>433</v>
      </c>
      <c r="BT295" s="18"/>
      <c r="BU295">
        <v>0</v>
      </c>
      <c r="BV295" s="18">
        <v>1</v>
      </c>
      <c r="BW295" s="18" t="s">
        <v>62</v>
      </c>
      <c r="CD295" s="18"/>
      <c r="CG295" s="18"/>
      <c r="CJ295" s="25">
        <v>44.274999999999999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 s="18">
        <v>1</v>
      </c>
      <c r="CS295">
        <v>0</v>
      </c>
      <c r="CT295">
        <v>1</v>
      </c>
      <c r="CU295">
        <v>0</v>
      </c>
      <c r="CV295" s="18">
        <v>0</v>
      </c>
      <c r="CW295">
        <v>1</v>
      </c>
      <c r="CX295">
        <v>0</v>
      </c>
      <c r="CY295">
        <v>0</v>
      </c>
      <c r="CZ295">
        <v>0</v>
      </c>
      <c r="DA295" s="18">
        <v>1</v>
      </c>
      <c r="DB295">
        <v>1</v>
      </c>
      <c r="DC295">
        <v>1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0</v>
      </c>
      <c r="DK295">
        <v>0</v>
      </c>
      <c r="DL295" s="18">
        <v>1</v>
      </c>
      <c r="DN295" s="18"/>
      <c r="DS295" s="43" t="s">
        <v>397</v>
      </c>
    </row>
    <row r="296" spans="1:123" x14ac:dyDescent="0.25">
      <c r="A296">
        <v>295</v>
      </c>
      <c r="B296">
        <v>19</v>
      </c>
      <c r="C296" s="25" t="s">
        <v>560</v>
      </c>
      <c r="D296" s="12">
        <v>7.0556838988300159</v>
      </c>
      <c r="E296" s="14">
        <v>3.1971067666573503</v>
      </c>
      <c r="F296" s="7">
        <v>2.2068965517241383</v>
      </c>
      <c r="G296" s="7">
        <f t="shared" si="215"/>
        <v>3.8585771321726656</v>
      </c>
      <c r="H296" s="16">
        <f t="shared" si="216"/>
        <v>10.252790665487366</v>
      </c>
      <c r="I296" s="11">
        <f t="shared" si="200"/>
        <v>3.6736377862039815E-2</v>
      </c>
      <c r="J296" s="39">
        <f t="shared" si="201"/>
        <v>1.6646171218736787E-2</v>
      </c>
      <c r="K296" s="39">
        <f t="shared" si="217"/>
        <v>60.073874457953949</v>
      </c>
      <c r="L296" s="39">
        <f t="shared" si="218"/>
        <v>2.0090206643303028E-2</v>
      </c>
      <c r="M296" s="39">
        <f t="shared" si="219"/>
        <v>5.3382549080776602E-2</v>
      </c>
      <c r="N296" s="42"/>
      <c r="O296" s="8"/>
      <c r="P296" s="9"/>
      <c r="Q296" s="9"/>
      <c r="R296" s="8"/>
      <c r="S296" s="9"/>
      <c r="T296" s="9"/>
      <c r="U296" s="8"/>
      <c r="V296" s="9"/>
      <c r="W296" s="9"/>
      <c r="X296" s="9"/>
      <c r="Y296" s="8"/>
      <c r="Z296" s="9"/>
      <c r="AA296" s="8">
        <v>1</v>
      </c>
      <c r="AB296" s="9">
        <v>0</v>
      </c>
      <c r="AC296" s="8">
        <v>1</v>
      </c>
      <c r="AD296" s="9">
        <v>0</v>
      </c>
      <c r="AE296" s="9">
        <v>0</v>
      </c>
      <c r="AF296" s="9">
        <v>0</v>
      </c>
      <c r="AG296" s="9">
        <v>0</v>
      </c>
      <c r="AH296" s="8">
        <v>3611</v>
      </c>
      <c r="AI296" s="9">
        <v>6</v>
      </c>
      <c r="AJ296" s="9">
        <f t="shared" si="197"/>
        <v>3604</v>
      </c>
      <c r="AL296" s="7">
        <v>9</v>
      </c>
      <c r="AM296" s="7">
        <f t="shared" si="207"/>
        <v>29.274999999999999</v>
      </c>
      <c r="AN296" s="9">
        <v>0</v>
      </c>
      <c r="AO296" s="9">
        <v>1</v>
      </c>
      <c r="AP296" s="9">
        <v>0</v>
      </c>
      <c r="AQ296" s="9">
        <v>1</v>
      </c>
      <c r="AR296" s="9">
        <v>0</v>
      </c>
      <c r="AS296" s="9">
        <v>0</v>
      </c>
      <c r="AT296" s="8">
        <v>0</v>
      </c>
      <c r="AU296" s="9">
        <v>1</v>
      </c>
      <c r="AV296" s="31">
        <v>0</v>
      </c>
      <c r="AW296" s="9">
        <v>1</v>
      </c>
      <c r="AX296" s="9">
        <v>0</v>
      </c>
      <c r="AY296" s="31">
        <v>0</v>
      </c>
      <c r="AZ296" s="21">
        <v>2001</v>
      </c>
      <c r="BA296" s="23"/>
      <c r="BB296" s="39">
        <v>0.01</v>
      </c>
      <c r="BC296" s="39">
        <v>0.41725000000000001</v>
      </c>
      <c r="BD296" s="39">
        <v>0.48</v>
      </c>
      <c r="BE296" s="59">
        <v>9.2749999999999999E-2</v>
      </c>
      <c r="BF296" s="39" t="s">
        <v>433</v>
      </c>
      <c r="BG296" s="59" t="s">
        <v>433</v>
      </c>
      <c r="BH296" s="39" t="s">
        <v>433</v>
      </c>
      <c r="BI296" s="39" t="s">
        <v>433</v>
      </c>
      <c r="BJ296" s="39" t="s">
        <v>433</v>
      </c>
      <c r="BK296" s="39" t="s">
        <v>433</v>
      </c>
      <c r="BL296" s="39" t="s">
        <v>433</v>
      </c>
      <c r="BM296" s="57">
        <v>1</v>
      </c>
      <c r="BN296" s="18">
        <v>0</v>
      </c>
      <c r="BO296">
        <v>0.48</v>
      </c>
      <c r="BP296" s="54">
        <v>0.52</v>
      </c>
      <c r="BQ296" t="s">
        <v>433</v>
      </c>
      <c r="BR296" s="54" t="s">
        <v>433</v>
      </c>
      <c r="BT296" s="18"/>
      <c r="BU296">
        <v>0</v>
      </c>
      <c r="BV296" s="18">
        <v>1</v>
      </c>
      <c r="BW296" s="18" t="s">
        <v>62</v>
      </c>
      <c r="CD296" s="18"/>
      <c r="CG296" s="18"/>
      <c r="CJ296" s="25">
        <v>44.274999999999999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 s="18">
        <v>1</v>
      </c>
      <c r="CS296">
        <v>0</v>
      </c>
      <c r="CT296">
        <v>1</v>
      </c>
      <c r="CU296">
        <v>0</v>
      </c>
      <c r="CV296" s="18">
        <v>0</v>
      </c>
      <c r="CW296">
        <v>1</v>
      </c>
      <c r="CX296">
        <v>0</v>
      </c>
      <c r="CY296">
        <v>0</v>
      </c>
      <c r="CZ296">
        <v>0</v>
      </c>
      <c r="DA296" s="18">
        <v>1</v>
      </c>
      <c r="DB296">
        <v>1</v>
      </c>
      <c r="DC296">
        <v>1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0</v>
      </c>
      <c r="DJ296">
        <v>0</v>
      </c>
      <c r="DK296">
        <v>0</v>
      </c>
      <c r="DL296" s="18">
        <v>1</v>
      </c>
      <c r="DN296" s="18"/>
      <c r="DS296" s="43" t="s">
        <v>397</v>
      </c>
    </row>
    <row r="297" spans="1:123" x14ac:dyDescent="0.25">
      <c r="A297">
        <v>296</v>
      </c>
      <c r="B297">
        <v>19</v>
      </c>
      <c r="C297" s="25" t="s">
        <v>560</v>
      </c>
      <c r="D297" s="12">
        <v>8.7239788392070352</v>
      </c>
      <c r="E297" s="14">
        <v>4.0245979727833561</v>
      </c>
      <c r="F297" s="7">
        <v>2.1676646706586826</v>
      </c>
      <c r="G297" s="7">
        <f t="shared" si="215"/>
        <v>4.6993808664236791</v>
      </c>
      <c r="H297" s="16">
        <f t="shared" si="216"/>
        <v>12.748576811990391</v>
      </c>
      <c r="I297" s="11">
        <f t="shared" si="200"/>
        <v>3.6174506318020855E-2</v>
      </c>
      <c r="J297" s="39">
        <f t="shared" si="201"/>
        <v>1.6688239102512385E-2</v>
      </c>
      <c r="K297" s="39">
        <f t="shared" si="217"/>
        <v>59.92243962093351</v>
      </c>
      <c r="L297" s="39">
        <f t="shared" si="218"/>
        <v>1.948626721550847E-2</v>
      </c>
      <c r="M297" s="39">
        <f t="shared" si="219"/>
        <v>5.2862745420533236E-2</v>
      </c>
      <c r="N297" s="42"/>
      <c r="O297" s="8"/>
      <c r="P297" s="9"/>
      <c r="Q297" s="9"/>
      <c r="R297" s="8"/>
      <c r="S297" s="9"/>
      <c r="T297" s="9"/>
      <c r="U297" s="8"/>
      <c r="V297" s="9"/>
      <c r="W297" s="9"/>
      <c r="X297" s="9"/>
      <c r="Y297" s="8"/>
      <c r="Z297" s="9"/>
      <c r="AA297" s="8">
        <v>1</v>
      </c>
      <c r="AB297" s="9">
        <v>0</v>
      </c>
      <c r="AC297" s="8">
        <v>1</v>
      </c>
      <c r="AD297" s="9">
        <v>0</v>
      </c>
      <c r="AE297" s="9">
        <v>0</v>
      </c>
      <c r="AF297" s="9">
        <v>0</v>
      </c>
      <c r="AG297" s="9">
        <v>0</v>
      </c>
      <c r="AH297" s="8">
        <v>3599</v>
      </c>
      <c r="AI297" s="9">
        <v>12</v>
      </c>
      <c r="AJ297" s="9">
        <f t="shared" si="197"/>
        <v>3586</v>
      </c>
      <c r="AL297" s="7">
        <v>17</v>
      </c>
      <c r="AM297" s="7">
        <f t="shared" si="207"/>
        <v>21.274999999999999</v>
      </c>
      <c r="AN297" s="9">
        <v>0</v>
      </c>
      <c r="AO297" s="9">
        <v>1</v>
      </c>
      <c r="AP297" s="9">
        <v>0</v>
      </c>
      <c r="AQ297" s="9">
        <v>1</v>
      </c>
      <c r="AR297" s="9">
        <v>0</v>
      </c>
      <c r="AS297" s="9">
        <v>0</v>
      </c>
      <c r="AT297" s="8">
        <v>0</v>
      </c>
      <c r="AU297" s="9">
        <v>1</v>
      </c>
      <c r="AV297" s="31">
        <v>0</v>
      </c>
      <c r="AW297" s="9">
        <v>1</v>
      </c>
      <c r="AX297" s="9">
        <v>0</v>
      </c>
      <c r="AY297" s="31">
        <v>0</v>
      </c>
      <c r="AZ297" s="21">
        <v>2001</v>
      </c>
      <c r="BA297" s="23"/>
      <c r="BB297" s="39">
        <v>0.01</v>
      </c>
      <c r="BC297" s="39">
        <v>0.41725000000000001</v>
      </c>
      <c r="BD297" s="39">
        <v>0.48</v>
      </c>
      <c r="BE297" s="59">
        <v>9.2749999999999999E-2</v>
      </c>
      <c r="BF297" s="39" t="s">
        <v>433</v>
      </c>
      <c r="BG297" s="59" t="s">
        <v>433</v>
      </c>
      <c r="BH297" s="39" t="s">
        <v>433</v>
      </c>
      <c r="BI297" s="39" t="s">
        <v>433</v>
      </c>
      <c r="BJ297" s="39" t="s">
        <v>433</v>
      </c>
      <c r="BK297" s="39" t="s">
        <v>433</v>
      </c>
      <c r="BL297" s="39" t="s">
        <v>433</v>
      </c>
      <c r="BM297" s="57">
        <v>1</v>
      </c>
      <c r="BN297" s="18">
        <v>0</v>
      </c>
      <c r="BO297">
        <v>0.48</v>
      </c>
      <c r="BP297" s="54">
        <v>0.52</v>
      </c>
      <c r="BQ297" t="s">
        <v>433</v>
      </c>
      <c r="BR297" s="54" t="s">
        <v>433</v>
      </c>
      <c r="BT297" s="18"/>
      <c r="BU297">
        <v>0</v>
      </c>
      <c r="BV297" s="18">
        <v>1</v>
      </c>
      <c r="BW297" s="18" t="s">
        <v>62</v>
      </c>
      <c r="CD297" s="18"/>
      <c r="CG297" s="18"/>
      <c r="CJ297" s="25">
        <v>44.274999999999999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 s="18">
        <v>1</v>
      </c>
      <c r="CS297">
        <v>0</v>
      </c>
      <c r="CT297">
        <v>1</v>
      </c>
      <c r="CU297">
        <v>0</v>
      </c>
      <c r="CV297" s="18">
        <v>0</v>
      </c>
      <c r="CW297">
        <v>1</v>
      </c>
      <c r="CX297">
        <v>0</v>
      </c>
      <c r="CY297">
        <v>0</v>
      </c>
      <c r="CZ297">
        <v>0</v>
      </c>
      <c r="DA297" s="18">
        <v>1</v>
      </c>
      <c r="DB297">
        <v>1</v>
      </c>
      <c r="DC297">
        <v>1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0</v>
      </c>
      <c r="DJ297">
        <v>0</v>
      </c>
      <c r="DK297">
        <v>0</v>
      </c>
      <c r="DL297" s="18">
        <v>1</v>
      </c>
      <c r="DN297" s="18"/>
      <c r="DS297" s="43" t="s">
        <v>397</v>
      </c>
    </row>
    <row r="298" spans="1:123" x14ac:dyDescent="0.25">
      <c r="A298">
        <v>297</v>
      </c>
      <c r="B298">
        <v>19</v>
      </c>
      <c r="C298" s="25" t="s">
        <v>560</v>
      </c>
      <c r="D298" s="12">
        <v>11.706978051267185</v>
      </c>
      <c r="E298" s="14">
        <v>4.8228082337446212</v>
      </c>
      <c r="F298" s="7">
        <v>2.4274193548387095</v>
      </c>
      <c r="G298" s="7">
        <f t="shared" si="215"/>
        <v>6.8841698175225643</v>
      </c>
      <c r="H298" s="16">
        <f t="shared" si="216"/>
        <v>16.529786285011806</v>
      </c>
      <c r="I298" s="11">
        <f t="shared" si="200"/>
        <v>4.0502623357663262E-2</v>
      </c>
      <c r="J298" s="39">
        <f t="shared" si="201"/>
        <v>1.6685466100831381E-2</v>
      </c>
      <c r="K298" s="39">
        <f t="shared" si="217"/>
        <v>59.932398289441451</v>
      </c>
      <c r="L298" s="39">
        <f t="shared" si="218"/>
        <v>2.3817157256831881E-2</v>
      </c>
      <c r="M298" s="39">
        <f t="shared" si="219"/>
        <v>5.7188089458494643E-2</v>
      </c>
      <c r="N298" s="42"/>
      <c r="O298" s="8"/>
      <c r="P298" s="9"/>
      <c r="Q298" s="9"/>
      <c r="R298" s="8"/>
      <c r="S298" s="9"/>
      <c r="T298" s="9"/>
      <c r="U298" s="8"/>
      <c r="V298" s="9"/>
      <c r="W298" s="9"/>
      <c r="X298" s="9"/>
      <c r="Y298" s="8"/>
      <c r="Z298" s="9"/>
      <c r="AA298" s="8">
        <v>1</v>
      </c>
      <c r="AB298" s="9">
        <v>0</v>
      </c>
      <c r="AC298" s="8">
        <v>1</v>
      </c>
      <c r="AD298" s="9">
        <v>0</v>
      </c>
      <c r="AE298" s="9">
        <v>0</v>
      </c>
      <c r="AF298" s="9">
        <v>0</v>
      </c>
      <c r="AG298" s="9">
        <v>0</v>
      </c>
      <c r="AH298" s="8">
        <v>3599</v>
      </c>
      <c r="AI298" s="9">
        <v>12</v>
      </c>
      <c r="AJ298" s="9">
        <f t="shared" si="197"/>
        <v>3586</v>
      </c>
      <c r="AL298" s="7">
        <v>12</v>
      </c>
      <c r="AM298" s="7">
        <f t="shared" si="207"/>
        <v>26.274999999999999</v>
      </c>
      <c r="AN298" s="9">
        <v>0</v>
      </c>
      <c r="AO298" s="9">
        <v>1</v>
      </c>
      <c r="AP298" s="9">
        <v>0</v>
      </c>
      <c r="AQ298" s="9">
        <v>1</v>
      </c>
      <c r="AR298" s="9">
        <v>0</v>
      </c>
      <c r="AS298" s="9">
        <v>0</v>
      </c>
      <c r="AT298" s="8">
        <v>0</v>
      </c>
      <c r="AU298" s="9">
        <v>1</v>
      </c>
      <c r="AV298" s="31">
        <v>0</v>
      </c>
      <c r="AW298" s="9">
        <v>1</v>
      </c>
      <c r="AX298" s="9">
        <v>0</v>
      </c>
      <c r="AY298" s="31">
        <v>0</v>
      </c>
      <c r="AZ298" s="21">
        <v>2001</v>
      </c>
      <c r="BA298" s="23"/>
      <c r="BB298" s="39">
        <v>0.01</v>
      </c>
      <c r="BC298" s="39">
        <v>0.41725000000000001</v>
      </c>
      <c r="BD298" s="39">
        <v>0.48</v>
      </c>
      <c r="BE298" s="59">
        <v>9.2749999999999999E-2</v>
      </c>
      <c r="BF298" s="39" t="s">
        <v>433</v>
      </c>
      <c r="BG298" s="59" t="s">
        <v>433</v>
      </c>
      <c r="BH298" s="39" t="s">
        <v>433</v>
      </c>
      <c r="BI298" s="39" t="s">
        <v>433</v>
      </c>
      <c r="BJ298" s="39" t="s">
        <v>433</v>
      </c>
      <c r="BK298" s="39" t="s">
        <v>433</v>
      </c>
      <c r="BL298" s="39" t="s">
        <v>433</v>
      </c>
      <c r="BM298" s="57">
        <v>1</v>
      </c>
      <c r="BN298" s="18">
        <v>0</v>
      </c>
      <c r="BO298">
        <v>0.48</v>
      </c>
      <c r="BP298" s="54">
        <v>0.52</v>
      </c>
      <c r="BQ298" t="s">
        <v>433</v>
      </c>
      <c r="BR298" s="54" t="s">
        <v>433</v>
      </c>
      <c r="BT298" s="18"/>
      <c r="BU298">
        <v>0</v>
      </c>
      <c r="BV298" s="18">
        <v>1</v>
      </c>
      <c r="BW298" s="18" t="s">
        <v>62</v>
      </c>
      <c r="CD298" s="18"/>
      <c r="CG298" s="18"/>
      <c r="CJ298" s="25">
        <v>44.274999999999999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 s="18">
        <v>1</v>
      </c>
      <c r="CS298">
        <v>0</v>
      </c>
      <c r="CT298">
        <v>1</v>
      </c>
      <c r="CU298">
        <v>0</v>
      </c>
      <c r="CV298" s="18">
        <v>0</v>
      </c>
      <c r="CW298">
        <v>1</v>
      </c>
      <c r="CX298">
        <v>0</v>
      </c>
      <c r="CY298">
        <v>0</v>
      </c>
      <c r="CZ298">
        <v>0</v>
      </c>
      <c r="DA298" s="18">
        <v>1</v>
      </c>
      <c r="DB298">
        <v>1</v>
      </c>
      <c r="DC298">
        <v>1</v>
      </c>
      <c r="DD298">
        <v>0</v>
      </c>
      <c r="DE298">
        <v>0</v>
      </c>
      <c r="DF298">
        <v>0</v>
      </c>
      <c r="DG298">
        <v>1</v>
      </c>
      <c r="DH298">
        <v>1</v>
      </c>
      <c r="DI298">
        <v>0</v>
      </c>
      <c r="DJ298">
        <v>0</v>
      </c>
      <c r="DK298">
        <v>0</v>
      </c>
      <c r="DL298" s="18">
        <v>1</v>
      </c>
      <c r="DN298" s="18"/>
      <c r="DS298" s="43" t="s">
        <v>397</v>
      </c>
    </row>
    <row r="299" spans="1:123" x14ac:dyDescent="0.25">
      <c r="A299">
        <v>298</v>
      </c>
      <c r="B299">
        <v>19</v>
      </c>
      <c r="C299" s="25" t="s">
        <v>560</v>
      </c>
      <c r="D299" s="12">
        <v>6.9749865885750495</v>
      </c>
      <c r="E299" s="14">
        <v>3.2672305599114702</v>
      </c>
      <c r="F299" s="7">
        <v>2.1348314606741576</v>
      </c>
      <c r="G299" s="7">
        <f t="shared" si="215"/>
        <v>3.7077560286635793</v>
      </c>
      <c r="H299" s="16">
        <f t="shared" si="216"/>
        <v>10.242217148486519</v>
      </c>
      <c r="I299" s="11">
        <f t="shared" si="200"/>
        <v>3.5627278687847777E-2</v>
      </c>
      <c r="J299" s="39">
        <f t="shared" si="201"/>
        <v>1.6688567385360273E-2</v>
      </c>
      <c r="K299" s="39">
        <f t="shared" si="217"/>
        <v>59.92126087930297</v>
      </c>
      <c r="L299" s="39">
        <f t="shared" si="218"/>
        <v>1.8938711302487504E-2</v>
      </c>
      <c r="M299" s="39">
        <f t="shared" si="219"/>
        <v>5.231584607320805E-2</v>
      </c>
      <c r="N299" s="42"/>
      <c r="O299" s="8"/>
      <c r="P299" s="9"/>
      <c r="Q299" s="9"/>
      <c r="R299" s="8"/>
      <c r="S299" s="9"/>
      <c r="T299" s="9"/>
      <c r="U299" s="8"/>
      <c r="V299" s="9"/>
      <c r="W299" s="9"/>
      <c r="X299" s="9"/>
      <c r="Y299" s="8"/>
      <c r="Z299" s="9"/>
      <c r="AA299" s="8">
        <v>1</v>
      </c>
      <c r="AB299" s="9">
        <v>0</v>
      </c>
      <c r="AC299" s="8">
        <v>1</v>
      </c>
      <c r="AD299" s="9">
        <v>0</v>
      </c>
      <c r="AE299" s="9">
        <v>0</v>
      </c>
      <c r="AF299" s="9">
        <v>0</v>
      </c>
      <c r="AG299" s="9">
        <v>0</v>
      </c>
      <c r="AH299" s="8">
        <v>3599</v>
      </c>
      <c r="AI299" s="9">
        <v>12</v>
      </c>
      <c r="AJ299" s="9">
        <f t="shared" si="197"/>
        <v>3586</v>
      </c>
      <c r="AL299" s="7">
        <v>9</v>
      </c>
      <c r="AM299" s="7">
        <f t="shared" si="207"/>
        <v>29.274999999999999</v>
      </c>
      <c r="AN299" s="9">
        <v>0</v>
      </c>
      <c r="AO299" s="9">
        <v>1</v>
      </c>
      <c r="AP299" s="9">
        <v>0</v>
      </c>
      <c r="AQ299" s="9">
        <v>1</v>
      </c>
      <c r="AR299" s="9">
        <v>0</v>
      </c>
      <c r="AS299" s="9">
        <v>0</v>
      </c>
      <c r="AT299" s="8">
        <v>0</v>
      </c>
      <c r="AU299" s="9">
        <v>1</v>
      </c>
      <c r="AV299" s="31">
        <v>0</v>
      </c>
      <c r="AW299" s="9">
        <v>1</v>
      </c>
      <c r="AX299" s="9">
        <v>0</v>
      </c>
      <c r="AY299" s="31">
        <v>0</v>
      </c>
      <c r="AZ299" s="21">
        <v>2001</v>
      </c>
      <c r="BA299" s="23"/>
      <c r="BB299" s="39">
        <v>0.01</v>
      </c>
      <c r="BC299" s="39">
        <v>0.41725000000000001</v>
      </c>
      <c r="BD299" s="39">
        <v>0.48</v>
      </c>
      <c r="BE299" s="59">
        <v>9.2749999999999999E-2</v>
      </c>
      <c r="BF299" s="39" t="s">
        <v>433</v>
      </c>
      <c r="BG299" s="59" t="s">
        <v>433</v>
      </c>
      <c r="BH299" s="39" t="s">
        <v>433</v>
      </c>
      <c r="BI299" s="39" t="s">
        <v>433</v>
      </c>
      <c r="BJ299" s="39" t="s">
        <v>433</v>
      </c>
      <c r="BK299" s="39" t="s">
        <v>433</v>
      </c>
      <c r="BL299" s="39" t="s">
        <v>433</v>
      </c>
      <c r="BM299" s="57">
        <v>1</v>
      </c>
      <c r="BN299" s="18">
        <v>0</v>
      </c>
      <c r="BO299">
        <v>0.48</v>
      </c>
      <c r="BP299" s="54">
        <v>0.52</v>
      </c>
      <c r="BQ299" t="s">
        <v>433</v>
      </c>
      <c r="BR299" s="54" t="s">
        <v>433</v>
      </c>
      <c r="BT299" s="18"/>
      <c r="BU299">
        <v>0</v>
      </c>
      <c r="BV299" s="18">
        <v>1</v>
      </c>
      <c r="BW299" s="18" t="s">
        <v>62</v>
      </c>
      <c r="CD299" s="18"/>
      <c r="CG299" s="18"/>
      <c r="CJ299" s="25">
        <v>44.274999999999999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 s="18">
        <v>1</v>
      </c>
      <c r="CS299">
        <v>0</v>
      </c>
      <c r="CT299">
        <v>1</v>
      </c>
      <c r="CU299">
        <v>0</v>
      </c>
      <c r="CV299" s="18">
        <v>0</v>
      </c>
      <c r="CW299">
        <v>1</v>
      </c>
      <c r="CX299">
        <v>0</v>
      </c>
      <c r="CY299">
        <v>0</v>
      </c>
      <c r="CZ299">
        <v>0</v>
      </c>
      <c r="DA299" s="18">
        <v>1</v>
      </c>
      <c r="DB299">
        <v>1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1</v>
      </c>
      <c r="DI299">
        <v>0</v>
      </c>
      <c r="DJ299">
        <v>0</v>
      </c>
      <c r="DK299">
        <v>0</v>
      </c>
      <c r="DL299" s="18">
        <v>1</v>
      </c>
      <c r="DN299" s="18"/>
      <c r="DS299" s="43" t="s">
        <v>397</v>
      </c>
    </row>
    <row r="300" spans="1:123" x14ac:dyDescent="0.25">
      <c r="A300">
        <v>299</v>
      </c>
      <c r="B300">
        <v>19</v>
      </c>
      <c r="C300" s="25" t="s">
        <v>560</v>
      </c>
      <c r="D300" s="12">
        <v>9.0416867966555046</v>
      </c>
      <c r="E300" s="14">
        <v>4.2905591501555609</v>
      </c>
      <c r="F300" s="7">
        <v>2.1073446327683616</v>
      </c>
      <c r="G300" s="7">
        <f t="shared" si="215"/>
        <v>4.7511276464999437</v>
      </c>
      <c r="H300" s="16">
        <f t="shared" si="216"/>
        <v>13.332245946811065</v>
      </c>
      <c r="I300" s="11">
        <f t="shared" si="200"/>
        <v>3.5183836008184796E-2</v>
      </c>
      <c r="J300" s="39">
        <f t="shared" si="201"/>
        <v>1.6695814942221738E-2</v>
      </c>
      <c r="K300" s="39">
        <f t="shared" si="217"/>
        <v>59.895249405952534</v>
      </c>
      <c r="L300" s="39">
        <f t="shared" si="218"/>
        <v>1.8488021065963058E-2</v>
      </c>
      <c r="M300" s="39">
        <f t="shared" si="219"/>
        <v>5.1879650950406531E-2</v>
      </c>
      <c r="N300" s="42"/>
      <c r="O300" s="8"/>
      <c r="P300" s="9"/>
      <c r="Q300" s="9"/>
      <c r="R300" s="8"/>
      <c r="S300" s="9"/>
      <c r="T300" s="9"/>
      <c r="U300" s="8"/>
      <c r="V300" s="9"/>
      <c r="W300" s="9"/>
      <c r="X300" s="9"/>
      <c r="Y300" s="8"/>
      <c r="Z300" s="9"/>
      <c r="AA300" s="8">
        <v>1</v>
      </c>
      <c r="AB300" s="9">
        <v>0</v>
      </c>
      <c r="AC300" s="8">
        <v>1</v>
      </c>
      <c r="AD300" s="9">
        <v>0</v>
      </c>
      <c r="AE300" s="9">
        <v>0</v>
      </c>
      <c r="AF300" s="9">
        <v>0</v>
      </c>
      <c r="AG300" s="9">
        <v>0</v>
      </c>
      <c r="AH300" s="8">
        <v>3599</v>
      </c>
      <c r="AI300" s="9">
        <v>15</v>
      </c>
      <c r="AJ300" s="9">
        <f t="shared" si="197"/>
        <v>3583</v>
      </c>
      <c r="AL300" s="7">
        <v>17</v>
      </c>
      <c r="AM300" s="7">
        <f t="shared" si="207"/>
        <v>21.274999999999999</v>
      </c>
      <c r="AN300" s="9">
        <v>0</v>
      </c>
      <c r="AO300" s="9">
        <v>1</v>
      </c>
      <c r="AP300" s="9">
        <v>0</v>
      </c>
      <c r="AQ300" s="9">
        <v>1</v>
      </c>
      <c r="AR300" s="9">
        <v>0</v>
      </c>
      <c r="AS300" s="9">
        <v>0</v>
      </c>
      <c r="AT300" s="8">
        <v>0</v>
      </c>
      <c r="AU300" s="9">
        <v>1</v>
      </c>
      <c r="AV300" s="31">
        <v>0</v>
      </c>
      <c r="AW300" s="9">
        <v>1</v>
      </c>
      <c r="AX300" s="9">
        <v>0</v>
      </c>
      <c r="AY300" s="31">
        <v>0</v>
      </c>
      <c r="AZ300" s="21">
        <v>2001</v>
      </c>
      <c r="BA300" s="23"/>
      <c r="BB300" s="39">
        <v>0.01</v>
      </c>
      <c r="BC300" s="39">
        <v>0.41725000000000001</v>
      </c>
      <c r="BD300" s="39">
        <v>0.48</v>
      </c>
      <c r="BE300" s="59">
        <v>9.2749999999999999E-2</v>
      </c>
      <c r="BF300" s="39" t="s">
        <v>433</v>
      </c>
      <c r="BG300" s="59" t="s">
        <v>433</v>
      </c>
      <c r="BH300" s="39" t="s">
        <v>433</v>
      </c>
      <c r="BI300" s="39" t="s">
        <v>433</v>
      </c>
      <c r="BJ300" s="39" t="s">
        <v>433</v>
      </c>
      <c r="BK300" s="39" t="s">
        <v>433</v>
      </c>
      <c r="BL300" s="39" t="s">
        <v>433</v>
      </c>
      <c r="BM300" s="57">
        <v>1</v>
      </c>
      <c r="BN300" s="18">
        <v>0</v>
      </c>
      <c r="BO300">
        <v>0.48</v>
      </c>
      <c r="BP300" s="54">
        <v>0.52</v>
      </c>
      <c r="BQ300" t="s">
        <v>433</v>
      </c>
      <c r="BR300" s="54" t="s">
        <v>433</v>
      </c>
      <c r="BT300" s="18"/>
      <c r="BU300">
        <v>0</v>
      </c>
      <c r="BV300" s="18">
        <v>1</v>
      </c>
      <c r="BW300" s="18" t="s">
        <v>62</v>
      </c>
      <c r="CD300" s="18"/>
      <c r="CG300" s="18"/>
      <c r="CJ300" s="25">
        <v>44.274999999999999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 s="18">
        <v>1</v>
      </c>
      <c r="CS300">
        <v>0</v>
      </c>
      <c r="CT300">
        <v>1</v>
      </c>
      <c r="CU300">
        <v>0</v>
      </c>
      <c r="CV300" s="18">
        <v>0</v>
      </c>
      <c r="CW300">
        <v>1</v>
      </c>
      <c r="CX300">
        <v>0</v>
      </c>
      <c r="CY300">
        <v>0</v>
      </c>
      <c r="CZ300">
        <v>0</v>
      </c>
      <c r="DA300" s="18">
        <v>1</v>
      </c>
      <c r="DB300">
        <v>1</v>
      </c>
      <c r="DC300">
        <v>1</v>
      </c>
      <c r="DD300">
        <v>0</v>
      </c>
      <c r="DE300">
        <v>0</v>
      </c>
      <c r="DF300">
        <v>0</v>
      </c>
      <c r="DG300">
        <v>1</v>
      </c>
      <c r="DH300">
        <v>1</v>
      </c>
      <c r="DI300">
        <v>0</v>
      </c>
      <c r="DJ300">
        <v>0</v>
      </c>
      <c r="DK300">
        <v>0</v>
      </c>
      <c r="DL300" s="18">
        <v>1</v>
      </c>
      <c r="DN300" s="18"/>
      <c r="DS300" s="43" t="s">
        <v>397</v>
      </c>
    </row>
    <row r="301" spans="1:123" x14ac:dyDescent="0.25">
      <c r="A301">
        <v>300</v>
      </c>
      <c r="B301">
        <v>19</v>
      </c>
      <c r="C301" s="25" t="s">
        <v>560</v>
      </c>
      <c r="D301" s="12">
        <v>11.080807115855862</v>
      </c>
      <c r="E301" s="14">
        <v>4.7103082513394252</v>
      </c>
      <c r="F301" s="7">
        <v>2.3524590163934427</v>
      </c>
      <c r="G301" s="7">
        <f t="shared" si="215"/>
        <v>6.3704988645164367</v>
      </c>
      <c r="H301" s="16">
        <f t="shared" si="216"/>
        <v>15.791115367195287</v>
      </c>
      <c r="I301" s="11">
        <f t="shared" si="200"/>
        <v>3.9270237655435782E-2</v>
      </c>
      <c r="J301" s="39">
        <f t="shared" si="201"/>
        <v>1.6693271755969217E-2</v>
      </c>
      <c r="K301" s="39">
        <f t="shared" si="217"/>
        <v>59.904374326286145</v>
      </c>
      <c r="L301" s="39">
        <f t="shared" si="218"/>
        <v>2.2576965899466565E-2</v>
      </c>
      <c r="M301" s="39">
        <f t="shared" si="219"/>
        <v>5.5963509411405002E-2</v>
      </c>
      <c r="N301" s="42"/>
      <c r="O301" s="8"/>
      <c r="P301" s="9"/>
      <c r="Q301" s="9"/>
      <c r="R301" s="8"/>
      <c r="S301" s="9"/>
      <c r="T301" s="9"/>
      <c r="U301" s="8"/>
      <c r="V301" s="9"/>
      <c r="W301" s="9"/>
      <c r="X301" s="9"/>
      <c r="Y301" s="8"/>
      <c r="Z301" s="9"/>
      <c r="AA301" s="8">
        <v>1</v>
      </c>
      <c r="AB301" s="9">
        <v>0</v>
      </c>
      <c r="AC301" s="8">
        <v>1</v>
      </c>
      <c r="AD301" s="9">
        <v>0</v>
      </c>
      <c r="AE301" s="9">
        <v>0</v>
      </c>
      <c r="AF301" s="9">
        <v>0</v>
      </c>
      <c r="AG301" s="9">
        <v>0</v>
      </c>
      <c r="AH301" s="8">
        <v>3599</v>
      </c>
      <c r="AI301" s="9">
        <v>15</v>
      </c>
      <c r="AJ301" s="9">
        <f t="shared" si="197"/>
        <v>3583</v>
      </c>
      <c r="AL301" s="7">
        <v>12</v>
      </c>
      <c r="AM301" s="7">
        <f t="shared" si="207"/>
        <v>26.274999999999999</v>
      </c>
      <c r="AN301" s="9">
        <v>0</v>
      </c>
      <c r="AO301" s="9">
        <v>1</v>
      </c>
      <c r="AP301" s="9">
        <v>0</v>
      </c>
      <c r="AQ301" s="9">
        <v>1</v>
      </c>
      <c r="AR301" s="9">
        <v>0</v>
      </c>
      <c r="AS301" s="9">
        <v>0</v>
      </c>
      <c r="AT301" s="8">
        <v>0</v>
      </c>
      <c r="AU301" s="9">
        <v>1</v>
      </c>
      <c r="AV301" s="31">
        <v>0</v>
      </c>
      <c r="AW301" s="9">
        <v>1</v>
      </c>
      <c r="AX301" s="9">
        <v>0</v>
      </c>
      <c r="AY301" s="31">
        <v>0</v>
      </c>
      <c r="AZ301" s="21">
        <v>2001</v>
      </c>
      <c r="BA301" s="23"/>
      <c r="BB301" s="39">
        <v>0.01</v>
      </c>
      <c r="BC301" s="39">
        <v>0.41725000000000001</v>
      </c>
      <c r="BD301" s="39">
        <v>0.48</v>
      </c>
      <c r="BE301" s="59">
        <v>9.2749999999999999E-2</v>
      </c>
      <c r="BF301" s="39" t="s">
        <v>433</v>
      </c>
      <c r="BG301" s="59" t="s">
        <v>433</v>
      </c>
      <c r="BH301" s="39" t="s">
        <v>433</v>
      </c>
      <c r="BI301" s="39" t="s">
        <v>433</v>
      </c>
      <c r="BJ301" s="39" t="s">
        <v>433</v>
      </c>
      <c r="BK301" s="39" t="s">
        <v>433</v>
      </c>
      <c r="BL301" s="39" t="s">
        <v>433</v>
      </c>
      <c r="BM301" s="57">
        <v>1</v>
      </c>
      <c r="BN301" s="18">
        <v>0</v>
      </c>
      <c r="BO301">
        <v>0.48</v>
      </c>
      <c r="BP301" s="54">
        <v>0.52</v>
      </c>
      <c r="BQ301" t="s">
        <v>433</v>
      </c>
      <c r="BR301" s="54" t="s">
        <v>433</v>
      </c>
      <c r="BT301" s="18"/>
      <c r="BU301">
        <v>0</v>
      </c>
      <c r="BV301" s="18">
        <v>1</v>
      </c>
      <c r="BW301" s="18" t="s">
        <v>62</v>
      </c>
      <c r="CD301" s="18"/>
      <c r="CG301" s="18"/>
      <c r="CJ301" s="25">
        <v>44.274999999999999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 s="18">
        <v>1</v>
      </c>
      <c r="CS301">
        <v>0</v>
      </c>
      <c r="CT301">
        <v>1</v>
      </c>
      <c r="CU301">
        <v>0</v>
      </c>
      <c r="CV301" s="18">
        <v>0</v>
      </c>
      <c r="CW301">
        <v>1</v>
      </c>
      <c r="CX301">
        <v>0</v>
      </c>
      <c r="CY301">
        <v>0</v>
      </c>
      <c r="CZ301">
        <v>0</v>
      </c>
      <c r="DA301" s="18">
        <v>1</v>
      </c>
      <c r="DB301">
        <v>1</v>
      </c>
      <c r="DC301">
        <v>1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0</v>
      </c>
      <c r="DJ301">
        <v>0</v>
      </c>
      <c r="DK301">
        <v>0</v>
      </c>
      <c r="DL301" s="18">
        <v>1</v>
      </c>
      <c r="DN301" s="18"/>
      <c r="DS301" s="43" t="s">
        <v>397</v>
      </c>
    </row>
    <row r="302" spans="1:123" x14ac:dyDescent="0.25">
      <c r="A302">
        <v>301</v>
      </c>
      <c r="B302">
        <v>19</v>
      </c>
      <c r="C302" s="25" t="s">
        <v>560</v>
      </c>
      <c r="D302" s="12">
        <v>7.258134690196945</v>
      </c>
      <c r="E302" s="14">
        <v>3.2422124504433052</v>
      </c>
      <c r="F302" s="7">
        <v>2.2386363636363638</v>
      </c>
      <c r="G302" s="7">
        <f t="shared" si="215"/>
        <v>4.0159222397536398</v>
      </c>
      <c r="H302" s="16">
        <f t="shared" si="216"/>
        <v>10.500347140640251</v>
      </c>
      <c r="I302" s="11">
        <f t="shared" si="200"/>
        <v>3.7372886443261165E-2</v>
      </c>
      <c r="J302" s="39">
        <f t="shared" si="201"/>
        <v>1.6694487345213109E-2</v>
      </c>
      <c r="K302" s="39">
        <f t="shared" si="217"/>
        <v>59.900012460504506</v>
      </c>
      <c r="L302" s="39">
        <f t="shared" si="218"/>
        <v>2.0678399098048056E-2</v>
      </c>
      <c r="M302" s="39">
        <f t="shared" si="219"/>
        <v>5.4067373788474274E-2</v>
      </c>
      <c r="N302" s="42"/>
      <c r="O302" s="8"/>
      <c r="P302" s="9"/>
      <c r="Q302" s="9"/>
      <c r="R302" s="8"/>
      <c r="S302" s="9"/>
      <c r="T302" s="9"/>
      <c r="U302" s="8"/>
      <c r="V302" s="9"/>
      <c r="W302" s="9"/>
      <c r="X302" s="9"/>
      <c r="Y302" s="8"/>
      <c r="Z302" s="9"/>
      <c r="AA302" s="8">
        <v>1</v>
      </c>
      <c r="AB302" s="9">
        <v>0</v>
      </c>
      <c r="AC302" s="8">
        <v>1</v>
      </c>
      <c r="AD302" s="9">
        <v>0</v>
      </c>
      <c r="AE302" s="9">
        <v>0</v>
      </c>
      <c r="AF302" s="9">
        <v>0</v>
      </c>
      <c r="AG302" s="9">
        <v>0</v>
      </c>
      <c r="AH302" s="8">
        <v>3599</v>
      </c>
      <c r="AI302" s="9">
        <v>15</v>
      </c>
      <c r="AJ302" s="9">
        <f t="shared" si="197"/>
        <v>3583</v>
      </c>
      <c r="AL302" s="7">
        <v>9</v>
      </c>
      <c r="AM302" s="7">
        <f t="shared" si="207"/>
        <v>29.274999999999999</v>
      </c>
      <c r="AN302" s="9">
        <v>0</v>
      </c>
      <c r="AO302" s="9">
        <v>1</v>
      </c>
      <c r="AP302" s="9">
        <v>0</v>
      </c>
      <c r="AQ302" s="9">
        <v>1</v>
      </c>
      <c r="AR302" s="9">
        <v>0</v>
      </c>
      <c r="AS302" s="9">
        <v>0</v>
      </c>
      <c r="AT302" s="8">
        <v>0</v>
      </c>
      <c r="AU302" s="9">
        <v>1</v>
      </c>
      <c r="AV302" s="31">
        <v>0</v>
      </c>
      <c r="AW302" s="9">
        <v>1</v>
      </c>
      <c r="AX302" s="9">
        <v>0</v>
      </c>
      <c r="AY302" s="31">
        <v>0</v>
      </c>
      <c r="AZ302" s="21">
        <v>2001</v>
      </c>
      <c r="BA302" s="23"/>
      <c r="BB302" s="39">
        <v>0.01</v>
      </c>
      <c r="BC302" s="39">
        <v>0.41725000000000001</v>
      </c>
      <c r="BD302" s="39">
        <v>0.48</v>
      </c>
      <c r="BE302" s="59">
        <v>9.2749999999999999E-2</v>
      </c>
      <c r="BF302" s="39" t="s">
        <v>433</v>
      </c>
      <c r="BG302" s="59" t="s">
        <v>433</v>
      </c>
      <c r="BH302" s="39" t="s">
        <v>433</v>
      </c>
      <c r="BI302" s="39" t="s">
        <v>433</v>
      </c>
      <c r="BJ302" s="39" t="s">
        <v>433</v>
      </c>
      <c r="BK302" s="39" t="s">
        <v>433</v>
      </c>
      <c r="BL302" s="39" t="s">
        <v>433</v>
      </c>
      <c r="BM302" s="57">
        <v>1</v>
      </c>
      <c r="BN302" s="18">
        <v>0</v>
      </c>
      <c r="BO302">
        <v>0.48</v>
      </c>
      <c r="BP302" s="54">
        <v>0.52</v>
      </c>
      <c r="BQ302" t="s">
        <v>433</v>
      </c>
      <c r="BR302" s="54" t="s">
        <v>433</v>
      </c>
      <c r="BT302" s="18"/>
      <c r="BU302">
        <v>0</v>
      </c>
      <c r="BV302" s="18">
        <v>1</v>
      </c>
      <c r="BW302" s="18" t="s">
        <v>62</v>
      </c>
      <c r="CD302" s="18"/>
      <c r="CG302" s="18"/>
      <c r="CJ302" s="25">
        <v>44.274999999999999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 s="18">
        <v>1</v>
      </c>
      <c r="CS302">
        <v>0</v>
      </c>
      <c r="CT302">
        <v>1</v>
      </c>
      <c r="CU302">
        <v>0</v>
      </c>
      <c r="CV302" s="18">
        <v>0</v>
      </c>
      <c r="CW302">
        <v>1</v>
      </c>
      <c r="CX302">
        <v>0</v>
      </c>
      <c r="CY302">
        <v>0</v>
      </c>
      <c r="CZ302">
        <v>0</v>
      </c>
      <c r="DA302" s="18">
        <v>1</v>
      </c>
      <c r="DB302">
        <v>1</v>
      </c>
      <c r="DC302">
        <v>1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0</v>
      </c>
      <c r="DK302">
        <v>0</v>
      </c>
      <c r="DL302" s="18">
        <v>1</v>
      </c>
      <c r="DN302" s="18"/>
      <c r="DS302" s="43" t="s">
        <v>397</v>
      </c>
    </row>
    <row r="303" spans="1:123" x14ac:dyDescent="0.25">
      <c r="A303">
        <v>302</v>
      </c>
      <c r="B303">
        <v>19</v>
      </c>
      <c r="C303" s="25" t="s">
        <v>560</v>
      </c>
      <c r="D303" s="12">
        <v>8.3000000000000007</v>
      </c>
      <c r="E303" s="14">
        <v>0.4</v>
      </c>
      <c r="F303" s="7">
        <f>D303/E303</f>
        <v>20.75</v>
      </c>
      <c r="G303" s="7">
        <f t="shared" si="215"/>
        <v>7.9</v>
      </c>
      <c r="H303" s="16">
        <f t="shared" si="216"/>
        <v>8.7000000000000011</v>
      </c>
      <c r="I303" s="11">
        <f t="shared" si="200"/>
        <v>0.3266375144591237</v>
      </c>
      <c r="J303" s="39">
        <f t="shared" si="201"/>
        <v>1.5741566961885479E-2</v>
      </c>
      <c r="K303" s="39">
        <f t="shared" si="217"/>
        <v>63.526077322623976</v>
      </c>
      <c r="L303" s="39">
        <f t="shared" si="218"/>
        <v>0.3108959474972382</v>
      </c>
      <c r="M303" s="39">
        <f t="shared" si="219"/>
        <v>0.3423790814210092</v>
      </c>
      <c r="N303" s="42"/>
      <c r="O303" s="8"/>
      <c r="P303" s="9"/>
      <c r="Q303" s="9"/>
      <c r="R303" s="8"/>
      <c r="S303" s="9"/>
      <c r="T303" s="9"/>
      <c r="U303" s="8"/>
      <c r="V303" s="9"/>
      <c r="W303" s="9"/>
      <c r="X303" s="9"/>
      <c r="Y303" s="8"/>
      <c r="Z303" s="9"/>
      <c r="AA303" s="8">
        <v>1</v>
      </c>
      <c r="AB303" s="9">
        <v>0</v>
      </c>
      <c r="AC303" s="8">
        <v>1</v>
      </c>
      <c r="AD303" s="9">
        <v>0</v>
      </c>
      <c r="AE303" s="9">
        <v>0</v>
      </c>
      <c r="AF303" s="9">
        <v>0</v>
      </c>
      <c r="AG303" s="9">
        <v>0</v>
      </c>
      <c r="AH303" s="8">
        <v>3610</v>
      </c>
      <c r="AI303" s="9">
        <v>4</v>
      </c>
      <c r="AJ303" s="9">
        <f t="shared" si="197"/>
        <v>3605</v>
      </c>
      <c r="AL303" s="7">
        <v>10.967499999999999</v>
      </c>
      <c r="AM303" s="7">
        <f t="shared" si="207"/>
        <v>27.307499999999997</v>
      </c>
      <c r="AN303" s="9">
        <v>1</v>
      </c>
      <c r="AO303" s="9">
        <v>0</v>
      </c>
      <c r="AP303" s="9">
        <v>0</v>
      </c>
      <c r="AQ303" s="9">
        <v>1</v>
      </c>
      <c r="AR303" s="9">
        <v>0</v>
      </c>
      <c r="AS303" s="9">
        <v>0</v>
      </c>
      <c r="AT303" s="8">
        <v>0</v>
      </c>
      <c r="AU303" s="9">
        <v>1</v>
      </c>
      <c r="AV303" s="31">
        <v>0</v>
      </c>
      <c r="AW303" s="9">
        <v>1</v>
      </c>
      <c r="AX303" s="9">
        <v>0</v>
      </c>
      <c r="AY303" s="31">
        <v>0</v>
      </c>
      <c r="AZ303" s="21">
        <v>2001</v>
      </c>
      <c r="BA303" s="23"/>
      <c r="BB303" s="39">
        <v>0.01</v>
      </c>
      <c r="BC303" s="39">
        <v>0.41725000000000001</v>
      </c>
      <c r="BD303" s="39">
        <v>0.48</v>
      </c>
      <c r="BE303" s="59">
        <v>9.2749999999999999E-2</v>
      </c>
      <c r="BF303" s="39" t="s">
        <v>433</v>
      </c>
      <c r="BG303" s="59" t="s">
        <v>433</v>
      </c>
      <c r="BH303" s="39" t="s">
        <v>433</v>
      </c>
      <c r="BI303" s="39" t="s">
        <v>433</v>
      </c>
      <c r="BJ303" s="39" t="s">
        <v>433</v>
      </c>
      <c r="BK303" s="39" t="s">
        <v>433</v>
      </c>
      <c r="BL303" s="39" t="s">
        <v>433</v>
      </c>
      <c r="BM303" s="57">
        <v>1</v>
      </c>
      <c r="BN303" s="18">
        <v>0</v>
      </c>
      <c r="BO303">
        <v>0.48</v>
      </c>
      <c r="BP303" s="54">
        <v>0.52</v>
      </c>
      <c r="BQ303" t="s">
        <v>433</v>
      </c>
      <c r="BR303" s="54" t="s">
        <v>433</v>
      </c>
      <c r="BT303" s="18"/>
      <c r="BU303">
        <v>0</v>
      </c>
      <c r="BV303" s="18">
        <v>1</v>
      </c>
      <c r="BW303" s="18" t="s">
        <v>62</v>
      </c>
      <c r="CD303" s="18"/>
      <c r="CG303" s="18"/>
      <c r="CJ303" s="25">
        <v>44.274999999999999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 s="18">
        <v>0</v>
      </c>
      <c r="CS303">
        <v>0</v>
      </c>
      <c r="CT303">
        <v>1</v>
      </c>
      <c r="CU303">
        <v>0</v>
      </c>
      <c r="CV303" s="18">
        <v>0</v>
      </c>
      <c r="CW303">
        <v>1</v>
      </c>
      <c r="CX303">
        <v>0</v>
      </c>
      <c r="CY303">
        <v>0</v>
      </c>
      <c r="CZ303">
        <v>0</v>
      </c>
      <c r="DA303" s="18">
        <v>1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0</v>
      </c>
      <c r="DJ303">
        <v>0</v>
      </c>
      <c r="DK303">
        <v>0</v>
      </c>
      <c r="DL303" s="18">
        <v>1</v>
      </c>
      <c r="DN303" s="18"/>
      <c r="DS303" s="43" t="s">
        <v>397</v>
      </c>
    </row>
    <row r="304" spans="1:123" x14ac:dyDescent="0.25">
      <c r="A304">
        <v>303</v>
      </c>
      <c r="B304">
        <v>19</v>
      </c>
      <c r="C304" s="25" t="s">
        <v>560</v>
      </c>
      <c r="D304" s="12">
        <v>8</v>
      </c>
      <c r="E304" s="14">
        <v>1.7</v>
      </c>
      <c r="F304" s="7">
        <f t="shared" ref="F304:F314" si="220">D304/E304</f>
        <v>4.7058823529411766</v>
      </c>
      <c r="G304" s="7">
        <f t="shared" si="215"/>
        <v>6.3</v>
      </c>
      <c r="H304" s="16">
        <f t="shared" si="216"/>
        <v>9.6999999999999993</v>
      </c>
      <c r="I304" s="11">
        <f t="shared" si="200"/>
        <v>7.8137333630947534E-2</v>
      </c>
      <c r="J304" s="39">
        <f t="shared" si="201"/>
        <v>1.660418339657635E-2</v>
      </c>
      <c r="K304" s="39">
        <f t="shared" si="217"/>
        <v>60.225786244097499</v>
      </c>
      <c r="L304" s="39">
        <f t="shared" si="218"/>
        <v>6.1533150234371184E-2</v>
      </c>
      <c r="M304" s="39">
        <f t="shared" si="219"/>
        <v>9.4741517027523883E-2</v>
      </c>
      <c r="N304" s="42"/>
      <c r="O304" s="8"/>
      <c r="P304" s="9"/>
      <c r="Q304" s="9"/>
      <c r="R304" s="8"/>
      <c r="S304" s="9"/>
      <c r="T304" s="9"/>
      <c r="U304" s="8"/>
      <c r="V304" s="9"/>
      <c r="W304" s="9"/>
      <c r="X304" s="9"/>
      <c r="Y304" s="8"/>
      <c r="Z304" s="9"/>
      <c r="AA304" s="8">
        <v>1</v>
      </c>
      <c r="AB304" s="9">
        <v>0</v>
      </c>
      <c r="AC304" s="8">
        <v>1</v>
      </c>
      <c r="AD304" s="9">
        <v>0</v>
      </c>
      <c r="AE304" s="9">
        <v>0</v>
      </c>
      <c r="AF304" s="9">
        <v>0</v>
      </c>
      <c r="AG304" s="9">
        <v>0</v>
      </c>
      <c r="AH304" s="8">
        <v>3610</v>
      </c>
      <c r="AI304" s="9">
        <v>4</v>
      </c>
      <c r="AJ304" s="9">
        <f t="shared" si="197"/>
        <v>3605</v>
      </c>
      <c r="AL304" s="7">
        <v>10.967499999999999</v>
      </c>
      <c r="AM304" s="7">
        <f t="shared" si="207"/>
        <v>27.307499999999997</v>
      </c>
      <c r="AN304" s="9">
        <v>1</v>
      </c>
      <c r="AO304" s="9">
        <v>0</v>
      </c>
      <c r="AP304" s="9">
        <v>0</v>
      </c>
      <c r="AQ304" s="9">
        <v>1</v>
      </c>
      <c r="AR304" s="9">
        <v>0</v>
      </c>
      <c r="AS304" s="9">
        <v>0</v>
      </c>
      <c r="AT304" s="8">
        <v>0</v>
      </c>
      <c r="AU304" s="9">
        <v>1</v>
      </c>
      <c r="AV304" s="31">
        <v>0</v>
      </c>
      <c r="AW304" s="9">
        <v>1</v>
      </c>
      <c r="AX304" s="9">
        <v>0</v>
      </c>
      <c r="AY304" s="31">
        <v>0</v>
      </c>
      <c r="AZ304" s="21">
        <v>2001</v>
      </c>
      <c r="BA304" s="23"/>
      <c r="BB304" s="39">
        <v>0.01</v>
      </c>
      <c r="BC304" s="39">
        <v>0.41725000000000001</v>
      </c>
      <c r="BD304" s="39">
        <v>0.48</v>
      </c>
      <c r="BE304" s="59">
        <v>9.2749999999999999E-2</v>
      </c>
      <c r="BF304" s="39" t="s">
        <v>433</v>
      </c>
      <c r="BG304" s="59" t="s">
        <v>433</v>
      </c>
      <c r="BH304" s="39" t="s">
        <v>433</v>
      </c>
      <c r="BI304" s="39" t="s">
        <v>433</v>
      </c>
      <c r="BJ304" s="39" t="s">
        <v>433</v>
      </c>
      <c r="BK304" s="39" t="s">
        <v>433</v>
      </c>
      <c r="BL304" s="39" t="s">
        <v>433</v>
      </c>
      <c r="BM304" s="57">
        <v>1</v>
      </c>
      <c r="BN304" s="18">
        <v>0</v>
      </c>
      <c r="BO304">
        <v>0.48</v>
      </c>
      <c r="BP304" s="54">
        <v>0.52</v>
      </c>
      <c r="BQ304" t="s">
        <v>433</v>
      </c>
      <c r="BR304" s="54" t="s">
        <v>433</v>
      </c>
      <c r="BT304" s="18"/>
      <c r="BU304">
        <v>0</v>
      </c>
      <c r="BV304" s="18">
        <v>1</v>
      </c>
      <c r="BW304" s="18" t="s">
        <v>62</v>
      </c>
      <c r="CD304" s="18"/>
      <c r="CG304" s="18"/>
      <c r="CJ304" s="25">
        <v>44.274999999999999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 s="18">
        <v>1</v>
      </c>
      <c r="CS304">
        <v>0</v>
      </c>
      <c r="CT304">
        <v>1</v>
      </c>
      <c r="CU304">
        <v>0</v>
      </c>
      <c r="CV304" s="18">
        <v>0</v>
      </c>
      <c r="CW304">
        <v>1</v>
      </c>
      <c r="CX304">
        <v>0</v>
      </c>
      <c r="CY304">
        <v>0</v>
      </c>
      <c r="CZ304">
        <v>0</v>
      </c>
      <c r="DA304" s="18">
        <v>1</v>
      </c>
      <c r="DB304">
        <v>1</v>
      </c>
      <c r="DC304">
        <v>1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0</v>
      </c>
      <c r="DK304">
        <v>0</v>
      </c>
      <c r="DL304" s="18">
        <v>1</v>
      </c>
      <c r="DN304" s="18"/>
      <c r="DS304" s="43" t="s">
        <v>397</v>
      </c>
    </row>
    <row r="305" spans="1:123" x14ac:dyDescent="0.25">
      <c r="A305">
        <v>304</v>
      </c>
      <c r="B305">
        <v>19</v>
      </c>
      <c r="C305" s="25" t="s">
        <v>560</v>
      </c>
      <c r="D305" s="12">
        <v>8.1999999999999993</v>
      </c>
      <c r="E305" s="14">
        <v>1.7</v>
      </c>
      <c r="F305" s="7">
        <f t="shared" si="220"/>
        <v>4.8235294117647056</v>
      </c>
      <c r="G305" s="7">
        <f t="shared" si="215"/>
        <v>6.4999999999999991</v>
      </c>
      <c r="H305" s="16">
        <f t="shared" si="216"/>
        <v>9.8999999999999986</v>
      </c>
      <c r="I305" s="11">
        <f t="shared" si="200"/>
        <v>8.0277770773294066E-2</v>
      </c>
      <c r="J305" s="39">
        <f t="shared" si="201"/>
        <v>1.6642952477390238E-2</v>
      </c>
      <c r="K305" s="39">
        <f t="shared" si="217"/>
        <v>60.085492724834651</v>
      </c>
      <c r="L305" s="39">
        <f t="shared" si="218"/>
        <v>6.3634818295903825E-2</v>
      </c>
      <c r="M305" s="39">
        <f t="shared" si="219"/>
        <v>9.6920723250684307E-2</v>
      </c>
      <c r="N305" s="42"/>
      <c r="O305" s="8"/>
      <c r="P305" s="9"/>
      <c r="Q305" s="9"/>
      <c r="R305" s="8"/>
      <c r="S305" s="9"/>
      <c r="T305" s="9"/>
      <c r="U305" s="8"/>
      <c r="V305" s="9"/>
      <c r="W305" s="9"/>
      <c r="X305" s="9"/>
      <c r="Y305" s="8"/>
      <c r="Z305" s="9"/>
      <c r="AA305" s="8">
        <v>1</v>
      </c>
      <c r="AB305" s="9">
        <v>0</v>
      </c>
      <c r="AC305" s="8">
        <v>1</v>
      </c>
      <c r="AD305" s="9">
        <v>0</v>
      </c>
      <c r="AE305" s="9">
        <v>0</v>
      </c>
      <c r="AF305" s="9">
        <v>0</v>
      </c>
      <c r="AG305" s="9">
        <v>0</v>
      </c>
      <c r="AH305" s="8">
        <v>3598</v>
      </c>
      <c r="AI305" s="9">
        <v>10</v>
      </c>
      <c r="AJ305" s="9">
        <f t="shared" si="197"/>
        <v>3587</v>
      </c>
      <c r="AL305" s="7">
        <v>10.967499999999999</v>
      </c>
      <c r="AM305" s="7">
        <f t="shared" si="207"/>
        <v>27.307499999999997</v>
      </c>
      <c r="AN305" s="9">
        <v>1</v>
      </c>
      <c r="AO305" s="9">
        <v>0</v>
      </c>
      <c r="AP305" s="9">
        <v>0</v>
      </c>
      <c r="AQ305" s="9">
        <v>1</v>
      </c>
      <c r="AR305" s="9">
        <v>0</v>
      </c>
      <c r="AS305" s="9">
        <v>0</v>
      </c>
      <c r="AT305" s="8">
        <v>0</v>
      </c>
      <c r="AU305" s="9">
        <v>1</v>
      </c>
      <c r="AV305" s="31">
        <v>0</v>
      </c>
      <c r="AW305" s="9">
        <v>1</v>
      </c>
      <c r="AX305" s="9">
        <v>0</v>
      </c>
      <c r="AY305" s="31">
        <v>0</v>
      </c>
      <c r="AZ305" s="21">
        <v>2001</v>
      </c>
      <c r="BA305" s="23"/>
      <c r="BB305" s="39">
        <v>0.01</v>
      </c>
      <c r="BC305" s="39">
        <v>0.41725000000000001</v>
      </c>
      <c r="BD305" s="39">
        <v>0.48</v>
      </c>
      <c r="BE305" s="59">
        <v>9.2749999999999999E-2</v>
      </c>
      <c r="BF305" s="39" t="s">
        <v>433</v>
      </c>
      <c r="BG305" s="59" t="s">
        <v>433</v>
      </c>
      <c r="BH305" s="39" t="s">
        <v>433</v>
      </c>
      <c r="BI305" s="39" t="s">
        <v>433</v>
      </c>
      <c r="BJ305" s="39" t="s">
        <v>433</v>
      </c>
      <c r="BK305" s="39" t="s">
        <v>433</v>
      </c>
      <c r="BL305" s="39" t="s">
        <v>433</v>
      </c>
      <c r="BM305" s="57">
        <v>1</v>
      </c>
      <c r="BN305" s="18">
        <v>0</v>
      </c>
      <c r="BO305">
        <v>0.48</v>
      </c>
      <c r="BP305" s="54">
        <v>0.52</v>
      </c>
      <c r="BQ305" t="s">
        <v>433</v>
      </c>
      <c r="BR305" s="54" t="s">
        <v>433</v>
      </c>
      <c r="BT305" s="18"/>
      <c r="BU305">
        <v>0</v>
      </c>
      <c r="BV305" s="18">
        <v>1</v>
      </c>
      <c r="BW305" s="18" t="s">
        <v>62</v>
      </c>
      <c r="CD305" s="18"/>
      <c r="CG305" s="18"/>
      <c r="CJ305" s="25">
        <v>44.274999999999999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 s="18">
        <v>1</v>
      </c>
      <c r="CS305">
        <v>0</v>
      </c>
      <c r="CT305">
        <v>1</v>
      </c>
      <c r="CU305">
        <v>0</v>
      </c>
      <c r="CV305" s="18">
        <v>0</v>
      </c>
      <c r="CW305">
        <v>1</v>
      </c>
      <c r="CX305">
        <v>0</v>
      </c>
      <c r="CY305">
        <v>0</v>
      </c>
      <c r="CZ305">
        <v>0</v>
      </c>
      <c r="DA305" s="18">
        <v>1</v>
      </c>
      <c r="DB305">
        <v>1</v>
      </c>
      <c r="DC305">
        <v>1</v>
      </c>
      <c r="DD305">
        <v>0</v>
      </c>
      <c r="DE305">
        <v>0</v>
      </c>
      <c r="DF305">
        <v>0</v>
      </c>
      <c r="DG305">
        <v>1</v>
      </c>
      <c r="DH305">
        <v>1</v>
      </c>
      <c r="DI305">
        <v>0</v>
      </c>
      <c r="DJ305">
        <v>0</v>
      </c>
      <c r="DK305">
        <v>0</v>
      </c>
      <c r="DL305" s="18">
        <v>1</v>
      </c>
      <c r="DN305" s="18"/>
      <c r="DS305" s="43" t="s">
        <v>397</v>
      </c>
    </row>
    <row r="306" spans="1:123" x14ac:dyDescent="0.25">
      <c r="A306">
        <v>305</v>
      </c>
      <c r="B306">
        <v>19</v>
      </c>
      <c r="C306" s="25" t="s">
        <v>560</v>
      </c>
      <c r="D306" s="12">
        <v>8</v>
      </c>
      <c r="E306" s="14">
        <v>1.7</v>
      </c>
      <c r="F306" s="7">
        <f t="shared" si="220"/>
        <v>4.7058823529411766</v>
      </c>
      <c r="G306" s="7">
        <f t="shared" si="215"/>
        <v>6.3</v>
      </c>
      <c r="H306" s="16">
        <f t="shared" si="216"/>
        <v>9.6999999999999993</v>
      </c>
      <c r="I306" s="11">
        <f t="shared" si="200"/>
        <v>7.8364515553668732E-2</v>
      </c>
      <c r="J306" s="39">
        <f t="shared" si="201"/>
        <v>1.6652459555154608E-2</v>
      </c>
      <c r="K306" s="39">
        <f t="shared" si="217"/>
        <v>60.051189236514894</v>
      </c>
      <c r="L306" s="39">
        <f t="shared" si="218"/>
        <v>6.171205599851412E-2</v>
      </c>
      <c r="M306" s="39">
        <f t="shared" si="219"/>
        <v>9.5016975108823343E-2</v>
      </c>
      <c r="N306" s="42"/>
      <c r="O306" s="8"/>
      <c r="P306" s="9"/>
      <c r="Q306" s="9"/>
      <c r="R306" s="8"/>
      <c r="S306" s="9"/>
      <c r="T306" s="9"/>
      <c r="U306" s="8"/>
      <c r="V306" s="9"/>
      <c r="W306" s="9"/>
      <c r="X306" s="9"/>
      <c r="Y306" s="8"/>
      <c r="Z306" s="9"/>
      <c r="AA306" s="8">
        <v>1</v>
      </c>
      <c r="AB306" s="9">
        <v>0</v>
      </c>
      <c r="AC306" s="8">
        <v>1</v>
      </c>
      <c r="AD306" s="9">
        <v>0</v>
      </c>
      <c r="AE306" s="9">
        <v>0</v>
      </c>
      <c r="AF306" s="9">
        <v>0</v>
      </c>
      <c r="AG306" s="9">
        <v>0</v>
      </c>
      <c r="AH306" s="8">
        <v>3598</v>
      </c>
      <c r="AI306" s="9">
        <v>13</v>
      </c>
      <c r="AJ306" s="9">
        <f t="shared" si="197"/>
        <v>3584</v>
      </c>
      <c r="AL306" s="7">
        <v>10.967499999999999</v>
      </c>
      <c r="AM306" s="7">
        <f t="shared" si="207"/>
        <v>27.307499999999997</v>
      </c>
      <c r="AN306" s="9">
        <v>1</v>
      </c>
      <c r="AO306" s="9">
        <v>0</v>
      </c>
      <c r="AP306" s="9">
        <v>0</v>
      </c>
      <c r="AQ306" s="9">
        <v>1</v>
      </c>
      <c r="AR306" s="9">
        <v>0</v>
      </c>
      <c r="AS306" s="9">
        <v>0</v>
      </c>
      <c r="AT306" s="8">
        <v>0</v>
      </c>
      <c r="AU306" s="9">
        <v>1</v>
      </c>
      <c r="AV306" s="31">
        <v>0</v>
      </c>
      <c r="AW306" s="9">
        <v>1</v>
      </c>
      <c r="AX306" s="9">
        <v>0</v>
      </c>
      <c r="AY306" s="31">
        <v>0</v>
      </c>
      <c r="AZ306" s="21">
        <v>2001</v>
      </c>
      <c r="BA306" s="23"/>
      <c r="BB306" s="39">
        <v>0.01</v>
      </c>
      <c r="BC306" s="39">
        <v>0.41725000000000001</v>
      </c>
      <c r="BD306" s="39">
        <v>0.48</v>
      </c>
      <c r="BE306" s="59">
        <v>9.2749999999999999E-2</v>
      </c>
      <c r="BF306" s="39" t="s">
        <v>433</v>
      </c>
      <c r="BG306" s="59" t="s">
        <v>433</v>
      </c>
      <c r="BH306" s="39" t="s">
        <v>433</v>
      </c>
      <c r="BI306" s="39" t="s">
        <v>433</v>
      </c>
      <c r="BJ306" s="39" t="s">
        <v>433</v>
      </c>
      <c r="BK306" s="39" t="s">
        <v>433</v>
      </c>
      <c r="BL306" s="39" t="s">
        <v>433</v>
      </c>
      <c r="BM306" s="57">
        <v>1</v>
      </c>
      <c r="BN306" s="18">
        <v>0</v>
      </c>
      <c r="BO306">
        <v>0.48</v>
      </c>
      <c r="BP306" s="54">
        <v>0.52</v>
      </c>
      <c r="BQ306" t="s">
        <v>433</v>
      </c>
      <c r="BR306" s="54" t="s">
        <v>433</v>
      </c>
      <c r="BT306" s="18"/>
      <c r="BU306">
        <v>0</v>
      </c>
      <c r="BV306" s="18">
        <v>1</v>
      </c>
      <c r="BW306" s="18" t="s">
        <v>62</v>
      </c>
      <c r="CD306" s="18"/>
      <c r="CG306" s="18"/>
      <c r="CJ306" s="25">
        <v>44.274999999999999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 s="18">
        <v>1</v>
      </c>
      <c r="CS306">
        <v>0</v>
      </c>
      <c r="CT306">
        <v>1</v>
      </c>
      <c r="CU306">
        <v>0</v>
      </c>
      <c r="CV306" s="18">
        <v>0</v>
      </c>
      <c r="CW306">
        <v>1</v>
      </c>
      <c r="CX306">
        <v>0</v>
      </c>
      <c r="CY306">
        <v>0</v>
      </c>
      <c r="CZ306">
        <v>0</v>
      </c>
      <c r="DA306" s="18">
        <v>1</v>
      </c>
      <c r="DB306">
        <v>1</v>
      </c>
      <c r="DC306">
        <v>1</v>
      </c>
      <c r="DD306">
        <v>0</v>
      </c>
      <c r="DE306">
        <v>0</v>
      </c>
      <c r="DF306">
        <v>0</v>
      </c>
      <c r="DG306">
        <v>1</v>
      </c>
      <c r="DH306">
        <v>1</v>
      </c>
      <c r="DI306">
        <v>0</v>
      </c>
      <c r="DJ306">
        <v>0</v>
      </c>
      <c r="DK306">
        <v>0</v>
      </c>
      <c r="DL306" s="18">
        <v>1</v>
      </c>
      <c r="DN306" s="18"/>
      <c r="DS306" s="43" t="s">
        <v>397</v>
      </c>
    </row>
    <row r="307" spans="1:123" x14ac:dyDescent="0.25">
      <c r="A307">
        <v>306</v>
      </c>
      <c r="B307">
        <v>19</v>
      </c>
      <c r="C307" s="25" t="s">
        <v>560</v>
      </c>
      <c r="D307" s="12">
        <v>11.9</v>
      </c>
      <c r="E307" s="14">
        <v>0.7</v>
      </c>
      <c r="F307" s="7">
        <f t="shared" si="220"/>
        <v>17</v>
      </c>
      <c r="G307" s="7">
        <f t="shared" si="215"/>
        <v>11.200000000000001</v>
      </c>
      <c r="H307" s="16">
        <f t="shared" si="216"/>
        <v>12.6</v>
      </c>
      <c r="I307" s="11">
        <f t="shared" si="200"/>
        <v>0.27246248890491698</v>
      </c>
      <c r="J307" s="39">
        <f t="shared" si="201"/>
        <v>1.6027205229700997E-2</v>
      </c>
      <c r="K307" s="39">
        <f t="shared" si="217"/>
        <v>62.393909959225994</v>
      </c>
      <c r="L307" s="39">
        <f t="shared" si="218"/>
        <v>0.25643528367521595</v>
      </c>
      <c r="M307" s="39">
        <f t="shared" si="219"/>
        <v>0.288489694134618</v>
      </c>
      <c r="N307" s="42"/>
      <c r="O307" s="8"/>
      <c r="P307" s="9"/>
      <c r="Q307" s="9"/>
      <c r="R307" s="8"/>
      <c r="S307" s="9"/>
      <c r="T307" s="9"/>
      <c r="U307" s="8"/>
      <c r="V307" s="9"/>
      <c r="W307" s="9"/>
      <c r="X307" s="9"/>
      <c r="Y307" s="8"/>
      <c r="Z307" s="9"/>
      <c r="AA307" s="8">
        <v>1</v>
      </c>
      <c r="AB307" s="9">
        <v>0</v>
      </c>
      <c r="AC307" s="8">
        <v>1</v>
      </c>
      <c r="AD307" s="9">
        <v>0</v>
      </c>
      <c r="AE307" s="9">
        <v>0</v>
      </c>
      <c r="AF307" s="9">
        <v>0</v>
      </c>
      <c r="AG307" s="9">
        <v>0</v>
      </c>
      <c r="AH307" s="8">
        <v>3610</v>
      </c>
      <c r="AI307" s="9">
        <v>5</v>
      </c>
      <c r="AJ307" s="9">
        <f t="shared" si="197"/>
        <v>3604</v>
      </c>
      <c r="AL307" s="7">
        <v>17</v>
      </c>
      <c r="AM307" s="7">
        <f t="shared" si="207"/>
        <v>21.274999999999999</v>
      </c>
      <c r="AN307" s="9">
        <v>1</v>
      </c>
      <c r="AO307" s="9">
        <v>0</v>
      </c>
      <c r="AP307" s="9">
        <v>0</v>
      </c>
      <c r="AQ307" s="9">
        <v>1</v>
      </c>
      <c r="AR307" s="9">
        <v>0</v>
      </c>
      <c r="AS307" s="9">
        <v>0</v>
      </c>
      <c r="AT307" s="8">
        <v>0</v>
      </c>
      <c r="AU307" s="9">
        <v>1</v>
      </c>
      <c r="AV307" s="31">
        <v>0</v>
      </c>
      <c r="AW307" s="9">
        <v>1</v>
      </c>
      <c r="AX307" s="9">
        <v>0</v>
      </c>
      <c r="AY307" s="31">
        <v>0</v>
      </c>
      <c r="AZ307" s="21">
        <v>2001</v>
      </c>
      <c r="BA307" s="23"/>
      <c r="BB307" s="39">
        <v>0.01</v>
      </c>
      <c r="BC307" s="39">
        <v>0.41725000000000001</v>
      </c>
      <c r="BD307" s="39">
        <v>0.48</v>
      </c>
      <c r="BE307" s="59">
        <v>9.2749999999999999E-2</v>
      </c>
      <c r="BF307" s="39" t="s">
        <v>433</v>
      </c>
      <c r="BG307" s="59" t="s">
        <v>433</v>
      </c>
      <c r="BH307" s="39" t="s">
        <v>433</v>
      </c>
      <c r="BI307" s="39" t="s">
        <v>433</v>
      </c>
      <c r="BJ307" s="39" t="s">
        <v>433</v>
      </c>
      <c r="BK307" s="39" t="s">
        <v>433</v>
      </c>
      <c r="BL307" s="39" t="s">
        <v>433</v>
      </c>
      <c r="BM307" s="57">
        <v>1</v>
      </c>
      <c r="BN307" s="18">
        <v>0</v>
      </c>
      <c r="BO307">
        <v>0.48</v>
      </c>
      <c r="BP307" s="54">
        <v>0.52</v>
      </c>
      <c r="BQ307" t="s">
        <v>433</v>
      </c>
      <c r="BR307" s="54" t="s">
        <v>433</v>
      </c>
      <c r="BT307" s="18"/>
      <c r="BU307">
        <v>0</v>
      </c>
      <c r="BV307" s="18">
        <v>1</v>
      </c>
      <c r="BW307" s="18" t="s">
        <v>62</v>
      </c>
      <c r="CD307" s="18"/>
      <c r="CG307" s="18"/>
      <c r="CJ307" s="25">
        <v>44.274999999999999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 s="18">
        <v>0</v>
      </c>
      <c r="CS307">
        <v>0</v>
      </c>
      <c r="CT307">
        <v>1</v>
      </c>
      <c r="CU307">
        <v>0</v>
      </c>
      <c r="CV307" s="18">
        <v>0</v>
      </c>
      <c r="CW307">
        <v>1</v>
      </c>
      <c r="CX307">
        <v>0</v>
      </c>
      <c r="CY307">
        <v>0</v>
      </c>
      <c r="CZ307">
        <v>0</v>
      </c>
      <c r="DA307" s="18">
        <v>1</v>
      </c>
      <c r="DB307">
        <v>1</v>
      </c>
      <c r="DC307">
        <v>1</v>
      </c>
      <c r="DD307">
        <v>0</v>
      </c>
      <c r="DE307">
        <v>0</v>
      </c>
      <c r="DF307">
        <v>0</v>
      </c>
      <c r="DG307">
        <v>1</v>
      </c>
      <c r="DH307">
        <v>1</v>
      </c>
      <c r="DI307">
        <v>0</v>
      </c>
      <c r="DJ307">
        <v>0</v>
      </c>
      <c r="DK307">
        <v>0</v>
      </c>
      <c r="DL307" s="18">
        <v>1</v>
      </c>
      <c r="DN307" s="18"/>
      <c r="DS307" s="43" t="s">
        <v>397</v>
      </c>
    </row>
    <row r="308" spans="1:123" x14ac:dyDescent="0.25">
      <c r="A308">
        <v>307</v>
      </c>
      <c r="B308">
        <v>19</v>
      </c>
      <c r="C308" s="25" t="s">
        <v>560</v>
      </c>
      <c r="D308" s="12">
        <v>5.3</v>
      </c>
      <c r="E308" s="14">
        <v>0.8</v>
      </c>
      <c r="F308" s="7">
        <f t="shared" si="220"/>
        <v>6.6249999999999991</v>
      </c>
      <c r="G308" s="7">
        <f t="shared" si="215"/>
        <v>4.5</v>
      </c>
      <c r="H308" s="16">
        <f t="shared" si="216"/>
        <v>6.1</v>
      </c>
      <c r="I308" s="11">
        <f t="shared" si="200"/>
        <v>0.10968948019675485</v>
      </c>
      <c r="J308" s="39">
        <f t="shared" si="201"/>
        <v>1.6556902671208282E-2</v>
      </c>
      <c r="K308" s="39">
        <f t="shared" si="217"/>
        <v>60.397770033338155</v>
      </c>
      <c r="L308" s="39">
        <f t="shared" si="218"/>
        <v>9.3132577525546573E-2</v>
      </c>
      <c r="M308" s="39">
        <f t="shared" si="219"/>
        <v>0.12624638286796314</v>
      </c>
      <c r="N308" s="42"/>
      <c r="O308" s="8"/>
      <c r="P308" s="9"/>
      <c r="Q308" s="9"/>
      <c r="R308" s="8"/>
      <c r="S308" s="9"/>
      <c r="T308" s="9"/>
      <c r="U308" s="8"/>
      <c r="V308" s="9"/>
      <c r="W308" s="9"/>
      <c r="X308" s="9"/>
      <c r="Y308" s="8"/>
      <c r="Z308" s="9"/>
      <c r="AA308" s="8">
        <v>1</v>
      </c>
      <c r="AB308" s="9">
        <v>0</v>
      </c>
      <c r="AC308" s="8">
        <v>1</v>
      </c>
      <c r="AD308" s="9">
        <v>0</v>
      </c>
      <c r="AE308" s="9">
        <v>0</v>
      </c>
      <c r="AF308" s="9">
        <v>0</v>
      </c>
      <c r="AG308" s="9">
        <v>0</v>
      </c>
      <c r="AH308" s="8">
        <v>3610</v>
      </c>
      <c r="AI308" s="9">
        <v>5</v>
      </c>
      <c r="AJ308" s="9">
        <f t="shared" si="197"/>
        <v>3604</v>
      </c>
      <c r="AL308" s="7">
        <v>7</v>
      </c>
      <c r="AM308" s="7">
        <f t="shared" si="207"/>
        <v>31.274999999999999</v>
      </c>
      <c r="AN308" s="9">
        <v>1</v>
      </c>
      <c r="AO308" s="9">
        <v>0</v>
      </c>
      <c r="AP308" s="9">
        <v>0</v>
      </c>
      <c r="AQ308" s="9">
        <v>1</v>
      </c>
      <c r="AR308" s="9">
        <v>0</v>
      </c>
      <c r="AS308" s="9">
        <v>0</v>
      </c>
      <c r="AT308" s="8">
        <v>0</v>
      </c>
      <c r="AU308" s="9">
        <v>1</v>
      </c>
      <c r="AV308" s="31">
        <v>0</v>
      </c>
      <c r="AW308" s="9">
        <v>1</v>
      </c>
      <c r="AX308" s="9">
        <v>0</v>
      </c>
      <c r="AY308" s="31">
        <v>0</v>
      </c>
      <c r="AZ308" s="21">
        <v>2001</v>
      </c>
      <c r="BA308" s="23"/>
      <c r="BB308" s="39">
        <v>0.01</v>
      </c>
      <c r="BC308" s="39">
        <v>0.41725000000000001</v>
      </c>
      <c r="BD308" s="39">
        <v>0.48</v>
      </c>
      <c r="BE308" s="59">
        <v>9.2749999999999999E-2</v>
      </c>
      <c r="BF308" s="39" t="s">
        <v>433</v>
      </c>
      <c r="BG308" s="59" t="s">
        <v>433</v>
      </c>
      <c r="BH308" s="39" t="s">
        <v>433</v>
      </c>
      <c r="BI308" s="39" t="s">
        <v>433</v>
      </c>
      <c r="BJ308" s="39" t="s">
        <v>433</v>
      </c>
      <c r="BK308" s="39" t="s">
        <v>433</v>
      </c>
      <c r="BL308" s="39" t="s">
        <v>433</v>
      </c>
      <c r="BM308" s="57">
        <v>1</v>
      </c>
      <c r="BN308" s="18">
        <v>0</v>
      </c>
      <c r="BO308">
        <v>0.48</v>
      </c>
      <c r="BP308" s="54">
        <v>0.52</v>
      </c>
      <c r="BQ308" t="s">
        <v>433</v>
      </c>
      <c r="BR308" s="54" t="s">
        <v>433</v>
      </c>
      <c r="BT308" s="18"/>
      <c r="BU308">
        <v>0</v>
      </c>
      <c r="BV308" s="18">
        <v>1</v>
      </c>
      <c r="BW308" s="18" t="s">
        <v>62</v>
      </c>
      <c r="CD308" s="18"/>
      <c r="CG308" s="18"/>
      <c r="CJ308" s="25">
        <v>44.274999999999999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 s="18">
        <v>0</v>
      </c>
      <c r="CS308">
        <v>0</v>
      </c>
      <c r="CT308">
        <v>1</v>
      </c>
      <c r="CU308">
        <v>0</v>
      </c>
      <c r="CV308" s="18">
        <v>0</v>
      </c>
      <c r="CW308">
        <v>1</v>
      </c>
      <c r="CX308">
        <v>0</v>
      </c>
      <c r="CY308">
        <v>0</v>
      </c>
      <c r="CZ308">
        <v>0</v>
      </c>
      <c r="DA308" s="18">
        <v>1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1</v>
      </c>
      <c r="DH308">
        <v>1</v>
      </c>
      <c r="DI308">
        <v>0</v>
      </c>
      <c r="DJ308">
        <v>0</v>
      </c>
      <c r="DK308">
        <v>0</v>
      </c>
      <c r="DL308" s="18">
        <v>1</v>
      </c>
      <c r="DN308" s="18"/>
      <c r="DS308" s="43" t="s">
        <v>397</v>
      </c>
    </row>
    <row r="309" spans="1:123" x14ac:dyDescent="0.25">
      <c r="A309">
        <v>308</v>
      </c>
      <c r="B309">
        <v>19</v>
      </c>
      <c r="C309" s="25" t="s">
        <v>560</v>
      </c>
      <c r="D309" s="12">
        <v>9.9</v>
      </c>
      <c r="E309" s="14">
        <v>3.9</v>
      </c>
      <c r="F309" s="7">
        <f t="shared" si="220"/>
        <v>2.5384615384615388</v>
      </c>
      <c r="G309" s="7">
        <f t="shared" si="215"/>
        <v>6</v>
      </c>
      <c r="H309" s="16">
        <f t="shared" si="216"/>
        <v>13.8</v>
      </c>
      <c r="I309" s="11">
        <f t="shared" si="200"/>
        <v>4.2246457103995896E-2</v>
      </c>
      <c r="J309" s="39">
        <f t="shared" si="201"/>
        <v>1.6642543707634745E-2</v>
      </c>
      <c r="K309" s="39">
        <f t="shared" si="217"/>
        <v>60.086968528810374</v>
      </c>
      <c r="L309" s="39">
        <f t="shared" si="218"/>
        <v>2.5603913396361151E-2</v>
      </c>
      <c r="M309" s="39">
        <f t="shared" si="219"/>
        <v>5.8889000811630642E-2</v>
      </c>
      <c r="N309" s="42"/>
      <c r="O309" s="8"/>
      <c r="P309" s="9"/>
      <c r="Q309" s="9"/>
      <c r="R309" s="8"/>
      <c r="S309" s="9"/>
      <c r="T309" s="9"/>
      <c r="U309" s="8"/>
      <c r="V309" s="9"/>
      <c r="W309" s="9"/>
      <c r="X309" s="9"/>
      <c r="Y309" s="8"/>
      <c r="Z309" s="9"/>
      <c r="AA309" s="8">
        <v>1</v>
      </c>
      <c r="AB309" s="9">
        <v>0</v>
      </c>
      <c r="AC309" s="8">
        <v>1</v>
      </c>
      <c r="AD309" s="9">
        <v>0</v>
      </c>
      <c r="AE309" s="9">
        <v>0</v>
      </c>
      <c r="AF309" s="9">
        <v>0</v>
      </c>
      <c r="AG309" s="9">
        <v>0</v>
      </c>
      <c r="AH309" s="8">
        <v>3610</v>
      </c>
      <c r="AI309" s="9">
        <v>5</v>
      </c>
      <c r="AJ309" s="9">
        <f t="shared" si="197"/>
        <v>3604</v>
      </c>
      <c r="AL309" s="7">
        <v>17</v>
      </c>
      <c r="AM309" s="7">
        <f t="shared" si="207"/>
        <v>21.274999999999999</v>
      </c>
      <c r="AN309" s="9">
        <v>1</v>
      </c>
      <c r="AO309" s="9">
        <v>0</v>
      </c>
      <c r="AP309" s="9">
        <v>0</v>
      </c>
      <c r="AQ309" s="9">
        <v>1</v>
      </c>
      <c r="AR309" s="9">
        <v>0</v>
      </c>
      <c r="AS309" s="9">
        <v>0</v>
      </c>
      <c r="AT309" s="8">
        <v>0</v>
      </c>
      <c r="AU309" s="9">
        <v>1</v>
      </c>
      <c r="AV309" s="31">
        <v>0</v>
      </c>
      <c r="AW309" s="9">
        <v>1</v>
      </c>
      <c r="AX309" s="9">
        <v>0</v>
      </c>
      <c r="AY309" s="31">
        <v>0</v>
      </c>
      <c r="AZ309" s="21">
        <v>2001</v>
      </c>
      <c r="BA309" s="23"/>
      <c r="BB309" s="39">
        <v>0.01</v>
      </c>
      <c r="BC309" s="39">
        <v>0.41725000000000001</v>
      </c>
      <c r="BD309" s="39">
        <v>0.48</v>
      </c>
      <c r="BE309" s="59">
        <v>9.2749999999999999E-2</v>
      </c>
      <c r="BF309" s="39" t="s">
        <v>433</v>
      </c>
      <c r="BG309" s="59" t="s">
        <v>433</v>
      </c>
      <c r="BH309" s="39" t="s">
        <v>433</v>
      </c>
      <c r="BI309" s="39" t="s">
        <v>433</v>
      </c>
      <c r="BJ309" s="39" t="s">
        <v>433</v>
      </c>
      <c r="BK309" s="39" t="s">
        <v>433</v>
      </c>
      <c r="BL309" s="39" t="s">
        <v>433</v>
      </c>
      <c r="BM309" s="57">
        <v>1</v>
      </c>
      <c r="BN309" s="18">
        <v>0</v>
      </c>
      <c r="BO309">
        <v>0.48</v>
      </c>
      <c r="BP309" s="54">
        <v>0.52</v>
      </c>
      <c r="BQ309" t="s">
        <v>433</v>
      </c>
      <c r="BR309" s="54" t="s">
        <v>433</v>
      </c>
      <c r="BT309" s="18"/>
      <c r="BU309">
        <v>0</v>
      </c>
      <c r="BV309" s="18">
        <v>1</v>
      </c>
      <c r="BW309" s="18" t="s">
        <v>62</v>
      </c>
      <c r="CD309" s="18"/>
      <c r="CG309" s="18"/>
      <c r="CJ309" s="25">
        <v>44.274999999999999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 s="18">
        <v>1</v>
      </c>
      <c r="CS309">
        <v>0</v>
      </c>
      <c r="CT309">
        <v>1</v>
      </c>
      <c r="CU309">
        <v>0</v>
      </c>
      <c r="CV309" s="18">
        <v>0</v>
      </c>
      <c r="CW309">
        <v>1</v>
      </c>
      <c r="CX309">
        <v>0</v>
      </c>
      <c r="CY309">
        <v>0</v>
      </c>
      <c r="CZ309">
        <v>0</v>
      </c>
      <c r="DA309" s="18">
        <v>1</v>
      </c>
      <c r="DB309">
        <v>1</v>
      </c>
      <c r="DC309">
        <v>1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0</v>
      </c>
      <c r="DJ309">
        <v>0</v>
      </c>
      <c r="DK309">
        <v>0</v>
      </c>
      <c r="DL309" s="18">
        <v>1</v>
      </c>
      <c r="DN309" s="18"/>
      <c r="DS309" s="43" t="s">
        <v>397</v>
      </c>
    </row>
    <row r="310" spans="1:123" x14ac:dyDescent="0.25">
      <c r="A310">
        <v>309</v>
      </c>
      <c r="B310">
        <v>19</v>
      </c>
      <c r="C310" s="25" t="s">
        <v>560</v>
      </c>
      <c r="D310" s="12">
        <v>7</v>
      </c>
      <c r="E310" s="14">
        <v>2.7</v>
      </c>
      <c r="F310" s="7">
        <f t="shared" si="220"/>
        <v>2.5925925925925926</v>
      </c>
      <c r="G310" s="7">
        <f t="shared" si="215"/>
        <v>4.3</v>
      </c>
      <c r="H310" s="16">
        <f t="shared" si="216"/>
        <v>9.6999999999999993</v>
      </c>
      <c r="I310" s="11">
        <f t="shared" si="200"/>
        <v>4.3145675984180239E-2</v>
      </c>
      <c r="J310" s="39">
        <f t="shared" si="201"/>
        <v>1.664190359389809E-2</v>
      </c>
      <c r="K310" s="39">
        <f t="shared" si="217"/>
        <v>60.08927971236772</v>
      </c>
      <c r="L310" s="39">
        <f t="shared" si="218"/>
        <v>2.6503772390282149E-2</v>
      </c>
      <c r="M310" s="39">
        <f t="shared" si="219"/>
        <v>5.9787579578078329E-2</v>
      </c>
      <c r="N310" s="42"/>
      <c r="O310" s="8"/>
      <c r="P310" s="9"/>
      <c r="Q310" s="9"/>
      <c r="R310" s="8"/>
      <c r="S310" s="9"/>
      <c r="T310" s="9"/>
      <c r="U310" s="8"/>
      <c r="V310" s="9"/>
      <c r="W310" s="9"/>
      <c r="X310" s="9"/>
      <c r="Y310" s="8"/>
      <c r="Z310" s="9"/>
      <c r="AA310" s="8">
        <v>1</v>
      </c>
      <c r="AB310" s="9">
        <v>0</v>
      </c>
      <c r="AC310" s="8">
        <v>1</v>
      </c>
      <c r="AD310" s="9">
        <v>0</v>
      </c>
      <c r="AE310" s="9">
        <v>0</v>
      </c>
      <c r="AF310" s="9">
        <v>0</v>
      </c>
      <c r="AG310" s="9">
        <v>0</v>
      </c>
      <c r="AH310" s="8">
        <v>3610</v>
      </c>
      <c r="AI310" s="9">
        <v>5</v>
      </c>
      <c r="AJ310" s="9">
        <f t="shared" si="197"/>
        <v>3604</v>
      </c>
      <c r="AL310" s="7">
        <v>7</v>
      </c>
      <c r="AM310" s="7">
        <f t="shared" si="207"/>
        <v>31.274999999999999</v>
      </c>
      <c r="AN310" s="9">
        <v>1</v>
      </c>
      <c r="AO310" s="9">
        <v>0</v>
      </c>
      <c r="AP310" s="9">
        <v>0</v>
      </c>
      <c r="AQ310" s="9">
        <v>1</v>
      </c>
      <c r="AR310" s="9">
        <v>0</v>
      </c>
      <c r="AS310" s="9">
        <v>0</v>
      </c>
      <c r="AT310" s="8">
        <v>0</v>
      </c>
      <c r="AU310" s="9">
        <v>1</v>
      </c>
      <c r="AV310" s="31">
        <v>0</v>
      </c>
      <c r="AW310" s="9">
        <v>1</v>
      </c>
      <c r="AX310" s="9">
        <v>0</v>
      </c>
      <c r="AY310" s="31">
        <v>0</v>
      </c>
      <c r="AZ310" s="21">
        <v>2001</v>
      </c>
      <c r="BA310" s="23"/>
      <c r="BB310" s="39">
        <v>0.01</v>
      </c>
      <c r="BC310" s="39">
        <v>0.41725000000000001</v>
      </c>
      <c r="BD310" s="39">
        <v>0.48</v>
      </c>
      <c r="BE310" s="59">
        <v>9.2749999999999999E-2</v>
      </c>
      <c r="BF310" s="39" t="s">
        <v>433</v>
      </c>
      <c r="BG310" s="59" t="s">
        <v>433</v>
      </c>
      <c r="BH310" s="39" t="s">
        <v>433</v>
      </c>
      <c r="BI310" s="39" t="s">
        <v>433</v>
      </c>
      <c r="BJ310" s="39" t="s">
        <v>433</v>
      </c>
      <c r="BK310" s="39" t="s">
        <v>433</v>
      </c>
      <c r="BL310" s="39" t="s">
        <v>433</v>
      </c>
      <c r="BM310" s="57">
        <v>1</v>
      </c>
      <c r="BN310" s="18">
        <v>0</v>
      </c>
      <c r="BO310">
        <v>0.48</v>
      </c>
      <c r="BP310" s="54">
        <v>0.52</v>
      </c>
      <c r="BQ310" t="s">
        <v>433</v>
      </c>
      <c r="BR310" s="54" t="s">
        <v>433</v>
      </c>
      <c r="BT310" s="18"/>
      <c r="BU310">
        <v>0</v>
      </c>
      <c r="BV310" s="18">
        <v>1</v>
      </c>
      <c r="BW310" s="18" t="s">
        <v>62</v>
      </c>
      <c r="CD310" s="18"/>
      <c r="CG310" s="18"/>
      <c r="CJ310" s="25">
        <v>44.274999999999999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 s="18">
        <v>1</v>
      </c>
      <c r="CS310">
        <v>0</v>
      </c>
      <c r="CT310">
        <v>1</v>
      </c>
      <c r="CU310">
        <v>0</v>
      </c>
      <c r="CV310" s="18">
        <v>0</v>
      </c>
      <c r="CW310">
        <v>1</v>
      </c>
      <c r="CX310">
        <v>0</v>
      </c>
      <c r="CY310">
        <v>0</v>
      </c>
      <c r="CZ310">
        <v>0</v>
      </c>
      <c r="DA310" s="18">
        <v>1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1</v>
      </c>
      <c r="DH310">
        <v>1</v>
      </c>
      <c r="DI310">
        <v>0</v>
      </c>
      <c r="DJ310">
        <v>0</v>
      </c>
      <c r="DK310">
        <v>0</v>
      </c>
      <c r="DL310" s="18">
        <v>1</v>
      </c>
      <c r="DN310" s="18"/>
      <c r="DS310" s="43" t="s">
        <v>397</v>
      </c>
    </row>
    <row r="311" spans="1:123" x14ac:dyDescent="0.25">
      <c r="A311">
        <v>310</v>
      </c>
      <c r="B311">
        <v>19</v>
      </c>
      <c r="C311" s="25" t="s">
        <v>560</v>
      </c>
      <c r="D311" s="12">
        <v>9.6</v>
      </c>
      <c r="E311" s="14">
        <v>3.7</v>
      </c>
      <c r="F311" s="7">
        <f t="shared" si="220"/>
        <v>2.5945945945945943</v>
      </c>
      <c r="G311" s="7">
        <f t="shared" si="215"/>
        <v>5.8999999999999995</v>
      </c>
      <c r="H311" s="16">
        <f t="shared" si="216"/>
        <v>13.3</v>
      </c>
      <c r="I311" s="11">
        <f t="shared" si="200"/>
        <v>4.3286961577418265E-2</v>
      </c>
      <c r="J311" s="39">
        <f t="shared" si="201"/>
        <v>1.6683516441296627E-2</v>
      </c>
      <c r="K311" s="39">
        <f t="shared" si="217"/>
        <v>59.93940207501489</v>
      </c>
      <c r="L311" s="39">
        <f t="shared" si="218"/>
        <v>2.6603445136121638E-2</v>
      </c>
      <c r="M311" s="39">
        <f t="shared" si="219"/>
        <v>5.9970478018714891E-2</v>
      </c>
      <c r="N311" s="42"/>
      <c r="O311" s="8"/>
      <c r="P311" s="9"/>
      <c r="Q311" s="9"/>
      <c r="R311" s="8"/>
      <c r="S311" s="9"/>
      <c r="T311" s="9"/>
      <c r="U311" s="8"/>
      <c r="V311" s="9"/>
      <c r="W311" s="9"/>
      <c r="X311" s="9"/>
      <c r="Y311" s="8"/>
      <c r="Z311" s="9"/>
      <c r="AA311" s="8">
        <v>1</v>
      </c>
      <c r="AB311" s="9">
        <v>0</v>
      </c>
      <c r="AC311" s="8">
        <v>1</v>
      </c>
      <c r="AD311" s="9">
        <v>0</v>
      </c>
      <c r="AE311" s="9">
        <v>0</v>
      </c>
      <c r="AF311" s="9">
        <v>0</v>
      </c>
      <c r="AG311" s="9">
        <v>0</v>
      </c>
      <c r="AH311" s="8">
        <v>3598</v>
      </c>
      <c r="AI311" s="9">
        <v>11</v>
      </c>
      <c r="AJ311" s="9">
        <f t="shared" si="197"/>
        <v>3586</v>
      </c>
      <c r="AL311" s="7">
        <v>17</v>
      </c>
      <c r="AM311" s="7">
        <f t="shared" si="207"/>
        <v>21.274999999999999</v>
      </c>
      <c r="AN311" s="9">
        <v>1</v>
      </c>
      <c r="AO311" s="9">
        <v>0</v>
      </c>
      <c r="AP311" s="9">
        <v>0</v>
      </c>
      <c r="AQ311" s="9">
        <v>1</v>
      </c>
      <c r="AR311" s="9">
        <v>0</v>
      </c>
      <c r="AS311" s="9">
        <v>0</v>
      </c>
      <c r="AT311" s="8">
        <v>0</v>
      </c>
      <c r="AU311" s="9">
        <v>1</v>
      </c>
      <c r="AV311" s="31">
        <v>0</v>
      </c>
      <c r="AW311" s="9">
        <v>1</v>
      </c>
      <c r="AX311" s="9">
        <v>0</v>
      </c>
      <c r="AY311" s="31">
        <v>0</v>
      </c>
      <c r="AZ311" s="21">
        <v>2001</v>
      </c>
      <c r="BA311" s="23"/>
      <c r="BB311" s="39">
        <v>0.01</v>
      </c>
      <c r="BC311" s="39">
        <v>0.41725000000000001</v>
      </c>
      <c r="BD311" s="39">
        <v>0.48</v>
      </c>
      <c r="BE311" s="59">
        <v>9.2749999999999999E-2</v>
      </c>
      <c r="BF311" s="39" t="s">
        <v>433</v>
      </c>
      <c r="BG311" s="59" t="s">
        <v>433</v>
      </c>
      <c r="BH311" s="39" t="s">
        <v>433</v>
      </c>
      <c r="BI311" s="39" t="s">
        <v>433</v>
      </c>
      <c r="BJ311" s="39" t="s">
        <v>433</v>
      </c>
      <c r="BK311" s="39" t="s">
        <v>433</v>
      </c>
      <c r="BL311" s="39" t="s">
        <v>433</v>
      </c>
      <c r="BM311" s="57">
        <v>1</v>
      </c>
      <c r="BN311" s="18">
        <v>0</v>
      </c>
      <c r="BO311">
        <v>0.48</v>
      </c>
      <c r="BP311" s="54">
        <v>0.52</v>
      </c>
      <c r="BQ311" t="s">
        <v>433</v>
      </c>
      <c r="BR311" s="54" t="s">
        <v>433</v>
      </c>
      <c r="BT311" s="18"/>
      <c r="BU311">
        <v>0</v>
      </c>
      <c r="BV311" s="18">
        <v>1</v>
      </c>
      <c r="BW311" s="18" t="s">
        <v>62</v>
      </c>
      <c r="CD311" s="18"/>
      <c r="CG311" s="18"/>
      <c r="CJ311" s="25">
        <v>44.274999999999999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 s="18">
        <v>1</v>
      </c>
      <c r="CS311">
        <v>0</v>
      </c>
      <c r="CT311">
        <v>1</v>
      </c>
      <c r="CU311">
        <v>0</v>
      </c>
      <c r="CV311" s="18">
        <v>0</v>
      </c>
      <c r="CW311">
        <v>1</v>
      </c>
      <c r="CX311">
        <v>0</v>
      </c>
      <c r="CY311">
        <v>0</v>
      </c>
      <c r="CZ311">
        <v>0</v>
      </c>
      <c r="DA311" s="18">
        <v>1</v>
      </c>
      <c r="DB311">
        <v>1</v>
      </c>
      <c r="DC311">
        <v>1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0</v>
      </c>
      <c r="DK311">
        <v>0</v>
      </c>
      <c r="DL311" s="18">
        <v>1</v>
      </c>
      <c r="DN311" s="18"/>
      <c r="DS311" s="43" t="s">
        <v>397</v>
      </c>
    </row>
    <row r="312" spans="1:123" x14ac:dyDescent="0.25">
      <c r="A312">
        <v>311</v>
      </c>
      <c r="B312">
        <v>19</v>
      </c>
      <c r="C312" s="25" t="s">
        <v>560</v>
      </c>
      <c r="D312" s="12">
        <v>7.4</v>
      </c>
      <c r="E312" s="14">
        <v>2.7</v>
      </c>
      <c r="F312" s="7">
        <f t="shared" si="220"/>
        <v>2.7407407407407405</v>
      </c>
      <c r="G312" s="7">
        <f t="shared" si="215"/>
        <v>4.7</v>
      </c>
      <c r="H312" s="16">
        <f t="shared" si="216"/>
        <v>10.100000000000001</v>
      </c>
      <c r="I312" s="11">
        <f t="shared" si="200"/>
        <v>4.5720232096191346E-2</v>
      </c>
      <c r="J312" s="39">
        <f t="shared" si="201"/>
        <v>1.6681706305367115E-2</v>
      </c>
      <c r="K312" s="39">
        <f t="shared" si="217"/>
        <v>59.94590611382862</v>
      </c>
      <c r="L312" s="39">
        <f t="shared" si="218"/>
        <v>2.9038525790824232E-2</v>
      </c>
      <c r="M312" s="39">
        <f t="shared" si="219"/>
        <v>6.2401938401558457E-2</v>
      </c>
      <c r="N312" s="42"/>
      <c r="O312" s="8"/>
      <c r="P312" s="9"/>
      <c r="Q312" s="9"/>
      <c r="R312" s="8"/>
      <c r="S312" s="9"/>
      <c r="T312" s="9"/>
      <c r="U312" s="8"/>
      <c r="V312" s="9"/>
      <c r="W312" s="9"/>
      <c r="X312" s="9"/>
      <c r="Y312" s="8"/>
      <c r="Z312" s="9"/>
      <c r="AA312" s="8">
        <v>1</v>
      </c>
      <c r="AB312" s="9">
        <v>0</v>
      </c>
      <c r="AC312" s="8">
        <v>1</v>
      </c>
      <c r="AD312" s="9">
        <v>0</v>
      </c>
      <c r="AE312" s="9">
        <v>0</v>
      </c>
      <c r="AF312" s="9">
        <v>0</v>
      </c>
      <c r="AG312" s="9">
        <v>0</v>
      </c>
      <c r="AH312" s="8">
        <v>3598</v>
      </c>
      <c r="AI312" s="9">
        <v>11</v>
      </c>
      <c r="AJ312" s="9">
        <f t="shared" si="197"/>
        <v>3586</v>
      </c>
      <c r="AL312" s="7">
        <v>7</v>
      </c>
      <c r="AM312" s="7">
        <f t="shared" si="207"/>
        <v>31.274999999999999</v>
      </c>
      <c r="AN312" s="9">
        <v>1</v>
      </c>
      <c r="AO312" s="9">
        <v>0</v>
      </c>
      <c r="AP312" s="9">
        <v>0</v>
      </c>
      <c r="AQ312" s="9">
        <v>1</v>
      </c>
      <c r="AR312" s="9">
        <v>0</v>
      </c>
      <c r="AS312" s="9">
        <v>0</v>
      </c>
      <c r="AT312" s="8">
        <v>0</v>
      </c>
      <c r="AU312" s="9">
        <v>1</v>
      </c>
      <c r="AV312" s="31">
        <v>0</v>
      </c>
      <c r="AW312" s="9">
        <v>1</v>
      </c>
      <c r="AX312" s="9">
        <v>0</v>
      </c>
      <c r="AY312" s="31">
        <v>0</v>
      </c>
      <c r="AZ312" s="21">
        <v>2001</v>
      </c>
      <c r="BA312" s="23"/>
      <c r="BB312" s="39">
        <v>0.01</v>
      </c>
      <c r="BC312" s="39">
        <v>0.41725000000000001</v>
      </c>
      <c r="BD312" s="39">
        <v>0.48</v>
      </c>
      <c r="BE312" s="59">
        <v>9.2749999999999999E-2</v>
      </c>
      <c r="BF312" s="39" t="s">
        <v>433</v>
      </c>
      <c r="BG312" s="59" t="s">
        <v>433</v>
      </c>
      <c r="BH312" s="39" t="s">
        <v>433</v>
      </c>
      <c r="BI312" s="39" t="s">
        <v>433</v>
      </c>
      <c r="BJ312" s="39" t="s">
        <v>433</v>
      </c>
      <c r="BK312" s="39" t="s">
        <v>433</v>
      </c>
      <c r="BL312" s="39" t="s">
        <v>433</v>
      </c>
      <c r="BM312" s="57">
        <v>1</v>
      </c>
      <c r="BN312" s="18">
        <v>0</v>
      </c>
      <c r="BO312">
        <v>0.48</v>
      </c>
      <c r="BP312" s="54">
        <v>0.52</v>
      </c>
      <c r="BQ312" t="s">
        <v>433</v>
      </c>
      <c r="BR312" s="54" t="s">
        <v>433</v>
      </c>
      <c r="BT312" s="18"/>
      <c r="BU312">
        <v>0</v>
      </c>
      <c r="BV312" s="18">
        <v>1</v>
      </c>
      <c r="BW312" s="18" t="s">
        <v>62</v>
      </c>
      <c r="CD312" s="18"/>
      <c r="CG312" s="18"/>
      <c r="CJ312" s="25">
        <v>44.274999999999999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 s="18">
        <v>1</v>
      </c>
      <c r="CS312">
        <v>0</v>
      </c>
      <c r="CT312">
        <v>1</v>
      </c>
      <c r="CU312">
        <v>0</v>
      </c>
      <c r="CV312" s="18">
        <v>0</v>
      </c>
      <c r="CW312">
        <v>1</v>
      </c>
      <c r="CX312">
        <v>0</v>
      </c>
      <c r="CY312">
        <v>0</v>
      </c>
      <c r="CZ312">
        <v>0</v>
      </c>
      <c r="DA312" s="18">
        <v>1</v>
      </c>
      <c r="DB312">
        <v>1</v>
      </c>
      <c r="DC312">
        <v>1</v>
      </c>
      <c r="DD312">
        <v>0</v>
      </c>
      <c r="DE312">
        <v>0</v>
      </c>
      <c r="DF312">
        <v>0</v>
      </c>
      <c r="DG312">
        <v>1</v>
      </c>
      <c r="DH312">
        <v>1</v>
      </c>
      <c r="DI312">
        <v>0</v>
      </c>
      <c r="DJ312">
        <v>0</v>
      </c>
      <c r="DK312">
        <v>0</v>
      </c>
      <c r="DL312" s="18">
        <v>1</v>
      </c>
      <c r="DN312" s="18"/>
      <c r="DS312" s="43" t="s">
        <v>397</v>
      </c>
    </row>
    <row r="313" spans="1:123" x14ac:dyDescent="0.25">
      <c r="A313">
        <v>312</v>
      </c>
      <c r="B313">
        <v>19</v>
      </c>
      <c r="C313" s="25" t="s">
        <v>560</v>
      </c>
      <c r="D313" s="12">
        <v>9.8000000000000007</v>
      </c>
      <c r="E313" s="14">
        <v>4</v>
      </c>
      <c r="F313" s="7">
        <f t="shared" si="220"/>
        <v>2.4500000000000002</v>
      </c>
      <c r="G313" s="7">
        <f t="shared" si="215"/>
        <v>5.8000000000000007</v>
      </c>
      <c r="H313" s="16">
        <f t="shared" si="216"/>
        <v>13.8</v>
      </c>
      <c r="I313" s="11">
        <f t="shared" si="200"/>
        <v>4.0895846678058546E-2</v>
      </c>
      <c r="J313" s="39">
        <f t="shared" si="201"/>
        <v>1.6692182317574914E-2</v>
      </c>
      <c r="K313" s="39">
        <f t="shared" si="217"/>
        <v>59.90828406823217</v>
      </c>
      <c r="L313" s="39">
        <f t="shared" si="218"/>
        <v>2.4203664360483632E-2</v>
      </c>
      <c r="M313" s="39">
        <f t="shared" si="219"/>
        <v>5.7588028995633464E-2</v>
      </c>
      <c r="N313" s="42"/>
      <c r="O313" s="8"/>
      <c r="P313" s="9"/>
      <c r="Q313" s="9"/>
      <c r="R313" s="8"/>
      <c r="S313" s="9"/>
      <c r="T313" s="9"/>
      <c r="U313" s="8"/>
      <c r="V313" s="9"/>
      <c r="W313" s="9"/>
      <c r="X313" s="9"/>
      <c r="Y313" s="8"/>
      <c r="Z313" s="9"/>
      <c r="AA313" s="8">
        <v>1</v>
      </c>
      <c r="AB313" s="9">
        <v>0</v>
      </c>
      <c r="AC313" s="8">
        <v>1</v>
      </c>
      <c r="AD313" s="9">
        <v>0</v>
      </c>
      <c r="AE313" s="9">
        <v>0</v>
      </c>
      <c r="AF313" s="9">
        <v>0</v>
      </c>
      <c r="AG313" s="9">
        <v>0</v>
      </c>
      <c r="AH313" s="8">
        <v>3598</v>
      </c>
      <c r="AI313" s="9">
        <v>14</v>
      </c>
      <c r="AJ313" s="9">
        <f t="shared" si="197"/>
        <v>3583</v>
      </c>
      <c r="AL313" s="7">
        <v>17</v>
      </c>
      <c r="AM313" s="7">
        <f t="shared" si="207"/>
        <v>21.274999999999999</v>
      </c>
      <c r="AN313" s="9">
        <v>1</v>
      </c>
      <c r="AO313" s="9">
        <v>0</v>
      </c>
      <c r="AP313" s="9">
        <v>0</v>
      </c>
      <c r="AQ313" s="9">
        <v>1</v>
      </c>
      <c r="AR313" s="9">
        <v>0</v>
      </c>
      <c r="AS313" s="9">
        <v>0</v>
      </c>
      <c r="AT313" s="8">
        <v>0</v>
      </c>
      <c r="AU313" s="9">
        <v>1</v>
      </c>
      <c r="AV313" s="31">
        <v>0</v>
      </c>
      <c r="AW313" s="9">
        <v>1</v>
      </c>
      <c r="AX313" s="9">
        <v>0</v>
      </c>
      <c r="AY313" s="31">
        <v>0</v>
      </c>
      <c r="AZ313" s="21">
        <v>2001</v>
      </c>
      <c r="BA313" s="23"/>
      <c r="BB313" s="39">
        <v>0.01</v>
      </c>
      <c r="BC313" s="39">
        <v>0.41725000000000001</v>
      </c>
      <c r="BD313" s="39">
        <v>0.48</v>
      </c>
      <c r="BE313" s="59">
        <v>9.2749999999999999E-2</v>
      </c>
      <c r="BF313" s="39" t="s">
        <v>433</v>
      </c>
      <c r="BG313" s="59" t="s">
        <v>433</v>
      </c>
      <c r="BH313" s="39" t="s">
        <v>433</v>
      </c>
      <c r="BI313" s="39" t="s">
        <v>433</v>
      </c>
      <c r="BJ313" s="39" t="s">
        <v>433</v>
      </c>
      <c r="BK313" s="39" t="s">
        <v>433</v>
      </c>
      <c r="BL313" s="39" t="s">
        <v>433</v>
      </c>
      <c r="BM313" s="57">
        <v>1</v>
      </c>
      <c r="BN313" s="18">
        <v>0</v>
      </c>
      <c r="BO313">
        <v>0.48</v>
      </c>
      <c r="BP313" s="54">
        <v>0.52</v>
      </c>
      <c r="BQ313" t="s">
        <v>433</v>
      </c>
      <c r="BR313" s="54" t="s">
        <v>433</v>
      </c>
      <c r="BT313" s="18"/>
      <c r="BU313">
        <v>0</v>
      </c>
      <c r="BV313" s="18">
        <v>1</v>
      </c>
      <c r="BW313" s="18" t="s">
        <v>62</v>
      </c>
      <c r="CD313" s="18"/>
      <c r="CG313" s="18"/>
      <c r="CJ313" s="25">
        <v>44.274999999999999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 s="18">
        <v>1</v>
      </c>
      <c r="CS313">
        <v>0</v>
      </c>
      <c r="CT313">
        <v>1</v>
      </c>
      <c r="CU313">
        <v>0</v>
      </c>
      <c r="CV313" s="18">
        <v>0</v>
      </c>
      <c r="CW313">
        <v>1</v>
      </c>
      <c r="CX313">
        <v>0</v>
      </c>
      <c r="CY313">
        <v>0</v>
      </c>
      <c r="CZ313">
        <v>0</v>
      </c>
      <c r="DA313" s="18">
        <v>1</v>
      </c>
      <c r="DB313">
        <v>1</v>
      </c>
      <c r="DC313">
        <v>1</v>
      </c>
      <c r="DD313">
        <v>0</v>
      </c>
      <c r="DE313">
        <v>0</v>
      </c>
      <c r="DF313">
        <v>0</v>
      </c>
      <c r="DG313">
        <v>1</v>
      </c>
      <c r="DH313">
        <v>1</v>
      </c>
      <c r="DI313">
        <v>0</v>
      </c>
      <c r="DJ313">
        <v>0</v>
      </c>
      <c r="DK313">
        <v>0</v>
      </c>
      <c r="DL313" s="18">
        <v>1</v>
      </c>
      <c r="DN313" s="18"/>
      <c r="DS313" s="43" t="s">
        <v>397</v>
      </c>
    </row>
    <row r="314" spans="1:123" s="69" customFormat="1" x14ac:dyDescent="0.25">
      <c r="A314" s="69">
        <v>313</v>
      </c>
      <c r="B314" s="69">
        <v>19</v>
      </c>
      <c r="C314" s="70" t="s">
        <v>560</v>
      </c>
      <c r="D314" s="71">
        <v>7</v>
      </c>
      <c r="E314" s="72">
        <v>2.7</v>
      </c>
      <c r="F314" s="73">
        <f t="shared" si="220"/>
        <v>2.5925925925925926</v>
      </c>
      <c r="G314" s="73">
        <f t="shared" si="215"/>
        <v>4.3</v>
      </c>
      <c r="H314" s="74">
        <f t="shared" si="216"/>
        <v>9.6999999999999993</v>
      </c>
      <c r="I314" s="75">
        <f t="shared" si="200"/>
        <v>4.3271693828277141E-2</v>
      </c>
      <c r="J314" s="76">
        <f t="shared" si="201"/>
        <v>1.6690510476621182E-2</v>
      </c>
      <c r="K314" s="76">
        <f t="shared" si="217"/>
        <v>59.914284910621824</v>
      </c>
      <c r="L314" s="76">
        <f t="shared" si="218"/>
        <v>2.6581183351655959E-2</v>
      </c>
      <c r="M314" s="76">
        <f t="shared" si="219"/>
        <v>5.996220430489832E-2</v>
      </c>
      <c r="N314" s="77"/>
      <c r="O314" s="78"/>
      <c r="P314" s="79"/>
      <c r="Q314" s="79"/>
      <c r="R314" s="78"/>
      <c r="S314" s="79"/>
      <c r="T314" s="79"/>
      <c r="U314" s="78"/>
      <c r="V314" s="79"/>
      <c r="W314" s="79"/>
      <c r="X314" s="79"/>
      <c r="Y314" s="78"/>
      <c r="Z314" s="79"/>
      <c r="AA314" s="78">
        <v>1</v>
      </c>
      <c r="AB314" s="79">
        <v>0</v>
      </c>
      <c r="AC314" s="78">
        <v>1</v>
      </c>
      <c r="AD314" s="79">
        <v>0</v>
      </c>
      <c r="AE314" s="79">
        <v>0</v>
      </c>
      <c r="AF314" s="79">
        <v>0</v>
      </c>
      <c r="AG314" s="79">
        <v>0</v>
      </c>
      <c r="AH314" s="78">
        <v>3598</v>
      </c>
      <c r="AI314" s="79">
        <v>14</v>
      </c>
      <c r="AJ314" s="79">
        <f t="shared" si="197"/>
        <v>3583</v>
      </c>
      <c r="AK314" s="79"/>
      <c r="AL314" s="73">
        <v>7</v>
      </c>
      <c r="AM314" s="73">
        <f t="shared" si="207"/>
        <v>31.274999999999999</v>
      </c>
      <c r="AN314" s="79">
        <v>1</v>
      </c>
      <c r="AO314" s="79">
        <v>0</v>
      </c>
      <c r="AP314" s="79">
        <v>0</v>
      </c>
      <c r="AQ314" s="79">
        <v>1</v>
      </c>
      <c r="AR314" s="79">
        <v>0</v>
      </c>
      <c r="AS314" s="79">
        <v>0</v>
      </c>
      <c r="AT314" s="78">
        <v>0</v>
      </c>
      <c r="AU314" s="79">
        <v>1</v>
      </c>
      <c r="AV314" s="80">
        <v>0</v>
      </c>
      <c r="AW314" s="79">
        <v>1</v>
      </c>
      <c r="AX314" s="79">
        <v>0</v>
      </c>
      <c r="AY314" s="80">
        <v>0</v>
      </c>
      <c r="AZ314" s="81">
        <v>2001</v>
      </c>
      <c r="BA314" s="82"/>
      <c r="BB314" s="76">
        <v>0.01</v>
      </c>
      <c r="BC314" s="76">
        <v>0.41725000000000001</v>
      </c>
      <c r="BD314" s="76">
        <v>0.48</v>
      </c>
      <c r="BE314" s="83">
        <v>9.2749999999999999E-2</v>
      </c>
      <c r="BF314" s="76" t="s">
        <v>433</v>
      </c>
      <c r="BG314" s="83" t="s">
        <v>433</v>
      </c>
      <c r="BH314" s="76" t="s">
        <v>433</v>
      </c>
      <c r="BI314" s="76" t="s">
        <v>433</v>
      </c>
      <c r="BJ314" s="76" t="s">
        <v>433</v>
      </c>
      <c r="BK314" s="76" t="s">
        <v>433</v>
      </c>
      <c r="BL314" s="76" t="s">
        <v>433</v>
      </c>
      <c r="BM314" s="84">
        <v>1</v>
      </c>
      <c r="BN314" s="85">
        <v>0</v>
      </c>
      <c r="BO314" s="69">
        <v>0.48</v>
      </c>
      <c r="BP314" s="86">
        <v>0.52</v>
      </c>
      <c r="BQ314" s="69" t="s">
        <v>433</v>
      </c>
      <c r="BR314" s="86" t="s">
        <v>433</v>
      </c>
      <c r="BT314" s="85"/>
      <c r="BU314" s="69">
        <v>0</v>
      </c>
      <c r="BV314" s="85">
        <v>1</v>
      </c>
      <c r="BW314" s="85" t="s">
        <v>62</v>
      </c>
      <c r="CD314" s="85"/>
      <c r="CG314" s="85"/>
      <c r="CJ314" s="70">
        <v>44.274999999999999</v>
      </c>
      <c r="CK314" s="69">
        <v>0</v>
      </c>
      <c r="CL314" s="69">
        <v>0</v>
      </c>
      <c r="CM314" s="69">
        <v>0</v>
      </c>
      <c r="CN314" s="69">
        <v>0</v>
      </c>
      <c r="CO314" s="69">
        <v>0</v>
      </c>
      <c r="CP314" s="69">
        <v>0</v>
      </c>
      <c r="CQ314" s="69">
        <v>0</v>
      </c>
      <c r="CR314" s="85">
        <v>1</v>
      </c>
      <c r="CS314" s="69">
        <v>0</v>
      </c>
      <c r="CT314" s="69">
        <v>1</v>
      </c>
      <c r="CU314" s="69">
        <v>0</v>
      </c>
      <c r="CV314" s="85">
        <v>0</v>
      </c>
      <c r="CW314" s="69">
        <v>1</v>
      </c>
      <c r="CX314" s="69">
        <v>0</v>
      </c>
      <c r="CY314" s="69">
        <v>0</v>
      </c>
      <c r="CZ314" s="69">
        <v>0</v>
      </c>
      <c r="DA314" s="85">
        <v>1</v>
      </c>
      <c r="DB314" s="69">
        <v>1</v>
      </c>
      <c r="DC314" s="69">
        <v>1</v>
      </c>
      <c r="DD314" s="69">
        <v>0</v>
      </c>
      <c r="DE314" s="69">
        <v>0</v>
      </c>
      <c r="DF314" s="69">
        <v>0</v>
      </c>
      <c r="DG314" s="69">
        <v>1</v>
      </c>
      <c r="DH314" s="69">
        <v>1</v>
      </c>
      <c r="DI314" s="69">
        <v>0</v>
      </c>
      <c r="DJ314" s="69">
        <v>0</v>
      </c>
      <c r="DK314" s="69">
        <v>0</v>
      </c>
      <c r="DL314" s="85">
        <v>1</v>
      </c>
      <c r="DN314" s="85"/>
      <c r="DR314" s="70"/>
      <c r="DS314" s="87" t="s">
        <v>397</v>
      </c>
    </row>
    <row r="315" spans="1:123" x14ac:dyDescent="0.25">
      <c r="A315">
        <v>314</v>
      </c>
      <c r="B315">
        <v>20</v>
      </c>
      <c r="C315" s="25" t="s">
        <v>566</v>
      </c>
      <c r="D315" s="12">
        <v>1.5842461862563662</v>
      </c>
      <c r="E315" s="14">
        <v>10.587527617301532</v>
      </c>
      <c r="F315" s="7">
        <v>0.14963325183374082</v>
      </c>
      <c r="G315" s="7">
        <f t="shared" ref="G315:G326" si="221">D315-E315</f>
        <v>-9.003281431045167</v>
      </c>
      <c r="H315" s="16">
        <f t="shared" ref="H315:H326" si="222">D315+E315</f>
        <v>12.171773803557898</v>
      </c>
      <c r="I315" s="11">
        <f t="shared" si="200"/>
        <v>2.1486033195640083E-3</v>
      </c>
      <c r="J315" s="39">
        <f t="shared" si="201"/>
        <v>1.4359130027805221E-2</v>
      </c>
      <c r="K315" s="39">
        <f t="shared" ref="K315:K326" si="223">IFERROR(1/J315, "X")</f>
        <v>69.642102137356929</v>
      </c>
      <c r="L315" s="39">
        <f t="shared" ref="L315:L326" si="224">IFERROR(I315-J315, "X")</f>
        <v>-1.2210526708241213E-2</v>
      </c>
      <c r="M315" s="39">
        <f t="shared" ref="M315:M326" si="225">IFERROR(I315+J315, "X")</f>
        <v>1.6507733347369231E-2</v>
      </c>
      <c r="N315" s="42"/>
      <c r="O315" s="8"/>
      <c r="P315" s="9"/>
      <c r="Q315" s="9"/>
      <c r="R315" s="8"/>
      <c r="S315" s="9"/>
      <c r="T315" s="9"/>
      <c r="U315" s="8"/>
      <c r="V315" s="9"/>
      <c r="W315" s="9"/>
      <c r="X315" s="9"/>
      <c r="Y315" s="8"/>
      <c r="Z315" s="9"/>
      <c r="AA315" s="8">
        <v>1</v>
      </c>
      <c r="AB315" s="9">
        <v>0</v>
      </c>
      <c r="AC315" s="8">
        <v>0</v>
      </c>
      <c r="AD315" s="9">
        <v>1</v>
      </c>
      <c r="AE315" s="9">
        <v>0</v>
      </c>
      <c r="AF315" s="9">
        <v>0</v>
      </c>
      <c r="AG315" s="9">
        <v>0</v>
      </c>
      <c r="AH315" s="8">
        <v>4880</v>
      </c>
      <c r="AI315" s="9">
        <v>29</v>
      </c>
      <c r="AJ315" s="9">
        <f t="shared" si="197"/>
        <v>4850</v>
      </c>
      <c r="AL315" s="7">
        <v>6</v>
      </c>
      <c r="AM315" s="7">
        <f t="shared" si="207"/>
        <v>37.57</v>
      </c>
      <c r="AN315" s="9">
        <v>0</v>
      </c>
      <c r="AO315" s="9">
        <v>1</v>
      </c>
      <c r="AP315" s="9">
        <v>0</v>
      </c>
      <c r="AQ315" s="9">
        <v>0</v>
      </c>
      <c r="AR315" s="9">
        <v>0</v>
      </c>
      <c r="AS315" s="9">
        <v>1</v>
      </c>
      <c r="AT315" s="8">
        <v>0</v>
      </c>
      <c r="AU315" s="9">
        <v>1</v>
      </c>
      <c r="AV315" s="31">
        <v>0</v>
      </c>
      <c r="AW315" s="9">
        <v>1</v>
      </c>
      <c r="AX315" s="9">
        <v>0</v>
      </c>
      <c r="AY315" s="31">
        <v>0</v>
      </c>
      <c r="AZ315" s="21">
        <v>2011</v>
      </c>
      <c r="BA315" s="23"/>
      <c r="BB315" s="39">
        <f>1-(BC315+BD315+BE315)</f>
        <v>0.3972</v>
      </c>
      <c r="BC315" s="39">
        <v>0.26300000000000001</v>
      </c>
      <c r="BD315" s="39">
        <v>0.2162</v>
      </c>
      <c r="BE315" s="59">
        <v>0.1236</v>
      </c>
      <c r="BF315" s="39" t="s">
        <v>433</v>
      </c>
      <c r="BG315" s="59" t="s">
        <v>433</v>
      </c>
      <c r="BH315" s="39" t="s">
        <v>433</v>
      </c>
      <c r="BI315" s="39" t="s">
        <v>433</v>
      </c>
      <c r="BJ315" s="39" t="s">
        <v>433</v>
      </c>
      <c r="BK315" s="39" t="s">
        <v>433</v>
      </c>
      <c r="BL315" s="39" t="s">
        <v>433</v>
      </c>
      <c r="BM315" s="57">
        <v>1</v>
      </c>
      <c r="BN315" s="18">
        <v>0</v>
      </c>
      <c r="BO315">
        <v>0.18748699999999999</v>
      </c>
      <c r="BP315" s="54">
        <f>1-BO315</f>
        <v>0.81251300000000004</v>
      </c>
      <c r="BQ315">
        <v>0.498</v>
      </c>
      <c r="BR315" s="54">
        <v>0.502</v>
      </c>
      <c r="BT315" s="18"/>
      <c r="BU315">
        <v>0.32400000000000001</v>
      </c>
      <c r="BV315" s="18">
        <v>0.67600000000000005</v>
      </c>
      <c r="BW315" s="18" t="s">
        <v>207</v>
      </c>
      <c r="CD315" s="18"/>
      <c r="CG315" s="18"/>
      <c r="CJ315" s="25">
        <v>49.57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 s="18">
        <v>0</v>
      </c>
      <c r="CS315">
        <v>0</v>
      </c>
      <c r="CT315">
        <v>0</v>
      </c>
      <c r="CU315">
        <v>1</v>
      </c>
      <c r="CV315" s="18">
        <v>0</v>
      </c>
      <c r="CW315">
        <v>1</v>
      </c>
      <c r="CX315">
        <v>0</v>
      </c>
      <c r="CY315">
        <v>0</v>
      </c>
      <c r="CZ315">
        <v>0</v>
      </c>
      <c r="DA315" s="18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1</v>
      </c>
      <c r="DI315">
        <v>1</v>
      </c>
      <c r="DJ315">
        <v>1</v>
      </c>
      <c r="DK315">
        <v>1</v>
      </c>
      <c r="DL315" s="18">
        <v>1</v>
      </c>
      <c r="DN315" s="18"/>
      <c r="DS315" s="43" t="s">
        <v>397</v>
      </c>
    </row>
    <row r="316" spans="1:123" x14ac:dyDescent="0.25">
      <c r="A316">
        <v>315</v>
      </c>
      <c r="B316">
        <v>20</v>
      </c>
      <c r="C316" s="25" t="s">
        <v>566</v>
      </c>
      <c r="D316" s="12">
        <v>1.3299863552695745</v>
      </c>
      <c r="E316" s="14">
        <v>5.2789439149428192</v>
      </c>
      <c r="F316" s="7">
        <v>0.25194174757281557</v>
      </c>
      <c r="G316" s="7">
        <f t="shared" si="221"/>
        <v>-3.9489575596732447</v>
      </c>
      <c r="H316" s="16">
        <f t="shared" si="222"/>
        <v>6.6089302702123938</v>
      </c>
      <c r="I316" s="11">
        <f t="shared" si="200"/>
        <v>3.6176489903127595E-3</v>
      </c>
      <c r="J316" s="39">
        <f t="shared" si="201"/>
        <v>1.4359069210104596E-2</v>
      </c>
      <c r="K316" s="39">
        <f t="shared" si="223"/>
        <v>69.642397105816002</v>
      </c>
      <c r="L316" s="39">
        <f t="shared" si="224"/>
        <v>-1.0741420219791836E-2</v>
      </c>
      <c r="M316" s="39">
        <f t="shared" si="225"/>
        <v>1.7976718200417355E-2</v>
      </c>
      <c r="N316" s="42"/>
      <c r="O316" s="8"/>
      <c r="P316" s="9"/>
      <c r="Q316" s="9"/>
      <c r="R316" s="8"/>
      <c r="S316" s="9"/>
      <c r="T316" s="9"/>
      <c r="U316" s="8"/>
      <c r="V316" s="9"/>
      <c r="W316" s="9"/>
      <c r="X316" s="9"/>
      <c r="Y316" s="8"/>
      <c r="Z316" s="9"/>
      <c r="AA316" s="8">
        <v>1</v>
      </c>
      <c r="AB316" s="9">
        <v>0</v>
      </c>
      <c r="AC316" s="8">
        <v>0</v>
      </c>
      <c r="AD316" s="9">
        <v>1</v>
      </c>
      <c r="AE316" s="9">
        <v>0</v>
      </c>
      <c r="AF316" s="9">
        <v>0</v>
      </c>
      <c r="AG316" s="9">
        <v>0</v>
      </c>
      <c r="AH316" s="8">
        <v>4880</v>
      </c>
      <c r="AI316" s="9">
        <v>29</v>
      </c>
      <c r="AJ316" s="9">
        <f t="shared" si="197"/>
        <v>4850</v>
      </c>
      <c r="AL316" s="7">
        <v>12</v>
      </c>
      <c r="AM316" s="7">
        <f t="shared" si="207"/>
        <v>31.57</v>
      </c>
      <c r="AN316" s="9">
        <v>0</v>
      </c>
      <c r="AO316" s="9">
        <v>1</v>
      </c>
      <c r="AP316" s="9">
        <v>0</v>
      </c>
      <c r="AQ316" s="9">
        <v>0</v>
      </c>
      <c r="AR316" s="9">
        <v>0</v>
      </c>
      <c r="AS316" s="9">
        <v>1</v>
      </c>
      <c r="AT316" s="8">
        <v>0</v>
      </c>
      <c r="AU316" s="9">
        <v>1</v>
      </c>
      <c r="AV316" s="31">
        <v>0</v>
      </c>
      <c r="AW316" s="9">
        <v>1</v>
      </c>
      <c r="AX316" s="9">
        <v>0</v>
      </c>
      <c r="AY316" s="31">
        <v>0</v>
      </c>
      <c r="AZ316" s="21">
        <v>2011</v>
      </c>
      <c r="BA316" s="23"/>
      <c r="BB316" s="39">
        <f t="shared" ref="BB316:BB330" si="226">1-(BC316+BD316+BE316)</f>
        <v>0.3972</v>
      </c>
      <c r="BC316" s="39">
        <v>0.26300000000000001</v>
      </c>
      <c r="BD316" s="39">
        <v>0.2162</v>
      </c>
      <c r="BE316" s="59">
        <v>0.1236</v>
      </c>
      <c r="BF316" s="39" t="s">
        <v>433</v>
      </c>
      <c r="BG316" s="59" t="s">
        <v>433</v>
      </c>
      <c r="BH316" s="39" t="s">
        <v>433</v>
      </c>
      <c r="BI316" s="39" t="s">
        <v>433</v>
      </c>
      <c r="BJ316" s="39" t="s">
        <v>433</v>
      </c>
      <c r="BK316" s="39" t="s">
        <v>433</v>
      </c>
      <c r="BL316" s="39" t="s">
        <v>433</v>
      </c>
      <c r="BM316" s="57">
        <v>1</v>
      </c>
      <c r="BN316" s="18">
        <v>0</v>
      </c>
      <c r="BO316">
        <v>0.18748699999999999</v>
      </c>
      <c r="BP316" s="54">
        <f t="shared" ref="BP316:BP330" si="227">1-BO316</f>
        <v>0.81251300000000004</v>
      </c>
      <c r="BQ316">
        <v>0.498</v>
      </c>
      <c r="BR316" s="54">
        <v>0.502</v>
      </c>
      <c r="BT316" s="18"/>
      <c r="BU316">
        <v>0.32400000000000001</v>
      </c>
      <c r="BV316" s="18">
        <v>0.67600000000000005</v>
      </c>
      <c r="BW316" s="18" t="s">
        <v>207</v>
      </c>
      <c r="CD316" s="18"/>
      <c r="CG316" s="18"/>
      <c r="CJ316" s="25">
        <v>49.57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 s="18">
        <v>0</v>
      </c>
      <c r="CS316">
        <v>0</v>
      </c>
      <c r="CT316">
        <v>0</v>
      </c>
      <c r="CU316">
        <v>1</v>
      </c>
      <c r="CV316" s="18">
        <v>0</v>
      </c>
      <c r="CW316">
        <v>1</v>
      </c>
      <c r="CX316">
        <v>0</v>
      </c>
      <c r="CY316">
        <v>0</v>
      </c>
      <c r="CZ316">
        <v>0</v>
      </c>
      <c r="DA316" s="18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1</v>
      </c>
      <c r="DI316">
        <v>1</v>
      </c>
      <c r="DJ316">
        <v>1</v>
      </c>
      <c r="DK316">
        <v>1</v>
      </c>
      <c r="DL316" s="18">
        <v>1</v>
      </c>
      <c r="DN316" s="18"/>
      <c r="DS316" s="43" t="s">
        <v>397</v>
      </c>
    </row>
    <row r="317" spans="1:123" x14ac:dyDescent="0.25">
      <c r="A317">
        <v>316</v>
      </c>
      <c r="B317">
        <v>20</v>
      </c>
      <c r="C317" s="25" t="s">
        <v>566</v>
      </c>
      <c r="D317" s="12">
        <v>3.1276806632076326</v>
      </c>
      <c r="E317" s="14">
        <v>3.6745975004898415</v>
      </c>
      <c r="F317" s="7">
        <v>0.85116279069767442</v>
      </c>
      <c r="G317" s="7">
        <f t="shared" si="221"/>
        <v>-0.54691683728220886</v>
      </c>
      <c r="H317" s="16">
        <f t="shared" si="222"/>
        <v>6.8022781636974745</v>
      </c>
      <c r="I317" s="11">
        <f t="shared" si="200"/>
        <v>1.2221072658809409E-2</v>
      </c>
      <c r="J317" s="39">
        <f t="shared" si="201"/>
        <v>1.4358090828655861E-2</v>
      </c>
      <c r="K317" s="39">
        <f t="shared" si="223"/>
        <v>69.647142641290515</v>
      </c>
      <c r="L317" s="39">
        <f t="shared" si="224"/>
        <v>-2.1370181698464521E-3</v>
      </c>
      <c r="M317" s="39">
        <f t="shared" si="225"/>
        <v>2.6579163487465272E-2</v>
      </c>
      <c r="N317" s="42"/>
      <c r="O317" s="8"/>
      <c r="P317" s="9"/>
      <c r="Q317" s="9"/>
      <c r="R317" s="8"/>
      <c r="S317" s="9"/>
      <c r="T317" s="9"/>
      <c r="U317" s="8"/>
      <c r="V317" s="9"/>
      <c r="W317" s="9"/>
      <c r="X317" s="9"/>
      <c r="Y317" s="8"/>
      <c r="Z317" s="9"/>
      <c r="AA317" s="8">
        <v>1</v>
      </c>
      <c r="AB317" s="9">
        <v>0</v>
      </c>
      <c r="AC317" s="8">
        <v>0</v>
      </c>
      <c r="AD317" s="9">
        <v>1</v>
      </c>
      <c r="AE317" s="9">
        <v>0</v>
      </c>
      <c r="AF317" s="9">
        <v>0</v>
      </c>
      <c r="AG317" s="9">
        <v>0</v>
      </c>
      <c r="AH317" s="8">
        <v>4880</v>
      </c>
      <c r="AI317" s="9">
        <v>29</v>
      </c>
      <c r="AJ317" s="9">
        <f t="shared" si="197"/>
        <v>4850</v>
      </c>
      <c r="AL317" s="7">
        <v>16</v>
      </c>
      <c r="AM317" s="7">
        <f t="shared" si="207"/>
        <v>27.57</v>
      </c>
      <c r="AN317" s="9">
        <v>0</v>
      </c>
      <c r="AO317" s="9">
        <v>1</v>
      </c>
      <c r="AP317" s="9">
        <v>0</v>
      </c>
      <c r="AQ317" s="9">
        <v>0</v>
      </c>
      <c r="AR317" s="9">
        <v>0</v>
      </c>
      <c r="AS317" s="9">
        <v>1</v>
      </c>
      <c r="AT317" s="8">
        <v>0</v>
      </c>
      <c r="AU317" s="9">
        <v>1</v>
      </c>
      <c r="AV317" s="31">
        <v>0</v>
      </c>
      <c r="AW317" s="9">
        <v>1</v>
      </c>
      <c r="AX317" s="9">
        <v>0</v>
      </c>
      <c r="AY317" s="31">
        <v>0</v>
      </c>
      <c r="AZ317" s="21">
        <v>2011</v>
      </c>
      <c r="BA317" s="23"/>
      <c r="BB317" s="39">
        <f t="shared" si="226"/>
        <v>0.3972</v>
      </c>
      <c r="BC317" s="39">
        <v>0.26300000000000001</v>
      </c>
      <c r="BD317" s="39">
        <v>0.2162</v>
      </c>
      <c r="BE317" s="59">
        <v>0.1236</v>
      </c>
      <c r="BF317" s="39" t="s">
        <v>433</v>
      </c>
      <c r="BG317" s="59" t="s">
        <v>433</v>
      </c>
      <c r="BH317" s="39" t="s">
        <v>433</v>
      </c>
      <c r="BI317" s="39" t="s">
        <v>433</v>
      </c>
      <c r="BJ317" s="39" t="s">
        <v>433</v>
      </c>
      <c r="BK317" s="39" t="s">
        <v>433</v>
      </c>
      <c r="BL317" s="39" t="s">
        <v>433</v>
      </c>
      <c r="BM317" s="57">
        <v>1</v>
      </c>
      <c r="BN317" s="18">
        <v>0</v>
      </c>
      <c r="BO317">
        <v>0.18748699999999999</v>
      </c>
      <c r="BP317" s="54">
        <f t="shared" si="227"/>
        <v>0.81251300000000004</v>
      </c>
      <c r="BQ317">
        <v>0.498</v>
      </c>
      <c r="BR317" s="54">
        <v>0.502</v>
      </c>
      <c r="BT317" s="18"/>
      <c r="BU317">
        <v>0.32400000000000001</v>
      </c>
      <c r="BV317" s="18">
        <v>0.67600000000000005</v>
      </c>
      <c r="BW317" s="18" t="s">
        <v>207</v>
      </c>
      <c r="CD317" s="18"/>
      <c r="CG317" s="18"/>
      <c r="CJ317" s="25">
        <v>49.57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 s="18">
        <v>0</v>
      </c>
      <c r="CS317">
        <v>0</v>
      </c>
      <c r="CT317">
        <v>0</v>
      </c>
      <c r="CU317">
        <v>1</v>
      </c>
      <c r="CV317" s="18">
        <v>0</v>
      </c>
      <c r="CW317">
        <v>1</v>
      </c>
      <c r="CX317">
        <v>0</v>
      </c>
      <c r="CY317">
        <v>0</v>
      </c>
      <c r="CZ317">
        <v>0</v>
      </c>
      <c r="DA317" s="18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1</v>
      </c>
      <c r="DI317">
        <v>1</v>
      </c>
      <c r="DJ317">
        <v>1</v>
      </c>
      <c r="DK317">
        <v>1</v>
      </c>
      <c r="DL317" s="18">
        <v>1</v>
      </c>
      <c r="DN317" s="18"/>
      <c r="DS317" s="43" t="s">
        <v>397</v>
      </c>
    </row>
    <row r="318" spans="1:123" x14ac:dyDescent="0.25">
      <c r="A318">
        <v>317</v>
      </c>
      <c r="B318">
        <v>20</v>
      </c>
      <c r="C318" s="25" t="s">
        <v>566</v>
      </c>
      <c r="D318" s="12">
        <v>4.5673010915691981</v>
      </c>
      <c r="E318" s="14">
        <v>3.2367530819754013</v>
      </c>
      <c r="F318" s="7">
        <v>1.4110749185667752</v>
      </c>
      <c r="G318" s="7">
        <f t="shared" si="221"/>
        <v>1.3305480095937967</v>
      </c>
      <c r="H318" s="16">
        <f t="shared" si="222"/>
        <v>7.8040541735445998</v>
      </c>
      <c r="I318" s="11">
        <f t="shared" si="200"/>
        <v>2.0257697105299E-2</v>
      </c>
      <c r="J318" s="39">
        <f t="shared" si="201"/>
        <v>1.4356216554309312E-2</v>
      </c>
      <c r="K318" s="39">
        <f t="shared" si="223"/>
        <v>69.656235416693377</v>
      </c>
      <c r="L318" s="39">
        <f t="shared" si="224"/>
        <v>5.9014805509896885E-3</v>
      </c>
      <c r="M318" s="39">
        <f t="shared" si="225"/>
        <v>3.4613913659608309E-2</v>
      </c>
      <c r="N318" s="42"/>
      <c r="O318" s="8"/>
      <c r="P318" s="9"/>
      <c r="Q318" s="9"/>
      <c r="R318" s="8"/>
      <c r="S318" s="9"/>
      <c r="T318" s="9"/>
      <c r="U318" s="8"/>
      <c r="V318" s="9"/>
      <c r="W318" s="9"/>
      <c r="X318" s="9"/>
      <c r="Y318" s="8"/>
      <c r="Z318" s="9"/>
      <c r="AA318" s="8">
        <v>1</v>
      </c>
      <c r="AB318" s="9">
        <v>0</v>
      </c>
      <c r="AC318" s="8">
        <v>0</v>
      </c>
      <c r="AD318" s="9">
        <v>1</v>
      </c>
      <c r="AE318" s="9">
        <v>0</v>
      </c>
      <c r="AF318" s="9">
        <v>0</v>
      </c>
      <c r="AG318" s="9">
        <v>0</v>
      </c>
      <c r="AH318" s="8">
        <v>4880</v>
      </c>
      <c r="AI318" s="9">
        <v>29</v>
      </c>
      <c r="AJ318" s="9">
        <f t="shared" si="197"/>
        <v>4850</v>
      </c>
      <c r="AL318" s="7">
        <v>21</v>
      </c>
      <c r="AM318" s="7">
        <f t="shared" si="207"/>
        <v>22.57</v>
      </c>
      <c r="AN318" s="9">
        <v>0</v>
      </c>
      <c r="AO318" s="9">
        <v>1</v>
      </c>
      <c r="AP318" s="9">
        <v>0</v>
      </c>
      <c r="AQ318" s="9">
        <v>0</v>
      </c>
      <c r="AR318" s="9">
        <v>0</v>
      </c>
      <c r="AS318" s="9">
        <v>1</v>
      </c>
      <c r="AT318" s="8">
        <v>0</v>
      </c>
      <c r="AU318" s="9">
        <v>1</v>
      </c>
      <c r="AV318" s="31">
        <v>0</v>
      </c>
      <c r="AW318" s="9">
        <v>1</v>
      </c>
      <c r="AX318" s="9">
        <v>0</v>
      </c>
      <c r="AY318" s="31">
        <v>0</v>
      </c>
      <c r="AZ318" s="21">
        <v>2011</v>
      </c>
      <c r="BA318" s="23"/>
      <c r="BB318" s="39">
        <f t="shared" si="226"/>
        <v>0.3972</v>
      </c>
      <c r="BC318" s="39">
        <v>0.26300000000000001</v>
      </c>
      <c r="BD318" s="39">
        <v>0.2162</v>
      </c>
      <c r="BE318" s="59">
        <v>0.1236</v>
      </c>
      <c r="BF318" s="39" t="s">
        <v>433</v>
      </c>
      <c r="BG318" s="59" t="s">
        <v>433</v>
      </c>
      <c r="BH318" s="39" t="s">
        <v>433</v>
      </c>
      <c r="BI318" s="39" t="s">
        <v>433</v>
      </c>
      <c r="BJ318" s="39" t="s">
        <v>433</v>
      </c>
      <c r="BK318" s="39" t="s">
        <v>433</v>
      </c>
      <c r="BL318" s="39" t="s">
        <v>433</v>
      </c>
      <c r="BM318" s="57">
        <v>1</v>
      </c>
      <c r="BN318" s="18">
        <v>0</v>
      </c>
      <c r="BO318">
        <v>0.18748699999999999</v>
      </c>
      <c r="BP318" s="54">
        <f t="shared" si="227"/>
        <v>0.81251300000000004</v>
      </c>
      <c r="BQ318">
        <v>0.498</v>
      </c>
      <c r="BR318" s="54">
        <v>0.502</v>
      </c>
      <c r="BT318" s="18"/>
      <c r="BU318">
        <v>0.32400000000000001</v>
      </c>
      <c r="BV318" s="18">
        <v>0.67600000000000005</v>
      </c>
      <c r="BW318" s="18" t="s">
        <v>207</v>
      </c>
      <c r="CD318" s="18"/>
      <c r="CG318" s="18"/>
      <c r="CJ318" s="25">
        <v>49.57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 s="18">
        <v>0</v>
      </c>
      <c r="CS318">
        <v>0</v>
      </c>
      <c r="CT318">
        <v>0</v>
      </c>
      <c r="CU318">
        <v>1</v>
      </c>
      <c r="CV318" s="18">
        <v>0</v>
      </c>
      <c r="CW318">
        <v>1</v>
      </c>
      <c r="CX318">
        <v>0</v>
      </c>
      <c r="CY318">
        <v>0</v>
      </c>
      <c r="CZ318">
        <v>0</v>
      </c>
      <c r="DA318" s="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1</v>
      </c>
      <c r="DI318">
        <v>1</v>
      </c>
      <c r="DJ318">
        <v>1</v>
      </c>
      <c r="DK318">
        <v>1</v>
      </c>
      <c r="DL318" s="18">
        <v>1</v>
      </c>
      <c r="DN318" s="18"/>
      <c r="DS318" s="43" t="s">
        <v>397</v>
      </c>
    </row>
    <row r="319" spans="1:123" x14ac:dyDescent="0.25">
      <c r="A319">
        <v>318</v>
      </c>
      <c r="B319">
        <v>20</v>
      </c>
      <c r="C319" s="25" t="s">
        <v>566</v>
      </c>
      <c r="D319" s="12">
        <v>1.1607883405032826</v>
      </c>
      <c r="E319" s="14">
        <v>3.0638272536664113</v>
      </c>
      <c r="F319" s="7">
        <v>0.37886872998932758</v>
      </c>
      <c r="G319" s="7">
        <f t="shared" si="221"/>
        <v>-1.9030389131631287</v>
      </c>
      <c r="H319" s="16">
        <f t="shared" si="222"/>
        <v>4.2246155941696939</v>
      </c>
      <c r="I319" s="11">
        <f t="shared" si="200"/>
        <v>5.4401574114529179E-3</v>
      </c>
      <c r="J319" s="39">
        <f t="shared" si="201"/>
        <v>1.4358950688820801E-2</v>
      </c>
      <c r="K319" s="39">
        <f t="shared" si="223"/>
        <v>69.642971946310297</v>
      </c>
      <c r="L319" s="39">
        <f t="shared" si="224"/>
        <v>-8.9187932773678834E-3</v>
      </c>
      <c r="M319" s="39">
        <f t="shared" si="225"/>
        <v>1.9799108100273719E-2</v>
      </c>
      <c r="N319" s="42"/>
      <c r="O319" s="8"/>
      <c r="P319" s="9"/>
      <c r="Q319" s="9"/>
      <c r="R319" s="8"/>
      <c r="S319" s="9"/>
      <c r="T319" s="9"/>
      <c r="U319" s="8"/>
      <c r="V319" s="9"/>
      <c r="W319" s="9"/>
      <c r="X319" s="9"/>
      <c r="Y319" s="8"/>
      <c r="Z319" s="9"/>
      <c r="AA319" s="8">
        <v>1</v>
      </c>
      <c r="AB319" s="9">
        <v>0</v>
      </c>
      <c r="AC319" s="8">
        <v>0</v>
      </c>
      <c r="AD319" s="9">
        <v>1</v>
      </c>
      <c r="AE319" s="9">
        <v>0</v>
      </c>
      <c r="AF319" s="9">
        <v>0</v>
      </c>
      <c r="AG319" s="9">
        <v>0</v>
      </c>
      <c r="AH319" s="8">
        <v>4880</v>
      </c>
      <c r="AI319" s="9">
        <v>29</v>
      </c>
      <c r="AJ319" s="9">
        <f t="shared" si="197"/>
        <v>4850</v>
      </c>
      <c r="AL319" s="7">
        <v>6</v>
      </c>
      <c r="AM319" s="7">
        <f t="shared" si="207"/>
        <v>37.57</v>
      </c>
      <c r="AN319" s="9">
        <v>0</v>
      </c>
      <c r="AO319" s="9">
        <v>1</v>
      </c>
      <c r="AP319" s="9">
        <v>0</v>
      </c>
      <c r="AQ319" s="9">
        <v>0</v>
      </c>
      <c r="AR319" s="9">
        <v>0</v>
      </c>
      <c r="AS319" s="9">
        <v>1</v>
      </c>
      <c r="AT319" s="8">
        <v>0</v>
      </c>
      <c r="AU319" s="9">
        <v>1</v>
      </c>
      <c r="AV319" s="31">
        <v>0</v>
      </c>
      <c r="AW319" s="9">
        <v>1</v>
      </c>
      <c r="AX319" s="9">
        <v>0</v>
      </c>
      <c r="AY319" s="31">
        <v>0</v>
      </c>
      <c r="AZ319" s="21">
        <v>2011</v>
      </c>
      <c r="BA319" s="23"/>
      <c r="BB319" s="39">
        <f t="shared" si="226"/>
        <v>0.3972</v>
      </c>
      <c r="BC319" s="39">
        <v>0.26300000000000001</v>
      </c>
      <c r="BD319" s="39">
        <v>0.2162</v>
      </c>
      <c r="BE319" s="59">
        <v>0.1236</v>
      </c>
      <c r="BF319" s="39" t="s">
        <v>433</v>
      </c>
      <c r="BG319" s="59" t="s">
        <v>433</v>
      </c>
      <c r="BH319" s="39" t="s">
        <v>433</v>
      </c>
      <c r="BI319" s="39" t="s">
        <v>433</v>
      </c>
      <c r="BJ319" s="39" t="s">
        <v>433</v>
      </c>
      <c r="BK319" s="39" t="s">
        <v>433</v>
      </c>
      <c r="BL319" s="39" t="s">
        <v>433</v>
      </c>
      <c r="BM319" s="57">
        <v>1</v>
      </c>
      <c r="BN319" s="18">
        <v>0</v>
      </c>
      <c r="BO319">
        <v>0.18748699999999999</v>
      </c>
      <c r="BP319" s="54">
        <f t="shared" si="227"/>
        <v>0.81251300000000004</v>
      </c>
      <c r="BQ319">
        <v>0.498</v>
      </c>
      <c r="BR319" s="54">
        <v>0.502</v>
      </c>
      <c r="BT319" s="18"/>
      <c r="BU319">
        <v>0.32400000000000001</v>
      </c>
      <c r="BV319" s="18">
        <v>0.67600000000000005</v>
      </c>
      <c r="BW319" s="18" t="s">
        <v>207</v>
      </c>
      <c r="CD319" s="18"/>
      <c r="CG319" s="18"/>
      <c r="CJ319" s="25">
        <v>49.57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 s="18">
        <v>0</v>
      </c>
      <c r="CS319">
        <v>0</v>
      </c>
      <c r="CT319">
        <v>0</v>
      </c>
      <c r="CU319">
        <v>1</v>
      </c>
      <c r="CV319" s="18">
        <v>0</v>
      </c>
      <c r="CW319">
        <v>1</v>
      </c>
      <c r="CX319">
        <v>0</v>
      </c>
      <c r="CY319">
        <v>0</v>
      </c>
      <c r="CZ319">
        <v>0</v>
      </c>
      <c r="DA319" s="18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1</v>
      </c>
      <c r="DI319">
        <v>1</v>
      </c>
      <c r="DJ319">
        <v>1</v>
      </c>
      <c r="DK319">
        <v>1</v>
      </c>
      <c r="DL319" s="18">
        <v>1</v>
      </c>
      <c r="DN319" s="18"/>
      <c r="DS319" s="43" t="s">
        <v>397</v>
      </c>
    </row>
    <row r="320" spans="1:123" x14ac:dyDescent="0.25">
      <c r="A320">
        <v>319</v>
      </c>
      <c r="B320">
        <v>20</v>
      </c>
      <c r="C320" s="25" t="s">
        <v>566</v>
      </c>
      <c r="D320" s="12">
        <v>2.8998047811499505</v>
      </c>
      <c r="E320" s="14">
        <v>4.6831472563791197</v>
      </c>
      <c r="F320" s="7">
        <v>0.61919999999999997</v>
      </c>
      <c r="G320" s="7">
        <f t="shared" si="221"/>
        <v>-1.7833424752291691</v>
      </c>
      <c r="H320" s="16">
        <f t="shared" si="222"/>
        <v>7.5829520375290702</v>
      </c>
      <c r="I320" s="11">
        <f t="shared" si="200"/>
        <v>8.8908424179269321E-3</v>
      </c>
      <c r="J320" s="39">
        <f t="shared" si="201"/>
        <v>1.4358595636186907E-2</v>
      </c>
      <c r="K320" s="39">
        <f t="shared" si="223"/>
        <v>69.644694045131686</v>
      </c>
      <c r="L320" s="39">
        <f t="shared" si="224"/>
        <v>-5.4677532182599749E-3</v>
      </c>
      <c r="M320" s="39">
        <f t="shared" si="225"/>
        <v>2.3249438054113839E-2</v>
      </c>
      <c r="N320" s="42"/>
      <c r="O320" s="8"/>
      <c r="P320" s="9"/>
      <c r="Q320" s="9"/>
      <c r="R320" s="8"/>
      <c r="S320" s="9"/>
      <c r="T320" s="9"/>
      <c r="U320" s="8"/>
      <c r="V320" s="9"/>
      <c r="W320" s="9"/>
      <c r="X320" s="9"/>
      <c r="Y320" s="8"/>
      <c r="Z320" s="9"/>
      <c r="AA320" s="8">
        <v>1</v>
      </c>
      <c r="AB320" s="9">
        <v>0</v>
      </c>
      <c r="AC320" s="8">
        <v>0</v>
      </c>
      <c r="AD320" s="9">
        <v>1</v>
      </c>
      <c r="AE320" s="9">
        <v>0</v>
      </c>
      <c r="AF320" s="9">
        <v>0</v>
      </c>
      <c r="AG320" s="9">
        <v>0</v>
      </c>
      <c r="AH320" s="8">
        <v>4880</v>
      </c>
      <c r="AI320" s="9">
        <v>29</v>
      </c>
      <c r="AJ320" s="9">
        <f t="shared" si="197"/>
        <v>4850</v>
      </c>
      <c r="AL320" s="7">
        <v>12</v>
      </c>
      <c r="AM320" s="7">
        <f t="shared" si="207"/>
        <v>31.57</v>
      </c>
      <c r="AN320" s="9">
        <v>0</v>
      </c>
      <c r="AO320" s="9">
        <v>1</v>
      </c>
      <c r="AP320" s="9">
        <v>0</v>
      </c>
      <c r="AQ320" s="9">
        <v>0</v>
      </c>
      <c r="AR320" s="9">
        <v>0</v>
      </c>
      <c r="AS320" s="9">
        <v>1</v>
      </c>
      <c r="AT320" s="8">
        <v>0</v>
      </c>
      <c r="AU320" s="9">
        <v>1</v>
      </c>
      <c r="AV320" s="31">
        <v>0</v>
      </c>
      <c r="AW320" s="9">
        <v>1</v>
      </c>
      <c r="AX320" s="9">
        <v>0</v>
      </c>
      <c r="AY320" s="31">
        <v>0</v>
      </c>
      <c r="AZ320" s="21">
        <v>2011</v>
      </c>
      <c r="BA320" s="23"/>
      <c r="BB320" s="39">
        <f t="shared" si="226"/>
        <v>0.3972</v>
      </c>
      <c r="BC320" s="39">
        <v>0.26300000000000001</v>
      </c>
      <c r="BD320" s="39">
        <v>0.2162</v>
      </c>
      <c r="BE320" s="59">
        <v>0.1236</v>
      </c>
      <c r="BF320" s="39" t="s">
        <v>433</v>
      </c>
      <c r="BG320" s="59" t="s">
        <v>433</v>
      </c>
      <c r="BH320" s="39" t="s">
        <v>433</v>
      </c>
      <c r="BI320" s="39" t="s">
        <v>433</v>
      </c>
      <c r="BJ320" s="39" t="s">
        <v>433</v>
      </c>
      <c r="BK320" s="39" t="s">
        <v>433</v>
      </c>
      <c r="BL320" s="39" t="s">
        <v>433</v>
      </c>
      <c r="BM320" s="57">
        <v>1</v>
      </c>
      <c r="BN320" s="18">
        <v>0</v>
      </c>
      <c r="BO320">
        <v>0.18748699999999999</v>
      </c>
      <c r="BP320" s="54">
        <f t="shared" si="227"/>
        <v>0.81251300000000004</v>
      </c>
      <c r="BQ320">
        <v>0.498</v>
      </c>
      <c r="BR320" s="54">
        <v>0.502</v>
      </c>
      <c r="BT320" s="18"/>
      <c r="BU320">
        <v>0.32400000000000001</v>
      </c>
      <c r="BV320" s="18">
        <v>0.67600000000000005</v>
      </c>
      <c r="BW320" s="18" t="s">
        <v>207</v>
      </c>
      <c r="CD320" s="18"/>
      <c r="CG320" s="18"/>
      <c r="CJ320" s="25">
        <v>49.57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 s="18">
        <v>0</v>
      </c>
      <c r="CS320">
        <v>0</v>
      </c>
      <c r="CT320">
        <v>0</v>
      </c>
      <c r="CU320">
        <v>1</v>
      </c>
      <c r="CV320" s="18">
        <v>0</v>
      </c>
      <c r="CW320">
        <v>1</v>
      </c>
      <c r="CX320">
        <v>0</v>
      </c>
      <c r="CY320">
        <v>0</v>
      </c>
      <c r="CZ320">
        <v>0</v>
      </c>
      <c r="DA320" s="18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1</v>
      </c>
      <c r="DJ320">
        <v>1</v>
      </c>
      <c r="DK320">
        <v>1</v>
      </c>
      <c r="DL320" s="18">
        <v>1</v>
      </c>
      <c r="DN320" s="18"/>
      <c r="DS320" s="43" t="s">
        <v>397</v>
      </c>
    </row>
    <row r="321" spans="1:123" x14ac:dyDescent="0.25">
      <c r="A321">
        <v>320</v>
      </c>
      <c r="B321">
        <v>20</v>
      </c>
      <c r="C321" s="25" t="s">
        <v>566</v>
      </c>
      <c r="D321" s="12">
        <v>9.0215836453789056</v>
      </c>
      <c r="E321" s="14">
        <v>3.2159011292623365</v>
      </c>
      <c r="F321" s="7">
        <v>2.8053050397877985</v>
      </c>
      <c r="G321" s="7">
        <f t="shared" si="221"/>
        <v>5.805682516116569</v>
      </c>
      <c r="H321" s="16">
        <f t="shared" si="222"/>
        <v>12.237484774641242</v>
      </c>
      <c r="I321" s="11">
        <f t="shared" si="200"/>
        <v>4.0249191357102643E-2</v>
      </c>
      <c r="J321" s="39">
        <f t="shared" si="201"/>
        <v>1.4347527554489122E-2</v>
      </c>
      <c r="K321" s="39">
        <f t="shared" si="223"/>
        <v>69.698419898633702</v>
      </c>
      <c r="L321" s="39">
        <f t="shared" si="224"/>
        <v>2.5901663802613523E-2</v>
      </c>
      <c r="M321" s="39">
        <f t="shared" si="225"/>
        <v>5.4596718911591763E-2</v>
      </c>
      <c r="N321" s="42"/>
      <c r="O321" s="8"/>
      <c r="P321" s="9"/>
      <c r="Q321" s="9"/>
      <c r="R321" s="8"/>
      <c r="S321" s="9"/>
      <c r="T321" s="9"/>
      <c r="U321" s="8"/>
      <c r="V321" s="9"/>
      <c r="W321" s="9"/>
      <c r="X321" s="9"/>
      <c r="Y321" s="8"/>
      <c r="Z321" s="9"/>
      <c r="AA321" s="8">
        <v>1</v>
      </c>
      <c r="AB321" s="9">
        <v>0</v>
      </c>
      <c r="AC321" s="8">
        <v>0</v>
      </c>
      <c r="AD321" s="9">
        <v>1</v>
      </c>
      <c r="AE321" s="9">
        <v>0</v>
      </c>
      <c r="AF321" s="9">
        <v>0</v>
      </c>
      <c r="AG321" s="9">
        <v>0</v>
      </c>
      <c r="AH321" s="8">
        <v>4880</v>
      </c>
      <c r="AI321" s="9">
        <v>29</v>
      </c>
      <c r="AJ321" s="9">
        <f t="shared" si="197"/>
        <v>4850</v>
      </c>
      <c r="AL321" s="7">
        <v>16</v>
      </c>
      <c r="AM321" s="7">
        <f t="shared" si="207"/>
        <v>27.57</v>
      </c>
      <c r="AN321" s="9">
        <v>0</v>
      </c>
      <c r="AO321" s="9">
        <v>1</v>
      </c>
      <c r="AP321" s="9">
        <v>0</v>
      </c>
      <c r="AQ321" s="9">
        <v>0</v>
      </c>
      <c r="AR321" s="9">
        <v>0</v>
      </c>
      <c r="AS321" s="9">
        <v>1</v>
      </c>
      <c r="AT321" s="8">
        <v>0</v>
      </c>
      <c r="AU321" s="9">
        <v>1</v>
      </c>
      <c r="AV321" s="31">
        <v>0</v>
      </c>
      <c r="AW321" s="9">
        <v>1</v>
      </c>
      <c r="AX321" s="9">
        <v>0</v>
      </c>
      <c r="AY321" s="31">
        <v>0</v>
      </c>
      <c r="AZ321" s="21">
        <v>2011</v>
      </c>
      <c r="BA321" s="23"/>
      <c r="BB321" s="39">
        <f t="shared" si="226"/>
        <v>0.3972</v>
      </c>
      <c r="BC321" s="39">
        <v>0.26300000000000001</v>
      </c>
      <c r="BD321" s="39">
        <v>0.2162</v>
      </c>
      <c r="BE321" s="59">
        <v>0.1236</v>
      </c>
      <c r="BF321" s="39" t="s">
        <v>433</v>
      </c>
      <c r="BG321" s="59" t="s">
        <v>433</v>
      </c>
      <c r="BH321" s="39" t="s">
        <v>433</v>
      </c>
      <c r="BI321" s="39" t="s">
        <v>433</v>
      </c>
      <c r="BJ321" s="39" t="s">
        <v>433</v>
      </c>
      <c r="BK321" s="39" t="s">
        <v>433</v>
      </c>
      <c r="BL321" s="39" t="s">
        <v>433</v>
      </c>
      <c r="BM321" s="57">
        <v>1</v>
      </c>
      <c r="BN321" s="18">
        <v>0</v>
      </c>
      <c r="BO321">
        <v>0.18748699999999999</v>
      </c>
      <c r="BP321" s="54">
        <f t="shared" si="227"/>
        <v>0.81251300000000004</v>
      </c>
      <c r="BQ321">
        <v>0.498</v>
      </c>
      <c r="BR321" s="54">
        <v>0.502</v>
      </c>
      <c r="BT321" s="18"/>
      <c r="BU321">
        <v>0.32400000000000001</v>
      </c>
      <c r="BV321" s="18">
        <v>0.67600000000000005</v>
      </c>
      <c r="BW321" s="18" t="s">
        <v>207</v>
      </c>
      <c r="CD321" s="18"/>
      <c r="CG321" s="18"/>
      <c r="CJ321" s="25">
        <v>49.57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 s="18">
        <v>0</v>
      </c>
      <c r="CS321">
        <v>0</v>
      </c>
      <c r="CT321">
        <v>0</v>
      </c>
      <c r="CU321">
        <v>1</v>
      </c>
      <c r="CV321" s="18">
        <v>0</v>
      </c>
      <c r="CW321">
        <v>1</v>
      </c>
      <c r="CX321">
        <v>0</v>
      </c>
      <c r="CY321">
        <v>0</v>
      </c>
      <c r="CZ321">
        <v>0</v>
      </c>
      <c r="DA321" s="18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1</v>
      </c>
      <c r="DI321">
        <v>1</v>
      </c>
      <c r="DJ321">
        <v>1</v>
      </c>
      <c r="DK321">
        <v>1</v>
      </c>
      <c r="DL321" s="18">
        <v>1</v>
      </c>
      <c r="DN321" s="18"/>
      <c r="DS321" s="43" t="s">
        <v>397</v>
      </c>
    </row>
    <row r="322" spans="1:123" x14ac:dyDescent="0.25">
      <c r="A322">
        <v>321</v>
      </c>
      <c r="B322">
        <v>20</v>
      </c>
      <c r="C322" s="25" t="s">
        <v>566</v>
      </c>
      <c r="D322" s="12">
        <v>10.99528104162324</v>
      </c>
      <c r="E322" s="14">
        <v>2.0495530050392889</v>
      </c>
      <c r="F322" s="7">
        <v>5.36472148541114</v>
      </c>
      <c r="G322" s="7">
        <f t="shared" si="221"/>
        <v>8.9457280365839509</v>
      </c>
      <c r="H322" s="16">
        <f t="shared" si="222"/>
        <v>13.04483404666253</v>
      </c>
      <c r="I322" s="11">
        <f t="shared" ref="I322:I385" si="228">IFERROR(F322/SQRT(F322^2+AJ322), "X")</f>
        <v>7.6805364073472646E-2</v>
      </c>
      <c r="J322" s="39">
        <f t="shared" ref="J322:J385" si="229">IFERROR(SQRT((1-I322^2)/AJ322), "X")</f>
        <v>1.4316747716044097E-2</v>
      </c>
      <c r="K322" s="39">
        <f t="shared" si="223"/>
        <v>69.848265809653654</v>
      </c>
      <c r="L322" s="39">
        <f t="shared" si="224"/>
        <v>6.2488616357428549E-2</v>
      </c>
      <c r="M322" s="39">
        <f t="shared" si="225"/>
        <v>9.1122111789516735E-2</v>
      </c>
      <c r="N322" s="42"/>
      <c r="O322" s="8"/>
      <c r="P322" s="9"/>
      <c r="Q322" s="9"/>
      <c r="R322" s="8"/>
      <c r="S322" s="9"/>
      <c r="T322" s="9"/>
      <c r="U322" s="8"/>
      <c r="V322" s="9"/>
      <c r="W322" s="9"/>
      <c r="X322" s="9"/>
      <c r="Y322" s="8"/>
      <c r="Z322" s="9"/>
      <c r="AA322" s="8">
        <v>1</v>
      </c>
      <c r="AB322" s="9">
        <v>0</v>
      </c>
      <c r="AC322" s="8">
        <v>0</v>
      </c>
      <c r="AD322" s="9">
        <v>1</v>
      </c>
      <c r="AE322" s="9">
        <v>0</v>
      </c>
      <c r="AF322" s="9">
        <v>0</v>
      </c>
      <c r="AG322" s="9">
        <v>0</v>
      </c>
      <c r="AH322" s="8">
        <v>4880</v>
      </c>
      <c r="AI322" s="9">
        <v>29</v>
      </c>
      <c r="AJ322" s="9">
        <f t="shared" si="197"/>
        <v>4850</v>
      </c>
      <c r="AL322" s="7">
        <v>21</v>
      </c>
      <c r="AM322" s="7">
        <f t="shared" si="207"/>
        <v>22.57</v>
      </c>
      <c r="AN322" s="9">
        <v>0</v>
      </c>
      <c r="AO322" s="9">
        <v>1</v>
      </c>
      <c r="AP322" s="9">
        <v>0</v>
      </c>
      <c r="AQ322" s="9">
        <v>0</v>
      </c>
      <c r="AR322" s="9">
        <v>0</v>
      </c>
      <c r="AS322" s="9">
        <v>1</v>
      </c>
      <c r="AT322" s="8">
        <v>0</v>
      </c>
      <c r="AU322" s="9">
        <v>1</v>
      </c>
      <c r="AV322" s="31">
        <v>0</v>
      </c>
      <c r="AW322" s="9">
        <v>1</v>
      </c>
      <c r="AX322" s="9">
        <v>0</v>
      </c>
      <c r="AY322" s="31">
        <v>0</v>
      </c>
      <c r="AZ322" s="21">
        <v>2011</v>
      </c>
      <c r="BA322" s="23"/>
      <c r="BB322" s="39">
        <f t="shared" si="226"/>
        <v>0.3972</v>
      </c>
      <c r="BC322" s="39">
        <v>0.26300000000000001</v>
      </c>
      <c r="BD322" s="39">
        <v>0.2162</v>
      </c>
      <c r="BE322" s="59">
        <v>0.1236</v>
      </c>
      <c r="BF322" s="39" t="s">
        <v>433</v>
      </c>
      <c r="BG322" s="59" t="s">
        <v>433</v>
      </c>
      <c r="BH322" s="39" t="s">
        <v>433</v>
      </c>
      <c r="BI322" s="39" t="s">
        <v>433</v>
      </c>
      <c r="BJ322" s="39" t="s">
        <v>433</v>
      </c>
      <c r="BK322" s="39" t="s">
        <v>433</v>
      </c>
      <c r="BL322" s="39" t="s">
        <v>433</v>
      </c>
      <c r="BM322" s="57">
        <v>1</v>
      </c>
      <c r="BN322" s="18">
        <v>0</v>
      </c>
      <c r="BO322">
        <v>0.18748699999999999</v>
      </c>
      <c r="BP322" s="54">
        <f t="shared" si="227"/>
        <v>0.81251300000000004</v>
      </c>
      <c r="BQ322">
        <v>0.498</v>
      </c>
      <c r="BR322" s="54">
        <v>0.502</v>
      </c>
      <c r="BT322" s="18"/>
      <c r="BU322">
        <v>0.32400000000000001</v>
      </c>
      <c r="BV322" s="18">
        <v>0.67600000000000005</v>
      </c>
      <c r="BW322" s="18" t="s">
        <v>207</v>
      </c>
      <c r="CD322" s="18"/>
      <c r="CG322" s="18"/>
      <c r="CJ322" s="25">
        <v>49.57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 s="18">
        <v>0</v>
      </c>
      <c r="CS322">
        <v>0</v>
      </c>
      <c r="CT322">
        <v>0</v>
      </c>
      <c r="CU322">
        <v>1</v>
      </c>
      <c r="CV322" s="18">
        <v>0</v>
      </c>
      <c r="CW322">
        <v>1</v>
      </c>
      <c r="CX322">
        <v>0</v>
      </c>
      <c r="CY322">
        <v>0</v>
      </c>
      <c r="CZ322">
        <v>0</v>
      </c>
      <c r="DA322" s="18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1</v>
      </c>
      <c r="DI322">
        <v>1</v>
      </c>
      <c r="DJ322">
        <v>1</v>
      </c>
      <c r="DK322">
        <v>1</v>
      </c>
      <c r="DL322" s="18">
        <v>1</v>
      </c>
      <c r="DN322" s="18"/>
      <c r="DS322" s="43" t="s">
        <v>397</v>
      </c>
    </row>
    <row r="323" spans="1:123" x14ac:dyDescent="0.25">
      <c r="A323">
        <v>322</v>
      </c>
      <c r="B323">
        <v>20</v>
      </c>
      <c r="C323" s="25" t="s">
        <v>566</v>
      </c>
      <c r="D323" s="12">
        <v>1.39385068411813</v>
      </c>
      <c r="E323" s="14">
        <v>5.2275794464907301</v>
      </c>
      <c r="F323" s="7">
        <v>0.26663405088062625</v>
      </c>
      <c r="G323" s="7">
        <f t="shared" si="221"/>
        <v>-3.8337287623726004</v>
      </c>
      <c r="H323" s="16">
        <f t="shared" si="222"/>
        <v>6.6214301306088599</v>
      </c>
      <c r="I323" s="11">
        <f t="shared" si="228"/>
        <v>3.8529197966167958E-3</v>
      </c>
      <c r="J323" s="39">
        <f t="shared" si="229"/>
        <v>1.44502166317151E-2</v>
      </c>
      <c r="K323" s="39">
        <f t="shared" si="223"/>
        <v>69.203114768896697</v>
      </c>
      <c r="L323" s="39">
        <f t="shared" si="224"/>
        <v>-1.0597296835098306E-2</v>
      </c>
      <c r="M323" s="39">
        <f t="shared" si="225"/>
        <v>1.8303136428331895E-2</v>
      </c>
      <c r="N323" s="42"/>
      <c r="O323" s="8"/>
      <c r="P323" s="9"/>
      <c r="Q323" s="9"/>
      <c r="R323" s="8"/>
      <c r="S323" s="9"/>
      <c r="T323" s="9"/>
      <c r="U323" s="8"/>
      <c r="V323" s="9"/>
      <c r="W323" s="9"/>
      <c r="X323" s="9"/>
      <c r="Y323" s="8"/>
      <c r="Z323" s="9"/>
      <c r="AA323" s="8">
        <v>1</v>
      </c>
      <c r="AB323" s="9">
        <v>0</v>
      </c>
      <c r="AC323" s="8">
        <v>0</v>
      </c>
      <c r="AD323" s="9">
        <v>1</v>
      </c>
      <c r="AE323" s="9">
        <v>0</v>
      </c>
      <c r="AF323" s="9">
        <v>0</v>
      </c>
      <c r="AG323" s="9">
        <v>0</v>
      </c>
      <c r="AH323" s="8">
        <v>4821</v>
      </c>
      <c r="AI323" s="9">
        <v>31</v>
      </c>
      <c r="AJ323" s="9">
        <f t="shared" si="197"/>
        <v>4789</v>
      </c>
      <c r="AL323" s="7">
        <v>6</v>
      </c>
      <c r="AM323" s="7">
        <f t="shared" si="207"/>
        <v>37.57</v>
      </c>
      <c r="AN323" s="9">
        <v>0</v>
      </c>
      <c r="AO323" s="9">
        <v>1</v>
      </c>
      <c r="AP323" s="9">
        <v>0</v>
      </c>
      <c r="AQ323" s="9">
        <v>0</v>
      </c>
      <c r="AR323" s="9">
        <v>0</v>
      </c>
      <c r="AS323" s="9">
        <v>1</v>
      </c>
      <c r="AT323" s="8">
        <v>0</v>
      </c>
      <c r="AU323" s="9">
        <v>1</v>
      </c>
      <c r="AV323" s="31">
        <v>0</v>
      </c>
      <c r="AW323" s="9">
        <v>1</v>
      </c>
      <c r="AX323" s="9">
        <v>0</v>
      </c>
      <c r="AY323" s="31">
        <v>0</v>
      </c>
      <c r="AZ323" s="21">
        <v>2011</v>
      </c>
      <c r="BA323" s="23"/>
      <c r="BB323" s="39">
        <f t="shared" si="226"/>
        <v>0.3972</v>
      </c>
      <c r="BC323" s="39">
        <v>0.26300000000000001</v>
      </c>
      <c r="BD323" s="39">
        <v>0.2162</v>
      </c>
      <c r="BE323" s="59">
        <v>0.1236</v>
      </c>
      <c r="BF323" s="39" t="s">
        <v>433</v>
      </c>
      <c r="BG323" s="59" t="s">
        <v>433</v>
      </c>
      <c r="BH323" s="39" t="s">
        <v>433</v>
      </c>
      <c r="BI323" s="39" t="s">
        <v>433</v>
      </c>
      <c r="BJ323" s="39" t="s">
        <v>433</v>
      </c>
      <c r="BK323" s="39" t="s">
        <v>433</v>
      </c>
      <c r="BL323" s="39" t="s">
        <v>433</v>
      </c>
      <c r="BM323" s="57">
        <v>1</v>
      </c>
      <c r="BN323" s="18">
        <v>0</v>
      </c>
      <c r="BO323">
        <v>0.18748699999999999</v>
      </c>
      <c r="BP323" s="54">
        <f t="shared" si="227"/>
        <v>0.81251300000000004</v>
      </c>
      <c r="BQ323">
        <v>0.498</v>
      </c>
      <c r="BR323" s="54">
        <v>0.502</v>
      </c>
      <c r="BT323" s="18"/>
      <c r="BU323">
        <v>0.32400000000000001</v>
      </c>
      <c r="BV323" s="18">
        <v>0.67600000000000005</v>
      </c>
      <c r="BW323" s="18" t="s">
        <v>207</v>
      </c>
      <c r="CD323" s="18"/>
      <c r="CG323" s="18"/>
      <c r="CJ323" s="25">
        <v>49.57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 s="18">
        <v>0</v>
      </c>
      <c r="CS323">
        <v>0</v>
      </c>
      <c r="CT323">
        <v>1</v>
      </c>
      <c r="CU323">
        <v>0</v>
      </c>
      <c r="CV323" s="18">
        <v>0</v>
      </c>
      <c r="CW323">
        <v>1</v>
      </c>
      <c r="CX323">
        <v>0</v>
      </c>
      <c r="CY323">
        <v>0</v>
      </c>
      <c r="CZ323">
        <v>0</v>
      </c>
      <c r="DA323" s="18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1</v>
      </c>
      <c r="DI323">
        <v>1</v>
      </c>
      <c r="DJ323">
        <v>1</v>
      </c>
      <c r="DK323">
        <v>1</v>
      </c>
      <c r="DL323" s="18">
        <v>1</v>
      </c>
      <c r="DN323" s="18"/>
      <c r="DS323" s="43" t="s">
        <v>397</v>
      </c>
    </row>
    <row r="324" spans="1:123" x14ac:dyDescent="0.25">
      <c r="A324">
        <v>323</v>
      </c>
      <c r="B324">
        <v>20</v>
      </c>
      <c r="C324" s="25" t="s">
        <v>566</v>
      </c>
      <c r="D324" s="12">
        <v>1.3969608772428366</v>
      </c>
      <c r="E324" s="14">
        <v>8.9180598417174259</v>
      </c>
      <c r="F324" s="7">
        <v>0.1566440349175558</v>
      </c>
      <c r="G324" s="7">
        <f t="shared" si="221"/>
        <v>-7.5210989644745894</v>
      </c>
      <c r="H324" s="16">
        <f t="shared" si="222"/>
        <v>10.315020718960263</v>
      </c>
      <c r="I324" s="11">
        <f t="shared" si="228"/>
        <v>2.2635512410683397E-3</v>
      </c>
      <c r="J324" s="39">
        <f t="shared" si="229"/>
        <v>1.4450286870225745E-2</v>
      </c>
      <c r="K324" s="39">
        <f t="shared" si="223"/>
        <v>69.202778393310737</v>
      </c>
      <c r="L324" s="39">
        <f t="shared" si="224"/>
        <v>-1.2186735629157406E-2</v>
      </c>
      <c r="M324" s="39">
        <f t="shared" si="225"/>
        <v>1.6713838111294087E-2</v>
      </c>
      <c r="N324" s="42"/>
      <c r="O324" s="8"/>
      <c r="P324" s="9"/>
      <c r="Q324" s="9"/>
      <c r="R324" s="8"/>
      <c r="S324" s="9"/>
      <c r="T324" s="9"/>
      <c r="U324" s="8"/>
      <c r="V324" s="9"/>
      <c r="W324" s="9"/>
      <c r="X324" s="9"/>
      <c r="Y324" s="8"/>
      <c r="Z324" s="9"/>
      <c r="AA324" s="8">
        <v>1</v>
      </c>
      <c r="AB324" s="9">
        <v>0</v>
      </c>
      <c r="AC324" s="8">
        <v>0</v>
      </c>
      <c r="AD324" s="9">
        <v>1</v>
      </c>
      <c r="AE324" s="9">
        <v>0</v>
      </c>
      <c r="AF324" s="9">
        <v>0</v>
      </c>
      <c r="AG324" s="9">
        <v>0</v>
      </c>
      <c r="AH324" s="8">
        <v>4821</v>
      </c>
      <c r="AI324" s="9">
        <v>31</v>
      </c>
      <c r="AJ324" s="9">
        <f t="shared" si="197"/>
        <v>4789</v>
      </c>
      <c r="AL324" s="7">
        <v>12</v>
      </c>
      <c r="AM324" s="7">
        <f t="shared" si="207"/>
        <v>31.57</v>
      </c>
      <c r="AN324" s="9">
        <v>0</v>
      </c>
      <c r="AO324" s="9">
        <v>1</v>
      </c>
      <c r="AP324" s="9">
        <v>0</v>
      </c>
      <c r="AQ324" s="9">
        <v>0</v>
      </c>
      <c r="AR324" s="9">
        <v>0</v>
      </c>
      <c r="AS324" s="9">
        <v>1</v>
      </c>
      <c r="AT324" s="8">
        <v>0</v>
      </c>
      <c r="AU324" s="9">
        <v>1</v>
      </c>
      <c r="AV324" s="31">
        <v>0</v>
      </c>
      <c r="AW324" s="9">
        <v>1</v>
      </c>
      <c r="AX324" s="9">
        <v>0</v>
      </c>
      <c r="AY324" s="31">
        <v>0</v>
      </c>
      <c r="AZ324" s="21">
        <v>2011</v>
      </c>
      <c r="BA324" s="23"/>
      <c r="BB324" s="39">
        <f t="shared" si="226"/>
        <v>0.3972</v>
      </c>
      <c r="BC324" s="39">
        <v>0.26300000000000001</v>
      </c>
      <c r="BD324" s="39">
        <v>0.2162</v>
      </c>
      <c r="BE324" s="59">
        <v>0.1236</v>
      </c>
      <c r="BF324" s="39" t="s">
        <v>433</v>
      </c>
      <c r="BG324" s="59" t="s">
        <v>433</v>
      </c>
      <c r="BH324" s="39" t="s">
        <v>433</v>
      </c>
      <c r="BI324" s="39" t="s">
        <v>433</v>
      </c>
      <c r="BJ324" s="39" t="s">
        <v>433</v>
      </c>
      <c r="BK324" s="39" t="s">
        <v>433</v>
      </c>
      <c r="BL324" s="39" t="s">
        <v>433</v>
      </c>
      <c r="BM324" s="57">
        <v>1</v>
      </c>
      <c r="BN324" s="18">
        <v>0</v>
      </c>
      <c r="BO324">
        <v>0.18748699999999999</v>
      </c>
      <c r="BP324" s="54">
        <f t="shared" si="227"/>
        <v>0.81251300000000004</v>
      </c>
      <c r="BQ324">
        <v>0.498</v>
      </c>
      <c r="BR324" s="54">
        <v>0.502</v>
      </c>
      <c r="BT324" s="18"/>
      <c r="BU324">
        <v>0.32400000000000001</v>
      </c>
      <c r="BV324" s="18">
        <v>0.67600000000000005</v>
      </c>
      <c r="BW324" s="18" t="s">
        <v>207</v>
      </c>
      <c r="CD324" s="18"/>
      <c r="CG324" s="18"/>
      <c r="CJ324" s="25">
        <v>49.57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 s="18">
        <v>0</v>
      </c>
      <c r="CS324">
        <v>0</v>
      </c>
      <c r="CT324">
        <v>1</v>
      </c>
      <c r="CU324">
        <v>0</v>
      </c>
      <c r="CV324" s="18">
        <v>0</v>
      </c>
      <c r="CW324">
        <v>1</v>
      </c>
      <c r="CX324">
        <v>0</v>
      </c>
      <c r="CY324">
        <v>0</v>
      </c>
      <c r="CZ324">
        <v>0</v>
      </c>
      <c r="DA324" s="18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1</v>
      </c>
      <c r="DI324">
        <v>1</v>
      </c>
      <c r="DJ324">
        <v>1</v>
      </c>
      <c r="DK324">
        <v>1</v>
      </c>
      <c r="DL324" s="18">
        <v>1</v>
      </c>
      <c r="DN324" s="18"/>
      <c r="DS324" s="43" t="s">
        <v>397</v>
      </c>
    </row>
    <row r="325" spans="1:123" x14ac:dyDescent="0.25">
      <c r="A325">
        <v>324</v>
      </c>
      <c r="B325">
        <v>20</v>
      </c>
      <c r="C325" s="25" t="s">
        <v>566</v>
      </c>
      <c r="D325" s="12">
        <v>3.1982685342211381</v>
      </c>
      <c r="E325" s="14">
        <v>4.1337380694557888</v>
      </c>
      <c r="F325" s="7">
        <v>0.77369888475836446</v>
      </c>
      <c r="G325" s="7">
        <f t="shared" si="221"/>
        <v>-0.93546953523465071</v>
      </c>
      <c r="H325" s="16">
        <f t="shared" si="222"/>
        <v>7.3320066036769269</v>
      </c>
      <c r="I325" s="11">
        <f t="shared" si="228"/>
        <v>1.1179500798345203E-2</v>
      </c>
      <c r="J325" s="39">
        <f t="shared" si="229"/>
        <v>1.4449420851674995E-2</v>
      </c>
      <c r="K325" s="39">
        <f t="shared" si="223"/>
        <v>69.206926025971399</v>
      </c>
      <c r="L325" s="39">
        <f t="shared" si="224"/>
        <v>-3.2699200533297928E-3</v>
      </c>
      <c r="M325" s="39">
        <f t="shared" si="225"/>
        <v>2.5628921650020196E-2</v>
      </c>
      <c r="N325" s="42"/>
      <c r="O325" s="8"/>
      <c r="P325" s="9"/>
      <c r="Q325" s="9"/>
      <c r="R325" s="8"/>
      <c r="S325" s="9"/>
      <c r="T325" s="9"/>
      <c r="U325" s="8"/>
      <c r="V325" s="9"/>
      <c r="W325" s="9"/>
      <c r="X325" s="9"/>
      <c r="Y325" s="8"/>
      <c r="Z325" s="9"/>
      <c r="AA325" s="8">
        <v>1</v>
      </c>
      <c r="AB325" s="9">
        <v>0</v>
      </c>
      <c r="AC325" s="8">
        <v>0</v>
      </c>
      <c r="AD325" s="9">
        <v>1</v>
      </c>
      <c r="AE325" s="9">
        <v>0</v>
      </c>
      <c r="AF325" s="9">
        <v>0</v>
      </c>
      <c r="AG325" s="9">
        <v>0</v>
      </c>
      <c r="AH325" s="8">
        <v>4821</v>
      </c>
      <c r="AI325" s="9">
        <v>31</v>
      </c>
      <c r="AJ325" s="9">
        <f t="shared" si="197"/>
        <v>4789</v>
      </c>
      <c r="AL325" s="7">
        <v>16</v>
      </c>
      <c r="AM325" s="7">
        <f t="shared" si="207"/>
        <v>27.57</v>
      </c>
      <c r="AN325" s="9">
        <v>0</v>
      </c>
      <c r="AO325" s="9">
        <v>1</v>
      </c>
      <c r="AP325" s="9">
        <v>0</v>
      </c>
      <c r="AQ325" s="9">
        <v>0</v>
      </c>
      <c r="AR325" s="9">
        <v>0</v>
      </c>
      <c r="AS325" s="9">
        <v>1</v>
      </c>
      <c r="AT325" s="8">
        <v>0</v>
      </c>
      <c r="AU325" s="9">
        <v>1</v>
      </c>
      <c r="AV325" s="31">
        <v>0</v>
      </c>
      <c r="AW325" s="9">
        <v>1</v>
      </c>
      <c r="AX325" s="9">
        <v>0</v>
      </c>
      <c r="AY325" s="31">
        <v>0</v>
      </c>
      <c r="AZ325" s="21">
        <v>2011</v>
      </c>
      <c r="BA325" s="23"/>
      <c r="BB325" s="39">
        <f t="shared" si="226"/>
        <v>0.3972</v>
      </c>
      <c r="BC325" s="39">
        <v>0.26300000000000001</v>
      </c>
      <c r="BD325" s="39">
        <v>0.2162</v>
      </c>
      <c r="BE325" s="59">
        <v>0.1236</v>
      </c>
      <c r="BF325" s="39" t="s">
        <v>433</v>
      </c>
      <c r="BG325" s="59" t="s">
        <v>433</v>
      </c>
      <c r="BH325" s="39" t="s">
        <v>433</v>
      </c>
      <c r="BI325" s="39" t="s">
        <v>433</v>
      </c>
      <c r="BJ325" s="39" t="s">
        <v>433</v>
      </c>
      <c r="BK325" s="39" t="s">
        <v>433</v>
      </c>
      <c r="BL325" s="39" t="s">
        <v>433</v>
      </c>
      <c r="BM325" s="57">
        <v>1</v>
      </c>
      <c r="BN325" s="18">
        <v>0</v>
      </c>
      <c r="BO325">
        <v>0.18748699999999999</v>
      </c>
      <c r="BP325" s="54">
        <f t="shared" si="227"/>
        <v>0.81251300000000004</v>
      </c>
      <c r="BQ325">
        <v>0.498</v>
      </c>
      <c r="BR325" s="54">
        <v>0.502</v>
      </c>
      <c r="BT325" s="18"/>
      <c r="BU325">
        <v>0.32400000000000001</v>
      </c>
      <c r="BV325" s="18">
        <v>0.67600000000000005</v>
      </c>
      <c r="BW325" s="18" t="s">
        <v>207</v>
      </c>
      <c r="CD325" s="18"/>
      <c r="CG325" s="18"/>
      <c r="CJ325" s="25">
        <v>49.57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 s="18">
        <v>0</v>
      </c>
      <c r="CS325">
        <v>0</v>
      </c>
      <c r="CT325">
        <v>1</v>
      </c>
      <c r="CU325">
        <v>0</v>
      </c>
      <c r="CV325" s="18">
        <v>0</v>
      </c>
      <c r="CW325">
        <v>1</v>
      </c>
      <c r="CX325">
        <v>0</v>
      </c>
      <c r="CY325">
        <v>0</v>
      </c>
      <c r="CZ325">
        <v>0</v>
      </c>
      <c r="DA325" s="18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1</v>
      </c>
      <c r="DI325">
        <v>1</v>
      </c>
      <c r="DJ325">
        <v>1</v>
      </c>
      <c r="DK325">
        <v>1</v>
      </c>
      <c r="DL325" s="18">
        <v>1</v>
      </c>
      <c r="DN325" s="18"/>
      <c r="DS325" s="43" t="s">
        <v>397</v>
      </c>
    </row>
    <row r="326" spans="1:123" x14ac:dyDescent="0.25">
      <c r="A326">
        <v>325</v>
      </c>
      <c r="B326">
        <v>20</v>
      </c>
      <c r="C326" s="25" t="s">
        <v>566</v>
      </c>
      <c r="D326" s="12">
        <v>4.3893788765642316</v>
      </c>
      <c r="E326" s="14">
        <v>3.3247302202195459</v>
      </c>
      <c r="F326" s="7">
        <v>1.3202210663198961</v>
      </c>
      <c r="G326" s="7">
        <f t="shared" si="221"/>
        <v>1.0646486563446858</v>
      </c>
      <c r="H326" s="16">
        <f t="shared" si="222"/>
        <v>7.714109096783778</v>
      </c>
      <c r="I326" s="11">
        <f t="shared" si="228"/>
        <v>1.9074151257265526E-2</v>
      </c>
      <c r="J326" s="39">
        <f t="shared" si="229"/>
        <v>1.4447694968566549E-2</v>
      </c>
      <c r="K326" s="39">
        <f t="shared" si="223"/>
        <v>69.215193300777216</v>
      </c>
      <c r="L326" s="39">
        <f t="shared" si="224"/>
        <v>4.6264562886989772E-3</v>
      </c>
      <c r="M326" s="39">
        <f t="shared" si="225"/>
        <v>3.3521846225832076E-2</v>
      </c>
      <c r="N326" s="42"/>
      <c r="O326" s="8"/>
      <c r="P326" s="9"/>
      <c r="Q326" s="9"/>
      <c r="R326" s="8"/>
      <c r="S326" s="9"/>
      <c r="T326" s="9"/>
      <c r="U326" s="8"/>
      <c r="V326" s="9"/>
      <c r="W326" s="9"/>
      <c r="X326" s="9"/>
      <c r="Y326" s="8"/>
      <c r="Z326" s="9"/>
      <c r="AA326" s="8">
        <v>1</v>
      </c>
      <c r="AB326" s="9">
        <v>0</v>
      </c>
      <c r="AC326" s="8">
        <v>0</v>
      </c>
      <c r="AD326" s="9">
        <v>1</v>
      </c>
      <c r="AE326" s="9">
        <v>0</v>
      </c>
      <c r="AF326" s="9">
        <v>0</v>
      </c>
      <c r="AG326" s="9">
        <v>0</v>
      </c>
      <c r="AH326" s="8">
        <v>4821</v>
      </c>
      <c r="AI326" s="9">
        <v>31</v>
      </c>
      <c r="AJ326" s="9">
        <f t="shared" si="197"/>
        <v>4789</v>
      </c>
      <c r="AL326" s="7">
        <v>21</v>
      </c>
      <c r="AM326" s="7">
        <f t="shared" si="207"/>
        <v>22.57</v>
      </c>
      <c r="AN326" s="9">
        <v>0</v>
      </c>
      <c r="AO326" s="9">
        <v>1</v>
      </c>
      <c r="AP326" s="9">
        <v>0</v>
      </c>
      <c r="AQ326" s="9">
        <v>0</v>
      </c>
      <c r="AR326" s="9">
        <v>0</v>
      </c>
      <c r="AS326" s="9">
        <v>1</v>
      </c>
      <c r="AT326" s="8">
        <v>0</v>
      </c>
      <c r="AU326" s="9">
        <v>1</v>
      </c>
      <c r="AV326" s="31">
        <v>0</v>
      </c>
      <c r="AW326" s="9">
        <v>1</v>
      </c>
      <c r="AX326" s="9">
        <v>0</v>
      </c>
      <c r="AY326" s="31">
        <v>0</v>
      </c>
      <c r="AZ326" s="21">
        <v>2011</v>
      </c>
      <c r="BA326" s="23"/>
      <c r="BB326" s="39">
        <f t="shared" si="226"/>
        <v>0.3972</v>
      </c>
      <c r="BC326" s="39">
        <v>0.26300000000000001</v>
      </c>
      <c r="BD326" s="39">
        <v>0.2162</v>
      </c>
      <c r="BE326" s="59">
        <v>0.1236</v>
      </c>
      <c r="BF326" s="39" t="s">
        <v>433</v>
      </c>
      <c r="BG326" s="59" t="s">
        <v>433</v>
      </c>
      <c r="BH326" s="39" t="s">
        <v>433</v>
      </c>
      <c r="BI326" s="39" t="s">
        <v>433</v>
      </c>
      <c r="BJ326" s="39" t="s">
        <v>433</v>
      </c>
      <c r="BK326" s="39" t="s">
        <v>433</v>
      </c>
      <c r="BL326" s="39" t="s">
        <v>433</v>
      </c>
      <c r="BM326" s="57">
        <v>1</v>
      </c>
      <c r="BN326" s="18">
        <v>0</v>
      </c>
      <c r="BO326">
        <v>0.18748699999999999</v>
      </c>
      <c r="BP326" s="54">
        <f t="shared" si="227"/>
        <v>0.81251300000000004</v>
      </c>
      <c r="BQ326">
        <v>0.498</v>
      </c>
      <c r="BR326" s="54">
        <v>0.502</v>
      </c>
      <c r="BT326" s="18"/>
      <c r="BU326">
        <v>0.32400000000000001</v>
      </c>
      <c r="BV326" s="18">
        <v>0.67600000000000005</v>
      </c>
      <c r="BW326" s="18" t="s">
        <v>207</v>
      </c>
      <c r="CD326" s="18"/>
      <c r="CG326" s="18"/>
      <c r="CJ326" s="25">
        <v>49.57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 s="18">
        <v>0</v>
      </c>
      <c r="CS326">
        <v>0</v>
      </c>
      <c r="CT326">
        <v>1</v>
      </c>
      <c r="CU326">
        <v>0</v>
      </c>
      <c r="CV326" s="18">
        <v>0</v>
      </c>
      <c r="CW326">
        <v>1</v>
      </c>
      <c r="CX326">
        <v>0</v>
      </c>
      <c r="CY326">
        <v>0</v>
      </c>
      <c r="CZ326">
        <v>0</v>
      </c>
      <c r="DA326" s="18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1</v>
      </c>
      <c r="DI326">
        <v>1</v>
      </c>
      <c r="DJ326">
        <v>1</v>
      </c>
      <c r="DK326">
        <v>1</v>
      </c>
      <c r="DL326" s="18">
        <v>1</v>
      </c>
      <c r="DN326" s="18"/>
      <c r="DS326" s="43" t="s">
        <v>397</v>
      </c>
    </row>
    <row r="327" spans="1:123" x14ac:dyDescent="0.25">
      <c r="A327">
        <v>326</v>
      </c>
      <c r="B327">
        <v>20</v>
      </c>
      <c r="C327" s="25" t="s">
        <v>566</v>
      </c>
      <c r="D327" s="12">
        <v>1.2455640711427574</v>
      </c>
      <c r="E327" s="14">
        <v>3.485345203556415</v>
      </c>
      <c r="F327" s="7">
        <v>0.35737179487179488</v>
      </c>
      <c r="G327" s="7">
        <f t="shared" ref="G327:G358" si="230">D327-E327</f>
        <v>-2.2397811324136576</v>
      </c>
      <c r="H327" s="16">
        <f t="shared" ref="H327:H358" si="231">D327+E327</f>
        <v>4.7309092746991723</v>
      </c>
      <c r="I327" s="11">
        <f t="shared" si="228"/>
        <v>5.1640693268210575E-3</v>
      </c>
      <c r="J327" s="39">
        <f t="shared" si="229"/>
        <v>1.445013121047686E-2</v>
      </c>
      <c r="K327" s="39">
        <f t="shared" ref="K327:K330" si="232">IFERROR(1/J327, "X")</f>
        <v>69.203523859697853</v>
      </c>
      <c r="L327" s="39">
        <f t="shared" ref="L327:L330" si="233">IFERROR(I327-J327, "X")</f>
        <v>-9.286061883655803E-3</v>
      </c>
      <c r="M327" s="39">
        <f t="shared" ref="M327:M330" si="234">IFERROR(I327+J327, "X")</f>
        <v>1.9614200537297916E-2</v>
      </c>
      <c r="N327" s="42"/>
      <c r="O327" s="8"/>
      <c r="P327" s="9"/>
      <c r="Q327" s="9"/>
      <c r="R327" s="8"/>
      <c r="S327" s="9"/>
      <c r="T327" s="9"/>
      <c r="U327" s="8"/>
      <c r="V327" s="9"/>
      <c r="W327" s="9"/>
      <c r="X327" s="9"/>
      <c r="Y327" s="8"/>
      <c r="Z327" s="9"/>
      <c r="AA327" s="8">
        <v>1</v>
      </c>
      <c r="AB327" s="9">
        <v>0</v>
      </c>
      <c r="AC327" s="8">
        <v>0</v>
      </c>
      <c r="AD327" s="9">
        <v>1</v>
      </c>
      <c r="AE327" s="9">
        <v>0</v>
      </c>
      <c r="AF327" s="9">
        <v>0</v>
      </c>
      <c r="AG327" s="9">
        <v>0</v>
      </c>
      <c r="AH327" s="8">
        <v>4821</v>
      </c>
      <c r="AI327" s="9">
        <v>31</v>
      </c>
      <c r="AJ327" s="9">
        <f t="shared" si="197"/>
        <v>4789</v>
      </c>
      <c r="AL327" s="7">
        <v>6</v>
      </c>
      <c r="AM327" s="7">
        <f t="shared" si="207"/>
        <v>37.57</v>
      </c>
      <c r="AN327" s="9">
        <v>0</v>
      </c>
      <c r="AO327" s="9">
        <v>1</v>
      </c>
      <c r="AP327" s="9">
        <v>0</v>
      </c>
      <c r="AQ327" s="9">
        <v>0</v>
      </c>
      <c r="AR327" s="9">
        <v>0</v>
      </c>
      <c r="AS327" s="9">
        <v>1</v>
      </c>
      <c r="AT327" s="8">
        <v>0</v>
      </c>
      <c r="AU327" s="9">
        <v>1</v>
      </c>
      <c r="AV327" s="31">
        <v>0</v>
      </c>
      <c r="AW327" s="9">
        <v>1</v>
      </c>
      <c r="AX327" s="9">
        <v>0</v>
      </c>
      <c r="AY327" s="31">
        <v>0</v>
      </c>
      <c r="AZ327" s="21">
        <v>2011</v>
      </c>
      <c r="BA327" s="23"/>
      <c r="BB327" s="39">
        <f t="shared" si="226"/>
        <v>0.3972</v>
      </c>
      <c r="BC327" s="39">
        <v>0.26300000000000001</v>
      </c>
      <c r="BD327" s="39">
        <v>0.2162</v>
      </c>
      <c r="BE327" s="59">
        <v>0.1236</v>
      </c>
      <c r="BF327" s="39" t="s">
        <v>433</v>
      </c>
      <c r="BG327" s="59" t="s">
        <v>433</v>
      </c>
      <c r="BH327" s="39" t="s">
        <v>433</v>
      </c>
      <c r="BI327" s="39" t="s">
        <v>433</v>
      </c>
      <c r="BJ327" s="39" t="s">
        <v>433</v>
      </c>
      <c r="BK327" s="39" t="s">
        <v>433</v>
      </c>
      <c r="BL327" s="39" t="s">
        <v>433</v>
      </c>
      <c r="BM327" s="57">
        <v>1</v>
      </c>
      <c r="BN327" s="18">
        <v>0</v>
      </c>
      <c r="BO327">
        <v>0.18748699999999999</v>
      </c>
      <c r="BP327" s="54">
        <f t="shared" si="227"/>
        <v>0.81251300000000004</v>
      </c>
      <c r="BQ327">
        <v>0.498</v>
      </c>
      <c r="BR327" s="54">
        <v>0.502</v>
      </c>
      <c r="BT327" s="18"/>
      <c r="BU327">
        <v>0.32400000000000001</v>
      </c>
      <c r="BV327" s="18">
        <v>0.67600000000000005</v>
      </c>
      <c r="BW327" s="18" t="s">
        <v>207</v>
      </c>
      <c r="CD327" s="18"/>
      <c r="CG327" s="18"/>
      <c r="CJ327" s="25">
        <v>49.57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 s="18">
        <v>0</v>
      </c>
      <c r="CS327">
        <v>0</v>
      </c>
      <c r="CT327">
        <v>1</v>
      </c>
      <c r="CU327">
        <v>0</v>
      </c>
      <c r="CV327" s="18">
        <v>0</v>
      </c>
      <c r="CW327">
        <v>1</v>
      </c>
      <c r="CX327">
        <v>0</v>
      </c>
      <c r="CY327">
        <v>0</v>
      </c>
      <c r="CZ327">
        <v>0</v>
      </c>
      <c r="DA327" s="18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1</v>
      </c>
      <c r="DJ327">
        <v>1</v>
      </c>
      <c r="DK327">
        <v>1</v>
      </c>
      <c r="DL327" s="18">
        <v>1</v>
      </c>
      <c r="DN327" s="18"/>
      <c r="DS327" s="43" t="s">
        <v>397</v>
      </c>
    </row>
    <row r="328" spans="1:123" x14ac:dyDescent="0.25">
      <c r="A328">
        <v>327</v>
      </c>
      <c r="B328">
        <v>20</v>
      </c>
      <c r="C328" s="25" t="s">
        <v>566</v>
      </c>
      <c r="D328" s="12">
        <v>3.1368104442244027</v>
      </c>
      <c r="E328" s="14">
        <v>4.3002068562374038</v>
      </c>
      <c r="F328" s="7">
        <v>0.72945570971184626</v>
      </c>
      <c r="G328" s="7">
        <f t="shared" si="230"/>
        <v>-1.1633964120130011</v>
      </c>
      <c r="H328" s="16">
        <f t="shared" si="231"/>
        <v>7.4370173004618065</v>
      </c>
      <c r="I328" s="11">
        <f t="shared" si="228"/>
        <v>1.054028571930227E-2</v>
      </c>
      <c r="J328" s="39">
        <f t="shared" si="229"/>
        <v>1.4449521168963026E-2</v>
      </c>
      <c r="K328" s="39">
        <f t="shared" si="232"/>
        <v>69.20644554976387</v>
      </c>
      <c r="L328" s="39">
        <f t="shared" si="233"/>
        <v>-3.9092354496607553E-3</v>
      </c>
      <c r="M328" s="39">
        <f t="shared" si="234"/>
        <v>2.4989806888265298E-2</v>
      </c>
      <c r="N328" s="42"/>
      <c r="O328" s="8"/>
      <c r="P328" s="9"/>
      <c r="Q328" s="9"/>
      <c r="R328" s="8"/>
      <c r="S328" s="9"/>
      <c r="T328" s="9"/>
      <c r="U328" s="8"/>
      <c r="V328" s="9"/>
      <c r="W328" s="9"/>
      <c r="X328" s="9"/>
      <c r="Y328" s="8"/>
      <c r="Z328" s="9"/>
      <c r="AA328" s="8">
        <v>1</v>
      </c>
      <c r="AB328" s="9">
        <v>0</v>
      </c>
      <c r="AC328" s="8">
        <v>0</v>
      </c>
      <c r="AD328" s="9">
        <v>1</v>
      </c>
      <c r="AE328" s="9">
        <v>0</v>
      </c>
      <c r="AF328" s="9">
        <v>0</v>
      </c>
      <c r="AG328" s="9">
        <v>0</v>
      </c>
      <c r="AH328" s="8">
        <v>4821</v>
      </c>
      <c r="AI328" s="9">
        <v>31</v>
      </c>
      <c r="AJ328" s="9">
        <f t="shared" ref="AJ328:AJ400" si="235">AH328-AI328-1</f>
        <v>4789</v>
      </c>
      <c r="AL328" s="7">
        <v>12</v>
      </c>
      <c r="AM328" s="7">
        <f t="shared" si="207"/>
        <v>31.57</v>
      </c>
      <c r="AN328" s="9">
        <v>0</v>
      </c>
      <c r="AO328" s="9">
        <v>1</v>
      </c>
      <c r="AP328" s="9">
        <v>0</v>
      </c>
      <c r="AQ328" s="9">
        <v>0</v>
      </c>
      <c r="AR328" s="9">
        <v>0</v>
      </c>
      <c r="AS328" s="9">
        <v>1</v>
      </c>
      <c r="AT328" s="8">
        <v>0</v>
      </c>
      <c r="AU328" s="9">
        <v>1</v>
      </c>
      <c r="AV328" s="31">
        <v>0</v>
      </c>
      <c r="AW328" s="9">
        <v>1</v>
      </c>
      <c r="AX328" s="9">
        <v>0</v>
      </c>
      <c r="AY328" s="31">
        <v>0</v>
      </c>
      <c r="AZ328" s="21">
        <v>2011</v>
      </c>
      <c r="BA328" s="23"/>
      <c r="BB328" s="39">
        <f t="shared" si="226"/>
        <v>0.3972</v>
      </c>
      <c r="BC328" s="39">
        <v>0.26300000000000001</v>
      </c>
      <c r="BD328" s="39">
        <v>0.2162</v>
      </c>
      <c r="BE328" s="59">
        <v>0.1236</v>
      </c>
      <c r="BF328" s="39" t="s">
        <v>433</v>
      </c>
      <c r="BG328" s="59" t="s">
        <v>433</v>
      </c>
      <c r="BH328" s="39" t="s">
        <v>433</v>
      </c>
      <c r="BI328" s="39" t="s">
        <v>433</v>
      </c>
      <c r="BJ328" s="39" t="s">
        <v>433</v>
      </c>
      <c r="BK328" s="39" t="s">
        <v>433</v>
      </c>
      <c r="BL328" s="39" t="s">
        <v>433</v>
      </c>
      <c r="BM328" s="57">
        <v>1</v>
      </c>
      <c r="BN328" s="18">
        <v>0</v>
      </c>
      <c r="BO328">
        <v>0.18748699999999999</v>
      </c>
      <c r="BP328" s="54">
        <f t="shared" si="227"/>
        <v>0.81251300000000004</v>
      </c>
      <c r="BQ328">
        <v>0.498</v>
      </c>
      <c r="BR328" s="54">
        <v>0.502</v>
      </c>
      <c r="BT328" s="18"/>
      <c r="BU328">
        <v>0.32400000000000001</v>
      </c>
      <c r="BV328" s="18">
        <v>0.67600000000000005</v>
      </c>
      <c r="BW328" s="18" t="s">
        <v>207</v>
      </c>
      <c r="CD328" s="18"/>
      <c r="CG328" s="18"/>
      <c r="CJ328" s="25">
        <v>49.57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 s="18">
        <v>0</v>
      </c>
      <c r="CS328">
        <v>0</v>
      </c>
      <c r="CT328">
        <v>1</v>
      </c>
      <c r="CU328">
        <v>0</v>
      </c>
      <c r="CV328" s="18">
        <v>0</v>
      </c>
      <c r="CW328">
        <v>1</v>
      </c>
      <c r="CX328">
        <v>0</v>
      </c>
      <c r="CY328">
        <v>0</v>
      </c>
      <c r="CZ328">
        <v>0</v>
      </c>
      <c r="DA328" s="1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1</v>
      </c>
      <c r="DI328">
        <v>1</v>
      </c>
      <c r="DJ328">
        <v>1</v>
      </c>
      <c r="DK328">
        <v>1</v>
      </c>
      <c r="DL328" s="18">
        <v>1</v>
      </c>
      <c r="DN328" s="18"/>
      <c r="DS328" s="43" t="s">
        <v>397</v>
      </c>
    </row>
    <row r="329" spans="1:123" x14ac:dyDescent="0.25">
      <c r="A329">
        <v>328</v>
      </c>
      <c r="B329">
        <v>20</v>
      </c>
      <c r="C329" s="25" t="s">
        <v>566</v>
      </c>
      <c r="D329" s="12">
        <v>9.0389433100003913</v>
      </c>
      <c r="E329" s="14">
        <v>3.0962035506724948</v>
      </c>
      <c r="F329" s="7">
        <v>2.9193633952254641</v>
      </c>
      <c r="G329" s="7">
        <f t="shared" si="230"/>
        <v>5.9427397593278961</v>
      </c>
      <c r="H329" s="16">
        <f t="shared" si="231"/>
        <v>12.135146860672887</v>
      </c>
      <c r="I329" s="11">
        <f t="shared" si="228"/>
        <v>4.214825897840617E-2</v>
      </c>
      <c r="J329" s="39">
        <f t="shared" si="229"/>
        <v>1.4437482859221445E-2</v>
      </c>
      <c r="K329" s="39">
        <f t="shared" si="232"/>
        <v>69.26415149724555</v>
      </c>
      <c r="L329" s="39">
        <f t="shared" si="233"/>
        <v>2.7710776119184724E-2</v>
      </c>
      <c r="M329" s="39">
        <f t="shared" si="234"/>
        <v>5.6585741837627615E-2</v>
      </c>
      <c r="N329" s="42"/>
      <c r="O329" s="8"/>
      <c r="P329" s="9"/>
      <c r="Q329" s="9"/>
      <c r="R329" s="8"/>
      <c r="S329" s="9"/>
      <c r="T329" s="9"/>
      <c r="U329" s="8"/>
      <c r="V329" s="9"/>
      <c r="W329" s="9"/>
      <c r="X329" s="9"/>
      <c r="Y329" s="8"/>
      <c r="Z329" s="9"/>
      <c r="AA329" s="8">
        <v>1</v>
      </c>
      <c r="AB329" s="9">
        <v>0</v>
      </c>
      <c r="AC329" s="8">
        <v>0</v>
      </c>
      <c r="AD329" s="9">
        <v>1</v>
      </c>
      <c r="AE329" s="9">
        <v>0</v>
      </c>
      <c r="AF329" s="9">
        <v>0</v>
      </c>
      <c r="AG329" s="9">
        <v>0</v>
      </c>
      <c r="AH329" s="8">
        <v>4821</v>
      </c>
      <c r="AI329" s="9">
        <v>31</v>
      </c>
      <c r="AJ329" s="9">
        <f t="shared" si="235"/>
        <v>4789</v>
      </c>
      <c r="AL329" s="7">
        <v>16</v>
      </c>
      <c r="AM329" s="7">
        <f t="shared" si="207"/>
        <v>27.57</v>
      </c>
      <c r="AN329" s="9">
        <v>0</v>
      </c>
      <c r="AO329" s="9">
        <v>1</v>
      </c>
      <c r="AP329" s="9">
        <v>0</v>
      </c>
      <c r="AQ329" s="9">
        <v>0</v>
      </c>
      <c r="AR329" s="9">
        <v>0</v>
      </c>
      <c r="AS329" s="9">
        <v>1</v>
      </c>
      <c r="AT329" s="8">
        <v>0</v>
      </c>
      <c r="AU329" s="9">
        <v>1</v>
      </c>
      <c r="AV329" s="31">
        <v>0</v>
      </c>
      <c r="AW329" s="9">
        <v>1</v>
      </c>
      <c r="AX329" s="9">
        <v>0</v>
      </c>
      <c r="AY329" s="31">
        <v>0</v>
      </c>
      <c r="AZ329" s="21">
        <v>2011</v>
      </c>
      <c r="BA329" s="23"/>
      <c r="BB329" s="39">
        <f t="shared" si="226"/>
        <v>0.3972</v>
      </c>
      <c r="BC329" s="39">
        <v>0.26300000000000001</v>
      </c>
      <c r="BD329" s="39">
        <v>0.2162</v>
      </c>
      <c r="BE329" s="59">
        <v>0.1236</v>
      </c>
      <c r="BF329" s="39" t="s">
        <v>433</v>
      </c>
      <c r="BG329" s="59" t="s">
        <v>433</v>
      </c>
      <c r="BH329" s="39" t="s">
        <v>433</v>
      </c>
      <c r="BI329" s="39" t="s">
        <v>433</v>
      </c>
      <c r="BJ329" s="39" t="s">
        <v>433</v>
      </c>
      <c r="BK329" s="39" t="s">
        <v>433</v>
      </c>
      <c r="BL329" s="39" t="s">
        <v>433</v>
      </c>
      <c r="BM329" s="57">
        <v>1</v>
      </c>
      <c r="BN329" s="18">
        <v>0</v>
      </c>
      <c r="BO329">
        <v>0.18748699999999999</v>
      </c>
      <c r="BP329" s="54">
        <f t="shared" si="227"/>
        <v>0.81251300000000004</v>
      </c>
      <c r="BQ329">
        <v>0.498</v>
      </c>
      <c r="BR329" s="54">
        <v>0.502</v>
      </c>
      <c r="BT329" s="18"/>
      <c r="BU329">
        <v>0.32400000000000001</v>
      </c>
      <c r="BV329" s="18">
        <v>0.67600000000000005</v>
      </c>
      <c r="BW329" s="18" t="s">
        <v>207</v>
      </c>
      <c r="CD329" s="18"/>
      <c r="CG329" s="18"/>
      <c r="CJ329" s="25">
        <v>49.57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 s="18">
        <v>0</v>
      </c>
      <c r="CS329">
        <v>0</v>
      </c>
      <c r="CT329">
        <v>1</v>
      </c>
      <c r="CU329">
        <v>0</v>
      </c>
      <c r="CV329" s="18">
        <v>0</v>
      </c>
      <c r="CW329">
        <v>1</v>
      </c>
      <c r="CX329">
        <v>0</v>
      </c>
      <c r="CY329">
        <v>0</v>
      </c>
      <c r="CZ329">
        <v>0</v>
      </c>
      <c r="DA329" s="18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1</v>
      </c>
      <c r="DI329">
        <v>1</v>
      </c>
      <c r="DJ329">
        <v>1</v>
      </c>
      <c r="DK329">
        <v>1</v>
      </c>
      <c r="DL329" s="18">
        <v>1</v>
      </c>
      <c r="DN329" s="18"/>
      <c r="DS329" s="43" t="s">
        <v>397</v>
      </c>
    </row>
    <row r="330" spans="1:123" s="69" customFormat="1" x14ac:dyDescent="0.25">
      <c r="A330" s="69">
        <v>329</v>
      </c>
      <c r="B330" s="69">
        <v>20</v>
      </c>
      <c r="C330" s="70" t="s">
        <v>566</v>
      </c>
      <c r="D330" s="71">
        <v>10.992645544450763</v>
      </c>
      <c r="E330" s="72">
        <v>2.0146061602763266</v>
      </c>
      <c r="F330" s="73">
        <v>5.4564737074679623</v>
      </c>
      <c r="G330" s="73">
        <f t="shared" si="230"/>
        <v>8.978039384174437</v>
      </c>
      <c r="H330" s="74">
        <f t="shared" si="231"/>
        <v>13.007251704727089</v>
      </c>
      <c r="I330" s="75">
        <f t="shared" si="228"/>
        <v>7.8603851765246743E-2</v>
      </c>
      <c r="J330" s="76">
        <f t="shared" si="229"/>
        <v>1.4405613584771087E-2</v>
      </c>
      <c r="K330" s="76">
        <f t="shared" si="232"/>
        <v>69.417383307931516</v>
      </c>
      <c r="L330" s="76">
        <f t="shared" si="233"/>
        <v>6.4198238180475653E-2</v>
      </c>
      <c r="M330" s="76">
        <f t="shared" si="234"/>
        <v>9.3009465350017834E-2</v>
      </c>
      <c r="N330" s="77"/>
      <c r="O330" s="78"/>
      <c r="P330" s="79"/>
      <c r="Q330" s="79"/>
      <c r="R330" s="78"/>
      <c r="S330" s="79"/>
      <c r="T330" s="79"/>
      <c r="U330" s="78"/>
      <c r="V330" s="79"/>
      <c r="W330" s="79"/>
      <c r="X330" s="79"/>
      <c r="Y330" s="78"/>
      <c r="Z330" s="79"/>
      <c r="AA330" s="78">
        <v>1</v>
      </c>
      <c r="AB330" s="79">
        <v>0</v>
      </c>
      <c r="AC330" s="78">
        <v>0</v>
      </c>
      <c r="AD330" s="79">
        <v>1</v>
      </c>
      <c r="AE330" s="79">
        <v>0</v>
      </c>
      <c r="AF330" s="79">
        <v>0</v>
      </c>
      <c r="AG330" s="79">
        <v>0</v>
      </c>
      <c r="AH330" s="78">
        <v>4821</v>
      </c>
      <c r="AI330" s="79">
        <v>31</v>
      </c>
      <c r="AJ330" s="79">
        <f t="shared" si="235"/>
        <v>4789</v>
      </c>
      <c r="AK330" s="79"/>
      <c r="AL330" s="73">
        <v>21</v>
      </c>
      <c r="AM330" s="73">
        <f t="shared" si="207"/>
        <v>22.57</v>
      </c>
      <c r="AN330" s="79">
        <v>0</v>
      </c>
      <c r="AO330" s="79">
        <v>1</v>
      </c>
      <c r="AP330" s="79">
        <v>0</v>
      </c>
      <c r="AQ330" s="79">
        <v>0</v>
      </c>
      <c r="AR330" s="79">
        <v>0</v>
      </c>
      <c r="AS330" s="79">
        <v>1</v>
      </c>
      <c r="AT330" s="78">
        <v>0</v>
      </c>
      <c r="AU330" s="79">
        <v>1</v>
      </c>
      <c r="AV330" s="80">
        <v>0</v>
      </c>
      <c r="AW330" s="79">
        <v>1</v>
      </c>
      <c r="AX330" s="79">
        <v>0</v>
      </c>
      <c r="AY330" s="80">
        <v>0</v>
      </c>
      <c r="AZ330" s="81">
        <v>2011</v>
      </c>
      <c r="BA330" s="82"/>
      <c r="BB330" s="76">
        <f t="shared" si="226"/>
        <v>0.3972</v>
      </c>
      <c r="BC330" s="76">
        <v>0.26300000000000001</v>
      </c>
      <c r="BD330" s="76">
        <v>0.2162</v>
      </c>
      <c r="BE330" s="83">
        <v>0.1236</v>
      </c>
      <c r="BF330" s="76" t="s">
        <v>433</v>
      </c>
      <c r="BG330" s="83" t="s">
        <v>433</v>
      </c>
      <c r="BH330" s="76" t="s">
        <v>433</v>
      </c>
      <c r="BI330" s="76" t="s">
        <v>433</v>
      </c>
      <c r="BJ330" s="76" t="s">
        <v>433</v>
      </c>
      <c r="BK330" s="76" t="s">
        <v>433</v>
      </c>
      <c r="BL330" s="76" t="s">
        <v>433</v>
      </c>
      <c r="BM330" s="84">
        <v>1</v>
      </c>
      <c r="BN330" s="85">
        <v>0</v>
      </c>
      <c r="BO330" s="69">
        <v>0.18748699999999999</v>
      </c>
      <c r="BP330" s="86">
        <f t="shared" si="227"/>
        <v>0.81251300000000004</v>
      </c>
      <c r="BQ330" s="69">
        <v>0.498</v>
      </c>
      <c r="BR330" s="86">
        <v>0.502</v>
      </c>
      <c r="BT330" s="85"/>
      <c r="BU330" s="69">
        <v>0.32400000000000001</v>
      </c>
      <c r="BV330" s="85">
        <v>0.67600000000000005</v>
      </c>
      <c r="BW330" s="85" t="s">
        <v>207</v>
      </c>
      <c r="CD330" s="85"/>
      <c r="CG330" s="85"/>
      <c r="CJ330" s="70">
        <v>49.57</v>
      </c>
      <c r="CK330" s="69">
        <v>0</v>
      </c>
      <c r="CL330" s="69">
        <v>1</v>
      </c>
      <c r="CM330" s="69">
        <v>0</v>
      </c>
      <c r="CN330" s="69">
        <v>0</v>
      </c>
      <c r="CO330" s="69">
        <v>0</v>
      </c>
      <c r="CP330" s="69">
        <v>0</v>
      </c>
      <c r="CQ330" s="69">
        <v>0</v>
      </c>
      <c r="CR330" s="85">
        <v>0</v>
      </c>
      <c r="CS330" s="69">
        <v>0</v>
      </c>
      <c r="CT330" s="69">
        <v>1</v>
      </c>
      <c r="CU330" s="69">
        <v>0</v>
      </c>
      <c r="CV330" s="85">
        <v>0</v>
      </c>
      <c r="CW330" s="69">
        <v>1</v>
      </c>
      <c r="CX330" s="69">
        <v>0</v>
      </c>
      <c r="CY330" s="69">
        <v>0</v>
      </c>
      <c r="CZ330" s="69">
        <v>0</v>
      </c>
      <c r="DA330" s="85">
        <v>0</v>
      </c>
      <c r="DB330" s="69">
        <v>1</v>
      </c>
      <c r="DC330" s="69">
        <v>0</v>
      </c>
      <c r="DD330" s="69">
        <v>0</v>
      </c>
      <c r="DE330" s="69">
        <v>0</v>
      </c>
      <c r="DF330" s="69">
        <v>0</v>
      </c>
      <c r="DG330" s="69">
        <v>1</v>
      </c>
      <c r="DH330" s="69">
        <v>1</v>
      </c>
      <c r="DI330" s="69">
        <v>1</v>
      </c>
      <c r="DJ330" s="69">
        <v>1</v>
      </c>
      <c r="DK330" s="69">
        <v>1</v>
      </c>
      <c r="DL330" s="85">
        <v>1</v>
      </c>
      <c r="DN330" s="85"/>
      <c r="DR330" s="70"/>
      <c r="DS330" s="87" t="s">
        <v>397</v>
      </c>
    </row>
    <row r="331" spans="1:123" x14ac:dyDescent="0.25">
      <c r="A331">
        <v>330</v>
      </c>
      <c r="B331">
        <v>21</v>
      </c>
      <c r="C331" s="25" t="s">
        <v>580</v>
      </c>
      <c r="D331" s="12">
        <v>7.3</v>
      </c>
      <c r="E331" s="14">
        <v>0.03</v>
      </c>
      <c r="F331" s="7">
        <f>D331/E331</f>
        <v>243.33333333333334</v>
      </c>
      <c r="G331" s="7">
        <f t="shared" si="230"/>
        <v>7.27</v>
      </c>
      <c r="H331" s="16">
        <f t="shared" si="231"/>
        <v>7.33</v>
      </c>
      <c r="I331" s="11">
        <f t="shared" si="228"/>
        <v>0.29748793755946545</v>
      </c>
      <c r="J331" s="39">
        <f t="shared" si="229"/>
        <v>1.2225531680525976E-3</v>
      </c>
      <c r="K331" s="39">
        <f t="shared" ref="K331:K345" si="236">IFERROR(1/J331, "X")</f>
        <v>817.96033590334389</v>
      </c>
      <c r="L331" s="39">
        <f t="shared" ref="L331:L345" si="237">IFERROR(I331-J331, "X")</f>
        <v>0.29626538439141287</v>
      </c>
      <c r="M331" s="39">
        <f t="shared" ref="M331:M345" si="238">IFERROR(I331+J331, "X")</f>
        <v>0.29871049072751804</v>
      </c>
      <c r="N331" s="42"/>
      <c r="O331" s="8"/>
      <c r="P331" s="9"/>
      <c r="Q331" s="9"/>
      <c r="R331" s="8"/>
      <c r="S331" s="9"/>
      <c r="T331" s="9"/>
      <c r="U331" s="8"/>
      <c r="V331" s="9"/>
      <c r="W331" s="9"/>
      <c r="X331" s="9"/>
      <c r="Y331" s="8"/>
      <c r="Z331" s="9"/>
      <c r="AA331" s="8">
        <v>0</v>
      </c>
      <c r="AB331" s="9">
        <v>1</v>
      </c>
      <c r="AC331" s="8">
        <v>0</v>
      </c>
      <c r="AD331" s="9">
        <v>0</v>
      </c>
      <c r="AE331" s="9">
        <v>0</v>
      </c>
      <c r="AF331" s="9">
        <v>1</v>
      </c>
      <c r="AG331" s="9">
        <v>0</v>
      </c>
      <c r="AH331" s="8">
        <v>609852</v>
      </c>
      <c r="AI331" s="9">
        <v>3</v>
      </c>
      <c r="AJ331" s="9">
        <f t="shared" si="235"/>
        <v>609848</v>
      </c>
      <c r="AL331" s="7">
        <v>11.59</v>
      </c>
      <c r="AM331" s="7">
        <f t="shared" ref="AM331:AM358" si="239">CJ331-AL331-6</f>
        <v>27.150000000000006</v>
      </c>
      <c r="AN331" s="9">
        <v>1</v>
      </c>
      <c r="AO331" s="9">
        <v>0</v>
      </c>
      <c r="AP331" s="9">
        <v>0</v>
      </c>
      <c r="AQ331" s="9">
        <v>0</v>
      </c>
      <c r="AR331" s="9">
        <v>1</v>
      </c>
      <c r="AS331" s="9">
        <v>0</v>
      </c>
      <c r="AT331" s="8">
        <v>1</v>
      </c>
      <c r="AU331" s="9">
        <v>0</v>
      </c>
      <c r="AV331" s="31">
        <v>0</v>
      </c>
      <c r="AW331" s="9">
        <v>0</v>
      </c>
      <c r="AX331" s="9">
        <v>0</v>
      </c>
      <c r="AY331" s="31">
        <v>1</v>
      </c>
      <c r="AZ331" s="21">
        <v>1970</v>
      </c>
      <c r="BA331" s="23"/>
      <c r="BB331" s="39" t="s">
        <v>433</v>
      </c>
      <c r="BC331" s="39" t="s">
        <v>433</v>
      </c>
      <c r="BD331" s="39" t="s">
        <v>433</v>
      </c>
      <c r="BE331" s="59" t="s">
        <v>433</v>
      </c>
      <c r="BF331" s="39" t="s">
        <v>433</v>
      </c>
      <c r="BG331" s="59" t="s">
        <v>433</v>
      </c>
      <c r="BH331" s="39" t="s">
        <v>433</v>
      </c>
      <c r="BI331" s="39" t="s">
        <v>433</v>
      </c>
      <c r="BJ331" s="39" t="s">
        <v>433</v>
      </c>
      <c r="BK331" s="39" t="s">
        <v>433</v>
      </c>
      <c r="BL331" s="39" t="s">
        <v>433</v>
      </c>
      <c r="BM331" s="57" t="s">
        <v>433</v>
      </c>
      <c r="BN331" s="18" t="s">
        <v>433</v>
      </c>
      <c r="BO331">
        <v>1</v>
      </c>
      <c r="BP331" s="54">
        <v>0</v>
      </c>
      <c r="BQ331" t="s">
        <v>433</v>
      </c>
      <c r="BR331" s="54" t="s">
        <v>433</v>
      </c>
      <c r="BT331" s="18"/>
      <c r="BU331" t="s">
        <v>433</v>
      </c>
      <c r="BV331" s="18" t="s">
        <v>433</v>
      </c>
      <c r="BW331" s="18" t="s">
        <v>581</v>
      </c>
      <c r="CD331" s="18"/>
      <c r="CG331" s="18"/>
      <c r="CJ331" s="25">
        <v>44.74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 s="18">
        <v>0</v>
      </c>
      <c r="CS331">
        <v>0</v>
      </c>
      <c r="CT331">
        <v>0</v>
      </c>
      <c r="CU331">
        <v>0</v>
      </c>
      <c r="CV331" s="18">
        <v>1</v>
      </c>
      <c r="CW331">
        <v>0</v>
      </c>
      <c r="CX331">
        <v>0</v>
      </c>
      <c r="CY331">
        <v>0</v>
      </c>
      <c r="CZ331">
        <v>0</v>
      </c>
      <c r="DA331" s="18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 s="18">
        <v>1</v>
      </c>
      <c r="DN331" s="18"/>
      <c r="DS331" s="43" t="s">
        <v>397</v>
      </c>
    </row>
    <row r="332" spans="1:123" x14ac:dyDescent="0.25">
      <c r="A332">
        <v>331</v>
      </c>
      <c r="B332">
        <v>21</v>
      </c>
      <c r="C332" s="25" t="s">
        <v>580</v>
      </c>
      <c r="D332" s="12">
        <v>6.8</v>
      </c>
      <c r="E332" s="14">
        <v>0.03</v>
      </c>
      <c r="F332" s="7">
        <f t="shared" ref="F332:F358" si="240">D332/E332</f>
        <v>226.66666666666666</v>
      </c>
      <c r="G332" s="7">
        <f t="shared" si="230"/>
        <v>6.77</v>
      </c>
      <c r="H332" s="16">
        <f t="shared" si="231"/>
        <v>6.83</v>
      </c>
      <c r="I332" s="11">
        <f t="shared" si="228"/>
        <v>0.27530222229546214</v>
      </c>
      <c r="J332" s="39">
        <f t="shared" si="229"/>
        <v>1.2145686277740978E-3</v>
      </c>
      <c r="K332" s="39">
        <f t="shared" si="236"/>
        <v>823.33758433450487</v>
      </c>
      <c r="L332" s="39">
        <f t="shared" si="237"/>
        <v>0.27408765366768806</v>
      </c>
      <c r="M332" s="39">
        <f t="shared" si="238"/>
        <v>0.27651679092323622</v>
      </c>
      <c r="N332" s="42"/>
      <c r="O332" s="8"/>
      <c r="P332" s="9"/>
      <c r="Q332" s="9"/>
      <c r="R332" s="8"/>
      <c r="S332" s="9"/>
      <c r="T332" s="9"/>
      <c r="U332" s="8"/>
      <c r="V332" s="9"/>
      <c r="W332" s="9"/>
      <c r="X332" s="9"/>
      <c r="Y332" s="8"/>
      <c r="Z332" s="9"/>
      <c r="AA332" s="8">
        <v>0</v>
      </c>
      <c r="AB332" s="9">
        <v>1</v>
      </c>
      <c r="AC332" s="8">
        <v>0</v>
      </c>
      <c r="AD332" s="9">
        <v>0</v>
      </c>
      <c r="AE332" s="9">
        <v>0</v>
      </c>
      <c r="AF332" s="9">
        <v>1</v>
      </c>
      <c r="AG332" s="9">
        <v>0</v>
      </c>
      <c r="AH332" s="8">
        <v>626511</v>
      </c>
      <c r="AI332" s="9">
        <v>3</v>
      </c>
      <c r="AJ332" s="9">
        <f t="shared" si="235"/>
        <v>626507</v>
      </c>
      <c r="AL332" s="7">
        <v>10.52</v>
      </c>
      <c r="AM332" s="7">
        <f t="shared" si="239"/>
        <v>28.03</v>
      </c>
      <c r="AN332" s="9">
        <v>1</v>
      </c>
      <c r="AO332" s="9">
        <v>0</v>
      </c>
      <c r="AP332" s="9">
        <v>0</v>
      </c>
      <c r="AQ332" s="9">
        <v>0</v>
      </c>
      <c r="AR332" s="9">
        <v>1</v>
      </c>
      <c r="AS332" s="9">
        <v>0</v>
      </c>
      <c r="AT332" s="8">
        <v>1</v>
      </c>
      <c r="AU332" s="9">
        <v>0</v>
      </c>
      <c r="AV332" s="31">
        <v>0</v>
      </c>
      <c r="AW332" s="9">
        <v>0</v>
      </c>
      <c r="AX332" s="9">
        <v>0</v>
      </c>
      <c r="AY332" s="31">
        <v>1</v>
      </c>
      <c r="AZ332" s="21">
        <v>1965</v>
      </c>
      <c r="BA332" s="23"/>
      <c r="BB332" s="39" t="s">
        <v>433</v>
      </c>
      <c r="BC332" s="39" t="s">
        <v>433</v>
      </c>
      <c r="BD332" s="39" t="s">
        <v>433</v>
      </c>
      <c r="BE332" s="59" t="s">
        <v>433</v>
      </c>
      <c r="BF332" s="39" t="s">
        <v>433</v>
      </c>
      <c r="BG332" s="59" t="s">
        <v>433</v>
      </c>
      <c r="BH332" s="39" t="s">
        <v>433</v>
      </c>
      <c r="BI332" s="39" t="s">
        <v>433</v>
      </c>
      <c r="BJ332" s="39" t="s">
        <v>433</v>
      </c>
      <c r="BK332" s="39" t="s">
        <v>433</v>
      </c>
      <c r="BL332" s="39" t="s">
        <v>433</v>
      </c>
      <c r="BM332" s="57" t="s">
        <v>433</v>
      </c>
      <c r="BN332" s="18" t="s">
        <v>433</v>
      </c>
      <c r="BO332">
        <v>1</v>
      </c>
      <c r="BP332" s="54">
        <v>0</v>
      </c>
      <c r="BQ332" t="s">
        <v>433</v>
      </c>
      <c r="BR332" s="54" t="s">
        <v>433</v>
      </c>
      <c r="BT332" s="18"/>
      <c r="BU332" t="s">
        <v>433</v>
      </c>
      <c r="BV332" s="18" t="s">
        <v>433</v>
      </c>
      <c r="BW332" s="18" t="s">
        <v>581</v>
      </c>
      <c r="CD332" s="18"/>
      <c r="CG332" s="18"/>
      <c r="CJ332" s="25">
        <v>44.55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 s="18">
        <v>0</v>
      </c>
      <c r="CS332">
        <v>0</v>
      </c>
      <c r="CT332">
        <v>0</v>
      </c>
      <c r="CU332">
        <v>0</v>
      </c>
      <c r="CV332" s="18">
        <v>1</v>
      </c>
      <c r="CW332">
        <v>0</v>
      </c>
      <c r="CX332">
        <v>0</v>
      </c>
      <c r="CY332">
        <v>0</v>
      </c>
      <c r="CZ332">
        <v>0</v>
      </c>
      <c r="DA332" s="18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 s="18">
        <v>1</v>
      </c>
      <c r="DN332" s="18"/>
      <c r="DS332" s="43" t="s">
        <v>397</v>
      </c>
    </row>
    <row r="333" spans="1:123" x14ac:dyDescent="0.25">
      <c r="A333">
        <v>332</v>
      </c>
      <c r="B333">
        <v>21</v>
      </c>
      <c r="C333" s="25" t="s">
        <v>580</v>
      </c>
      <c r="D333" s="12">
        <v>7.5</v>
      </c>
      <c r="E333" s="14">
        <v>0.03</v>
      </c>
      <c r="F333" s="7">
        <f t="shared" si="240"/>
        <v>250</v>
      </c>
      <c r="G333" s="7">
        <f t="shared" si="230"/>
        <v>7.47</v>
      </c>
      <c r="H333" s="16">
        <f t="shared" si="231"/>
        <v>7.53</v>
      </c>
      <c r="I333" s="11">
        <f t="shared" si="228"/>
        <v>0.28088274233337129</v>
      </c>
      <c r="J333" s="39">
        <f t="shared" si="229"/>
        <v>1.1235309693334852E-3</v>
      </c>
      <c r="K333" s="39">
        <f t="shared" si="236"/>
        <v>890.05112212726294</v>
      </c>
      <c r="L333" s="39">
        <f t="shared" si="237"/>
        <v>0.27975921136403781</v>
      </c>
      <c r="M333" s="39">
        <f t="shared" si="238"/>
        <v>0.28200627330270478</v>
      </c>
      <c r="N333" s="42"/>
      <c r="O333" s="8"/>
      <c r="P333" s="9"/>
      <c r="Q333" s="9"/>
      <c r="R333" s="8"/>
      <c r="S333" s="9"/>
      <c r="T333" s="9"/>
      <c r="U333" s="8"/>
      <c r="V333" s="9"/>
      <c r="W333" s="9"/>
      <c r="X333" s="9"/>
      <c r="Y333" s="8"/>
      <c r="Z333" s="9"/>
      <c r="AA333" s="8">
        <v>0</v>
      </c>
      <c r="AB333" s="9">
        <v>1</v>
      </c>
      <c r="AC333" s="8">
        <v>0</v>
      </c>
      <c r="AD333" s="9">
        <v>0</v>
      </c>
      <c r="AE333" s="9">
        <v>0</v>
      </c>
      <c r="AF333" s="9">
        <v>1</v>
      </c>
      <c r="AG333" s="9">
        <v>0</v>
      </c>
      <c r="AH333" s="8">
        <v>729695</v>
      </c>
      <c r="AI333" s="9">
        <v>3</v>
      </c>
      <c r="AJ333" s="9">
        <f t="shared" si="235"/>
        <v>729691</v>
      </c>
      <c r="AL333" s="7">
        <v>11.59</v>
      </c>
      <c r="AM333" s="7">
        <f t="shared" si="239"/>
        <v>27.150000000000006</v>
      </c>
      <c r="AN333" s="9">
        <v>1</v>
      </c>
      <c r="AO333" s="9">
        <v>0</v>
      </c>
      <c r="AP333" s="9">
        <v>0</v>
      </c>
      <c r="AQ333" s="9">
        <v>0</v>
      </c>
      <c r="AR333" s="9">
        <v>1</v>
      </c>
      <c r="AS333" s="9">
        <v>0</v>
      </c>
      <c r="AT333" s="8">
        <v>1</v>
      </c>
      <c r="AU333" s="9">
        <v>0</v>
      </c>
      <c r="AV333" s="31">
        <v>0</v>
      </c>
      <c r="AW333" s="9">
        <v>0</v>
      </c>
      <c r="AX333" s="9">
        <v>0</v>
      </c>
      <c r="AY333" s="31">
        <v>1</v>
      </c>
      <c r="AZ333" s="21">
        <v>1970</v>
      </c>
      <c r="BA333" s="23"/>
      <c r="BB333" s="39" t="s">
        <v>433</v>
      </c>
      <c r="BC333" s="39" t="s">
        <v>433</v>
      </c>
      <c r="BD333" s="39" t="s">
        <v>433</v>
      </c>
      <c r="BE333" s="59" t="s">
        <v>433</v>
      </c>
      <c r="BF333" s="39" t="s">
        <v>433</v>
      </c>
      <c r="BG333" s="59" t="s">
        <v>433</v>
      </c>
      <c r="BH333" s="39" t="s">
        <v>433</v>
      </c>
      <c r="BI333" s="39" t="s">
        <v>433</v>
      </c>
      <c r="BJ333" s="39" t="s">
        <v>433</v>
      </c>
      <c r="BK333" s="39" t="s">
        <v>433</v>
      </c>
      <c r="BL333" s="39" t="s">
        <v>433</v>
      </c>
      <c r="BM333" s="57" t="s">
        <v>433</v>
      </c>
      <c r="BN333" s="18" t="s">
        <v>433</v>
      </c>
      <c r="BO333">
        <v>1</v>
      </c>
      <c r="BP333" s="54">
        <v>0</v>
      </c>
      <c r="BQ333" t="s">
        <v>433</v>
      </c>
      <c r="BR333" s="54" t="s">
        <v>433</v>
      </c>
      <c r="BT333" s="18"/>
      <c r="BU333" t="s">
        <v>433</v>
      </c>
      <c r="BV333" s="18" t="s">
        <v>433</v>
      </c>
      <c r="BW333" s="18" t="s">
        <v>581</v>
      </c>
      <c r="CD333" s="18"/>
      <c r="CG333" s="18"/>
      <c r="CJ333" s="25">
        <v>44.74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 s="18">
        <v>0</v>
      </c>
      <c r="CS333">
        <v>0</v>
      </c>
      <c r="CT333">
        <v>0</v>
      </c>
      <c r="CU333">
        <v>0</v>
      </c>
      <c r="CV333" s="18">
        <v>1</v>
      </c>
      <c r="CW333">
        <v>0</v>
      </c>
      <c r="CX333">
        <v>0</v>
      </c>
      <c r="CY333">
        <v>0</v>
      </c>
      <c r="CZ333">
        <v>0</v>
      </c>
      <c r="DA333" s="18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 s="18">
        <v>1</v>
      </c>
      <c r="DN333" s="18"/>
      <c r="DS333" s="43" t="s">
        <v>397</v>
      </c>
    </row>
    <row r="334" spans="1:123" x14ac:dyDescent="0.25">
      <c r="A334">
        <v>333</v>
      </c>
      <c r="B334">
        <v>21</v>
      </c>
      <c r="C334" s="25" t="s">
        <v>580</v>
      </c>
      <c r="D334" s="12">
        <v>5.5</v>
      </c>
      <c r="E334" s="14">
        <v>0.2</v>
      </c>
      <c r="F334" s="7">
        <f t="shared" si="240"/>
        <v>27.5</v>
      </c>
      <c r="G334" s="7">
        <f t="shared" si="230"/>
        <v>5.3</v>
      </c>
      <c r="H334" s="16">
        <f t="shared" si="231"/>
        <v>5.7</v>
      </c>
      <c r="I334" s="11">
        <f t="shared" si="228"/>
        <v>0.20840959907803441</v>
      </c>
      <c r="J334" s="39">
        <f t="shared" si="229"/>
        <v>7.5785308755648879E-3</v>
      </c>
      <c r="K334" s="39">
        <f t="shared" si="236"/>
        <v>131.95169570717914</v>
      </c>
      <c r="L334" s="39">
        <f t="shared" si="237"/>
        <v>0.20083106820246951</v>
      </c>
      <c r="M334" s="39">
        <f t="shared" si="238"/>
        <v>0.21598812995359931</v>
      </c>
      <c r="N334" s="42"/>
      <c r="O334" s="8"/>
      <c r="P334" s="9"/>
      <c r="Q334" s="9"/>
      <c r="R334" s="8"/>
      <c r="S334" s="9"/>
      <c r="T334" s="9"/>
      <c r="U334" s="8"/>
      <c r="V334" s="9"/>
      <c r="W334" s="9"/>
      <c r="X334" s="9"/>
      <c r="Y334" s="8"/>
      <c r="Z334" s="9"/>
      <c r="AA334" s="8">
        <v>0</v>
      </c>
      <c r="AB334" s="9">
        <v>1</v>
      </c>
      <c r="AC334" s="8">
        <v>0</v>
      </c>
      <c r="AD334" s="9">
        <v>0</v>
      </c>
      <c r="AE334" s="9">
        <v>0</v>
      </c>
      <c r="AF334" s="9">
        <v>1</v>
      </c>
      <c r="AG334" s="9">
        <v>0</v>
      </c>
      <c r="AH334" s="8">
        <v>16659</v>
      </c>
      <c r="AI334" s="9">
        <v>3</v>
      </c>
      <c r="AJ334" s="9">
        <f t="shared" si="235"/>
        <v>16655</v>
      </c>
      <c r="AL334" s="7">
        <v>6.97</v>
      </c>
      <c r="AM334" s="7">
        <f t="shared" si="239"/>
        <v>31.189999999999998</v>
      </c>
      <c r="AN334" s="9">
        <v>1</v>
      </c>
      <c r="AO334" s="9">
        <v>0</v>
      </c>
      <c r="AP334" s="9">
        <v>0</v>
      </c>
      <c r="AQ334" s="9">
        <v>0</v>
      </c>
      <c r="AR334" s="9">
        <v>1</v>
      </c>
      <c r="AS334" s="9">
        <v>0</v>
      </c>
      <c r="AT334" s="8">
        <v>1</v>
      </c>
      <c r="AU334" s="9">
        <v>0</v>
      </c>
      <c r="AV334" s="31">
        <v>0</v>
      </c>
      <c r="AW334" s="9">
        <v>0</v>
      </c>
      <c r="AX334" s="9">
        <v>0</v>
      </c>
      <c r="AY334" s="31">
        <v>1</v>
      </c>
      <c r="AZ334" s="21">
        <v>1950</v>
      </c>
      <c r="BA334" s="23"/>
      <c r="BB334" s="39" t="s">
        <v>433</v>
      </c>
      <c r="BC334" s="39" t="s">
        <v>433</v>
      </c>
      <c r="BD334" s="39" t="s">
        <v>433</v>
      </c>
      <c r="BE334" s="59" t="s">
        <v>433</v>
      </c>
      <c r="BF334" s="39" t="s">
        <v>433</v>
      </c>
      <c r="BG334" s="59" t="s">
        <v>433</v>
      </c>
      <c r="BH334" s="39" t="s">
        <v>433</v>
      </c>
      <c r="BI334" s="39" t="s">
        <v>433</v>
      </c>
      <c r="BJ334" s="39" t="s">
        <v>433</v>
      </c>
      <c r="BK334" s="39" t="s">
        <v>433</v>
      </c>
      <c r="BL334" s="39" t="s">
        <v>433</v>
      </c>
      <c r="BM334" s="57" t="s">
        <v>433</v>
      </c>
      <c r="BN334" s="18" t="s">
        <v>433</v>
      </c>
      <c r="BO334">
        <v>1</v>
      </c>
      <c r="BP334" s="54">
        <v>0</v>
      </c>
      <c r="BQ334" t="s">
        <v>433</v>
      </c>
      <c r="BR334" s="54" t="s">
        <v>433</v>
      </c>
      <c r="BT334" s="18"/>
      <c r="BU334" t="s">
        <v>433</v>
      </c>
      <c r="BV334" s="18" t="s">
        <v>433</v>
      </c>
      <c r="BW334" s="18" t="s">
        <v>581</v>
      </c>
      <c r="CD334" s="18"/>
      <c r="CG334" s="18"/>
      <c r="CJ334" s="25">
        <v>44.16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 s="18">
        <v>0</v>
      </c>
      <c r="CS334">
        <v>0</v>
      </c>
      <c r="CT334">
        <v>0</v>
      </c>
      <c r="CU334">
        <v>0</v>
      </c>
      <c r="CV334" s="18">
        <v>1</v>
      </c>
      <c r="CW334">
        <v>0</v>
      </c>
      <c r="CX334">
        <v>0</v>
      </c>
      <c r="CY334">
        <v>0</v>
      </c>
      <c r="CZ334">
        <v>0</v>
      </c>
      <c r="DA334" s="18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s="18">
        <v>1</v>
      </c>
      <c r="DN334" s="18"/>
      <c r="DS334" s="43" t="s">
        <v>397</v>
      </c>
    </row>
    <row r="335" spans="1:123" x14ac:dyDescent="0.25">
      <c r="A335">
        <v>334</v>
      </c>
      <c r="B335">
        <v>21</v>
      </c>
      <c r="C335" s="25" t="s">
        <v>580</v>
      </c>
      <c r="D335" s="12">
        <v>6.9</v>
      </c>
      <c r="E335" s="14">
        <v>0.1</v>
      </c>
      <c r="F335" s="7">
        <f t="shared" si="240"/>
        <v>69</v>
      </c>
      <c r="G335" s="7">
        <f t="shared" si="230"/>
        <v>6.8000000000000007</v>
      </c>
      <c r="H335" s="16">
        <f t="shared" si="231"/>
        <v>7</v>
      </c>
      <c r="I335" s="11">
        <f t="shared" si="228"/>
        <v>0.248495818581531</v>
      </c>
      <c r="J335" s="39">
        <f t="shared" si="229"/>
        <v>3.6013886750946517E-3</v>
      </c>
      <c r="K335" s="39">
        <f t="shared" si="236"/>
        <v>277.67066823847279</v>
      </c>
      <c r="L335" s="39">
        <f t="shared" si="237"/>
        <v>0.24489442990643634</v>
      </c>
      <c r="M335" s="39">
        <f t="shared" si="238"/>
        <v>0.25209720725662565</v>
      </c>
      <c r="N335" s="42"/>
      <c r="O335" s="8"/>
      <c r="P335" s="9"/>
      <c r="Q335" s="9"/>
      <c r="R335" s="8"/>
      <c r="S335" s="9"/>
      <c r="T335" s="9"/>
      <c r="U335" s="8"/>
      <c r="V335" s="9"/>
      <c r="W335" s="9"/>
      <c r="X335" s="9"/>
      <c r="Y335" s="8"/>
      <c r="Z335" s="9"/>
      <c r="AA335" s="8">
        <v>0</v>
      </c>
      <c r="AB335" s="9">
        <v>1</v>
      </c>
      <c r="AC335" s="8">
        <v>0</v>
      </c>
      <c r="AD335" s="9">
        <v>0</v>
      </c>
      <c r="AE335" s="9">
        <v>0</v>
      </c>
      <c r="AF335" s="9">
        <v>1</v>
      </c>
      <c r="AG335" s="9">
        <v>0</v>
      </c>
      <c r="AH335" s="8">
        <v>72344</v>
      </c>
      <c r="AI335" s="9">
        <v>3</v>
      </c>
      <c r="AJ335" s="9">
        <f t="shared" si="235"/>
        <v>72340</v>
      </c>
      <c r="AL335" s="7">
        <v>10.52</v>
      </c>
      <c r="AM335" s="7">
        <f t="shared" si="239"/>
        <v>28.03</v>
      </c>
      <c r="AN335" s="9">
        <v>1</v>
      </c>
      <c r="AO335" s="9">
        <v>0</v>
      </c>
      <c r="AP335" s="9">
        <v>0</v>
      </c>
      <c r="AQ335" s="9">
        <v>0</v>
      </c>
      <c r="AR335" s="9">
        <v>1</v>
      </c>
      <c r="AS335" s="9">
        <v>0</v>
      </c>
      <c r="AT335" s="8">
        <v>1</v>
      </c>
      <c r="AU335" s="9">
        <v>0</v>
      </c>
      <c r="AV335" s="31">
        <v>0</v>
      </c>
      <c r="AW335" s="9">
        <v>0</v>
      </c>
      <c r="AX335" s="9">
        <v>0</v>
      </c>
      <c r="AY335" s="31">
        <v>1</v>
      </c>
      <c r="AZ335" s="21">
        <v>1960</v>
      </c>
      <c r="BA335" s="23"/>
      <c r="BB335" s="39" t="s">
        <v>433</v>
      </c>
      <c r="BC335" s="39" t="s">
        <v>433</v>
      </c>
      <c r="BD335" s="39" t="s">
        <v>433</v>
      </c>
      <c r="BE335" s="59" t="s">
        <v>433</v>
      </c>
      <c r="BF335" s="39" t="s">
        <v>433</v>
      </c>
      <c r="BG335" s="59" t="s">
        <v>433</v>
      </c>
      <c r="BH335" s="39" t="s">
        <v>433</v>
      </c>
      <c r="BI335" s="39" t="s">
        <v>433</v>
      </c>
      <c r="BJ335" s="39" t="s">
        <v>433</v>
      </c>
      <c r="BK335" s="39" t="s">
        <v>433</v>
      </c>
      <c r="BL335" s="39" t="s">
        <v>433</v>
      </c>
      <c r="BM335" s="57" t="s">
        <v>433</v>
      </c>
      <c r="BN335" s="18" t="s">
        <v>433</v>
      </c>
      <c r="BO335">
        <v>1</v>
      </c>
      <c r="BP335" s="54">
        <v>0</v>
      </c>
      <c r="BQ335" t="s">
        <v>433</v>
      </c>
      <c r="BR335" s="54" t="s">
        <v>433</v>
      </c>
      <c r="BT335" s="18"/>
      <c r="BU335" t="s">
        <v>433</v>
      </c>
      <c r="BV335" s="18" t="s">
        <v>433</v>
      </c>
      <c r="BW335" s="18" t="s">
        <v>581</v>
      </c>
      <c r="CD335" s="18"/>
      <c r="CG335" s="18"/>
      <c r="CJ335" s="25">
        <v>44.55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 s="18">
        <v>0</v>
      </c>
      <c r="CS335">
        <v>0</v>
      </c>
      <c r="CT335">
        <v>0</v>
      </c>
      <c r="CU335">
        <v>0</v>
      </c>
      <c r="CV335" s="18">
        <v>1</v>
      </c>
      <c r="CW335">
        <v>0</v>
      </c>
      <c r="CX335">
        <v>0</v>
      </c>
      <c r="CY335">
        <v>0</v>
      </c>
      <c r="CZ335">
        <v>0</v>
      </c>
      <c r="DA335" s="18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 s="18">
        <v>1</v>
      </c>
      <c r="DN335" s="18"/>
      <c r="DS335" s="43" t="s">
        <v>397</v>
      </c>
    </row>
    <row r="336" spans="1:123" x14ac:dyDescent="0.25">
      <c r="A336">
        <v>335</v>
      </c>
      <c r="B336">
        <v>21</v>
      </c>
      <c r="C336" s="25" t="s">
        <v>580</v>
      </c>
      <c r="D336" s="12">
        <v>7.6</v>
      </c>
      <c r="E336" s="14">
        <v>0.1</v>
      </c>
      <c r="F336" s="7">
        <f t="shared" si="240"/>
        <v>75.999999999999986</v>
      </c>
      <c r="G336" s="7">
        <f t="shared" si="230"/>
        <v>7.5</v>
      </c>
      <c r="H336" s="16">
        <f t="shared" si="231"/>
        <v>7.6999999999999993</v>
      </c>
      <c r="I336" s="11">
        <f t="shared" si="228"/>
        <v>0.18608624280062647</v>
      </c>
      <c r="J336" s="39">
        <f t="shared" si="229"/>
        <v>2.4485031947450858E-3</v>
      </c>
      <c r="K336" s="39">
        <f t="shared" si="236"/>
        <v>408.41278138667496</v>
      </c>
      <c r="L336" s="39">
        <f t="shared" si="237"/>
        <v>0.18363773960588137</v>
      </c>
      <c r="M336" s="39">
        <f t="shared" si="238"/>
        <v>0.18853474599537157</v>
      </c>
      <c r="N336" s="42"/>
      <c r="O336" s="8"/>
      <c r="P336" s="9"/>
      <c r="Q336" s="9"/>
      <c r="R336" s="8"/>
      <c r="S336" s="9"/>
      <c r="T336" s="9"/>
      <c r="U336" s="8"/>
      <c r="V336" s="9"/>
      <c r="W336" s="9"/>
      <c r="X336" s="9"/>
      <c r="Y336" s="8"/>
      <c r="Z336" s="9"/>
      <c r="AA336" s="8">
        <v>0</v>
      </c>
      <c r="AB336" s="9">
        <v>1</v>
      </c>
      <c r="AC336" s="8">
        <v>0</v>
      </c>
      <c r="AD336" s="9">
        <v>0</v>
      </c>
      <c r="AE336" s="9">
        <v>0</v>
      </c>
      <c r="AF336" s="9">
        <v>1</v>
      </c>
      <c r="AG336" s="9">
        <v>0</v>
      </c>
      <c r="AH336" s="8">
        <v>161029</v>
      </c>
      <c r="AI336" s="9">
        <v>3</v>
      </c>
      <c r="AJ336" s="9">
        <f t="shared" si="235"/>
        <v>161025</v>
      </c>
      <c r="AL336" s="7">
        <v>11.59</v>
      </c>
      <c r="AM336" s="7">
        <f t="shared" si="239"/>
        <v>27.150000000000006</v>
      </c>
      <c r="AN336" s="9">
        <v>1</v>
      </c>
      <c r="AO336" s="9">
        <v>0</v>
      </c>
      <c r="AP336" s="9">
        <v>0</v>
      </c>
      <c r="AQ336" s="9">
        <v>0</v>
      </c>
      <c r="AR336" s="9">
        <v>1</v>
      </c>
      <c r="AS336" s="9">
        <v>0</v>
      </c>
      <c r="AT336" s="8">
        <v>1</v>
      </c>
      <c r="AU336" s="9">
        <v>0</v>
      </c>
      <c r="AV336" s="31">
        <v>0</v>
      </c>
      <c r="AW336" s="9">
        <v>0</v>
      </c>
      <c r="AX336" s="9">
        <v>0</v>
      </c>
      <c r="AY336" s="31">
        <v>1</v>
      </c>
      <c r="AZ336" s="21">
        <v>1970</v>
      </c>
      <c r="BA336" s="23"/>
      <c r="BB336" s="39" t="s">
        <v>433</v>
      </c>
      <c r="BC336" s="39" t="s">
        <v>433</v>
      </c>
      <c r="BD336" s="39" t="s">
        <v>433</v>
      </c>
      <c r="BE336" s="59" t="s">
        <v>433</v>
      </c>
      <c r="BF336" s="39" t="s">
        <v>433</v>
      </c>
      <c r="BG336" s="59" t="s">
        <v>433</v>
      </c>
      <c r="BH336" s="39" t="s">
        <v>433</v>
      </c>
      <c r="BI336" s="39" t="s">
        <v>433</v>
      </c>
      <c r="BJ336" s="39" t="s">
        <v>433</v>
      </c>
      <c r="BK336" s="39" t="s">
        <v>433</v>
      </c>
      <c r="BL336" s="39" t="s">
        <v>433</v>
      </c>
      <c r="BM336" s="57" t="s">
        <v>433</v>
      </c>
      <c r="BN336" s="18" t="s">
        <v>433</v>
      </c>
      <c r="BO336">
        <v>1</v>
      </c>
      <c r="BP336" s="54">
        <v>0</v>
      </c>
      <c r="BQ336" t="s">
        <v>433</v>
      </c>
      <c r="BR336" s="54" t="s">
        <v>433</v>
      </c>
      <c r="BT336" s="18"/>
      <c r="BU336" t="s">
        <v>433</v>
      </c>
      <c r="BV336" s="18" t="s">
        <v>433</v>
      </c>
      <c r="BW336" s="18" t="s">
        <v>581</v>
      </c>
      <c r="CD336" s="18"/>
      <c r="CG336" s="18"/>
      <c r="CJ336" s="25">
        <v>44.74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 s="18">
        <v>0</v>
      </c>
      <c r="CS336">
        <v>0</v>
      </c>
      <c r="CT336">
        <v>0</v>
      </c>
      <c r="CU336">
        <v>0</v>
      </c>
      <c r="CV336" s="18">
        <v>1</v>
      </c>
      <c r="CW336">
        <v>0</v>
      </c>
      <c r="CX336">
        <v>0</v>
      </c>
      <c r="CY336">
        <v>0</v>
      </c>
      <c r="CZ336">
        <v>0</v>
      </c>
      <c r="DA336" s="18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 s="18">
        <v>1</v>
      </c>
      <c r="DN336" s="18"/>
      <c r="DS336" s="43" t="s">
        <v>397</v>
      </c>
    </row>
    <row r="337" spans="1:123" x14ac:dyDescent="0.25">
      <c r="A337">
        <v>336</v>
      </c>
      <c r="B337">
        <v>21</v>
      </c>
      <c r="C337" s="25" t="s">
        <v>580</v>
      </c>
      <c r="D337" s="12">
        <v>7.5</v>
      </c>
      <c r="E337" s="14">
        <v>0.1</v>
      </c>
      <c r="F337" s="7">
        <f t="shared" si="240"/>
        <v>75</v>
      </c>
      <c r="G337" s="7">
        <f t="shared" si="230"/>
        <v>7.4</v>
      </c>
      <c r="H337" s="16">
        <f t="shared" si="231"/>
        <v>7.6</v>
      </c>
      <c r="I337" s="11">
        <f t="shared" si="228"/>
        <v>0.1213312702998607</v>
      </c>
      <c r="J337" s="39">
        <f t="shared" si="229"/>
        <v>1.6177502706648094E-3</v>
      </c>
      <c r="K337" s="39">
        <f t="shared" si="236"/>
        <v>618.14237842102364</v>
      </c>
      <c r="L337" s="39">
        <f t="shared" si="237"/>
        <v>0.11971352002919589</v>
      </c>
      <c r="M337" s="39">
        <f t="shared" si="238"/>
        <v>0.12294902057052551</v>
      </c>
      <c r="N337" s="42"/>
      <c r="O337" s="8"/>
      <c r="P337" s="9"/>
      <c r="Q337" s="9"/>
      <c r="R337" s="8"/>
      <c r="S337" s="9"/>
      <c r="T337" s="9"/>
      <c r="U337" s="8"/>
      <c r="V337" s="9"/>
      <c r="W337" s="9"/>
      <c r="X337" s="9"/>
      <c r="Y337" s="8"/>
      <c r="Z337" s="9"/>
      <c r="AA337" s="8">
        <v>0</v>
      </c>
      <c r="AB337" s="9">
        <v>1</v>
      </c>
      <c r="AC337" s="8">
        <v>0</v>
      </c>
      <c r="AD337" s="9">
        <v>0</v>
      </c>
      <c r="AE337" s="9">
        <v>0</v>
      </c>
      <c r="AF337" s="9">
        <v>1</v>
      </c>
      <c r="AG337" s="9">
        <v>0</v>
      </c>
      <c r="AH337" s="8">
        <v>376479</v>
      </c>
      <c r="AI337" s="9">
        <v>3</v>
      </c>
      <c r="AJ337" s="9">
        <f t="shared" si="235"/>
        <v>376475</v>
      </c>
      <c r="AL337" s="7">
        <v>12.62</v>
      </c>
      <c r="AM337" s="7">
        <f t="shared" si="239"/>
        <v>26.04</v>
      </c>
      <c r="AN337" s="9">
        <v>1</v>
      </c>
      <c r="AO337" s="9">
        <v>0</v>
      </c>
      <c r="AP337" s="9">
        <v>0</v>
      </c>
      <c r="AQ337" s="9">
        <v>0</v>
      </c>
      <c r="AR337" s="9">
        <v>1</v>
      </c>
      <c r="AS337" s="9">
        <v>0</v>
      </c>
      <c r="AT337" s="8">
        <v>1</v>
      </c>
      <c r="AU337" s="9">
        <v>0</v>
      </c>
      <c r="AV337" s="31">
        <v>0</v>
      </c>
      <c r="AW337" s="9">
        <v>0</v>
      </c>
      <c r="AX337" s="9">
        <v>0</v>
      </c>
      <c r="AY337" s="31">
        <v>1</v>
      </c>
      <c r="AZ337" s="21">
        <v>1980</v>
      </c>
      <c r="BA337" s="23"/>
      <c r="BB337" s="39" t="s">
        <v>433</v>
      </c>
      <c r="BC337" s="39" t="s">
        <v>433</v>
      </c>
      <c r="BD337" s="39" t="s">
        <v>433</v>
      </c>
      <c r="BE337" s="59" t="s">
        <v>433</v>
      </c>
      <c r="BF337" s="39" t="s">
        <v>433</v>
      </c>
      <c r="BG337" s="59" t="s">
        <v>433</v>
      </c>
      <c r="BH337" s="39" t="s">
        <v>433</v>
      </c>
      <c r="BI337" s="39" t="s">
        <v>433</v>
      </c>
      <c r="BJ337" s="39" t="s">
        <v>433</v>
      </c>
      <c r="BK337" s="39" t="s">
        <v>433</v>
      </c>
      <c r="BL337" s="39" t="s">
        <v>433</v>
      </c>
      <c r="BM337" s="57" t="s">
        <v>433</v>
      </c>
      <c r="BN337" s="18" t="s">
        <v>433</v>
      </c>
      <c r="BO337">
        <v>1</v>
      </c>
      <c r="BP337" s="54">
        <v>0</v>
      </c>
      <c r="BQ337" t="s">
        <v>433</v>
      </c>
      <c r="BR337" s="54" t="s">
        <v>433</v>
      </c>
      <c r="BT337" s="18"/>
      <c r="BU337" t="s">
        <v>433</v>
      </c>
      <c r="BV337" s="18" t="s">
        <v>433</v>
      </c>
      <c r="BW337" s="18" t="s">
        <v>581</v>
      </c>
      <c r="CD337" s="18"/>
      <c r="CG337" s="18"/>
      <c r="CJ337" s="25">
        <v>44.66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 s="18">
        <v>0</v>
      </c>
      <c r="CS337">
        <v>0</v>
      </c>
      <c r="CT337">
        <v>0</v>
      </c>
      <c r="CU337">
        <v>0</v>
      </c>
      <c r="CV337" s="18">
        <v>1</v>
      </c>
      <c r="CW337">
        <v>0</v>
      </c>
      <c r="CX337">
        <v>0</v>
      </c>
      <c r="CY337">
        <v>0</v>
      </c>
      <c r="CZ337">
        <v>0</v>
      </c>
      <c r="DA337" s="18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s="18">
        <v>1</v>
      </c>
      <c r="DN337" s="18"/>
      <c r="DS337" s="43" t="s">
        <v>397</v>
      </c>
    </row>
    <row r="338" spans="1:123" x14ac:dyDescent="0.25">
      <c r="A338">
        <v>337</v>
      </c>
      <c r="B338">
        <v>21</v>
      </c>
      <c r="C338" s="25" t="s">
        <v>580</v>
      </c>
      <c r="D338" s="12">
        <v>10.199999999999999</v>
      </c>
      <c r="E338" s="14">
        <v>0.1</v>
      </c>
      <c r="F338" s="7">
        <f t="shared" si="240"/>
        <v>101.99999999999999</v>
      </c>
      <c r="G338" s="7">
        <f t="shared" si="230"/>
        <v>10.1</v>
      </c>
      <c r="H338" s="16">
        <f t="shared" si="231"/>
        <v>10.299999999999999</v>
      </c>
      <c r="I338" s="11">
        <f t="shared" si="228"/>
        <v>0.30265063701510003</v>
      </c>
      <c r="J338" s="39">
        <f t="shared" si="229"/>
        <v>2.9671631079911773E-3</v>
      </c>
      <c r="K338" s="39">
        <f t="shared" si="236"/>
        <v>337.02225445806988</v>
      </c>
      <c r="L338" s="39">
        <f t="shared" si="237"/>
        <v>0.29968347390710887</v>
      </c>
      <c r="M338" s="39">
        <f t="shared" si="238"/>
        <v>0.3056178001230912</v>
      </c>
      <c r="N338" s="42"/>
      <c r="O338" s="8"/>
      <c r="P338" s="9"/>
      <c r="Q338" s="9"/>
      <c r="R338" s="8"/>
      <c r="S338" s="9"/>
      <c r="T338" s="9"/>
      <c r="U338" s="8"/>
      <c r="V338" s="9"/>
      <c r="W338" s="9"/>
      <c r="X338" s="9"/>
      <c r="Y338" s="8"/>
      <c r="Z338" s="9"/>
      <c r="AA338" s="8">
        <v>0</v>
      </c>
      <c r="AB338" s="9">
        <v>1</v>
      </c>
      <c r="AC338" s="8">
        <v>0</v>
      </c>
      <c r="AD338" s="9">
        <v>0</v>
      </c>
      <c r="AE338" s="9">
        <v>0</v>
      </c>
      <c r="AF338" s="9">
        <v>1</v>
      </c>
      <c r="AG338" s="9">
        <v>0</v>
      </c>
      <c r="AH338" s="8">
        <v>103184</v>
      </c>
      <c r="AI338" s="9">
        <v>3</v>
      </c>
      <c r="AJ338" s="9">
        <f t="shared" si="235"/>
        <v>103180</v>
      </c>
      <c r="AL338" s="7">
        <v>13.7</v>
      </c>
      <c r="AM338" s="7">
        <f t="shared" si="239"/>
        <v>24.400000000000002</v>
      </c>
      <c r="AN338" s="9">
        <v>1</v>
      </c>
      <c r="AO338" s="9">
        <v>0</v>
      </c>
      <c r="AP338" s="9">
        <v>0</v>
      </c>
      <c r="AQ338" s="9">
        <v>0</v>
      </c>
      <c r="AR338" s="9">
        <v>1</v>
      </c>
      <c r="AS338" s="9">
        <v>0</v>
      </c>
      <c r="AT338" s="8">
        <v>1</v>
      </c>
      <c r="AU338" s="9">
        <v>0</v>
      </c>
      <c r="AV338" s="31">
        <v>0</v>
      </c>
      <c r="AW338" s="9">
        <v>0</v>
      </c>
      <c r="AX338" s="9">
        <v>0</v>
      </c>
      <c r="AY338" s="31">
        <v>1</v>
      </c>
      <c r="AZ338" s="21">
        <v>1990</v>
      </c>
      <c r="BA338" s="23"/>
      <c r="BB338" s="39" t="s">
        <v>433</v>
      </c>
      <c r="BC338" s="39" t="s">
        <v>433</v>
      </c>
      <c r="BD338" s="39" t="s">
        <v>433</v>
      </c>
      <c r="BE338" s="59" t="s">
        <v>433</v>
      </c>
      <c r="BF338" s="39" t="s">
        <v>433</v>
      </c>
      <c r="BG338" s="59" t="s">
        <v>433</v>
      </c>
      <c r="BH338" s="39" t="s">
        <v>433</v>
      </c>
      <c r="BI338" s="39" t="s">
        <v>433</v>
      </c>
      <c r="BJ338" s="39" t="s">
        <v>433</v>
      </c>
      <c r="BK338" s="39" t="s">
        <v>433</v>
      </c>
      <c r="BL338" s="39" t="s">
        <v>433</v>
      </c>
      <c r="BM338" s="57" t="s">
        <v>433</v>
      </c>
      <c r="BN338" s="18" t="s">
        <v>433</v>
      </c>
      <c r="BO338">
        <v>1</v>
      </c>
      <c r="BP338" s="54">
        <v>0</v>
      </c>
      <c r="BQ338" t="s">
        <v>433</v>
      </c>
      <c r="BR338" s="54" t="s">
        <v>433</v>
      </c>
      <c r="BT338" s="18"/>
      <c r="BU338" t="s">
        <v>433</v>
      </c>
      <c r="BV338" s="18" t="s">
        <v>433</v>
      </c>
      <c r="BW338" s="18" t="s">
        <v>581</v>
      </c>
      <c r="CD338" s="18"/>
      <c r="CG338" s="18"/>
      <c r="CJ338" s="25">
        <v>44.1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 s="18">
        <v>0</v>
      </c>
      <c r="CS338">
        <v>0</v>
      </c>
      <c r="CT338">
        <v>0</v>
      </c>
      <c r="CU338">
        <v>0</v>
      </c>
      <c r="CV338" s="18">
        <v>1</v>
      </c>
      <c r="CW338">
        <v>0</v>
      </c>
      <c r="CX338">
        <v>0</v>
      </c>
      <c r="CY338">
        <v>0</v>
      </c>
      <c r="CZ338">
        <v>0</v>
      </c>
      <c r="DA338" s="1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 s="18">
        <v>1</v>
      </c>
      <c r="DN338" s="18"/>
      <c r="DS338" s="43" t="s">
        <v>397</v>
      </c>
    </row>
    <row r="339" spans="1:123" x14ac:dyDescent="0.25">
      <c r="A339">
        <v>338</v>
      </c>
      <c r="B339">
        <v>21</v>
      </c>
      <c r="C339" s="25" t="s">
        <v>580</v>
      </c>
      <c r="D339" s="12">
        <v>7.4</v>
      </c>
      <c r="E339" s="14">
        <v>1.2</v>
      </c>
      <c r="F339" s="7">
        <f t="shared" si="240"/>
        <v>6.166666666666667</v>
      </c>
      <c r="G339" s="7">
        <f t="shared" si="230"/>
        <v>6.2</v>
      </c>
      <c r="H339" s="16">
        <f t="shared" si="231"/>
        <v>8.6</v>
      </c>
      <c r="I339" s="11">
        <f t="shared" si="228"/>
        <v>7.8963906215058065E-3</v>
      </c>
      <c r="J339" s="39">
        <f t="shared" si="229"/>
        <v>1.280495776460401E-3</v>
      </c>
      <c r="K339" s="39">
        <f t="shared" si="236"/>
        <v>780.94751922121998</v>
      </c>
      <c r="L339" s="39">
        <f t="shared" si="237"/>
        <v>6.6158948450454058E-3</v>
      </c>
      <c r="M339" s="39">
        <f t="shared" si="238"/>
        <v>9.1768863979662073E-3</v>
      </c>
      <c r="N339" s="42"/>
      <c r="O339" s="8"/>
      <c r="P339" s="9"/>
      <c r="Q339" s="9"/>
      <c r="R339" s="8"/>
      <c r="S339" s="9"/>
      <c r="T339" s="9"/>
      <c r="U339" s="8"/>
      <c r="V339" s="9"/>
      <c r="W339" s="9"/>
      <c r="X339" s="9"/>
      <c r="Y339" s="8"/>
      <c r="Z339" s="9"/>
      <c r="AA339" s="8">
        <v>0</v>
      </c>
      <c r="AB339" s="9">
        <v>1</v>
      </c>
      <c r="AC339" s="8">
        <v>0</v>
      </c>
      <c r="AD339" s="9">
        <v>0</v>
      </c>
      <c r="AE339" s="9">
        <v>0</v>
      </c>
      <c r="AF339" s="9">
        <v>1</v>
      </c>
      <c r="AG339" s="9">
        <v>0</v>
      </c>
      <c r="AH339" s="8">
        <v>609852</v>
      </c>
      <c r="AI339" s="9">
        <v>10</v>
      </c>
      <c r="AJ339" s="9">
        <f t="shared" si="235"/>
        <v>609841</v>
      </c>
      <c r="AL339" s="7">
        <v>11.59</v>
      </c>
      <c r="AM339" s="7">
        <f t="shared" si="239"/>
        <v>27.150000000000006</v>
      </c>
      <c r="AN339" s="9">
        <v>1</v>
      </c>
      <c r="AO339" s="9">
        <v>0</v>
      </c>
      <c r="AP339" s="9">
        <v>0</v>
      </c>
      <c r="AQ339" s="9">
        <v>0</v>
      </c>
      <c r="AR339" s="9">
        <v>1</v>
      </c>
      <c r="AS339" s="9">
        <v>0</v>
      </c>
      <c r="AT339" s="8">
        <v>1</v>
      </c>
      <c r="AU339" s="9">
        <v>0</v>
      </c>
      <c r="AV339" s="31">
        <v>0</v>
      </c>
      <c r="AW339" s="9">
        <v>0</v>
      </c>
      <c r="AX339" s="9">
        <v>0</v>
      </c>
      <c r="AY339" s="31">
        <v>1</v>
      </c>
      <c r="AZ339" s="21">
        <v>1970</v>
      </c>
      <c r="BA339" s="23"/>
      <c r="BB339" s="39" t="s">
        <v>433</v>
      </c>
      <c r="BC339" s="39" t="s">
        <v>433</v>
      </c>
      <c r="BD339" s="39" t="s">
        <v>433</v>
      </c>
      <c r="BE339" s="59" t="s">
        <v>433</v>
      </c>
      <c r="BF339" s="39" t="s">
        <v>433</v>
      </c>
      <c r="BG339" s="59" t="s">
        <v>433</v>
      </c>
      <c r="BH339" s="39" t="s">
        <v>433</v>
      </c>
      <c r="BI339" s="39" t="s">
        <v>433</v>
      </c>
      <c r="BJ339" s="39" t="s">
        <v>433</v>
      </c>
      <c r="BK339" s="39" t="s">
        <v>433</v>
      </c>
      <c r="BL339" s="39" t="s">
        <v>433</v>
      </c>
      <c r="BM339" s="57" t="s">
        <v>433</v>
      </c>
      <c r="BN339" s="18" t="s">
        <v>433</v>
      </c>
      <c r="BO339">
        <v>1</v>
      </c>
      <c r="BP339" s="54">
        <v>0</v>
      </c>
      <c r="BQ339" t="s">
        <v>433</v>
      </c>
      <c r="BR339" s="54" t="s">
        <v>433</v>
      </c>
      <c r="BT339" s="18"/>
      <c r="BU339" t="s">
        <v>433</v>
      </c>
      <c r="BV339" s="18" t="s">
        <v>433</v>
      </c>
      <c r="BW339" s="18" t="s">
        <v>581</v>
      </c>
      <c r="CD339" s="18"/>
      <c r="CG339" s="18"/>
      <c r="CJ339" s="25">
        <v>44.74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 s="18">
        <v>0</v>
      </c>
      <c r="CS339">
        <v>0</v>
      </c>
      <c r="CT339">
        <v>0</v>
      </c>
      <c r="CU339">
        <v>0</v>
      </c>
      <c r="CV339" s="18">
        <v>1</v>
      </c>
      <c r="CW339">
        <v>0</v>
      </c>
      <c r="CX339">
        <v>0</v>
      </c>
      <c r="CY339">
        <v>0</v>
      </c>
      <c r="CZ339">
        <v>0</v>
      </c>
      <c r="DA339" s="18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s="18">
        <v>1</v>
      </c>
      <c r="DN339" s="18"/>
      <c r="DS339" s="43" t="s">
        <v>397</v>
      </c>
    </row>
    <row r="340" spans="1:123" x14ac:dyDescent="0.25">
      <c r="A340">
        <v>339</v>
      </c>
      <c r="B340">
        <v>21</v>
      </c>
      <c r="C340" s="25" t="s">
        <v>580</v>
      </c>
      <c r="D340" s="12">
        <v>7.4</v>
      </c>
      <c r="E340" s="14">
        <v>1.2</v>
      </c>
      <c r="F340" s="7">
        <f t="shared" si="240"/>
        <v>6.166666666666667</v>
      </c>
      <c r="G340" s="7">
        <f t="shared" si="230"/>
        <v>6.2</v>
      </c>
      <c r="H340" s="16">
        <f t="shared" si="231"/>
        <v>8.6</v>
      </c>
      <c r="I340" s="11">
        <f t="shared" si="228"/>
        <v>7.8963906215058065E-3</v>
      </c>
      <c r="J340" s="39">
        <f t="shared" si="229"/>
        <v>1.280495776460401E-3</v>
      </c>
      <c r="K340" s="39">
        <f t="shared" si="236"/>
        <v>780.94751922121998</v>
      </c>
      <c r="L340" s="39">
        <f t="shared" si="237"/>
        <v>6.6158948450454058E-3</v>
      </c>
      <c r="M340" s="39">
        <f t="shared" si="238"/>
        <v>9.1768863979662073E-3</v>
      </c>
      <c r="N340" s="42"/>
      <c r="O340" s="8"/>
      <c r="P340" s="9"/>
      <c r="Q340" s="9"/>
      <c r="R340" s="8"/>
      <c r="S340" s="9"/>
      <c r="T340" s="9"/>
      <c r="U340" s="8"/>
      <c r="V340" s="9"/>
      <c r="W340" s="9"/>
      <c r="X340" s="9"/>
      <c r="Y340" s="8"/>
      <c r="Z340" s="9"/>
      <c r="AA340" s="8">
        <v>0</v>
      </c>
      <c r="AB340" s="9">
        <v>1</v>
      </c>
      <c r="AC340" s="8">
        <v>0</v>
      </c>
      <c r="AD340" s="9">
        <v>0</v>
      </c>
      <c r="AE340" s="9">
        <v>0</v>
      </c>
      <c r="AF340" s="9">
        <v>1</v>
      </c>
      <c r="AG340" s="9">
        <v>0</v>
      </c>
      <c r="AH340" s="8">
        <v>609852</v>
      </c>
      <c r="AI340" s="9">
        <v>10</v>
      </c>
      <c r="AJ340" s="9">
        <f t="shared" si="235"/>
        <v>609841</v>
      </c>
      <c r="AL340" s="7">
        <v>11.59</v>
      </c>
      <c r="AM340" s="7">
        <f t="shared" si="239"/>
        <v>27.150000000000006</v>
      </c>
      <c r="AN340" s="9">
        <v>1</v>
      </c>
      <c r="AO340" s="9">
        <v>0</v>
      </c>
      <c r="AP340" s="9">
        <v>0</v>
      </c>
      <c r="AQ340" s="9">
        <v>0</v>
      </c>
      <c r="AR340" s="9">
        <v>1</v>
      </c>
      <c r="AS340" s="9">
        <v>0</v>
      </c>
      <c r="AT340" s="8">
        <v>1</v>
      </c>
      <c r="AU340" s="9">
        <v>0</v>
      </c>
      <c r="AV340" s="31">
        <v>0</v>
      </c>
      <c r="AW340" s="9">
        <v>0</v>
      </c>
      <c r="AX340" s="9">
        <v>0</v>
      </c>
      <c r="AY340" s="31">
        <v>1</v>
      </c>
      <c r="AZ340" s="21">
        <v>1970</v>
      </c>
      <c r="BA340" s="23"/>
      <c r="BB340" s="39" t="s">
        <v>433</v>
      </c>
      <c r="BC340" s="39" t="s">
        <v>433</v>
      </c>
      <c r="BD340" s="39" t="s">
        <v>433</v>
      </c>
      <c r="BE340" s="59" t="s">
        <v>433</v>
      </c>
      <c r="BF340" s="39" t="s">
        <v>433</v>
      </c>
      <c r="BG340" s="59" t="s">
        <v>433</v>
      </c>
      <c r="BH340" s="39" t="s">
        <v>433</v>
      </c>
      <c r="BI340" s="39" t="s">
        <v>433</v>
      </c>
      <c r="BJ340" s="39" t="s">
        <v>433</v>
      </c>
      <c r="BK340" s="39" t="s">
        <v>433</v>
      </c>
      <c r="BL340" s="39" t="s">
        <v>433</v>
      </c>
      <c r="BM340" s="57" t="s">
        <v>433</v>
      </c>
      <c r="BN340" s="18" t="s">
        <v>433</v>
      </c>
      <c r="BO340">
        <v>1</v>
      </c>
      <c r="BP340" s="54">
        <v>0</v>
      </c>
      <c r="BQ340" t="s">
        <v>433</v>
      </c>
      <c r="BR340" s="54" t="s">
        <v>433</v>
      </c>
      <c r="BT340" s="18"/>
      <c r="BU340" t="s">
        <v>433</v>
      </c>
      <c r="BV340" s="18" t="s">
        <v>433</v>
      </c>
      <c r="BW340" s="18" t="s">
        <v>581</v>
      </c>
      <c r="CD340" s="18"/>
      <c r="CG340" s="18"/>
      <c r="CJ340" s="25">
        <v>44.74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 s="18">
        <v>0</v>
      </c>
      <c r="CS340">
        <v>0</v>
      </c>
      <c r="CT340">
        <v>0</v>
      </c>
      <c r="CU340">
        <v>0</v>
      </c>
      <c r="CV340" s="18">
        <v>1</v>
      </c>
      <c r="CW340">
        <v>0</v>
      </c>
      <c r="CX340">
        <v>0</v>
      </c>
      <c r="CY340">
        <v>0</v>
      </c>
      <c r="CZ340">
        <v>0</v>
      </c>
      <c r="DA340" s="18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 s="18">
        <v>1</v>
      </c>
      <c r="DN340" s="18"/>
      <c r="DS340" s="43" t="s">
        <v>397</v>
      </c>
    </row>
    <row r="341" spans="1:123" x14ac:dyDescent="0.25">
      <c r="A341">
        <v>340</v>
      </c>
      <c r="B341">
        <v>21</v>
      </c>
      <c r="C341" s="25" t="s">
        <v>580</v>
      </c>
      <c r="D341" s="12">
        <v>7.5</v>
      </c>
      <c r="E341" s="14">
        <v>1.2</v>
      </c>
      <c r="F341" s="7">
        <f t="shared" si="240"/>
        <v>6.25</v>
      </c>
      <c r="G341" s="7">
        <f t="shared" si="230"/>
        <v>6.3</v>
      </c>
      <c r="H341" s="16">
        <f t="shared" si="231"/>
        <v>8.6999999999999993</v>
      </c>
      <c r="I341" s="11">
        <f t="shared" si="228"/>
        <v>8.0030983750574436E-3</v>
      </c>
      <c r="J341" s="39">
        <f t="shared" si="229"/>
        <v>1.2804957400091911E-3</v>
      </c>
      <c r="K341" s="39">
        <f t="shared" si="236"/>
        <v>780.94754145204911</v>
      </c>
      <c r="L341" s="39">
        <f t="shared" si="237"/>
        <v>6.722602635048253E-3</v>
      </c>
      <c r="M341" s="39">
        <f t="shared" si="238"/>
        <v>9.2835941150666342E-3</v>
      </c>
      <c r="N341" s="42"/>
      <c r="O341" s="8"/>
      <c r="P341" s="9"/>
      <c r="Q341" s="9"/>
      <c r="R341" s="8"/>
      <c r="S341" s="9"/>
      <c r="T341" s="9"/>
      <c r="U341" s="8"/>
      <c r="V341" s="9"/>
      <c r="W341" s="9"/>
      <c r="X341" s="9"/>
      <c r="Y341" s="8"/>
      <c r="Z341" s="9"/>
      <c r="AA341" s="8">
        <v>0</v>
      </c>
      <c r="AB341" s="9">
        <v>1</v>
      </c>
      <c r="AC341" s="8">
        <v>0</v>
      </c>
      <c r="AD341" s="9">
        <v>0</v>
      </c>
      <c r="AE341" s="9">
        <v>0</v>
      </c>
      <c r="AF341" s="9">
        <v>1</v>
      </c>
      <c r="AG341" s="9">
        <v>0</v>
      </c>
      <c r="AH341" s="8">
        <v>609852</v>
      </c>
      <c r="AI341" s="9">
        <v>11</v>
      </c>
      <c r="AJ341" s="9">
        <f t="shared" si="235"/>
        <v>609840</v>
      </c>
      <c r="AL341" s="7">
        <v>11.59</v>
      </c>
      <c r="AM341" s="7">
        <f t="shared" si="239"/>
        <v>27.150000000000006</v>
      </c>
      <c r="AN341" s="9">
        <v>1</v>
      </c>
      <c r="AO341" s="9">
        <v>0</v>
      </c>
      <c r="AP341" s="9">
        <v>0</v>
      </c>
      <c r="AQ341" s="9">
        <v>0</v>
      </c>
      <c r="AR341" s="9">
        <v>1</v>
      </c>
      <c r="AS341" s="9">
        <v>0</v>
      </c>
      <c r="AT341" s="8">
        <v>1</v>
      </c>
      <c r="AU341" s="9">
        <v>0</v>
      </c>
      <c r="AV341" s="31">
        <v>0</v>
      </c>
      <c r="AW341" s="9">
        <v>0</v>
      </c>
      <c r="AX341" s="9">
        <v>0</v>
      </c>
      <c r="AY341" s="31">
        <v>1</v>
      </c>
      <c r="AZ341" s="21">
        <v>1970</v>
      </c>
      <c r="BA341" s="23"/>
      <c r="BB341" s="39" t="s">
        <v>433</v>
      </c>
      <c r="BC341" s="39" t="s">
        <v>433</v>
      </c>
      <c r="BD341" s="39" t="s">
        <v>433</v>
      </c>
      <c r="BE341" s="59" t="s">
        <v>433</v>
      </c>
      <c r="BF341" s="39" t="s">
        <v>433</v>
      </c>
      <c r="BG341" s="59" t="s">
        <v>433</v>
      </c>
      <c r="BH341" s="39" t="s">
        <v>433</v>
      </c>
      <c r="BI341" s="39" t="s">
        <v>433</v>
      </c>
      <c r="BJ341" s="39" t="s">
        <v>433</v>
      </c>
      <c r="BK341" s="39" t="s">
        <v>433</v>
      </c>
      <c r="BL341" s="39" t="s">
        <v>433</v>
      </c>
      <c r="BM341" s="57" t="s">
        <v>433</v>
      </c>
      <c r="BN341" s="18" t="s">
        <v>433</v>
      </c>
      <c r="BO341">
        <v>1</v>
      </c>
      <c r="BP341" s="54">
        <v>0</v>
      </c>
      <c r="BQ341" t="s">
        <v>433</v>
      </c>
      <c r="BR341" s="54" t="s">
        <v>433</v>
      </c>
      <c r="BT341" s="18"/>
      <c r="BU341" t="s">
        <v>433</v>
      </c>
      <c r="BV341" s="18" t="s">
        <v>433</v>
      </c>
      <c r="BW341" s="18" t="s">
        <v>581</v>
      </c>
      <c r="CD341" s="18"/>
      <c r="CG341" s="18"/>
      <c r="CJ341" s="25">
        <v>44.74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 s="18">
        <v>0</v>
      </c>
      <c r="CS341">
        <v>0</v>
      </c>
      <c r="CT341">
        <v>0</v>
      </c>
      <c r="CU341">
        <v>0</v>
      </c>
      <c r="CV341" s="18">
        <v>1</v>
      </c>
      <c r="CW341">
        <v>0</v>
      </c>
      <c r="CX341">
        <v>0</v>
      </c>
      <c r="CY341">
        <v>0</v>
      </c>
      <c r="CZ341">
        <v>0</v>
      </c>
      <c r="DA341" s="18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 s="18">
        <v>1</v>
      </c>
      <c r="DN341" s="18"/>
      <c r="DS341" s="43" t="s">
        <v>397</v>
      </c>
    </row>
    <row r="342" spans="1:123" x14ac:dyDescent="0.25">
      <c r="A342">
        <v>341</v>
      </c>
      <c r="B342">
        <v>21</v>
      </c>
      <c r="C342" s="25" t="s">
        <v>580</v>
      </c>
      <c r="D342" s="12">
        <v>6</v>
      </c>
      <c r="E342" s="14">
        <v>1.3</v>
      </c>
      <c r="F342" s="7">
        <f t="shared" si="240"/>
        <v>4.615384615384615</v>
      </c>
      <c r="G342" s="7">
        <f t="shared" si="230"/>
        <v>4.7</v>
      </c>
      <c r="H342" s="16">
        <f t="shared" si="231"/>
        <v>7.3</v>
      </c>
      <c r="I342" s="11">
        <f t="shared" si="228"/>
        <v>5.9100712401924313E-3</v>
      </c>
      <c r="J342" s="39">
        <f t="shared" si="229"/>
        <v>1.2805154353750267E-3</v>
      </c>
      <c r="K342" s="39">
        <f t="shared" si="236"/>
        <v>780.93552984554879</v>
      </c>
      <c r="L342" s="39">
        <f t="shared" si="237"/>
        <v>4.6295558048174042E-3</v>
      </c>
      <c r="M342" s="39">
        <f t="shared" si="238"/>
        <v>7.1905866755674584E-3</v>
      </c>
      <c r="N342" s="42"/>
      <c r="O342" s="8"/>
      <c r="P342" s="9"/>
      <c r="Q342" s="9"/>
      <c r="R342" s="8"/>
      <c r="S342" s="9"/>
      <c r="T342" s="9"/>
      <c r="U342" s="8"/>
      <c r="V342" s="9"/>
      <c r="W342" s="9"/>
      <c r="X342" s="9"/>
      <c r="Y342" s="8"/>
      <c r="Z342" s="9"/>
      <c r="AA342" s="8">
        <v>0</v>
      </c>
      <c r="AB342" s="9">
        <v>1</v>
      </c>
      <c r="AC342" s="8">
        <v>0</v>
      </c>
      <c r="AD342" s="9">
        <v>0</v>
      </c>
      <c r="AE342" s="9">
        <v>0</v>
      </c>
      <c r="AF342" s="9">
        <v>1</v>
      </c>
      <c r="AG342" s="9">
        <v>0</v>
      </c>
      <c r="AH342" s="8">
        <v>609852</v>
      </c>
      <c r="AI342" s="9">
        <v>12</v>
      </c>
      <c r="AJ342" s="9">
        <f t="shared" si="235"/>
        <v>609839</v>
      </c>
      <c r="AL342" s="7">
        <v>11.59</v>
      </c>
      <c r="AM342" s="7">
        <f t="shared" si="239"/>
        <v>27.150000000000006</v>
      </c>
      <c r="AN342" s="9">
        <v>1</v>
      </c>
      <c r="AO342" s="9">
        <v>0</v>
      </c>
      <c r="AP342" s="9">
        <v>0</v>
      </c>
      <c r="AQ342" s="9">
        <v>0</v>
      </c>
      <c r="AR342" s="9">
        <v>1</v>
      </c>
      <c r="AS342" s="9">
        <v>0</v>
      </c>
      <c r="AT342" s="8">
        <v>1</v>
      </c>
      <c r="AU342" s="9">
        <v>0</v>
      </c>
      <c r="AV342" s="31">
        <v>0</v>
      </c>
      <c r="AW342" s="9">
        <v>0</v>
      </c>
      <c r="AX342" s="9">
        <v>0</v>
      </c>
      <c r="AY342" s="31">
        <v>1</v>
      </c>
      <c r="AZ342" s="21">
        <v>1970</v>
      </c>
      <c r="BA342" s="23"/>
      <c r="BB342" s="39" t="s">
        <v>433</v>
      </c>
      <c r="BC342" s="39" t="s">
        <v>433</v>
      </c>
      <c r="BD342" s="39" t="s">
        <v>433</v>
      </c>
      <c r="BE342" s="59" t="s">
        <v>433</v>
      </c>
      <c r="BF342" s="39" t="s">
        <v>433</v>
      </c>
      <c r="BG342" s="59" t="s">
        <v>433</v>
      </c>
      <c r="BH342" s="39" t="s">
        <v>433</v>
      </c>
      <c r="BI342" s="39" t="s">
        <v>433</v>
      </c>
      <c r="BJ342" s="39" t="s">
        <v>433</v>
      </c>
      <c r="BK342" s="39" t="s">
        <v>433</v>
      </c>
      <c r="BL342" s="39" t="s">
        <v>433</v>
      </c>
      <c r="BM342" s="57" t="s">
        <v>433</v>
      </c>
      <c r="BN342" s="18" t="s">
        <v>433</v>
      </c>
      <c r="BO342">
        <v>1</v>
      </c>
      <c r="BP342" s="54">
        <v>0</v>
      </c>
      <c r="BQ342" t="s">
        <v>433</v>
      </c>
      <c r="BR342" s="54" t="s">
        <v>433</v>
      </c>
      <c r="BT342" s="18"/>
      <c r="BU342" t="s">
        <v>433</v>
      </c>
      <c r="BV342" s="18" t="s">
        <v>433</v>
      </c>
      <c r="BW342" s="18" t="s">
        <v>581</v>
      </c>
      <c r="CD342" s="18"/>
      <c r="CG342" s="18"/>
      <c r="CJ342" s="25">
        <v>44.74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 s="18">
        <v>0</v>
      </c>
      <c r="CS342">
        <v>0</v>
      </c>
      <c r="CT342">
        <v>0</v>
      </c>
      <c r="CU342">
        <v>0</v>
      </c>
      <c r="CV342" s="18">
        <v>1</v>
      </c>
      <c r="CW342">
        <v>0</v>
      </c>
      <c r="CX342">
        <v>0</v>
      </c>
      <c r="CY342">
        <v>0</v>
      </c>
      <c r="CZ342">
        <v>0</v>
      </c>
      <c r="DA342" s="18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s="18">
        <v>1</v>
      </c>
      <c r="DN342" s="18"/>
      <c r="DS342" s="43" t="s">
        <v>397</v>
      </c>
    </row>
    <row r="343" spans="1:123" x14ac:dyDescent="0.25">
      <c r="A343">
        <v>342</v>
      </c>
      <c r="B343">
        <v>21</v>
      </c>
      <c r="C343" s="25" t="s">
        <v>580</v>
      </c>
      <c r="D343" s="12">
        <v>7.3</v>
      </c>
      <c r="E343" s="14">
        <v>0.03</v>
      </c>
      <c r="F343" s="7">
        <f t="shared" si="240"/>
        <v>243.33333333333334</v>
      </c>
      <c r="G343" s="7">
        <f t="shared" si="230"/>
        <v>7.27</v>
      </c>
      <c r="H343" s="16">
        <f t="shared" si="231"/>
        <v>7.33</v>
      </c>
      <c r="I343" s="11">
        <f t="shared" si="228"/>
        <v>0.29748927147720233</v>
      </c>
      <c r="J343" s="39">
        <f t="shared" si="229"/>
        <v>1.2225586499063107E-3</v>
      </c>
      <c r="K343" s="39">
        <f t="shared" si="236"/>
        <v>817.95666823561692</v>
      </c>
      <c r="L343" s="39">
        <f t="shared" si="237"/>
        <v>0.296266712827296</v>
      </c>
      <c r="M343" s="39">
        <f t="shared" si="238"/>
        <v>0.29871183012710867</v>
      </c>
      <c r="N343" s="42"/>
      <c r="O343" s="8"/>
      <c r="P343" s="9"/>
      <c r="Q343" s="9"/>
      <c r="R343" s="8"/>
      <c r="S343" s="9"/>
      <c r="T343" s="9"/>
      <c r="U343" s="8"/>
      <c r="V343" s="9"/>
      <c r="W343" s="9"/>
      <c r="X343" s="9"/>
      <c r="Y343" s="8"/>
      <c r="Z343" s="9"/>
      <c r="AA343" s="8">
        <v>0</v>
      </c>
      <c r="AB343" s="9">
        <v>1</v>
      </c>
      <c r="AC343" s="8">
        <v>0</v>
      </c>
      <c r="AD343" s="9">
        <v>0</v>
      </c>
      <c r="AE343" s="9">
        <v>0</v>
      </c>
      <c r="AF343" s="9">
        <v>1</v>
      </c>
      <c r="AG343" s="9">
        <v>0</v>
      </c>
      <c r="AH343" s="8">
        <v>609852</v>
      </c>
      <c r="AI343" s="9">
        <v>9</v>
      </c>
      <c r="AJ343" s="9">
        <f t="shared" si="235"/>
        <v>609842</v>
      </c>
      <c r="AL343" s="7">
        <v>11.59</v>
      </c>
      <c r="AM343" s="7">
        <f t="shared" si="239"/>
        <v>27.150000000000006</v>
      </c>
      <c r="AN343" s="9">
        <v>1</v>
      </c>
      <c r="AO343" s="9">
        <v>0</v>
      </c>
      <c r="AP343" s="9">
        <v>0</v>
      </c>
      <c r="AQ343" s="9">
        <v>0</v>
      </c>
      <c r="AR343" s="9">
        <v>1</v>
      </c>
      <c r="AS343" s="9">
        <v>0</v>
      </c>
      <c r="AT343" s="8">
        <v>1</v>
      </c>
      <c r="AU343" s="9">
        <v>0</v>
      </c>
      <c r="AV343" s="31">
        <v>0</v>
      </c>
      <c r="AW343" s="9">
        <v>0</v>
      </c>
      <c r="AX343" s="9">
        <v>0</v>
      </c>
      <c r="AY343" s="31">
        <v>1</v>
      </c>
      <c r="AZ343" s="21">
        <v>1970</v>
      </c>
      <c r="BA343" s="23"/>
      <c r="BB343" s="39" t="s">
        <v>433</v>
      </c>
      <c r="BC343" s="39" t="s">
        <v>433</v>
      </c>
      <c r="BD343" s="39" t="s">
        <v>433</v>
      </c>
      <c r="BE343" s="59" t="s">
        <v>433</v>
      </c>
      <c r="BF343" s="39" t="s">
        <v>433</v>
      </c>
      <c r="BG343" s="59" t="s">
        <v>433</v>
      </c>
      <c r="BH343" s="39" t="s">
        <v>433</v>
      </c>
      <c r="BI343" s="39" t="s">
        <v>433</v>
      </c>
      <c r="BJ343" s="39" t="s">
        <v>433</v>
      </c>
      <c r="BK343" s="39" t="s">
        <v>433</v>
      </c>
      <c r="BL343" s="39" t="s">
        <v>433</v>
      </c>
      <c r="BM343" s="57" t="s">
        <v>433</v>
      </c>
      <c r="BN343" s="18" t="s">
        <v>433</v>
      </c>
      <c r="BO343">
        <v>1</v>
      </c>
      <c r="BP343" s="54">
        <v>0</v>
      </c>
      <c r="BQ343" t="s">
        <v>433</v>
      </c>
      <c r="BR343" s="54" t="s">
        <v>433</v>
      </c>
      <c r="BT343" s="18"/>
      <c r="BU343" t="s">
        <v>433</v>
      </c>
      <c r="BV343" s="18" t="s">
        <v>433</v>
      </c>
      <c r="BW343" s="18" t="s">
        <v>581</v>
      </c>
      <c r="CD343" s="18"/>
      <c r="CG343" s="18"/>
      <c r="CJ343" s="25">
        <v>44.74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 s="18">
        <v>0</v>
      </c>
      <c r="CS343">
        <v>0</v>
      </c>
      <c r="CT343">
        <v>0</v>
      </c>
      <c r="CU343">
        <v>0</v>
      </c>
      <c r="CV343" s="18">
        <v>1</v>
      </c>
      <c r="CW343">
        <v>0</v>
      </c>
      <c r="CX343">
        <v>0</v>
      </c>
      <c r="CY343">
        <v>0</v>
      </c>
      <c r="CZ343">
        <v>0</v>
      </c>
      <c r="DA343" s="18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 s="18">
        <v>1</v>
      </c>
      <c r="DN343" s="18"/>
      <c r="DS343" s="43" t="s">
        <v>397</v>
      </c>
    </row>
    <row r="344" spans="1:123" x14ac:dyDescent="0.25">
      <c r="A344">
        <v>343</v>
      </c>
      <c r="B344">
        <v>21</v>
      </c>
      <c r="C344" s="25" t="s">
        <v>580</v>
      </c>
      <c r="D344" s="12">
        <v>7.3</v>
      </c>
      <c r="E344" s="14">
        <v>0.03</v>
      </c>
      <c r="F344" s="7">
        <f t="shared" si="240"/>
        <v>243.33333333333334</v>
      </c>
      <c r="G344" s="7">
        <f t="shared" si="230"/>
        <v>7.27</v>
      </c>
      <c r="H344" s="16">
        <f t="shared" si="231"/>
        <v>7.33</v>
      </c>
      <c r="I344" s="11">
        <f t="shared" si="228"/>
        <v>0.29748927147720233</v>
      </c>
      <c r="J344" s="39">
        <f t="shared" si="229"/>
        <v>1.2225586499063107E-3</v>
      </c>
      <c r="K344" s="39">
        <f t="shared" si="236"/>
        <v>817.95666823561692</v>
      </c>
      <c r="L344" s="39">
        <f t="shared" si="237"/>
        <v>0.296266712827296</v>
      </c>
      <c r="M344" s="39">
        <f t="shared" si="238"/>
        <v>0.29871183012710867</v>
      </c>
      <c r="N344" s="42"/>
      <c r="O344" s="8"/>
      <c r="P344" s="9"/>
      <c r="Q344" s="9"/>
      <c r="R344" s="8"/>
      <c r="S344" s="9"/>
      <c r="T344" s="9"/>
      <c r="U344" s="8"/>
      <c r="V344" s="9"/>
      <c r="W344" s="9"/>
      <c r="X344" s="9"/>
      <c r="Y344" s="8"/>
      <c r="Z344" s="9"/>
      <c r="AA344" s="8">
        <v>0</v>
      </c>
      <c r="AB344" s="9">
        <v>1</v>
      </c>
      <c r="AC344" s="8">
        <v>0</v>
      </c>
      <c r="AD344" s="9">
        <v>0</v>
      </c>
      <c r="AE344" s="9">
        <v>0</v>
      </c>
      <c r="AF344" s="9">
        <v>1</v>
      </c>
      <c r="AG344" s="9">
        <v>0</v>
      </c>
      <c r="AH344" s="8">
        <v>609852</v>
      </c>
      <c r="AI344" s="9">
        <v>9</v>
      </c>
      <c r="AJ344" s="9">
        <f t="shared" si="235"/>
        <v>609842</v>
      </c>
      <c r="AL344" s="7">
        <v>11.59</v>
      </c>
      <c r="AM344" s="7">
        <f t="shared" si="239"/>
        <v>27.150000000000006</v>
      </c>
      <c r="AN344" s="9">
        <v>1</v>
      </c>
      <c r="AO344" s="9">
        <v>0</v>
      </c>
      <c r="AP344" s="9">
        <v>0</v>
      </c>
      <c r="AQ344" s="9">
        <v>0</v>
      </c>
      <c r="AR344" s="9">
        <v>1</v>
      </c>
      <c r="AS344" s="9">
        <v>0</v>
      </c>
      <c r="AT344" s="8">
        <v>1</v>
      </c>
      <c r="AU344" s="9">
        <v>0</v>
      </c>
      <c r="AV344" s="31">
        <v>0</v>
      </c>
      <c r="AW344" s="9">
        <v>0</v>
      </c>
      <c r="AX344" s="9">
        <v>0</v>
      </c>
      <c r="AY344" s="31">
        <v>1</v>
      </c>
      <c r="AZ344" s="21">
        <v>1970</v>
      </c>
      <c r="BA344" s="23"/>
      <c r="BB344" s="39" t="s">
        <v>433</v>
      </c>
      <c r="BC344" s="39" t="s">
        <v>433</v>
      </c>
      <c r="BD344" s="39" t="s">
        <v>433</v>
      </c>
      <c r="BE344" s="59" t="s">
        <v>433</v>
      </c>
      <c r="BF344" s="39" t="s">
        <v>433</v>
      </c>
      <c r="BG344" s="59" t="s">
        <v>433</v>
      </c>
      <c r="BH344" s="39" t="s">
        <v>433</v>
      </c>
      <c r="BI344" s="39" t="s">
        <v>433</v>
      </c>
      <c r="BJ344" s="39" t="s">
        <v>433</v>
      </c>
      <c r="BK344" s="39" t="s">
        <v>433</v>
      </c>
      <c r="BL344" s="39" t="s">
        <v>433</v>
      </c>
      <c r="BM344" s="57" t="s">
        <v>433</v>
      </c>
      <c r="BN344" s="18" t="s">
        <v>433</v>
      </c>
      <c r="BO344">
        <v>1</v>
      </c>
      <c r="BP344" s="54">
        <v>0</v>
      </c>
      <c r="BQ344" t="s">
        <v>433</v>
      </c>
      <c r="BR344" s="54" t="s">
        <v>433</v>
      </c>
      <c r="BT344" s="18"/>
      <c r="BU344" t="s">
        <v>433</v>
      </c>
      <c r="BV344" s="18" t="s">
        <v>433</v>
      </c>
      <c r="BW344" s="18" t="s">
        <v>581</v>
      </c>
      <c r="CD344" s="18"/>
      <c r="CG344" s="18"/>
      <c r="CJ344" s="25">
        <v>44.74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 s="18">
        <v>0</v>
      </c>
      <c r="CS344">
        <v>0</v>
      </c>
      <c r="CT344">
        <v>0</v>
      </c>
      <c r="CU344">
        <v>0</v>
      </c>
      <c r="CV344" s="18">
        <v>1</v>
      </c>
      <c r="CW344">
        <v>0</v>
      </c>
      <c r="CX344">
        <v>0</v>
      </c>
      <c r="CY344">
        <v>0</v>
      </c>
      <c r="CZ344">
        <v>0</v>
      </c>
      <c r="DA344" s="18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s="18">
        <v>1</v>
      </c>
      <c r="DN344" s="18"/>
      <c r="DS344" s="43" t="s">
        <v>397</v>
      </c>
    </row>
    <row r="345" spans="1:123" x14ac:dyDescent="0.25">
      <c r="A345">
        <v>344</v>
      </c>
      <c r="B345">
        <v>21</v>
      </c>
      <c r="C345" s="25" t="s">
        <v>580</v>
      </c>
      <c r="D345" s="12">
        <v>7.3</v>
      </c>
      <c r="E345" s="14">
        <v>0.03</v>
      </c>
      <c r="F345" s="7">
        <f t="shared" si="240"/>
        <v>243.33333333333334</v>
      </c>
      <c r="G345" s="7">
        <f t="shared" si="230"/>
        <v>7.27</v>
      </c>
      <c r="H345" s="16">
        <f t="shared" si="231"/>
        <v>7.33</v>
      </c>
      <c r="I345" s="11">
        <f t="shared" si="228"/>
        <v>0.29748949379856965</v>
      </c>
      <c r="J345" s="39">
        <f t="shared" si="229"/>
        <v>1.2225595635557657E-3</v>
      </c>
      <c r="K345" s="39">
        <f t="shared" si="236"/>
        <v>817.95605695606355</v>
      </c>
      <c r="L345" s="39">
        <f t="shared" si="237"/>
        <v>0.29626693423501388</v>
      </c>
      <c r="M345" s="39">
        <f t="shared" si="238"/>
        <v>0.29871205336212542</v>
      </c>
      <c r="N345" s="42"/>
      <c r="O345" s="8"/>
      <c r="P345" s="9"/>
      <c r="Q345" s="9"/>
      <c r="R345" s="8"/>
      <c r="S345" s="9"/>
      <c r="T345" s="9"/>
      <c r="U345" s="8"/>
      <c r="V345" s="9"/>
      <c r="W345" s="9"/>
      <c r="X345" s="9"/>
      <c r="Y345" s="8"/>
      <c r="Z345" s="9"/>
      <c r="AA345" s="8">
        <v>0</v>
      </c>
      <c r="AB345" s="9">
        <v>1</v>
      </c>
      <c r="AC345" s="8">
        <v>0</v>
      </c>
      <c r="AD345" s="9">
        <v>0</v>
      </c>
      <c r="AE345" s="9">
        <v>0</v>
      </c>
      <c r="AF345" s="9">
        <v>1</v>
      </c>
      <c r="AG345" s="9">
        <v>0</v>
      </c>
      <c r="AH345" s="8">
        <v>609852</v>
      </c>
      <c r="AI345" s="9">
        <v>10</v>
      </c>
      <c r="AJ345" s="9">
        <f t="shared" si="235"/>
        <v>609841</v>
      </c>
      <c r="AL345" s="7">
        <v>11.59</v>
      </c>
      <c r="AM345" s="7">
        <f t="shared" si="239"/>
        <v>27.150000000000006</v>
      </c>
      <c r="AN345" s="9">
        <v>1</v>
      </c>
      <c r="AO345" s="9">
        <v>0</v>
      </c>
      <c r="AP345" s="9">
        <v>0</v>
      </c>
      <c r="AQ345" s="9">
        <v>0</v>
      </c>
      <c r="AR345" s="9">
        <v>1</v>
      </c>
      <c r="AS345" s="9">
        <v>0</v>
      </c>
      <c r="AT345" s="8">
        <v>1</v>
      </c>
      <c r="AU345" s="9">
        <v>0</v>
      </c>
      <c r="AV345" s="31">
        <v>0</v>
      </c>
      <c r="AW345" s="9">
        <v>0</v>
      </c>
      <c r="AX345" s="9">
        <v>0</v>
      </c>
      <c r="AY345" s="31">
        <v>1</v>
      </c>
      <c r="AZ345" s="21">
        <v>1970</v>
      </c>
      <c r="BA345" s="23"/>
      <c r="BB345" s="39" t="s">
        <v>433</v>
      </c>
      <c r="BC345" s="39" t="s">
        <v>433</v>
      </c>
      <c r="BD345" s="39" t="s">
        <v>433</v>
      </c>
      <c r="BE345" s="59" t="s">
        <v>433</v>
      </c>
      <c r="BF345" s="39" t="s">
        <v>433</v>
      </c>
      <c r="BG345" s="59" t="s">
        <v>433</v>
      </c>
      <c r="BH345" s="39" t="s">
        <v>433</v>
      </c>
      <c r="BI345" s="39" t="s">
        <v>433</v>
      </c>
      <c r="BJ345" s="39" t="s">
        <v>433</v>
      </c>
      <c r="BK345" s="39" t="s">
        <v>433</v>
      </c>
      <c r="BL345" s="39" t="s">
        <v>433</v>
      </c>
      <c r="BM345" s="57" t="s">
        <v>433</v>
      </c>
      <c r="BN345" s="18" t="s">
        <v>433</v>
      </c>
      <c r="BO345">
        <v>1</v>
      </c>
      <c r="BP345" s="54">
        <v>0</v>
      </c>
      <c r="BQ345" t="s">
        <v>433</v>
      </c>
      <c r="BR345" s="54" t="s">
        <v>433</v>
      </c>
      <c r="BT345" s="18"/>
      <c r="BU345" t="s">
        <v>433</v>
      </c>
      <c r="BV345" s="18" t="s">
        <v>433</v>
      </c>
      <c r="BW345" s="18" t="s">
        <v>581</v>
      </c>
      <c r="CD345" s="18"/>
      <c r="CG345" s="18"/>
      <c r="CJ345" s="25">
        <v>44.74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 s="18">
        <v>0</v>
      </c>
      <c r="CS345">
        <v>0</v>
      </c>
      <c r="CT345">
        <v>0</v>
      </c>
      <c r="CU345">
        <v>0</v>
      </c>
      <c r="CV345" s="18">
        <v>1</v>
      </c>
      <c r="CW345">
        <v>0</v>
      </c>
      <c r="CX345">
        <v>0</v>
      </c>
      <c r="CY345">
        <v>0</v>
      </c>
      <c r="CZ345">
        <v>0</v>
      </c>
      <c r="DA345" s="18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 s="18">
        <v>1</v>
      </c>
      <c r="DN345" s="18"/>
      <c r="DS345" s="43" t="s">
        <v>397</v>
      </c>
    </row>
    <row r="346" spans="1:123" s="69" customFormat="1" x14ac:dyDescent="0.25">
      <c r="A346" s="69">
        <v>345</v>
      </c>
      <c r="B346" s="69">
        <v>21</v>
      </c>
      <c r="C346" s="70" t="s">
        <v>580</v>
      </c>
      <c r="D346" s="71">
        <v>7.3</v>
      </c>
      <c r="E346" s="72">
        <v>0.03</v>
      </c>
      <c r="F346" s="73">
        <f t="shared" si="240"/>
        <v>243.33333333333334</v>
      </c>
      <c r="G346" s="73">
        <f t="shared" si="230"/>
        <v>7.27</v>
      </c>
      <c r="H346" s="74">
        <f t="shared" si="231"/>
        <v>7.33</v>
      </c>
      <c r="I346" s="75">
        <f t="shared" si="228"/>
        <v>0.29748993844279964</v>
      </c>
      <c r="J346" s="76">
        <f t="shared" si="229"/>
        <v>1.2225613908608203E-3</v>
      </c>
      <c r="K346" s="76">
        <f t="shared" ref="K346:K358" si="241">IFERROR(1/J346, "X")</f>
        <v>817.95483439558632</v>
      </c>
      <c r="L346" s="76">
        <f t="shared" ref="L346:L358" si="242">IFERROR(I346-J346, "X")</f>
        <v>0.29626737705193884</v>
      </c>
      <c r="M346" s="76">
        <f t="shared" ref="M346:M358" si="243">IFERROR(I346+J346, "X")</f>
        <v>0.29871249983366044</v>
      </c>
      <c r="N346" s="77"/>
      <c r="O346" s="78"/>
      <c r="P346" s="79"/>
      <c r="Q346" s="79"/>
      <c r="R346" s="78"/>
      <c r="S346" s="79"/>
      <c r="T346" s="79"/>
      <c r="U346" s="78"/>
      <c r="V346" s="79"/>
      <c r="W346" s="79"/>
      <c r="X346" s="79"/>
      <c r="Y346" s="78"/>
      <c r="Z346" s="79"/>
      <c r="AA346" s="78">
        <v>0</v>
      </c>
      <c r="AB346" s="79">
        <v>1</v>
      </c>
      <c r="AC346" s="78">
        <v>0</v>
      </c>
      <c r="AD346" s="79">
        <v>0</v>
      </c>
      <c r="AE346" s="79">
        <v>0</v>
      </c>
      <c r="AF346" s="79">
        <v>1</v>
      </c>
      <c r="AG346" s="79">
        <v>0</v>
      </c>
      <c r="AH346" s="78">
        <v>609852</v>
      </c>
      <c r="AI346" s="79">
        <v>12</v>
      </c>
      <c r="AJ346" s="79">
        <f t="shared" si="235"/>
        <v>609839</v>
      </c>
      <c r="AK346" s="79"/>
      <c r="AL346" s="73">
        <v>11.59</v>
      </c>
      <c r="AM346" s="73">
        <f t="shared" si="239"/>
        <v>27.150000000000006</v>
      </c>
      <c r="AN346" s="79">
        <v>1</v>
      </c>
      <c r="AO346" s="79">
        <v>0</v>
      </c>
      <c r="AP346" s="79">
        <v>0</v>
      </c>
      <c r="AQ346" s="79">
        <v>0</v>
      </c>
      <c r="AR346" s="79">
        <v>1</v>
      </c>
      <c r="AS346" s="79">
        <v>0</v>
      </c>
      <c r="AT346" s="78">
        <v>1</v>
      </c>
      <c r="AU346" s="79">
        <v>0</v>
      </c>
      <c r="AV346" s="80">
        <v>0</v>
      </c>
      <c r="AW346" s="79">
        <v>0</v>
      </c>
      <c r="AX346" s="79">
        <v>0</v>
      </c>
      <c r="AY346" s="80">
        <v>1</v>
      </c>
      <c r="AZ346" s="81">
        <v>1970</v>
      </c>
      <c r="BA346" s="82"/>
      <c r="BB346" s="76" t="s">
        <v>433</v>
      </c>
      <c r="BC346" s="76" t="s">
        <v>433</v>
      </c>
      <c r="BD346" s="76" t="s">
        <v>433</v>
      </c>
      <c r="BE346" s="83" t="s">
        <v>433</v>
      </c>
      <c r="BF346" s="76" t="s">
        <v>433</v>
      </c>
      <c r="BG346" s="83" t="s">
        <v>433</v>
      </c>
      <c r="BH346" s="76" t="s">
        <v>433</v>
      </c>
      <c r="BI346" s="76" t="s">
        <v>433</v>
      </c>
      <c r="BJ346" s="76" t="s">
        <v>433</v>
      </c>
      <c r="BK346" s="76" t="s">
        <v>433</v>
      </c>
      <c r="BL346" s="76" t="s">
        <v>433</v>
      </c>
      <c r="BM346" s="84" t="s">
        <v>433</v>
      </c>
      <c r="BN346" s="85" t="s">
        <v>433</v>
      </c>
      <c r="BO346" s="69">
        <v>1</v>
      </c>
      <c r="BP346" s="86">
        <v>0</v>
      </c>
      <c r="BQ346" s="69" t="s">
        <v>433</v>
      </c>
      <c r="BR346" s="86" t="s">
        <v>433</v>
      </c>
      <c r="BT346" s="85"/>
      <c r="BU346" s="69" t="s">
        <v>433</v>
      </c>
      <c r="BV346" s="85" t="s">
        <v>433</v>
      </c>
      <c r="BW346" s="85" t="s">
        <v>581</v>
      </c>
      <c r="CD346" s="85"/>
      <c r="CG346" s="85"/>
      <c r="CJ346" s="70">
        <v>44.74</v>
      </c>
      <c r="CK346" s="69">
        <v>0</v>
      </c>
      <c r="CL346" s="69">
        <v>0</v>
      </c>
      <c r="CM346" s="69">
        <v>0</v>
      </c>
      <c r="CN346" s="69">
        <v>0</v>
      </c>
      <c r="CO346" s="69">
        <v>1</v>
      </c>
      <c r="CP346" s="69">
        <v>0</v>
      </c>
      <c r="CQ346" s="69">
        <v>0</v>
      </c>
      <c r="CR346" s="85">
        <v>0</v>
      </c>
      <c r="CS346" s="69">
        <v>0</v>
      </c>
      <c r="CT346" s="69">
        <v>0</v>
      </c>
      <c r="CU346" s="69">
        <v>0</v>
      </c>
      <c r="CV346" s="85">
        <v>1</v>
      </c>
      <c r="CW346" s="69">
        <v>0</v>
      </c>
      <c r="CX346" s="69">
        <v>0</v>
      </c>
      <c r="CY346" s="69">
        <v>0</v>
      </c>
      <c r="CZ346" s="69">
        <v>0</v>
      </c>
      <c r="DA346" s="85">
        <v>0</v>
      </c>
      <c r="DB346" s="69">
        <v>1</v>
      </c>
      <c r="DC346" s="69">
        <v>0</v>
      </c>
      <c r="DD346" s="69">
        <v>0</v>
      </c>
      <c r="DE346" s="69">
        <v>0</v>
      </c>
      <c r="DF346" s="69">
        <v>0</v>
      </c>
      <c r="DG346" s="69">
        <v>0</v>
      </c>
      <c r="DH346" s="69">
        <v>0</v>
      </c>
      <c r="DI346" s="69">
        <v>0</v>
      </c>
      <c r="DJ346" s="69">
        <v>0</v>
      </c>
      <c r="DK346" s="69">
        <v>0</v>
      </c>
      <c r="DL346" s="85">
        <v>1</v>
      </c>
      <c r="DN346" s="85"/>
      <c r="DR346" s="70"/>
      <c r="DS346" s="87" t="s">
        <v>397</v>
      </c>
    </row>
    <row r="347" spans="1:123" x14ac:dyDescent="0.25">
      <c r="A347">
        <v>346</v>
      </c>
      <c r="B347">
        <v>22</v>
      </c>
      <c r="C347" s="25" t="s">
        <v>582</v>
      </c>
      <c r="D347" s="12">
        <v>5</v>
      </c>
      <c r="E347" s="14">
        <v>0.1</v>
      </c>
      <c r="F347" s="7">
        <f t="shared" si="240"/>
        <v>50</v>
      </c>
      <c r="G347" s="7">
        <f t="shared" si="230"/>
        <v>4.9000000000000004</v>
      </c>
      <c r="H347" s="16">
        <f t="shared" si="231"/>
        <v>5.0999999999999996</v>
      </c>
      <c r="I347" s="11">
        <f t="shared" si="228"/>
        <v>0.21218275209520929</v>
      </c>
      <c r="J347" s="39">
        <f t="shared" si="229"/>
        <v>4.2436550419041857E-3</v>
      </c>
      <c r="K347" s="39">
        <f t="shared" si="241"/>
        <v>235.64592082189753</v>
      </c>
      <c r="L347" s="39">
        <f t="shared" si="242"/>
        <v>0.2079390970533051</v>
      </c>
      <c r="M347" s="39">
        <f t="shared" si="243"/>
        <v>0.21642640713711347</v>
      </c>
      <c r="N347" s="42"/>
      <c r="O347" s="8"/>
      <c r="P347" s="9"/>
      <c r="Q347" s="9"/>
      <c r="R347" s="8"/>
      <c r="S347" s="9"/>
      <c r="T347" s="9"/>
      <c r="U347" s="8"/>
      <c r="V347" s="9"/>
      <c r="W347" s="9"/>
      <c r="X347" s="9"/>
      <c r="Y347" s="8"/>
      <c r="Z347" s="9"/>
      <c r="AA347" s="8">
        <v>0</v>
      </c>
      <c r="AB347" s="9">
        <v>1</v>
      </c>
      <c r="AC347" s="8">
        <v>0</v>
      </c>
      <c r="AD347" s="9">
        <v>0</v>
      </c>
      <c r="AE347" s="9">
        <v>1</v>
      </c>
      <c r="AF347" s="9">
        <v>0</v>
      </c>
      <c r="AG347" s="9">
        <v>0</v>
      </c>
      <c r="AH347" s="8">
        <v>53044</v>
      </c>
      <c r="AI347" s="9">
        <v>14</v>
      </c>
      <c r="AJ347" s="9">
        <f t="shared" si="235"/>
        <v>53029</v>
      </c>
      <c r="AL347" s="7">
        <v>7.8040000000000003</v>
      </c>
      <c r="AM347" s="7">
        <f t="shared" si="239"/>
        <v>30.79</v>
      </c>
      <c r="AN347" s="9">
        <v>1</v>
      </c>
      <c r="AO347" s="9">
        <v>0</v>
      </c>
      <c r="AP347" s="9">
        <v>0</v>
      </c>
      <c r="AQ347" s="9">
        <v>0</v>
      </c>
      <c r="AR347" s="9">
        <v>0</v>
      </c>
      <c r="AS347" s="9">
        <v>1</v>
      </c>
      <c r="AT347" s="8">
        <v>0</v>
      </c>
      <c r="AU347" s="9">
        <v>0</v>
      </c>
      <c r="AV347" s="31">
        <v>1</v>
      </c>
      <c r="AW347" s="9">
        <v>0</v>
      </c>
      <c r="AX347" s="9">
        <v>0</v>
      </c>
      <c r="AY347" s="31">
        <v>1</v>
      </c>
      <c r="AZ347" s="21">
        <v>2013</v>
      </c>
      <c r="BA347" s="23"/>
      <c r="BB347" s="39">
        <v>0.14000000000000001</v>
      </c>
      <c r="BC347" s="39">
        <v>0.42</v>
      </c>
      <c r="BD347" s="39">
        <v>0.33</v>
      </c>
      <c r="BE347" s="59">
        <v>0.11</v>
      </c>
      <c r="BF347" s="39" t="s">
        <v>433</v>
      </c>
      <c r="BG347" s="59" t="s">
        <v>433</v>
      </c>
      <c r="BH347" s="39" t="s">
        <v>433</v>
      </c>
      <c r="BI347" s="39" t="s">
        <v>433</v>
      </c>
      <c r="BJ347" s="39" t="s">
        <v>433</v>
      </c>
      <c r="BK347" s="39" t="s">
        <v>433</v>
      </c>
      <c r="BL347" s="39" t="s">
        <v>433</v>
      </c>
      <c r="BM347" s="57">
        <v>1</v>
      </c>
      <c r="BN347" s="18">
        <v>0</v>
      </c>
      <c r="BO347" s="53">
        <f>1-BP347</f>
        <v>0.505</v>
      </c>
      <c r="BP347" s="54">
        <v>0.495</v>
      </c>
      <c r="BQ347">
        <v>1</v>
      </c>
      <c r="BR347" s="54">
        <v>0</v>
      </c>
      <c r="BT347" s="18"/>
      <c r="BU347">
        <f>1-BV347</f>
        <v>0.375</v>
      </c>
      <c r="BV347" s="18">
        <v>0.625</v>
      </c>
      <c r="BW347" s="18" t="s">
        <v>279</v>
      </c>
      <c r="CD347" s="18"/>
      <c r="CG347" s="18"/>
      <c r="CJ347" s="25">
        <v>44.594000000000001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 s="18">
        <v>0</v>
      </c>
      <c r="CS347">
        <v>0</v>
      </c>
      <c r="CT347">
        <v>0</v>
      </c>
      <c r="CU347">
        <v>1</v>
      </c>
      <c r="CV347" s="18">
        <v>0</v>
      </c>
      <c r="CW347">
        <v>0</v>
      </c>
      <c r="CX347">
        <v>0</v>
      </c>
      <c r="CY347">
        <v>0</v>
      </c>
      <c r="CZ347">
        <v>0</v>
      </c>
      <c r="DA347" s="18">
        <v>0</v>
      </c>
      <c r="DB347">
        <v>1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1</v>
      </c>
      <c r="DL347" s="18">
        <v>1</v>
      </c>
      <c r="DN347" s="18"/>
      <c r="DS347" s="43" t="s">
        <v>397</v>
      </c>
    </row>
    <row r="348" spans="1:123" x14ac:dyDescent="0.25">
      <c r="A348">
        <v>347</v>
      </c>
      <c r="B348">
        <v>22</v>
      </c>
      <c r="C348" s="25" t="s">
        <v>582</v>
      </c>
      <c r="D348" s="12">
        <v>7.1</v>
      </c>
      <c r="E348" s="14">
        <v>0.1</v>
      </c>
      <c r="F348" s="7">
        <f t="shared" si="240"/>
        <v>70.999999999999986</v>
      </c>
      <c r="G348" s="7">
        <f t="shared" si="230"/>
        <v>7</v>
      </c>
      <c r="H348" s="16">
        <f t="shared" si="231"/>
        <v>7.1999999999999993</v>
      </c>
      <c r="I348" s="11">
        <f t="shared" si="228"/>
        <v>0.51647633440499785</v>
      </c>
      <c r="J348" s="39">
        <f t="shared" si="229"/>
        <v>7.2743145690844797E-3</v>
      </c>
      <c r="K348" s="39">
        <f t="shared" si="241"/>
        <v>137.46999672655846</v>
      </c>
      <c r="L348" s="39">
        <f t="shared" si="242"/>
        <v>0.5092020198359134</v>
      </c>
      <c r="M348" s="39">
        <f t="shared" si="243"/>
        <v>0.5237506489740823</v>
      </c>
      <c r="N348" s="42"/>
      <c r="O348" s="8"/>
      <c r="P348" s="9"/>
      <c r="Q348" s="9"/>
      <c r="R348" s="8"/>
      <c r="S348" s="9"/>
      <c r="T348" s="9"/>
      <c r="U348" s="8"/>
      <c r="V348" s="9"/>
      <c r="W348" s="9"/>
      <c r="X348" s="9"/>
      <c r="Y348" s="8"/>
      <c r="Z348" s="9"/>
      <c r="AA348" s="8">
        <v>0</v>
      </c>
      <c r="AB348" s="9">
        <v>1</v>
      </c>
      <c r="AC348" s="8">
        <v>0</v>
      </c>
      <c r="AD348" s="9">
        <v>0</v>
      </c>
      <c r="AE348" s="9">
        <v>1</v>
      </c>
      <c r="AF348" s="9">
        <v>0</v>
      </c>
      <c r="AG348" s="9">
        <v>0</v>
      </c>
      <c r="AH348" s="8">
        <v>13870</v>
      </c>
      <c r="AI348" s="9">
        <v>12</v>
      </c>
      <c r="AJ348" s="9">
        <f t="shared" si="235"/>
        <v>13857</v>
      </c>
      <c r="AL348" s="7">
        <v>10.032</v>
      </c>
      <c r="AM348" s="7">
        <f t="shared" si="239"/>
        <v>25.486000000000001</v>
      </c>
      <c r="AN348" s="9">
        <v>1</v>
      </c>
      <c r="AO348" s="9">
        <v>0</v>
      </c>
      <c r="AP348" s="9">
        <v>0</v>
      </c>
      <c r="AQ348" s="9">
        <v>0</v>
      </c>
      <c r="AR348" s="9">
        <v>0</v>
      </c>
      <c r="AS348" s="9">
        <v>1</v>
      </c>
      <c r="AT348" s="8">
        <v>0</v>
      </c>
      <c r="AU348" s="9">
        <v>0</v>
      </c>
      <c r="AV348" s="31">
        <v>1</v>
      </c>
      <c r="AW348" s="9">
        <v>0</v>
      </c>
      <c r="AX348" s="9">
        <v>0</v>
      </c>
      <c r="AY348" s="31">
        <v>1</v>
      </c>
      <c r="AZ348" s="21">
        <v>2013</v>
      </c>
      <c r="BA348" s="23"/>
      <c r="BB348" s="39">
        <v>0.14000000000000001</v>
      </c>
      <c r="BC348" s="39">
        <v>0.42</v>
      </c>
      <c r="BD348" s="39">
        <v>0.33</v>
      </c>
      <c r="BE348" s="59">
        <v>0.11</v>
      </c>
      <c r="BF348" s="39" t="s">
        <v>433</v>
      </c>
      <c r="BG348" s="59" t="s">
        <v>433</v>
      </c>
      <c r="BH348" s="39" t="s">
        <v>433</v>
      </c>
      <c r="BI348" s="39" t="s">
        <v>433</v>
      </c>
      <c r="BJ348" s="39" t="s">
        <v>433</v>
      </c>
      <c r="BK348" s="39" t="s">
        <v>433</v>
      </c>
      <c r="BL348" s="39" t="s">
        <v>433</v>
      </c>
      <c r="BM348" s="57">
        <v>1</v>
      </c>
      <c r="BN348" s="18">
        <v>0</v>
      </c>
      <c r="BO348" s="53">
        <f t="shared" ref="BO348:BO354" si="244">1-BP348</f>
        <v>0.52</v>
      </c>
      <c r="BP348" s="54">
        <v>0.48</v>
      </c>
      <c r="BQ348">
        <v>1</v>
      </c>
      <c r="BR348" s="54">
        <v>0</v>
      </c>
      <c r="BT348" s="18"/>
      <c r="BU348">
        <f t="shared" ref="BU348:BU358" si="245">1-BV348</f>
        <v>0.378</v>
      </c>
      <c r="BV348" s="18">
        <v>0.622</v>
      </c>
      <c r="BW348" s="18" t="s">
        <v>279</v>
      </c>
      <c r="CD348" s="18"/>
      <c r="CG348" s="18"/>
      <c r="CJ348" s="25">
        <v>41.518000000000001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 s="18">
        <v>0</v>
      </c>
      <c r="CS348">
        <v>0</v>
      </c>
      <c r="CT348">
        <v>0</v>
      </c>
      <c r="CU348">
        <v>1</v>
      </c>
      <c r="CV348" s="18">
        <v>0</v>
      </c>
      <c r="CW348">
        <v>0</v>
      </c>
      <c r="CX348">
        <v>0</v>
      </c>
      <c r="CY348">
        <v>0</v>
      </c>
      <c r="CZ348">
        <v>0</v>
      </c>
      <c r="DA348" s="18">
        <v>0</v>
      </c>
      <c r="DB348">
        <v>1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1</v>
      </c>
      <c r="DL348" s="18">
        <v>1</v>
      </c>
      <c r="DN348" s="18"/>
      <c r="DS348" s="43" t="s">
        <v>397</v>
      </c>
    </row>
    <row r="349" spans="1:123" x14ac:dyDescent="0.25">
      <c r="A349">
        <v>348</v>
      </c>
      <c r="B349">
        <v>22</v>
      </c>
      <c r="C349" s="25" t="s">
        <v>582</v>
      </c>
      <c r="D349" s="12">
        <v>4.9000000000000004</v>
      </c>
      <c r="E349" s="14">
        <v>0.1</v>
      </c>
      <c r="F349" s="7">
        <f t="shared" si="240"/>
        <v>49</v>
      </c>
      <c r="G349" s="7">
        <f t="shared" si="230"/>
        <v>4.8000000000000007</v>
      </c>
      <c r="H349" s="16">
        <f t="shared" si="231"/>
        <v>5</v>
      </c>
      <c r="I349" s="11">
        <f t="shared" si="228"/>
        <v>0.33699468069112615</v>
      </c>
      <c r="J349" s="39">
        <f t="shared" si="229"/>
        <v>6.8774424630842074E-3</v>
      </c>
      <c r="K349" s="39">
        <f t="shared" si="241"/>
        <v>145.40288855452633</v>
      </c>
      <c r="L349" s="39">
        <f t="shared" si="242"/>
        <v>0.33011723822804195</v>
      </c>
      <c r="M349" s="39">
        <f t="shared" si="243"/>
        <v>0.34387212315421034</v>
      </c>
      <c r="N349" s="42"/>
      <c r="O349" s="8"/>
      <c r="P349" s="9"/>
      <c r="Q349" s="9"/>
      <c r="R349" s="8"/>
      <c r="S349" s="9"/>
      <c r="T349" s="9"/>
      <c r="U349" s="8"/>
      <c r="V349" s="9"/>
      <c r="W349" s="9"/>
      <c r="X349" s="9"/>
      <c r="Y349" s="8"/>
      <c r="Z349" s="9"/>
      <c r="AA349" s="8">
        <v>0</v>
      </c>
      <c r="AB349" s="9">
        <v>1</v>
      </c>
      <c r="AC349" s="8">
        <v>0</v>
      </c>
      <c r="AD349" s="9">
        <v>0</v>
      </c>
      <c r="AE349" s="9">
        <v>1</v>
      </c>
      <c r="AF349" s="9">
        <v>0</v>
      </c>
      <c r="AG349" s="9">
        <v>0</v>
      </c>
      <c r="AH349" s="8">
        <v>18754</v>
      </c>
      <c r="AI349" s="9">
        <v>12</v>
      </c>
      <c r="AJ349" s="9">
        <f t="shared" si="235"/>
        <v>18741</v>
      </c>
      <c r="AL349" s="7">
        <v>6.3079999999999998</v>
      </c>
      <c r="AM349" s="7">
        <f t="shared" si="239"/>
        <v>32.466000000000001</v>
      </c>
      <c r="AN349" s="9">
        <v>1</v>
      </c>
      <c r="AO349" s="9">
        <v>0</v>
      </c>
      <c r="AP349" s="9">
        <v>0</v>
      </c>
      <c r="AQ349" s="9">
        <v>0</v>
      </c>
      <c r="AR349" s="9">
        <v>0</v>
      </c>
      <c r="AS349" s="9">
        <v>1</v>
      </c>
      <c r="AT349" s="8">
        <v>0</v>
      </c>
      <c r="AU349" s="9">
        <v>0</v>
      </c>
      <c r="AV349" s="31">
        <v>1</v>
      </c>
      <c r="AW349" s="9">
        <v>0</v>
      </c>
      <c r="AX349" s="9">
        <v>0</v>
      </c>
      <c r="AY349" s="31">
        <v>1</v>
      </c>
      <c r="AZ349" s="21">
        <v>2013</v>
      </c>
      <c r="BA349" s="23"/>
      <c r="BB349" s="39">
        <v>0.14000000000000001</v>
      </c>
      <c r="BC349" s="39">
        <v>0.42</v>
      </c>
      <c r="BD349" s="39">
        <v>0.33</v>
      </c>
      <c r="BE349" s="59">
        <v>0.11</v>
      </c>
      <c r="BF349" s="39" t="s">
        <v>433</v>
      </c>
      <c r="BG349" s="59" t="s">
        <v>433</v>
      </c>
      <c r="BH349" s="39" t="s">
        <v>433</v>
      </c>
      <c r="BI349" s="39" t="s">
        <v>433</v>
      </c>
      <c r="BJ349" s="39" t="s">
        <v>433</v>
      </c>
      <c r="BK349" s="39" t="s">
        <v>433</v>
      </c>
      <c r="BL349" s="39" t="s">
        <v>433</v>
      </c>
      <c r="BM349" s="57">
        <v>1</v>
      </c>
      <c r="BN349" s="18">
        <v>0</v>
      </c>
      <c r="BO349" s="53">
        <f t="shared" si="244"/>
        <v>0.57200000000000006</v>
      </c>
      <c r="BP349" s="54">
        <v>0.42799999999999999</v>
      </c>
      <c r="BQ349">
        <v>1</v>
      </c>
      <c r="BR349" s="54">
        <v>0</v>
      </c>
      <c r="BT349" s="18"/>
      <c r="BU349">
        <f t="shared" si="245"/>
        <v>0.45799999999999996</v>
      </c>
      <c r="BV349" s="18">
        <v>0.54200000000000004</v>
      </c>
      <c r="BW349" s="18" t="s">
        <v>279</v>
      </c>
      <c r="CD349" s="18"/>
      <c r="CG349" s="18"/>
      <c r="CJ349" s="25">
        <v>44.774000000000001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 s="18">
        <v>0</v>
      </c>
      <c r="CS349">
        <v>0</v>
      </c>
      <c r="CT349">
        <v>0</v>
      </c>
      <c r="CU349">
        <v>1</v>
      </c>
      <c r="CV349" s="18">
        <v>0</v>
      </c>
      <c r="CW349">
        <v>0</v>
      </c>
      <c r="CX349">
        <v>0</v>
      </c>
      <c r="CY349">
        <v>0</v>
      </c>
      <c r="CZ349">
        <v>0</v>
      </c>
      <c r="DA349" s="18">
        <v>0</v>
      </c>
      <c r="DB349">
        <v>1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1</v>
      </c>
      <c r="DL349" s="18">
        <v>1</v>
      </c>
      <c r="DN349" s="18"/>
      <c r="DS349" s="43" t="s">
        <v>397</v>
      </c>
    </row>
    <row r="350" spans="1:123" x14ac:dyDescent="0.25">
      <c r="A350">
        <v>349</v>
      </c>
      <c r="B350">
        <v>22</v>
      </c>
      <c r="C350" s="25" t="s">
        <v>582</v>
      </c>
      <c r="D350" s="12">
        <v>3.5</v>
      </c>
      <c r="E350" s="14">
        <v>0.2</v>
      </c>
      <c r="F350" s="7">
        <f t="shared" si="240"/>
        <v>17.5</v>
      </c>
      <c r="G350" s="7">
        <f t="shared" si="230"/>
        <v>3.3</v>
      </c>
      <c r="H350" s="16">
        <f t="shared" si="231"/>
        <v>3.7</v>
      </c>
      <c r="I350" s="11">
        <f t="shared" si="228"/>
        <v>0.12159449831189598</v>
      </c>
      <c r="J350" s="39">
        <f t="shared" si="229"/>
        <v>6.9482570463940563E-3</v>
      </c>
      <c r="K350" s="39">
        <f t="shared" si="241"/>
        <v>143.92098526622169</v>
      </c>
      <c r="L350" s="39">
        <f t="shared" si="242"/>
        <v>0.11464624126550192</v>
      </c>
      <c r="M350" s="39">
        <f t="shared" si="243"/>
        <v>0.12854275535829005</v>
      </c>
      <c r="N350" s="42"/>
      <c r="O350" s="8"/>
      <c r="P350" s="9"/>
      <c r="Q350" s="9"/>
      <c r="R350" s="8"/>
      <c r="S350" s="9"/>
      <c r="T350" s="9"/>
      <c r="U350" s="8"/>
      <c r="V350" s="9"/>
      <c r="W350" s="9"/>
      <c r="X350" s="9"/>
      <c r="Y350" s="8"/>
      <c r="Z350" s="9"/>
      <c r="AA350" s="8">
        <v>0</v>
      </c>
      <c r="AB350" s="9">
        <v>1</v>
      </c>
      <c r="AC350" s="8">
        <v>0</v>
      </c>
      <c r="AD350" s="9">
        <v>0</v>
      </c>
      <c r="AE350" s="9">
        <v>1</v>
      </c>
      <c r="AF350" s="9">
        <v>0</v>
      </c>
      <c r="AG350" s="9">
        <v>0</v>
      </c>
      <c r="AH350" s="8">
        <v>20420</v>
      </c>
      <c r="AI350" s="9">
        <v>12</v>
      </c>
      <c r="AJ350" s="9">
        <f t="shared" si="235"/>
        <v>20407</v>
      </c>
      <c r="AL350" s="7">
        <v>7.6660000000000004</v>
      </c>
      <c r="AM350" s="7">
        <f t="shared" si="239"/>
        <v>32.852999999999994</v>
      </c>
      <c r="AN350" s="9">
        <v>1</v>
      </c>
      <c r="AO350" s="9">
        <v>0</v>
      </c>
      <c r="AP350" s="9">
        <v>0</v>
      </c>
      <c r="AQ350" s="9">
        <v>0</v>
      </c>
      <c r="AR350" s="9">
        <v>0</v>
      </c>
      <c r="AS350" s="9">
        <v>1</v>
      </c>
      <c r="AT350" s="8">
        <v>0</v>
      </c>
      <c r="AU350" s="9">
        <v>0</v>
      </c>
      <c r="AV350" s="31">
        <v>1</v>
      </c>
      <c r="AW350" s="9">
        <v>0</v>
      </c>
      <c r="AX350" s="9">
        <v>0</v>
      </c>
      <c r="AY350" s="31">
        <v>1</v>
      </c>
      <c r="AZ350" s="21">
        <v>2013</v>
      </c>
      <c r="BA350" s="23"/>
      <c r="BB350" s="39">
        <v>0.14000000000000001</v>
      </c>
      <c r="BC350" s="39">
        <v>0.42</v>
      </c>
      <c r="BD350" s="39">
        <v>0.33</v>
      </c>
      <c r="BE350" s="59">
        <v>0.11</v>
      </c>
      <c r="BF350" s="39" t="s">
        <v>433</v>
      </c>
      <c r="BG350" s="59" t="s">
        <v>433</v>
      </c>
      <c r="BH350" s="39" t="s">
        <v>433</v>
      </c>
      <c r="BI350" s="39" t="s">
        <v>433</v>
      </c>
      <c r="BJ350" s="39" t="s">
        <v>433</v>
      </c>
      <c r="BK350" s="39" t="s">
        <v>433</v>
      </c>
      <c r="BL350" s="39" t="s">
        <v>433</v>
      </c>
      <c r="BM350" s="57">
        <v>1</v>
      </c>
      <c r="BN350" s="18">
        <v>0</v>
      </c>
      <c r="BO350" s="53">
        <f t="shared" si="244"/>
        <v>0.43300000000000005</v>
      </c>
      <c r="BP350" s="54">
        <v>0.56699999999999995</v>
      </c>
      <c r="BQ350">
        <v>1</v>
      </c>
      <c r="BR350" s="54">
        <v>0</v>
      </c>
      <c r="BT350" s="18"/>
      <c r="BU350">
        <f t="shared" si="245"/>
        <v>0.29600000000000004</v>
      </c>
      <c r="BV350" s="18">
        <v>0.70399999999999996</v>
      </c>
      <c r="BW350" s="18" t="s">
        <v>279</v>
      </c>
      <c r="CD350" s="18"/>
      <c r="CG350" s="18"/>
      <c r="CJ350" s="25">
        <v>46.518999999999998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 s="18">
        <v>0</v>
      </c>
      <c r="CS350">
        <v>0</v>
      </c>
      <c r="CT350">
        <v>0</v>
      </c>
      <c r="CU350">
        <v>1</v>
      </c>
      <c r="CV350" s="18">
        <v>0</v>
      </c>
      <c r="CW350">
        <v>0</v>
      </c>
      <c r="CX350">
        <v>0</v>
      </c>
      <c r="CY350">
        <v>0</v>
      </c>
      <c r="CZ350">
        <v>0</v>
      </c>
      <c r="DA350" s="18">
        <v>0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1</v>
      </c>
      <c r="DL350" s="18">
        <v>1</v>
      </c>
      <c r="DN350" s="18"/>
      <c r="DS350" s="43" t="s">
        <v>397</v>
      </c>
    </row>
    <row r="351" spans="1:123" x14ac:dyDescent="0.25">
      <c r="A351">
        <v>350</v>
      </c>
      <c r="B351">
        <v>22</v>
      </c>
      <c r="C351" s="25" t="s">
        <v>582</v>
      </c>
      <c r="D351" s="12">
        <v>13.6</v>
      </c>
      <c r="E351" s="14">
        <v>1.5</v>
      </c>
      <c r="F351" s="7">
        <f t="shared" si="240"/>
        <v>9.0666666666666664</v>
      </c>
      <c r="G351" s="7">
        <f t="shared" si="230"/>
        <v>12.1</v>
      </c>
      <c r="H351" s="16">
        <f t="shared" si="231"/>
        <v>15.1</v>
      </c>
      <c r="I351" s="11">
        <f t="shared" si="228"/>
        <v>3.9341831513423985E-2</v>
      </c>
      <c r="J351" s="39">
        <f t="shared" si="229"/>
        <v>4.3391725933923514E-3</v>
      </c>
      <c r="K351" s="39">
        <f t="shared" si="241"/>
        <v>230.45868272739139</v>
      </c>
      <c r="L351" s="39">
        <f t="shared" si="242"/>
        <v>3.5002658920031633E-2</v>
      </c>
      <c r="M351" s="39">
        <f t="shared" si="243"/>
        <v>4.3681004106816336E-2</v>
      </c>
      <c r="N351" s="42"/>
      <c r="O351" s="8"/>
      <c r="P351" s="9"/>
      <c r="Q351" s="9"/>
      <c r="R351" s="8"/>
      <c r="S351" s="9"/>
      <c r="T351" s="9"/>
      <c r="U351" s="8"/>
      <c r="V351" s="9"/>
      <c r="W351" s="9"/>
      <c r="X351" s="9"/>
      <c r="Y351" s="8"/>
      <c r="Z351" s="9"/>
      <c r="AA351" s="8">
        <v>0</v>
      </c>
      <c r="AB351" s="9">
        <v>1</v>
      </c>
      <c r="AC351" s="8">
        <v>0</v>
      </c>
      <c r="AD351" s="9">
        <v>0</v>
      </c>
      <c r="AE351" s="9">
        <v>1</v>
      </c>
      <c r="AF351" s="9">
        <v>0</v>
      </c>
      <c r="AG351" s="9">
        <v>0</v>
      </c>
      <c r="AH351" s="8">
        <v>53044</v>
      </c>
      <c r="AI351" s="9">
        <v>14</v>
      </c>
      <c r="AJ351" s="9">
        <f t="shared" si="235"/>
        <v>53029</v>
      </c>
      <c r="AL351" s="7">
        <v>7.8040000000000003</v>
      </c>
      <c r="AM351" s="7">
        <f t="shared" si="239"/>
        <v>30.79</v>
      </c>
      <c r="AN351" s="9">
        <v>1</v>
      </c>
      <c r="AO351" s="9">
        <v>0</v>
      </c>
      <c r="AP351" s="9">
        <v>0</v>
      </c>
      <c r="AQ351" s="9">
        <v>0</v>
      </c>
      <c r="AR351" s="9">
        <v>0</v>
      </c>
      <c r="AS351" s="9">
        <v>1</v>
      </c>
      <c r="AT351" s="8">
        <v>0</v>
      </c>
      <c r="AU351" s="9">
        <v>0</v>
      </c>
      <c r="AV351" s="31">
        <v>1</v>
      </c>
      <c r="AW351" s="9">
        <v>0</v>
      </c>
      <c r="AX351" s="9">
        <v>0</v>
      </c>
      <c r="AY351" s="31">
        <v>1</v>
      </c>
      <c r="AZ351" s="21">
        <v>2013</v>
      </c>
      <c r="BA351" s="23"/>
      <c r="BB351" s="39">
        <v>0.14000000000000001</v>
      </c>
      <c r="BC351" s="39">
        <v>0.42</v>
      </c>
      <c r="BD351" s="39">
        <v>0.33</v>
      </c>
      <c r="BE351" s="59">
        <v>0.11</v>
      </c>
      <c r="BF351" s="39" t="s">
        <v>433</v>
      </c>
      <c r="BG351" s="59" t="s">
        <v>433</v>
      </c>
      <c r="BH351" s="39" t="s">
        <v>433</v>
      </c>
      <c r="BI351" s="39" t="s">
        <v>433</v>
      </c>
      <c r="BJ351" s="39" t="s">
        <v>433</v>
      </c>
      <c r="BK351" s="39" t="s">
        <v>433</v>
      </c>
      <c r="BL351" s="39" t="s">
        <v>433</v>
      </c>
      <c r="BM351" s="57">
        <v>1</v>
      </c>
      <c r="BN351" s="18">
        <v>0</v>
      </c>
      <c r="BO351" s="53">
        <f>1-BP351</f>
        <v>0.505</v>
      </c>
      <c r="BP351" s="54">
        <v>0.495</v>
      </c>
      <c r="BQ351">
        <v>1</v>
      </c>
      <c r="BR351" s="54">
        <v>0</v>
      </c>
      <c r="BT351" s="18"/>
      <c r="BU351">
        <f t="shared" si="245"/>
        <v>0.375</v>
      </c>
      <c r="BV351" s="18">
        <v>0.625</v>
      </c>
      <c r="BW351" s="18" t="s">
        <v>279</v>
      </c>
      <c r="CD351" s="18"/>
      <c r="CG351" s="18"/>
      <c r="CJ351" s="25">
        <v>44.594000000000001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 s="18">
        <v>1</v>
      </c>
      <c r="CS351">
        <v>0</v>
      </c>
      <c r="CT351">
        <v>1</v>
      </c>
      <c r="CU351">
        <v>0</v>
      </c>
      <c r="CV351" s="18">
        <v>0</v>
      </c>
      <c r="CW351">
        <v>0</v>
      </c>
      <c r="CX351">
        <v>1</v>
      </c>
      <c r="CY351">
        <v>0</v>
      </c>
      <c r="CZ351">
        <v>0</v>
      </c>
      <c r="DA351" s="18">
        <v>0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1</v>
      </c>
      <c r="DL351" s="18">
        <v>1</v>
      </c>
      <c r="DN351" s="18"/>
      <c r="DS351" s="43" t="s">
        <v>397</v>
      </c>
    </row>
    <row r="352" spans="1:123" x14ac:dyDescent="0.25">
      <c r="A352">
        <v>351</v>
      </c>
      <c r="B352">
        <v>22</v>
      </c>
      <c r="C352" s="25" t="s">
        <v>582</v>
      </c>
      <c r="D352" s="12">
        <v>14.6</v>
      </c>
      <c r="E352" s="14">
        <v>1.5</v>
      </c>
      <c r="F352" s="7">
        <f t="shared" si="240"/>
        <v>9.7333333333333325</v>
      </c>
      <c r="G352" s="7">
        <f t="shared" si="230"/>
        <v>13.1</v>
      </c>
      <c r="H352" s="16">
        <f t="shared" si="231"/>
        <v>16.100000000000001</v>
      </c>
      <c r="I352" s="11">
        <f t="shared" si="228"/>
        <v>8.2403838857020115E-2</v>
      </c>
      <c r="J352" s="39">
        <f t="shared" si="229"/>
        <v>8.4661478277760407E-3</v>
      </c>
      <c r="K352" s="39">
        <f t="shared" si="241"/>
        <v>118.11747448103425</v>
      </c>
      <c r="L352" s="39">
        <f t="shared" si="242"/>
        <v>7.3937691029244079E-2</v>
      </c>
      <c r="M352" s="39">
        <f t="shared" si="243"/>
        <v>9.086998668479615E-2</v>
      </c>
      <c r="N352" s="42"/>
      <c r="O352" s="8"/>
      <c r="P352" s="9"/>
      <c r="Q352" s="9"/>
      <c r="R352" s="8"/>
      <c r="S352" s="9"/>
      <c r="T352" s="9"/>
      <c r="U352" s="8"/>
      <c r="V352" s="9"/>
      <c r="W352" s="9"/>
      <c r="X352" s="9"/>
      <c r="Y352" s="8"/>
      <c r="Z352" s="9"/>
      <c r="AA352" s="8">
        <v>0</v>
      </c>
      <c r="AB352" s="9">
        <v>1</v>
      </c>
      <c r="AC352" s="8">
        <v>0</v>
      </c>
      <c r="AD352" s="9">
        <v>0</v>
      </c>
      <c r="AE352" s="9">
        <v>1</v>
      </c>
      <c r="AF352" s="9">
        <v>0</v>
      </c>
      <c r="AG352" s="9">
        <v>0</v>
      </c>
      <c r="AH352" s="8">
        <v>13870</v>
      </c>
      <c r="AI352" s="9">
        <v>12</v>
      </c>
      <c r="AJ352" s="9">
        <f t="shared" si="235"/>
        <v>13857</v>
      </c>
      <c r="AL352" s="7">
        <v>10.032</v>
      </c>
      <c r="AM352" s="7">
        <f t="shared" si="239"/>
        <v>25.486000000000001</v>
      </c>
      <c r="AN352" s="9">
        <v>1</v>
      </c>
      <c r="AO352" s="9">
        <v>0</v>
      </c>
      <c r="AP352" s="9">
        <v>0</v>
      </c>
      <c r="AQ352" s="9">
        <v>0</v>
      </c>
      <c r="AR352" s="9">
        <v>0</v>
      </c>
      <c r="AS352" s="9">
        <v>1</v>
      </c>
      <c r="AT352" s="8">
        <v>0</v>
      </c>
      <c r="AU352" s="9">
        <v>0</v>
      </c>
      <c r="AV352" s="31">
        <v>1</v>
      </c>
      <c r="AW352" s="9">
        <v>0</v>
      </c>
      <c r="AX352" s="9">
        <v>0</v>
      </c>
      <c r="AY352" s="31">
        <v>1</v>
      </c>
      <c r="AZ352" s="21">
        <v>2013</v>
      </c>
      <c r="BA352" s="23"/>
      <c r="BB352" s="39">
        <v>0.14000000000000001</v>
      </c>
      <c r="BC352" s="39">
        <v>0.42</v>
      </c>
      <c r="BD352" s="39">
        <v>0.33</v>
      </c>
      <c r="BE352" s="59">
        <v>0.11</v>
      </c>
      <c r="BF352" s="39" t="s">
        <v>433</v>
      </c>
      <c r="BG352" s="59" t="s">
        <v>433</v>
      </c>
      <c r="BH352" s="39" t="s">
        <v>433</v>
      </c>
      <c r="BI352" s="39" t="s">
        <v>433</v>
      </c>
      <c r="BJ352" s="39" t="s">
        <v>433</v>
      </c>
      <c r="BK352" s="39" t="s">
        <v>433</v>
      </c>
      <c r="BL352" s="39" t="s">
        <v>433</v>
      </c>
      <c r="BM352" s="57">
        <v>1</v>
      </c>
      <c r="BN352" s="18">
        <v>0</v>
      </c>
      <c r="BO352" s="53">
        <f t="shared" si="244"/>
        <v>0.52</v>
      </c>
      <c r="BP352" s="54">
        <v>0.48</v>
      </c>
      <c r="BQ352">
        <v>1</v>
      </c>
      <c r="BR352" s="54">
        <v>0</v>
      </c>
      <c r="BT352" s="18"/>
      <c r="BU352">
        <f t="shared" si="245"/>
        <v>0.378</v>
      </c>
      <c r="BV352" s="18">
        <v>0.622</v>
      </c>
      <c r="BW352" s="18" t="s">
        <v>279</v>
      </c>
      <c r="CD352" s="18"/>
      <c r="CG352" s="18"/>
      <c r="CJ352" s="25">
        <v>41.518000000000001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 s="18">
        <v>1</v>
      </c>
      <c r="CS352">
        <v>0</v>
      </c>
      <c r="CT352">
        <v>1</v>
      </c>
      <c r="CU352">
        <v>0</v>
      </c>
      <c r="CV352" s="18">
        <v>0</v>
      </c>
      <c r="CW352">
        <v>0</v>
      </c>
      <c r="CX352">
        <v>1</v>
      </c>
      <c r="CY352">
        <v>0</v>
      </c>
      <c r="CZ352">
        <v>0</v>
      </c>
      <c r="DA352" s="18">
        <v>0</v>
      </c>
      <c r="DB352">
        <v>1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0</v>
      </c>
      <c r="DK352">
        <v>1</v>
      </c>
      <c r="DL352" s="18">
        <v>1</v>
      </c>
      <c r="DN352" s="18"/>
      <c r="DS352" s="43" t="s">
        <v>397</v>
      </c>
    </row>
    <row r="353" spans="1:123" x14ac:dyDescent="0.25">
      <c r="A353">
        <v>352</v>
      </c>
      <c r="B353">
        <v>22</v>
      </c>
      <c r="C353" s="25" t="s">
        <v>582</v>
      </c>
      <c r="D353" s="12">
        <v>11.2</v>
      </c>
      <c r="E353" s="14">
        <v>3</v>
      </c>
      <c r="F353" s="7">
        <f t="shared" si="240"/>
        <v>3.7333333333333329</v>
      </c>
      <c r="G353" s="7">
        <f t="shared" si="230"/>
        <v>8.1999999999999993</v>
      </c>
      <c r="H353" s="16">
        <f t="shared" si="231"/>
        <v>14.2</v>
      </c>
      <c r="I353" s="11">
        <f t="shared" si="228"/>
        <v>2.7260822444108244E-2</v>
      </c>
      <c r="J353" s="39">
        <f t="shared" si="229"/>
        <v>7.3020060118147078E-3</v>
      </c>
      <c r="K353" s="39">
        <f t="shared" si="241"/>
        <v>136.94866840454409</v>
      </c>
      <c r="L353" s="39">
        <f t="shared" si="242"/>
        <v>1.9958816432293535E-2</v>
      </c>
      <c r="M353" s="39">
        <f t="shared" si="243"/>
        <v>3.4562828455922949E-2</v>
      </c>
      <c r="N353" s="42"/>
      <c r="O353" s="8"/>
      <c r="P353" s="9"/>
      <c r="Q353" s="9"/>
      <c r="R353" s="8"/>
      <c r="S353" s="9"/>
      <c r="T353" s="9"/>
      <c r="U353" s="8"/>
      <c r="V353" s="9"/>
      <c r="W353" s="9"/>
      <c r="X353" s="9"/>
      <c r="Y353" s="8"/>
      <c r="Z353" s="9"/>
      <c r="AA353" s="8">
        <v>0</v>
      </c>
      <c r="AB353" s="9">
        <v>1</v>
      </c>
      <c r="AC353" s="8">
        <v>0</v>
      </c>
      <c r="AD353" s="9">
        <v>0</v>
      </c>
      <c r="AE353" s="9">
        <v>1</v>
      </c>
      <c r="AF353" s="9">
        <v>0</v>
      </c>
      <c r="AG353" s="9">
        <v>0</v>
      </c>
      <c r="AH353" s="8">
        <v>18754</v>
      </c>
      <c r="AI353" s="9">
        <v>12</v>
      </c>
      <c r="AJ353" s="9">
        <f t="shared" si="235"/>
        <v>18741</v>
      </c>
      <c r="AL353" s="7">
        <v>6.3079999999999998</v>
      </c>
      <c r="AM353" s="7">
        <f t="shared" si="239"/>
        <v>32.466000000000001</v>
      </c>
      <c r="AN353" s="9">
        <v>1</v>
      </c>
      <c r="AO353" s="9">
        <v>0</v>
      </c>
      <c r="AP353" s="9">
        <v>0</v>
      </c>
      <c r="AQ353" s="9">
        <v>0</v>
      </c>
      <c r="AR353" s="9">
        <v>0</v>
      </c>
      <c r="AS353" s="9">
        <v>1</v>
      </c>
      <c r="AT353" s="8">
        <v>0</v>
      </c>
      <c r="AU353" s="9">
        <v>0</v>
      </c>
      <c r="AV353" s="31">
        <v>1</v>
      </c>
      <c r="AW353" s="9">
        <v>0</v>
      </c>
      <c r="AX353" s="9">
        <v>0</v>
      </c>
      <c r="AY353" s="31">
        <v>1</v>
      </c>
      <c r="AZ353" s="21">
        <v>2013</v>
      </c>
      <c r="BA353" s="23"/>
      <c r="BB353" s="39">
        <v>0.14000000000000001</v>
      </c>
      <c r="BC353" s="39">
        <v>0.42</v>
      </c>
      <c r="BD353" s="39">
        <v>0.33</v>
      </c>
      <c r="BE353" s="59">
        <v>0.11</v>
      </c>
      <c r="BF353" s="39" t="s">
        <v>433</v>
      </c>
      <c r="BG353" s="59" t="s">
        <v>433</v>
      </c>
      <c r="BH353" s="39" t="s">
        <v>433</v>
      </c>
      <c r="BI353" s="39" t="s">
        <v>433</v>
      </c>
      <c r="BJ353" s="39" t="s">
        <v>433</v>
      </c>
      <c r="BK353" s="39" t="s">
        <v>433</v>
      </c>
      <c r="BL353" s="39" t="s">
        <v>433</v>
      </c>
      <c r="BM353" s="57">
        <v>1</v>
      </c>
      <c r="BN353" s="18">
        <v>0</v>
      </c>
      <c r="BO353" s="53">
        <f t="shared" si="244"/>
        <v>0.57200000000000006</v>
      </c>
      <c r="BP353" s="54">
        <v>0.42799999999999999</v>
      </c>
      <c r="BQ353">
        <v>1</v>
      </c>
      <c r="BR353" s="54">
        <v>0</v>
      </c>
      <c r="BT353" s="18"/>
      <c r="BU353">
        <f t="shared" si="245"/>
        <v>0.45799999999999996</v>
      </c>
      <c r="BV353" s="18">
        <v>0.54200000000000004</v>
      </c>
      <c r="BW353" s="18" t="s">
        <v>279</v>
      </c>
      <c r="CD353" s="18"/>
      <c r="CG353" s="18"/>
      <c r="CJ353" s="25">
        <v>44.774000000000001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 s="18">
        <v>1</v>
      </c>
      <c r="CS353">
        <v>0</v>
      </c>
      <c r="CT353">
        <v>1</v>
      </c>
      <c r="CU353">
        <v>0</v>
      </c>
      <c r="CV353" s="18">
        <v>0</v>
      </c>
      <c r="CW353">
        <v>0</v>
      </c>
      <c r="CX353">
        <v>1</v>
      </c>
      <c r="CY353">
        <v>0</v>
      </c>
      <c r="CZ353">
        <v>0</v>
      </c>
      <c r="DA353" s="18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1</v>
      </c>
      <c r="DL353" s="18">
        <v>1</v>
      </c>
      <c r="DN353" s="18"/>
      <c r="DS353" s="43" t="s">
        <v>397</v>
      </c>
    </row>
    <row r="354" spans="1:123" x14ac:dyDescent="0.25">
      <c r="A354">
        <v>353</v>
      </c>
      <c r="B354">
        <v>22</v>
      </c>
      <c r="C354" s="25" t="s">
        <v>582</v>
      </c>
      <c r="D354" s="12">
        <v>11.9</v>
      </c>
      <c r="E354" s="14">
        <v>3.6</v>
      </c>
      <c r="F354" s="7">
        <f t="shared" si="240"/>
        <v>3.3055555555555554</v>
      </c>
      <c r="G354" s="7">
        <f t="shared" si="230"/>
        <v>8.3000000000000007</v>
      </c>
      <c r="H354" s="16">
        <f t="shared" si="231"/>
        <v>15.5</v>
      </c>
      <c r="I354" s="11">
        <f t="shared" si="228"/>
        <v>2.3133355957210736E-2</v>
      </c>
      <c r="J354" s="39">
        <f t="shared" si="229"/>
        <v>6.9983261719292981E-3</v>
      </c>
      <c r="K354" s="39">
        <f t="shared" si="241"/>
        <v>142.89131078386421</v>
      </c>
      <c r="L354" s="39">
        <f t="shared" si="242"/>
        <v>1.6135029785281439E-2</v>
      </c>
      <c r="M354" s="39">
        <f t="shared" si="243"/>
        <v>3.0131682129140032E-2</v>
      </c>
      <c r="N354" s="42"/>
      <c r="O354" s="8"/>
      <c r="P354" s="9"/>
      <c r="Q354" s="9"/>
      <c r="R354" s="8"/>
      <c r="S354" s="9"/>
      <c r="T354" s="9"/>
      <c r="U354" s="8"/>
      <c r="V354" s="9"/>
      <c r="W354" s="9"/>
      <c r="X354" s="9"/>
      <c r="Y354" s="8"/>
      <c r="Z354" s="9"/>
      <c r="AA354" s="8">
        <v>0</v>
      </c>
      <c r="AB354" s="9">
        <v>1</v>
      </c>
      <c r="AC354" s="8">
        <v>0</v>
      </c>
      <c r="AD354" s="9">
        <v>0</v>
      </c>
      <c r="AE354" s="9">
        <v>1</v>
      </c>
      <c r="AF354" s="9">
        <v>0</v>
      </c>
      <c r="AG354" s="9">
        <v>0</v>
      </c>
      <c r="AH354" s="8">
        <v>20420</v>
      </c>
      <c r="AI354" s="9">
        <v>12</v>
      </c>
      <c r="AJ354" s="9">
        <f t="shared" si="235"/>
        <v>20407</v>
      </c>
      <c r="AL354" s="7">
        <v>7.6660000000000004</v>
      </c>
      <c r="AM354" s="7">
        <f t="shared" si="239"/>
        <v>32.852999999999994</v>
      </c>
      <c r="AN354" s="9">
        <v>1</v>
      </c>
      <c r="AO354" s="9">
        <v>0</v>
      </c>
      <c r="AP354" s="9">
        <v>0</v>
      </c>
      <c r="AQ354" s="9">
        <v>0</v>
      </c>
      <c r="AR354" s="9">
        <v>0</v>
      </c>
      <c r="AS354" s="9">
        <v>1</v>
      </c>
      <c r="AT354" s="8">
        <v>0</v>
      </c>
      <c r="AU354" s="9">
        <v>0</v>
      </c>
      <c r="AV354" s="31">
        <v>1</v>
      </c>
      <c r="AW354" s="9">
        <v>0</v>
      </c>
      <c r="AX354" s="9">
        <v>0</v>
      </c>
      <c r="AY354" s="31">
        <v>1</v>
      </c>
      <c r="AZ354" s="21">
        <v>2013</v>
      </c>
      <c r="BA354" s="23"/>
      <c r="BB354" s="39">
        <v>0.14000000000000001</v>
      </c>
      <c r="BC354" s="39">
        <v>0.42</v>
      </c>
      <c r="BD354" s="39">
        <v>0.33</v>
      </c>
      <c r="BE354" s="59">
        <v>0.11</v>
      </c>
      <c r="BF354" s="39" t="s">
        <v>433</v>
      </c>
      <c r="BG354" s="59" t="s">
        <v>433</v>
      </c>
      <c r="BH354" s="39" t="s">
        <v>433</v>
      </c>
      <c r="BI354" s="39" t="s">
        <v>433</v>
      </c>
      <c r="BJ354" s="39" t="s">
        <v>433</v>
      </c>
      <c r="BK354" s="39" t="s">
        <v>433</v>
      </c>
      <c r="BL354" s="39" t="s">
        <v>433</v>
      </c>
      <c r="BM354" s="57">
        <v>1</v>
      </c>
      <c r="BN354" s="18">
        <v>0</v>
      </c>
      <c r="BO354" s="53">
        <f t="shared" si="244"/>
        <v>0.43300000000000005</v>
      </c>
      <c r="BP354" s="54">
        <v>0.56699999999999995</v>
      </c>
      <c r="BQ354">
        <v>1</v>
      </c>
      <c r="BR354" s="54">
        <v>0</v>
      </c>
      <c r="BT354" s="18"/>
      <c r="BU354">
        <f t="shared" si="245"/>
        <v>0.29600000000000004</v>
      </c>
      <c r="BV354" s="18">
        <v>0.70399999999999996</v>
      </c>
      <c r="BW354" s="18" t="s">
        <v>279</v>
      </c>
      <c r="CD354" s="18"/>
      <c r="CG354" s="18"/>
      <c r="CJ354" s="25">
        <v>46.518999999999998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 s="18">
        <v>1</v>
      </c>
      <c r="CS354">
        <v>0</v>
      </c>
      <c r="CT354">
        <v>1</v>
      </c>
      <c r="CU354">
        <v>0</v>
      </c>
      <c r="CV354" s="18">
        <v>0</v>
      </c>
      <c r="CW354">
        <v>0</v>
      </c>
      <c r="CX354">
        <v>1</v>
      </c>
      <c r="CY354">
        <v>0</v>
      </c>
      <c r="CZ354">
        <v>0</v>
      </c>
      <c r="DA354" s="18">
        <v>0</v>
      </c>
      <c r="DB354">
        <v>1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0</v>
      </c>
      <c r="DK354">
        <v>1</v>
      </c>
      <c r="DL354" s="18">
        <v>1</v>
      </c>
      <c r="DN354" s="18"/>
      <c r="DS354" s="43" t="s">
        <v>397</v>
      </c>
    </row>
    <row r="355" spans="1:123" x14ac:dyDescent="0.25">
      <c r="A355">
        <v>354</v>
      </c>
      <c r="B355">
        <v>22</v>
      </c>
      <c r="C355" s="25" t="s">
        <v>582</v>
      </c>
      <c r="D355" s="12">
        <v>5.0999999999999996</v>
      </c>
      <c r="E355" s="14">
        <v>0.1</v>
      </c>
      <c r="F355" s="7">
        <f t="shared" si="240"/>
        <v>50.999999999999993</v>
      </c>
      <c r="G355" s="7">
        <f t="shared" si="230"/>
        <v>5</v>
      </c>
      <c r="H355" s="16">
        <f t="shared" si="231"/>
        <v>5.1999999999999993</v>
      </c>
      <c r="I355" s="11">
        <f t="shared" si="228"/>
        <v>0.2975544533148119</v>
      </c>
      <c r="J355" s="39">
        <f t="shared" si="229"/>
        <v>5.8344010453884694E-3</v>
      </c>
      <c r="K355" s="39">
        <f t="shared" si="241"/>
        <v>171.39719951037708</v>
      </c>
      <c r="L355" s="39">
        <f t="shared" si="242"/>
        <v>0.29172005226942344</v>
      </c>
      <c r="M355" s="39">
        <f t="shared" si="243"/>
        <v>0.30338885436020036</v>
      </c>
      <c r="N355" s="42"/>
      <c r="O355" s="8"/>
      <c r="P355" s="9"/>
      <c r="Q355" s="9"/>
      <c r="R355" s="8"/>
      <c r="S355" s="9"/>
      <c r="T355" s="9"/>
      <c r="U355" s="8"/>
      <c r="V355" s="9"/>
      <c r="W355" s="9"/>
      <c r="X355" s="9"/>
      <c r="Y355" s="8"/>
      <c r="Z355" s="9"/>
      <c r="AA355" s="8">
        <v>0</v>
      </c>
      <c r="AB355" s="9">
        <v>1</v>
      </c>
      <c r="AC355" s="8">
        <v>0</v>
      </c>
      <c r="AD355" s="9">
        <v>0</v>
      </c>
      <c r="AE355" s="9">
        <v>1</v>
      </c>
      <c r="AF355" s="9">
        <v>0</v>
      </c>
      <c r="AG355" s="9">
        <v>0</v>
      </c>
      <c r="AH355" s="8">
        <v>26789</v>
      </c>
      <c r="AI355" s="9">
        <v>12</v>
      </c>
      <c r="AJ355" s="9">
        <f t="shared" si="235"/>
        <v>26776</v>
      </c>
      <c r="AL355" s="7">
        <v>7.8040000000000003</v>
      </c>
      <c r="AM355" s="7">
        <f t="shared" si="239"/>
        <v>30.79</v>
      </c>
      <c r="AN355" s="9">
        <v>1</v>
      </c>
      <c r="AO355" s="9">
        <v>0</v>
      </c>
      <c r="AP355" s="9">
        <v>0</v>
      </c>
      <c r="AQ355" s="9">
        <v>0</v>
      </c>
      <c r="AR355" s="9">
        <v>0</v>
      </c>
      <c r="AS355" s="9">
        <v>1</v>
      </c>
      <c r="AT355" s="8">
        <v>0</v>
      </c>
      <c r="AU355" s="9">
        <v>0</v>
      </c>
      <c r="AV355" s="31">
        <v>1</v>
      </c>
      <c r="AW355" s="9">
        <v>0</v>
      </c>
      <c r="AX355" s="9">
        <v>0</v>
      </c>
      <c r="AY355" s="31">
        <v>1</v>
      </c>
      <c r="AZ355" s="21">
        <v>2013</v>
      </c>
      <c r="BA355" s="23"/>
      <c r="BB355" s="39">
        <v>0.14000000000000001</v>
      </c>
      <c r="BC355" s="39">
        <v>0.42</v>
      </c>
      <c r="BD355" s="39">
        <v>0.33</v>
      </c>
      <c r="BE355" s="59">
        <v>0.11</v>
      </c>
      <c r="BF355" s="39" t="s">
        <v>433</v>
      </c>
      <c r="BG355" s="59" t="s">
        <v>433</v>
      </c>
      <c r="BH355" s="39" t="s">
        <v>433</v>
      </c>
      <c r="BI355" s="39" t="s">
        <v>433</v>
      </c>
      <c r="BJ355" s="39" t="s">
        <v>433</v>
      </c>
      <c r="BK355" s="39" t="s">
        <v>433</v>
      </c>
      <c r="BL355" s="39" t="s">
        <v>433</v>
      </c>
      <c r="BM355" s="57">
        <v>1</v>
      </c>
      <c r="BN355" s="18">
        <v>0</v>
      </c>
      <c r="BO355">
        <v>1</v>
      </c>
      <c r="BP355" s="54">
        <v>0</v>
      </c>
      <c r="BQ355">
        <v>1</v>
      </c>
      <c r="BR355" s="54">
        <v>0</v>
      </c>
      <c r="BT355" s="18"/>
      <c r="BU355">
        <f t="shared" si="245"/>
        <v>0.375</v>
      </c>
      <c r="BV355" s="18">
        <v>0.625</v>
      </c>
      <c r="BW355" s="18" t="s">
        <v>279</v>
      </c>
      <c r="CD355" s="18"/>
      <c r="CG355" s="18"/>
      <c r="CJ355" s="25">
        <v>44.594000000000001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 s="18">
        <v>0</v>
      </c>
      <c r="CS355">
        <v>0</v>
      </c>
      <c r="CT355">
        <v>0</v>
      </c>
      <c r="CU355">
        <v>1</v>
      </c>
      <c r="CV355" s="18">
        <v>0</v>
      </c>
      <c r="CW355">
        <v>0</v>
      </c>
      <c r="CX355">
        <v>0</v>
      </c>
      <c r="CY355">
        <v>0</v>
      </c>
      <c r="CZ355">
        <v>0</v>
      </c>
      <c r="DA355" s="18">
        <v>0</v>
      </c>
      <c r="DB355">
        <v>1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1</v>
      </c>
      <c r="DL355" s="18">
        <v>1</v>
      </c>
      <c r="DN355" s="18"/>
      <c r="DS355" s="43" t="s">
        <v>397</v>
      </c>
    </row>
    <row r="356" spans="1:123" x14ac:dyDescent="0.25">
      <c r="A356">
        <v>355</v>
      </c>
      <c r="B356">
        <v>22</v>
      </c>
      <c r="C356" s="25" t="s">
        <v>582</v>
      </c>
      <c r="D356" s="12">
        <v>4.9000000000000004</v>
      </c>
      <c r="E356" s="14">
        <v>0.1</v>
      </c>
      <c r="F356" s="7">
        <f t="shared" si="240"/>
        <v>49</v>
      </c>
      <c r="G356" s="7">
        <f t="shared" si="230"/>
        <v>4.8000000000000007</v>
      </c>
      <c r="H356" s="16">
        <f t="shared" si="231"/>
        <v>5</v>
      </c>
      <c r="I356" s="11">
        <f t="shared" si="228"/>
        <v>0.28952550548973338</v>
      </c>
      <c r="J356" s="39">
        <f t="shared" si="229"/>
        <v>5.9086837855047633E-3</v>
      </c>
      <c r="K356" s="39">
        <f t="shared" si="241"/>
        <v>169.24242966821294</v>
      </c>
      <c r="L356" s="39">
        <f t="shared" si="242"/>
        <v>0.28361682170422864</v>
      </c>
      <c r="M356" s="39">
        <f t="shared" si="243"/>
        <v>0.29543418927523812</v>
      </c>
      <c r="N356" s="42"/>
      <c r="O356" s="8"/>
      <c r="P356" s="9"/>
      <c r="Q356" s="9"/>
      <c r="R356" s="8"/>
      <c r="S356" s="9"/>
      <c r="T356" s="9"/>
      <c r="U356" s="8"/>
      <c r="V356" s="9"/>
      <c r="W356" s="9"/>
      <c r="X356" s="9"/>
      <c r="Y356" s="8"/>
      <c r="Z356" s="9"/>
      <c r="AA356" s="8">
        <v>0</v>
      </c>
      <c r="AB356" s="9">
        <v>1</v>
      </c>
      <c r="AC356" s="8">
        <v>0</v>
      </c>
      <c r="AD356" s="9">
        <v>0</v>
      </c>
      <c r="AE356" s="9">
        <v>1</v>
      </c>
      <c r="AF356" s="9">
        <v>0</v>
      </c>
      <c r="AG356" s="9">
        <v>0</v>
      </c>
      <c r="AH356" s="8">
        <v>26255</v>
      </c>
      <c r="AI356" s="9">
        <v>12</v>
      </c>
      <c r="AJ356" s="9">
        <f t="shared" si="235"/>
        <v>26242</v>
      </c>
      <c r="AL356" s="7">
        <v>7.8040000000000003</v>
      </c>
      <c r="AM356" s="7">
        <f t="shared" si="239"/>
        <v>30.79</v>
      </c>
      <c r="AN356" s="9">
        <v>1</v>
      </c>
      <c r="AO356" s="9">
        <v>0</v>
      </c>
      <c r="AP356" s="9">
        <v>0</v>
      </c>
      <c r="AQ356" s="9">
        <v>0</v>
      </c>
      <c r="AR356" s="9">
        <v>0</v>
      </c>
      <c r="AS356" s="9">
        <v>1</v>
      </c>
      <c r="AT356" s="8">
        <v>0</v>
      </c>
      <c r="AU356" s="9">
        <v>0</v>
      </c>
      <c r="AV356" s="31">
        <v>1</v>
      </c>
      <c r="AW356" s="9">
        <v>0</v>
      </c>
      <c r="AX356" s="9">
        <v>0</v>
      </c>
      <c r="AY356" s="31">
        <v>1</v>
      </c>
      <c r="AZ356" s="21">
        <v>2013</v>
      </c>
      <c r="BA356" s="23"/>
      <c r="BB356" s="39">
        <v>0.14000000000000001</v>
      </c>
      <c r="BC356" s="39">
        <v>0.42</v>
      </c>
      <c r="BD356" s="39">
        <v>0.33</v>
      </c>
      <c r="BE356" s="59">
        <v>0.11</v>
      </c>
      <c r="BF356" s="39" t="s">
        <v>433</v>
      </c>
      <c r="BG356" s="59" t="s">
        <v>433</v>
      </c>
      <c r="BH356" s="39" t="s">
        <v>433</v>
      </c>
      <c r="BI356" s="39" t="s">
        <v>433</v>
      </c>
      <c r="BJ356" s="39" t="s">
        <v>433</v>
      </c>
      <c r="BK356" s="39" t="s">
        <v>433</v>
      </c>
      <c r="BL356" s="39" t="s">
        <v>433</v>
      </c>
      <c r="BM356" s="57">
        <v>1</v>
      </c>
      <c r="BN356" s="18">
        <v>0</v>
      </c>
      <c r="BO356">
        <v>0</v>
      </c>
      <c r="BP356" s="54">
        <v>1</v>
      </c>
      <c r="BQ356">
        <v>1</v>
      </c>
      <c r="BR356" s="54">
        <v>0</v>
      </c>
      <c r="BT356" s="18"/>
      <c r="BU356">
        <f t="shared" si="245"/>
        <v>0.375</v>
      </c>
      <c r="BV356" s="18">
        <v>0.625</v>
      </c>
      <c r="BW356" s="18" t="s">
        <v>279</v>
      </c>
      <c r="CD356" s="18"/>
      <c r="CG356" s="18"/>
      <c r="CJ356" s="25">
        <v>44.594000000000001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 s="18">
        <v>0</v>
      </c>
      <c r="CS356">
        <v>0</v>
      </c>
      <c r="CT356">
        <v>0</v>
      </c>
      <c r="CU356">
        <v>1</v>
      </c>
      <c r="CV356" s="18">
        <v>0</v>
      </c>
      <c r="CW356">
        <v>0</v>
      </c>
      <c r="CX356">
        <v>0</v>
      </c>
      <c r="CY356">
        <v>0</v>
      </c>
      <c r="CZ356">
        <v>0</v>
      </c>
      <c r="DA356" s="18">
        <v>0</v>
      </c>
      <c r="DB356">
        <v>1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1</v>
      </c>
      <c r="DL356" s="18">
        <v>1</v>
      </c>
      <c r="DN356" s="18"/>
      <c r="DS356" s="43" t="s">
        <v>397</v>
      </c>
    </row>
    <row r="357" spans="1:123" x14ac:dyDescent="0.25">
      <c r="A357">
        <v>356</v>
      </c>
      <c r="B357">
        <v>22</v>
      </c>
      <c r="C357" s="25" t="s">
        <v>582</v>
      </c>
      <c r="D357" s="12">
        <v>12.2</v>
      </c>
      <c r="E357" s="14">
        <v>1.7</v>
      </c>
      <c r="F357" s="7">
        <f t="shared" si="240"/>
        <v>7.1764705882352935</v>
      </c>
      <c r="G357" s="7">
        <f t="shared" si="230"/>
        <v>10.5</v>
      </c>
      <c r="H357" s="16">
        <f t="shared" si="231"/>
        <v>13.899999999999999</v>
      </c>
      <c r="I357" s="11">
        <f t="shared" si="228"/>
        <v>4.3814795954272248E-2</v>
      </c>
      <c r="J357" s="39">
        <f t="shared" si="229"/>
        <v>6.1053404198576086E-3</v>
      </c>
      <c r="K357" s="39">
        <f t="shared" si="241"/>
        <v>163.7910306766027</v>
      </c>
      <c r="L357" s="39">
        <f t="shared" si="242"/>
        <v>3.770945553441464E-2</v>
      </c>
      <c r="M357" s="39">
        <f t="shared" si="243"/>
        <v>4.9920136374129856E-2</v>
      </c>
      <c r="N357" s="42"/>
      <c r="O357" s="8"/>
      <c r="P357" s="9"/>
      <c r="Q357" s="9"/>
      <c r="R357" s="8"/>
      <c r="S357" s="9"/>
      <c r="T357" s="9"/>
      <c r="U357" s="8"/>
      <c r="V357" s="9"/>
      <c r="W357" s="9"/>
      <c r="X357" s="9"/>
      <c r="Y357" s="8"/>
      <c r="Z357" s="9"/>
      <c r="AA357" s="8">
        <v>0</v>
      </c>
      <c r="AB357" s="9">
        <v>1</v>
      </c>
      <c r="AC357" s="8">
        <v>0</v>
      </c>
      <c r="AD357" s="9">
        <v>0</v>
      </c>
      <c r="AE357" s="9">
        <v>1</v>
      </c>
      <c r="AF357" s="9">
        <v>0</v>
      </c>
      <c r="AG357" s="9">
        <v>0</v>
      </c>
      <c r="AH357" s="8">
        <v>26789</v>
      </c>
      <c r="AI357" s="9">
        <v>12</v>
      </c>
      <c r="AJ357" s="9">
        <f t="shared" si="235"/>
        <v>26776</v>
      </c>
      <c r="AL357" s="7">
        <v>7.8040000000000003</v>
      </c>
      <c r="AM357" s="7">
        <f t="shared" si="239"/>
        <v>30.79</v>
      </c>
      <c r="AN357" s="9">
        <v>1</v>
      </c>
      <c r="AO357" s="9">
        <v>0</v>
      </c>
      <c r="AP357" s="9">
        <v>0</v>
      </c>
      <c r="AQ357" s="9">
        <v>0</v>
      </c>
      <c r="AR357" s="9">
        <v>0</v>
      </c>
      <c r="AS357" s="9">
        <v>1</v>
      </c>
      <c r="AT357" s="8">
        <v>0</v>
      </c>
      <c r="AU357" s="9">
        <v>0</v>
      </c>
      <c r="AV357" s="31">
        <v>1</v>
      </c>
      <c r="AW357" s="9">
        <v>0</v>
      </c>
      <c r="AX357" s="9">
        <v>0</v>
      </c>
      <c r="AY357" s="31">
        <v>1</v>
      </c>
      <c r="AZ357" s="21">
        <v>2013</v>
      </c>
      <c r="BA357" s="23"/>
      <c r="BB357" s="39">
        <v>0.14000000000000001</v>
      </c>
      <c r="BC357" s="39">
        <v>0.42</v>
      </c>
      <c r="BD357" s="39">
        <v>0.33</v>
      </c>
      <c r="BE357" s="59">
        <v>0.11</v>
      </c>
      <c r="BF357" s="39" t="s">
        <v>433</v>
      </c>
      <c r="BG357" s="59" t="s">
        <v>433</v>
      </c>
      <c r="BH357" s="39" t="s">
        <v>433</v>
      </c>
      <c r="BI357" s="39" t="s">
        <v>433</v>
      </c>
      <c r="BJ357" s="39" t="s">
        <v>433</v>
      </c>
      <c r="BK357" s="39" t="s">
        <v>433</v>
      </c>
      <c r="BL357" s="39" t="s">
        <v>433</v>
      </c>
      <c r="BM357" s="57">
        <v>1</v>
      </c>
      <c r="BN357" s="18">
        <v>0</v>
      </c>
      <c r="BO357">
        <v>1</v>
      </c>
      <c r="BP357" s="54">
        <v>0</v>
      </c>
      <c r="BQ357">
        <v>1</v>
      </c>
      <c r="BR357" s="54">
        <v>0</v>
      </c>
      <c r="BT357" s="18"/>
      <c r="BU357">
        <f t="shared" si="245"/>
        <v>0.375</v>
      </c>
      <c r="BV357" s="18">
        <v>0.625</v>
      </c>
      <c r="BW357" s="18" t="s">
        <v>279</v>
      </c>
      <c r="CD357" s="18"/>
      <c r="CG357" s="18"/>
      <c r="CJ357" s="25">
        <v>44.594000000000001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 s="18">
        <v>1</v>
      </c>
      <c r="CS357">
        <v>0</v>
      </c>
      <c r="CT357">
        <v>1</v>
      </c>
      <c r="CU357">
        <v>0</v>
      </c>
      <c r="CV357" s="18">
        <v>0</v>
      </c>
      <c r="CW357">
        <v>0</v>
      </c>
      <c r="CX357">
        <v>1</v>
      </c>
      <c r="CY357">
        <v>0</v>
      </c>
      <c r="CZ357">
        <v>0</v>
      </c>
      <c r="DA357" s="18">
        <v>0</v>
      </c>
      <c r="DB357">
        <v>1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1</v>
      </c>
      <c r="DL357" s="18">
        <v>1</v>
      </c>
      <c r="DN357" s="18"/>
      <c r="DS357" s="43" t="s">
        <v>397</v>
      </c>
    </row>
    <row r="358" spans="1:123" s="69" customFormat="1" x14ac:dyDescent="0.25">
      <c r="A358" s="69">
        <v>357</v>
      </c>
      <c r="B358" s="69">
        <v>22</v>
      </c>
      <c r="C358" s="70" t="s">
        <v>582</v>
      </c>
      <c r="D358" s="71">
        <v>15.8</v>
      </c>
      <c r="E358" s="72">
        <v>2.2000000000000002</v>
      </c>
      <c r="F358" s="73">
        <f t="shared" si="240"/>
        <v>7.1818181818181817</v>
      </c>
      <c r="G358" s="73">
        <f t="shared" si="230"/>
        <v>13.600000000000001</v>
      </c>
      <c r="H358" s="74">
        <f t="shared" si="231"/>
        <v>18</v>
      </c>
      <c r="I358" s="75">
        <f t="shared" si="228"/>
        <v>4.4290395425208039E-2</v>
      </c>
      <c r="J358" s="76">
        <f t="shared" si="229"/>
        <v>6.1670170845226384E-3</v>
      </c>
      <c r="K358" s="76">
        <f t="shared" si="241"/>
        <v>162.15294789918772</v>
      </c>
      <c r="L358" s="76">
        <f t="shared" si="242"/>
        <v>3.8123378340685403E-2</v>
      </c>
      <c r="M358" s="76">
        <f t="shared" si="243"/>
        <v>5.0457412509730674E-2</v>
      </c>
      <c r="N358" s="77"/>
      <c r="O358" s="78"/>
      <c r="P358" s="79"/>
      <c r="Q358" s="79"/>
      <c r="R358" s="78"/>
      <c r="S358" s="79"/>
      <c r="T358" s="79"/>
      <c r="U358" s="78"/>
      <c r="V358" s="79"/>
      <c r="W358" s="79"/>
      <c r="X358" s="79"/>
      <c r="Y358" s="78"/>
      <c r="Z358" s="79"/>
      <c r="AA358" s="78">
        <v>0</v>
      </c>
      <c r="AB358" s="79">
        <v>1</v>
      </c>
      <c r="AC358" s="78">
        <v>0</v>
      </c>
      <c r="AD358" s="79">
        <v>0</v>
      </c>
      <c r="AE358" s="79">
        <v>1</v>
      </c>
      <c r="AF358" s="79">
        <v>0</v>
      </c>
      <c r="AG358" s="79">
        <v>0</v>
      </c>
      <c r="AH358" s="78">
        <v>26255</v>
      </c>
      <c r="AI358" s="79">
        <v>12</v>
      </c>
      <c r="AJ358" s="79">
        <f t="shared" si="235"/>
        <v>26242</v>
      </c>
      <c r="AK358" s="79"/>
      <c r="AL358" s="73">
        <v>7.8040000000000003</v>
      </c>
      <c r="AM358" s="73">
        <f t="shared" si="239"/>
        <v>30.79</v>
      </c>
      <c r="AN358" s="79">
        <v>1</v>
      </c>
      <c r="AO358" s="79">
        <v>0</v>
      </c>
      <c r="AP358" s="79">
        <v>0</v>
      </c>
      <c r="AQ358" s="79">
        <v>0</v>
      </c>
      <c r="AR358" s="79">
        <v>0</v>
      </c>
      <c r="AS358" s="79">
        <v>1</v>
      </c>
      <c r="AT358" s="78">
        <v>0</v>
      </c>
      <c r="AU358" s="79">
        <v>0</v>
      </c>
      <c r="AV358" s="80">
        <v>1</v>
      </c>
      <c r="AW358" s="79">
        <v>0</v>
      </c>
      <c r="AX358" s="79">
        <v>0</v>
      </c>
      <c r="AY358" s="80">
        <v>1</v>
      </c>
      <c r="AZ358" s="81">
        <v>2013</v>
      </c>
      <c r="BA358" s="82"/>
      <c r="BB358" s="76">
        <v>0.14000000000000001</v>
      </c>
      <c r="BC358" s="76">
        <v>0.42</v>
      </c>
      <c r="BD358" s="76">
        <v>0.33</v>
      </c>
      <c r="BE358" s="83">
        <v>0.11</v>
      </c>
      <c r="BF358" s="76" t="s">
        <v>433</v>
      </c>
      <c r="BG358" s="83" t="s">
        <v>433</v>
      </c>
      <c r="BH358" s="76" t="s">
        <v>433</v>
      </c>
      <c r="BI358" s="76" t="s">
        <v>433</v>
      </c>
      <c r="BJ358" s="76" t="s">
        <v>433</v>
      </c>
      <c r="BK358" s="76" t="s">
        <v>433</v>
      </c>
      <c r="BL358" s="76" t="s">
        <v>433</v>
      </c>
      <c r="BM358" s="84">
        <v>1</v>
      </c>
      <c r="BN358" s="85">
        <v>0</v>
      </c>
      <c r="BO358" s="69">
        <v>0</v>
      </c>
      <c r="BP358" s="86">
        <v>1</v>
      </c>
      <c r="BQ358" s="69">
        <v>1</v>
      </c>
      <c r="BR358" s="86">
        <v>0</v>
      </c>
      <c r="BT358" s="85"/>
      <c r="BU358" s="69">
        <f t="shared" si="245"/>
        <v>0.375</v>
      </c>
      <c r="BV358" s="85">
        <v>0.625</v>
      </c>
      <c r="BW358" s="85" t="s">
        <v>279</v>
      </c>
      <c r="CD358" s="85"/>
      <c r="CG358" s="85"/>
      <c r="CJ358" s="70">
        <v>44.594000000000001</v>
      </c>
      <c r="CK358" s="69">
        <v>0</v>
      </c>
      <c r="CL358" s="69">
        <v>0</v>
      </c>
      <c r="CM358" s="69">
        <v>0</v>
      </c>
      <c r="CN358" s="69">
        <v>0</v>
      </c>
      <c r="CO358" s="69">
        <v>0</v>
      </c>
      <c r="CP358" s="69">
        <v>0</v>
      </c>
      <c r="CQ358" s="69">
        <v>0</v>
      </c>
      <c r="CR358" s="85">
        <v>1</v>
      </c>
      <c r="CS358" s="69">
        <v>0</v>
      </c>
      <c r="CT358" s="69">
        <v>1</v>
      </c>
      <c r="CU358" s="69">
        <v>0</v>
      </c>
      <c r="CV358" s="85">
        <v>0</v>
      </c>
      <c r="CW358" s="69">
        <v>0</v>
      </c>
      <c r="CX358" s="69">
        <v>1</v>
      </c>
      <c r="CY358" s="69">
        <v>0</v>
      </c>
      <c r="CZ358" s="69">
        <v>0</v>
      </c>
      <c r="DA358" s="85">
        <v>0</v>
      </c>
      <c r="DB358" s="69">
        <v>1</v>
      </c>
      <c r="DC358" s="69">
        <v>1</v>
      </c>
      <c r="DD358" s="69">
        <v>0</v>
      </c>
      <c r="DE358" s="69">
        <v>0</v>
      </c>
      <c r="DF358" s="69">
        <v>0</v>
      </c>
      <c r="DG358" s="69">
        <v>0</v>
      </c>
      <c r="DH358" s="69">
        <v>1</v>
      </c>
      <c r="DI358" s="69">
        <v>0</v>
      </c>
      <c r="DJ358" s="69">
        <v>0</v>
      </c>
      <c r="DK358" s="69">
        <v>1</v>
      </c>
      <c r="DL358" s="85">
        <v>1</v>
      </c>
      <c r="DN358" s="85"/>
      <c r="DR358" s="70"/>
      <c r="DS358" s="87" t="s">
        <v>397</v>
      </c>
    </row>
    <row r="359" spans="1:123" x14ac:dyDescent="0.25">
      <c r="A359">
        <v>358</v>
      </c>
      <c r="B359">
        <v>23</v>
      </c>
      <c r="C359" s="25" t="s">
        <v>583</v>
      </c>
      <c r="D359" s="12">
        <v>4.2</v>
      </c>
      <c r="E359" s="14">
        <f>D359/F359</f>
        <v>0.86242299794661192</v>
      </c>
      <c r="F359" s="7">
        <v>4.87</v>
      </c>
      <c r="G359" s="7">
        <f t="shared" ref="G359:G382" si="246">D359-E359</f>
        <v>3.3375770020533881</v>
      </c>
      <c r="H359" s="16">
        <f t="shared" ref="H359:H382" si="247">D359+E359</f>
        <v>5.0624229979466122</v>
      </c>
      <c r="I359" s="11">
        <f t="shared" si="228"/>
        <v>0.11280776361417817</v>
      </c>
      <c r="J359" s="39">
        <f t="shared" si="229"/>
        <v>2.3163811830426727E-2</v>
      </c>
      <c r="K359" s="39">
        <f t="shared" ref="K359:K380" si="248">IFERROR(1/J359, "X")</f>
        <v>43.170787576786225</v>
      </c>
      <c r="L359" s="39">
        <f t="shared" ref="L359:L380" si="249">IFERROR(I359-J359, "X")</f>
        <v>8.9643951783751452E-2</v>
      </c>
      <c r="M359" s="39">
        <f t="shared" ref="M359:M380" si="250">IFERROR(I359+J359, "X")</f>
        <v>0.13597157544460489</v>
      </c>
      <c r="N359" s="42"/>
      <c r="O359" s="8"/>
      <c r="P359" s="9"/>
      <c r="Q359" s="9"/>
      <c r="R359" s="8"/>
      <c r="S359" s="9"/>
      <c r="T359" s="9"/>
      <c r="U359" s="8"/>
      <c r="V359" s="9"/>
      <c r="W359" s="9"/>
      <c r="X359" s="9"/>
      <c r="Y359" s="8"/>
      <c r="Z359" s="9"/>
      <c r="AA359" s="8">
        <v>0</v>
      </c>
      <c r="AB359" s="9">
        <v>1</v>
      </c>
      <c r="AC359" s="8">
        <v>0</v>
      </c>
      <c r="AD359" s="9">
        <v>0</v>
      </c>
      <c r="AE359" s="9">
        <v>1</v>
      </c>
      <c r="AF359" s="9">
        <v>0</v>
      </c>
      <c r="AG359" s="9">
        <v>0</v>
      </c>
      <c r="AH359" s="8">
        <v>1852</v>
      </c>
      <c r="AI359" s="9">
        <v>11</v>
      </c>
      <c r="AJ359" s="9">
        <f t="shared" si="235"/>
        <v>1840</v>
      </c>
      <c r="AL359" s="7">
        <v>8.02</v>
      </c>
      <c r="AM359" s="7">
        <v>23.77</v>
      </c>
      <c r="AN359" s="9">
        <v>1</v>
      </c>
      <c r="AO359" s="9">
        <v>0</v>
      </c>
      <c r="AP359" s="9">
        <v>0</v>
      </c>
      <c r="AQ359" s="9">
        <v>0</v>
      </c>
      <c r="AR359" s="9">
        <v>0</v>
      </c>
      <c r="AS359" s="9">
        <v>1</v>
      </c>
      <c r="AT359" s="8">
        <v>0</v>
      </c>
      <c r="AU359" s="9">
        <v>1</v>
      </c>
      <c r="AV359" s="31">
        <v>0</v>
      </c>
      <c r="AW359" s="9">
        <v>0</v>
      </c>
      <c r="AX359" s="9">
        <v>0</v>
      </c>
      <c r="AY359" s="31">
        <v>1</v>
      </c>
      <c r="AZ359" s="21">
        <v>1989</v>
      </c>
      <c r="BA359" s="23"/>
      <c r="BB359" s="39">
        <f>$BO$359*BB371+$BP$359*BB363</f>
        <v>0.21501220000000001</v>
      </c>
      <c r="BC359" s="39">
        <f t="shared" ref="BC359:BE359" si="251">$BO$359*BC371+$BP$359*BC363</f>
        <v>0.34625300000000003</v>
      </c>
      <c r="BD359" s="39">
        <f t="shared" si="251"/>
        <v>0.30737340000000002</v>
      </c>
      <c r="BE359" s="59">
        <f t="shared" si="251"/>
        <v>0.13136140000000002</v>
      </c>
      <c r="BF359" s="39" t="s">
        <v>433</v>
      </c>
      <c r="BG359" s="59" t="s">
        <v>433</v>
      </c>
      <c r="BH359" s="39" t="s">
        <v>433</v>
      </c>
      <c r="BI359" s="39" t="s">
        <v>433</v>
      </c>
      <c r="BJ359" s="39" t="s">
        <v>433</v>
      </c>
      <c r="BK359" s="39" t="s">
        <v>433</v>
      </c>
      <c r="BL359" s="39" t="s">
        <v>433</v>
      </c>
      <c r="BM359" s="57">
        <v>1</v>
      </c>
      <c r="BN359" s="18">
        <v>0</v>
      </c>
      <c r="BO359" s="53">
        <f>1-BP359</f>
        <v>0.55020000000000002</v>
      </c>
      <c r="BP359" s="54">
        <v>0.44979999999999998</v>
      </c>
      <c r="BQ359">
        <v>8.5300000000000001E-2</v>
      </c>
      <c r="BR359" s="54">
        <f>1-BQ359</f>
        <v>0.91469999999999996</v>
      </c>
      <c r="BT359" s="18"/>
      <c r="BU359">
        <v>0</v>
      </c>
      <c r="BV359" s="18">
        <v>1</v>
      </c>
      <c r="BW359" s="18" t="s">
        <v>62</v>
      </c>
      <c r="CD359" s="18"/>
      <c r="CG359" s="18"/>
      <c r="CJ359" s="25">
        <v>37.79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 s="18">
        <v>0</v>
      </c>
      <c r="CS359">
        <v>0</v>
      </c>
      <c r="CT359">
        <v>1</v>
      </c>
      <c r="CU359">
        <v>0</v>
      </c>
      <c r="CV359" s="18">
        <v>0</v>
      </c>
      <c r="CW359">
        <v>0</v>
      </c>
      <c r="CX359">
        <v>0</v>
      </c>
      <c r="CY359">
        <v>0</v>
      </c>
      <c r="CZ359">
        <v>0</v>
      </c>
      <c r="DA359" s="18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0</v>
      </c>
      <c r="DL359" s="18">
        <v>1</v>
      </c>
      <c r="DN359" s="18"/>
      <c r="DS359" s="43" t="s">
        <v>397</v>
      </c>
    </row>
    <row r="360" spans="1:123" x14ac:dyDescent="0.25">
      <c r="A360">
        <v>359</v>
      </c>
      <c r="B360">
        <v>23</v>
      </c>
      <c r="C360" s="25" t="s">
        <v>583</v>
      </c>
      <c r="D360" s="12">
        <v>2</v>
      </c>
      <c r="E360" s="14">
        <f t="shared" ref="E360:E382" si="252">D360/F360</f>
        <v>0.77821011673151752</v>
      </c>
      <c r="F360" s="7">
        <v>2.57</v>
      </c>
      <c r="G360" s="7">
        <f t="shared" si="246"/>
        <v>1.2217898832684826</v>
      </c>
      <c r="H360" s="16">
        <f t="shared" si="247"/>
        <v>2.7782101167315174</v>
      </c>
      <c r="I360" s="11">
        <f t="shared" si="228"/>
        <v>6.6565906564949873E-2</v>
      </c>
      <c r="J360" s="39">
        <f t="shared" si="229"/>
        <v>2.5901130959124465E-2</v>
      </c>
      <c r="K360" s="39">
        <f t="shared" si="248"/>
        <v>38.608352723212633</v>
      </c>
      <c r="L360" s="39">
        <f t="shared" si="249"/>
        <v>4.0664775605825404E-2</v>
      </c>
      <c r="M360" s="39">
        <f t="shared" si="250"/>
        <v>9.2467037524074341E-2</v>
      </c>
      <c r="N360" s="42"/>
      <c r="O360" s="8"/>
      <c r="P360" s="9"/>
      <c r="Q360" s="9"/>
      <c r="R360" s="8"/>
      <c r="S360" s="9"/>
      <c r="T360" s="9"/>
      <c r="U360" s="8"/>
      <c r="V360" s="9"/>
      <c r="W360" s="9"/>
      <c r="X360" s="9"/>
      <c r="Y360" s="8"/>
      <c r="Z360" s="9"/>
      <c r="AA360" s="8">
        <v>0</v>
      </c>
      <c r="AB360" s="9">
        <v>1</v>
      </c>
      <c r="AC360" s="8">
        <v>0</v>
      </c>
      <c r="AD360" s="9">
        <v>0</v>
      </c>
      <c r="AE360" s="9">
        <v>1</v>
      </c>
      <c r="AF360" s="9">
        <v>0</v>
      </c>
      <c r="AG360" s="9">
        <v>0</v>
      </c>
      <c r="AH360" s="8">
        <v>1496</v>
      </c>
      <c r="AI360" s="9">
        <v>11</v>
      </c>
      <c r="AJ360" s="9">
        <f t="shared" si="235"/>
        <v>1484</v>
      </c>
      <c r="AL360" s="7">
        <v>9.14</v>
      </c>
      <c r="AM360" s="7">
        <v>23.86</v>
      </c>
      <c r="AN360" s="9">
        <v>1</v>
      </c>
      <c r="AO360" s="9">
        <v>0</v>
      </c>
      <c r="AP360" s="9">
        <v>0</v>
      </c>
      <c r="AQ360" s="9">
        <v>0</v>
      </c>
      <c r="AR360" s="9">
        <v>0</v>
      </c>
      <c r="AS360" s="9">
        <v>1</v>
      </c>
      <c r="AT360" s="8">
        <v>0</v>
      </c>
      <c r="AU360" s="9">
        <v>1</v>
      </c>
      <c r="AV360" s="31">
        <v>0</v>
      </c>
      <c r="AW360" s="9">
        <v>0</v>
      </c>
      <c r="AX360" s="9">
        <v>0</v>
      </c>
      <c r="AY360" s="31">
        <v>1</v>
      </c>
      <c r="AZ360" s="21">
        <v>1993</v>
      </c>
      <c r="BA360" s="23"/>
      <c r="BB360" s="39">
        <f t="shared" ref="BB360:BE360" si="253">$BO$359*BB372+$BP$359*BB364</f>
        <v>0.21501220000000001</v>
      </c>
      <c r="BC360" s="39">
        <f t="shared" si="253"/>
        <v>0.34625300000000003</v>
      </c>
      <c r="BD360" s="39">
        <f t="shared" si="253"/>
        <v>0.30737340000000002</v>
      </c>
      <c r="BE360" s="59">
        <f t="shared" si="253"/>
        <v>0.13136140000000002</v>
      </c>
      <c r="BF360" s="39" t="s">
        <v>433</v>
      </c>
      <c r="BG360" s="59" t="s">
        <v>433</v>
      </c>
      <c r="BH360" s="39" t="s">
        <v>433</v>
      </c>
      <c r="BI360" s="39" t="s">
        <v>433</v>
      </c>
      <c r="BJ360" s="39" t="s">
        <v>433</v>
      </c>
      <c r="BK360" s="39" t="s">
        <v>433</v>
      </c>
      <c r="BL360" s="39" t="s">
        <v>433</v>
      </c>
      <c r="BM360" s="57">
        <v>1</v>
      </c>
      <c r="BN360" s="18">
        <v>0</v>
      </c>
      <c r="BO360" s="53">
        <f t="shared" ref="BO360:BO362" si="254">1-BP360</f>
        <v>0.54679999999999995</v>
      </c>
      <c r="BP360" s="54">
        <v>0.45319999999999999</v>
      </c>
      <c r="BQ360">
        <v>8.5300000000000001E-2</v>
      </c>
      <c r="BR360" s="54">
        <f>1-BQ360</f>
        <v>0.91469999999999996</v>
      </c>
      <c r="BT360" s="18"/>
      <c r="BU360">
        <v>0</v>
      </c>
      <c r="BV360" s="18">
        <v>1</v>
      </c>
      <c r="BW360" s="18" t="s">
        <v>62</v>
      </c>
      <c r="CD360" s="18"/>
      <c r="CG360" s="18"/>
      <c r="CJ360" s="25">
        <v>39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 s="18">
        <v>0</v>
      </c>
      <c r="CS360">
        <v>0</v>
      </c>
      <c r="CT360">
        <v>1</v>
      </c>
      <c r="CU360">
        <v>0</v>
      </c>
      <c r="CV360" s="18">
        <v>0</v>
      </c>
      <c r="CW360">
        <v>0</v>
      </c>
      <c r="CX360">
        <v>0</v>
      </c>
      <c r="CY360">
        <v>0</v>
      </c>
      <c r="CZ360">
        <v>0</v>
      </c>
      <c r="DA360" s="18">
        <v>0</v>
      </c>
      <c r="DB360">
        <v>0</v>
      </c>
      <c r="DC360">
        <v>0</v>
      </c>
      <c r="DD360">
        <v>1</v>
      </c>
      <c r="DE360">
        <v>1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 s="18">
        <v>1</v>
      </c>
      <c r="DN360" s="18"/>
      <c r="DS360" s="43" t="s">
        <v>397</v>
      </c>
    </row>
    <row r="361" spans="1:123" x14ac:dyDescent="0.25">
      <c r="A361">
        <v>360</v>
      </c>
      <c r="B361">
        <v>23</v>
      </c>
      <c r="C361" s="25" t="s">
        <v>583</v>
      </c>
      <c r="D361" s="12">
        <v>4.2</v>
      </c>
      <c r="E361" s="14">
        <f t="shared" si="252"/>
        <v>0.65015479876160998</v>
      </c>
      <c r="F361" s="7">
        <v>6.46</v>
      </c>
      <c r="G361" s="7">
        <f t="shared" si="246"/>
        <v>3.5498452012383903</v>
      </c>
      <c r="H361" s="16">
        <f t="shared" si="247"/>
        <v>4.8501547987616105</v>
      </c>
      <c r="I361" s="11">
        <f t="shared" si="228"/>
        <v>0.1858862658176324</v>
      </c>
      <c r="J361" s="39">
        <f t="shared" si="229"/>
        <v>2.8774963748859506E-2</v>
      </c>
      <c r="K361" s="39">
        <f t="shared" si="248"/>
        <v>34.752433008352092</v>
      </c>
      <c r="L361" s="39">
        <f t="shared" si="249"/>
        <v>0.15711130206877288</v>
      </c>
      <c r="M361" s="39">
        <f t="shared" si="250"/>
        <v>0.21466122956649192</v>
      </c>
      <c r="N361" s="42"/>
      <c r="O361" s="8"/>
      <c r="P361" s="9"/>
      <c r="Q361" s="9"/>
      <c r="R361" s="8"/>
      <c r="S361" s="9"/>
      <c r="T361" s="9"/>
      <c r="U361" s="8"/>
      <c r="V361" s="9"/>
      <c r="W361" s="9"/>
      <c r="X361" s="9"/>
      <c r="Y361" s="8"/>
      <c r="Z361" s="9"/>
      <c r="AA361" s="8">
        <v>0</v>
      </c>
      <c r="AB361" s="9">
        <v>1</v>
      </c>
      <c r="AC361" s="8">
        <v>0</v>
      </c>
      <c r="AD361" s="9">
        <v>0</v>
      </c>
      <c r="AE361" s="9">
        <v>1</v>
      </c>
      <c r="AF361" s="9">
        <v>0</v>
      </c>
      <c r="AG361" s="9">
        <v>0</v>
      </c>
      <c r="AH361" s="8">
        <v>1178</v>
      </c>
      <c r="AI361" s="9">
        <v>11</v>
      </c>
      <c r="AJ361" s="9">
        <f t="shared" si="235"/>
        <v>1166</v>
      </c>
      <c r="AL361" s="7">
        <v>9.7899999999999991</v>
      </c>
      <c r="AM361" s="7">
        <v>21.84</v>
      </c>
      <c r="AN361" s="9">
        <v>1</v>
      </c>
      <c r="AO361" s="9">
        <v>0</v>
      </c>
      <c r="AP361" s="9">
        <v>0</v>
      </c>
      <c r="AQ361" s="9">
        <v>0</v>
      </c>
      <c r="AR361" s="9">
        <v>0</v>
      </c>
      <c r="AS361" s="9">
        <v>1</v>
      </c>
      <c r="AT361" s="8">
        <v>0</v>
      </c>
      <c r="AU361" s="9">
        <v>1</v>
      </c>
      <c r="AV361" s="31">
        <v>0</v>
      </c>
      <c r="AW361" s="9">
        <v>0</v>
      </c>
      <c r="AX361" s="9">
        <v>0</v>
      </c>
      <c r="AY361" s="31">
        <v>1</v>
      </c>
      <c r="AZ361" s="21">
        <v>1997</v>
      </c>
      <c r="BA361" s="23"/>
      <c r="BB361" s="39">
        <f t="shared" ref="BB361:BE361" si="255">$BO$359*BB373+$BP$359*BB365</f>
        <v>8.9482000000000006E-2</v>
      </c>
      <c r="BC361" s="39">
        <f t="shared" si="255"/>
        <v>0.30738960000000004</v>
      </c>
      <c r="BD361" s="39">
        <f t="shared" si="255"/>
        <v>0.40731719999999999</v>
      </c>
      <c r="BE361" s="59">
        <f t="shared" si="255"/>
        <v>0.19581120000000007</v>
      </c>
      <c r="BF361" s="39" t="s">
        <v>433</v>
      </c>
      <c r="BG361" s="59" t="s">
        <v>433</v>
      </c>
      <c r="BH361" s="39" t="s">
        <v>433</v>
      </c>
      <c r="BI361" s="39" t="s">
        <v>433</v>
      </c>
      <c r="BJ361" s="39" t="s">
        <v>433</v>
      </c>
      <c r="BK361" s="39" t="s">
        <v>433</v>
      </c>
      <c r="BL361" s="39" t="s">
        <v>433</v>
      </c>
      <c r="BM361" s="57">
        <v>1</v>
      </c>
      <c r="BN361" s="18">
        <v>0</v>
      </c>
      <c r="BO361" s="53">
        <f t="shared" si="254"/>
        <v>0.56369999999999998</v>
      </c>
      <c r="BP361" s="54">
        <v>0.43630000000000002</v>
      </c>
      <c r="BQ361">
        <v>8.5300000000000001E-2</v>
      </c>
      <c r="BR361" s="54">
        <f t="shared" ref="BR361:BR382" si="256">1-BQ361</f>
        <v>0.91469999999999996</v>
      </c>
      <c r="BT361" s="18"/>
      <c r="BU361">
        <v>0</v>
      </c>
      <c r="BV361" s="18">
        <v>1</v>
      </c>
      <c r="BW361" s="18" t="s">
        <v>62</v>
      </c>
      <c r="CD361" s="18"/>
      <c r="CG361" s="18"/>
      <c r="CJ361" s="25">
        <v>37.630000000000003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 s="18">
        <v>0</v>
      </c>
      <c r="CS361">
        <v>0</v>
      </c>
      <c r="CT361">
        <v>1</v>
      </c>
      <c r="CU361">
        <v>0</v>
      </c>
      <c r="CV361" s="18">
        <v>0</v>
      </c>
      <c r="CW361">
        <v>0</v>
      </c>
      <c r="CX361">
        <v>0</v>
      </c>
      <c r="CY361">
        <v>0</v>
      </c>
      <c r="CZ361">
        <v>0</v>
      </c>
      <c r="DA361" s="18">
        <v>0</v>
      </c>
      <c r="DB361">
        <v>0</v>
      </c>
      <c r="DC361">
        <v>0</v>
      </c>
      <c r="DD361">
        <v>1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 s="18">
        <v>1</v>
      </c>
      <c r="DN361" s="18"/>
      <c r="DS361" s="43" t="s">
        <v>397</v>
      </c>
    </row>
    <row r="362" spans="1:123" x14ac:dyDescent="0.25">
      <c r="A362">
        <v>361</v>
      </c>
      <c r="B362">
        <v>23</v>
      </c>
      <c r="C362" s="25" t="s">
        <v>583</v>
      </c>
      <c r="D362" s="12">
        <v>6.4</v>
      </c>
      <c r="E362" s="14">
        <f t="shared" si="252"/>
        <v>0.71991001124859388</v>
      </c>
      <c r="F362" s="7">
        <v>8.89</v>
      </c>
      <c r="G362" s="7">
        <f t="shared" si="246"/>
        <v>5.6800899887514067</v>
      </c>
      <c r="H362" s="16">
        <f t="shared" si="247"/>
        <v>7.119910011248594</v>
      </c>
      <c r="I362" s="11">
        <f t="shared" si="228"/>
        <v>0.26457488505143828</v>
      </c>
      <c r="J362" s="39">
        <f t="shared" si="229"/>
        <v>2.9760954448980682E-2</v>
      </c>
      <c r="K362" s="39">
        <f t="shared" si="248"/>
        <v>33.601072899537002</v>
      </c>
      <c r="L362" s="39">
        <f t="shared" si="249"/>
        <v>0.23481393060245759</v>
      </c>
      <c r="M362" s="39">
        <f t="shared" si="250"/>
        <v>0.29433583950041897</v>
      </c>
      <c r="N362" s="42"/>
      <c r="O362" s="8"/>
      <c r="P362" s="9"/>
      <c r="Q362" s="9"/>
      <c r="R362" s="8"/>
      <c r="S362" s="9"/>
      <c r="T362" s="9"/>
      <c r="U362" s="8"/>
      <c r="V362" s="9"/>
      <c r="W362" s="9"/>
      <c r="X362" s="9"/>
      <c r="Y362" s="8"/>
      <c r="Z362" s="9"/>
      <c r="AA362" s="8">
        <v>0</v>
      </c>
      <c r="AB362" s="9">
        <v>1</v>
      </c>
      <c r="AC362" s="8">
        <v>0</v>
      </c>
      <c r="AD362" s="9">
        <v>0</v>
      </c>
      <c r="AE362" s="9">
        <v>1</v>
      </c>
      <c r="AF362" s="9">
        <v>0</v>
      </c>
      <c r="AG362" s="9">
        <v>0</v>
      </c>
      <c r="AH362" s="8">
        <v>1063</v>
      </c>
      <c r="AI362" s="9">
        <v>12</v>
      </c>
      <c r="AJ362" s="9">
        <f t="shared" si="235"/>
        <v>1050</v>
      </c>
      <c r="AL362" s="7">
        <v>10.45</v>
      </c>
      <c r="AM362" s="7">
        <v>22.62</v>
      </c>
      <c r="AN362" s="9">
        <v>1</v>
      </c>
      <c r="AO362" s="9">
        <v>0</v>
      </c>
      <c r="AP362" s="9">
        <v>0</v>
      </c>
      <c r="AQ362" s="9">
        <v>0</v>
      </c>
      <c r="AR362" s="9">
        <v>0</v>
      </c>
      <c r="AS362" s="9">
        <v>1</v>
      </c>
      <c r="AT362" s="8">
        <v>0</v>
      </c>
      <c r="AU362" s="9">
        <v>1</v>
      </c>
      <c r="AV362" s="31">
        <v>0</v>
      </c>
      <c r="AW362" s="9">
        <v>0</v>
      </c>
      <c r="AX362" s="9">
        <v>0</v>
      </c>
      <c r="AY362" s="31">
        <v>1</v>
      </c>
      <c r="AZ362" s="21">
        <v>2000</v>
      </c>
      <c r="BA362" s="23"/>
      <c r="BB362" s="39">
        <f t="shared" ref="BB362:BE362" si="257">$BO$359*BB374+$BP$359*BB366</f>
        <v>8.9482000000000006E-2</v>
      </c>
      <c r="BC362" s="39">
        <f t="shared" si="257"/>
        <v>0.30738960000000004</v>
      </c>
      <c r="BD362" s="39">
        <f t="shared" si="257"/>
        <v>0.40731719999999999</v>
      </c>
      <c r="BE362" s="59">
        <f t="shared" si="257"/>
        <v>0.19581120000000007</v>
      </c>
      <c r="BF362" s="39" t="s">
        <v>433</v>
      </c>
      <c r="BG362" s="59" t="s">
        <v>433</v>
      </c>
      <c r="BH362" s="39" t="s">
        <v>433</v>
      </c>
      <c r="BI362" s="39" t="s">
        <v>433</v>
      </c>
      <c r="BJ362" s="39" t="s">
        <v>433</v>
      </c>
      <c r="BK362" s="39" t="s">
        <v>433</v>
      </c>
      <c r="BL362" s="39" t="s">
        <v>433</v>
      </c>
      <c r="BM362" s="57">
        <v>1</v>
      </c>
      <c r="BN362" s="18">
        <v>0</v>
      </c>
      <c r="BO362" s="53">
        <f t="shared" si="254"/>
        <v>0.57479999999999998</v>
      </c>
      <c r="BP362" s="54">
        <v>0.42520000000000002</v>
      </c>
      <c r="BQ362">
        <v>8.5300000000000001E-2</v>
      </c>
      <c r="BR362" s="54">
        <f t="shared" si="256"/>
        <v>0.91469999999999996</v>
      </c>
      <c r="BT362" s="18"/>
      <c r="BU362">
        <v>0</v>
      </c>
      <c r="BV362" s="18">
        <v>1</v>
      </c>
      <c r="BW362" s="18" t="s">
        <v>62</v>
      </c>
      <c r="CD362" s="18"/>
      <c r="CG362" s="18"/>
      <c r="CJ362" s="25">
        <v>39.049999999999997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 s="18">
        <v>0</v>
      </c>
      <c r="CS362">
        <v>0</v>
      </c>
      <c r="CT362">
        <v>1</v>
      </c>
      <c r="CU362">
        <v>0</v>
      </c>
      <c r="CV362" s="18">
        <v>0</v>
      </c>
      <c r="CW362">
        <v>0</v>
      </c>
      <c r="CX362">
        <v>0</v>
      </c>
      <c r="CY362">
        <v>0</v>
      </c>
      <c r="CZ362">
        <v>0</v>
      </c>
      <c r="DA362" s="18">
        <v>0</v>
      </c>
      <c r="DB362">
        <v>0</v>
      </c>
      <c r="DC362">
        <v>0</v>
      </c>
      <c r="DD362">
        <v>1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 s="18">
        <v>1</v>
      </c>
      <c r="DN362" s="18"/>
      <c r="DS362" s="43" t="s">
        <v>397</v>
      </c>
    </row>
    <row r="363" spans="1:123" x14ac:dyDescent="0.25">
      <c r="A363">
        <v>362</v>
      </c>
      <c r="B363">
        <v>23</v>
      </c>
      <c r="C363" s="25" t="s">
        <v>583</v>
      </c>
      <c r="D363" s="12">
        <v>3</v>
      </c>
      <c r="E363" s="14">
        <f t="shared" si="252"/>
        <v>1.2987012987012987</v>
      </c>
      <c r="F363" s="7">
        <v>2.31</v>
      </c>
      <c r="G363" s="7">
        <f t="shared" si="246"/>
        <v>1.7012987012987013</v>
      </c>
      <c r="H363" s="16">
        <f t="shared" si="247"/>
        <v>4.2987012987012987</v>
      </c>
      <c r="I363" s="11">
        <f t="shared" si="228"/>
        <v>8.1198409743599181E-2</v>
      </c>
      <c r="J363" s="39">
        <f t="shared" si="229"/>
        <v>3.5150826728830811E-2</v>
      </c>
      <c r="K363" s="39">
        <f t="shared" si="248"/>
        <v>28.44883301648769</v>
      </c>
      <c r="L363" s="39">
        <f t="shared" si="249"/>
        <v>4.604758301476837E-2</v>
      </c>
      <c r="M363" s="39">
        <f t="shared" si="250"/>
        <v>0.11634923647242999</v>
      </c>
      <c r="N363" s="42"/>
      <c r="O363" s="8"/>
      <c r="P363" s="9"/>
      <c r="Q363" s="9"/>
      <c r="R363" s="8"/>
      <c r="S363" s="9"/>
      <c r="T363" s="9"/>
      <c r="U363" s="8"/>
      <c r="V363" s="9"/>
      <c r="W363" s="9"/>
      <c r="X363" s="9"/>
      <c r="Y363" s="8"/>
      <c r="Z363" s="9"/>
      <c r="AA363" s="8">
        <v>0</v>
      </c>
      <c r="AB363" s="9">
        <v>1</v>
      </c>
      <c r="AC363" s="8">
        <v>0</v>
      </c>
      <c r="AD363" s="9">
        <v>0</v>
      </c>
      <c r="AE363" s="9">
        <v>1</v>
      </c>
      <c r="AF363" s="9">
        <v>0</v>
      </c>
      <c r="AG363" s="9">
        <v>0</v>
      </c>
      <c r="AH363" s="8">
        <v>810</v>
      </c>
      <c r="AI363" s="9">
        <v>5</v>
      </c>
      <c r="AJ363" s="9">
        <f t="shared" si="235"/>
        <v>804</v>
      </c>
      <c r="AL363" s="7">
        <v>8.02</v>
      </c>
      <c r="AM363" s="7">
        <v>23.77</v>
      </c>
      <c r="AN363" s="9">
        <v>1</v>
      </c>
      <c r="AO363" s="9">
        <v>0</v>
      </c>
      <c r="AP363" s="9">
        <v>0</v>
      </c>
      <c r="AQ363" s="9">
        <v>0</v>
      </c>
      <c r="AR363" s="9">
        <v>0</v>
      </c>
      <c r="AS363" s="9">
        <v>1</v>
      </c>
      <c r="AT363" s="8">
        <v>0</v>
      </c>
      <c r="AU363" s="9">
        <v>1</v>
      </c>
      <c r="AV363" s="31">
        <v>0</v>
      </c>
      <c r="AW363" s="9">
        <v>0</v>
      </c>
      <c r="AX363" s="9">
        <v>0</v>
      </c>
      <c r="AY363" s="31">
        <v>1</v>
      </c>
      <c r="AZ363" s="21">
        <v>1989</v>
      </c>
      <c r="BA363" s="23"/>
      <c r="BB363" s="39">
        <v>0.31900000000000001</v>
      </c>
      <c r="BC363" s="39">
        <v>0.33800000000000002</v>
      </c>
      <c r="BD363" s="39">
        <v>0.24299999999999999</v>
      </c>
      <c r="BE363" s="59">
        <f>1-SUM(BB363:BD363)</f>
        <v>9.9999999999999978E-2</v>
      </c>
      <c r="BF363" s="39" t="s">
        <v>433</v>
      </c>
      <c r="BG363" s="59" t="s">
        <v>433</v>
      </c>
      <c r="BH363" s="39" t="s">
        <v>433</v>
      </c>
      <c r="BI363" s="39" t="s">
        <v>433</v>
      </c>
      <c r="BJ363" s="39" t="s">
        <v>433</v>
      </c>
      <c r="BK363" s="39" t="s">
        <v>433</v>
      </c>
      <c r="BL363" s="39" t="s">
        <v>433</v>
      </c>
      <c r="BM363" s="57">
        <v>1</v>
      </c>
      <c r="BN363" s="18">
        <v>0</v>
      </c>
      <c r="BO363">
        <v>0</v>
      </c>
      <c r="BP363" s="54">
        <v>1</v>
      </c>
      <c r="BQ363">
        <v>8.5300000000000001E-2</v>
      </c>
      <c r="BR363" s="54">
        <f t="shared" si="256"/>
        <v>0.91469999999999996</v>
      </c>
      <c r="BT363" s="18"/>
      <c r="BU363">
        <v>0</v>
      </c>
      <c r="BV363" s="18">
        <v>1</v>
      </c>
      <c r="BW363" s="18" t="s">
        <v>62</v>
      </c>
      <c r="CD363" s="18"/>
      <c r="CG363" s="18"/>
      <c r="CJ363" s="25">
        <v>37.79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 s="18">
        <v>0</v>
      </c>
      <c r="CS363">
        <v>0</v>
      </c>
      <c r="CT363">
        <v>1</v>
      </c>
      <c r="CU363">
        <v>0</v>
      </c>
      <c r="CV363" s="18">
        <v>0</v>
      </c>
      <c r="CW363">
        <v>0</v>
      </c>
      <c r="CX363">
        <v>0</v>
      </c>
      <c r="CY363">
        <v>0</v>
      </c>
      <c r="CZ363">
        <v>0</v>
      </c>
      <c r="DA363" s="18">
        <v>0</v>
      </c>
      <c r="DB363">
        <v>0</v>
      </c>
      <c r="DC363">
        <v>0</v>
      </c>
      <c r="DD363">
        <v>1</v>
      </c>
      <c r="DE363">
        <v>1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0</v>
      </c>
      <c r="DL363" s="18">
        <v>1</v>
      </c>
      <c r="DN363" s="18"/>
      <c r="DS363" s="43" t="s">
        <v>397</v>
      </c>
    </row>
    <row r="364" spans="1:123" x14ac:dyDescent="0.25">
      <c r="A364">
        <v>363</v>
      </c>
      <c r="B364">
        <v>23</v>
      </c>
      <c r="C364" s="25" t="s">
        <v>583</v>
      </c>
      <c r="D364" s="12">
        <v>2.8</v>
      </c>
      <c r="E364" s="14">
        <f t="shared" si="252"/>
        <v>3.2558139534883721</v>
      </c>
      <c r="F364" s="7">
        <v>0.86</v>
      </c>
      <c r="G364" s="7">
        <f t="shared" si="246"/>
        <v>-0.45581395348837228</v>
      </c>
      <c r="H364" s="16">
        <f t="shared" si="247"/>
        <v>6.0558139534883715</v>
      </c>
      <c r="I364" s="11">
        <f t="shared" si="228"/>
        <v>2.3486928885310506E-2</v>
      </c>
      <c r="J364" s="39">
        <f t="shared" si="229"/>
        <v>2.7310382424779657E-2</v>
      </c>
      <c r="K364" s="39">
        <f t="shared" si="248"/>
        <v>36.616111208046114</v>
      </c>
      <c r="L364" s="39">
        <f t="shared" si="249"/>
        <v>-3.8234535394691509E-3</v>
      </c>
      <c r="M364" s="39">
        <f t="shared" si="250"/>
        <v>5.079731131009016E-2</v>
      </c>
      <c r="N364" s="42"/>
      <c r="O364" s="8"/>
      <c r="P364" s="9"/>
      <c r="Q364" s="9"/>
      <c r="R364" s="8"/>
      <c r="S364" s="9"/>
      <c r="T364" s="9"/>
      <c r="U364" s="8"/>
      <c r="V364" s="9"/>
      <c r="W364" s="9"/>
      <c r="X364" s="9"/>
      <c r="Y364" s="8"/>
      <c r="Z364" s="9"/>
      <c r="AA364" s="8">
        <v>0</v>
      </c>
      <c r="AB364" s="9">
        <v>1</v>
      </c>
      <c r="AC364" s="8">
        <v>0</v>
      </c>
      <c r="AD364" s="9">
        <v>0</v>
      </c>
      <c r="AE364" s="9">
        <v>1</v>
      </c>
      <c r="AF364" s="9">
        <v>0</v>
      </c>
      <c r="AG364" s="9">
        <v>0</v>
      </c>
      <c r="AH364" s="8">
        <v>1351</v>
      </c>
      <c r="AI364" s="9">
        <v>10</v>
      </c>
      <c r="AJ364" s="9">
        <f t="shared" si="235"/>
        <v>1340</v>
      </c>
      <c r="AL364" s="7">
        <v>9.14</v>
      </c>
      <c r="AM364" s="7">
        <v>23.86</v>
      </c>
      <c r="AN364" s="9">
        <v>1</v>
      </c>
      <c r="AO364" s="9">
        <v>0</v>
      </c>
      <c r="AP364" s="9">
        <v>0</v>
      </c>
      <c r="AQ364" s="9">
        <v>0</v>
      </c>
      <c r="AR364" s="9">
        <v>0</v>
      </c>
      <c r="AS364" s="9">
        <v>1</v>
      </c>
      <c r="AT364" s="8">
        <v>0</v>
      </c>
      <c r="AU364" s="9">
        <v>1</v>
      </c>
      <c r="AV364" s="31">
        <v>0</v>
      </c>
      <c r="AW364" s="9">
        <v>0</v>
      </c>
      <c r="AX364" s="9">
        <v>0</v>
      </c>
      <c r="AY364" s="31">
        <v>1</v>
      </c>
      <c r="AZ364" s="21">
        <v>1993</v>
      </c>
      <c r="BA364" s="23"/>
      <c r="BB364" s="39">
        <v>0.31900000000000001</v>
      </c>
      <c r="BC364" s="39">
        <v>0.33800000000000002</v>
      </c>
      <c r="BD364" s="39">
        <v>0.24299999999999999</v>
      </c>
      <c r="BE364" s="59">
        <f t="shared" ref="BE364:BE374" si="258">1-SUM(BB364:BD364)</f>
        <v>9.9999999999999978E-2</v>
      </c>
      <c r="BF364" s="39" t="s">
        <v>433</v>
      </c>
      <c r="BG364" s="59" t="s">
        <v>433</v>
      </c>
      <c r="BH364" s="39" t="s">
        <v>433</v>
      </c>
      <c r="BI364" s="39" t="s">
        <v>433</v>
      </c>
      <c r="BJ364" s="39" t="s">
        <v>433</v>
      </c>
      <c r="BK364" s="39" t="s">
        <v>433</v>
      </c>
      <c r="BL364" s="39" t="s">
        <v>433</v>
      </c>
      <c r="BM364" s="57">
        <v>1</v>
      </c>
      <c r="BN364" s="18">
        <v>0</v>
      </c>
      <c r="BO364">
        <v>0</v>
      </c>
      <c r="BP364" s="54">
        <v>1</v>
      </c>
      <c r="BQ364">
        <v>8.5300000000000001E-2</v>
      </c>
      <c r="BR364" s="54">
        <f t="shared" si="256"/>
        <v>0.91469999999999996</v>
      </c>
      <c r="BT364" s="18"/>
      <c r="BU364">
        <v>0</v>
      </c>
      <c r="BV364" s="18">
        <v>1</v>
      </c>
      <c r="BW364" s="18" t="s">
        <v>62</v>
      </c>
      <c r="CD364" s="18"/>
      <c r="CG364" s="18"/>
      <c r="CJ364" s="25">
        <v>39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 s="18">
        <v>0</v>
      </c>
      <c r="CS364">
        <v>0</v>
      </c>
      <c r="CT364">
        <v>1</v>
      </c>
      <c r="CU364">
        <v>0</v>
      </c>
      <c r="CV364" s="18">
        <v>0</v>
      </c>
      <c r="CW364">
        <v>0</v>
      </c>
      <c r="CX364">
        <v>0</v>
      </c>
      <c r="CY364">
        <v>0</v>
      </c>
      <c r="CZ364">
        <v>0</v>
      </c>
      <c r="DA364" s="18">
        <v>0</v>
      </c>
      <c r="DB364">
        <v>0</v>
      </c>
      <c r="DC364">
        <v>0</v>
      </c>
      <c r="DD364">
        <v>1</v>
      </c>
      <c r="DE364">
        <v>1</v>
      </c>
      <c r="DF364">
        <v>0</v>
      </c>
      <c r="DG364">
        <v>0</v>
      </c>
      <c r="DH364">
        <v>1</v>
      </c>
      <c r="DI364">
        <v>0</v>
      </c>
      <c r="DJ364">
        <v>1</v>
      </c>
      <c r="DK364">
        <v>0</v>
      </c>
      <c r="DL364" s="18">
        <v>1</v>
      </c>
      <c r="DN364" s="18"/>
      <c r="DS364" s="43" t="s">
        <v>397</v>
      </c>
    </row>
    <row r="365" spans="1:123" x14ac:dyDescent="0.25">
      <c r="A365">
        <v>364</v>
      </c>
      <c r="B365">
        <v>23</v>
      </c>
      <c r="C365" s="25" t="s">
        <v>583</v>
      </c>
      <c r="D365" s="12">
        <v>1.8</v>
      </c>
      <c r="E365" s="14">
        <f t="shared" si="252"/>
        <v>0.89552238805970164</v>
      </c>
      <c r="F365" s="7">
        <v>2.0099999999999998</v>
      </c>
      <c r="G365" s="7">
        <f t="shared" si="246"/>
        <v>0.90447761194029841</v>
      </c>
      <c r="H365" s="16">
        <f t="shared" si="247"/>
        <v>2.6955223880597017</v>
      </c>
      <c r="I365" s="11">
        <f t="shared" si="228"/>
        <v>7.9079937896204405E-2</v>
      </c>
      <c r="J365" s="39">
        <f t="shared" si="229"/>
        <v>3.9343252684678816E-2</v>
      </c>
      <c r="K365" s="39">
        <f t="shared" si="248"/>
        <v>25.417318898735168</v>
      </c>
      <c r="L365" s="39">
        <f t="shared" si="249"/>
        <v>3.9736685211525589E-2</v>
      </c>
      <c r="M365" s="39">
        <f t="shared" si="250"/>
        <v>0.11842319058088321</v>
      </c>
      <c r="N365" s="42"/>
      <c r="O365" s="8"/>
      <c r="P365" s="9"/>
      <c r="Q365" s="9"/>
      <c r="R365" s="8"/>
      <c r="S365" s="9"/>
      <c r="T365" s="9"/>
      <c r="U365" s="8"/>
      <c r="V365" s="9"/>
      <c r="W365" s="9"/>
      <c r="X365" s="9"/>
      <c r="Y365" s="8"/>
      <c r="Z365" s="9"/>
      <c r="AA365" s="8">
        <v>0</v>
      </c>
      <c r="AB365" s="9">
        <v>1</v>
      </c>
      <c r="AC365" s="8">
        <v>0</v>
      </c>
      <c r="AD365" s="9">
        <v>0</v>
      </c>
      <c r="AE365" s="9">
        <v>1</v>
      </c>
      <c r="AF365" s="9">
        <v>0</v>
      </c>
      <c r="AG365" s="9">
        <v>0</v>
      </c>
      <c r="AH365" s="8">
        <v>648</v>
      </c>
      <c r="AI365" s="9">
        <v>5</v>
      </c>
      <c r="AJ365" s="9">
        <f t="shared" si="235"/>
        <v>642</v>
      </c>
      <c r="AL365" s="7">
        <v>9.7899999999999991</v>
      </c>
      <c r="AM365" s="7">
        <v>21.84</v>
      </c>
      <c r="AN365" s="9">
        <v>1</v>
      </c>
      <c r="AO365" s="9">
        <v>0</v>
      </c>
      <c r="AP365" s="9">
        <v>0</v>
      </c>
      <c r="AQ365" s="9">
        <v>0</v>
      </c>
      <c r="AR365" s="9">
        <v>0</v>
      </c>
      <c r="AS365" s="9">
        <v>1</v>
      </c>
      <c r="AT365" s="8">
        <v>0</v>
      </c>
      <c r="AU365" s="9">
        <v>1</v>
      </c>
      <c r="AV365" s="31">
        <v>0</v>
      </c>
      <c r="AW365" s="9">
        <v>0</v>
      </c>
      <c r="AX365" s="9">
        <v>0</v>
      </c>
      <c r="AY365" s="31">
        <v>1</v>
      </c>
      <c r="AZ365" s="21">
        <v>1997</v>
      </c>
      <c r="BA365" s="23"/>
      <c r="BB365" s="39">
        <v>0.13900000000000001</v>
      </c>
      <c r="BC365" s="39">
        <v>0.33600000000000002</v>
      </c>
      <c r="BD365" s="39">
        <v>0.36</v>
      </c>
      <c r="BE365" s="59">
        <f t="shared" si="258"/>
        <v>0.16500000000000004</v>
      </c>
      <c r="BF365" s="39" t="s">
        <v>433</v>
      </c>
      <c r="BG365" s="59" t="s">
        <v>433</v>
      </c>
      <c r="BH365" s="39" t="s">
        <v>433</v>
      </c>
      <c r="BI365" s="39" t="s">
        <v>433</v>
      </c>
      <c r="BJ365" s="39" t="s">
        <v>433</v>
      </c>
      <c r="BK365" s="39" t="s">
        <v>433</v>
      </c>
      <c r="BL365" s="39" t="s">
        <v>433</v>
      </c>
      <c r="BM365" s="57">
        <v>1</v>
      </c>
      <c r="BN365" s="18">
        <v>0</v>
      </c>
      <c r="BO365">
        <v>0</v>
      </c>
      <c r="BP365" s="54">
        <v>1</v>
      </c>
      <c r="BQ365">
        <v>8.5300000000000001E-2</v>
      </c>
      <c r="BR365" s="54">
        <f t="shared" si="256"/>
        <v>0.91469999999999996</v>
      </c>
      <c r="BT365" s="18"/>
      <c r="BU365">
        <v>0</v>
      </c>
      <c r="BV365" s="18">
        <v>1</v>
      </c>
      <c r="BW365" s="18" t="s">
        <v>62</v>
      </c>
      <c r="CD365" s="18"/>
      <c r="CG365" s="18"/>
      <c r="CJ365" s="25">
        <v>37.630000000000003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 s="18">
        <v>0</v>
      </c>
      <c r="CS365">
        <v>0</v>
      </c>
      <c r="CT365">
        <v>1</v>
      </c>
      <c r="CU365">
        <v>0</v>
      </c>
      <c r="CV365" s="18">
        <v>0</v>
      </c>
      <c r="CW365">
        <v>0</v>
      </c>
      <c r="CX365">
        <v>0</v>
      </c>
      <c r="CY365">
        <v>0</v>
      </c>
      <c r="CZ365">
        <v>0</v>
      </c>
      <c r="DA365" s="18">
        <v>0</v>
      </c>
      <c r="DB365">
        <v>0</v>
      </c>
      <c r="DC365">
        <v>0</v>
      </c>
      <c r="DD365">
        <v>1</v>
      </c>
      <c r="DE365">
        <v>1</v>
      </c>
      <c r="DF365">
        <v>0</v>
      </c>
      <c r="DG365">
        <v>0</v>
      </c>
      <c r="DH365">
        <v>1</v>
      </c>
      <c r="DI365">
        <v>0</v>
      </c>
      <c r="DJ365">
        <v>1</v>
      </c>
      <c r="DK365">
        <v>0</v>
      </c>
      <c r="DL365" s="18">
        <v>1</v>
      </c>
      <c r="DN365" s="18"/>
      <c r="DS365" s="43" t="s">
        <v>397</v>
      </c>
    </row>
    <row r="366" spans="1:123" x14ac:dyDescent="0.25">
      <c r="A366">
        <v>365</v>
      </c>
      <c r="B366">
        <v>23</v>
      </c>
      <c r="C366" s="25" t="s">
        <v>583</v>
      </c>
      <c r="D366" s="12">
        <v>-0.3</v>
      </c>
      <c r="E366" s="14">
        <f t="shared" si="252"/>
        <v>2.9999999999999996</v>
      </c>
      <c r="F366" s="7">
        <v>-0.1</v>
      </c>
      <c r="G366" s="7">
        <f t="shared" si="246"/>
        <v>-3.2999999999999994</v>
      </c>
      <c r="H366" s="16">
        <f t="shared" si="247"/>
        <v>2.6999999999999997</v>
      </c>
      <c r="I366" s="11">
        <f t="shared" si="228"/>
        <v>-3.2124462549688771E-3</v>
      </c>
      <c r="J366" s="39">
        <f t="shared" si="229"/>
        <v>3.2124462549688766E-2</v>
      </c>
      <c r="K366" s="39">
        <f t="shared" si="248"/>
        <v>31.128925455273908</v>
      </c>
      <c r="L366" s="39">
        <f t="shared" si="249"/>
        <v>-3.5336908804657646E-2</v>
      </c>
      <c r="M366" s="39">
        <f t="shared" si="250"/>
        <v>2.891201629471989E-2</v>
      </c>
      <c r="N366" s="42"/>
      <c r="O366" s="8"/>
      <c r="P366" s="9"/>
      <c r="Q366" s="9"/>
      <c r="R366" s="8"/>
      <c r="S366" s="9"/>
      <c r="T366" s="9"/>
      <c r="U366" s="8"/>
      <c r="V366" s="9"/>
      <c r="W366" s="9"/>
      <c r="X366" s="9"/>
      <c r="Y366" s="8"/>
      <c r="Z366" s="9"/>
      <c r="AA366" s="8">
        <v>0</v>
      </c>
      <c r="AB366" s="9">
        <v>1</v>
      </c>
      <c r="AC366" s="8">
        <v>0</v>
      </c>
      <c r="AD366" s="9">
        <v>0</v>
      </c>
      <c r="AE366" s="9">
        <v>1</v>
      </c>
      <c r="AF366" s="9">
        <v>0</v>
      </c>
      <c r="AG366" s="9">
        <v>0</v>
      </c>
      <c r="AH366" s="8">
        <v>980</v>
      </c>
      <c r="AI366" s="9">
        <v>10</v>
      </c>
      <c r="AJ366" s="9">
        <f t="shared" si="235"/>
        <v>969</v>
      </c>
      <c r="AL366" s="7">
        <v>10.45</v>
      </c>
      <c r="AM366" s="7">
        <v>22.62</v>
      </c>
      <c r="AN366" s="9">
        <v>1</v>
      </c>
      <c r="AO366" s="9">
        <v>0</v>
      </c>
      <c r="AP366" s="9">
        <v>0</v>
      </c>
      <c r="AQ366" s="9">
        <v>0</v>
      </c>
      <c r="AR366" s="9">
        <v>0</v>
      </c>
      <c r="AS366" s="9">
        <v>1</v>
      </c>
      <c r="AT366" s="8">
        <v>0</v>
      </c>
      <c r="AU366" s="9">
        <v>1</v>
      </c>
      <c r="AV366" s="31">
        <v>0</v>
      </c>
      <c r="AW366" s="9">
        <v>0</v>
      </c>
      <c r="AX366" s="9">
        <v>0</v>
      </c>
      <c r="AY366" s="31">
        <v>1</v>
      </c>
      <c r="AZ366" s="21">
        <v>2000</v>
      </c>
      <c r="BA366" s="23"/>
      <c r="BB366" s="39">
        <v>0.13900000000000001</v>
      </c>
      <c r="BC366" s="39">
        <v>0.33600000000000002</v>
      </c>
      <c r="BD366" s="39">
        <v>0.36</v>
      </c>
      <c r="BE366" s="59">
        <f t="shared" si="258"/>
        <v>0.16500000000000004</v>
      </c>
      <c r="BF366" s="39" t="s">
        <v>433</v>
      </c>
      <c r="BG366" s="59" t="s">
        <v>433</v>
      </c>
      <c r="BH366" s="39" t="s">
        <v>433</v>
      </c>
      <c r="BI366" s="39" t="s">
        <v>433</v>
      </c>
      <c r="BJ366" s="39" t="s">
        <v>433</v>
      </c>
      <c r="BK366" s="39" t="s">
        <v>433</v>
      </c>
      <c r="BL366" s="39" t="s">
        <v>433</v>
      </c>
      <c r="BM366" s="57">
        <v>1</v>
      </c>
      <c r="BN366" s="18">
        <v>0</v>
      </c>
      <c r="BO366">
        <v>0</v>
      </c>
      <c r="BP366" s="54">
        <v>1</v>
      </c>
      <c r="BQ366">
        <v>8.5300000000000001E-2</v>
      </c>
      <c r="BR366" s="54">
        <f t="shared" si="256"/>
        <v>0.91469999999999996</v>
      </c>
      <c r="BT366" s="18"/>
      <c r="BU366">
        <v>0</v>
      </c>
      <c r="BV366" s="18">
        <v>1</v>
      </c>
      <c r="BW366" s="18" t="s">
        <v>62</v>
      </c>
      <c r="CD366" s="18"/>
      <c r="CG366" s="18"/>
      <c r="CJ366" s="25">
        <v>39.049999999999997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 s="18">
        <v>0</v>
      </c>
      <c r="CS366">
        <v>0</v>
      </c>
      <c r="CT366">
        <v>1</v>
      </c>
      <c r="CU366">
        <v>0</v>
      </c>
      <c r="CV366" s="18">
        <v>0</v>
      </c>
      <c r="CW366">
        <v>0</v>
      </c>
      <c r="CX366">
        <v>0</v>
      </c>
      <c r="CY366">
        <v>0</v>
      </c>
      <c r="CZ366">
        <v>0</v>
      </c>
      <c r="DA366" s="18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0</v>
      </c>
      <c r="DH366">
        <v>1</v>
      </c>
      <c r="DI366">
        <v>0</v>
      </c>
      <c r="DJ366">
        <v>1</v>
      </c>
      <c r="DK366">
        <v>0</v>
      </c>
      <c r="DL366" s="18">
        <v>1</v>
      </c>
      <c r="DN366" s="18"/>
      <c r="DS366" s="43" t="s">
        <v>397</v>
      </c>
    </row>
    <row r="367" spans="1:123" x14ac:dyDescent="0.25">
      <c r="A367">
        <v>366</v>
      </c>
      <c r="B367">
        <v>23</v>
      </c>
      <c r="C367" s="25" t="s">
        <v>583</v>
      </c>
      <c r="D367" s="12">
        <v>4.5999999999999996</v>
      </c>
      <c r="E367" s="14">
        <f t="shared" si="252"/>
        <v>1.0772833723653397</v>
      </c>
      <c r="F367" s="7">
        <v>4.2699999999999996</v>
      </c>
      <c r="G367" s="7">
        <f t="shared" si="246"/>
        <v>3.5227166276346598</v>
      </c>
      <c r="H367" s="16">
        <f t="shared" si="247"/>
        <v>5.6772833723653395</v>
      </c>
      <c r="I367" s="11">
        <f t="shared" si="228"/>
        <v>0.18613964303252781</v>
      </c>
      <c r="J367" s="39">
        <f t="shared" si="229"/>
        <v>4.3592422255861317E-2</v>
      </c>
      <c r="K367" s="39">
        <f t="shared" si="248"/>
        <v>22.939766781726444</v>
      </c>
      <c r="L367" s="39">
        <f t="shared" si="249"/>
        <v>0.14254722077666648</v>
      </c>
      <c r="M367" s="39">
        <f t="shared" si="250"/>
        <v>0.22973206528838913</v>
      </c>
      <c r="N367" s="42"/>
      <c r="O367" s="8"/>
      <c r="P367" s="9"/>
      <c r="Q367" s="9"/>
      <c r="R367" s="8"/>
      <c r="S367" s="9"/>
      <c r="T367" s="9"/>
      <c r="U367" s="8"/>
      <c r="V367" s="9"/>
      <c r="W367" s="9"/>
      <c r="X367" s="9"/>
      <c r="Y367" s="8"/>
      <c r="Z367" s="9"/>
      <c r="AA367" s="8">
        <v>0</v>
      </c>
      <c r="AB367" s="9">
        <v>1</v>
      </c>
      <c r="AC367" s="8">
        <v>0</v>
      </c>
      <c r="AD367" s="9">
        <v>0</v>
      </c>
      <c r="AE367" s="9">
        <v>1</v>
      </c>
      <c r="AF367" s="9">
        <v>0</v>
      </c>
      <c r="AG367" s="9">
        <v>0</v>
      </c>
      <c r="AH367" s="8">
        <v>514</v>
      </c>
      <c r="AI367" s="9">
        <v>5</v>
      </c>
      <c r="AJ367" s="9">
        <f t="shared" si="235"/>
        <v>508</v>
      </c>
      <c r="AL367" s="7">
        <v>8.02</v>
      </c>
      <c r="AM367" s="7">
        <v>23.77</v>
      </c>
      <c r="AN367" s="9">
        <v>1</v>
      </c>
      <c r="AO367" s="9">
        <v>0</v>
      </c>
      <c r="AP367" s="9">
        <v>0</v>
      </c>
      <c r="AQ367" s="9">
        <v>0</v>
      </c>
      <c r="AR367" s="9">
        <v>0</v>
      </c>
      <c r="AS367" s="9">
        <v>1</v>
      </c>
      <c r="AT367" s="8">
        <v>0</v>
      </c>
      <c r="AU367" s="9">
        <v>1</v>
      </c>
      <c r="AV367" s="31">
        <v>0</v>
      </c>
      <c r="AW367" s="9">
        <v>0</v>
      </c>
      <c r="AX367" s="9">
        <v>0</v>
      </c>
      <c r="AY367" s="31">
        <v>1</v>
      </c>
      <c r="AZ367" s="21">
        <v>1989</v>
      </c>
      <c r="BA367" s="23"/>
      <c r="BB367" s="39">
        <v>0.31900000000000001</v>
      </c>
      <c r="BC367" s="39">
        <v>0.33800000000000002</v>
      </c>
      <c r="BD367" s="39">
        <v>0.24299999999999999</v>
      </c>
      <c r="BE367" s="59">
        <f t="shared" si="258"/>
        <v>9.9999999999999978E-2</v>
      </c>
      <c r="BF367" s="39" t="s">
        <v>433</v>
      </c>
      <c r="BG367" s="59" t="s">
        <v>433</v>
      </c>
      <c r="BH367" s="39" t="s">
        <v>433</v>
      </c>
      <c r="BI367" s="39" t="s">
        <v>433</v>
      </c>
      <c r="BJ367" s="39" t="s">
        <v>433</v>
      </c>
      <c r="BK367" s="39" t="s">
        <v>433</v>
      </c>
      <c r="BL367" s="39" t="s">
        <v>433</v>
      </c>
      <c r="BM367" s="57">
        <v>1</v>
      </c>
      <c r="BN367" s="18">
        <v>0</v>
      </c>
      <c r="BO367">
        <v>0</v>
      </c>
      <c r="BP367" s="54">
        <v>1</v>
      </c>
      <c r="BQ367">
        <v>8.5300000000000001E-2</v>
      </c>
      <c r="BR367" s="54">
        <f t="shared" si="256"/>
        <v>0.91469999999999996</v>
      </c>
      <c r="BT367" s="18"/>
      <c r="BU367">
        <v>0</v>
      </c>
      <c r="BV367" s="18">
        <v>1</v>
      </c>
      <c r="BW367" s="18" t="s">
        <v>62</v>
      </c>
      <c r="CD367" s="18"/>
      <c r="CG367" s="18"/>
      <c r="CJ367" s="25">
        <v>37.79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 s="18">
        <v>0</v>
      </c>
      <c r="CS367">
        <v>0</v>
      </c>
      <c r="CT367">
        <v>1</v>
      </c>
      <c r="CU367">
        <v>0</v>
      </c>
      <c r="CV367" s="18">
        <v>0</v>
      </c>
      <c r="CW367">
        <v>0</v>
      </c>
      <c r="CX367">
        <v>0</v>
      </c>
      <c r="CY367">
        <v>0</v>
      </c>
      <c r="CZ367">
        <v>0</v>
      </c>
      <c r="DA367" s="18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0</v>
      </c>
      <c r="DH367">
        <v>1</v>
      </c>
      <c r="DI367">
        <v>0</v>
      </c>
      <c r="DJ367">
        <v>1</v>
      </c>
      <c r="DK367">
        <v>0</v>
      </c>
      <c r="DL367" s="18">
        <v>1</v>
      </c>
      <c r="DN367" s="18"/>
      <c r="DS367" s="43" t="s">
        <v>397</v>
      </c>
    </row>
    <row r="368" spans="1:123" x14ac:dyDescent="0.25">
      <c r="A368">
        <v>367</v>
      </c>
      <c r="B368">
        <v>23</v>
      </c>
      <c r="C368" s="25" t="s">
        <v>583</v>
      </c>
      <c r="D368" s="12">
        <v>3.9</v>
      </c>
      <c r="E368" s="14">
        <f t="shared" si="252"/>
        <v>1.7647058823529411</v>
      </c>
      <c r="F368" s="7">
        <v>2.21</v>
      </c>
      <c r="G368" s="7">
        <f t="shared" si="246"/>
        <v>2.1352941176470588</v>
      </c>
      <c r="H368" s="16">
        <f t="shared" si="247"/>
        <v>5.6647058823529406</v>
      </c>
      <c r="I368" s="11">
        <f t="shared" si="228"/>
        <v>7.2434333358581224E-2</v>
      </c>
      <c r="J368" s="39">
        <f t="shared" si="229"/>
        <v>3.2775716451846716E-2</v>
      </c>
      <c r="K368" s="39">
        <f t="shared" si="248"/>
        <v>30.510393311132514</v>
      </c>
      <c r="L368" s="39">
        <f t="shared" si="249"/>
        <v>3.9658616906734508E-2</v>
      </c>
      <c r="M368" s="39">
        <f t="shared" si="250"/>
        <v>0.10521004981042795</v>
      </c>
      <c r="N368" s="42"/>
      <c r="O368" s="8"/>
      <c r="P368" s="9"/>
      <c r="Q368" s="9"/>
      <c r="R368" s="8"/>
      <c r="S368" s="9"/>
      <c r="T368" s="9"/>
      <c r="U368" s="8"/>
      <c r="V368" s="9"/>
      <c r="W368" s="9"/>
      <c r="X368" s="9"/>
      <c r="Y368" s="8"/>
      <c r="Z368" s="9"/>
      <c r="AA368" s="8">
        <v>0</v>
      </c>
      <c r="AB368" s="9">
        <v>1</v>
      </c>
      <c r="AC368" s="8">
        <v>0</v>
      </c>
      <c r="AD368" s="9">
        <v>0</v>
      </c>
      <c r="AE368" s="9">
        <v>1</v>
      </c>
      <c r="AF368" s="9">
        <v>0</v>
      </c>
      <c r="AG368" s="9">
        <v>0</v>
      </c>
      <c r="AH368" s="8">
        <v>937</v>
      </c>
      <c r="AI368" s="9">
        <v>10</v>
      </c>
      <c r="AJ368" s="9">
        <f t="shared" si="235"/>
        <v>926</v>
      </c>
      <c r="AL368" s="7">
        <v>9.14</v>
      </c>
      <c r="AM368" s="7">
        <v>23.86</v>
      </c>
      <c r="AN368" s="9">
        <v>1</v>
      </c>
      <c r="AO368" s="9">
        <v>0</v>
      </c>
      <c r="AP368" s="9">
        <v>0</v>
      </c>
      <c r="AQ368" s="9">
        <v>0</v>
      </c>
      <c r="AR368" s="9">
        <v>0</v>
      </c>
      <c r="AS368" s="9">
        <v>1</v>
      </c>
      <c r="AT368" s="8">
        <v>0</v>
      </c>
      <c r="AU368" s="9">
        <v>1</v>
      </c>
      <c r="AV368" s="31">
        <v>0</v>
      </c>
      <c r="AW368" s="9">
        <v>0</v>
      </c>
      <c r="AX368" s="9">
        <v>0</v>
      </c>
      <c r="AY368" s="31">
        <v>1</v>
      </c>
      <c r="AZ368" s="21">
        <v>1993</v>
      </c>
      <c r="BA368" s="23"/>
      <c r="BB368" s="39">
        <v>0.31900000000000001</v>
      </c>
      <c r="BC368" s="39">
        <v>0.33800000000000002</v>
      </c>
      <c r="BD368" s="39">
        <v>0.24299999999999999</v>
      </c>
      <c r="BE368" s="59">
        <f t="shared" si="258"/>
        <v>9.9999999999999978E-2</v>
      </c>
      <c r="BF368" s="39" t="s">
        <v>433</v>
      </c>
      <c r="BG368" s="59" t="s">
        <v>433</v>
      </c>
      <c r="BH368" s="39" t="s">
        <v>433</v>
      </c>
      <c r="BI368" s="39" t="s">
        <v>433</v>
      </c>
      <c r="BJ368" s="39" t="s">
        <v>433</v>
      </c>
      <c r="BK368" s="39" t="s">
        <v>433</v>
      </c>
      <c r="BL368" s="39" t="s">
        <v>433</v>
      </c>
      <c r="BM368" s="57">
        <v>1</v>
      </c>
      <c r="BN368" s="18">
        <v>0</v>
      </c>
      <c r="BO368">
        <v>0</v>
      </c>
      <c r="BP368" s="54">
        <v>1</v>
      </c>
      <c r="BQ368">
        <v>8.5300000000000001E-2</v>
      </c>
      <c r="BR368" s="54">
        <f t="shared" si="256"/>
        <v>0.91469999999999996</v>
      </c>
      <c r="BT368" s="18"/>
      <c r="BU368">
        <v>0</v>
      </c>
      <c r="BV368" s="18">
        <v>1</v>
      </c>
      <c r="BW368" s="18" t="s">
        <v>62</v>
      </c>
      <c r="CD368" s="18"/>
      <c r="CG368" s="18"/>
      <c r="CJ368" s="25">
        <v>39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 s="18">
        <v>0</v>
      </c>
      <c r="CS368">
        <v>0</v>
      </c>
      <c r="CT368">
        <v>1</v>
      </c>
      <c r="CU368">
        <v>0</v>
      </c>
      <c r="CV368" s="18">
        <v>0</v>
      </c>
      <c r="CW368">
        <v>0</v>
      </c>
      <c r="CX368">
        <v>0</v>
      </c>
      <c r="CY368">
        <v>0</v>
      </c>
      <c r="CZ368">
        <v>0</v>
      </c>
      <c r="DA368" s="18">
        <v>0</v>
      </c>
      <c r="DB368">
        <v>0</v>
      </c>
      <c r="DC368">
        <v>0</v>
      </c>
      <c r="DD368">
        <v>1</v>
      </c>
      <c r="DE368">
        <v>1</v>
      </c>
      <c r="DF368">
        <v>0</v>
      </c>
      <c r="DG368">
        <v>0</v>
      </c>
      <c r="DH368">
        <v>1</v>
      </c>
      <c r="DI368">
        <v>0</v>
      </c>
      <c r="DJ368">
        <v>1</v>
      </c>
      <c r="DK368">
        <v>0</v>
      </c>
      <c r="DL368" s="18">
        <v>1</v>
      </c>
      <c r="DN368" s="18"/>
      <c r="DS368" s="43" t="s">
        <v>397</v>
      </c>
    </row>
    <row r="369" spans="1:123" x14ac:dyDescent="0.25">
      <c r="A369">
        <v>368</v>
      </c>
      <c r="B369">
        <v>23</v>
      </c>
      <c r="C369" s="25" t="s">
        <v>583</v>
      </c>
      <c r="D369" s="12">
        <v>5.0999999999999996</v>
      </c>
      <c r="E369" s="14">
        <f t="shared" si="252"/>
        <v>1.2718204488778055</v>
      </c>
      <c r="F369" s="7">
        <v>4.01</v>
      </c>
      <c r="G369" s="7">
        <f t="shared" si="246"/>
        <v>3.8281795511221941</v>
      </c>
      <c r="H369" s="16">
        <f t="shared" si="247"/>
        <v>6.3718204488778056</v>
      </c>
      <c r="I369" s="11">
        <f t="shared" si="228"/>
        <v>0.1865459135354694</v>
      </c>
      <c r="J369" s="39">
        <f t="shared" si="229"/>
        <v>4.6520177939019809E-2</v>
      </c>
      <c r="K369" s="39">
        <f t="shared" si="248"/>
        <v>21.496048474080069</v>
      </c>
      <c r="L369" s="39">
        <f t="shared" si="249"/>
        <v>0.1400257355964496</v>
      </c>
      <c r="M369" s="39">
        <f t="shared" si="250"/>
        <v>0.2330660914744892</v>
      </c>
      <c r="N369" s="42"/>
      <c r="O369" s="8"/>
      <c r="P369" s="9"/>
      <c r="Q369" s="9"/>
      <c r="R369" s="8"/>
      <c r="S369" s="9"/>
      <c r="T369" s="9"/>
      <c r="U369" s="8"/>
      <c r="V369" s="9"/>
      <c r="W369" s="9"/>
      <c r="X369" s="9"/>
      <c r="Y369" s="8"/>
      <c r="Z369" s="9"/>
      <c r="AA369" s="8">
        <v>0</v>
      </c>
      <c r="AB369" s="9">
        <v>1</v>
      </c>
      <c r="AC369" s="8">
        <v>0</v>
      </c>
      <c r="AD369" s="9">
        <v>0</v>
      </c>
      <c r="AE369" s="9">
        <v>1</v>
      </c>
      <c r="AF369" s="9">
        <v>0</v>
      </c>
      <c r="AG369" s="9">
        <v>0</v>
      </c>
      <c r="AH369" s="8">
        <v>452</v>
      </c>
      <c r="AI369" s="9">
        <v>5</v>
      </c>
      <c r="AJ369" s="9">
        <f t="shared" si="235"/>
        <v>446</v>
      </c>
      <c r="AL369" s="7">
        <v>9.7899999999999991</v>
      </c>
      <c r="AM369" s="7">
        <v>21.84</v>
      </c>
      <c r="AN369" s="9">
        <v>1</v>
      </c>
      <c r="AO369" s="9">
        <v>0</v>
      </c>
      <c r="AP369" s="9">
        <v>0</v>
      </c>
      <c r="AQ369" s="9">
        <v>0</v>
      </c>
      <c r="AR369" s="9">
        <v>0</v>
      </c>
      <c r="AS369" s="9">
        <v>1</v>
      </c>
      <c r="AT369" s="8">
        <v>0</v>
      </c>
      <c r="AU369" s="9">
        <v>1</v>
      </c>
      <c r="AV369" s="31">
        <v>0</v>
      </c>
      <c r="AW369" s="9">
        <v>0</v>
      </c>
      <c r="AX369" s="9">
        <v>0</v>
      </c>
      <c r="AY369" s="31">
        <v>1</v>
      </c>
      <c r="AZ369" s="21">
        <v>1997</v>
      </c>
      <c r="BA369" s="23"/>
      <c r="BB369" s="39">
        <v>0.13900000000000001</v>
      </c>
      <c r="BC369" s="39">
        <v>0.33600000000000002</v>
      </c>
      <c r="BD369" s="39">
        <v>0.36</v>
      </c>
      <c r="BE369" s="59">
        <f t="shared" si="258"/>
        <v>0.16500000000000004</v>
      </c>
      <c r="BF369" s="39" t="s">
        <v>433</v>
      </c>
      <c r="BG369" s="59" t="s">
        <v>433</v>
      </c>
      <c r="BH369" s="39" t="s">
        <v>433</v>
      </c>
      <c r="BI369" s="39" t="s">
        <v>433</v>
      </c>
      <c r="BJ369" s="39" t="s">
        <v>433</v>
      </c>
      <c r="BK369" s="39" t="s">
        <v>433</v>
      </c>
      <c r="BL369" s="39" t="s">
        <v>433</v>
      </c>
      <c r="BM369" s="57">
        <v>1</v>
      </c>
      <c r="BN369" s="18">
        <v>0</v>
      </c>
      <c r="BO369">
        <v>0</v>
      </c>
      <c r="BP369" s="54">
        <v>1</v>
      </c>
      <c r="BQ369">
        <v>8.5300000000000001E-2</v>
      </c>
      <c r="BR369" s="54">
        <f t="shared" si="256"/>
        <v>0.91469999999999996</v>
      </c>
      <c r="BT369" s="18"/>
      <c r="BU369">
        <v>0</v>
      </c>
      <c r="BV369" s="18">
        <v>1</v>
      </c>
      <c r="BW369" s="18" t="s">
        <v>62</v>
      </c>
      <c r="CD369" s="18"/>
      <c r="CG369" s="18"/>
      <c r="CJ369" s="25">
        <v>37.630000000000003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 s="18">
        <v>0</v>
      </c>
      <c r="CS369">
        <v>0</v>
      </c>
      <c r="CT369">
        <v>1</v>
      </c>
      <c r="CU369">
        <v>0</v>
      </c>
      <c r="CV369" s="18">
        <v>0</v>
      </c>
      <c r="CW369">
        <v>0</v>
      </c>
      <c r="CX369">
        <v>0</v>
      </c>
      <c r="CY369">
        <v>0</v>
      </c>
      <c r="CZ369">
        <v>0</v>
      </c>
      <c r="DA369" s="18">
        <v>0</v>
      </c>
      <c r="DB369">
        <v>0</v>
      </c>
      <c r="DC369">
        <v>0</v>
      </c>
      <c r="DD369">
        <v>1</v>
      </c>
      <c r="DE369">
        <v>1</v>
      </c>
      <c r="DF369">
        <v>0</v>
      </c>
      <c r="DG369">
        <v>0</v>
      </c>
      <c r="DH369">
        <v>1</v>
      </c>
      <c r="DI369">
        <v>0</v>
      </c>
      <c r="DJ369">
        <v>1</v>
      </c>
      <c r="DK369">
        <v>0</v>
      </c>
      <c r="DL369" s="18">
        <v>1</v>
      </c>
      <c r="DN369" s="18"/>
      <c r="DS369" s="43" t="s">
        <v>397</v>
      </c>
    </row>
    <row r="370" spans="1:123" x14ac:dyDescent="0.25">
      <c r="A370">
        <v>369</v>
      </c>
      <c r="B370">
        <v>23</v>
      </c>
      <c r="C370" s="25" t="s">
        <v>583</v>
      </c>
      <c r="D370" s="12">
        <v>5.5</v>
      </c>
      <c r="E370" s="14">
        <f t="shared" si="252"/>
        <v>2.4336283185840708</v>
      </c>
      <c r="F370" s="7">
        <v>2.2599999999999998</v>
      </c>
      <c r="G370" s="7">
        <f t="shared" si="246"/>
        <v>3.0663716814159292</v>
      </c>
      <c r="H370" s="16">
        <f t="shared" si="247"/>
        <v>7.9336283185840708</v>
      </c>
      <c r="I370" s="11">
        <f t="shared" si="228"/>
        <v>8.1704726615308823E-2</v>
      </c>
      <c r="J370" s="39">
        <f t="shared" si="229"/>
        <v>3.6152533900579126E-2</v>
      </c>
      <c r="K370" s="39">
        <f t="shared" si="248"/>
        <v>27.66057844659074</v>
      </c>
      <c r="L370" s="39">
        <f t="shared" si="249"/>
        <v>4.5552192714729697E-2</v>
      </c>
      <c r="M370" s="39">
        <f t="shared" si="250"/>
        <v>0.11785726051588795</v>
      </c>
      <c r="N370" s="42"/>
      <c r="O370" s="8"/>
      <c r="P370" s="9"/>
      <c r="Q370" s="9"/>
      <c r="R370" s="8"/>
      <c r="S370" s="9"/>
      <c r="T370" s="9"/>
      <c r="U370" s="8"/>
      <c r="V370" s="9"/>
      <c r="W370" s="9"/>
      <c r="X370" s="9"/>
      <c r="Y370" s="8"/>
      <c r="Z370" s="9"/>
      <c r="AA370" s="8">
        <v>0</v>
      </c>
      <c r="AB370" s="9">
        <v>1</v>
      </c>
      <c r="AC370" s="8">
        <v>0</v>
      </c>
      <c r="AD370" s="9">
        <v>0</v>
      </c>
      <c r="AE370" s="9">
        <v>1</v>
      </c>
      <c r="AF370" s="9">
        <v>0</v>
      </c>
      <c r="AG370" s="9">
        <v>0</v>
      </c>
      <c r="AH370" s="8">
        <v>771</v>
      </c>
      <c r="AI370" s="9">
        <v>10</v>
      </c>
      <c r="AJ370" s="9">
        <f t="shared" si="235"/>
        <v>760</v>
      </c>
      <c r="AL370" s="7">
        <v>10.45</v>
      </c>
      <c r="AM370" s="7">
        <v>22.62</v>
      </c>
      <c r="AN370" s="9">
        <v>1</v>
      </c>
      <c r="AO370" s="9">
        <v>0</v>
      </c>
      <c r="AP370" s="9">
        <v>0</v>
      </c>
      <c r="AQ370" s="9">
        <v>0</v>
      </c>
      <c r="AR370" s="9">
        <v>0</v>
      </c>
      <c r="AS370" s="9">
        <v>1</v>
      </c>
      <c r="AT370" s="8">
        <v>0</v>
      </c>
      <c r="AU370" s="9">
        <v>1</v>
      </c>
      <c r="AV370" s="31">
        <v>0</v>
      </c>
      <c r="AW370" s="9">
        <v>0</v>
      </c>
      <c r="AX370" s="9">
        <v>0</v>
      </c>
      <c r="AY370" s="31">
        <v>1</v>
      </c>
      <c r="AZ370" s="21">
        <v>2000</v>
      </c>
      <c r="BA370" s="23"/>
      <c r="BB370" s="39">
        <v>0.13900000000000001</v>
      </c>
      <c r="BC370" s="39">
        <v>0.33600000000000002</v>
      </c>
      <c r="BD370" s="39">
        <v>0.36</v>
      </c>
      <c r="BE370" s="59">
        <f t="shared" si="258"/>
        <v>0.16500000000000004</v>
      </c>
      <c r="BF370" s="39" t="s">
        <v>433</v>
      </c>
      <c r="BG370" s="59" t="s">
        <v>433</v>
      </c>
      <c r="BH370" s="39" t="s">
        <v>433</v>
      </c>
      <c r="BI370" s="39" t="s">
        <v>433</v>
      </c>
      <c r="BJ370" s="39" t="s">
        <v>433</v>
      </c>
      <c r="BK370" s="39" t="s">
        <v>433</v>
      </c>
      <c r="BL370" s="39" t="s">
        <v>433</v>
      </c>
      <c r="BM370" s="57">
        <v>1</v>
      </c>
      <c r="BN370" s="18">
        <v>0</v>
      </c>
      <c r="BO370">
        <v>0</v>
      </c>
      <c r="BP370" s="54">
        <v>1</v>
      </c>
      <c r="BQ370">
        <v>8.5300000000000001E-2</v>
      </c>
      <c r="BR370" s="54">
        <f t="shared" si="256"/>
        <v>0.91469999999999996</v>
      </c>
      <c r="BT370" s="18"/>
      <c r="BU370">
        <v>0</v>
      </c>
      <c r="BV370" s="18">
        <v>1</v>
      </c>
      <c r="BW370" s="18" t="s">
        <v>62</v>
      </c>
      <c r="CD370" s="18"/>
      <c r="CG370" s="18"/>
      <c r="CJ370" s="25">
        <v>39.049999999999997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 s="18">
        <v>0</v>
      </c>
      <c r="CS370">
        <v>0</v>
      </c>
      <c r="CT370">
        <v>1</v>
      </c>
      <c r="CU370">
        <v>0</v>
      </c>
      <c r="CV370" s="18">
        <v>0</v>
      </c>
      <c r="CW370">
        <v>0</v>
      </c>
      <c r="CX370">
        <v>0</v>
      </c>
      <c r="CY370">
        <v>0</v>
      </c>
      <c r="CZ370">
        <v>0</v>
      </c>
      <c r="DA370" s="18">
        <v>0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0</v>
      </c>
      <c r="DL370" s="18">
        <v>1</v>
      </c>
      <c r="DN370" s="18"/>
      <c r="DS370" s="43" t="s">
        <v>397</v>
      </c>
    </row>
    <row r="371" spans="1:123" x14ac:dyDescent="0.25">
      <c r="A371">
        <v>370</v>
      </c>
      <c r="B371">
        <v>23</v>
      </c>
      <c r="C371" s="25" t="s">
        <v>583</v>
      </c>
      <c r="D371" s="12">
        <v>2.4</v>
      </c>
      <c r="E371" s="14">
        <f t="shared" si="252"/>
        <v>1.1162790697674418</v>
      </c>
      <c r="F371" s="7">
        <v>2.15</v>
      </c>
      <c r="G371" s="7">
        <f t="shared" si="246"/>
        <v>1.2837209302325581</v>
      </c>
      <c r="H371" s="16">
        <f t="shared" si="247"/>
        <v>3.5162790697674415</v>
      </c>
      <c r="I371" s="11">
        <f t="shared" si="228"/>
        <v>6.7397705177461117E-2</v>
      </c>
      <c r="J371" s="39">
        <f t="shared" si="229"/>
        <v>3.1347769849981923E-2</v>
      </c>
      <c r="K371" s="39">
        <f t="shared" si="248"/>
        <v>31.900195924163221</v>
      </c>
      <c r="L371" s="39">
        <f t="shared" si="249"/>
        <v>3.6049935327479195E-2</v>
      </c>
      <c r="M371" s="39">
        <f t="shared" si="250"/>
        <v>9.8745475027443047E-2</v>
      </c>
      <c r="N371" s="42"/>
      <c r="O371" s="8"/>
      <c r="P371" s="9"/>
      <c r="Q371" s="9"/>
      <c r="R371" s="8"/>
      <c r="S371" s="9"/>
      <c r="T371" s="9"/>
      <c r="U371" s="8"/>
      <c r="V371" s="9"/>
      <c r="W371" s="9"/>
      <c r="X371" s="9"/>
      <c r="Y371" s="8"/>
      <c r="Z371" s="9"/>
      <c r="AA371" s="8">
        <v>0</v>
      </c>
      <c r="AB371" s="9">
        <v>1</v>
      </c>
      <c r="AC371" s="8">
        <v>0</v>
      </c>
      <c r="AD371" s="9">
        <v>0</v>
      </c>
      <c r="AE371" s="9">
        <v>1</v>
      </c>
      <c r="AF371" s="9">
        <v>0</v>
      </c>
      <c r="AG371" s="9">
        <v>0</v>
      </c>
      <c r="AH371" s="8">
        <v>1019</v>
      </c>
      <c r="AI371" s="9">
        <v>5</v>
      </c>
      <c r="AJ371" s="9">
        <f t="shared" si="235"/>
        <v>1013</v>
      </c>
      <c r="AL371" s="7">
        <v>8.02</v>
      </c>
      <c r="AM371" s="7">
        <v>23.77</v>
      </c>
      <c r="AN371" s="9">
        <v>1</v>
      </c>
      <c r="AO371" s="9">
        <v>0</v>
      </c>
      <c r="AP371" s="9">
        <v>0</v>
      </c>
      <c r="AQ371" s="9">
        <v>0</v>
      </c>
      <c r="AR371" s="9">
        <v>0</v>
      </c>
      <c r="AS371" s="9">
        <v>1</v>
      </c>
      <c r="AT371" s="8">
        <v>0</v>
      </c>
      <c r="AU371" s="9">
        <v>1</v>
      </c>
      <c r="AV371" s="31">
        <v>0</v>
      </c>
      <c r="AW371" s="9">
        <v>0</v>
      </c>
      <c r="AX371" s="9">
        <v>0</v>
      </c>
      <c r="AY371" s="31">
        <v>1</v>
      </c>
      <c r="AZ371" s="21">
        <v>1989</v>
      </c>
      <c r="BA371" s="23"/>
      <c r="BB371" s="39">
        <v>0.13</v>
      </c>
      <c r="BC371" s="39">
        <v>0.35299999999999998</v>
      </c>
      <c r="BD371" s="39">
        <v>0.36</v>
      </c>
      <c r="BE371" s="59">
        <f t="shared" si="258"/>
        <v>0.15700000000000003</v>
      </c>
      <c r="BF371" s="39" t="s">
        <v>433</v>
      </c>
      <c r="BG371" s="59" t="s">
        <v>433</v>
      </c>
      <c r="BH371" s="39" t="s">
        <v>433</v>
      </c>
      <c r="BI371" s="39" t="s">
        <v>433</v>
      </c>
      <c r="BJ371" s="39" t="s">
        <v>433</v>
      </c>
      <c r="BK371" s="39" t="s">
        <v>433</v>
      </c>
      <c r="BL371" s="39" t="s">
        <v>433</v>
      </c>
      <c r="BM371" s="57">
        <v>1</v>
      </c>
      <c r="BN371" s="18">
        <v>0</v>
      </c>
      <c r="BO371">
        <v>1</v>
      </c>
      <c r="BP371" s="54">
        <v>0</v>
      </c>
      <c r="BQ371">
        <v>8.5300000000000001E-2</v>
      </c>
      <c r="BR371" s="54">
        <f t="shared" si="256"/>
        <v>0.91469999999999996</v>
      </c>
      <c r="BT371" s="18"/>
      <c r="BU371">
        <v>0</v>
      </c>
      <c r="BV371" s="18">
        <v>1</v>
      </c>
      <c r="BW371" s="18" t="s">
        <v>62</v>
      </c>
      <c r="CD371" s="18"/>
      <c r="CG371" s="18"/>
      <c r="CJ371" s="25">
        <v>37.79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 s="18">
        <v>0</v>
      </c>
      <c r="CS371">
        <v>0</v>
      </c>
      <c r="CT371">
        <v>1</v>
      </c>
      <c r="CU371">
        <v>0</v>
      </c>
      <c r="CV371" s="18">
        <v>0</v>
      </c>
      <c r="CW371">
        <v>0</v>
      </c>
      <c r="CX371">
        <v>0</v>
      </c>
      <c r="CY371">
        <v>0</v>
      </c>
      <c r="CZ371">
        <v>0</v>
      </c>
      <c r="DA371" s="18">
        <v>0</v>
      </c>
      <c r="DB371">
        <v>0</v>
      </c>
      <c r="DC371">
        <v>0</v>
      </c>
      <c r="DD371">
        <v>1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1</v>
      </c>
      <c r="DK371">
        <v>0</v>
      </c>
      <c r="DL371" s="18">
        <v>1</v>
      </c>
      <c r="DN371" s="18"/>
      <c r="DS371" s="43" t="s">
        <v>397</v>
      </c>
    </row>
    <row r="372" spans="1:123" x14ac:dyDescent="0.25">
      <c r="A372">
        <v>371</v>
      </c>
      <c r="B372">
        <v>23</v>
      </c>
      <c r="C372" s="25" t="s">
        <v>583</v>
      </c>
      <c r="D372" s="12">
        <v>-1.6</v>
      </c>
      <c r="E372" s="14">
        <f t="shared" si="252"/>
        <v>1.8181818181818183</v>
      </c>
      <c r="F372" s="7">
        <v>-0.88</v>
      </c>
      <c r="G372" s="7">
        <f t="shared" si="246"/>
        <v>-3.4181818181818184</v>
      </c>
      <c r="H372" s="16">
        <f t="shared" si="247"/>
        <v>0.21818181818181825</v>
      </c>
      <c r="I372" s="11">
        <f t="shared" si="228"/>
        <v>-2.3846798901517526E-2</v>
      </c>
      <c r="J372" s="39">
        <f t="shared" si="229"/>
        <v>2.7098635115360828E-2</v>
      </c>
      <c r="K372" s="39">
        <f t="shared" si="248"/>
        <v>36.902227575039426</v>
      </c>
      <c r="L372" s="39">
        <f t="shared" si="249"/>
        <v>-5.0945434016878358E-2</v>
      </c>
      <c r="M372" s="39">
        <f t="shared" si="250"/>
        <v>3.2518362138433017E-3</v>
      </c>
      <c r="N372" s="42"/>
      <c r="O372" s="8"/>
      <c r="P372" s="9"/>
      <c r="Q372" s="9"/>
      <c r="R372" s="8"/>
      <c r="S372" s="9"/>
      <c r="T372" s="9"/>
      <c r="U372" s="8"/>
      <c r="V372" s="9"/>
      <c r="W372" s="9"/>
      <c r="X372" s="9"/>
      <c r="Y372" s="8"/>
      <c r="Z372" s="9"/>
      <c r="AA372" s="8">
        <v>0</v>
      </c>
      <c r="AB372" s="9">
        <v>1</v>
      </c>
      <c r="AC372" s="8">
        <v>0</v>
      </c>
      <c r="AD372" s="9">
        <v>0</v>
      </c>
      <c r="AE372" s="9">
        <v>1</v>
      </c>
      <c r="AF372" s="9">
        <v>0</v>
      </c>
      <c r="AG372" s="9">
        <v>0</v>
      </c>
      <c r="AH372" s="8">
        <v>1372</v>
      </c>
      <c r="AI372" s="9">
        <v>10</v>
      </c>
      <c r="AJ372" s="9">
        <f t="shared" si="235"/>
        <v>1361</v>
      </c>
      <c r="AL372" s="7">
        <v>9.14</v>
      </c>
      <c r="AM372" s="7">
        <v>23.86</v>
      </c>
      <c r="AN372" s="9">
        <v>1</v>
      </c>
      <c r="AO372" s="9">
        <v>0</v>
      </c>
      <c r="AP372" s="9">
        <v>0</v>
      </c>
      <c r="AQ372" s="9">
        <v>0</v>
      </c>
      <c r="AR372" s="9">
        <v>0</v>
      </c>
      <c r="AS372" s="9">
        <v>1</v>
      </c>
      <c r="AT372" s="8">
        <v>0</v>
      </c>
      <c r="AU372" s="9">
        <v>1</v>
      </c>
      <c r="AV372" s="31">
        <v>0</v>
      </c>
      <c r="AW372" s="9">
        <v>0</v>
      </c>
      <c r="AX372" s="9">
        <v>0</v>
      </c>
      <c r="AY372" s="31">
        <v>1</v>
      </c>
      <c r="AZ372" s="21">
        <v>1993</v>
      </c>
      <c r="BA372" s="23"/>
      <c r="BB372" s="39">
        <v>0.13</v>
      </c>
      <c r="BC372" s="39">
        <v>0.35299999999999998</v>
      </c>
      <c r="BD372" s="39">
        <v>0.36</v>
      </c>
      <c r="BE372" s="59">
        <f t="shared" si="258"/>
        <v>0.15700000000000003</v>
      </c>
      <c r="BF372" s="39" t="s">
        <v>433</v>
      </c>
      <c r="BG372" s="59" t="s">
        <v>433</v>
      </c>
      <c r="BH372" s="39" t="s">
        <v>433</v>
      </c>
      <c r="BI372" s="39" t="s">
        <v>433</v>
      </c>
      <c r="BJ372" s="39" t="s">
        <v>433</v>
      </c>
      <c r="BK372" s="39" t="s">
        <v>433</v>
      </c>
      <c r="BL372" s="39" t="s">
        <v>433</v>
      </c>
      <c r="BM372" s="57">
        <v>1</v>
      </c>
      <c r="BN372" s="18">
        <v>0</v>
      </c>
      <c r="BO372">
        <v>1</v>
      </c>
      <c r="BP372" s="54">
        <v>0</v>
      </c>
      <c r="BQ372">
        <v>8.5300000000000001E-2</v>
      </c>
      <c r="BR372" s="54">
        <f t="shared" si="256"/>
        <v>0.91469999999999996</v>
      </c>
      <c r="BT372" s="18"/>
      <c r="BU372">
        <v>0</v>
      </c>
      <c r="BV372" s="18">
        <v>1</v>
      </c>
      <c r="BW372" s="18" t="s">
        <v>62</v>
      </c>
      <c r="CD372" s="18"/>
      <c r="CG372" s="18"/>
      <c r="CJ372" s="25">
        <v>39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 s="18">
        <v>0</v>
      </c>
      <c r="CS372">
        <v>0</v>
      </c>
      <c r="CT372">
        <v>1</v>
      </c>
      <c r="CU372">
        <v>0</v>
      </c>
      <c r="CV372" s="18">
        <v>0</v>
      </c>
      <c r="CW372">
        <v>0</v>
      </c>
      <c r="CX372">
        <v>0</v>
      </c>
      <c r="CY372">
        <v>0</v>
      </c>
      <c r="CZ372">
        <v>0</v>
      </c>
      <c r="DA372" s="18">
        <v>0</v>
      </c>
      <c r="DB372">
        <v>0</v>
      </c>
      <c r="DC372">
        <v>0</v>
      </c>
      <c r="DD372">
        <v>1</v>
      </c>
      <c r="DE372">
        <v>1</v>
      </c>
      <c r="DF372">
        <v>0</v>
      </c>
      <c r="DG372">
        <v>0</v>
      </c>
      <c r="DH372">
        <v>1</v>
      </c>
      <c r="DI372">
        <v>0</v>
      </c>
      <c r="DJ372">
        <v>1</v>
      </c>
      <c r="DK372">
        <v>0</v>
      </c>
      <c r="DL372" s="18">
        <v>1</v>
      </c>
      <c r="DN372" s="18"/>
      <c r="DS372" s="43" t="s">
        <v>397</v>
      </c>
    </row>
    <row r="373" spans="1:123" x14ac:dyDescent="0.25">
      <c r="A373">
        <v>372</v>
      </c>
      <c r="B373">
        <v>23</v>
      </c>
      <c r="C373" s="25" t="s">
        <v>583</v>
      </c>
      <c r="D373" s="12">
        <v>0.7</v>
      </c>
      <c r="E373" s="14">
        <f t="shared" si="252"/>
        <v>1.044776119402985</v>
      </c>
      <c r="F373" s="7">
        <v>0.67</v>
      </c>
      <c r="G373" s="7">
        <f t="shared" si="246"/>
        <v>-0.34477611940298503</v>
      </c>
      <c r="H373" s="16">
        <f t="shared" si="247"/>
        <v>1.7447761194029849</v>
      </c>
      <c r="I373" s="11">
        <f t="shared" si="228"/>
        <v>2.3505894099012905E-2</v>
      </c>
      <c r="J373" s="39">
        <f t="shared" si="229"/>
        <v>3.5083424028377469E-2</v>
      </c>
      <c r="K373" s="39">
        <f t="shared" si="248"/>
        <v>28.503489260088841</v>
      </c>
      <c r="L373" s="39">
        <f t="shared" si="249"/>
        <v>-1.1577529929364564E-2</v>
      </c>
      <c r="M373" s="39">
        <f t="shared" si="250"/>
        <v>5.8589318127390377E-2</v>
      </c>
      <c r="N373" s="42"/>
      <c r="O373" s="8"/>
      <c r="P373" s="9"/>
      <c r="Q373" s="9"/>
      <c r="R373" s="8"/>
      <c r="S373" s="9"/>
      <c r="T373" s="9"/>
      <c r="U373" s="8"/>
      <c r="V373" s="9"/>
      <c r="W373" s="9"/>
      <c r="X373" s="9"/>
      <c r="Y373" s="8"/>
      <c r="Z373" s="9"/>
      <c r="AA373" s="8">
        <v>0</v>
      </c>
      <c r="AB373" s="9">
        <v>1</v>
      </c>
      <c r="AC373" s="8">
        <v>0</v>
      </c>
      <c r="AD373" s="9">
        <v>0</v>
      </c>
      <c r="AE373" s="9">
        <v>1</v>
      </c>
      <c r="AF373" s="9">
        <v>0</v>
      </c>
      <c r="AG373" s="9">
        <v>0</v>
      </c>
      <c r="AH373" s="8">
        <v>818</v>
      </c>
      <c r="AI373" s="9">
        <v>5</v>
      </c>
      <c r="AJ373" s="9">
        <f t="shared" si="235"/>
        <v>812</v>
      </c>
      <c r="AL373" s="7">
        <v>9.7899999999999991</v>
      </c>
      <c r="AM373" s="7">
        <v>21.84</v>
      </c>
      <c r="AN373" s="9">
        <v>1</v>
      </c>
      <c r="AO373" s="9">
        <v>0</v>
      </c>
      <c r="AP373" s="9">
        <v>0</v>
      </c>
      <c r="AQ373" s="9">
        <v>0</v>
      </c>
      <c r="AR373" s="9">
        <v>0</v>
      </c>
      <c r="AS373" s="9">
        <v>1</v>
      </c>
      <c r="AT373" s="8">
        <v>0</v>
      </c>
      <c r="AU373" s="9">
        <v>1</v>
      </c>
      <c r="AV373" s="31">
        <v>0</v>
      </c>
      <c r="AW373" s="9">
        <v>0</v>
      </c>
      <c r="AX373" s="9">
        <v>0</v>
      </c>
      <c r="AY373" s="31">
        <v>1</v>
      </c>
      <c r="AZ373" s="21">
        <v>1997</v>
      </c>
      <c r="BA373" s="23"/>
      <c r="BB373" s="39">
        <v>4.9000000000000002E-2</v>
      </c>
      <c r="BC373" s="39">
        <v>0.28399999999999997</v>
      </c>
      <c r="BD373" s="39">
        <v>0.44600000000000001</v>
      </c>
      <c r="BE373" s="59">
        <f t="shared" si="258"/>
        <v>0.22100000000000009</v>
      </c>
      <c r="BF373" s="39" t="s">
        <v>433</v>
      </c>
      <c r="BG373" s="59" t="s">
        <v>433</v>
      </c>
      <c r="BH373" s="39" t="s">
        <v>433</v>
      </c>
      <c r="BI373" s="39" t="s">
        <v>433</v>
      </c>
      <c r="BJ373" s="39" t="s">
        <v>433</v>
      </c>
      <c r="BK373" s="39" t="s">
        <v>433</v>
      </c>
      <c r="BL373" s="39" t="s">
        <v>433</v>
      </c>
      <c r="BM373" s="57">
        <v>1</v>
      </c>
      <c r="BN373" s="18">
        <v>0</v>
      </c>
      <c r="BO373">
        <v>1</v>
      </c>
      <c r="BP373" s="54">
        <v>0</v>
      </c>
      <c r="BQ373">
        <v>8.5300000000000001E-2</v>
      </c>
      <c r="BR373" s="54">
        <f t="shared" si="256"/>
        <v>0.91469999999999996</v>
      </c>
      <c r="BT373" s="18"/>
      <c r="BU373">
        <v>0</v>
      </c>
      <c r="BV373" s="18">
        <v>1</v>
      </c>
      <c r="BW373" s="18" t="s">
        <v>62</v>
      </c>
      <c r="CD373" s="18"/>
      <c r="CG373" s="18"/>
      <c r="CJ373" s="25">
        <v>37.630000000000003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 s="18">
        <v>0</v>
      </c>
      <c r="CS373">
        <v>0</v>
      </c>
      <c r="CT373">
        <v>1</v>
      </c>
      <c r="CU373">
        <v>0</v>
      </c>
      <c r="CV373" s="18">
        <v>0</v>
      </c>
      <c r="CW373">
        <v>0</v>
      </c>
      <c r="CX373">
        <v>0</v>
      </c>
      <c r="CY373">
        <v>0</v>
      </c>
      <c r="CZ373">
        <v>0</v>
      </c>
      <c r="DA373" s="18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0</v>
      </c>
      <c r="DH373">
        <v>1</v>
      </c>
      <c r="DI373">
        <v>0</v>
      </c>
      <c r="DJ373">
        <v>1</v>
      </c>
      <c r="DK373">
        <v>0</v>
      </c>
      <c r="DL373" s="18">
        <v>1</v>
      </c>
      <c r="DN373" s="18"/>
      <c r="DS373" s="43" t="s">
        <v>397</v>
      </c>
    </row>
    <row r="374" spans="1:123" x14ac:dyDescent="0.25">
      <c r="A374">
        <v>373</v>
      </c>
      <c r="B374">
        <v>23</v>
      </c>
      <c r="C374" s="25" t="s">
        <v>583</v>
      </c>
      <c r="D374" s="12">
        <v>0.6</v>
      </c>
      <c r="E374" s="14">
        <f t="shared" si="252"/>
        <v>2.1428571428571428</v>
      </c>
      <c r="F374" s="7">
        <v>0.28000000000000003</v>
      </c>
      <c r="G374" s="7">
        <f t="shared" si="246"/>
        <v>-1.5428571428571427</v>
      </c>
      <c r="H374" s="16">
        <f t="shared" si="247"/>
        <v>2.7428571428571429</v>
      </c>
      <c r="I374" s="11">
        <f t="shared" si="228"/>
        <v>9.0984008236424802E-3</v>
      </c>
      <c r="J374" s="39">
        <f t="shared" si="229"/>
        <v>3.2494288655865997E-2</v>
      </c>
      <c r="K374" s="39">
        <f t="shared" si="248"/>
        <v>30.774638909335721</v>
      </c>
      <c r="L374" s="39">
        <f t="shared" si="249"/>
        <v>-2.3395887832223516E-2</v>
      </c>
      <c r="M374" s="39">
        <f t="shared" si="250"/>
        <v>4.1592689479508477E-2</v>
      </c>
      <c r="N374" s="42"/>
      <c r="O374" s="8"/>
      <c r="P374" s="9"/>
      <c r="Q374" s="9"/>
      <c r="R374" s="8"/>
      <c r="S374" s="9"/>
      <c r="T374" s="9"/>
      <c r="U374" s="8"/>
      <c r="V374" s="9"/>
      <c r="W374" s="9"/>
      <c r="X374" s="9"/>
      <c r="Y374" s="8"/>
      <c r="Z374" s="9"/>
      <c r="AA374" s="8">
        <v>0</v>
      </c>
      <c r="AB374" s="9">
        <v>1</v>
      </c>
      <c r="AC374" s="8">
        <v>0</v>
      </c>
      <c r="AD374" s="9">
        <v>0</v>
      </c>
      <c r="AE374" s="9">
        <v>1</v>
      </c>
      <c r="AF374" s="9">
        <v>0</v>
      </c>
      <c r="AG374" s="9">
        <v>0</v>
      </c>
      <c r="AH374" s="8">
        <v>958</v>
      </c>
      <c r="AI374" s="9">
        <v>10</v>
      </c>
      <c r="AJ374" s="9">
        <f t="shared" si="235"/>
        <v>947</v>
      </c>
      <c r="AL374" s="7">
        <v>10.45</v>
      </c>
      <c r="AM374" s="7">
        <v>22.62</v>
      </c>
      <c r="AN374" s="9">
        <v>1</v>
      </c>
      <c r="AO374" s="9">
        <v>0</v>
      </c>
      <c r="AP374" s="9">
        <v>0</v>
      </c>
      <c r="AQ374" s="9">
        <v>0</v>
      </c>
      <c r="AR374" s="9">
        <v>0</v>
      </c>
      <c r="AS374" s="9">
        <v>1</v>
      </c>
      <c r="AT374" s="8">
        <v>0</v>
      </c>
      <c r="AU374" s="9">
        <v>1</v>
      </c>
      <c r="AV374" s="31">
        <v>0</v>
      </c>
      <c r="AW374" s="9">
        <v>0</v>
      </c>
      <c r="AX374" s="9">
        <v>0</v>
      </c>
      <c r="AY374" s="31">
        <v>1</v>
      </c>
      <c r="AZ374" s="21">
        <v>2000</v>
      </c>
      <c r="BA374" s="23"/>
      <c r="BB374" s="39">
        <v>4.9000000000000002E-2</v>
      </c>
      <c r="BC374" s="39">
        <v>0.28399999999999997</v>
      </c>
      <c r="BD374" s="39">
        <v>0.44600000000000001</v>
      </c>
      <c r="BE374" s="59">
        <f t="shared" si="258"/>
        <v>0.22100000000000009</v>
      </c>
      <c r="BF374" s="39" t="s">
        <v>433</v>
      </c>
      <c r="BG374" s="59" t="s">
        <v>433</v>
      </c>
      <c r="BH374" s="39" t="s">
        <v>433</v>
      </c>
      <c r="BI374" s="39" t="s">
        <v>433</v>
      </c>
      <c r="BJ374" s="39" t="s">
        <v>433</v>
      </c>
      <c r="BK374" s="39" t="s">
        <v>433</v>
      </c>
      <c r="BL374" s="39" t="s">
        <v>433</v>
      </c>
      <c r="BM374" s="57">
        <v>1</v>
      </c>
      <c r="BN374" s="18">
        <v>0</v>
      </c>
      <c r="BO374">
        <v>1</v>
      </c>
      <c r="BP374" s="54">
        <v>0</v>
      </c>
      <c r="BQ374">
        <v>8.5300000000000001E-2</v>
      </c>
      <c r="BR374" s="54">
        <f t="shared" si="256"/>
        <v>0.91469999999999996</v>
      </c>
      <c r="BT374" s="18"/>
      <c r="BU374">
        <v>0</v>
      </c>
      <c r="BV374" s="18">
        <v>1</v>
      </c>
      <c r="BW374" s="18" t="s">
        <v>62</v>
      </c>
      <c r="CD374" s="18"/>
      <c r="CG374" s="18"/>
      <c r="CJ374" s="25">
        <v>39.049999999999997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 s="18">
        <v>0</v>
      </c>
      <c r="CS374">
        <v>0</v>
      </c>
      <c r="CT374">
        <v>1</v>
      </c>
      <c r="CU374">
        <v>0</v>
      </c>
      <c r="CV374" s="18">
        <v>0</v>
      </c>
      <c r="CW374">
        <v>0</v>
      </c>
      <c r="CX374">
        <v>0</v>
      </c>
      <c r="CY374">
        <v>0</v>
      </c>
      <c r="CZ374">
        <v>0</v>
      </c>
      <c r="DA374" s="18">
        <v>0</v>
      </c>
      <c r="DB374">
        <v>0</v>
      </c>
      <c r="DC374">
        <v>0</v>
      </c>
      <c r="DD374">
        <v>1</v>
      </c>
      <c r="DE374">
        <v>1</v>
      </c>
      <c r="DF374">
        <v>0</v>
      </c>
      <c r="DG374">
        <v>0</v>
      </c>
      <c r="DH374">
        <v>1</v>
      </c>
      <c r="DI374">
        <v>0</v>
      </c>
      <c r="DJ374">
        <v>1</v>
      </c>
      <c r="DK374">
        <v>0</v>
      </c>
      <c r="DL374" s="18">
        <v>1</v>
      </c>
      <c r="DN374" s="18"/>
      <c r="DS374" s="43" t="s">
        <v>397</v>
      </c>
    </row>
    <row r="375" spans="1:123" x14ac:dyDescent="0.25">
      <c r="A375">
        <v>374</v>
      </c>
      <c r="B375">
        <v>23</v>
      </c>
      <c r="C375" s="25" t="s">
        <v>583</v>
      </c>
      <c r="D375" s="12">
        <v>2.9</v>
      </c>
      <c r="E375" s="14">
        <f t="shared" si="252"/>
        <v>0.85545722713864303</v>
      </c>
      <c r="F375" s="7">
        <v>3.39</v>
      </c>
      <c r="G375" s="7">
        <f t="shared" si="246"/>
        <v>2.044542772861357</v>
      </c>
      <c r="H375" s="16">
        <f t="shared" si="247"/>
        <v>3.7554572271386428</v>
      </c>
      <c r="I375" s="11">
        <f t="shared" si="228"/>
        <v>0.13101679456485232</v>
      </c>
      <c r="J375" s="39">
        <f t="shared" si="229"/>
        <v>3.8648021995531662E-2</v>
      </c>
      <c r="K375" s="39">
        <f t="shared" si="248"/>
        <v>25.874545406634684</v>
      </c>
      <c r="L375" s="39">
        <f t="shared" si="249"/>
        <v>9.2368772569320662E-2</v>
      </c>
      <c r="M375" s="39">
        <f t="shared" si="250"/>
        <v>0.16966481656038399</v>
      </c>
      <c r="N375" s="42"/>
      <c r="O375" s="8"/>
      <c r="P375" s="9"/>
      <c r="Q375" s="9"/>
      <c r="R375" s="8"/>
      <c r="S375" s="9"/>
      <c r="T375" s="9"/>
      <c r="U375" s="8"/>
      <c r="V375" s="9"/>
      <c r="W375" s="9"/>
      <c r="X375" s="9"/>
      <c r="Y375" s="8"/>
      <c r="Z375" s="9"/>
      <c r="AA375" s="8">
        <v>0</v>
      </c>
      <c r="AB375" s="9">
        <v>1</v>
      </c>
      <c r="AC375" s="8">
        <v>0</v>
      </c>
      <c r="AD375" s="9">
        <v>0</v>
      </c>
      <c r="AE375" s="9">
        <v>1</v>
      </c>
      <c r="AF375" s="9">
        <v>0</v>
      </c>
      <c r="AG375" s="9">
        <v>0</v>
      </c>
      <c r="AH375" s="8">
        <v>664</v>
      </c>
      <c r="AI375" s="9">
        <v>5</v>
      </c>
      <c r="AJ375" s="9">
        <f t="shared" si="235"/>
        <v>658</v>
      </c>
      <c r="AL375" s="7">
        <v>8.02</v>
      </c>
      <c r="AM375" s="7">
        <v>23.77</v>
      </c>
      <c r="AN375" s="9">
        <v>1</v>
      </c>
      <c r="AO375" s="9">
        <v>0</v>
      </c>
      <c r="AP375" s="9">
        <v>0</v>
      </c>
      <c r="AQ375" s="9">
        <v>0</v>
      </c>
      <c r="AR375" s="9">
        <v>0</v>
      </c>
      <c r="AS375" s="9">
        <v>1</v>
      </c>
      <c r="AT375" s="8">
        <v>0</v>
      </c>
      <c r="AU375" s="9">
        <v>1</v>
      </c>
      <c r="AV375" s="31">
        <v>0</v>
      </c>
      <c r="AW375" s="9">
        <v>0</v>
      </c>
      <c r="AX375" s="9">
        <v>0</v>
      </c>
      <c r="AY375" s="31">
        <v>1</v>
      </c>
      <c r="AZ375" s="21">
        <v>1989</v>
      </c>
      <c r="BA375" s="23"/>
      <c r="BB375" s="39">
        <v>0.13</v>
      </c>
      <c r="BC375" s="39">
        <v>0.35299999999999998</v>
      </c>
      <c r="BD375" s="39">
        <v>0.36</v>
      </c>
      <c r="BE375" s="59">
        <f t="shared" ref="BE375:BE378" si="259">1-SUM(BB375:BD375)</f>
        <v>0.15700000000000003</v>
      </c>
      <c r="BF375" s="39" t="s">
        <v>433</v>
      </c>
      <c r="BG375" s="59" t="s">
        <v>433</v>
      </c>
      <c r="BH375" s="39" t="s">
        <v>433</v>
      </c>
      <c r="BI375" s="39" t="s">
        <v>433</v>
      </c>
      <c r="BJ375" s="39" t="s">
        <v>433</v>
      </c>
      <c r="BK375" s="39" t="s">
        <v>433</v>
      </c>
      <c r="BL375" s="39" t="s">
        <v>433</v>
      </c>
      <c r="BM375" s="57">
        <v>1</v>
      </c>
      <c r="BN375" s="18">
        <v>0</v>
      </c>
      <c r="BO375">
        <v>1</v>
      </c>
      <c r="BP375" s="54">
        <v>0</v>
      </c>
      <c r="BQ375">
        <v>8.5300000000000001E-2</v>
      </c>
      <c r="BR375" s="54">
        <f t="shared" si="256"/>
        <v>0.91469999999999996</v>
      </c>
      <c r="BT375" s="18"/>
      <c r="BU375">
        <v>0</v>
      </c>
      <c r="BV375" s="18">
        <v>1</v>
      </c>
      <c r="BW375" s="18" t="s">
        <v>62</v>
      </c>
      <c r="CD375" s="18"/>
      <c r="CG375" s="18"/>
      <c r="CJ375" s="25">
        <v>37.79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 s="18">
        <v>0</v>
      </c>
      <c r="CS375">
        <v>0</v>
      </c>
      <c r="CT375">
        <v>1</v>
      </c>
      <c r="CU375">
        <v>0</v>
      </c>
      <c r="CV375" s="18">
        <v>0</v>
      </c>
      <c r="CW375">
        <v>0</v>
      </c>
      <c r="CX375">
        <v>0</v>
      </c>
      <c r="CY375">
        <v>0</v>
      </c>
      <c r="CZ375">
        <v>0</v>
      </c>
      <c r="DA375" s="18">
        <v>0</v>
      </c>
      <c r="DB375">
        <v>0</v>
      </c>
      <c r="DC375">
        <v>0</v>
      </c>
      <c r="DD375">
        <v>1</v>
      </c>
      <c r="DE375">
        <v>1</v>
      </c>
      <c r="DF375">
        <v>0</v>
      </c>
      <c r="DG375">
        <v>0</v>
      </c>
      <c r="DH375">
        <v>1</v>
      </c>
      <c r="DI375">
        <v>0</v>
      </c>
      <c r="DJ375">
        <v>1</v>
      </c>
      <c r="DK375">
        <v>0</v>
      </c>
      <c r="DL375" s="18">
        <v>1</v>
      </c>
      <c r="DN375" s="18"/>
      <c r="DS375" s="43" t="s">
        <v>397</v>
      </c>
    </row>
    <row r="376" spans="1:123" x14ac:dyDescent="0.25">
      <c r="A376">
        <v>375</v>
      </c>
      <c r="B376">
        <v>23</v>
      </c>
      <c r="C376" s="25" t="s">
        <v>583</v>
      </c>
      <c r="D376" s="12">
        <v>3.9</v>
      </c>
      <c r="E376" s="14">
        <f t="shared" si="252"/>
        <v>1.4285714285714286</v>
      </c>
      <c r="F376" s="7">
        <v>2.73</v>
      </c>
      <c r="G376" s="7">
        <f t="shared" si="246"/>
        <v>2.4714285714285715</v>
      </c>
      <c r="H376" s="16">
        <f t="shared" si="247"/>
        <v>5.3285714285714283</v>
      </c>
      <c r="I376" s="11">
        <f t="shared" si="228"/>
        <v>8.5169027029795424E-2</v>
      </c>
      <c r="J376" s="39">
        <f t="shared" si="229"/>
        <v>3.1197445798459868E-2</v>
      </c>
      <c r="K376" s="39">
        <f t="shared" si="248"/>
        <v>32.0539061582204</v>
      </c>
      <c r="L376" s="39">
        <f t="shared" si="249"/>
        <v>5.3971581231335553E-2</v>
      </c>
      <c r="M376" s="39">
        <f t="shared" si="250"/>
        <v>0.1163664728282553</v>
      </c>
      <c r="N376" s="42"/>
      <c r="O376" s="8"/>
      <c r="P376" s="9"/>
      <c r="Q376" s="9"/>
      <c r="R376" s="8"/>
      <c r="S376" s="9"/>
      <c r="T376" s="9"/>
      <c r="U376" s="8"/>
      <c r="V376" s="9"/>
      <c r="W376" s="9"/>
      <c r="X376" s="9"/>
      <c r="Y376" s="8"/>
      <c r="Z376" s="9"/>
      <c r="AA376" s="8">
        <v>0</v>
      </c>
      <c r="AB376" s="9">
        <v>1</v>
      </c>
      <c r="AC376" s="8">
        <v>0</v>
      </c>
      <c r="AD376" s="9">
        <v>0</v>
      </c>
      <c r="AE376" s="9">
        <v>1</v>
      </c>
      <c r="AF376" s="9">
        <v>0</v>
      </c>
      <c r="AG376" s="9">
        <v>0</v>
      </c>
      <c r="AH376" s="8">
        <v>1031</v>
      </c>
      <c r="AI376" s="9">
        <v>10</v>
      </c>
      <c r="AJ376" s="9">
        <f t="shared" si="235"/>
        <v>1020</v>
      </c>
      <c r="AL376" s="7">
        <v>9.14</v>
      </c>
      <c r="AM376" s="7">
        <v>23.86</v>
      </c>
      <c r="AN376" s="9">
        <v>1</v>
      </c>
      <c r="AO376" s="9">
        <v>0</v>
      </c>
      <c r="AP376" s="9">
        <v>0</v>
      </c>
      <c r="AQ376" s="9">
        <v>0</v>
      </c>
      <c r="AR376" s="9">
        <v>0</v>
      </c>
      <c r="AS376" s="9">
        <v>1</v>
      </c>
      <c r="AT376" s="8">
        <v>0</v>
      </c>
      <c r="AU376" s="9">
        <v>1</v>
      </c>
      <c r="AV376" s="31">
        <v>0</v>
      </c>
      <c r="AW376" s="9">
        <v>0</v>
      </c>
      <c r="AX376" s="9">
        <v>0</v>
      </c>
      <c r="AY376" s="31">
        <v>1</v>
      </c>
      <c r="AZ376" s="21">
        <v>1993</v>
      </c>
      <c r="BA376" s="23"/>
      <c r="BB376" s="39">
        <v>0.13</v>
      </c>
      <c r="BC376" s="39">
        <v>0.35299999999999998</v>
      </c>
      <c r="BD376" s="39">
        <v>0.36</v>
      </c>
      <c r="BE376" s="59">
        <f t="shared" si="259"/>
        <v>0.15700000000000003</v>
      </c>
      <c r="BF376" s="39" t="s">
        <v>433</v>
      </c>
      <c r="BG376" s="59" t="s">
        <v>433</v>
      </c>
      <c r="BH376" s="39" t="s">
        <v>433</v>
      </c>
      <c r="BI376" s="39" t="s">
        <v>433</v>
      </c>
      <c r="BJ376" s="39" t="s">
        <v>433</v>
      </c>
      <c r="BK376" s="39" t="s">
        <v>433</v>
      </c>
      <c r="BL376" s="39" t="s">
        <v>433</v>
      </c>
      <c r="BM376" s="57">
        <v>1</v>
      </c>
      <c r="BN376" s="18">
        <v>0</v>
      </c>
      <c r="BO376">
        <v>1</v>
      </c>
      <c r="BP376" s="54">
        <v>0</v>
      </c>
      <c r="BQ376">
        <v>8.5300000000000001E-2</v>
      </c>
      <c r="BR376" s="54">
        <f t="shared" si="256"/>
        <v>0.91469999999999996</v>
      </c>
      <c r="BT376" s="18"/>
      <c r="BU376">
        <v>0</v>
      </c>
      <c r="BV376" s="18">
        <v>1</v>
      </c>
      <c r="BW376" s="18" t="s">
        <v>62</v>
      </c>
      <c r="CD376" s="18"/>
      <c r="CG376" s="18"/>
      <c r="CJ376" s="25">
        <v>39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 s="18">
        <v>0</v>
      </c>
      <c r="CS376">
        <v>0</v>
      </c>
      <c r="CT376">
        <v>1</v>
      </c>
      <c r="CU376">
        <v>0</v>
      </c>
      <c r="CV376" s="18">
        <v>0</v>
      </c>
      <c r="CW376">
        <v>0</v>
      </c>
      <c r="CX376">
        <v>0</v>
      </c>
      <c r="CY376">
        <v>0</v>
      </c>
      <c r="CZ376">
        <v>0</v>
      </c>
      <c r="DA376" s="18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0</v>
      </c>
      <c r="DH376">
        <v>1</v>
      </c>
      <c r="DI376">
        <v>0</v>
      </c>
      <c r="DJ376">
        <v>1</v>
      </c>
      <c r="DK376">
        <v>0</v>
      </c>
      <c r="DL376" s="18">
        <v>1</v>
      </c>
      <c r="DN376" s="18"/>
      <c r="DS376" s="43" t="s">
        <v>397</v>
      </c>
    </row>
    <row r="377" spans="1:123" x14ac:dyDescent="0.25">
      <c r="A377">
        <v>376</v>
      </c>
      <c r="B377">
        <v>23</v>
      </c>
      <c r="C377" s="25" t="s">
        <v>583</v>
      </c>
      <c r="D377" s="12">
        <v>5.2</v>
      </c>
      <c r="E377" s="14">
        <f t="shared" si="252"/>
        <v>1.0526315789473684</v>
      </c>
      <c r="F377" s="7">
        <v>4.9400000000000004</v>
      </c>
      <c r="G377" s="7">
        <f t="shared" si="246"/>
        <v>4.147368421052632</v>
      </c>
      <c r="H377" s="16">
        <f t="shared" si="247"/>
        <v>6.2526315789473683</v>
      </c>
      <c r="I377" s="11">
        <f t="shared" si="228"/>
        <v>0.19690753597255725</v>
      </c>
      <c r="J377" s="39">
        <f t="shared" si="229"/>
        <v>3.9859825095659357E-2</v>
      </c>
      <c r="K377" s="39">
        <f t="shared" si="248"/>
        <v>25.087917410578346</v>
      </c>
      <c r="L377" s="39">
        <f t="shared" si="249"/>
        <v>0.15704771087689789</v>
      </c>
      <c r="M377" s="39">
        <f t="shared" si="250"/>
        <v>0.23676736106821661</v>
      </c>
      <c r="N377" s="42"/>
      <c r="O377" s="8"/>
      <c r="P377" s="9"/>
      <c r="Q377" s="9"/>
      <c r="R377" s="8"/>
      <c r="S377" s="9"/>
      <c r="T377" s="9"/>
      <c r="U377" s="8"/>
      <c r="V377" s="9"/>
      <c r="W377" s="9"/>
      <c r="X377" s="9"/>
      <c r="Y377" s="8"/>
      <c r="Z377" s="9"/>
      <c r="AA377" s="8">
        <v>0</v>
      </c>
      <c r="AB377" s="9">
        <v>1</v>
      </c>
      <c r="AC377" s="8">
        <v>0</v>
      </c>
      <c r="AD377" s="9">
        <v>0</v>
      </c>
      <c r="AE377" s="9">
        <v>1</v>
      </c>
      <c r="AF377" s="9">
        <v>0</v>
      </c>
      <c r="AG377" s="9">
        <v>0</v>
      </c>
      <c r="AH377" s="8">
        <v>611</v>
      </c>
      <c r="AI377" s="9">
        <v>5</v>
      </c>
      <c r="AJ377" s="9">
        <f t="shared" si="235"/>
        <v>605</v>
      </c>
      <c r="AL377" s="7">
        <v>9.7899999999999991</v>
      </c>
      <c r="AM377" s="7">
        <v>21.84</v>
      </c>
      <c r="AN377" s="9">
        <v>1</v>
      </c>
      <c r="AO377" s="9">
        <v>0</v>
      </c>
      <c r="AP377" s="9">
        <v>0</v>
      </c>
      <c r="AQ377" s="9">
        <v>0</v>
      </c>
      <c r="AR377" s="9">
        <v>0</v>
      </c>
      <c r="AS377" s="9">
        <v>1</v>
      </c>
      <c r="AT377" s="8">
        <v>0</v>
      </c>
      <c r="AU377" s="9">
        <v>1</v>
      </c>
      <c r="AV377" s="31">
        <v>0</v>
      </c>
      <c r="AW377" s="9">
        <v>0</v>
      </c>
      <c r="AX377" s="9">
        <v>0</v>
      </c>
      <c r="AY377" s="31">
        <v>1</v>
      </c>
      <c r="AZ377" s="21">
        <v>1997</v>
      </c>
      <c r="BA377" s="23"/>
      <c r="BB377" s="39">
        <v>4.9000000000000002E-2</v>
      </c>
      <c r="BC377" s="39">
        <v>0.28399999999999997</v>
      </c>
      <c r="BD377" s="39">
        <v>0.44600000000000001</v>
      </c>
      <c r="BE377" s="59">
        <f t="shared" si="259"/>
        <v>0.22100000000000009</v>
      </c>
      <c r="BF377" s="39" t="s">
        <v>433</v>
      </c>
      <c r="BG377" s="59" t="s">
        <v>433</v>
      </c>
      <c r="BH377" s="39" t="s">
        <v>433</v>
      </c>
      <c r="BI377" s="39" t="s">
        <v>433</v>
      </c>
      <c r="BJ377" s="39" t="s">
        <v>433</v>
      </c>
      <c r="BK377" s="39" t="s">
        <v>433</v>
      </c>
      <c r="BL377" s="39" t="s">
        <v>433</v>
      </c>
      <c r="BM377" s="57">
        <v>1</v>
      </c>
      <c r="BN377" s="18">
        <v>0</v>
      </c>
      <c r="BO377">
        <v>1</v>
      </c>
      <c r="BP377" s="54">
        <v>0</v>
      </c>
      <c r="BQ377">
        <v>8.5300000000000001E-2</v>
      </c>
      <c r="BR377" s="54">
        <f t="shared" si="256"/>
        <v>0.91469999999999996</v>
      </c>
      <c r="BT377" s="18"/>
      <c r="BU377">
        <v>0</v>
      </c>
      <c r="BV377" s="18">
        <v>1</v>
      </c>
      <c r="BW377" s="18" t="s">
        <v>62</v>
      </c>
      <c r="CD377" s="18"/>
      <c r="CG377" s="18"/>
      <c r="CJ377" s="25">
        <v>37.630000000000003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 s="18">
        <v>0</v>
      </c>
      <c r="CS377">
        <v>0</v>
      </c>
      <c r="CT377">
        <v>1</v>
      </c>
      <c r="CU377">
        <v>0</v>
      </c>
      <c r="CV377" s="18">
        <v>0</v>
      </c>
      <c r="CW377">
        <v>0</v>
      </c>
      <c r="CX377">
        <v>0</v>
      </c>
      <c r="CY377">
        <v>0</v>
      </c>
      <c r="CZ377">
        <v>0</v>
      </c>
      <c r="DA377" s="18">
        <v>0</v>
      </c>
      <c r="DB377">
        <v>0</v>
      </c>
      <c r="DC377">
        <v>0</v>
      </c>
      <c r="DD377">
        <v>1</v>
      </c>
      <c r="DE377">
        <v>1</v>
      </c>
      <c r="DF377">
        <v>0</v>
      </c>
      <c r="DG377">
        <v>0</v>
      </c>
      <c r="DH377">
        <v>1</v>
      </c>
      <c r="DI377">
        <v>0</v>
      </c>
      <c r="DJ377">
        <v>1</v>
      </c>
      <c r="DK377">
        <v>0</v>
      </c>
      <c r="DL377" s="18">
        <v>1</v>
      </c>
      <c r="DN377" s="18"/>
      <c r="DS377" s="43" t="s">
        <v>397</v>
      </c>
    </row>
    <row r="378" spans="1:123" x14ac:dyDescent="0.25">
      <c r="A378">
        <v>377</v>
      </c>
      <c r="B378">
        <v>23</v>
      </c>
      <c r="C378" s="25" t="s">
        <v>583</v>
      </c>
      <c r="D378" s="12">
        <v>5.5</v>
      </c>
      <c r="E378" s="14">
        <f t="shared" si="252"/>
        <v>2.477477477477477</v>
      </c>
      <c r="F378" s="7">
        <v>2.2200000000000002</v>
      </c>
      <c r="G378" s="7">
        <f t="shared" si="246"/>
        <v>3.022522522522523</v>
      </c>
      <c r="H378" s="16">
        <f t="shared" si="247"/>
        <v>7.9774774774774766</v>
      </c>
      <c r="I378" s="11">
        <f t="shared" si="228"/>
        <v>7.7481912916654835E-2</v>
      </c>
      <c r="J378" s="39">
        <f t="shared" si="229"/>
        <v>3.4901762575069745E-2</v>
      </c>
      <c r="K378" s="39">
        <f t="shared" si="248"/>
        <v>28.651848107931887</v>
      </c>
      <c r="L378" s="39">
        <f t="shared" si="249"/>
        <v>4.2580150341585091E-2</v>
      </c>
      <c r="M378" s="39">
        <f t="shared" si="250"/>
        <v>0.11238367549172458</v>
      </c>
      <c r="N378" s="42"/>
      <c r="O378" s="8"/>
      <c r="P378" s="9"/>
      <c r="Q378" s="9"/>
      <c r="R378" s="8"/>
      <c r="S378" s="9"/>
      <c r="T378" s="9"/>
      <c r="U378" s="8"/>
      <c r="V378" s="9"/>
      <c r="W378" s="9"/>
      <c r="X378" s="9"/>
      <c r="Y378" s="8"/>
      <c r="Z378" s="9"/>
      <c r="AA378" s="8">
        <v>0</v>
      </c>
      <c r="AB378" s="9">
        <v>1</v>
      </c>
      <c r="AC378" s="8">
        <v>0</v>
      </c>
      <c r="AD378" s="9">
        <v>0</v>
      </c>
      <c r="AE378" s="9">
        <v>1</v>
      </c>
      <c r="AF378" s="9">
        <v>0</v>
      </c>
      <c r="AG378" s="9">
        <v>0</v>
      </c>
      <c r="AH378" s="8">
        <v>827</v>
      </c>
      <c r="AI378" s="9">
        <v>10</v>
      </c>
      <c r="AJ378" s="9">
        <f t="shared" si="235"/>
        <v>816</v>
      </c>
      <c r="AL378" s="7">
        <v>10.45</v>
      </c>
      <c r="AM378" s="7">
        <v>22.62</v>
      </c>
      <c r="AN378" s="9">
        <v>1</v>
      </c>
      <c r="AO378" s="9">
        <v>0</v>
      </c>
      <c r="AP378" s="9">
        <v>0</v>
      </c>
      <c r="AQ378" s="9">
        <v>0</v>
      </c>
      <c r="AR378" s="9">
        <v>0</v>
      </c>
      <c r="AS378" s="9">
        <v>1</v>
      </c>
      <c r="AT378" s="8">
        <v>0</v>
      </c>
      <c r="AU378" s="9">
        <v>1</v>
      </c>
      <c r="AV378" s="31">
        <v>0</v>
      </c>
      <c r="AW378" s="9">
        <v>0</v>
      </c>
      <c r="AX378" s="9">
        <v>0</v>
      </c>
      <c r="AY378" s="31">
        <v>1</v>
      </c>
      <c r="AZ378" s="21">
        <v>2000</v>
      </c>
      <c r="BA378" s="23"/>
      <c r="BB378" s="39">
        <v>4.9000000000000002E-2</v>
      </c>
      <c r="BC378" s="39">
        <v>0.28399999999999997</v>
      </c>
      <c r="BD378" s="39">
        <v>0.44600000000000001</v>
      </c>
      <c r="BE378" s="59">
        <f t="shared" si="259"/>
        <v>0.22100000000000009</v>
      </c>
      <c r="BF378" s="39" t="s">
        <v>433</v>
      </c>
      <c r="BG378" s="59" t="s">
        <v>433</v>
      </c>
      <c r="BH378" s="39" t="s">
        <v>433</v>
      </c>
      <c r="BI378" s="39" t="s">
        <v>433</v>
      </c>
      <c r="BJ378" s="39" t="s">
        <v>433</v>
      </c>
      <c r="BK378" s="39" t="s">
        <v>433</v>
      </c>
      <c r="BL378" s="39" t="s">
        <v>433</v>
      </c>
      <c r="BM378" s="57">
        <v>1</v>
      </c>
      <c r="BN378" s="18">
        <v>0</v>
      </c>
      <c r="BO378">
        <v>1</v>
      </c>
      <c r="BP378" s="54">
        <v>0</v>
      </c>
      <c r="BQ378">
        <v>8.5300000000000001E-2</v>
      </c>
      <c r="BR378" s="54">
        <f t="shared" si="256"/>
        <v>0.91469999999999996</v>
      </c>
      <c r="BT378" s="18"/>
      <c r="BU378">
        <v>0</v>
      </c>
      <c r="BV378" s="18">
        <v>1</v>
      </c>
      <c r="BW378" s="18" t="s">
        <v>62</v>
      </c>
      <c r="CD378" s="18"/>
      <c r="CG378" s="18"/>
      <c r="CJ378" s="25">
        <v>39.049999999999997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 s="18">
        <v>0</v>
      </c>
      <c r="CS378">
        <v>0</v>
      </c>
      <c r="CT378">
        <v>1</v>
      </c>
      <c r="CU378">
        <v>0</v>
      </c>
      <c r="CV378" s="18">
        <v>0</v>
      </c>
      <c r="CW378">
        <v>0</v>
      </c>
      <c r="CX378">
        <v>0</v>
      </c>
      <c r="CY378">
        <v>0</v>
      </c>
      <c r="CZ378">
        <v>0</v>
      </c>
      <c r="DA378" s="18">
        <v>0</v>
      </c>
      <c r="DB378">
        <v>0</v>
      </c>
      <c r="DC378">
        <v>0</v>
      </c>
      <c r="DD378">
        <v>1</v>
      </c>
      <c r="DE378">
        <v>1</v>
      </c>
      <c r="DF378">
        <v>0</v>
      </c>
      <c r="DG378">
        <v>0</v>
      </c>
      <c r="DH378">
        <v>1</v>
      </c>
      <c r="DI378">
        <v>0</v>
      </c>
      <c r="DJ378">
        <v>1</v>
      </c>
      <c r="DK378">
        <v>0</v>
      </c>
      <c r="DL378" s="18">
        <v>1</v>
      </c>
      <c r="DN378" s="18"/>
      <c r="DS378" s="43" t="s">
        <v>397</v>
      </c>
    </row>
    <row r="379" spans="1:123" x14ac:dyDescent="0.25">
      <c r="A379">
        <v>378</v>
      </c>
      <c r="B379">
        <v>23</v>
      </c>
      <c r="C379" s="25" t="s">
        <v>583</v>
      </c>
      <c r="D379" s="12">
        <v>2.2000000000000002</v>
      </c>
      <c r="E379" s="14">
        <f t="shared" si="252"/>
        <v>0.54590570719602982</v>
      </c>
      <c r="F379" s="7">
        <v>4.03</v>
      </c>
      <c r="G379" s="7">
        <f t="shared" si="246"/>
        <v>1.6540942928039704</v>
      </c>
      <c r="H379" s="16">
        <f t="shared" si="247"/>
        <v>2.7459057071960302</v>
      </c>
      <c r="I379" s="11">
        <f t="shared" si="228"/>
        <v>5.3914595065672373E-2</v>
      </c>
      <c r="J379" s="39">
        <f t="shared" si="229"/>
        <v>1.3378311430687934E-2</v>
      </c>
      <c r="K379" s="39">
        <f t="shared" si="248"/>
        <v>74.747848798477136</v>
      </c>
      <c r="L379" s="39">
        <f t="shared" si="249"/>
        <v>4.0536283634984439E-2</v>
      </c>
      <c r="M379" s="39">
        <f t="shared" si="250"/>
        <v>6.72929064963603E-2</v>
      </c>
      <c r="N379" s="42"/>
      <c r="O379" s="8"/>
      <c r="P379" s="9"/>
      <c r="Q379" s="9"/>
      <c r="R379" s="8"/>
      <c r="S379" s="9"/>
      <c r="T379" s="9"/>
      <c r="U379" s="8"/>
      <c r="V379" s="9"/>
      <c r="W379" s="9"/>
      <c r="X379" s="9"/>
      <c r="Y379" s="8"/>
      <c r="Z379" s="9"/>
      <c r="AA379" s="8">
        <v>0</v>
      </c>
      <c r="AB379" s="9">
        <v>1</v>
      </c>
      <c r="AC379" s="8">
        <v>0</v>
      </c>
      <c r="AD379" s="9">
        <v>0</v>
      </c>
      <c r="AE379" s="9">
        <v>1</v>
      </c>
      <c r="AF379" s="9">
        <v>0</v>
      </c>
      <c r="AG379" s="9">
        <v>0</v>
      </c>
      <c r="AH379" s="8">
        <v>5589</v>
      </c>
      <c r="AI379" s="9">
        <v>17</v>
      </c>
      <c r="AJ379" s="9">
        <f t="shared" si="235"/>
        <v>5571</v>
      </c>
      <c r="AL379" s="7">
        <v>9.16</v>
      </c>
      <c r="AM379" s="7">
        <v>23.17</v>
      </c>
      <c r="AN379" s="9">
        <v>1</v>
      </c>
      <c r="AO379" s="9">
        <v>0</v>
      </c>
      <c r="AP379" s="9">
        <v>0</v>
      </c>
      <c r="AQ379" s="9">
        <v>0</v>
      </c>
      <c r="AR379" s="9">
        <v>0</v>
      </c>
      <c r="AS379" s="9">
        <v>1</v>
      </c>
      <c r="AT379" s="8">
        <v>0</v>
      </c>
      <c r="AU379" s="9">
        <v>1</v>
      </c>
      <c r="AV379" s="31">
        <v>0</v>
      </c>
      <c r="AW379" s="9">
        <v>0</v>
      </c>
      <c r="AX379" s="9">
        <v>0</v>
      </c>
      <c r="AY379" s="31">
        <v>1</v>
      </c>
      <c r="AZ379" s="21">
        <v>1995</v>
      </c>
      <c r="BA379" s="23"/>
      <c r="BB379" s="39">
        <f>AVERAGE($BB$360:$BB$361)</f>
        <v>0.15224710000000002</v>
      </c>
      <c r="BC379" s="39">
        <f>AVERAGE($BC$360:$BC$361)</f>
        <v>0.32682130000000004</v>
      </c>
      <c r="BD379" s="39">
        <f>AVERAGE($BD$360:$BD$361)</f>
        <v>0.35734529999999998</v>
      </c>
      <c r="BE379" s="59">
        <f>AVERAGE($BE$360:$BE$361)</f>
        <v>0.16358630000000005</v>
      </c>
      <c r="BF379" s="39" t="s">
        <v>433</v>
      </c>
      <c r="BG379" s="59" t="s">
        <v>433</v>
      </c>
      <c r="BH379" s="39" t="s">
        <v>433</v>
      </c>
      <c r="BI379" s="39" t="s">
        <v>433</v>
      </c>
      <c r="BJ379" s="39" t="s">
        <v>433</v>
      </c>
      <c r="BK379" s="39" t="s">
        <v>433</v>
      </c>
      <c r="BL379" s="39" t="s">
        <v>433</v>
      </c>
      <c r="BM379" s="57">
        <v>1</v>
      </c>
      <c r="BN379" s="18">
        <v>0</v>
      </c>
      <c r="BO379" s="53">
        <f t="shared" ref="BO379:BO382" si="260">1-BP379</f>
        <v>0.55679999999999996</v>
      </c>
      <c r="BP379" s="54">
        <v>0.44319999999999998</v>
      </c>
      <c r="BQ379">
        <v>8.5300000000000001E-2</v>
      </c>
      <c r="BR379" s="54">
        <f t="shared" si="256"/>
        <v>0.91469999999999996</v>
      </c>
      <c r="BT379" s="18"/>
      <c r="BU379">
        <v>0</v>
      </c>
      <c r="BV379" s="18">
        <v>1</v>
      </c>
      <c r="BW379" s="18" t="s">
        <v>62</v>
      </c>
      <c r="CD379" s="18"/>
      <c r="CG379" s="18"/>
      <c r="CJ379" s="25">
        <v>38.32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 s="18">
        <v>0</v>
      </c>
      <c r="CS379">
        <v>0</v>
      </c>
      <c r="CT379">
        <v>1</v>
      </c>
      <c r="CU379">
        <v>0</v>
      </c>
      <c r="CV379" s="18">
        <v>0</v>
      </c>
      <c r="CW379">
        <v>0</v>
      </c>
      <c r="CX379">
        <v>0</v>
      </c>
      <c r="CY379">
        <v>0</v>
      </c>
      <c r="CZ379">
        <v>0</v>
      </c>
      <c r="DA379" s="18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0</v>
      </c>
      <c r="DH379">
        <v>1</v>
      </c>
      <c r="DI379">
        <v>0</v>
      </c>
      <c r="DJ379">
        <v>1</v>
      </c>
      <c r="DK379">
        <v>0</v>
      </c>
      <c r="DL379" s="18">
        <v>1</v>
      </c>
      <c r="DN379" s="18"/>
      <c r="DS379" s="43" t="s">
        <v>397</v>
      </c>
    </row>
    <row r="380" spans="1:123" x14ac:dyDescent="0.25">
      <c r="A380">
        <v>379</v>
      </c>
      <c r="B380">
        <v>23</v>
      </c>
      <c r="C380" s="25" t="s">
        <v>583</v>
      </c>
      <c r="D380" s="12">
        <v>2.7</v>
      </c>
      <c r="E380" s="14">
        <f t="shared" si="252"/>
        <v>0.54655870445344124</v>
      </c>
      <c r="F380" s="7">
        <v>4.9400000000000004</v>
      </c>
      <c r="G380" s="7">
        <f t="shared" si="246"/>
        <v>2.1534412955465587</v>
      </c>
      <c r="H380" s="16">
        <f t="shared" si="247"/>
        <v>3.2465587044534416</v>
      </c>
      <c r="I380" s="11">
        <f t="shared" si="228"/>
        <v>6.6005255397725685E-2</v>
      </c>
      <c r="J380" s="39">
        <f t="shared" si="229"/>
        <v>1.3361387732333132E-2</v>
      </c>
      <c r="K380" s="39">
        <f t="shared" si="248"/>
        <v>74.842525344886653</v>
      </c>
      <c r="L380" s="39">
        <f t="shared" si="249"/>
        <v>5.2643867665392551E-2</v>
      </c>
      <c r="M380" s="39">
        <f t="shared" si="250"/>
        <v>7.9366643130058812E-2</v>
      </c>
      <c r="N380" s="42"/>
      <c r="O380" s="8"/>
      <c r="P380" s="9"/>
      <c r="Q380" s="9"/>
      <c r="R380" s="8"/>
      <c r="S380" s="9"/>
      <c r="T380" s="9"/>
      <c r="U380" s="8"/>
      <c r="V380" s="9"/>
      <c r="W380" s="9"/>
      <c r="X380" s="9"/>
      <c r="Y380" s="8"/>
      <c r="Z380" s="9"/>
      <c r="AA380" s="8">
        <v>0</v>
      </c>
      <c r="AB380" s="9">
        <v>1</v>
      </c>
      <c r="AC380" s="8">
        <v>0</v>
      </c>
      <c r="AD380" s="9">
        <v>0</v>
      </c>
      <c r="AE380" s="9">
        <v>1</v>
      </c>
      <c r="AF380" s="9">
        <v>0</v>
      </c>
      <c r="AG380" s="9">
        <v>0</v>
      </c>
      <c r="AH380" s="8">
        <v>5589</v>
      </c>
      <c r="AI380" s="9">
        <v>11</v>
      </c>
      <c r="AJ380" s="9">
        <f t="shared" si="235"/>
        <v>5577</v>
      </c>
      <c r="AL380" s="7">
        <v>9.16</v>
      </c>
      <c r="AM380" s="7">
        <v>23.17</v>
      </c>
      <c r="AN380" s="9">
        <v>1</v>
      </c>
      <c r="AO380" s="9">
        <v>0</v>
      </c>
      <c r="AP380" s="9">
        <v>0</v>
      </c>
      <c r="AQ380" s="9">
        <v>0</v>
      </c>
      <c r="AR380" s="9">
        <v>0</v>
      </c>
      <c r="AS380" s="9">
        <v>1</v>
      </c>
      <c r="AT380" s="8">
        <v>0</v>
      </c>
      <c r="AU380" s="9">
        <v>1</v>
      </c>
      <c r="AV380" s="31">
        <v>0</v>
      </c>
      <c r="AW380" s="9">
        <v>0</v>
      </c>
      <c r="AX380" s="9">
        <v>0</v>
      </c>
      <c r="AY380" s="31">
        <v>1</v>
      </c>
      <c r="AZ380" s="21">
        <v>1995</v>
      </c>
      <c r="BA380" s="23"/>
      <c r="BB380" s="39">
        <f t="shared" ref="BB380:BB382" si="261">AVERAGE($BB$360:$BB$361)</f>
        <v>0.15224710000000002</v>
      </c>
      <c r="BC380" s="39">
        <f t="shared" ref="BC380:BC382" si="262">AVERAGE($BC$360:$BC$361)</f>
        <v>0.32682130000000004</v>
      </c>
      <c r="BD380" s="39">
        <f t="shared" ref="BD380:BD382" si="263">AVERAGE($BD$360:$BD$361)</f>
        <v>0.35734529999999998</v>
      </c>
      <c r="BE380" s="59">
        <f t="shared" ref="BE380:BE382" si="264">AVERAGE($BE$360:$BE$361)</f>
        <v>0.16358630000000005</v>
      </c>
      <c r="BF380" s="39" t="s">
        <v>433</v>
      </c>
      <c r="BG380" s="59" t="s">
        <v>433</v>
      </c>
      <c r="BH380" s="39" t="s">
        <v>433</v>
      </c>
      <c r="BI380" s="39" t="s">
        <v>433</v>
      </c>
      <c r="BJ380" s="39" t="s">
        <v>433</v>
      </c>
      <c r="BK380" s="39" t="s">
        <v>433</v>
      </c>
      <c r="BL380" s="39" t="s">
        <v>433</v>
      </c>
      <c r="BM380" s="57">
        <v>1</v>
      </c>
      <c r="BN380" s="18">
        <v>0</v>
      </c>
      <c r="BO380" s="53">
        <f t="shared" si="260"/>
        <v>0.55679999999999996</v>
      </c>
      <c r="BP380" s="54">
        <v>0.44319999999999998</v>
      </c>
      <c r="BQ380">
        <v>8.5300000000000001E-2</v>
      </c>
      <c r="BR380" s="54">
        <f t="shared" si="256"/>
        <v>0.91469999999999996</v>
      </c>
      <c r="BT380" s="18"/>
      <c r="BU380">
        <v>0</v>
      </c>
      <c r="BV380" s="18">
        <v>1</v>
      </c>
      <c r="BW380" s="18" t="s">
        <v>62</v>
      </c>
      <c r="CD380" s="18"/>
      <c r="CG380" s="18"/>
      <c r="CJ380" s="25">
        <v>38.32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 s="18">
        <v>0</v>
      </c>
      <c r="CS380">
        <v>0</v>
      </c>
      <c r="CT380">
        <v>1</v>
      </c>
      <c r="CU380">
        <v>0</v>
      </c>
      <c r="CV380" s="18">
        <v>0</v>
      </c>
      <c r="CW380">
        <v>0</v>
      </c>
      <c r="CX380">
        <v>0</v>
      </c>
      <c r="CY380">
        <v>0</v>
      </c>
      <c r="CZ380">
        <v>0</v>
      </c>
      <c r="DA380" s="18">
        <v>0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0</v>
      </c>
      <c r="DH380">
        <v>1</v>
      </c>
      <c r="DI380">
        <v>0</v>
      </c>
      <c r="DJ380">
        <v>1</v>
      </c>
      <c r="DK380">
        <v>0</v>
      </c>
      <c r="DL380" s="18">
        <v>1</v>
      </c>
      <c r="DN380" s="18"/>
      <c r="DS380" s="43" t="s">
        <v>397</v>
      </c>
    </row>
    <row r="381" spans="1:123" x14ac:dyDescent="0.25">
      <c r="A381">
        <v>380</v>
      </c>
      <c r="B381">
        <v>23</v>
      </c>
      <c r="C381" s="25" t="s">
        <v>583</v>
      </c>
      <c r="D381" s="12">
        <v>4.5999999999999996</v>
      </c>
      <c r="E381" s="14">
        <f t="shared" si="252"/>
        <v>1.1084337349397588</v>
      </c>
      <c r="F381" s="7">
        <v>4.1500000000000004</v>
      </c>
      <c r="G381" s="7">
        <f t="shared" si="246"/>
        <v>3.491566265060241</v>
      </c>
      <c r="H381" s="16">
        <f t="shared" si="247"/>
        <v>5.7084337349397583</v>
      </c>
      <c r="I381" s="11">
        <f t="shared" si="228"/>
        <v>5.549029692427087E-2</v>
      </c>
      <c r="J381" s="39">
        <f t="shared" si="229"/>
        <v>1.3371155885366474E-2</v>
      </c>
      <c r="K381" s="39">
        <f t="shared" ref="K381:K382" si="265">IFERROR(1/J381, "X")</f>
        <v>74.787849949039185</v>
      </c>
      <c r="L381" s="39">
        <f t="shared" ref="L381:L382" si="266">IFERROR(I381-J381, "X")</f>
        <v>4.2119141038904392E-2</v>
      </c>
      <c r="M381" s="39">
        <f t="shared" ref="M381:M382" si="267">IFERROR(I381+J381, "X")</f>
        <v>6.8861452809637347E-2</v>
      </c>
      <c r="N381" s="42"/>
      <c r="O381" s="8"/>
      <c r="P381" s="9"/>
      <c r="Q381" s="9"/>
      <c r="R381" s="8"/>
      <c r="S381" s="9"/>
      <c r="T381" s="9"/>
      <c r="U381" s="8"/>
      <c r="V381" s="9"/>
      <c r="W381" s="9"/>
      <c r="X381" s="9"/>
      <c r="Y381" s="8"/>
      <c r="Z381" s="9"/>
      <c r="AA381" s="8">
        <v>0</v>
      </c>
      <c r="AB381" s="9">
        <v>1</v>
      </c>
      <c r="AC381" s="8">
        <v>0</v>
      </c>
      <c r="AD381" s="9">
        <v>0</v>
      </c>
      <c r="AE381" s="9">
        <v>1</v>
      </c>
      <c r="AF381" s="9">
        <v>0</v>
      </c>
      <c r="AG381" s="9">
        <v>0</v>
      </c>
      <c r="AH381" s="8">
        <v>5589</v>
      </c>
      <c r="AI381" s="9">
        <v>12</v>
      </c>
      <c r="AJ381" s="9">
        <f t="shared" si="235"/>
        <v>5576</v>
      </c>
      <c r="AL381" s="7">
        <v>9.16</v>
      </c>
      <c r="AM381" s="7">
        <v>23.17</v>
      </c>
      <c r="AN381" s="9">
        <v>1</v>
      </c>
      <c r="AO381" s="9">
        <v>0</v>
      </c>
      <c r="AP381" s="9">
        <v>0</v>
      </c>
      <c r="AQ381" s="9">
        <v>0</v>
      </c>
      <c r="AR381" s="9">
        <v>0</v>
      </c>
      <c r="AS381" s="9">
        <v>1</v>
      </c>
      <c r="AT381" s="8">
        <v>0</v>
      </c>
      <c r="AU381" s="9">
        <v>1</v>
      </c>
      <c r="AV381" s="31">
        <v>0</v>
      </c>
      <c r="AW381" s="9">
        <v>0</v>
      </c>
      <c r="AX381" s="9">
        <v>0</v>
      </c>
      <c r="AY381" s="31">
        <v>1</v>
      </c>
      <c r="AZ381" s="21">
        <v>1995</v>
      </c>
      <c r="BA381" s="23"/>
      <c r="BB381" s="39">
        <f t="shared" si="261"/>
        <v>0.15224710000000002</v>
      </c>
      <c r="BC381" s="39">
        <f t="shared" si="262"/>
        <v>0.32682130000000004</v>
      </c>
      <c r="BD381" s="39">
        <f t="shared" si="263"/>
        <v>0.35734529999999998</v>
      </c>
      <c r="BE381" s="59">
        <f t="shared" si="264"/>
        <v>0.16358630000000005</v>
      </c>
      <c r="BF381" s="39" t="s">
        <v>433</v>
      </c>
      <c r="BG381" s="59" t="s">
        <v>433</v>
      </c>
      <c r="BH381" s="39" t="s">
        <v>433</v>
      </c>
      <c r="BI381" s="39" t="s">
        <v>433</v>
      </c>
      <c r="BJ381" s="39" t="s">
        <v>433</v>
      </c>
      <c r="BK381" s="39" t="s">
        <v>433</v>
      </c>
      <c r="BL381" s="39" t="s">
        <v>433</v>
      </c>
      <c r="BM381" s="57">
        <v>1</v>
      </c>
      <c r="BN381" s="18">
        <v>0</v>
      </c>
      <c r="BO381" s="53">
        <f t="shared" si="260"/>
        <v>0.55679999999999996</v>
      </c>
      <c r="BP381" s="54">
        <v>0.44319999999999998</v>
      </c>
      <c r="BQ381">
        <v>8.5300000000000001E-2</v>
      </c>
      <c r="BR381" s="54">
        <f t="shared" si="256"/>
        <v>0.91469999999999996</v>
      </c>
      <c r="BT381" s="18"/>
      <c r="BU381">
        <v>0</v>
      </c>
      <c r="BV381" s="18">
        <v>1</v>
      </c>
      <c r="BW381" s="18" t="s">
        <v>62</v>
      </c>
      <c r="CD381" s="18"/>
      <c r="CG381" s="18"/>
      <c r="CJ381" s="25">
        <v>38.32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 s="18">
        <v>0</v>
      </c>
      <c r="CS381">
        <v>0</v>
      </c>
      <c r="CT381">
        <v>1</v>
      </c>
      <c r="CU381">
        <v>0</v>
      </c>
      <c r="CV381" s="18">
        <v>0</v>
      </c>
      <c r="CW381">
        <v>0</v>
      </c>
      <c r="CX381">
        <v>0</v>
      </c>
      <c r="CY381">
        <v>0</v>
      </c>
      <c r="CZ381">
        <v>0</v>
      </c>
      <c r="DA381" s="18">
        <v>1</v>
      </c>
      <c r="DB381">
        <v>0</v>
      </c>
      <c r="DC381">
        <v>0</v>
      </c>
      <c r="DD381">
        <v>1</v>
      </c>
      <c r="DE381">
        <v>1</v>
      </c>
      <c r="DF381">
        <v>0</v>
      </c>
      <c r="DG381">
        <v>0</v>
      </c>
      <c r="DH381">
        <v>1</v>
      </c>
      <c r="DI381">
        <v>0</v>
      </c>
      <c r="DJ381">
        <v>1</v>
      </c>
      <c r="DK381">
        <v>0</v>
      </c>
      <c r="DL381" s="18">
        <v>1</v>
      </c>
      <c r="DN381" s="18"/>
      <c r="DS381" s="43" t="s">
        <v>397</v>
      </c>
    </row>
    <row r="382" spans="1:123" s="69" customFormat="1" x14ac:dyDescent="0.25">
      <c r="A382" s="69">
        <v>381</v>
      </c>
      <c r="B382" s="69">
        <v>23</v>
      </c>
      <c r="C382" s="70" t="s">
        <v>583</v>
      </c>
      <c r="D382" s="71">
        <v>1.2</v>
      </c>
      <c r="E382" s="72">
        <f t="shared" si="252"/>
        <v>1.5789473684210527</v>
      </c>
      <c r="F382" s="73">
        <v>0.76</v>
      </c>
      <c r="G382" s="73">
        <f t="shared" si="246"/>
        <v>-0.3789473684210527</v>
      </c>
      <c r="H382" s="74">
        <f t="shared" si="247"/>
        <v>2.7789473684210524</v>
      </c>
      <c r="I382" s="75">
        <f t="shared" si="228"/>
        <v>1.0181798557149379E-2</v>
      </c>
      <c r="J382" s="76">
        <f t="shared" si="229"/>
        <v>1.3397103364670235E-2</v>
      </c>
      <c r="K382" s="76">
        <f t="shared" si="265"/>
        <v>74.643001011481303</v>
      </c>
      <c r="L382" s="76">
        <f t="shared" si="266"/>
        <v>-3.2153048075208562E-3</v>
      </c>
      <c r="M382" s="76">
        <f t="shared" si="267"/>
        <v>2.3578901921819613E-2</v>
      </c>
      <c r="N382" s="77"/>
      <c r="O382" s="78"/>
      <c r="P382" s="79"/>
      <c r="Q382" s="79"/>
      <c r="R382" s="78"/>
      <c r="S382" s="79"/>
      <c r="T382" s="79"/>
      <c r="U382" s="78"/>
      <c r="V382" s="79"/>
      <c r="W382" s="79"/>
      <c r="X382" s="79"/>
      <c r="Y382" s="78"/>
      <c r="Z382" s="79"/>
      <c r="AA382" s="78">
        <v>0</v>
      </c>
      <c r="AB382" s="79">
        <v>1</v>
      </c>
      <c r="AC382" s="78">
        <v>0</v>
      </c>
      <c r="AD382" s="79">
        <v>0</v>
      </c>
      <c r="AE382" s="79">
        <v>1</v>
      </c>
      <c r="AF382" s="79">
        <v>0</v>
      </c>
      <c r="AG382" s="79">
        <v>0</v>
      </c>
      <c r="AH382" s="78">
        <v>5589</v>
      </c>
      <c r="AI382" s="79">
        <v>17</v>
      </c>
      <c r="AJ382" s="79">
        <f t="shared" si="235"/>
        <v>5571</v>
      </c>
      <c r="AK382" s="79"/>
      <c r="AL382" s="73">
        <v>9.16</v>
      </c>
      <c r="AM382" s="73">
        <v>23.17</v>
      </c>
      <c r="AN382" s="79">
        <v>1</v>
      </c>
      <c r="AO382" s="79">
        <v>0</v>
      </c>
      <c r="AP382" s="79">
        <v>0</v>
      </c>
      <c r="AQ382" s="79">
        <v>0</v>
      </c>
      <c r="AR382" s="79">
        <v>0</v>
      </c>
      <c r="AS382" s="79">
        <v>1</v>
      </c>
      <c r="AT382" s="78">
        <v>0</v>
      </c>
      <c r="AU382" s="79">
        <v>1</v>
      </c>
      <c r="AV382" s="80">
        <v>0</v>
      </c>
      <c r="AW382" s="79">
        <v>0</v>
      </c>
      <c r="AX382" s="79">
        <v>0</v>
      </c>
      <c r="AY382" s="80">
        <v>1</v>
      </c>
      <c r="AZ382" s="81">
        <v>1995</v>
      </c>
      <c r="BA382" s="82"/>
      <c r="BB382" s="76">
        <f t="shared" si="261"/>
        <v>0.15224710000000002</v>
      </c>
      <c r="BC382" s="76">
        <f t="shared" si="262"/>
        <v>0.32682130000000004</v>
      </c>
      <c r="BD382" s="76">
        <f t="shared" si="263"/>
        <v>0.35734529999999998</v>
      </c>
      <c r="BE382" s="83">
        <f t="shared" si="264"/>
        <v>0.16358630000000005</v>
      </c>
      <c r="BF382" s="76" t="s">
        <v>433</v>
      </c>
      <c r="BG382" s="83" t="s">
        <v>433</v>
      </c>
      <c r="BH382" s="76" t="s">
        <v>433</v>
      </c>
      <c r="BI382" s="76" t="s">
        <v>433</v>
      </c>
      <c r="BJ382" s="76" t="s">
        <v>433</v>
      </c>
      <c r="BK382" s="76" t="s">
        <v>433</v>
      </c>
      <c r="BL382" s="76" t="s">
        <v>433</v>
      </c>
      <c r="BM382" s="84">
        <v>1</v>
      </c>
      <c r="BN382" s="85">
        <v>0</v>
      </c>
      <c r="BO382" s="88">
        <f t="shared" si="260"/>
        <v>0.55679999999999996</v>
      </c>
      <c r="BP382" s="86">
        <v>0.44319999999999998</v>
      </c>
      <c r="BQ382" s="69">
        <v>8.5300000000000001E-2</v>
      </c>
      <c r="BR382" s="86">
        <f t="shared" si="256"/>
        <v>0.91469999999999996</v>
      </c>
      <c r="BT382" s="85"/>
      <c r="BU382" s="69">
        <v>0</v>
      </c>
      <c r="BV382" s="85">
        <v>1</v>
      </c>
      <c r="BW382" s="85" t="s">
        <v>62</v>
      </c>
      <c r="CD382" s="85"/>
      <c r="CG382" s="85"/>
      <c r="CJ382" s="70">
        <v>38.32</v>
      </c>
      <c r="CK382" s="69">
        <v>0</v>
      </c>
      <c r="CL382" s="69">
        <v>0</v>
      </c>
      <c r="CM382" s="69">
        <v>0</v>
      </c>
      <c r="CN382" s="69">
        <v>1</v>
      </c>
      <c r="CO382" s="69">
        <v>0</v>
      </c>
      <c r="CP382" s="69">
        <v>0</v>
      </c>
      <c r="CQ382" s="69">
        <v>0</v>
      </c>
      <c r="CR382" s="85">
        <v>0</v>
      </c>
      <c r="CS382" s="69">
        <v>0</v>
      </c>
      <c r="CT382" s="69">
        <v>1</v>
      </c>
      <c r="CU382" s="69">
        <v>0</v>
      </c>
      <c r="CV382" s="85">
        <v>0</v>
      </c>
      <c r="CW382" s="69">
        <v>0</v>
      </c>
      <c r="CX382" s="69">
        <v>0</v>
      </c>
      <c r="CY382" s="69">
        <v>0</v>
      </c>
      <c r="CZ382" s="69">
        <v>0</v>
      </c>
      <c r="DA382" s="85">
        <v>1</v>
      </c>
      <c r="DB382" s="69">
        <v>0</v>
      </c>
      <c r="DC382" s="69">
        <v>0</v>
      </c>
      <c r="DD382" s="69">
        <v>1</v>
      </c>
      <c r="DE382" s="69">
        <v>1</v>
      </c>
      <c r="DF382" s="69">
        <v>0</v>
      </c>
      <c r="DG382" s="69">
        <v>0</v>
      </c>
      <c r="DH382" s="69">
        <v>1</v>
      </c>
      <c r="DI382" s="69">
        <v>0</v>
      </c>
      <c r="DJ382" s="69">
        <v>1</v>
      </c>
      <c r="DK382" s="69">
        <v>0</v>
      </c>
      <c r="DL382" s="85">
        <v>1</v>
      </c>
      <c r="DN382" s="85"/>
      <c r="DR382" s="70"/>
      <c r="DS382" s="87" t="s">
        <v>397</v>
      </c>
    </row>
    <row r="383" spans="1:123" x14ac:dyDescent="0.25">
      <c r="A383">
        <v>382</v>
      </c>
      <c r="B383">
        <v>24</v>
      </c>
      <c r="C383" s="25" t="s">
        <v>584</v>
      </c>
      <c r="D383" s="12">
        <v>17.8</v>
      </c>
      <c r="E383" s="14">
        <v>0.70399999999999996</v>
      </c>
      <c r="F383" s="7">
        <f>D383/E383</f>
        <v>25.28409090909091</v>
      </c>
      <c r="G383" s="7">
        <f t="shared" ref="G383:G398" si="268">D383-E383</f>
        <v>17.096</v>
      </c>
      <c r="H383" s="16">
        <f t="shared" ref="H383:H398" si="269">D383+E383</f>
        <v>18.504000000000001</v>
      </c>
      <c r="I383" s="11">
        <f t="shared" si="228"/>
        <v>0.33366062720699335</v>
      </c>
      <c r="J383" s="39">
        <f t="shared" si="229"/>
        <v>1.319646525582715E-2</v>
      </c>
      <c r="K383" s="39">
        <f t="shared" ref="K383:K386" si="270">IFERROR(1/J383, "X")</f>
        <v>75.777867831571868</v>
      </c>
      <c r="L383" s="39">
        <f t="shared" ref="L383:L386" si="271">IFERROR(I383-J383, "X")</f>
        <v>0.32046416195116623</v>
      </c>
      <c r="M383" s="39">
        <f t="shared" ref="M383:M386" si="272">IFERROR(I383+J383, "X")</f>
        <v>0.34685709246282048</v>
      </c>
      <c r="N383" s="42"/>
      <c r="O383" s="8"/>
      <c r="P383" s="9"/>
      <c r="Q383" s="9"/>
      <c r="R383" s="8"/>
      <c r="S383" s="9"/>
      <c r="T383" s="9"/>
      <c r="U383" s="8"/>
      <c r="V383" s="9"/>
      <c r="W383" s="9"/>
      <c r="X383" s="9"/>
      <c r="Y383" s="8"/>
      <c r="Z383" s="9"/>
      <c r="AA383" s="8">
        <v>0</v>
      </c>
      <c r="AB383" s="9">
        <v>1</v>
      </c>
      <c r="AC383" s="8">
        <v>0</v>
      </c>
      <c r="AD383" s="9">
        <v>0</v>
      </c>
      <c r="AE383" s="9">
        <v>0</v>
      </c>
      <c r="AF383" s="9">
        <v>1</v>
      </c>
      <c r="AG383" s="9">
        <v>0</v>
      </c>
      <c r="AH383" s="8">
        <v>5109</v>
      </c>
      <c r="AI383" s="9">
        <v>5</v>
      </c>
      <c r="AJ383" s="9">
        <f t="shared" si="235"/>
        <v>5103</v>
      </c>
      <c r="AL383" s="7">
        <v>7.0203000000000007</v>
      </c>
      <c r="AM383" s="7">
        <f t="shared" ref="AM383:AM397" si="273">CJ383-AL383-6</f>
        <v>19.479700000000001</v>
      </c>
      <c r="AN383" s="9">
        <v>1</v>
      </c>
      <c r="AO383" s="9">
        <v>0</v>
      </c>
      <c r="AP383" s="9">
        <v>0</v>
      </c>
      <c r="AQ383" s="9">
        <v>0</v>
      </c>
      <c r="AR383" s="9">
        <v>0</v>
      </c>
      <c r="AS383" s="9">
        <v>1</v>
      </c>
      <c r="AT383" s="8">
        <v>0</v>
      </c>
      <c r="AU383" s="9">
        <v>1</v>
      </c>
      <c r="AV383" s="31">
        <v>0</v>
      </c>
      <c r="AW383" s="9">
        <v>0</v>
      </c>
      <c r="AX383" s="9">
        <v>0</v>
      </c>
      <c r="AY383" s="31">
        <v>1</v>
      </c>
      <c r="AZ383" s="21">
        <v>2010</v>
      </c>
      <c r="BA383" s="23"/>
      <c r="BB383" s="39">
        <v>0.17945</v>
      </c>
      <c r="BC383" s="39">
        <v>0.59539999999999993</v>
      </c>
      <c r="BD383" s="39">
        <v>0.18837499999999999</v>
      </c>
      <c r="BE383" s="59">
        <v>3.7000000000000005E-2</v>
      </c>
      <c r="BF383" s="39" t="s">
        <v>433</v>
      </c>
      <c r="BG383" s="59" t="s">
        <v>433</v>
      </c>
      <c r="BH383" s="39" t="s">
        <v>433</v>
      </c>
      <c r="BI383" s="39" t="s">
        <v>433</v>
      </c>
      <c r="BJ383" s="39" t="s">
        <v>433</v>
      </c>
      <c r="BK383" s="39" t="s">
        <v>433</v>
      </c>
      <c r="BL383" s="39" t="s">
        <v>433</v>
      </c>
      <c r="BM383" s="57">
        <v>1</v>
      </c>
      <c r="BN383" s="18">
        <v>0</v>
      </c>
      <c r="BO383" s="39" t="s">
        <v>433</v>
      </c>
      <c r="BP383" s="54" t="s">
        <v>433</v>
      </c>
      <c r="BQ383" t="s">
        <v>433</v>
      </c>
      <c r="BR383" s="54" t="s">
        <v>433</v>
      </c>
      <c r="BT383" s="18"/>
      <c r="BU383" t="s">
        <v>433</v>
      </c>
      <c r="BV383" s="18" t="s">
        <v>433</v>
      </c>
      <c r="BW383" s="18" t="s">
        <v>308</v>
      </c>
      <c r="CD383" s="18"/>
      <c r="CG383" s="18"/>
      <c r="CJ383" s="25">
        <v>32.5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 s="18">
        <v>0</v>
      </c>
      <c r="CS383">
        <v>0</v>
      </c>
      <c r="CT383">
        <v>0</v>
      </c>
      <c r="CU383">
        <v>1</v>
      </c>
      <c r="CV383" s="18">
        <v>0</v>
      </c>
      <c r="CW383">
        <v>0</v>
      </c>
      <c r="CX383">
        <v>0</v>
      </c>
      <c r="CY383">
        <v>0</v>
      </c>
      <c r="CZ383">
        <v>0</v>
      </c>
      <c r="DA383" s="18">
        <v>0</v>
      </c>
      <c r="DB383">
        <v>1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0</v>
      </c>
      <c r="DK383">
        <v>1</v>
      </c>
      <c r="DL383" s="18">
        <v>0</v>
      </c>
      <c r="DN383" s="18"/>
      <c r="DS383" s="43" t="s">
        <v>397</v>
      </c>
    </row>
    <row r="384" spans="1:123" x14ac:dyDescent="0.25">
      <c r="A384">
        <v>383</v>
      </c>
      <c r="B384">
        <v>24</v>
      </c>
      <c r="C384" s="25" t="s">
        <v>584</v>
      </c>
      <c r="D384" s="12">
        <v>14.7</v>
      </c>
      <c r="E384" s="14">
        <v>4.71</v>
      </c>
      <c r="F384" s="7">
        <f t="shared" ref="F384:F398" si="274">D384/E384</f>
        <v>3.1210191082802545</v>
      </c>
      <c r="G384" s="7">
        <f t="shared" si="268"/>
        <v>9.9899999999999984</v>
      </c>
      <c r="H384" s="16">
        <f t="shared" si="269"/>
        <v>19.41</v>
      </c>
      <c r="I384" s="11">
        <f t="shared" si="228"/>
        <v>4.3648521887384835E-2</v>
      </c>
      <c r="J384" s="39">
        <f t="shared" si="229"/>
        <v>1.3985342727182487E-2</v>
      </c>
      <c r="K384" s="39">
        <f t="shared" si="270"/>
        <v>71.503431807670964</v>
      </c>
      <c r="L384" s="39">
        <f t="shared" si="271"/>
        <v>2.9663179160202349E-2</v>
      </c>
      <c r="M384" s="39">
        <f t="shared" si="272"/>
        <v>5.7633864614567321E-2</v>
      </c>
      <c r="N384" s="42"/>
      <c r="O384" s="8"/>
      <c r="P384" s="9"/>
      <c r="Q384" s="9"/>
      <c r="R384" s="8"/>
      <c r="S384" s="9"/>
      <c r="T384" s="9"/>
      <c r="U384" s="8"/>
      <c r="V384" s="9"/>
      <c r="W384" s="9"/>
      <c r="X384" s="9"/>
      <c r="Y384" s="8"/>
      <c r="Z384" s="9"/>
      <c r="AA384" s="8">
        <v>0</v>
      </c>
      <c r="AB384" s="9">
        <v>1</v>
      </c>
      <c r="AC384" s="8">
        <v>0</v>
      </c>
      <c r="AD384" s="9">
        <v>0</v>
      </c>
      <c r="AE384" s="9">
        <v>0</v>
      </c>
      <c r="AF384" s="9">
        <v>1</v>
      </c>
      <c r="AG384" s="9">
        <v>0</v>
      </c>
      <c r="AH384" s="8">
        <v>5109</v>
      </c>
      <c r="AI384" s="9">
        <v>5</v>
      </c>
      <c r="AJ384" s="9">
        <f t="shared" si="235"/>
        <v>5103</v>
      </c>
      <c r="AL384" s="7">
        <v>7.0203000000000007</v>
      </c>
      <c r="AM384" s="7">
        <f t="shared" si="273"/>
        <v>19.479700000000001</v>
      </c>
      <c r="AN384" s="9">
        <v>1</v>
      </c>
      <c r="AO384" s="9">
        <v>0</v>
      </c>
      <c r="AP384" s="9">
        <v>0</v>
      </c>
      <c r="AQ384" s="9">
        <v>0</v>
      </c>
      <c r="AR384" s="9">
        <v>0</v>
      </c>
      <c r="AS384" s="9">
        <v>1</v>
      </c>
      <c r="AT384" s="8">
        <v>0</v>
      </c>
      <c r="AU384" s="9">
        <v>1</v>
      </c>
      <c r="AV384" s="31">
        <v>0</v>
      </c>
      <c r="AW384" s="9">
        <v>0</v>
      </c>
      <c r="AX384" s="9">
        <v>0</v>
      </c>
      <c r="AY384" s="31">
        <v>1</v>
      </c>
      <c r="AZ384" s="21">
        <v>2010</v>
      </c>
      <c r="BA384" s="23"/>
      <c r="BB384" s="39">
        <v>0.17945</v>
      </c>
      <c r="BC384" s="39">
        <v>0.59539999999999993</v>
      </c>
      <c r="BD384" s="39">
        <v>0.18837499999999999</v>
      </c>
      <c r="BE384" s="59">
        <v>3.7000000000000005E-2</v>
      </c>
      <c r="BF384" s="39" t="s">
        <v>433</v>
      </c>
      <c r="BG384" s="59" t="s">
        <v>433</v>
      </c>
      <c r="BH384" s="39" t="s">
        <v>433</v>
      </c>
      <c r="BI384" s="39" t="s">
        <v>433</v>
      </c>
      <c r="BJ384" s="39" t="s">
        <v>433</v>
      </c>
      <c r="BK384" s="39" t="s">
        <v>433</v>
      </c>
      <c r="BL384" s="39" t="s">
        <v>433</v>
      </c>
      <c r="BM384" s="57">
        <v>1</v>
      </c>
      <c r="BN384" s="18">
        <v>0</v>
      </c>
      <c r="BO384" s="39" t="s">
        <v>433</v>
      </c>
      <c r="BP384" s="54" t="s">
        <v>433</v>
      </c>
      <c r="BQ384" t="s">
        <v>433</v>
      </c>
      <c r="BR384" s="54" t="s">
        <v>433</v>
      </c>
      <c r="BT384" s="18"/>
      <c r="BU384" t="s">
        <v>433</v>
      </c>
      <c r="BV384" s="18" t="s">
        <v>433</v>
      </c>
      <c r="BW384" s="18" t="s">
        <v>308</v>
      </c>
      <c r="CD384" s="18"/>
      <c r="CG384" s="18"/>
      <c r="CJ384" s="25">
        <v>32.5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 s="18">
        <v>0</v>
      </c>
      <c r="CS384">
        <v>0</v>
      </c>
      <c r="CT384">
        <v>0</v>
      </c>
      <c r="CU384">
        <v>1</v>
      </c>
      <c r="CV384" s="18">
        <v>0</v>
      </c>
      <c r="CW384">
        <v>0</v>
      </c>
      <c r="CX384">
        <v>0</v>
      </c>
      <c r="CY384">
        <v>0</v>
      </c>
      <c r="CZ384">
        <v>0</v>
      </c>
      <c r="DA384" s="18">
        <v>0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0</v>
      </c>
      <c r="DK384">
        <v>1</v>
      </c>
      <c r="DL384" s="18">
        <v>0</v>
      </c>
      <c r="DN384" s="18"/>
      <c r="DS384" s="43" t="s">
        <v>397</v>
      </c>
    </row>
    <row r="385" spans="1:123" x14ac:dyDescent="0.25">
      <c r="A385">
        <v>384</v>
      </c>
      <c r="B385">
        <v>24</v>
      </c>
      <c r="C385" s="25" t="s">
        <v>584</v>
      </c>
      <c r="D385" s="12">
        <v>15.1</v>
      </c>
      <c r="E385" s="14">
        <v>4.12</v>
      </c>
      <c r="F385" s="7">
        <f t="shared" si="274"/>
        <v>3.6650485436893203</v>
      </c>
      <c r="G385" s="7">
        <f t="shared" si="268"/>
        <v>10.98</v>
      </c>
      <c r="H385" s="16">
        <f t="shared" si="269"/>
        <v>19.22</v>
      </c>
      <c r="I385" s="11">
        <f t="shared" si="228"/>
        <v>5.1238464134782849E-2</v>
      </c>
      <c r="J385" s="39">
        <f t="shared" si="229"/>
        <v>1.3980296174523532E-2</v>
      </c>
      <c r="K385" s="39">
        <f t="shared" si="270"/>
        <v>71.529242836951653</v>
      </c>
      <c r="L385" s="39">
        <f t="shared" si="271"/>
        <v>3.7258167960259318E-2</v>
      </c>
      <c r="M385" s="39">
        <f t="shared" si="272"/>
        <v>6.5218760309306387E-2</v>
      </c>
      <c r="N385" s="42"/>
      <c r="O385" s="8"/>
      <c r="P385" s="9"/>
      <c r="Q385" s="9"/>
      <c r="R385" s="8"/>
      <c r="S385" s="9"/>
      <c r="T385" s="9"/>
      <c r="U385" s="8"/>
      <c r="V385" s="9"/>
      <c r="W385" s="9"/>
      <c r="X385" s="9"/>
      <c r="Y385" s="8"/>
      <c r="Z385" s="9"/>
      <c r="AA385" s="8">
        <v>0</v>
      </c>
      <c r="AB385" s="9">
        <v>1</v>
      </c>
      <c r="AC385" s="8">
        <v>0</v>
      </c>
      <c r="AD385" s="9">
        <v>0</v>
      </c>
      <c r="AE385" s="9">
        <v>0</v>
      </c>
      <c r="AF385" s="9">
        <v>1</v>
      </c>
      <c r="AG385" s="9">
        <v>0</v>
      </c>
      <c r="AH385" s="8">
        <v>5109</v>
      </c>
      <c r="AI385" s="9">
        <v>5</v>
      </c>
      <c r="AJ385" s="9">
        <f t="shared" si="235"/>
        <v>5103</v>
      </c>
      <c r="AL385" s="7">
        <v>7.0203000000000007</v>
      </c>
      <c r="AM385" s="7">
        <f t="shared" si="273"/>
        <v>19.479700000000001</v>
      </c>
      <c r="AN385" s="9">
        <v>1</v>
      </c>
      <c r="AO385" s="9">
        <v>0</v>
      </c>
      <c r="AP385" s="9">
        <v>0</v>
      </c>
      <c r="AQ385" s="9">
        <v>0</v>
      </c>
      <c r="AR385" s="9">
        <v>0</v>
      </c>
      <c r="AS385" s="9">
        <v>1</v>
      </c>
      <c r="AT385" s="8">
        <v>0</v>
      </c>
      <c r="AU385" s="9">
        <v>1</v>
      </c>
      <c r="AV385" s="31">
        <v>0</v>
      </c>
      <c r="AW385" s="9">
        <v>0</v>
      </c>
      <c r="AX385" s="9">
        <v>0</v>
      </c>
      <c r="AY385" s="31">
        <v>1</v>
      </c>
      <c r="AZ385" s="21">
        <v>2010</v>
      </c>
      <c r="BA385" s="23"/>
      <c r="BB385" s="39">
        <v>0.17945</v>
      </c>
      <c r="BC385" s="39">
        <v>0.59539999999999993</v>
      </c>
      <c r="BD385" s="39">
        <v>0.18837499999999999</v>
      </c>
      <c r="BE385" s="59">
        <v>3.7000000000000005E-2</v>
      </c>
      <c r="BF385" s="39" t="s">
        <v>433</v>
      </c>
      <c r="BG385" s="59" t="s">
        <v>433</v>
      </c>
      <c r="BH385" s="39" t="s">
        <v>433</v>
      </c>
      <c r="BI385" s="39" t="s">
        <v>433</v>
      </c>
      <c r="BJ385" s="39" t="s">
        <v>433</v>
      </c>
      <c r="BK385" s="39" t="s">
        <v>433</v>
      </c>
      <c r="BL385" s="39" t="s">
        <v>433</v>
      </c>
      <c r="BM385" s="57">
        <v>1</v>
      </c>
      <c r="BN385" s="18">
        <v>0</v>
      </c>
      <c r="BO385" s="39" t="s">
        <v>433</v>
      </c>
      <c r="BP385" s="54" t="s">
        <v>433</v>
      </c>
      <c r="BQ385" t="s">
        <v>433</v>
      </c>
      <c r="BR385" s="54" t="s">
        <v>433</v>
      </c>
      <c r="BT385" s="18"/>
      <c r="BU385" t="s">
        <v>433</v>
      </c>
      <c r="BV385" s="18" t="s">
        <v>433</v>
      </c>
      <c r="BW385" s="18" t="s">
        <v>308</v>
      </c>
      <c r="CD385" s="18"/>
      <c r="CG385" s="18"/>
      <c r="CJ385" s="25">
        <v>32.5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 s="18">
        <v>1</v>
      </c>
      <c r="CS385">
        <v>0</v>
      </c>
      <c r="CT385">
        <v>0</v>
      </c>
      <c r="CU385">
        <v>1</v>
      </c>
      <c r="CV385" s="18">
        <v>0</v>
      </c>
      <c r="CW385">
        <v>0</v>
      </c>
      <c r="CX385">
        <v>0</v>
      </c>
      <c r="CY385">
        <v>0</v>
      </c>
      <c r="CZ385">
        <v>0</v>
      </c>
      <c r="DA385" s="18">
        <v>1</v>
      </c>
      <c r="DB385">
        <v>1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0</v>
      </c>
      <c r="DK385">
        <v>1</v>
      </c>
      <c r="DL385" s="18">
        <v>0</v>
      </c>
      <c r="DN385" s="18"/>
      <c r="DS385" s="43" t="s">
        <v>397</v>
      </c>
    </row>
    <row r="386" spans="1:123" x14ac:dyDescent="0.25">
      <c r="A386">
        <v>385</v>
      </c>
      <c r="B386">
        <v>24</v>
      </c>
      <c r="C386" s="25" t="s">
        <v>584</v>
      </c>
      <c r="D386" s="12">
        <v>17.899999999999999</v>
      </c>
      <c r="E386" s="14">
        <v>0.83599999999999997</v>
      </c>
      <c r="F386" s="7">
        <f t="shared" si="274"/>
        <v>21.411483253588514</v>
      </c>
      <c r="G386" s="7">
        <f t="shared" si="268"/>
        <v>17.064</v>
      </c>
      <c r="H386" s="16">
        <f t="shared" si="269"/>
        <v>18.735999999999997</v>
      </c>
      <c r="I386" s="11">
        <f t="shared" ref="I386:I452" si="275">IFERROR(F386/SQRT(F386^2+AJ386), "X")</f>
        <v>0.34010261654193102</v>
      </c>
      <c r="J386" s="39">
        <f t="shared" ref="J386:J449" si="276">IFERROR(SQRT((1-I386^2)/AJ386), "X")</f>
        <v>1.5884122202740467E-2</v>
      </c>
      <c r="K386" s="39">
        <f t="shared" si="270"/>
        <v>62.955949799194521</v>
      </c>
      <c r="L386" s="39">
        <f t="shared" si="271"/>
        <v>0.32421849433919053</v>
      </c>
      <c r="M386" s="39">
        <f t="shared" si="272"/>
        <v>0.35598673874467152</v>
      </c>
      <c r="N386" s="42"/>
      <c r="O386" s="8"/>
      <c r="P386" s="9"/>
      <c r="Q386" s="9"/>
      <c r="R386" s="8"/>
      <c r="S386" s="9"/>
      <c r="T386" s="9"/>
      <c r="U386" s="8"/>
      <c r="V386" s="9"/>
      <c r="W386" s="9"/>
      <c r="X386" s="9"/>
      <c r="Y386" s="8"/>
      <c r="Z386" s="9"/>
      <c r="AA386" s="8">
        <v>0</v>
      </c>
      <c r="AB386" s="9">
        <v>1</v>
      </c>
      <c r="AC386" s="8">
        <v>0</v>
      </c>
      <c r="AD386" s="9">
        <v>0</v>
      </c>
      <c r="AE386" s="9">
        <v>0</v>
      </c>
      <c r="AF386" s="9">
        <v>1</v>
      </c>
      <c r="AG386" s="9">
        <v>0</v>
      </c>
      <c r="AH386" s="8">
        <v>3510</v>
      </c>
      <c r="AI386" s="9">
        <v>4</v>
      </c>
      <c r="AJ386" s="9">
        <f t="shared" si="235"/>
        <v>3505</v>
      </c>
      <c r="AL386" s="7">
        <v>7.0203000000000007</v>
      </c>
      <c r="AM386" s="7">
        <f t="shared" si="273"/>
        <v>19.479700000000001</v>
      </c>
      <c r="AN386" s="9">
        <v>1</v>
      </c>
      <c r="AO386" s="9">
        <v>0</v>
      </c>
      <c r="AP386" s="9">
        <v>0</v>
      </c>
      <c r="AQ386" s="9">
        <v>0</v>
      </c>
      <c r="AR386" s="9">
        <v>0</v>
      </c>
      <c r="AS386" s="9">
        <v>1</v>
      </c>
      <c r="AT386" s="8">
        <v>0</v>
      </c>
      <c r="AU386" s="9">
        <v>1</v>
      </c>
      <c r="AV386" s="31">
        <v>0</v>
      </c>
      <c r="AW386" s="9">
        <v>0</v>
      </c>
      <c r="AX386" s="9">
        <v>0</v>
      </c>
      <c r="AY386" s="31">
        <v>1</v>
      </c>
      <c r="AZ386" s="21">
        <v>2010</v>
      </c>
      <c r="BA386" s="23"/>
      <c r="BB386" s="39">
        <v>0.17945</v>
      </c>
      <c r="BC386" s="39">
        <v>0.59539999999999993</v>
      </c>
      <c r="BD386" s="39">
        <v>0.18837499999999999</v>
      </c>
      <c r="BE386" s="59">
        <v>3.7000000000000005E-2</v>
      </c>
      <c r="BF386" s="39" t="s">
        <v>433</v>
      </c>
      <c r="BG386" s="59" t="s">
        <v>433</v>
      </c>
      <c r="BH386" s="39" t="s">
        <v>433</v>
      </c>
      <c r="BI386" s="39" t="s">
        <v>433</v>
      </c>
      <c r="BJ386" s="39" t="s">
        <v>433</v>
      </c>
      <c r="BK386" s="39" t="s">
        <v>433</v>
      </c>
      <c r="BL386" s="39" t="s">
        <v>433</v>
      </c>
      <c r="BM386" s="57">
        <v>1</v>
      </c>
      <c r="BN386" s="18">
        <v>0</v>
      </c>
      <c r="BO386">
        <v>1</v>
      </c>
      <c r="BP386" s="54">
        <v>0</v>
      </c>
      <c r="BQ386" t="s">
        <v>433</v>
      </c>
      <c r="BR386" s="54" t="s">
        <v>433</v>
      </c>
      <c r="BT386" s="18"/>
      <c r="BU386" t="s">
        <v>433</v>
      </c>
      <c r="BV386" s="18" t="s">
        <v>433</v>
      </c>
      <c r="BW386" s="18" t="s">
        <v>308</v>
      </c>
      <c r="CD386" s="18"/>
      <c r="CG386" s="18"/>
      <c r="CJ386" s="25">
        <v>32.5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 s="18">
        <v>0</v>
      </c>
      <c r="CS386">
        <v>0</v>
      </c>
      <c r="CT386">
        <v>0</v>
      </c>
      <c r="CU386">
        <v>1</v>
      </c>
      <c r="CV386" s="18">
        <v>0</v>
      </c>
      <c r="CW386">
        <v>0</v>
      </c>
      <c r="CX386">
        <v>0</v>
      </c>
      <c r="CY386">
        <v>0</v>
      </c>
      <c r="CZ386">
        <v>0</v>
      </c>
      <c r="DA386" s="18">
        <v>0</v>
      </c>
      <c r="DB386">
        <v>1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1</v>
      </c>
      <c r="DL386" s="18">
        <v>0</v>
      </c>
      <c r="DN386" s="18"/>
      <c r="DS386" s="43" t="s">
        <v>397</v>
      </c>
    </row>
    <row r="387" spans="1:123" x14ac:dyDescent="0.25">
      <c r="A387">
        <v>386</v>
      </c>
      <c r="B387">
        <v>24</v>
      </c>
      <c r="C387" s="25" t="s">
        <v>584</v>
      </c>
      <c r="D387" s="12">
        <v>13</v>
      </c>
      <c r="E387" s="14">
        <v>4.0199999999999996</v>
      </c>
      <c r="F387" s="7">
        <f t="shared" si="274"/>
        <v>3.2338308457711444</v>
      </c>
      <c r="G387" s="7">
        <f t="shared" si="268"/>
        <v>8.98</v>
      </c>
      <c r="H387" s="16">
        <f t="shared" si="269"/>
        <v>17.02</v>
      </c>
      <c r="I387" s="11">
        <f t="shared" si="275"/>
        <v>5.4541410272056987E-2</v>
      </c>
      <c r="J387" s="39">
        <f t="shared" si="276"/>
        <v>1.6865882253359162E-2</v>
      </c>
      <c r="K387" s="39">
        <f t="shared" ref="K387:K398" si="277">IFERROR(1/J387, "X")</f>
        <v>59.291294992933494</v>
      </c>
      <c r="L387" s="39">
        <f t="shared" ref="L387:L398" si="278">IFERROR(I387-J387, "X")</f>
        <v>3.7675528018697821E-2</v>
      </c>
      <c r="M387" s="39">
        <f t="shared" ref="M387:M398" si="279">IFERROR(I387+J387, "X")</f>
        <v>7.1407292525416152E-2</v>
      </c>
      <c r="N387" s="42"/>
      <c r="O387" s="8"/>
      <c r="P387" s="9"/>
      <c r="Q387" s="9"/>
      <c r="R387" s="8"/>
      <c r="S387" s="9"/>
      <c r="T387" s="9"/>
      <c r="U387" s="8"/>
      <c r="V387" s="9"/>
      <c r="W387" s="9"/>
      <c r="X387" s="9"/>
      <c r="Y387" s="8"/>
      <c r="Z387" s="9"/>
      <c r="AA387" s="8">
        <v>0</v>
      </c>
      <c r="AB387" s="9">
        <v>1</v>
      </c>
      <c r="AC387" s="8">
        <v>0</v>
      </c>
      <c r="AD387" s="9">
        <v>0</v>
      </c>
      <c r="AE387" s="9">
        <v>0</v>
      </c>
      <c r="AF387" s="9">
        <v>1</v>
      </c>
      <c r="AG387" s="9">
        <v>0</v>
      </c>
      <c r="AH387" s="8">
        <v>3510</v>
      </c>
      <c r="AI387" s="9">
        <v>4</v>
      </c>
      <c r="AJ387" s="9">
        <f t="shared" si="235"/>
        <v>3505</v>
      </c>
      <c r="AL387" s="7">
        <v>7.0203000000000007</v>
      </c>
      <c r="AM387" s="7">
        <f t="shared" si="273"/>
        <v>19.479700000000001</v>
      </c>
      <c r="AN387" s="9">
        <v>1</v>
      </c>
      <c r="AO387" s="9">
        <v>0</v>
      </c>
      <c r="AP387" s="9">
        <v>0</v>
      </c>
      <c r="AQ387" s="9">
        <v>0</v>
      </c>
      <c r="AR387" s="9">
        <v>0</v>
      </c>
      <c r="AS387" s="9">
        <v>1</v>
      </c>
      <c r="AT387" s="8">
        <v>0</v>
      </c>
      <c r="AU387" s="9">
        <v>1</v>
      </c>
      <c r="AV387" s="31">
        <v>0</v>
      </c>
      <c r="AW387" s="9">
        <v>0</v>
      </c>
      <c r="AX387" s="9">
        <v>0</v>
      </c>
      <c r="AY387" s="31">
        <v>1</v>
      </c>
      <c r="AZ387" s="21">
        <v>2010</v>
      </c>
      <c r="BA387" s="23"/>
      <c r="BB387" s="39">
        <v>0.17945</v>
      </c>
      <c r="BC387" s="39">
        <v>0.59539999999999993</v>
      </c>
      <c r="BD387" s="39">
        <v>0.18837499999999999</v>
      </c>
      <c r="BE387" s="59">
        <v>3.7000000000000005E-2</v>
      </c>
      <c r="BF387" s="39" t="s">
        <v>433</v>
      </c>
      <c r="BG387" s="59" t="s">
        <v>433</v>
      </c>
      <c r="BH387" s="39" t="s">
        <v>433</v>
      </c>
      <c r="BI387" s="39" t="s">
        <v>433</v>
      </c>
      <c r="BJ387" s="39" t="s">
        <v>433</v>
      </c>
      <c r="BK387" s="39" t="s">
        <v>433</v>
      </c>
      <c r="BL387" s="39" t="s">
        <v>433</v>
      </c>
      <c r="BM387" s="57">
        <v>1</v>
      </c>
      <c r="BN387" s="18">
        <v>0</v>
      </c>
      <c r="BO387">
        <v>0</v>
      </c>
      <c r="BP387" s="54">
        <v>1</v>
      </c>
      <c r="BQ387" t="s">
        <v>433</v>
      </c>
      <c r="BR387" s="54" t="s">
        <v>433</v>
      </c>
      <c r="BT387" s="18"/>
      <c r="BU387" t="s">
        <v>433</v>
      </c>
      <c r="BV387" s="18" t="s">
        <v>433</v>
      </c>
      <c r="BW387" s="18" t="s">
        <v>308</v>
      </c>
      <c r="CD387" s="18"/>
      <c r="CG387" s="18"/>
      <c r="CJ387" s="25">
        <v>32.5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 s="18">
        <v>0</v>
      </c>
      <c r="CS387">
        <v>0</v>
      </c>
      <c r="CT387">
        <v>0</v>
      </c>
      <c r="CU387">
        <v>1</v>
      </c>
      <c r="CV387" s="18">
        <v>0</v>
      </c>
      <c r="CW387">
        <v>0</v>
      </c>
      <c r="CX387">
        <v>0</v>
      </c>
      <c r="CY387">
        <v>0</v>
      </c>
      <c r="CZ387">
        <v>0</v>
      </c>
      <c r="DA387" s="18">
        <v>0</v>
      </c>
      <c r="DB387">
        <v>1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1</v>
      </c>
      <c r="DL387" s="18">
        <v>0</v>
      </c>
      <c r="DN387" s="18"/>
      <c r="DS387" s="43" t="s">
        <v>397</v>
      </c>
    </row>
    <row r="388" spans="1:123" x14ac:dyDescent="0.25">
      <c r="A388">
        <v>387</v>
      </c>
      <c r="B388">
        <v>24</v>
      </c>
      <c r="C388" s="25" t="s">
        <v>584</v>
      </c>
      <c r="D388" s="12">
        <v>17.899999999999999</v>
      </c>
      <c r="E388" s="14">
        <v>0.83599999999999997</v>
      </c>
      <c r="F388" s="7">
        <f t="shared" si="274"/>
        <v>21.411483253588514</v>
      </c>
      <c r="G388" s="7">
        <f t="shared" si="268"/>
        <v>17.064</v>
      </c>
      <c r="H388" s="16">
        <f t="shared" si="269"/>
        <v>18.735999999999997</v>
      </c>
      <c r="I388" s="11">
        <f t="shared" si="275"/>
        <v>0.34010261654193102</v>
      </c>
      <c r="J388" s="39">
        <f t="shared" si="276"/>
        <v>1.5884122202740467E-2</v>
      </c>
      <c r="K388" s="39">
        <f t="shared" si="277"/>
        <v>62.955949799194521</v>
      </c>
      <c r="L388" s="39">
        <f t="shared" si="278"/>
        <v>0.32421849433919053</v>
      </c>
      <c r="M388" s="39">
        <f t="shared" si="279"/>
        <v>0.35598673874467152</v>
      </c>
      <c r="N388" s="42"/>
      <c r="O388" s="8"/>
      <c r="P388" s="9"/>
      <c r="Q388" s="9"/>
      <c r="R388" s="8"/>
      <c r="S388" s="9"/>
      <c r="T388" s="9"/>
      <c r="U388" s="8"/>
      <c r="V388" s="9"/>
      <c r="W388" s="9"/>
      <c r="X388" s="9"/>
      <c r="Y388" s="8"/>
      <c r="Z388" s="9"/>
      <c r="AA388" s="8">
        <v>0</v>
      </c>
      <c r="AB388" s="9">
        <v>1</v>
      </c>
      <c r="AC388" s="8">
        <v>0</v>
      </c>
      <c r="AD388" s="9">
        <v>0</v>
      </c>
      <c r="AE388" s="9">
        <v>0</v>
      </c>
      <c r="AF388" s="9">
        <v>1</v>
      </c>
      <c r="AG388" s="9">
        <v>0</v>
      </c>
      <c r="AH388" s="8">
        <v>3510</v>
      </c>
      <c r="AI388" s="9">
        <v>4</v>
      </c>
      <c r="AJ388" s="9">
        <f t="shared" si="235"/>
        <v>3505</v>
      </c>
      <c r="AL388" s="7">
        <v>7.0203000000000007</v>
      </c>
      <c r="AM388" s="7">
        <f t="shared" si="273"/>
        <v>19.479700000000001</v>
      </c>
      <c r="AN388" s="9">
        <v>1</v>
      </c>
      <c r="AO388" s="9">
        <v>0</v>
      </c>
      <c r="AP388" s="9">
        <v>0</v>
      </c>
      <c r="AQ388" s="9">
        <v>0</v>
      </c>
      <c r="AR388" s="9">
        <v>0</v>
      </c>
      <c r="AS388" s="9">
        <v>1</v>
      </c>
      <c r="AT388" s="8">
        <v>0</v>
      </c>
      <c r="AU388" s="9">
        <v>1</v>
      </c>
      <c r="AV388" s="31">
        <v>0</v>
      </c>
      <c r="AW388" s="9">
        <v>0</v>
      </c>
      <c r="AX388" s="9">
        <v>0</v>
      </c>
      <c r="AY388" s="31">
        <v>1</v>
      </c>
      <c r="AZ388" s="21">
        <v>2010</v>
      </c>
      <c r="BA388" s="23"/>
      <c r="BB388" s="39">
        <v>0.17945</v>
      </c>
      <c r="BC388" s="39">
        <v>0.59539999999999993</v>
      </c>
      <c r="BD388" s="39">
        <v>0.18837499999999999</v>
      </c>
      <c r="BE388" s="59">
        <v>3.7000000000000005E-2</v>
      </c>
      <c r="BF388" s="39" t="s">
        <v>433</v>
      </c>
      <c r="BG388" s="59" t="s">
        <v>433</v>
      </c>
      <c r="BH388" s="39" t="s">
        <v>433</v>
      </c>
      <c r="BI388" s="39" t="s">
        <v>433</v>
      </c>
      <c r="BJ388" s="39" t="s">
        <v>433</v>
      </c>
      <c r="BK388" s="39" t="s">
        <v>433</v>
      </c>
      <c r="BL388" s="39" t="s">
        <v>433</v>
      </c>
      <c r="BM388" s="57">
        <v>1</v>
      </c>
      <c r="BN388" s="18">
        <v>0</v>
      </c>
      <c r="BO388">
        <v>1</v>
      </c>
      <c r="BP388" s="54">
        <v>0</v>
      </c>
      <c r="BQ388" t="s">
        <v>433</v>
      </c>
      <c r="BR388" s="54" t="s">
        <v>433</v>
      </c>
      <c r="BT388" s="18"/>
      <c r="BU388" t="s">
        <v>433</v>
      </c>
      <c r="BV388" s="18" t="s">
        <v>433</v>
      </c>
      <c r="BW388" s="18" t="s">
        <v>308</v>
      </c>
      <c r="CD388" s="18"/>
      <c r="CG388" s="18"/>
      <c r="CJ388" s="25">
        <v>32.5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 s="18">
        <v>0</v>
      </c>
      <c r="CS388">
        <v>0</v>
      </c>
      <c r="CT388">
        <v>0</v>
      </c>
      <c r="CU388">
        <v>1</v>
      </c>
      <c r="CV388" s="18">
        <v>0</v>
      </c>
      <c r="CW388">
        <v>0</v>
      </c>
      <c r="CX388">
        <v>0</v>
      </c>
      <c r="CY388">
        <v>0</v>
      </c>
      <c r="CZ388">
        <v>0</v>
      </c>
      <c r="DA388" s="18">
        <v>0</v>
      </c>
      <c r="DB388">
        <v>1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1</v>
      </c>
      <c r="DL388" s="18">
        <v>0</v>
      </c>
      <c r="DN388" s="18"/>
      <c r="DS388" s="43" t="s">
        <v>397</v>
      </c>
    </row>
    <row r="389" spans="1:123" x14ac:dyDescent="0.25">
      <c r="A389">
        <v>388</v>
      </c>
      <c r="B389">
        <v>24</v>
      </c>
      <c r="C389" s="25" t="s">
        <v>584</v>
      </c>
      <c r="D389" s="12">
        <v>16.7</v>
      </c>
      <c r="E389" s="14">
        <v>6.41</v>
      </c>
      <c r="F389" s="7">
        <f t="shared" si="274"/>
        <v>2.6053042121684866</v>
      </c>
      <c r="G389" s="7">
        <f t="shared" si="268"/>
        <v>10.29</v>
      </c>
      <c r="H389" s="16">
        <f t="shared" si="269"/>
        <v>23.11</v>
      </c>
      <c r="I389" s="11">
        <f t="shared" si="275"/>
        <v>6.5116580253501172E-2</v>
      </c>
      <c r="J389" s="39">
        <f t="shared" si="276"/>
        <v>2.4993849067361823E-2</v>
      </c>
      <c r="K389" s="39">
        <f t="shared" si="277"/>
        <v>40.009843914191208</v>
      </c>
      <c r="L389" s="39">
        <f t="shared" si="278"/>
        <v>4.0122731186139349E-2</v>
      </c>
      <c r="M389" s="39">
        <f t="shared" si="279"/>
        <v>9.0110429320862995E-2</v>
      </c>
      <c r="N389" s="42"/>
      <c r="O389" s="8"/>
      <c r="P389" s="9"/>
      <c r="Q389" s="9"/>
      <c r="R389" s="8"/>
      <c r="S389" s="9"/>
      <c r="T389" s="9"/>
      <c r="U389" s="8"/>
      <c r="V389" s="9"/>
      <c r="W389" s="9"/>
      <c r="X389" s="9"/>
      <c r="Y389" s="8"/>
      <c r="Z389" s="9"/>
      <c r="AA389" s="8">
        <v>0</v>
      </c>
      <c r="AB389" s="9">
        <v>1</v>
      </c>
      <c r="AC389" s="8">
        <v>0</v>
      </c>
      <c r="AD389" s="9">
        <v>0</v>
      </c>
      <c r="AE389" s="9">
        <v>0</v>
      </c>
      <c r="AF389" s="9">
        <v>1</v>
      </c>
      <c r="AG389" s="9">
        <v>0</v>
      </c>
      <c r="AH389" s="8">
        <v>1599</v>
      </c>
      <c r="AI389" s="9">
        <v>4</v>
      </c>
      <c r="AJ389" s="9">
        <f t="shared" si="235"/>
        <v>1594</v>
      </c>
      <c r="AL389" s="7">
        <v>7.0203000000000007</v>
      </c>
      <c r="AM389" s="7">
        <f t="shared" si="273"/>
        <v>19.479700000000001</v>
      </c>
      <c r="AN389" s="9">
        <v>1</v>
      </c>
      <c r="AO389" s="9">
        <v>0</v>
      </c>
      <c r="AP389" s="9">
        <v>0</v>
      </c>
      <c r="AQ389" s="9">
        <v>0</v>
      </c>
      <c r="AR389" s="9">
        <v>0</v>
      </c>
      <c r="AS389" s="9">
        <v>1</v>
      </c>
      <c r="AT389" s="8">
        <v>0</v>
      </c>
      <c r="AU389" s="9">
        <v>1</v>
      </c>
      <c r="AV389" s="31">
        <v>0</v>
      </c>
      <c r="AW389" s="9">
        <v>0</v>
      </c>
      <c r="AX389" s="9">
        <v>0</v>
      </c>
      <c r="AY389" s="31">
        <v>1</v>
      </c>
      <c r="AZ389" s="21">
        <v>2010</v>
      </c>
      <c r="BA389" s="23"/>
      <c r="BB389" s="39">
        <v>0.17945</v>
      </c>
      <c r="BC389" s="39">
        <v>0.59539999999999993</v>
      </c>
      <c r="BD389" s="39">
        <v>0.18837499999999999</v>
      </c>
      <c r="BE389" s="59">
        <v>3.7000000000000005E-2</v>
      </c>
      <c r="BF389" s="39" t="s">
        <v>433</v>
      </c>
      <c r="BG389" s="59" t="s">
        <v>433</v>
      </c>
      <c r="BH389" s="39" t="s">
        <v>433</v>
      </c>
      <c r="BI389" s="39" t="s">
        <v>433</v>
      </c>
      <c r="BJ389" s="39" t="s">
        <v>433</v>
      </c>
      <c r="BK389" s="39" t="s">
        <v>433</v>
      </c>
      <c r="BL389" s="39" t="s">
        <v>433</v>
      </c>
      <c r="BM389" s="57">
        <v>1</v>
      </c>
      <c r="BN389" s="18">
        <v>0</v>
      </c>
      <c r="BO389">
        <v>0</v>
      </c>
      <c r="BP389" s="54">
        <v>1</v>
      </c>
      <c r="BQ389" t="s">
        <v>433</v>
      </c>
      <c r="BR389" s="54" t="s">
        <v>433</v>
      </c>
      <c r="BT389" s="18"/>
      <c r="BU389" t="s">
        <v>433</v>
      </c>
      <c r="BV389" s="18" t="s">
        <v>433</v>
      </c>
      <c r="BW389" s="18" t="s">
        <v>308</v>
      </c>
      <c r="CD389" s="18"/>
      <c r="CG389" s="18"/>
      <c r="CJ389" s="25">
        <v>32.5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 s="18">
        <v>0</v>
      </c>
      <c r="CS389">
        <v>0</v>
      </c>
      <c r="CT389">
        <v>0</v>
      </c>
      <c r="CU389">
        <v>1</v>
      </c>
      <c r="CV389" s="18">
        <v>0</v>
      </c>
      <c r="CW389">
        <v>0</v>
      </c>
      <c r="CX389">
        <v>0</v>
      </c>
      <c r="CY389">
        <v>0</v>
      </c>
      <c r="CZ389">
        <v>0</v>
      </c>
      <c r="DA389" s="18">
        <v>0</v>
      </c>
      <c r="DB389">
        <v>1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1</v>
      </c>
      <c r="DL389" s="18">
        <v>0</v>
      </c>
      <c r="DN389" s="18"/>
      <c r="DS389" s="43" t="s">
        <v>397</v>
      </c>
    </row>
    <row r="390" spans="1:123" x14ac:dyDescent="0.25">
      <c r="A390">
        <v>389</v>
      </c>
      <c r="B390">
        <v>24</v>
      </c>
      <c r="C390" s="25" t="s">
        <v>584</v>
      </c>
      <c r="D390" s="12">
        <v>14.4</v>
      </c>
      <c r="E390" s="14">
        <v>1.4</v>
      </c>
      <c r="F390" s="7">
        <f t="shared" si="274"/>
        <v>10.285714285714286</v>
      </c>
      <c r="G390" s="7">
        <f t="shared" si="268"/>
        <v>13</v>
      </c>
      <c r="H390" s="16">
        <f t="shared" si="269"/>
        <v>15.8</v>
      </c>
      <c r="I390" s="11">
        <f t="shared" si="275"/>
        <v>0.32677013083849349</v>
      </c>
      <c r="J390" s="39">
        <f t="shared" si="276"/>
        <v>3.1769318275964645E-2</v>
      </c>
      <c r="K390" s="39">
        <f t="shared" si="277"/>
        <v>31.476910877138927</v>
      </c>
      <c r="L390" s="39">
        <f t="shared" si="278"/>
        <v>0.29500081256252886</v>
      </c>
      <c r="M390" s="39">
        <f t="shared" si="279"/>
        <v>0.35853944911445812</v>
      </c>
      <c r="N390" s="42"/>
      <c r="O390" s="8"/>
      <c r="P390" s="9"/>
      <c r="Q390" s="9"/>
      <c r="R390" s="8"/>
      <c r="S390" s="9"/>
      <c r="T390" s="9"/>
      <c r="U390" s="8"/>
      <c r="V390" s="9"/>
      <c r="W390" s="9"/>
      <c r="X390" s="9"/>
      <c r="Y390" s="8"/>
      <c r="Z390" s="9"/>
      <c r="AA390" s="8">
        <v>0</v>
      </c>
      <c r="AB390" s="9">
        <v>1</v>
      </c>
      <c r="AC390" s="8">
        <v>0</v>
      </c>
      <c r="AD390" s="9">
        <v>0</v>
      </c>
      <c r="AE390" s="9">
        <v>0</v>
      </c>
      <c r="AF390" s="9">
        <v>1</v>
      </c>
      <c r="AG390" s="9">
        <v>0</v>
      </c>
      <c r="AH390" s="8">
        <v>890</v>
      </c>
      <c r="AI390" s="9">
        <v>4</v>
      </c>
      <c r="AJ390" s="9">
        <f t="shared" si="235"/>
        <v>885</v>
      </c>
      <c r="AL390" s="7">
        <v>7.0203000000000007</v>
      </c>
      <c r="AM390" s="7">
        <f t="shared" si="273"/>
        <v>19.479700000000001</v>
      </c>
      <c r="AN390" s="9">
        <v>1</v>
      </c>
      <c r="AO390" s="9">
        <v>0</v>
      </c>
      <c r="AP390" s="9">
        <v>0</v>
      </c>
      <c r="AQ390" s="9">
        <v>0</v>
      </c>
      <c r="AR390" s="9">
        <v>0</v>
      </c>
      <c r="AS390" s="9">
        <v>1</v>
      </c>
      <c r="AT390" s="8">
        <v>0</v>
      </c>
      <c r="AU390" s="9">
        <v>1</v>
      </c>
      <c r="AV390" s="31">
        <v>0</v>
      </c>
      <c r="AW390" s="9">
        <v>0</v>
      </c>
      <c r="AX390" s="9">
        <v>0</v>
      </c>
      <c r="AY390" s="31">
        <v>1</v>
      </c>
      <c r="AZ390" s="21">
        <v>2010</v>
      </c>
      <c r="BA390" s="23"/>
      <c r="BB390" s="39">
        <v>0.17945</v>
      </c>
      <c r="BC390" s="39">
        <v>0.59539999999999993</v>
      </c>
      <c r="BD390" s="39">
        <v>0.18837499999999999</v>
      </c>
      <c r="BE390" s="59">
        <v>3.7000000000000005E-2</v>
      </c>
      <c r="BF390" s="39" t="s">
        <v>433</v>
      </c>
      <c r="BG390" s="59" t="s">
        <v>433</v>
      </c>
      <c r="BH390" s="39" t="s">
        <v>433</v>
      </c>
      <c r="BI390" s="39" t="s">
        <v>433</v>
      </c>
      <c r="BJ390" s="39" t="s">
        <v>433</v>
      </c>
      <c r="BK390" s="39" t="s">
        <v>433</v>
      </c>
      <c r="BL390" s="39" t="s">
        <v>433</v>
      </c>
      <c r="BM390" s="57">
        <v>1</v>
      </c>
      <c r="BN390" s="18">
        <v>0</v>
      </c>
      <c r="BO390" s="39" t="s">
        <v>433</v>
      </c>
      <c r="BP390" s="54" t="s">
        <v>433</v>
      </c>
      <c r="BQ390" t="s">
        <v>433</v>
      </c>
      <c r="BR390" s="54" t="s">
        <v>433</v>
      </c>
      <c r="BT390" s="18"/>
      <c r="BU390">
        <v>1</v>
      </c>
      <c r="BV390" s="18">
        <v>0</v>
      </c>
      <c r="BW390" s="18" t="s">
        <v>308</v>
      </c>
      <c r="CD390" s="18"/>
      <c r="CG390" s="18"/>
      <c r="CJ390" s="25">
        <v>32.5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 s="18">
        <v>0</v>
      </c>
      <c r="CS390">
        <v>0</v>
      </c>
      <c r="CT390">
        <v>0</v>
      </c>
      <c r="CU390">
        <v>1</v>
      </c>
      <c r="CV390" s="18">
        <v>0</v>
      </c>
      <c r="CW390">
        <v>0</v>
      </c>
      <c r="CX390">
        <v>0</v>
      </c>
      <c r="CY390">
        <v>0</v>
      </c>
      <c r="CZ390">
        <v>0</v>
      </c>
      <c r="DA390" s="18">
        <v>0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1</v>
      </c>
      <c r="DJ390">
        <v>0</v>
      </c>
      <c r="DK390">
        <v>0</v>
      </c>
      <c r="DL390" s="18">
        <v>0</v>
      </c>
      <c r="DN390" s="18"/>
      <c r="DS390" s="43" t="s">
        <v>397</v>
      </c>
    </row>
    <row r="391" spans="1:123" x14ac:dyDescent="0.25">
      <c r="A391">
        <v>390</v>
      </c>
      <c r="B391">
        <v>24</v>
      </c>
      <c r="C391" s="25" t="s">
        <v>584</v>
      </c>
      <c r="D391" s="12">
        <v>21.4</v>
      </c>
      <c r="E391" s="14">
        <v>4.41</v>
      </c>
      <c r="F391" s="7">
        <f t="shared" si="274"/>
        <v>4.8526077097505667</v>
      </c>
      <c r="G391" s="7">
        <f t="shared" si="268"/>
        <v>16.989999999999998</v>
      </c>
      <c r="H391" s="16">
        <f t="shared" si="269"/>
        <v>25.81</v>
      </c>
      <c r="I391" s="11">
        <f t="shared" si="275"/>
        <v>0.16090236206446146</v>
      </c>
      <c r="J391" s="39">
        <f t="shared" si="276"/>
        <v>3.3157916668424069E-2</v>
      </c>
      <c r="K391" s="39">
        <f t="shared" si="277"/>
        <v>30.158710210894803</v>
      </c>
      <c r="L391" s="39">
        <f t="shared" si="278"/>
        <v>0.12774444539603738</v>
      </c>
      <c r="M391" s="39">
        <f t="shared" si="279"/>
        <v>0.19406027873288553</v>
      </c>
      <c r="N391" s="42"/>
      <c r="O391" s="8"/>
      <c r="P391" s="9"/>
      <c r="Q391" s="9"/>
      <c r="R391" s="8"/>
      <c r="S391" s="9"/>
      <c r="T391" s="9"/>
      <c r="U391" s="8"/>
      <c r="V391" s="9"/>
      <c r="W391" s="9"/>
      <c r="X391" s="9"/>
      <c r="Y391" s="8"/>
      <c r="Z391" s="9"/>
      <c r="AA391" s="8">
        <v>0</v>
      </c>
      <c r="AB391" s="9">
        <v>1</v>
      </c>
      <c r="AC391" s="8">
        <v>0</v>
      </c>
      <c r="AD391" s="9">
        <v>0</v>
      </c>
      <c r="AE391" s="9">
        <v>0</v>
      </c>
      <c r="AF391" s="9">
        <v>1</v>
      </c>
      <c r="AG391" s="9">
        <v>0</v>
      </c>
      <c r="AH391" s="8">
        <v>890</v>
      </c>
      <c r="AI391" s="9">
        <v>3</v>
      </c>
      <c r="AJ391" s="9">
        <f t="shared" si="235"/>
        <v>886</v>
      </c>
      <c r="AL391" s="7">
        <v>7.0203000000000007</v>
      </c>
      <c r="AM391" s="7">
        <f t="shared" si="273"/>
        <v>19.479700000000001</v>
      </c>
      <c r="AN391" s="9">
        <v>1</v>
      </c>
      <c r="AO391" s="9">
        <v>0</v>
      </c>
      <c r="AP391" s="9">
        <v>0</v>
      </c>
      <c r="AQ391" s="9">
        <v>0</v>
      </c>
      <c r="AR391" s="9">
        <v>0</v>
      </c>
      <c r="AS391" s="9">
        <v>1</v>
      </c>
      <c r="AT391" s="8">
        <v>0</v>
      </c>
      <c r="AU391" s="9">
        <v>1</v>
      </c>
      <c r="AV391" s="31">
        <v>0</v>
      </c>
      <c r="AW391" s="9">
        <v>0</v>
      </c>
      <c r="AX391" s="9">
        <v>0</v>
      </c>
      <c r="AY391" s="31">
        <v>1</v>
      </c>
      <c r="AZ391" s="21">
        <v>2010</v>
      </c>
      <c r="BA391" s="23"/>
      <c r="BB391" s="39">
        <v>0.17945</v>
      </c>
      <c r="BC391" s="39">
        <v>0.59539999999999993</v>
      </c>
      <c r="BD391" s="39">
        <v>0.18837499999999999</v>
      </c>
      <c r="BE391" s="59">
        <v>3.7000000000000005E-2</v>
      </c>
      <c r="BF391" s="39" t="s">
        <v>433</v>
      </c>
      <c r="BG391" s="59" t="s">
        <v>433</v>
      </c>
      <c r="BH391" s="39" t="s">
        <v>433</v>
      </c>
      <c r="BI391" s="39" t="s">
        <v>433</v>
      </c>
      <c r="BJ391" s="39" t="s">
        <v>433</v>
      </c>
      <c r="BK391" s="39" t="s">
        <v>433</v>
      </c>
      <c r="BL391" s="39" t="s">
        <v>433</v>
      </c>
      <c r="BM391" s="57">
        <v>1</v>
      </c>
      <c r="BN391" s="18">
        <v>0</v>
      </c>
      <c r="BO391" s="39" t="s">
        <v>433</v>
      </c>
      <c r="BP391" s="54" t="s">
        <v>433</v>
      </c>
      <c r="BQ391" t="s">
        <v>433</v>
      </c>
      <c r="BR391" s="54" t="s">
        <v>433</v>
      </c>
      <c r="BT391" s="18"/>
      <c r="BU391">
        <v>1</v>
      </c>
      <c r="BV391" s="18">
        <v>0</v>
      </c>
      <c r="BW391" s="18" t="s">
        <v>308</v>
      </c>
      <c r="CD391" s="18"/>
      <c r="CG391" s="18"/>
      <c r="CJ391" s="25">
        <v>32.5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 s="18">
        <v>0</v>
      </c>
      <c r="CS391">
        <v>0</v>
      </c>
      <c r="CT391">
        <v>0</v>
      </c>
      <c r="CU391">
        <v>1</v>
      </c>
      <c r="CV391" s="18">
        <v>0</v>
      </c>
      <c r="CW391">
        <v>0</v>
      </c>
      <c r="CX391">
        <v>0</v>
      </c>
      <c r="CY391">
        <v>0</v>
      </c>
      <c r="CZ391">
        <v>0</v>
      </c>
      <c r="DA391" s="18">
        <v>0</v>
      </c>
      <c r="DB391">
        <v>1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1</v>
      </c>
      <c r="DJ391">
        <v>0</v>
      </c>
      <c r="DK391">
        <v>0</v>
      </c>
      <c r="DL391" s="18">
        <v>0</v>
      </c>
      <c r="DN391" s="18"/>
      <c r="DS391" s="43" t="s">
        <v>397</v>
      </c>
    </row>
    <row r="392" spans="1:123" x14ac:dyDescent="0.25">
      <c r="A392">
        <v>391</v>
      </c>
      <c r="B392">
        <v>24</v>
      </c>
      <c r="C392" s="25" t="s">
        <v>584</v>
      </c>
      <c r="D392" s="12">
        <v>14.4</v>
      </c>
      <c r="E392" s="14">
        <v>1.4</v>
      </c>
      <c r="F392" s="7">
        <f t="shared" si="274"/>
        <v>10.285714285714286</v>
      </c>
      <c r="G392" s="7">
        <f t="shared" si="268"/>
        <v>13</v>
      </c>
      <c r="H392" s="16">
        <f t="shared" si="269"/>
        <v>15.8</v>
      </c>
      <c r="I392" s="11">
        <f t="shared" si="275"/>
        <v>0.32677013083849349</v>
      </c>
      <c r="J392" s="39">
        <f t="shared" si="276"/>
        <v>3.1769318275964645E-2</v>
      </c>
      <c r="K392" s="39">
        <f t="shared" si="277"/>
        <v>31.476910877138927</v>
      </c>
      <c r="L392" s="39">
        <f t="shared" si="278"/>
        <v>0.29500081256252886</v>
      </c>
      <c r="M392" s="39">
        <f t="shared" si="279"/>
        <v>0.35853944911445812</v>
      </c>
      <c r="N392" s="42"/>
      <c r="O392" s="8"/>
      <c r="P392" s="9"/>
      <c r="Q392" s="9"/>
      <c r="R392" s="8"/>
      <c r="S392" s="9"/>
      <c r="T392" s="9"/>
      <c r="U392" s="8"/>
      <c r="V392" s="9"/>
      <c r="W392" s="9"/>
      <c r="X392" s="9"/>
      <c r="Y392" s="8"/>
      <c r="Z392" s="9"/>
      <c r="AA392" s="8">
        <v>0</v>
      </c>
      <c r="AB392" s="9">
        <v>1</v>
      </c>
      <c r="AC392" s="8">
        <v>0</v>
      </c>
      <c r="AD392" s="9">
        <v>0</v>
      </c>
      <c r="AE392" s="9">
        <v>0</v>
      </c>
      <c r="AF392" s="9">
        <v>1</v>
      </c>
      <c r="AG392" s="9">
        <v>0</v>
      </c>
      <c r="AH392" s="8">
        <v>890</v>
      </c>
      <c r="AI392" s="9">
        <v>4</v>
      </c>
      <c r="AJ392" s="9">
        <f t="shared" si="235"/>
        <v>885</v>
      </c>
      <c r="AL392" s="7">
        <v>7.0203000000000007</v>
      </c>
      <c r="AM392" s="7">
        <f t="shared" si="273"/>
        <v>19.479700000000001</v>
      </c>
      <c r="AN392" s="9">
        <v>1</v>
      </c>
      <c r="AO392" s="9">
        <v>0</v>
      </c>
      <c r="AP392" s="9">
        <v>0</v>
      </c>
      <c r="AQ392" s="9">
        <v>0</v>
      </c>
      <c r="AR392" s="9">
        <v>0</v>
      </c>
      <c r="AS392" s="9">
        <v>1</v>
      </c>
      <c r="AT392" s="8">
        <v>0</v>
      </c>
      <c r="AU392" s="9">
        <v>1</v>
      </c>
      <c r="AV392" s="31">
        <v>0</v>
      </c>
      <c r="AW392" s="9">
        <v>0</v>
      </c>
      <c r="AX392" s="9">
        <v>0</v>
      </c>
      <c r="AY392" s="31">
        <v>1</v>
      </c>
      <c r="AZ392" s="21">
        <v>2010</v>
      </c>
      <c r="BA392" s="23"/>
      <c r="BB392" s="39">
        <v>0.17945</v>
      </c>
      <c r="BC392" s="39">
        <v>0.59539999999999993</v>
      </c>
      <c r="BD392" s="39">
        <v>0.18837499999999999</v>
      </c>
      <c r="BE392" s="59">
        <v>3.7000000000000005E-2</v>
      </c>
      <c r="BF392" s="39" t="s">
        <v>433</v>
      </c>
      <c r="BG392" s="59" t="s">
        <v>433</v>
      </c>
      <c r="BH392" s="39" t="s">
        <v>433</v>
      </c>
      <c r="BI392" s="39" t="s">
        <v>433</v>
      </c>
      <c r="BJ392" s="39" t="s">
        <v>433</v>
      </c>
      <c r="BK392" s="39" t="s">
        <v>433</v>
      </c>
      <c r="BL392" s="39" t="s">
        <v>433</v>
      </c>
      <c r="BM392" s="57">
        <v>1</v>
      </c>
      <c r="BN392" s="18">
        <v>0</v>
      </c>
      <c r="BO392" s="39" t="s">
        <v>433</v>
      </c>
      <c r="BP392" s="54" t="s">
        <v>433</v>
      </c>
      <c r="BQ392" t="s">
        <v>433</v>
      </c>
      <c r="BR392" s="54" t="s">
        <v>433</v>
      </c>
      <c r="BT392" s="18"/>
      <c r="BU392">
        <v>0</v>
      </c>
      <c r="BV392" s="18">
        <v>1</v>
      </c>
      <c r="BW392" s="18" t="s">
        <v>308</v>
      </c>
      <c r="CD392" s="18"/>
      <c r="CG392" s="18"/>
      <c r="CJ392" s="25">
        <v>32.5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 s="18">
        <v>0</v>
      </c>
      <c r="CS392">
        <v>0</v>
      </c>
      <c r="CT392">
        <v>0</v>
      </c>
      <c r="CU392">
        <v>1</v>
      </c>
      <c r="CV392" s="18">
        <v>0</v>
      </c>
      <c r="CW392">
        <v>0</v>
      </c>
      <c r="CX392">
        <v>0</v>
      </c>
      <c r="CY392">
        <v>0</v>
      </c>
      <c r="CZ392">
        <v>0</v>
      </c>
      <c r="DA392" s="18">
        <v>0</v>
      </c>
      <c r="DB392">
        <v>1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1</v>
      </c>
      <c r="DJ392">
        <v>0</v>
      </c>
      <c r="DK392">
        <v>0</v>
      </c>
      <c r="DL392" s="18">
        <v>0</v>
      </c>
      <c r="DN392" s="18"/>
      <c r="DS392" s="43" t="s">
        <v>397</v>
      </c>
    </row>
    <row r="393" spans="1:123" x14ac:dyDescent="0.25">
      <c r="A393">
        <v>392</v>
      </c>
      <c r="B393">
        <v>24</v>
      </c>
      <c r="C393" s="25" t="s">
        <v>584</v>
      </c>
      <c r="D393" s="12">
        <v>34.5</v>
      </c>
      <c r="E393" s="14">
        <v>5.26</v>
      </c>
      <c r="F393" s="7">
        <f t="shared" si="274"/>
        <v>6.5589353612167303</v>
      </c>
      <c r="G393" s="7">
        <f t="shared" si="268"/>
        <v>29.240000000000002</v>
      </c>
      <c r="H393" s="16">
        <f t="shared" si="269"/>
        <v>39.76</v>
      </c>
      <c r="I393" s="11">
        <f t="shared" si="275"/>
        <v>0.10051468619482916</v>
      </c>
      <c r="J393" s="39">
        <f t="shared" si="276"/>
        <v>1.5324847808255111E-2</v>
      </c>
      <c r="K393" s="39">
        <f t="shared" si="277"/>
        <v>65.253502841400163</v>
      </c>
      <c r="L393" s="39">
        <f t="shared" si="278"/>
        <v>8.5189838386574041E-2</v>
      </c>
      <c r="M393" s="39">
        <f t="shared" si="279"/>
        <v>0.11583953400308428</v>
      </c>
      <c r="N393" s="42"/>
      <c r="O393" s="8"/>
      <c r="P393" s="9"/>
      <c r="Q393" s="9"/>
      <c r="R393" s="8"/>
      <c r="S393" s="9"/>
      <c r="T393" s="9"/>
      <c r="U393" s="8"/>
      <c r="V393" s="9"/>
      <c r="W393" s="9"/>
      <c r="X393" s="9"/>
      <c r="Y393" s="8"/>
      <c r="Z393" s="9"/>
      <c r="AA393" s="8">
        <v>0</v>
      </c>
      <c r="AB393" s="9">
        <v>1</v>
      </c>
      <c r="AC393" s="8">
        <v>0</v>
      </c>
      <c r="AD393" s="9">
        <v>0</v>
      </c>
      <c r="AE393" s="9">
        <v>0</v>
      </c>
      <c r="AF393" s="9">
        <v>1</v>
      </c>
      <c r="AG393" s="9">
        <v>0</v>
      </c>
      <c r="AH393" s="8">
        <v>4219</v>
      </c>
      <c r="AI393" s="9">
        <v>3</v>
      </c>
      <c r="AJ393" s="9">
        <f t="shared" si="235"/>
        <v>4215</v>
      </c>
      <c r="AL393" s="7">
        <v>7.0203000000000007</v>
      </c>
      <c r="AM393" s="7">
        <f t="shared" si="273"/>
        <v>19.479700000000001</v>
      </c>
      <c r="AN393" s="9">
        <v>1</v>
      </c>
      <c r="AO393" s="9">
        <v>0</v>
      </c>
      <c r="AP393" s="9">
        <v>0</v>
      </c>
      <c r="AQ393" s="9">
        <v>0</v>
      </c>
      <c r="AR393" s="9">
        <v>0</v>
      </c>
      <c r="AS393" s="9">
        <v>1</v>
      </c>
      <c r="AT393" s="8">
        <v>0</v>
      </c>
      <c r="AU393" s="9">
        <v>1</v>
      </c>
      <c r="AV393" s="31">
        <v>0</v>
      </c>
      <c r="AW393" s="9">
        <v>0</v>
      </c>
      <c r="AX393" s="9">
        <v>0</v>
      </c>
      <c r="AY393" s="31">
        <v>1</v>
      </c>
      <c r="AZ393" s="21">
        <v>2010</v>
      </c>
      <c r="BA393" s="23"/>
      <c r="BB393" s="39">
        <v>0.17945</v>
      </c>
      <c r="BC393" s="39">
        <v>0.59539999999999993</v>
      </c>
      <c r="BD393" s="39">
        <v>0.18837499999999999</v>
      </c>
      <c r="BE393" s="59">
        <v>3.7000000000000005E-2</v>
      </c>
      <c r="BF393" s="39" t="s">
        <v>433</v>
      </c>
      <c r="BG393" s="59" t="s">
        <v>433</v>
      </c>
      <c r="BH393" s="39" t="s">
        <v>433</v>
      </c>
      <c r="BI393" s="39" t="s">
        <v>433</v>
      </c>
      <c r="BJ393" s="39" t="s">
        <v>433</v>
      </c>
      <c r="BK393" s="39" t="s">
        <v>433</v>
      </c>
      <c r="BL393" s="39" t="s">
        <v>433</v>
      </c>
      <c r="BM393" s="57">
        <v>1</v>
      </c>
      <c r="BN393" s="18">
        <v>0</v>
      </c>
      <c r="BO393" s="39" t="s">
        <v>433</v>
      </c>
      <c r="BP393" s="54" t="s">
        <v>433</v>
      </c>
      <c r="BQ393" t="s">
        <v>433</v>
      </c>
      <c r="BR393" s="54" t="s">
        <v>433</v>
      </c>
      <c r="BT393" s="18"/>
      <c r="BU393">
        <v>0</v>
      </c>
      <c r="BV393" s="18">
        <v>1</v>
      </c>
      <c r="BW393" s="18" t="s">
        <v>308</v>
      </c>
      <c r="CD393" s="18"/>
      <c r="CG393" s="18"/>
      <c r="CJ393" s="25">
        <v>32.5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 s="18">
        <v>0</v>
      </c>
      <c r="CS393">
        <v>0</v>
      </c>
      <c r="CT393">
        <v>0</v>
      </c>
      <c r="CU393">
        <v>1</v>
      </c>
      <c r="CV393" s="18">
        <v>0</v>
      </c>
      <c r="CW393">
        <v>0</v>
      </c>
      <c r="CX393">
        <v>0</v>
      </c>
      <c r="CY393">
        <v>0</v>
      </c>
      <c r="CZ393">
        <v>0</v>
      </c>
      <c r="DA393" s="18">
        <v>0</v>
      </c>
      <c r="DB393">
        <v>1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1</v>
      </c>
      <c r="DJ393">
        <v>0</v>
      </c>
      <c r="DK393">
        <v>0</v>
      </c>
      <c r="DL393" s="18">
        <v>0</v>
      </c>
      <c r="DN393" s="18"/>
      <c r="DS393" s="43" t="s">
        <v>397</v>
      </c>
    </row>
    <row r="394" spans="1:123" x14ac:dyDescent="0.25">
      <c r="A394">
        <v>393</v>
      </c>
      <c r="B394">
        <v>24</v>
      </c>
      <c r="C394" s="25" t="s">
        <v>584</v>
      </c>
      <c r="D394" s="12">
        <v>5.62</v>
      </c>
      <c r="E394" s="14">
        <v>2.2999999999999998</v>
      </c>
      <c r="F394" s="7">
        <f t="shared" si="274"/>
        <v>2.4434782608695653</v>
      </c>
      <c r="G394" s="7">
        <f t="shared" si="268"/>
        <v>3.3200000000000003</v>
      </c>
      <c r="H394" s="16">
        <f t="shared" si="269"/>
        <v>7.92</v>
      </c>
      <c r="I394" s="11">
        <f t="shared" si="275"/>
        <v>0.10025960981878747</v>
      </c>
      <c r="J394" s="39">
        <f t="shared" si="276"/>
        <v>4.1031512915162126E-2</v>
      </c>
      <c r="K394" s="39">
        <f t="shared" si="277"/>
        <v>24.371511771150804</v>
      </c>
      <c r="L394" s="39">
        <f t="shared" si="278"/>
        <v>5.9228096903625342E-2</v>
      </c>
      <c r="M394" s="39">
        <f t="shared" si="279"/>
        <v>0.14129112273394959</v>
      </c>
      <c r="N394" s="42"/>
      <c r="O394" s="8"/>
      <c r="P394" s="9"/>
      <c r="Q394" s="9"/>
      <c r="R394" s="8"/>
      <c r="S394" s="9"/>
      <c r="T394" s="9"/>
      <c r="U394" s="8"/>
      <c r="V394" s="9"/>
      <c r="W394" s="9"/>
      <c r="X394" s="9"/>
      <c r="Y394" s="8"/>
      <c r="Z394" s="9"/>
      <c r="AA394" s="8">
        <v>0</v>
      </c>
      <c r="AB394" s="9">
        <v>1</v>
      </c>
      <c r="AC394" s="8">
        <v>0</v>
      </c>
      <c r="AD394" s="9">
        <v>0</v>
      </c>
      <c r="AE394" s="9">
        <v>0</v>
      </c>
      <c r="AF394" s="9">
        <v>1</v>
      </c>
      <c r="AG394" s="9">
        <v>0</v>
      </c>
      <c r="AH394" s="8">
        <v>592</v>
      </c>
      <c r="AI394" s="9">
        <v>3</v>
      </c>
      <c r="AJ394" s="9">
        <f t="shared" si="235"/>
        <v>588</v>
      </c>
      <c r="AL394" s="7">
        <v>7.0203000000000007</v>
      </c>
      <c r="AM394" s="7">
        <f t="shared" si="273"/>
        <v>19.479700000000001</v>
      </c>
      <c r="AN394" s="9">
        <v>1</v>
      </c>
      <c r="AO394" s="9">
        <v>0</v>
      </c>
      <c r="AP394" s="9">
        <v>0</v>
      </c>
      <c r="AQ394" s="9">
        <v>0</v>
      </c>
      <c r="AR394" s="9">
        <v>0</v>
      </c>
      <c r="AS394" s="9">
        <v>1</v>
      </c>
      <c r="AT394" s="8">
        <v>0</v>
      </c>
      <c r="AU394" s="9">
        <v>1</v>
      </c>
      <c r="AV394" s="31">
        <v>0</v>
      </c>
      <c r="AW394" s="9">
        <v>0</v>
      </c>
      <c r="AX394" s="9">
        <v>0</v>
      </c>
      <c r="AY394" s="31">
        <v>1</v>
      </c>
      <c r="AZ394" s="21">
        <v>2010</v>
      </c>
      <c r="BA394" s="23"/>
      <c r="BB394" s="39">
        <v>0</v>
      </c>
      <c r="BC394" s="39">
        <v>1</v>
      </c>
      <c r="BD394" s="39">
        <v>0</v>
      </c>
      <c r="BE394" s="59">
        <v>0</v>
      </c>
      <c r="BF394" s="39" t="s">
        <v>433</v>
      </c>
      <c r="BG394" s="59" t="s">
        <v>433</v>
      </c>
      <c r="BH394" s="39" t="s">
        <v>433</v>
      </c>
      <c r="BI394" s="39" t="s">
        <v>433</v>
      </c>
      <c r="BJ394" s="39" t="s">
        <v>433</v>
      </c>
      <c r="BK394" s="39" t="s">
        <v>433</v>
      </c>
      <c r="BL394" s="39" t="s">
        <v>433</v>
      </c>
      <c r="BM394" s="57">
        <v>1</v>
      </c>
      <c r="BN394" s="18">
        <v>0</v>
      </c>
      <c r="BO394" s="39" t="s">
        <v>433</v>
      </c>
      <c r="BP394" s="54" t="s">
        <v>433</v>
      </c>
      <c r="BQ394" t="s">
        <v>433</v>
      </c>
      <c r="BR394" s="54" t="s">
        <v>433</v>
      </c>
      <c r="BT394" s="18"/>
      <c r="BU394" t="s">
        <v>433</v>
      </c>
      <c r="BV394" s="18" t="s">
        <v>433</v>
      </c>
      <c r="BW394" s="18" t="s">
        <v>308</v>
      </c>
      <c r="CD394" s="18"/>
      <c r="CG394" s="18"/>
      <c r="CJ394" s="25">
        <v>32.5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 s="18">
        <v>0</v>
      </c>
      <c r="CS394">
        <v>0</v>
      </c>
      <c r="CT394">
        <v>0</v>
      </c>
      <c r="CU394">
        <v>1</v>
      </c>
      <c r="CV394" s="18">
        <v>0</v>
      </c>
      <c r="CW394">
        <v>0</v>
      </c>
      <c r="CX394">
        <v>0</v>
      </c>
      <c r="CY394">
        <v>0</v>
      </c>
      <c r="CZ394">
        <v>0</v>
      </c>
      <c r="DA394" s="18">
        <v>0</v>
      </c>
      <c r="DB394">
        <v>1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 s="18">
        <v>0</v>
      </c>
      <c r="DN394" s="18"/>
      <c r="DS394" s="43" t="s">
        <v>397</v>
      </c>
    </row>
    <row r="395" spans="1:123" x14ac:dyDescent="0.25">
      <c r="A395">
        <v>394</v>
      </c>
      <c r="B395">
        <v>24</v>
      </c>
      <c r="C395" s="25" t="s">
        <v>584</v>
      </c>
      <c r="D395" s="12">
        <v>4.5999999999999996</v>
      </c>
      <c r="E395" s="14">
        <v>8.3699999999999992</v>
      </c>
      <c r="F395" s="7">
        <f t="shared" si="274"/>
        <v>0.54958183990442055</v>
      </c>
      <c r="G395" s="7">
        <f t="shared" si="268"/>
        <v>-3.7699999999999996</v>
      </c>
      <c r="H395" s="16">
        <f t="shared" si="269"/>
        <v>12.969999999999999</v>
      </c>
      <c r="I395" s="11">
        <f t="shared" si="275"/>
        <v>1.9500221059366833E-2</v>
      </c>
      <c r="J395" s="39">
        <f t="shared" si="276"/>
        <v>3.5481923971065296E-2</v>
      </c>
      <c r="K395" s="39">
        <f t="shared" si="277"/>
        <v>28.183364600394199</v>
      </c>
      <c r="L395" s="39">
        <f t="shared" si="278"/>
        <v>-1.5981702911698464E-2</v>
      </c>
      <c r="M395" s="39">
        <f t="shared" si="279"/>
        <v>5.4982145030432125E-2</v>
      </c>
      <c r="N395" s="42"/>
      <c r="O395" s="8"/>
      <c r="P395" s="9"/>
      <c r="Q395" s="9"/>
      <c r="R395" s="8"/>
      <c r="S395" s="9"/>
      <c r="T395" s="9"/>
      <c r="U395" s="8"/>
      <c r="V395" s="9"/>
      <c r="W395" s="9"/>
      <c r="X395" s="9"/>
      <c r="Y395" s="8"/>
      <c r="Z395" s="9"/>
      <c r="AA395" s="8">
        <v>0</v>
      </c>
      <c r="AB395" s="9">
        <v>1</v>
      </c>
      <c r="AC395" s="8">
        <v>0</v>
      </c>
      <c r="AD395" s="9">
        <v>0</v>
      </c>
      <c r="AE395" s="9">
        <v>0</v>
      </c>
      <c r="AF395" s="9">
        <v>1</v>
      </c>
      <c r="AG395" s="9">
        <v>0</v>
      </c>
      <c r="AH395" s="8">
        <v>798</v>
      </c>
      <c r="AI395" s="9">
        <v>3</v>
      </c>
      <c r="AJ395" s="9">
        <f t="shared" si="235"/>
        <v>794</v>
      </c>
      <c r="AL395" s="7">
        <v>7.0203000000000007</v>
      </c>
      <c r="AM395" s="7">
        <f t="shared" si="273"/>
        <v>19.479700000000001</v>
      </c>
      <c r="AN395" s="9">
        <v>1</v>
      </c>
      <c r="AO395" s="9">
        <v>0</v>
      </c>
      <c r="AP395" s="9">
        <v>0</v>
      </c>
      <c r="AQ395" s="9">
        <v>0</v>
      </c>
      <c r="AR395" s="9">
        <v>0</v>
      </c>
      <c r="AS395" s="9">
        <v>1</v>
      </c>
      <c r="AT395" s="8">
        <v>0</v>
      </c>
      <c r="AU395" s="9">
        <v>1</v>
      </c>
      <c r="AV395" s="31">
        <v>0</v>
      </c>
      <c r="AW395" s="9">
        <v>0</v>
      </c>
      <c r="AX395" s="9">
        <v>0</v>
      </c>
      <c r="AY395" s="31">
        <v>1</v>
      </c>
      <c r="AZ395" s="21">
        <v>2010</v>
      </c>
      <c r="BA395" s="23"/>
      <c r="BB395" s="39">
        <v>1</v>
      </c>
      <c r="BC395" s="39">
        <v>0</v>
      </c>
      <c r="BD395" s="39">
        <v>0</v>
      </c>
      <c r="BE395" s="59">
        <v>0</v>
      </c>
      <c r="BF395" s="39" t="s">
        <v>433</v>
      </c>
      <c r="BG395" s="59" t="s">
        <v>433</v>
      </c>
      <c r="BH395" s="39" t="s">
        <v>433</v>
      </c>
      <c r="BI395" s="39" t="s">
        <v>433</v>
      </c>
      <c r="BJ395" s="39" t="s">
        <v>433</v>
      </c>
      <c r="BK395" s="39" t="s">
        <v>433</v>
      </c>
      <c r="BL395" s="39" t="s">
        <v>433</v>
      </c>
      <c r="BM395" s="57">
        <v>1</v>
      </c>
      <c r="BN395" s="18">
        <v>0</v>
      </c>
      <c r="BO395" s="39" t="s">
        <v>433</v>
      </c>
      <c r="BP395" s="54" t="s">
        <v>433</v>
      </c>
      <c r="BQ395" t="s">
        <v>433</v>
      </c>
      <c r="BR395" s="54" t="s">
        <v>433</v>
      </c>
      <c r="BT395" s="18"/>
      <c r="BU395" t="s">
        <v>433</v>
      </c>
      <c r="BV395" s="18" t="s">
        <v>433</v>
      </c>
      <c r="BW395" s="18" t="s">
        <v>308</v>
      </c>
      <c r="CD395" s="18"/>
      <c r="CG395" s="18"/>
      <c r="CJ395" s="25">
        <v>32.5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 s="18">
        <v>0</v>
      </c>
      <c r="CS395">
        <v>0</v>
      </c>
      <c r="CT395">
        <v>0</v>
      </c>
      <c r="CU395">
        <v>1</v>
      </c>
      <c r="CV395" s="18">
        <v>0</v>
      </c>
      <c r="CW395">
        <v>0</v>
      </c>
      <c r="CX395">
        <v>0</v>
      </c>
      <c r="CY395">
        <v>0</v>
      </c>
      <c r="CZ395">
        <v>0</v>
      </c>
      <c r="DA395" s="18">
        <v>0</v>
      </c>
      <c r="DB395">
        <v>1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 s="18">
        <v>0</v>
      </c>
      <c r="DN395" s="18"/>
      <c r="DS395" s="43" t="s">
        <v>397</v>
      </c>
    </row>
    <row r="396" spans="1:123" x14ac:dyDescent="0.25">
      <c r="A396">
        <v>395</v>
      </c>
      <c r="B396">
        <v>24</v>
      </c>
      <c r="C396" s="25" t="s">
        <v>584</v>
      </c>
      <c r="D396" s="12">
        <v>15.5</v>
      </c>
      <c r="E396" s="14">
        <v>4.87</v>
      </c>
      <c r="F396" s="7">
        <f t="shared" si="274"/>
        <v>3.1827515400410675</v>
      </c>
      <c r="G396" s="7">
        <f t="shared" si="268"/>
        <v>10.629999999999999</v>
      </c>
      <c r="H396" s="16">
        <f t="shared" si="269"/>
        <v>20.37</v>
      </c>
      <c r="I396" s="11">
        <f t="shared" si="275"/>
        <v>7.9865593759938999E-2</v>
      </c>
      <c r="J396" s="39">
        <f t="shared" si="276"/>
        <v>2.5093254297477611E-2</v>
      </c>
      <c r="K396" s="39">
        <f t="shared" si="277"/>
        <v>39.851347622955409</v>
      </c>
      <c r="L396" s="39">
        <f t="shared" si="278"/>
        <v>5.4772339462461392E-2</v>
      </c>
      <c r="M396" s="39">
        <f t="shared" si="279"/>
        <v>0.10495884805741661</v>
      </c>
      <c r="N396" s="42"/>
      <c r="O396" s="8"/>
      <c r="P396" s="9"/>
      <c r="Q396" s="9"/>
      <c r="R396" s="8"/>
      <c r="S396" s="9"/>
      <c r="T396" s="9"/>
      <c r="U396" s="8"/>
      <c r="V396" s="9"/>
      <c r="W396" s="9"/>
      <c r="X396" s="9"/>
      <c r="Y396" s="8"/>
      <c r="Z396" s="9"/>
      <c r="AA396" s="8">
        <v>0</v>
      </c>
      <c r="AB396" s="9">
        <v>1</v>
      </c>
      <c r="AC396" s="8">
        <v>0</v>
      </c>
      <c r="AD396" s="9">
        <v>0</v>
      </c>
      <c r="AE396" s="9">
        <v>0</v>
      </c>
      <c r="AF396" s="9">
        <v>1</v>
      </c>
      <c r="AG396" s="9">
        <v>0</v>
      </c>
      <c r="AH396" s="8">
        <v>1582</v>
      </c>
      <c r="AI396" s="9">
        <v>3</v>
      </c>
      <c r="AJ396" s="9">
        <f t="shared" si="235"/>
        <v>1578</v>
      </c>
      <c r="AL396" s="7">
        <v>7.0203000000000007</v>
      </c>
      <c r="AM396" s="7">
        <f t="shared" si="273"/>
        <v>19.479700000000001</v>
      </c>
      <c r="AN396" s="9">
        <v>1</v>
      </c>
      <c r="AO396" s="9">
        <v>0</v>
      </c>
      <c r="AP396" s="9">
        <v>0</v>
      </c>
      <c r="AQ396" s="9">
        <v>0</v>
      </c>
      <c r="AR396" s="9">
        <v>0</v>
      </c>
      <c r="AS396" s="9">
        <v>1</v>
      </c>
      <c r="AT396" s="8">
        <v>0</v>
      </c>
      <c r="AU396" s="9">
        <v>1</v>
      </c>
      <c r="AV396" s="31">
        <v>0</v>
      </c>
      <c r="AW396" s="9">
        <v>0</v>
      </c>
      <c r="AX396" s="9">
        <v>0</v>
      </c>
      <c r="AY396" s="31">
        <v>1</v>
      </c>
      <c r="AZ396" s="21">
        <v>2010</v>
      </c>
      <c r="BA396" s="23"/>
      <c r="BB396" s="39">
        <v>0</v>
      </c>
      <c r="BC396" s="39">
        <v>0</v>
      </c>
      <c r="BD396" s="39">
        <v>1</v>
      </c>
      <c r="BE396" s="59">
        <v>0</v>
      </c>
      <c r="BF396" s="39" t="s">
        <v>433</v>
      </c>
      <c r="BG396" s="59" t="s">
        <v>433</v>
      </c>
      <c r="BH396" s="39" t="s">
        <v>433</v>
      </c>
      <c r="BI396" s="39" t="s">
        <v>433</v>
      </c>
      <c r="BJ396" s="39" t="s">
        <v>433</v>
      </c>
      <c r="BK396" s="39" t="s">
        <v>433</v>
      </c>
      <c r="BL396" s="39" t="s">
        <v>433</v>
      </c>
      <c r="BM396" s="57">
        <v>1</v>
      </c>
      <c r="BN396" s="18">
        <v>0</v>
      </c>
      <c r="BO396" s="39" t="s">
        <v>433</v>
      </c>
      <c r="BP396" s="54" t="s">
        <v>433</v>
      </c>
      <c r="BQ396" t="s">
        <v>433</v>
      </c>
      <c r="BR396" s="54" t="s">
        <v>433</v>
      </c>
      <c r="BT396" s="18"/>
      <c r="BU396" t="s">
        <v>433</v>
      </c>
      <c r="BV396" s="18" t="s">
        <v>433</v>
      </c>
      <c r="BW396" s="18" t="s">
        <v>308</v>
      </c>
      <c r="CD396" s="18"/>
      <c r="CG396" s="18"/>
      <c r="CJ396" s="25">
        <v>32.5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 s="18">
        <v>0</v>
      </c>
      <c r="CS396">
        <v>0</v>
      </c>
      <c r="CT396">
        <v>0</v>
      </c>
      <c r="CU396">
        <v>1</v>
      </c>
      <c r="CV396" s="18">
        <v>0</v>
      </c>
      <c r="CW396">
        <v>0</v>
      </c>
      <c r="CX396">
        <v>0</v>
      </c>
      <c r="CY396">
        <v>0</v>
      </c>
      <c r="CZ396">
        <v>0</v>
      </c>
      <c r="DA396" s="18">
        <v>0</v>
      </c>
      <c r="DB396">
        <v>1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0</v>
      </c>
      <c r="DK396">
        <v>0</v>
      </c>
      <c r="DL396" s="18">
        <v>0</v>
      </c>
      <c r="DN396" s="18"/>
      <c r="DS396" s="43" t="s">
        <v>397</v>
      </c>
    </row>
    <row r="397" spans="1:123" s="69" customFormat="1" x14ac:dyDescent="0.25">
      <c r="A397" s="69">
        <v>396</v>
      </c>
      <c r="B397" s="69">
        <v>24</v>
      </c>
      <c r="C397" s="70" t="s">
        <v>584</v>
      </c>
      <c r="D397" s="71">
        <v>37.700000000000003</v>
      </c>
      <c r="E397" s="72">
        <v>5.13</v>
      </c>
      <c r="F397" s="73">
        <f t="shared" si="274"/>
        <v>7.3489278752436658</v>
      </c>
      <c r="G397" s="73">
        <f t="shared" si="268"/>
        <v>32.57</v>
      </c>
      <c r="H397" s="74">
        <f t="shared" si="269"/>
        <v>42.830000000000005</v>
      </c>
      <c r="I397" s="75">
        <f t="shared" si="275"/>
        <v>0.15714440548743447</v>
      </c>
      <c r="J397" s="76">
        <f t="shared" si="276"/>
        <v>2.1383310348820659E-2</v>
      </c>
      <c r="K397" s="76">
        <f t="shared" si="277"/>
        <v>46.765443875959662</v>
      </c>
      <c r="L397" s="76">
        <f t="shared" si="278"/>
        <v>0.13576109513861381</v>
      </c>
      <c r="M397" s="76">
        <f t="shared" si="279"/>
        <v>0.17852771583625512</v>
      </c>
      <c r="N397" s="77"/>
      <c r="O397" s="78"/>
      <c r="P397" s="79"/>
      <c r="Q397" s="79"/>
      <c r="R397" s="78"/>
      <c r="S397" s="79"/>
      <c r="T397" s="79"/>
      <c r="U397" s="78"/>
      <c r="V397" s="79"/>
      <c r="W397" s="79"/>
      <c r="X397" s="79"/>
      <c r="Y397" s="78"/>
      <c r="Z397" s="79"/>
      <c r="AA397" s="78">
        <v>0</v>
      </c>
      <c r="AB397" s="79">
        <v>1</v>
      </c>
      <c r="AC397" s="78">
        <v>0</v>
      </c>
      <c r="AD397" s="79">
        <v>0</v>
      </c>
      <c r="AE397" s="79">
        <v>0</v>
      </c>
      <c r="AF397" s="79">
        <v>1</v>
      </c>
      <c r="AG397" s="79">
        <v>0</v>
      </c>
      <c r="AH397" s="78">
        <v>2137</v>
      </c>
      <c r="AI397" s="79">
        <v>3</v>
      </c>
      <c r="AJ397" s="79">
        <f t="shared" si="235"/>
        <v>2133</v>
      </c>
      <c r="AK397" s="79"/>
      <c r="AL397" s="73">
        <v>7.0203000000000007</v>
      </c>
      <c r="AM397" s="73">
        <f t="shared" si="273"/>
        <v>19.479700000000001</v>
      </c>
      <c r="AN397" s="79">
        <v>1</v>
      </c>
      <c r="AO397" s="79">
        <v>0</v>
      </c>
      <c r="AP397" s="79">
        <v>0</v>
      </c>
      <c r="AQ397" s="79">
        <v>0</v>
      </c>
      <c r="AR397" s="79">
        <v>0</v>
      </c>
      <c r="AS397" s="79">
        <v>1</v>
      </c>
      <c r="AT397" s="78">
        <v>0</v>
      </c>
      <c r="AU397" s="79">
        <v>1</v>
      </c>
      <c r="AV397" s="80">
        <v>0</v>
      </c>
      <c r="AW397" s="79">
        <v>0</v>
      </c>
      <c r="AX397" s="79">
        <v>0</v>
      </c>
      <c r="AY397" s="80">
        <v>1</v>
      </c>
      <c r="AZ397" s="81">
        <v>2010</v>
      </c>
      <c r="BA397" s="82"/>
      <c r="BB397" s="76">
        <v>0</v>
      </c>
      <c r="BC397" s="76">
        <v>0</v>
      </c>
      <c r="BD397" s="76">
        <v>0</v>
      </c>
      <c r="BE397" s="83">
        <v>1</v>
      </c>
      <c r="BF397" s="76" t="s">
        <v>433</v>
      </c>
      <c r="BG397" s="83" t="s">
        <v>433</v>
      </c>
      <c r="BH397" s="76" t="s">
        <v>433</v>
      </c>
      <c r="BI397" s="76" t="s">
        <v>433</v>
      </c>
      <c r="BJ397" s="76" t="s">
        <v>433</v>
      </c>
      <c r="BK397" s="76" t="s">
        <v>433</v>
      </c>
      <c r="BL397" s="76" t="s">
        <v>433</v>
      </c>
      <c r="BM397" s="84">
        <v>1</v>
      </c>
      <c r="BN397" s="85">
        <v>0</v>
      </c>
      <c r="BO397" s="76" t="s">
        <v>433</v>
      </c>
      <c r="BP397" s="86" t="s">
        <v>433</v>
      </c>
      <c r="BQ397" s="69" t="s">
        <v>433</v>
      </c>
      <c r="BR397" s="86" t="s">
        <v>433</v>
      </c>
      <c r="BT397" s="85"/>
      <c r="BU397" s="69" t="s">
        <v>433</v>
      </c>
      <c r="BV397" s="85" t="s">
        <v>433</v>
      </c>
      <c r="BW397" s="85" t="s">
        <v>308</v>
      </c>
      <c r="CD397" s="85"/>
      <c r="CG397" s="85"/>
      <c r="CJ397" s="70">
        <v>32.5</v>
      </c>
      <c r="CK397" s="69">
        <v>1</v>
      </c>
      <c r="CL397" s="69">
        <v>0</v>
      </c>
      <c r="CM397" s="69">
        <v>0</v>
      </c>
      <c r="CN397" s="69">
        <v>0</v>
      </c>
      <c r="CO397" s="69">
        <v>0</v>
      </c>
      <c r="CP397" s="69">
        <v>0</v>
      </c>
      <c r="CQ397" s="69">
        <v>0</v>
      </c>
      <c r="CR397" s="85">
        <v>0</v>
      </c>
      <c r="CS397" s="69">
        <v>0</v>
      </c>
      <c r="CT397" s="69">
        <v>0</v>
      </c>
      <c r="CU397" s="69">
        <v>1</v>
      </c>
      <c r="CV397" s="85">
        <v>0</v>
      </c>
      <c r="CW397" s="69">
        <v>0</v>
      </c>
      <c r="CX397" s="69">
        <v>0</v>
      </c>
      <c r="CY397" s="69">
        <v>0</v>
      </c>
      <c r="CZ397" s="69">
        <v>0</v>
      </c>
      <c r="DA397" s="85">
        <v>0</v>
      </c>
      <c r="DB397" s="69">
        <v>1</v>
      </c>
      <c r="DC397" s="69">
        <v>1</v>
      </c>
      <c r="DD397" s="69">
        <v>0</v>
      </c>
      <c r="DE397" s="69">
        <v>0</v>
      </c>
      <c r="DF397" s="69">
        <v>0</v>
      </c>
      <c r="DG397" s="69">
        <v>0</v>
      </c>
      <c r="DH397" s="69">
        <v>0</v>
      </c>
      <c r="DI397" s="69">
        <v>1</v>
      </c>
      <c r="DJ397" s="69">
        <v>0</v>
      </c>
      <c r="DK397" s="69">
        <v>0</v>
      </c>
      <c r="DL397" s="85">
        <v>0</v>
      </c>
      <c r="DN397" s="85"/>
      <c r="DR397" s="70"/>
      <c r="DS397" s="87" t="s">
        <v>397</v>
      </c>
    </row>
    <row r="398" spans="1:123" x14ac:dyDescent="0.25">
      <c r="A398">
        <v>397</v>
      </c>
      <c r="B398">
        <v>25</v>
      </c>
      <c r="C398" s="25" t="s">
        <v>595</v>
      </c>
      <c r="D398" s="12">
        <v>7.2</v>
      </c>
      <c r="E398" s="14">
        <v>0.5</v>
      </c>
      <c r="F398" s="7">
        <f t="shared" si="274"/>
        <v>14.4</v>
      </c>
      <c r="G398" s="7">
        <f t="shared" si="268"/>
        <v>6.7</v>
      </c>
      <c r="H398" s="16">
        <f t="shared" si="269"/>
        <v>7.7</v>
      </c>
      <c r="I398" s="11">
        <f t="shared" si="275"/>
        <v>0.13314306921085112</v>
      </c>
      <c r="J398" s="39">
        <f t="shared" si="276"/>
        <v>9.2460464729757722E-3</v>
      </c>
      <c r="K398" s="39">
        <f t="shared" si="277"/>
        <v>108.15433417112789</v>
      </c>
      <c r="L398" s="39">
        <f t="shared" si="278"/>
        <v>0.12389702273787534</v>
      </c>
      <c r="M398" s="39">
        <f t="shared" si="279"/>
        <v>0.14238911568382689</v>
      </c>
      <c r="N398" s="42"/>
      <c r="O398" s="8"/>
      <c r="P398" s="9"/>
      <c r="Q398" s="9"/>
      <c r="R398" s="8"/>
      <c r="S398" s="9"/>
      <c r="T398" s="9"/>
      <c r="U398" s="8"/>
      <c r="V398" s="9"/>
      <c r="W398" s="9"/>
      <c r="X398" s="9"/>
      <c r="Y398" s="8"/>
      <c r="Z398" s="9"/>
      <c r="AA398" s="8">
        <v>1</v>
      </c>
      <c r="AB398" s="9">
        <v>0</v>
      </c>
      <c r="AC398" s="8">
        <v>0</v>
      </c>
      <c r="AD398" s="9">
        <v>0</v>
      </c>
      <c r="AE398" s="9">
        <v>1</v>
      </c>
      <c r="AF398" s="9">
        <v>0</v>
      </c>
      <c r="AG398" s="9">
        <v>0</v>
      </c>
      <c r="AH398" s="8">
        <v>11501</v>
      </c>
      <c r="AI398" s="9">
        <v>10</v>
      </c>
      <c r="AJ398" s="9">
        <f t="shared" si="235"/>
        <v>11490</v>
      </c>
      <c r="AL398" s="7">
        <v>5.6660000000000004</v>
      </c>
      <c r="AM398" s="7">
        <v>20.492000000000001</v>
      </c>
      <c r="AN398" s="9">
        <v>1</v>
      </c>
      <c r="AO398" s="9">
        <v>0</v>
      </c>
      <c r="AP398" s="9">
        <v>0</v>
      </c>
      <c r="AQ398" s="9">
        <v>0</v>
      </c>
      <c r="AR398" s="9">
        <v>0</v>
      </c>
      <c r="AS398" s="9">
        <v>1</v>
      </c>
      <c r="AT398" s="8">
        <v>0</v>
      </c>
      <c r="AU398" s="9">
        <v>1</v>
      </c>
      <c r="AV398" s="31">
        <v>0</v>
      </c>
      <c r="AW398" s="9">
        <v>1</v>
      </c>
      <c r="AX398" s="9">
        <v>0</v>
      </c>
      <c r="AY398" s="31">
        <v>0</v>
      </c>
      <c r="AZ398" s="21">
        <v>2002</v>
      </c>
      <c r="BA398" s="23"/>
      <c r="BB398" s="39">
        <v>0.44</v>
      </c>
      <c r="BC398" s="39">
        <v>9.7000000000000003E-2</v>
      </c>
      <c r="BD398" s="39">
        <v>0.35499999999999998</v>
      </c>
      <c r="BE398" s="59">
        <f>1-(SUM(BB398:BD398))</f>
        <v>0.10799999999999998</v>
      </c>
      <c r="BF398" s="39">
        <v>0.64</v>
      </c>
      <c r="BG398" s="59">
        <v>0.33</v>
      </c>
      <c r="BH398" s="39" t="s">
        <v>433</v>
      </c>
      <c r="BI398" s="39" t="s">
        <v>433</v>
      </c>
      <c r="BJ398" s="39" t="s">
        <v>433</v>
      </c>
      <c r="BK398" s="39" t="s">
        <v>433</v>
      </c>
      <c r="BL398" s="39" t="s">
        <v>433</v>
      </c>
      <c r="BM398" s="57">
        <v>0.57999999999999996</v>
      </c>
      <c r="BN398" s="18">
        <v>0.42</v>
      </c>
      <c r="BO398">
        <v>1</v>
      </c>
      <c r="BP398" s="54">
        <v>0</v>
      </c>
      <c r="BQ398" t="s">
        <v>433</v>
      </c>
      <c r="BR398" s="54" t="s">
        <v>433</v>
      </c>
      <c r="BT398" s="18"/>
      <c r="BU398">
        <f>1-BV398</f>
        <v>0.52700000000000002</v>
      </c>
      <c r="BV398" s="18">
        <v>0.47299999999999998</v>
      </c>
      <c r="BW398" s="18" t="s">
        <v>214</v>
      </c>
      <c r="CD398" s="18"/>
      <c r="CG398" s="18"/>
      <c r="CJ398" s="25">
        <v>33.378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 s="18">
        <v>0</v>
      </c>
      <c r="CS398">
        <v>0</v>
      </c>
      <c r="CT398">
        <v>0</v>
      </c>
      <c r="CU398">
        <v>1</v>
      </c>
      <c r="CV398" s="18">
        <v>0</v>
      </c>
      <c r="CW398">
        <v>0</v>
      </c>
      <c r="CX398">
        <v>0</v>
      </c>
      <c r="CY398">
        <v>0</v>
      </c>
      <c r="CZ398">
        <v>0</v>
      </c>
      <c r="DA398" s="18">
        <v>0</v>
      </c>
      <c r="DB398">
        <v>0</v>
      </c>
      <c r="DC398">
        <v>0</v>
      </c>
      <c r="DD398">
        <v>1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</v>
      </c>
      <c r="DL398" s="18">
        <v>1</v>
      </c>
      <c r="DN398" s="18"/>
      <c r="DS398" s="43" t="s">
        <v>397</v>
      </c>
    </row>
    <row r="399" spans="1:123" x14ac:dyDescent="0.25">
      <c r="A399">
        <v>398</v>
      </c>
      <c r="B399">
        <v>25</v>
      </c>
      <c r="C399" s="25" t="s">
        <v>595</v>
      </c>
      <c r="D399" s="12">
        <v>2.7769996967160537</v>
      </c>
      <c r="E399" s="14">
        <v>0.40838230834059608</v>
      </c>
      <c r="F399" s="7">
        <v>6.8000000000000007</v>
      </c>
      <c r="G399" s="7">
        <f t="shared" ref="G399:G412" si="280">D399-E399</f>
        <v>2.3686173883754575</v>
      </c>
      <c r="H399" s="16">
        <f t="shared" ref="H399:H412" si="281">D399+E399</f>
        <v>3.1853820050566499</v>
      </c>
      <c r="I399" s="11">
        <f t="shared" si="275"/>
        <v>6.3329866538037571E-2</v>
      </c>
      <c r="J399" s="39">
        <f t="shared" si="276"/>
        <v>9.3132156673584668E-3</v>
      </c>
      <c r="K399" s="39">
        <f t="shared" ref="K399:K411" si="282">IFERROR(1/J399, "X")</f>
        <v>107.37429860073591</v>
      </c>
      <c r="L399" s="39">
        <f t="shared" ref="L399:L411" si="283">IFERROR(I399-J399, "X")</f>
        <v>5.4016650870679105E-2</v>
      </c>
      <c r="M399" s="39">
        <f t="shared" ref="M399:M411" si="284">IFERROR(I399+J399, "X")</f>
        <v>7.2643082205396031E-2</v>
      </c>
      <c r="N399" s="42"/>
      <c r="O399" s="8"/>
      <c r="P399" s="9"/>
      <c r="Q399" s="9"/>
      <c r="R399" s="8"/>
      <c r="S399" s="9"/>
      <c r="T399" s="9"/>
      <c r="U399" s="8"/>
      <c r="V399" s="9"/>
      <c r="W399" s="9"/>
      <c r="X399" s="9"/>
      <c r="Y399" s="8"/>
      <c r="Z399" s="9"/>
      <c r="AA399" s="8">
        <v>1</v>
      </c>
      <c r="AB399" s="9">
        <v>0</v>
      </c>
      <c r="AC399" s="8">
        <v>0</v>
      </c>
      <c r="AD399" s="9">
        <v>0</v>
      </c>
      <c r="AE399" s="9">
        <v>1</v>
      </c>
      <c r="AF399" s="9">
        <v>0</v>
      </c>
      <c r="AG399" s="9">
        <v>0</v>
      </c>
      <c r="AH399" s="8">
        <v>11501</v>
      </c>
      <c r="AI399" s="9">
        <v>17</v>
      </c>
      <c r="AJ399" s="9">
        <f t="shared" si="235"/>
        <v>11483</v>
      </c>
      <c r="AL399" s="7">
        <v>5</v>
      </c>
      <c r="AM399" s="7">
        <v>20.492000000000001</v>
      </c>
      <c r="AN399" s="9">
        <v>0</v>
      </c>
      <c r="AO399" s="9">
        <v>1</v>
      </c>
      <c r="AP399" s="9">
        <v>0</v>
      </c>
      <c r="AQ399" s="9">
        <v>0</v>
      </c>
      <c r="AR399" s="9">
        <v>0</v>
      </c>
      <c r="AS399" s="9">
        <v>1</v>
      </c>
      <c r="AT399" s="8">
        <v>0</v>
      </c>
      <c r="AU399" s="9">
        <v>1</v>
      </c>
      <c r="AV399" s="31">
        <v>0</v>
      </c>
      <c r="AW399" s="9">
        <v>1</v>
      </c>
      <c r="AX399" s="9">
        <v>0</v>
      </c>
      <c r="AY399" s="31">
        <v>0</v>
      </c>
      <c r="AZ399" s="21">
        <v>2002</v>
      </c>
      <c r="BA399" s="23"/>
      <c r="BB399" s="39">
        <v>0.44</v>
      </c>
      <c r="BC399" s="39">
        <v>9.7000000000000003E-2</v>
      </c>
      <c r="BD399" s="39">
        <v>0.35499999999999998</v>
      </c>
      <c r="BE399" s="59">
        <f t="shared" ref="BE399:BE405" si="285">1-(SUM(BB399:BD399))</f>
        <v>0.10799999999999998</v>
      </c>
      <c r="BF399" s="39">
        <v>0.64</v>
      </c>
      <c r="BG399" s="59">
        <v>0.33</v>
      </c>
      <c r="BH399" s="39" t="s">
        <v>433</v>
      </c>
      <c r="BI399" s="39" t="s">
        <v>433</v>
      </c>
      <c r="BJ399" s="39" t="s">
        <v>433</v>
      </c>
      <c r="BK399" s="39" t="s">
        <v>433</v>
      </c>
      <c r="BL399" s="39" t="s">
        <v>433</v>
      </c>
      <c r="BM399" s="57">
        <v>0.57999999999999996</v>
      </c>
      <c r="BN399" s="18">
        <v>0.42</v>
      </c>
      <c r="BO399">
        <v>1</v>
      </c>
      <c r="BP399" s="54">
        <v>0</v>
      </c>
      <c r="BQ399" t="s">
        <v>433</v>
      </c>
      <c r="BR399" s="54" t="s">
        <v>433</v>
      </c>
      <c r="BT399" s="18"/>
      <c r="BU399">
        <f t="shared" ref="BU399:BU429" si="286">1-BV399</f>
        <v>0.52700000000000002</v>
      </c>
      <c r="BV399" s="18">
        <v>0.47299999999999998</v>
      </c>
      <c r="BW399" s="18" t="s">
        <v>214</v>
      </c>
      <c r="CD399" s="18"/>
      <c r="CG399" s="18"/>
      <c r="CJ399" s="25">
        <v>33.378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 s="18">
        <v>0</v>
      </c>
      <c r="CS399">
        <v>0</v>
      </c>
      <c r="CT399">
        <v>0</v>
      </c>
      <c r="CU399">
        <v>1</v>
      </c>
      <c r="CV399" s="18">
        <v>0</v>
      </c>
      <c r="CW399">
        <v>0</v>
      </c>
      <c r="CX399">
        <v>0</v>
      </c>
      <c r="CY399">
        <v>0</v>
      </c>
      <c r="CZ399">
        <v>0</v>
      </c>
      <c r="DA399" s="18">
        <v>0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 s="18">
        <v>1</v>
      </c>
      <c r="DN399" s="18"/>
      <c r="DS399" s="43" t="s">
        <v>397</v>
      </c>
    </row>
    <row r="400" spans="1:123" x14ac:dyDescent="0.25">
      <c r="A400">
        <v>399</v>
      </c>
      <c r="B400">
        <v>25</v>
      </c>
      <c r="C400" s="25" t="s">
        <v>595</v>
      </c>
      <c r="D400" s="12">
        <v>4.4633839671773368</v>
      </c>
      <c r="E400" s="14">
        <v>0.32940103078799532</v>
      </c>
      <c r="F400" s="7">
        <v>13.55</v>
      </c>
      <c r="G400" s="7">
        <f t="shared" si="280"/>
        <v>4.1339829363893417</v>
      </c>
      <c r="H400" s="16">
        <f t="shared" si="281"/>
        <v>4.7927849979653319</v>
      </c>
      <c r="I400" s="11">
        <f t="shared" si="275"/>
        <v>0.12544896850431847</v>
      </c>
      <c r="J400" s="39">
        <f t="shared" si="276"/>
        <v>9.2582264578832812E-3</v>
      </c>
      <c r="K400" s="39">
        <f t="shared" si="282"/>
        <v>108.01204793910725</v>
      </c>
      <c r="L400" s="39">
        <f t="shared" si="283"/>
        <v>0.11619074204643519</v>
      </c>
      <c r="M400" s="39">
        <f t="shared" si="284"/>
        <v>0.13470719496220174</v>
      </c>
      <c r="N400" s="42"/>
      <c r="O400" s="8"/>
      <c r="P400" s="9"/>
      <c r="Q400" s="9"/>
      <c r="R400" s="8"/>
      <c r="S400" s="9"/>
      <c r="T400" s="9"/>
      <c r="U400" s="8"/>
      <c r="V400" s="9"/>
      <c r="W400" s="9"/>
      <c r="X400" s="9"/>
      <c r="Y400" s="8"/>
      <c r="Z400" s="9"/>
      <c r="AA400" s="8">
        <v>1</v>
      </c>
      <c r="AB400" s="9">
        <v>0</v>
      </c>
      <c r="AC400" s="8">
        <v>0</v>
      </c>
      <c r="AD400" s="9">
        <v>0</v>
      </c>
      <c r="AE400" s="9">
        <v>1</v>
      </c>
      <c r="AF400" s="9">
        <v>0</v>
      </c>
      <c r="AG400" s="9">
        <v>0</v>
      </c>
      <c r="AH400" s="8">
        <v>11501</v>
      </c>
      <c r="AI400" s="9">
        <v>17</v>
      </c>
      <c r="AJ400" s="9">
        <f t="shared" si="235"/>
        <v>11483</v>
      </c>
      <c r="AL400" s="7">
        <v>8</v>
      </c>
      <c r="AM400" s="7">
        <v>20.492000000000001</v>
      </c>
      <c r="AN400" s="9">
        <v>0</v>
      </c>
      <c r="AO400" s="9">
        <v>1</v>
      </c>
      <c r="AP400" s="9">
        <v>0</v>
      </c>
      <c r="AQ400" s="9">
        <v>0</v>
      </c>
      <c r="AR400" s="9">
        <v>0</v>
      </c>
      <c r="AS400" s="9">
        <v>1</v>
      </c>
      <c r="AT400" s="8">
        <v>0</v>
      </c>
      <c r="AU400" s="9">
        <v>1</v>
      </c>
      <c r="AV400" s="31">
        <v>0</v>
      </c>
      <c r="AW400" s="9">
        <v>1</v>
      </c>
      <c r="AX400" s="9">
        <v>0</v>
      </c>
      <c r="AY400" s="31">
        <v>0</v>
      </c>
      <c r="AZ400" s="21">
        <v>2002</v>
      </c>
      <c r="BA400" s="23"/>
      <c r="BB400" s="39">
        <v>0.44</v>
      </c>
      <c r="BC400" s="39">
        <v>9.7000000000000003E-2</v>
      </c>
      <c r="BD400" s="39">
        <v>0.35499999999999998</v>
      </c>
      <c r="BE400" s="59">
        <f t="shared" si="285"/>
        <v>0.10799999999999998</v>
      </c>
      <c r="BF400" s="39">
        <v>0.64</v>
      </c>
      <c r="BG400" s="59">
        <v>0.33</v>
      </c>
      <c r="BH400" s="39" t="s">
        <v>433</v>
      </c>
      <c r="BI400" s="39" t="s">
        <v>433</v>
      </c>
      <c r="BJ400" s="39" t="s">
        <v>433</v>
      </c>
      <c r="BK400" s="39" t="s">
        <v>433</v>
      </c>
      <c r="BL400" s="39" t="s">
        <v>433</v>
      </c>
      <c r="BM400" s="57">
        <v>0.57999999999999996</v>
      </c>
      <c r="BN400" s="18">
        <v>0.42</v>
      </c>
      <c r="BO400">
        <v>1</v>
      </c>
      <c r="BP400" s="54">
        <v>0</v>
      </c>
      <c r="BQ400" t="s">
        <v>433</v>
      </c>
      <c r="BR400" s="54" t="s">
        <v>433</v>
      </c>
      <c r="BT400" s="18"/>
      <c r="BU400">
        <f t="shared" si="286"/>
        <v>0.52700000000000002</v>
      </c>
      <c r="BV400" s="18">
        <v>0.47299999999999998</v>
      </c>
      <c r="BW400" s="18" t="s">
        <v>214</v>
      </c>
      <c r="CD400" s="18"/>
      <c r="CG400" s="18"/>
      <c r="CJ400" s="25">
        <v>33.378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 s="18">
        <v>0</v>
      </c>
      <c r="CS400">
        <v>0</v>
      </c>
      <c r="CT400">
        <v>0</v>
      </c>
      <c r="CU400">
        <v>1</v>
      </c>
      <c r="CV400" s="18">
        <v>0</v>
      </c>
      <c r="CW400">
        <v>0</v>
      </c>
      <c r="CX400">
        <v>0</v>
      </c>
      <c r="CY400">
        <v>0</v>
      </c>
      <c r="CZ400">
        <v>0</v>
      </c>
      <c r="DA400" s="18">
        <v>0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</v>
      </c>
      <c r="DL400" s="18">
        <v>1</v>
      </c>
      <c r="DN400" s="18"/>
      <c r="DS400" s="43" t="s">
        <v>397</v>
      </c>
    </row>
    <row r="401" spans="1:123" x14ac:dyDescent="0.25">
      <c r="A401">
        <v>400</v>
      </c>
      <c r="B401">
        <v>25</v>
      </c>
      <c r="C401" s="25" t="s">
        <v>595</v>
      </c>
      <c r="D401" s="12">
        <v>13.075934214887063</v>
      </c>
      <c r="E401" s="14">
        <v>0.48973536385344807</v>
      </c>
      <c r="F401" s="7">
        <v>26.7</v>
      </c>
      <c r="G401" s="7">
        <f t="shared" si="280"/>
        <v>12.586198851033615</v>
      </c>
      <c r="H401" s="16">
        <f t="shared" si="281"/>
        <v>13.565669578740511</v>
      </c>
      <c r="I401" s="11">
        <f t="shared" si="275"/>
        <v>0.24177116993399661</v>
      </c>
      <c r="J401" s="39">
        <f t="shared" si="276"/>
        <v>9.0550999975279618E-3</v>
      </c>
      <c r="K401" s="39">
        <f t="shared" si="282"/>
        <v>110.43500350885131</v>
      </c>
      <c r="L401" s="39">
        <f t="shared" si="283"/>
        <v>0.23271606993646865</v>
      </c>
      <c r="M401" s="39">
        <f t="shared" si="284"/>
        <v>0.25082626993152457</v>
      </c>
      <c r="N401" s="42"/>
      <c r="O401" s="8"/>
      <c r="P401" s="9"/>
      <c r="Q401" s="9"/>
      <c r="R401" s="8"/>
      <c r="S401" s="9"/>
      <c r="T401" s="9"/>
      <c r="U401" s="8"/>
      <c r="V401" s="9"/>
      <c r="W401" s="9"/>
      <c r="X401" s="9"/>
      <c r="Y401" s="8"/>
      <c r="Z401" s="9"/>
      <c r="AA401" s="8">
        <v>1</v>
      </c>
      <c r="AB401" s="9">
        <v>0</v>
      </c>
      <c r="AC401" s="8">
        <v>0</v>
      </c>
      <c r="AD401" s="9">
        <v>0</v>
      </c>
      <c r="AE401" s="9">
        <v>1</v>
      </c>
      <c r="AF401" s="9">
        <v>0</v>
      </c>
      <c r="AG401" s="9">
        <v>0</v>
      </c>
      <c r="AH401" s="8">
        <v>11501</v>
      </c>
      <c r="AI401" s="9">
        <v>17</v>
      </c>
      <c r="AJ401" s="9">
        <f t="shared" ref="AJ401:AJ436" si="287">AH401-AI401-1</f>
        <v>11483</v>
      </c>
      <c r="AL401" s="7">
        <v>10</v>
      </c>
      <c r="AM401" s="7">
        <v>20.492000000000001</v>
      </c>
      <c r="AN401" s="9">
        <v>0</v>
      </c>
      <c r="AO401" s="9">
        <v>1</v>
      </c>
      <c r="AP401" s="9">
        <v>0</v>
      </c>
      <c r="AQ401" s="9">
        <v>0</v>
      </c>
      <c r="AR401" s="9">
        <v>0</v>
      </c>
      <c r="AS401" s="9">
        <v>1</v>
      </c>
      <c r="AT401" s="8">
        <v>0</v>
      </c>
      <c r="AU401" s="9">
        <v>1</v>
      </c>
      <c r="AV401" s="31">
        <v>0</v>
      </c>
      <c r="AW401" s="9">
        <v>1</v>
      </c>
      <c r="AX401" s="9">
        <v>0</v>
      </c>
      <c r="AY401" s="31">
        <v>0</v>
      </c>
      <c r="AZ401" s="21">
        <v>2002</v>
      </c>
      <c r="BA401" s="23"/>
      <c r="BB401" s="39">
        <v>0.44</v>
      </c>
      <c r="BC401" s="39">
        <v>9.7000000000000003E-2</v>
      </c>
      <c r="BD401" s="39">
        <v>0.35499999999999998</v>
      </c>
      <c r="BE401" s="59">
        <f t="shared" si="285"/>
        <v>0.10799999999999998</v>
      </c>
      <c r="BF401" s="39">
        <v>0.64</v>
      </c>
      <c r="BG401" s="59">
        <v>0.33</v>
      </c>
      <c r="BH401" s="39" t="s">
        <v>433</v>
      </c>
      <c r="BI401" s="39" t="s">
        <v>433</v>
      </c>
      <c r="BJ401" s="39" t="s">
        <v>433</v>
      </c>
      <c r="BK401" s="39" t="s">
        <v>433</v>
      </c>
      <c r="BL401" s="39" t="s">
        <v>433</v>
      </c>
      <c r="BM401" s="57">
        <v>0.57999999999999996</v>
      </c>
      <c r="BN401" s="18">
        <v>0.42</v>
      </c>
      <c r="BO401">
        <v>1</v>
      </c>
      <c r="BP401" s="54">
        <v>0</v>
      </c>
      <c r="BQ401" t="s">
        <v>433</v>
      </c>
      <c r="BR401" s="54" t="s">
        <v>433</v>
      </c>
      <c r="BT401" s="18"/>
      <c r="BU401">
        <f t="shared" si="286"/>
        <v>0.52700000000000002</v>
      </c>
      <c r="BV401" s="18">
        <v>0.47299999999999998</v>
      </c>
      <c r="BW401" s="18" t="s">
        <v>214</v>
      </c>
      <c r="CD401" s="18"/>
      <c r="CG401" s="18"/>
      <c r="CJ401" s="25">
        <v>33.378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 s="18">
        <v>0</v>
      </c>
      <c r="CS401">
        <v>0</v>
      </c>
      <c r="CT401">
        <v>0</v>
      </c>
      <c r="CU401">
        <v>1</v>
      </c>
      <c r="CV401" s="18">
        <v>0</v>
      </c>
      <c r="CW401">
        <v>0</v>
      </c>
      <c r="CX401">
        <v>0</v>
      </c>
      <c r="CY401">
        <v>0</v>
      </c>
      <c r="CZ401">
        <v>0</v>
      </c>
      <c r="DA401" s="18">
        <v>0</v>
      </c>
      <c r="DB401">
        <v>0</v>
      </c>
      <c r="DC401">
        <v>0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</v>
      </c>
      <c r="DL401" s="18">
        <v>1</v>
      </c>
      <c r="DN401" s="18"/>
      <c r="DS401" s="43" t="s">
        <v>397</v>
      </c>
    </row>
    <row r="402" spans="1:123" x14ac:dyDescent="0.25">
      <c r="A402">
        <v>401</v>
      </c>
      <c r="B402">
        <v>25</v>
      </c>
      <c r="C402" s="25" t="s">
        <v>595</v>
      </c>
      <c r="D402" s="12">
        <v>11.415729668510144</v>
      </c>
      <c r="E402" s="14">
        <v>0.44943817592559621</v>
      </c>
      <c r="F402" s="7">
        <v>25.400000000000002</v>
      </c>
      <c r="G402" s="7">
        <f t="shared" si="280"/>
        <v>10.966291492584547</v>
      </c>
      <c r="H402" s="16">
        <f t="shared" si="281"/>
        <v>11.86516784443574</v>
      </c>
      <c r="I402" s="11">
        <f t="shared" si="275"/>
        <v>0.2306408647800387</v>
      </c>
      <c r="J402" s="39">
        <f t="shared" si="276"/>
        <v>9.0803490070881371E-3</v>
      </c>
      <c r="K402" s="39">
        <f t="shared" si="282"/>
        <v>110.12792561380606</v>
      </c>
      <c r="L402" s="39">
        <f t="shared" si="283"/>
        <v>0.22156051577295055</v>
      </c>
      <c r="M402" s="39">
        <f t="shared" si="284"/>
        <v>0.23972121378712685</v>
      </c>
      <c r="N402" s="42"/>
      <c r="O402" s="8"/>
      <c r="P402" s="9"/>
      <c r="Q402" s="9"/>
      <c r="R402" s="8"/>
      <c r="S402" s="9"/>
      <c r="T402" s="9"/>
      <c r="U402" s="8"/>
      <c r="V402" s="9"/>
      <c r="W402" s="9"/>
      <c r="X402" s="9"/>
      <c r="Y402" s="8"/>
      <c r="Z402" s="9"/>
      <c r="AA402" s="8">
        <v>1</v>
      </c>
      <c r="AB402" s="9">
        <v>0</v>
      </c>
      <c r="AC402" s="8">
        <v>0</v>
      </c>
      <c r="AD402" s="9">
        <v>0</v>
      </c>
      <c r="AE402" s="9">
        <v>1</v>
      </c>
      <c r="AF402" s="9">
        <v>0</v>
      </c>
      <c r="AG402" s="9">
        <v>0</v>
      </c>
      <c r="AH402" s="8">
        <v>11501</v>
      </c>
      <c r="AI402" s="9">
        <v>17</v>
      </c>
      <c r="AJ402" s="9">
        <f t="shared" si="287"/>
        <v>11483</v>
      </c>
      <c r="AL402" s="7">
        <v>12</v>
      </c>
      <c r="AM402" s="7">
        <v>20.492000000000001</v>
      </c>
      <c r="AN402" s="9">
        <v>0</v>
      </c>
      <c r="AO402" s="9">
        <v>1</v>
      </c>
      <c r="AP402" s="9">
        <v>0</v>
      </c>
      <c r="AQ402" s="9">
        <v>0</v>
      </c>
      <c r="AR402" s="9">
        <v>0</v>
      </c>
      <c r="AS402" s="9">
        <v>1</v>
      </c>
      <c r="AT402" s="8">
        <v>0</v>
      </c>
      <c r="AU402" s="9">
        <v>1</v>
      </c>
      <c r="AV402" s="31">
        <v>0</v>
      </c>
      <c r="AW402" s="9">
        <v>1</v>
      </c>
      <c r="AX402" s="9">
        <v>0</v>
      </c>
      <c r="AY402" s="31">
        <v>0</v>
      </c>
      <c r="AZ402" s="21">
        <v>2002</v>
      </c>
      <c r="BA402" s="23"/>
      <c r="BB402" s="39">
        <v>0.44</v>
      </c>
      <c r="BC402" s="39">
        <v>9.7000000000000003E-2</v>
      </c>
      <c r="BD402" s="39">
        <v>0.35499999999999998</v>
      </c>
      <c r="BE402" s="59">
        <f t="shared" si="285"/>
        <v>0.10799999999999998</v>
      </c>
      <c r="BF402" s="39">
        <v>0.64</v>
      </c>
      <c r="BG402" s="59">
        <v>0.33</v>
      </c>
      <c r="BH402" s="39" t="s">
        <v>433</v>
      </c>
      <c r="BI402" s="39" t="s">
        <v>433</v>
      </c>
      <c r="BJ402" s="39" t="s">
        <v>433</v>
      </c>
      <c r="BK402" s="39" t="s">
        <v>433</v>
      </c>
      <c r="BL402" s="39" t="s">
        <v>433</v>
      </c>
      <c r="BM402" s="57">
        <v>0.57999999999999996</v>
      </c>
      <c r="BN402" s="18">
        <v>0.42</v>
      </c>
      <c r="BO402">
        <v>1</v>
      </c>
      <c r="BP402" s="54">
        <v>0</v>
      </c>
      <c r="BQ402" t="s">
        <v>433</v>
      </c>
      <c r="BR402" s="54" t="s">
        <v>433</v>
      </c>
      <c r="BT402" s="18"/>
      <c r="BU402">
        <f t="shared" si="286"/>
        <v>0.52700000000000002</v>
      </c>
      <c r="BV402" s="18">
        <v>0.47299999999999998</v>
      </c>
      <c r="BW402" s="18" t="s">
        <v>214</v>
      </c>
      <c r="CD402" s="18"/>
      <c r="CG402" s="18"/>
      <c r="CJ402" s="25">
        <v>33.378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 s="18">
        <v>0</v>
      </c>
      <c r="CS402">
        <v>0</v>
      </c>
      <c r="CT402">
        <v>0</v>
      </c>
      <c r="CU402">
        <v>1</v>
      </c>
      <c r="CV402" s="18">
        <v>0</v>
      </c>
      <c r="CW402">
        <v>0</v>
      </c>
      <c r="CX402">
        <v>0</v>
      </c>
      <c r="CY402">
        <v>0</v>
      </c>
      <c r="CZ402">
        <v>0</v>
      </c>
      <c r="DA402" s="18">
        <v>0</v>
      </c>
      <c r="DB402">
        <v>0</v>
      </c>
      <c r="DC402">
        <v>0</v>
      </c>
      <c r="DD402">
        <v>1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1</v>
      </c>
      <c r="DL402" s="18">
        <v>1</v>
      </c>
      <c r="DN402" s="18"/>
      <c r="DS402" s="43" t="s">
        <v>397</v>
      </c>
    </row>
    <row r="403" spans="1:123" x14ac:dyDescent="0.25">
      <c r="A403">
        <v>402</v>
      </c>
      <c r="B403">
        <v>25</v>
      </c>
      <c r="C403" s="25" t="s">
        <v>595</v>
      </c>
      <c r="D403" s="12">
        <v>15.619533555641452</v>
      </c>
      <c r="E403" s="14">
        <v>0.43793084735443316</v>
      </c>
      <c r="F403" s="7">
        <v>35.666666666666671</v>
      </c>
      <c r="G403" s="7">
        <f t="shared" si="280"/>
        <v>15.181602708287018</v>
      </c>
      <c r="H403" s="16">
        <f t="shared" si="281"/>
        <v>16.057464402995883</v>
      </c>
      <c r="I403" s="11">
        <f t="shared" si="275"/>
        <v>0.31580601670891845</v>
      </c>
      <c r="J403" s="39">
        <f t="shared" si="276"/>
        <v>8.8543743002500487E-3</v>
      </c>
      <c r="K403" s="39">
        <f t="shared" si="282"/>
        <v>112.93852801905605</v>
      </c>
      <c r="L403" s="39">
        <f t="shared" si="283"/>
        <v>0.3069516424086684</v>
      </c>
      <c r="M403" s="39">
        <f t="shared" si="284"/>
        <v>0.32466039100916849</v>
      </c>
      <c r="N403" s="42"/>
      <c r="O403" s="8"/>
      <c r="P403" s="9"/>
      <c r="Q403" s="9"/>
      <c r="R403" s="8"/>
      <c r="S403" s="9"/>
      <c r="T403" s="9"/>
      <c r="U403" s="8"/>
      <c r="V403" s="9"/>
      <c r="W403" s="9"/>
      <c r="X403" s="9"/>
      <c r="Y403" s="8"/>
      <c r="Z403" s="9"/>
      <c r="AA403" s="8">
        <v>1</v>
      </c>
      <c r="AB403" s="9">
        <v>0</v>
      </c>
      <c r="AC403" s="8">
        <v>0</v>
      </c>
      <c r="AD403" s="9">
        <v>0</v>
      </c>
      <c r="AE403" s="9">
        <v>1</v>
      </c>
      <c r="AF403" s="9">
        <v>0</v>
      </c>
      <c r="AG403" s="9">
        <v>0</v>
      </c>
      <c r="AH403" s="8">
        <v>11501</v>
      </c>
      <c r="AI403" s="9">
        <v>17</v>
      </c>
      <c r="AJ403" s="9">
        <f t="shared" si="287"/>
        <v>11483</v>
      </c>
      <c r="AL403" s="7">
        <v>14</v>
      </c>
      <c r="AM403" s="7">
        <v>20.492000000000001</v>
      </c>
      <c r="AN403" s="9">
        <v>0</v>
      </c>
      <c r="AO403" s="9">
        <v>1</v>
      </c>
      <c r="AP403" s="9">
        <v>0</v>
      </c>
      <c r="AQ403" s="9">
        <v>0</v>
      </c>
      <c r="AR403" s="9">
        <v>0</v>
      </c>
      <c r="AS403" s="9">
        <v>1</v>
      </c>
      <c r="AT403" s="8">
        <v>0</v>
      </c>
      <c r="AU403" s="9">
        <v>1</v>
      </c>
      <c r="AV403" s="31">
        <v>0</v>
      </c>
      <c r="AW403" s="9">
        <v>1</v>
      </c>
      <c r="AX403" s="9">
        <v>0</v>
      </c>
      <c r="AY403" s="31">
        <v>0</v>
      </c>
      <c r="AZ403" s="21">
        <v>2002</v>
      </c>
      <c r="BA403" s="23"/>
      <c r="BB403" s="39">
        <v>0.44</v>
      </c>
      <c r="BC403" s="39">
        <v>9.7000000000000003E-2</v>
      </c>
      <c r="BD403" s="39">
        <v>0.35499999999999998</v>
      </c>
      <c r="BE403" s="59">
        <f t="shared" si="285"/>
        <v>0.10799999999999998</v>
      </c>
      <c r="BF403" s="39">
        <v>0.64</v>
      </c>
      <c r="BG403" s="59">
        <v>0.33</v>
      </c>
      <c r="BH403" s="39" t="s">
        <v>433</v>
      </c>
      <c r="BI403" s="39" t="s">
        <v>433</v>
      </c>
      <c r="BJ403" s="39" t="s">
        <v>433</v>
      </c>
      <c r="BK403" s="39" t="s">
        <v>433</v>
      </c>
      <c r="BL403" s="39" t="s">
        <v>433</v>
      </c>
      <c r="BM403" s="57">
        <v>0.57999999999999996</v>
      </c>
      <c r="BN403" s="18">
        <v>0.42</v>
      </c>
      <c r="BO403">
        <v>1</v>
      </c>
      <c r="BP403" s="54">
        <v>0</v>
      </c>
      <c r="BQ403" t="s">
        <v>433</v>
      </c>
      <c r="BR403" s="54" t="s">
        <v>433</v>
      </c>
      <c r="BT403" s="18"/>
      <c r="BU403">
        <f t="shared" si="286"/>
        <v>0.52700000000000002</v>
      </c>
      <c r="BV403" s="18">
        <v>0.47299999999999998</v>
      </c>
      <c r="BW403" s="18" t="s">
        <v>214</v>
      </c>
      <c r="CD403" s="18"/>
      <c r="CG403" s="18"/>
      <c r="CJ403" s="25">
        <v>33.378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 s="18">
        <v>0</v>
      </c>
      <c r="CS403">
        <v>0</v>
      </c>
      <c r="CT403">
        <v>0</v>
      </c>
      <c r="CU403">
        <v>1</v>
      </c>
      <c r="CV403" s="18">
        <v>0</v>
      </c>
      <c r="CW403">
        <v>0</v>
      </c>
      <c r="CX403">
        <v>0</v>
      </c>
      <c r="CY403">
        <v>0</v>
      </c>
      <c r="CZ403">
        <v>0</v>
      </c>
      <c r="DA403" s="18">
        <v>0</v>
      </c>
      <c r="DB403">
        <v>0</v>
      </c>
      <c r="DC403">
        <v>0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 s="18">
        <v>1</v>
      </c>
      <c r="DN403" s="18"/>
      <c r="DS403" s="43" t="s">
        <v>397</v>
      </c>
    </row>
    <row r="404" spans="1:123" x14ac:dyDescent="0.25">
      <c r="A404">
        <v>403</v>
      </c>
      <c r="B404">
        <v>25</v>
      </c>
      <c r="C404" s="25" t="s">
        <v>595</v>
      </c>
      <c r="D404" s="12">
        <v>15.109416852657521</v>
      </c>
      <c r="E404" s="14">
        <v>0.3306218129684359</v>
      </c>
      <c r="F404" s="7">
        <v>45.7</v>
      </c>
      <c r="G404" s="7">
        <f t="shared" si="280"/>
        <v>14.778795039689085</v>
      </c>
      <c r="H404" s="16">
        <f t="shared" si="281"/>
        <v>15.440038665625957</v>
      </c>
      <c r="I404" s="11">
        <f t="shared" si="275"/>
        <v>0.39228566159909373</v>
      </c>
      <c r="J404" s="39">
        <f t="shared" si="276"/>
        <v>8.5839313260195563E-3</v>
      </c>
      <c r="K404" s="39">
        <f t="shared" si="282"/>
        <v>116.49673815176114</v>
      </c>
      <c r="L404" s="39">
        <f t="shared" si="283"/>
        <v>0.38370173027307419</v>
      </c>
      <c r="M404" s="39">
        <f t="shared" si="284"/>
        <v>0.40086959292511326</v>
      </c>
      <c r="N404" s="42"/>
      <c r="O404" s="8"/>
      <c r="P404" s="9"/>
      <c r="Q404" s="9"/>
      <c r="R404" s="8"/>
      <c r="S404" s="9"/>
      <c r="T404" s="9"/>
      <c r="U404" s="8"/>
      <c r="V404" s="9"/>
      <c r="W404" s="9"/>
      <c r="X404" s="9"/>
      <c r="Y404" s="8"/>
      <c r="Z404" s="9"/>
      <c r="AA404" s="8">
        <v>1</v>
      </c>
      <c r="AB404" s="9">
        <v>0</v>
      </c>
      <c r="AC404" s="8">
        <v>0</v>
      </c>
      <c r="AD404" s="9">
        <v>0</v>
      </c>
      <c r="AE404" s="9">
        <v>1</v>
      </c>
      <c r="AF404" s="9">
        <v>0</v>
      </c>
      <c r="AG404" s="9">
        <v>0</v>
      </c>
      <c r="AH404" s="8">
        <v>11501</v>
      </c>
      <c r="AI404" s="9">
        <v>17</v>
      </c>
      <c r="AJ404" s="9">
        <f t="shared" si="287"/>
        <v>11483</v>
      </c>
      <c r="AL404" s="7">
        <v>16</v>
      </c>
      <c r="AM404" s="7">
        <v>20.492000000000001</v>
      </c>
      <c r="AN404" s="9">
        <v>0</v>
      </c>
      <c r="AO404" s="9">
        <v>1</v>
      </c>
      <c r="AP404" s="9">
        <v>0</v>
      </c>
      <c r="AQ404" s="9">
        <v>0</v>
      </c>
      <c r="AR404" s="9">
        <v>0</v>
      </c>
      <c r="AS404" s="9">
        <v>1</v>
      </c>
      <c r="AT404" s="8">
        <v>0</v>
      </c>
      <c r="AU404" s="9">
        <v>1</v>
      </c>
      <c r="AV404" s="31">
        <v>0</v>
      </c>
      <c r="AW404" s="9">
        <v>1</v>
      </c>
      <c r="AX404" s="9">
        <v>0</v>
      </c>
      <c r="AY404" s="31">
        <v>0</v>
      </c>
      <c r="AZ404" s="21">
        <v>2002</v>
      </c>
      <c r="BA404" s="23"/>
      <c r="BB404" s="39">
        <v>0.44</v>
      </c>
      <c r="BC404" s="39">
        <v>9.7000000000000003E-2</v>
      </c>
      <c r="BD404" s="39">
        <v>0.35499999999999998</v>
      </c>
      <c r="BE404" s="59">
        <f t="shared" si="285"/>
        <v>0.10799999999999998</v>
      </c>
      <c r="BF404" s="39">
        <v>0.64</v>
      </c>
      <c r="BG404" s="59">
        <v>0.33</v>
      </c>
      <c r="BH404" s="39" t="s">
        <v>433</v>
      </c>
      <c r="BI404" s="39" t="s">
        <v>433</v>
      </c>
      <c r="BJ404" s="39" t="s">
        <v>433</v>
      </c>
      <c r="BK404" s="39" t="s">
        <v>433</v>
      </c>
      <c r="BL404" s="39" t="s">
        <v>433</v>
      </c>
      <c r="BM404" s="57">
        <v>0.57999999999999996</v>
      </c>
      <c r="BN404" s="18">
        <v>0.42</v>
      </c>
      <c r="BO404">
        <v>1</v>
      </c>
      <c r="BP404" s="54">
        <v>0</v>
      </c>
      <c r="BQ404" t="s">
        <v>433</v>
      </c>
      <c r="BR404" s="54" t="s">
        <v>433</v>
      </c>
      <c r="BT404" s="18"/>
      <c r="BU404">
        <f t="shared" si="286"/>
        <v>0.52700000000000002</v>
      </c>
      <c r="BV404" s="18">
        <v>0.47299999999999998</v>
      </c>
      <c r="BW404" s="18" t="s">
        <v>214</v>
      </c>
      <c r="CD404" s="18"/>
      <c r="CG404" s="18"/>
      <c r="CJ404" s="25">
        <v>33.378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 s="18">
        <v>0</v>
      </c>
      <c r="CS404">
        <v>0</v>
      </c>
      <c r="CT404">
        <v>0</v>
      </c>
      <c r="CU404">
        <v>1</v>
      </c>
      <c r="CV404" s="18">
        <v>0</v>
      </c>
      <c r="CW404">
        <v>0</v>
      </c>
      <c r="CX404">
        <v>0</v>
      </c>
      <c r="CY404">
        <v>0</v>
      </c>
      <c r="CZ404">
        <v>0</v>
      </c>
      <c r="DA404" s="18">
        <v>0</v>
      </c>
      <c r="DB404">
        <v>0</v>
      </c>
      <c r="DC404">
        <v>0</v>
      </c>
      <c r="DD404">
        <v>1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</v>
      </c>
      <c r="DL404" s="18">
        <v>1</v>
      </c>
      <c r="DN404" s="18"/>
      <c r="DS404" s="43" t="s">
        <v>397</v>
      </c>
    </row>
    <row r="405" spans="1:123" x14ac:dyDescent="0.25">
      <c r="A405">
        <v>404</v>
      </c>
      <c r="B405">
        <v>25</v>
      </c>
      <c r="C405" s="25" t="s">
        <v>595</v>
      </c>
      <c r="D405" s="12">
        <v>16.600000000000001</v>
      </c>
      <c r="E405" s="14">
        <v>1</v>
      </c>
      <c r="F405" s="7">
        <f t="shared" ref="F405" si="288">D405/E405</f>
        <v>16.600000000000001</v>
      </c>
      <c r="G405" s="7">
        <f t="shared" si="280"/>
        <v>15.600000000000001</v>
      </c>
      <c r="H405" s="16">
        <f t="shared" si="281"/>
        <v>17.600000000000001</v>
      </c>
      <c r="I405" s="11">
        <f t="shared" si="275"/>
        <v>0.34745373685855596</v>
      </c>
      <c r="J405" s="39">
        <f t="shared" si="276"/>
        <v>2.0930948003527464E-2</v>
      </c>
      <c r="K405" s="39">
        <f t="shared" si="282"/>
        <v>47.776144674931651</v>
      </c>
      <c r="L405" s="39">
        <f t="shared" si="283"/>
        <v>0.3265227888550285</v>
      </c>
      <c r="M405" s="39">
        <f t="shared" si="284"/>
        <v>0.36838468486208342</v>
      </c>
      <c r="N405" s="42"/>
      <c r="O405" s="8"/>
      <c r="P405" s="9"/>
      <c r="Q405" s="9"/>
      <c r="R405" s="8"/>
      <c r="S405" s="9"/>
      <c r="T405" s="9"/>
      <c r="U405" s="8"/>
      <c r="V405" s="9"/>
      <c r="W405" s="9"/>
      <c r="X405" s="9"/>
      <c r="Y405" s="8"/>
      <c r="Z405" s="9"/>
      <c r="AA405" s="8">
        <v>1</v>
      </c>
      <c r="AB405" s="9">
        <v>0</v>
      </c>
      <c r="AC405" s="8">
        <v>0</v>
      </c>
      <c r="AD405" s="9">
        <v>0</v>
      </c>
      <c r="AE405" s="9">
        <v>1</v>
      </c>
      <c r="AF405" s="9">
        <v>0</v>
      </c>
      <c r="AG405" s="9">
        <v>0</v>
      </c>
      <c r="AH405" s="8">
        <v>2018</v>
      </c>
      <c r="AI405" s="9">
        <v>10</v>
      </c>
      <c r="AJ405" s="9">
        <f t="shared" si="287"/>
        <v>2007</v>
      </c>
      <c r="AL405" s="7">
        <v>4.3259999999999996</v>
      </c>
      <c r="AM405" s="7">
        <v>20.097000000000001</v>
      </c>
      <c r="AN405" s="9">
        <v>1</v>
      </c>
      <c r="AO405" s="9">
        <v>0</v>
      </c>
      <c r="AP405" s="9">
        <v>0</v>
      </c>
      <c r="AQ405" s="9">
        <v>0</v>
      </c>
      <c r="AR405" s="9">
        <v>0</v>
      </c>
      <c r="AS405" s="9">
        <v>1</v>
      </c>
      <c r="AT405" s="8">
        <v>0</v>
      </c>
      <c r="AU405" s="9">
        <v>1</v>
      </c>
      <c r="AV405" s="31">
        <v>0</v>
      </c>
      <c r="AW405" s="9">
        <v>1</v>
      </c>
      <c r="AX405" s="9">
        <v>0</v>
      </c>
      <c r="AY405" s="31">
        <v>0</v>
      </c>
      <c r="AZ405" s="21">
        <v>2002</v>
      </c>
      <c r="BA405" s="23"/>
      <c r="BB405" s="39">
        <v>0.58099999999999996</v>
      </c>
      <c r="BC405" s="39">
        <v>9.0999999999999998E-2</v>
      </c>
      <c r="BD405" s="39">
        <v>0.20100000000000001</v>
      </c>
      <c r="BE405" s="59">
        <f t="shared" si="285"/>
        <v>0.127</v>
      </c>
      <c r="BF405" s="39">
        <v>0.33</v>
      </c>
      <c r="BG405" s="59">
        <v>0.64</v>
      </c>
      <c r="BH405" s="39" t="s">
        <v>433</v>
      </c>
      <c r="BI405" s="39" t="s">
        <v>433</v>
      </c>
      <c r="BJ405" s="39" t="s">
        <v>433</v>
      </c>
      <c r="BK405" s="39" t="s">
        <v>433</v>
      </c>
      <c r="BL405" s="39" t="s">
        <v>433</v>
      </c>
      <c r="BM405" s="57">
        <v>0.16</v>
      </c>
      <c r="BN405" s="18">
        <v>0.84</v>
      </c>
      <c r="BO405">
        <v>0</v>
      </c>
      <c r="BP405" s="54">
        <v>1</v>
      </c>
      <c r="BQ405" t="s">
        <v>433</v>
      </c>
      <c r="BR405" s="54" t="s">
        <v>433</v>
      </c>
      <c r="BT405" s="18"/>
      <c r="BU405">
        <f t="shared" si="286"/>
        <v>0.499</v>
      </c>
      <c r="BV405" s="18">
        <v>0.501</v>
      </c>
      <c r="BW405" s="18" t="s">
        <v>214</v>
      </c>
      <c r="CD405" s="18"/>
      <c r="CG405" s="18"/>
      <c r="CJ405" s="25">
        <v>32.451999999999998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 s="18">
        <v>0</v>
      </c>
      <c r="CS405">
        <v>0</v>
      </c>
      <c r="CT405">
        <v>0</v>
      </c>
      <c r="CU405">
        <v>1</v>
      </c>
      <c r="CV405" s="18">
        <v>0</v>
      </c>
      <c r="CW405">
        <v>0</v>
      </c>
      <c r="CX405">
        <v>0</v>
      </c>
      <c r="CY405">
        <v>0</v>
      </c>
      <c r="CZ405">
        <v>0</v>
      </c>
      <c r="DA405" s="18">
        <v>0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 s="18">
        <v>1</v>
      </c>
      <c r="DN405" s="18"/>
      <c r="DS405" s="43" t="s">
        <v>397</v>
      </c>
    </row>
    <row r="406" spans="1:123" x14ac:dyDescent="0.25">
      <c r="A406">
        <v>405</v>
      </c>
      <c r="B406">
        <v>25</v>
      </c>
      <c r="C406" s="25" t="s">
        <v>595</v>
      </c>
      <c r="D406" s="12">
        <v>0.18547806908248976</v>
      </c>
      <c r="E406" s="14">
        <v>7.050335959275926E-2</v>
      </c>
      <c r="F406" s="7">
        <v>2.6307692307692307</v>
      </c>
      <c r="G406" s="7">
        <f t="shared" si="280"/>
        <v>0.1149747094897305</v>
      </c>
      <c r="H406" s="16">
        <f t="shared" si="281"/>
        <v>0.25598142867524903</v>
      </c>
      <c r="I406" s="11">
        <f t="shared" si="275"/>
        <v>5.8724269196420077E-2</v>
      </c>
      <c r="J406" s="39">
        <f t="shared" si="276"/>
        <v>2.2322090630218158E-2</v>
      </c>
      <c r="K406" s="39">
        <f t="shared" si="282"/>
        <v>44.79867126093766</v>
      </c>
      <c r="L406" s="39">
        <f t="shared" si="283"/>
        <v>3.6402178566201919E-2</v>
      </c>
      <c r="M406" s="39">
        <f t="shared" si="284"/>
        <v>8.1046359826638242E-2</v>
      </c>
      <c r="N406" s="42"/>
      <c r="O406" s="8"/>
      <c r="P406" s="9"/>
      <c r="Q406" s="9"/>
      <c r="R406" s="8"/>
      <c r="S406" s="9"/>
      <c r="T406" s="9"/>
      <c r="U406" s="8"/>
      <c r="V406" s="9"/>
      <c r="W406" s="9"/>
      <c r="X406" s="9"/>
      <c r="Y406" s="8"/>
      <c r="Z406" s="9"/>
      <c r="AA406" s="8">
        <v>1</v>
      </c>
      <c r="AB406" s="9">
        <v>0</v>
      </c>
      <c r="AC406" s="8">
        <v>0</v>
      </c>
      <c r="AD406" s="9">
        <v>0</v>
      </c>
      <c r="AE406" s="9">
        <v>1</v>
      </c>
      <c r="AF406" s="9">
        <v>0</v>
      </c>
      <c r="AG406" s="9">
        <v>0</v>
      </c>
      <c r="AH406" s="8">
        <v>2018</v>
      </c>
      <c r="AI406" s="9">
        <v>17</v>
      </c>
      <c r="AJ406" s="9">
        <f t="shared" si="287"/>
        <v>2000</v>
      </c>
      <c r="AL406" s="7">
        <v>5</v>
      </c>
      <c r="AM406" s="7">
        <v>20.097000000000001</v>
      </c>
      <c r="AN406" s="9">
        <v>0</v>
      </c>
      <c r="AO406" s="9">
        <v>1</v>
      </c>
      <c r="AP406" s="9">
        <v>0</v>
      </c>
      <c r="AQ406" s="9">
        <v>0</v>
      </c>
      <c r="AR406" s="9">
        <v>0</v>
      </c>
      <c r="AS406" s="9">
        <v>1</v>
      </c>
      <c r="AT406" s="8">
        <v>0</v>
      </c>
      <c r="AU406" s="9">
        <v>1</v>
      </c>
      <c r="AV406" s="31">
        <v>0</v>
      </c>
      <c r="AW406" s="9">
        <v>1</v>
      </c>
      <c r="AX406" s="9">
        <v>0</v>
      </c>
      <c r="AY406" s="31">
        <v>0</v>
      </c>
      <c r="AZ406" s="21">
        <v>2002</v>
      </c>
      <c r="BA406" s="23"/>
      <c r="BB406" s="39">
        <v>0.58099999999999996</v>
      </c>
      <c r="BC406" s="39">
        <v>9.0999999999999998E-2</v>
      </c>
      <c r="BD406" s="39">
        <v>0.20100000000000001</v>
      </c>
      <c r="BE406" s="59">
        <f t="shared" ref="BE406:BE410" si="289">1-(SUM(BB406:BD406))</f>
        <v>0.127</v>
      </c>
      <c r="BF406" s="39">
        <v>0.33</v>
      </c>
      <c r="BG406" s="59">
        <v>0.64</v>
      </c>
      <c r="BH406" s="39" t="s">
        <v>433</v>
      </c>
      <c r="BI406" s="39" t="s">
        <v>433</v>
      </c>
      <c r="BJ406" s="39" t="s">
        <v>433</v>
      </c>
      <c r="BK406" s="39" t="s">
        <v>433</v>
      </c>
      <c r="BL406" s="39" t="s">
        <v>433</v>
      </c>
      <c r="BM406" s="57">
        <v>0.16</v>
      </c>
      <c r="BN406" s="18">
        <v>0.84</v>
      </c>
      <c r="BO406">
        <v>0</v>
      </c>
      <c r="BP406" s="54">
        <v>1</v>
      </c>
      <c r="BQ406" t="s">
        <v>433</v>
      </c>
      <c r="BR406" s="54" t="s">
        <v>433</v>
      </c>
      <c r="BT406" s="18"/>
      <c r="BU406">
        <f t="shared" si="286"/>
        <v>0.499</v>
      </c>
      <c r="BV406" s="18">
        <v>0.501</v>
      </c>
      <c r="BW406" s="18" t="s">
        <v>214</v>
      </c>
      <c r="CD406" s="18"/>
      <c r="CG406" s="18"/>
      <c r="CJ406" s="25">
        <v>32.451999999999998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 s="18">
        <v>0</v>
      </c>
      <c r="CS406">
        <v>0</v>
      </c>
      <c r="CT406">
        <v>0</v>
      </c>
      <c r="CU406">
        <v>1</v>
      </c>
      <c r="CV406" s="18">
        <v>0</v>
      </c>
      <c r="CW406">
        <v>0</v>
      </c>
      <c r="CX406">
        <v>0</v>
      </c>
      <c r="CY406">
        <v>0</v>
      </c>
      <c r="CZ406">
        <v>0</v>
      </c>
      <c r="DA406" s="18">
        <v>0</v>
      </c>
      <c r="DB406">
        <v>0</v>
      </c>
      <c r="DC406">
        <v>0</v>
      </c>
      <c r="DD406">
        <v>1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</v>
      </c>
      <c r="DL406" s="18">
        <v>1</v>
      </c>
      <c r="DN406" s="18"/>
      <c r="DS406" s="43" t="s">
        <v>397</v>
      </c>
    </row>
    <row r="407" spans="1:123" x14ac:dyDescent="0.25">
      <c r="A407">
        <v>406</v>
      </c>
      <c r="B407">
        <v>25</v>
      </c>
      <c r="C407" s="25" t="s">
        <v>595</v>
      </c>
      <c r="D407" s="12">
        <v>17.998457404788315</v>
      </c>
      <c r="E407" s="14">
        <v>2.6302547355640549</v>
      </c>
      <c r="F407" s="7">
        <v>6.8428571428571416</v>
      </c>
      <c r="G407" s="7">
        <f t="shared" si="280"/>
        <v>15.36820266922426</v>
      </c>
      <c r="H407" s="16">
        <f t="shared" si="281"/>
        <v>20.62871214035237</v>
      </c>
      <c r="I407" s="11">
        <f t="shared" si="275"/>
        <v>0.15125061508817442</v>
      </c>
      <c r="J407" s="39">
        <f t="shared" si="276"/>
        <v>2.2103430179900234E-2</v>
      </c>
      <c r="K407" s="39">
        <f t="shared" si="282"/>
        <v>45.241846711618116</v>
      </c>
      <c r="L407" s="39">
        <f t="shared" si="283"/>
        <v>0.12914718490827418</v>
      </c>
      <c r="M407" s="39">
        <f t="shared" si="284"/>
        <v>0.17335404526807466</v>
      </c>
      <c r="N407" s="42"/>
      <c r="O407" s="8"/>
      <c r="P407" s="9"/>
      <c r="Q407" s="9"/>
      <c r="R407" s="8"/>
      <c r="S407" s="9"/>
      <c r="T407" s="9"/>
      <c r="U407" s="8"/>
      <c r="V407" s="9"/>
      <c r="W407" s="9"/>
      <c r="X407" s="9"/>
      <c r="Y407" s="8"/>
      <c r="Z407" s="9"/>
      <c r="AA407" s="8">
        <v>1</v>
      </c>
      <c r="AB407" s="9">
        <v>0</v>
      </c>
      <c r="AC407" s="8">
        <v>0</v>
      </c>
      <c r="AD407" s="9">
        <v>0</v>
      </c>
      <c r="AE407" s="9">
        <v>1</v>
      </c>
      <c r="AF407" s="9">
        <v>0</v>
      </c>
      <c r="AG407" s="9">
        <v>0</v>
      </c>
      <c r="AH407" s="8">
        <v>2018</v>
      </c>
      <c r="AI407" s="9">
        <v>17</v>
      </c>
      <c r="AJ407" s="9">
        <f t="shared" si="287"/>
        <v>2000</v>
      </c>
      <c r="AL407" s="7">
        <v>8</v>
      </c>
      <c r="AM407" s="7">
        <v>20.097000000000001</v>
      </c>
      <c r="AN407" s="9">
        <v>0</v>
      </c>
      <c r="AO407" s="9">
        <v>1</v>
      </c>
      <c r="AP407" s="9">
        <v>0</v>
      </c>
      <c r="AQ407" s="9">
        <v>0</v>
      </c>
      <c r="AR407" s="9">
        <v>0</v>
      </c>
      <c r="AS407" s="9">
        <v>1</v>
      </c>
      <c r="AT407" s="8">
        <v>0</v>
      </c>
      <c r="AU407" s="9">
        <v>1</v>
      </c>
      <c r="AV407" s="31">
        <v>0</v>
      </c>
      <c r="AW407" s="9">
        <v>1</v>
      </c>
      <c r="AX407" s="9">
        <v>0</v>
      </c>
      <c r="AY407" s="31">
        <v>0</v>
      </c>
      <c r="AZ407" s="21">
        <v>2002</v>
      </c>
      <c r="BA407" s="23"/>
      <c r="BB407" s="39">
        <v>0.58099999999999996</v>
      </c>
      <c r="BC407" s="39">
        <v>9.0999999999999998E-2</v>
      </c>
      <c r="BD407" s="39">
        <v>0.20100000000000001</v>
      </c>
      <c r="BE407" s="59">
        <f t="shared" si="289"/>
        <v>0.127</v>
      </c>
      <c r="BF407" s="39">
        <v>0.33</v>
      </c>
      <c r="BG407" s="59">
        <v>0.64</v>
      </c>
      <c r="BH407" s="39" t="s">
        <v>433</v>
      </c>
      <c r="BI407" s="39" t="s">
        <v>433</v>
      </c>
      <c r="BJ407" s="39" t="s">
        <v>433</v>
      </c>
      <c r="BK407" s="39" t="s">
        <v>433</v>
      </c>
      <c r="BL407" s="39" t="s">
        <v>433</v>
      </c>
      <c r="BM407" s="57">
        <v>0.16</v>
      </c>
      <c r="BN407" s="18">
        <v>0.84</v>
      </c>
      <c r="BO407">
        <v>0</v>
      </c>
      <c r="BP407" s="54">
        <v>1</v>
      </c>
      <c r="BQ407" t="s">
        <v>433</v>
      </c>
      <c r="BR407" s="54" t="s">
        <v>433</v>
      </c>
      <c r="BT407" s="18"/>
      <c r="BU407">
        <f t="shared" si="286"/>
        <v>0.499</v>
      </c>
      <c r="BV407" s="18">
        <v>0.501</v>
      </c>
      <c r="BW407" s="18" t="s">
        <v>214</v>
      </c>
      <c r="CD407" s="18"/>
      <c r="CG407" s="18"/>
      <c r="CJ407" s="25">
        <v>32.451999999999998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 s="18">
        <v>0</v>
      </c>
      <c r="CS407">
        <v>0</v>
      </c>
      <c r="CT407">
        <v>0</v>
      </c>
      <c r="CU407">
        <v>1</v>
      </c>
      <c r="CV407" s="18">
        <v>0</v>
      </c>
      <c r="CW407">
        <v>0</v>
      </c>
      <c r="CX407">
        <v>0</v>
      </c>
      <c r="CY407">
        <v>0</v>
      </c>
      <c r="CZ407">
        <v>0</v>
      </c>
      <c r="DA407" s="18">
        <v>0</v>
      </c>
      <c r="DB407">
        <v>0</v>
      </c>
      <c r="DC407">
        <v>0</v>
      </c>
      <c r="DD407">
        <v>1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</v>
      </c>
      <c r="DL407" s="18">
        <v>1</v>
      </c>
      <c r="DN407" s="18"/>
      <c r="DS407" s="43" t="s">
        <v>397</v>
      </c>
    </row>
    <row r="408" spans="1:123" x14ac:dyDescent="0.25">
      <c r="A408">
        <v>407</v>
      </c>
      <c r="B408">
        <v>25</v>
      </c>
      <c r="C408" s="25" t="s">
        <v>595</v>
      </c>
      <c r="D408" s="12">
        <v>25.814803615404159</v>
      </c>
      <c r="E408" s="14">
        <v>2.0583232118594679</v>
      </c>
      <c r="F408" s="7">
        <v>12.541666666666666</v>
      </c>
      <c r="G408" s="7">
        <f t="shared" si="280"/>
        <v>23.756480403544693</v>
      </c>
      <c r="H408" s="16">
        <f t="shared" si="281"/>
        <v>27.873126827263626</v>
      </c>
      <c r="I408" s="11">
        <f t="shared" si="275"/>
        <v>0.27002293046576498</v>
      </c>
      <c r="J408" s="39">
        <f t="shared" si="276"/>
        <v>2.1530067545443055E-2</v>
      </c>
      <c r="K408" s="39">
        <f t="shared" si="282"/>
        <v>46.446672677144242</v>
      </c>
      <c r="L408" s="39">
        <f t="shared" si="283"/>
        <v>0.24849286292032191</v>
      </c>
      <c r="M408" s="39">
        <f t="shared" si="284"/>
        <v>0.29155299801120804</v>
      </c>
      <c r="N408" s="42"/>
      <c r="O408" s="8"/>
      <c r="P408" s="9"/>
      <c r="Q408" s="9"/>
      <c r="R408" s="8"/>
      <c r="S408" s="9"/>
      <c r="T408" s="9"/>
      <c r="U408" s="8"/>
      <c r="V408" s="9"/>
      <c r="W408" s="9"/>
      <c r="X408" s="9"/>
      <c r="Y408" s="8"/>
      <c r="Z408" s="9"/>
      <c r="AA408" s="8">
        <v>1</v>
      </c>
      <c r="AB408" s="9">
        <v>0</v>
      </c>
      <c r="AC408" s="8">
        <v>0</v>
      </c>
      <c r="AD408" s="9">
        <v>0</v>
      </c>
      <c r="AE408" s="9">
        <v>1</v>
      </c>
      <c r="AF408" s="9">
        <v>0</v>
      </c>
      <c r="AG408" s="9">
        <v>0</v>
      </c>
      <c r="AH408" s="8">
        <v>2018</v>
      </c>
      <c r="AI408" s="9">
        <v>17</v>
      </c>
      <c r="AJ408" s="9">
        <f t="shared" si="287"/>
        <v>2000</v>
      </c>
      <c r="AL408" s="7">
        <v>10</v>
      </c>
      <c r="AM408" s="7">
        <v>20.097000000000001</v>
      </c>
      <c r="AN408" s="9">
        <v>0</v>
      </c>
      <c r="AO408" s="9">
        <v>1</v>
      </c>
      <c r="AP408" s="9">
        <v>0</v>
      </c>
      <c r="AQ408" s="9">
        <v>0</v>
      </c>
      <c r="AR408" s="9">
        <v>0</v>
      </c>
      <c r="AS408" s="9">
        <v>1</v>
      </c>
      <c r="AT408" s="8">
        <v>0</v>
      </c>
      <c r="AU408" s="9">
        <v>1</v>
      </c>
      <c r="AV408" s="31">
        <v>0</v>
      </c>
      <c r="AW408" s="9">
        <v>1</v>
      </c>
      <c r="AX408" s="9">
        <v>0</v>
      </c>
      <c r="AY408" s="31">
        <v>0</v>
      </c>
      <c r="AZ408" s="21">
        <v>2002</v>
      </c>
      <c r="BA408" s="23"/>
      <c r="BB408" s="39">
        <v>0.58099999999999996</v>
      </c>
      <c r="BC408" s="39">
        <v>9.0999999999999998E-2</v>
      </c>
      <c r="BD408" s="39">
        <v>0.20100000000000001</v>
      </c>
      <c r="BE408" s="59">
        <f t="shared" si="289"/>
        <v>0.127</v>
      </c>
      <c r="BF408" s="39">
        <v>0.33</v>
      </c>
      <c r="BG408" s="59">
        <v>0.64</v>
      </c>
      <c r="BH408" s="39" t="s">
        <v>433</v>
      </c>
      <c r="BI408" s="39" t="s">
        <v>433</v>
      </c>
      <c r="BJ408" s="39" t="s">
        <v>433</v>
      </c>
      <c r="BK408" s="39" t="s">
        <v>433</v>
      </c>
      <c r="BL408" s="39" t="s">
        <v>433</v>
      </c>
      <c r="BM408" s="57">
        <v>0.16</v>
      </c>
      <c r="BN408" s="18">
        <v>0.84</v>
      </c>
      <c r="BO408">
        <v>0</v>
      </c>
      <c r="BP408" s="54">
        <v>1</v>
      </c>
      <c r="BQ408" t="s">
        <v>433</v>
      </c>
      <c r="BR408" s="54" t="s">
        <v>433</v>
      </c>
      <c r="BT408" s="18"/>
      <c r="BU408">
        <f t="shared" si="286"/>
        <v>0.499</v>
      </c>
      <c r="BV408" s="18">
        <v>0.501</v>
      </c>
      <c r="BW408" s="18" t="s">
        <v>214</v>
      </c>
      <c r="CD408" s="18"/>
      <c r="CG408" s="18"/>
      <c r="CJ408" s="25">
        <v>32.451999999999998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 s="18">
        <v>0</v>
      </c>
      <c r="CS408">
        <v>0</v>
      </c>
      <c r="CT408">
        <v>0</v>
      </c>
      <c r="CU408">
        <v>1</v>
      </c>
      <c r="CV408" s="18">
        <v>0</v>
      </c>
      <c r="CW408">
        <v>0</v>
      </c>
      <c r="CX408">
        <v>0</v>
      </c>
      <c r="CY408">
        <v>0</v>
      </c>
      <c r="CZ408">
        <v>0</v>
      </c>
      <c r="DA408" s="1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 s="18">
        <v>1</v>
      </c>
      <c r="DN408" s="18"/>
      <c r="DS408" s="43" t="s">
        <v>397</v>
      </c>
    </row>
    <row r="409" spans="1:123" x14ac:dyDescent="0.25">
      <c r="A409">
        <v>408</v>
      </c>
      <c r="B409">
        <v>25</v>
      </c>
      <c r="C409" s="25" t="s">
        <v>595</v>
      </c>
      <c r="D409" s="12">
        <v>16.561693659668308</v>
      </c>
      <c r="E409" s="14">
        <v>1.0783522730115012</v>
      </c>
      <c r="F409" s="7">
        <v>15.358333333333334</v>
      </c>
      <c r="G409" s="7">
        <f t="shared" si="280"/>
        <v>15.483341386656807</v>
      </c>
      <c r="H409" s="16">
        <f t="shared" si="281"/>
        <v>17.640045932679808</v>
      </c>
      <c r="I409" s="11">
        <f t="shared" si="275"/>
        <v>0.32480297517394524</v>
      </c>
      <c r="J409" s="39">
        <f t="shared" si="276"/>
        <v>2.1148321769329046E-2</v>
      </c>
      <c r="K409" s="39">
        <f t="shared" si="282"/>
        <v>47.285075899037928</v>
      </c>
      <c r="L409" s="39">
        <f t="shared" si="283"/>
        <v>0.30365465340461617</v>
      </c>
      <c r="M409" s="39">
        <f t="shared" si="284"/>
        <v>0.34595129694327431</v>
      </c>
      <c r="N409" s="42"/>
      <c r="O409" s="8"/>
      <c r="P409" s="9"/>
      <c r="Q409" s="9"/>
      <c r="R409" s="8"/>
      <c r="S409" s="9"/>
      <c r="T409" s="9"/>
      <c r="U409" s="8"/>
      <c r="V409" s="9"/>
      <c r="W409" s="9"/>
      <c r="X409" s="9"/>
      <c r="Y409" s="8"/>
      <c r="Z409" s="9"/>
      <c r="AA409" s="8">
        <v>1</v>
      </c>
      <c r="AB409" s="9">
        <v>0</v>
      </c>
      <c r="AC409" s="8">
        <v>0</v>
      </c>
      <c r="AD409" s="9">
        <v>0</v>
      </c>
      <c r="AE409" s="9">
        <v>1</v>
      </c>
      <c r="AF409" s="9">
        <v>0</v>
      </c>
      <c r="AG409" s="9">
        <v>0</v>
      </c>
      <c r="AH409" s="8">
        <v>2018</v>
      </c>
      <c r="AI409" s="9">
        <v>17</v>
      </c>
      <c r="AJ409" s="9">
        <f t="shared" si="287"/>
        <v>2000</v>
      </c>
      <c r="AL409" s="7">
        <v>12</v>
      </c>
      <c r="AM409" s="7">
        <v>20.097000000000001</v>
      </c>
      <c r="AN409" s="9">
        <v>0</v>
      </c>
      <c r="AO409" s="9">
        <v>1</v>
      </c>
      <c r="AP409" s="9">
        <v>0</v>
      </c>
      <c r="AQ409" s="9">
        <v>0</v>
      </c>
      <c r="AR409" s="9">
        <v>0</v>
      </c>
      <c r="AS409" s="9">
        <v>1</v>
      </c>
      <c r="AT409" s="8">
        <v>0</v>
      </c>
      <c r="AU409" s="9">
        <v>1</v>
      </c>
      <c r="AV409" s="31">
        <v>0</v>
      </c>
      <c r="AW409" s="9">
        <v>1</v>
      </c>
      <c r="AX409" s="9">
        <v>0</v>
      </c>
      <c r="AY409" s="31">
        <v>0</v>
      </c>
      <c r="AZ409" s="21">
        <v>2002</v>
      </c>
      <c r="BA409" s="23"/>
      <c r="BB409" s="39">
        <v>0.58099999999999996</v>
      </c>
      <c r="BC409" s="39">
        <v>9.0999999999999998E-2</v>
      </c>
      <c r="BD409" s="39">
        <v>0.20100000000000001</v>
      </c>
      <c r="BE409" s="59">
        <f t="shared" si="289"/>
        <v>0.127</v>
      </c>
      <c r="BF409" s="39">
        <v>0.33</v>
      </c>
      <c r="BG409" s="59">
        <v>0.64</v>
      </c>
      <c r="BH409" s="39" t="s">
        <v>433</v>
      </c>
      <c r="BI409" s="39" t="s">
        <v>433</v>
      </c>
      <c r="BJ409" s="39" t="s">
        <v>433</v>
      </c>
      <c r="BK409" s="39" t="s">
        <v>433</v>
      </c>
      <c r="BL409" s="39" t="s">
        <v>433</v>
      </c>
      <c r="BM409" s="57">
        <v>0.16</v>
      </c>
      <c r="BN409" s="18">
        <v>0.84</v>
      </c>
      <c r="BO409">
        <v>0</v>
      </c>
      <c r="BP409" s="54">
        <v>1</v>
      </c>
      <c r="BQ409" t="s">
        <v>433</v>
      </c>
      <c r="BR409" s="54" t="s">
        <v>433</v>
      </c>
      <c r="BT409" s="18"/>
      <c r="BU409">
        <f t="shared" si="286"/>
        <v>0.499</v>
      </c>
      <c r="BV409" s="18">
        <v>0.501</v>
      </c>
      <c r="BW409" s="18" t="s">
        <v>214</v>
      </c>
      <c r="CD409" s="18"/>
      <c r="CG409" s="18"/>
      <c r="CJ409" s="25">
        <v>32.451999999999998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 s="18">
        <v>0</v>
      </c>
      <c r="CS409">
        <v>0</v>
      </c>
      <c r="CT409">
        <v>0</v>
      </c>
      <c r="CU409">
        <v>1</v>
      </c>
      <c r="CV409" s="18">
        <v>0</v>
      </c>
      <c r="CW409">
        <v>0</v>
      </c>
      <c r="CX409">
        <v>0</v>
      </c>
      <c r="CY409">
        <v>0</v>
      </c>
      <c r="CZ409">
        <v>0</v>
      </c>
      <c r="DA409" s="18">
        <v>0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 s="18">
        <v>1</v>
      </c>
      <c r="DN409" s="18"/>
      <c r="DS409" s="43" t="s">
        <v>397</v>
      </c>
    </row>
    <row r="410" spans="1:123" x14ac:dyDescent="0.25">
      <c r="A410">
        <v>409</v>
      </c>
      <c r="B410">
        <v>25</v>
      </c>
      <c r="C410" s="25" t="s">
        <v>595</v>
      </c>
      <c r="D410" s="12">
        <v>22.289111751969436</v>
      </c>
      <c r="E410" s="14">
        <v>1.0687891424222484</v>
      </c>
      <c r="F410" s="7">
        <v>20.854545454545455</v>
      </c>
      <c r="G410" s="7">
        <f t="shared" si="280"/>
        <v>21.220322609547189</v>
      </c>
      <c r="H410" s="16">
        <f t="shared" si="281"/>
        <v>23.357900894391683</v>
      </c>
      <c r="I410" s="11">
        <f t="shared" si="275"/>
        <v>0.42262879884855603</v>
      </c>
      <c r="J410" s="39">
        <f t="shared" si="276"/>
        <v>2.0265548331883678E-2</v>
      </c>
      <c r="K410" s="39">
        <f t="shared" si="282"/>
        <v>49.34482815975452</v>
      </c>
      <c r="L410" s="39">
        <f t="shared" si="283"/>
        <v>0.40236325051667238</v>
      </c>
      <c r="M410" s="39">
        <f t="shared" si="284"/>
        <v>0.44289434718043968</v>
      </c>
      <c r="N410" s="42"/>
      <c r="O410" s="8"/>
      <c r="P410" s="9"/>
      <c r="Q410" s="9"/>
      <c r="R410" s="8"/>
      <c r="S410" s="9"/>
      <c r="T410" s="9"/>
      <c r="U410" s="8"/>
      <c r="V410" s="9"/>
      <c r="W410" s="9"/>
      <c r="X410" s="9"/>
      <c r="Y410" s="8"/>
      <c r="Z410" s="9"/>
      <c r="AA410" s="8">
        <v>1</v>
      </c>
      <c r="AB410" s="9">
        <v>0</v>
      </c>
      <c r="AC410" s="8">
        <v>0</v>
      </c>
      <c r="AD410" s="9">
        <v>0</v>
      </c>
      <c r="AE410" s="9">
        <v>1</v>
      </c>
      <c r="AF410" s="9">
        <v>0</v>
      </c>
      <c r="AG410" s="9">
        <v>0</v>
      </c>
      <c r="AH410" s="8">
        <v>2018</v>
      </c>
      <c r="AI410" s="9">
        <v>17</v>
      </c>
      <c r="AJ410" s="9">
        <f t="shared" si="287"/>
        <v>2000</v>
      </c>
      <c r="AL410" s="7">
        <v>14</v>
      </c>
      <c r="AM410" s="7">
        <v>20.097000000000001</v>
      </c>
      <c r="AN410" s="9">
        <v>0</v>
      </c>
      <c r="AO410" s="9">
        <v>1</v>
      </c>
      <c r="AP410" s="9">
        <v>0</v>
      </c>
      <c r="AQ410" s="9">
        <v>0</v>
      </c>
      <c r="AR410" s="9">
        <v>0</v>
      </c>
      <c r="AS410" s="9">
        <v>1</v>
      </c>
      <c r="AT410" s="8">
        <v>0</v>
      </c>
      <c r="AU410" s="9">
        <v>1</v>
      </c>
      <c r="AV410" s="31">
        <v>0</v>
      </c>
      <c r="AW410" s="9">
        <v>1</v>
      </c>
      <c r="AX410" s="9">
        <v>0</v>
      </c>
      <c r="AY410" s="31">
        <v>0</v>
      </c>
      <c r="AZ410" s="21">
        <v>2002</v>
      </c>
      <c r="BA410" s="23"/>
      <c r="BB410" s="39">
        <v>0.58099999999999996</v>
      </c>
      <c r="BC410" s="39">
        <v>9.0999999999999998E-2</v>
      </c>
      <c r="BD410" s="39">
        <v>0.20100000000000001</v>
      </c>
      <c r="BE410" s="59">
        <f t="shared" si="289"/>
        <v>0.127</v>
      </c>
      <c r="BF410" s="39">
        <v>0.33</v>
      </c>
      <c r="BG410" s="59">
        <v>0.64</v>
      </c>
      <c r="BH410" s="39" t="s">
        <v>433</v>
      </c>
      <c r="BI410" s="39" t="s">
        <v>433</v>
      </c>
      <c r="BJ410" s="39" t="s">
        <v>433</v>
      </c>
      <c r="BK410" s="39" t="s">
        <v>433</v>
      </c>
      <c r="BL410" s="39" t="s">
        <v>433</v>
      </c>
      <c r="BM410" s="57">
        <v>0.16</v>
      </c>
      <c r="BN410" s="18">
        <v>0.84</v>
      </c>
      <c r="BO410">
        <v>0</v>
      </c>
      <c r="BP410" s="54">
        <v>1</v>
      </c>
      <c r="BQ410" t="s">
        <v>433</v>
      </c>
      <c r="BR410" s="54" t="s">
        <v>433</v>
      </c>
      <c r="BT410" s="18"/>
      <c r="BU410">
        <f t="shared" si="286"/>
        <v>0.499</v>
      </c>
      <c r="BV410" s="18">
        <v>0.501</v>
      </c>
      <c r="BW410" s="18" t="s">
        <v>214</v>
      </c>
      <c r="CD410" s="18"/>
      <c r="CG410" s="18"/>
      <c r="CJ410" s="25">
        <v>32.451999999999998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 s="18">
        <v>0</v>
      </c>
      <c r="CS410">
        <v>0</v>
      </c>
      <c r="CT410">
        <v>0</v>
      </c>
      <c r="CU410">
        <v>1</v>
      </c>
      <c r="CV410" s="18">
        <v>0</v>
      </c>
      <c r="CW410">
        <v>0</v>
      </c>
      <c r="CX410">
        <v>0</v>
      </c>
      <c r="CY410">
        <v>0</v>
      </c>
      <c r="CZ410">
        <v>0</v>
      </c>
      <c r="DA410" s="18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 s="18">
        <v>1</v>
      </c>
      <c r="DN410" s="18"/>
      <c r="DS410" s="43" t="s">
        <v>397</v>
      </c>
    </row>
    <row r="411" spans="1:123" x14ac:dyDescent="0.25">
      <c r="A411">
        <v>410</v>
      </c>
      <c r="B411">
        <v>25</v>
      </c>
      <c r="C411" s="25" t="s">
        <v>595</v>
      </c>
      <c r="D411" s="12">
        <v>29.217759563620561</v>
      </c>
      <c r="E411" s="14">
        <v>1.1048310594700108</v>
      </c>
      <c r="F411" s="7">
        <v>26.445454545454545</v>
      </c>
      <c r="G411" s="7">
        <f t="shared" si="280"/>
        <v>28.112928504150549</v>
      </c>
      <c r="H411" s="16">
        <f t="shared" si="281"/>
        <v>30.322590623090573</v>
      </c>
      <c r="I411" s="11">
        <f t="shared" si="275"/>
        <v>0.50900314512121547</v>
      </c>
      <c r="J411" s="39">
        <f t="shared" si="276"/>
        <v>1.9247282902486663E-2</v>
      </c>
      <c r="K411" s="39">
        <f t="shared" si="282"/>
        <v>51.955385342769837</v>
      </c>
      <c r="L411" s="39">
        <f t="shared" si="283"/>
        <v>0.4897558622187288</v>
      </c>
      <c r="M411" s="39">
        <f t="shared" si="284"/>
        <v>0.52825042802370215</v>
      </c>
      <c r="N411" s="42"/>
      <c r="O411" s="8"/>
      <c r="P411" s="9"/>
      <c r="Q411" s="9"/>
      <c r="R411" s="8"/>
      <c r="S411" s="9"/>
      <c r="T411" s="9"/>
      <c r="U411" s="8"/>
      <c r="V411" s="9"/>
      <c r="W411" s="9"/>
      <c r="X411" s="9"/>
      <c r="Y411" s="8"/>
      <c r="Z411" s="9"/>
      <c r="AA411" s="8">
        <v>1</v>
      </c>
      <c r="AB411" s="9">
        <v>0</v>
      </c>
      <c r="AC411" s="8">
        <v>0</v>
      </c>
      <c r="AD411" s="9">
        <v>0</v>
      </c>
      <c r="AE411" s="9">
        <v>1</v>
      </c>
      <c r="AF411" s="9">
        <v>0</v>
      </c>
      <c r="AG411" s="9">
        <v>0</v>
      </c>
      <c r="AH411" s="8">
        <v>2018</v>
      </c>
      <c r="AI411" s="9">
        <v>17</v>
      </c>
      <c r="AJ411" s="9">
        <f t="shared" si="287"/>
        <v>2000</v>
      </c>
      <c r="AL411" s="7">
        <v>16</v>
      </c>
      <c r="AM411" s="7">
        <v>20.097000000000001</v>
      </c>
      <c r="AN411" s="9">
        <v>0</v>
      </c>
      <c r="AO411" s="9">
        <v>1</v>
      </c>
      <c r="AP411" s="9">
        <v>0</v>
      </c>
      <c r="AQ411" s="9">
        <v>0</v>
      </c>
      <c r="AR411" s="9">
        <v>0</v>
      </c>
      <c r="AS411" s="9">
        <v>1</v>
      </c>
      <c r="AT411" s="8">
        <v>0</v>
      </c>
      <c r="AU411" s="9">
        <v>1</v>
      </c>
      <c r="AV411" s="31">
        <v>0</v>
      </c>
      <c r="AW411" s="9">
        <v>1</v>
      </c>
      <c r="AX411" s="9">
        <v>0</v>
      </c>
      <c r="AY411" s="31">
        <v>0</v>
      </c>
      <c r="AZ411" s="21">
        <v>2002</v>
      </c>
      <c r="BA411" s="23"/>
      <c r="BB411" s="39">
        <v>0.58099999999999996</v>
      </c>
      <c r="BC411" s="39">
        <v>9.0999999999999998E-2</v>
      </c>
      <c r="BD411" s="39">
        <v>0.20100000000000001</v>
      </c>
      <c r="BE411" s="59">
        <f t="shared" ref="BE411" si="290">1-(SUM(BB411:BD411))</f>
        <v>0.127</v>
      </c>
      <c r="BF411" s="39">
        <v>0.33</v>
      </c>
      <c r="BG411" s="59">
        <v>0.64</v>
      </c>
      <c r="BH411" s="39" t="s">
        <v>433</v>
      </c>
      <c r="BI411" s="39" t="s">
        <v>433</v>
      </c>
      <c r="BJ411" s="39" t="s">
        <v>433</v>
      </c>
      <c r="BK411" s="39" t="s">
        <v>433</v>
      </c>
      <c r="BL411" s="39" t="s">
        <v>433</v>
      </c>
      <c r="BM411" s="57">
        <v>0.16</v>
      </c>
      <c r="BN411" s="18">
        <v>0.84</v>
      </c>
      <c r="BO411">
        <v>0</v>
      </c>
      <c r="BP411" s="54">
        <v>1</v>
      </c>
      <c r="BQ411" t="s">
        <v>433</v>
      </c>
      <c r="BR411" s="54" t="s">
        <v>433</v>
      </c>
      <c r="BT411" s="18"/>
      <c r="BU411">
        <f t="shared" si="286"/>
        <v>0.499</v>
      </c>
      <c r="BV411" s="18">
        <v>0.501</v>
      </c>
      <c r="BW411" s="18" t="s">
        <v>214</v>
      </c>
      <c r="CD411" s="18"/>
      <c r="CG411" s="18"/>
      <c r="CJ411" s="25">
        <v>32.451999999999998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 s="18">
        <v>0</v>
      </c>
      <c r="CS411">
        <v>0</v>
      </c>
      <c r="CT411">
        <v>0</v>
      </c>
      <c r="CU411">
        <v>1</v>
      </c>
      <c r="CV411" s="18">
        <v>0</v>
      </c>
      <c r="CW411">
        <v>0</v>
      </c>
      <c r="CX411">
        <v>0</v>
      </c>
      <c r="CY411">
        <v>0</v>
      </c>
      <c r="CZ411">
        <v>0</v>
      </c>
      <c r="DA411" s="18">
        <v>0</v>
      </c>
      <c r="DB411">
        <v>0</v>
      </c>
      <c r="DC411">
        <v>0</v>
      </c>
      <c r="DD411">
        <v>1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</v>
      </c>
      <c r="DL411" s="18">
        <v>1</v>
      </c>
      <c r="DN411" s="18"/>
      <c r="DS411" s="43" t="s">
        <v>397</v>
      </c>
    </row>
    <row r="412" spans="1:123" x14ac:dyDescent="0.25">
      <c r="A412">
        <v>411</v>
      </c>
      <c r="B412">
        <v>25</v>
      </c>
      <c r="C412" s="25" t="s">
        <v>595</v>
      </c>
      <c r="D412" s="12">
        <v>6.4</v>
      </c>
      <c r="E412" s="14">
        <v>0.5</v>
      </c>
      <c r="F412" s="7">
        <f>D412/E412</f>
        <v>12.8</v>
      </c>
      <c r="G412" s="7">
        <f t="shared" si="280"/>
        <v>5.9</v>
      </c>
      <c r="H412" s="16">
        <f t="shared" si="281"/>
        <v>6.9</v>
      </c>
      <c r="I412" s="11">
        <f t="shared" si="275"/>
        <v>0.1185752579115172</v>
      </c>
      <c r="J412" s="39">
        <f t="shared" si="276"/>
        <v>9.2636920243372809E-3</v>
      </c>
      <c r="K412" s="39">
        <f t="shared" ref="K412" si="291">IFERROR(1/J412, "X")</f>
        <v>107.94832096887843</v>
      </c>
      <c r="L412" s="39">
        <f t="shared" ref="L412" si="292">IFERROR(I412-J412, "X")</f>
        <v>0.10931156588717991</v>
      </c>
      <c r="M412" s="39">
        <f t="shared" ref="M412" si="293">IFERROR(I412+J412, "X")</f>
        <v>0.12783894993585448</v>
      </c>
      <c r="N412" s="42"/>
      <c r="O412" s="8"/>
      <c r="P412" s="9"/>
      <c r="Q412" s="9"/>
      <c r="R412" s="8"/>
      <c r="S412" s="9"/>
      <c r="T412" s="9"/>
      <c r="U412" s="8"/>
      <c r="V412" s="9"/>
      <c r="W412" s="9"/>
      <c r="X412" s="9"/>
      <c r="Y412" s="8"/>
      <c r="Z412" s="9"/>
      <c r="AA412" s="8">
        <v>1</v>
      </c>
      <c r="AB412" s="9">
        <v>0</v>
      </c>
      <c r="AC412" s="8">
        <v>0</v>
      </c>
      <c r="AD412" s="9">
        <v>0</v>
      </c>
      <c r="AE412" s="9">
        <v>1</v>
      </c>
      <c r="AF412" s="9">
        <v>0</v>
      </c>
      <c r="AG412" s="9">
        <v>0</v>
      </c>
      <c r="AH412" s="8">
        <v>11501</v>
      </c>
      <c r="AI412" s="9">
        <v>11</v>
      </c>
      <c r="AJ412" s="9">
        <f t="shared" si="287"/>
        <v>11489</v>
      </c>
      <c r="AL412" s="7">
        <v>5.6660000000000004</v>
      </c>
      <c r="AM412" s="7">
        <v>20.492000000000001</v>
      </c>
      <c r="AN412" s="9">
        <v>1</v>
      </c>
      <c r="AO412" s="9">
        <v>0</v>
      </c>
      <c r="AP412" s="9">
        <v>0</v>
      </c>
      <c r="AQ412" s="9">
        <v>0</v>
      </c>
      <c r="AR412" s="9">
        <v>0</v>
      </c>
      <c r="AS412" s="9">
        <v>1</v>
      </c>
      <c r="AT412" s="8">
        <v>0</v>
      </c>
      <c r="AU412" s="9">
        <v>1</v>
      </c>
      <c r="AV412" s="31">
        <v>0</v>
      </c>
      <c r="AW412" s="9">
        <v>1</v>
      </c>
      <c r="AX412" s="9">
        <v>0</v>
      </c>
      <c r="AY412" s="31">
        <v>0</v>
      </c>
      <c r="AZ412" s="21">
        <v>2002</v>
      </c>
      <c r="BA412" s="23"/>
      <c r="BB412" s="39">
        <v>0.44</v>
      </c>
      <c r="BC412" s="39">
        <v>9.7000000000000003E-2</v>
      </c>
      <c r="BD412" s="39">
        <v>0.35499999999999998</v>
      </c>
      <c r="BE412" s="59">
        <f>1-(SUM(BB412:BD412))</f>
        <v>0.10799999999999998</v>
      </c>
      <c r="BF412" s="39">
        <v>0.64</v>
      </c>
      <c r="BG412" s="59">
        <v>0.33</v>
      </c>
      <c r="BH412" s="39" t="s">
        <v>433</v>
      </c>
      <c r="BI412" s="39" t="s">
        <v>433</v>
      </c>
      <c r="BJ412" s="39" t="s">
        <v>433</v>
      </c>
      <c r="BK412" s="39" t="s">
        <v>433</v>
      </c>
      <c r="BL412" s="39" t="s">
        <v>433</v>
      </c>
      <c r="BM412" s="57">
        <v>0.57999999999999996</v>
      </c>
      <c r="BN412" s="18">
        <v>0.42</v>
      </c>
      <c r="BO412">
        <v>1</v>
      </c>
      <c r="BP412" s="54">
        <v>0</v>
      </c>
      <c r="BQ412" t="s">
        <v>433</v>
      </c>
      <c r="BR412" s="54" t="s">
        <v>433</v>
      </c>
      <c r="BT412" s="18"/>
      <c r="BU412">
        <f t="shared" si="286"/>
        <v>0.52700000000000002</v>
      </c>
      <c r="BV412" s="18">
        <v>0.47299999999999998</v>
      </c>
      <c r="BW412" s="18" t="s">
        <v>214</v>
      </c>
      <c r="CD412" s="18"/>
      <c r="CG412" s="18"/>
      <c r="CJ412" s="25">
        <v>33.378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 s="18">
        <v>0</v>
      </c>
      <c r="CS412">
        <v>0</v>
      </c>
      <c r="CT412">
        <v>0</v>
      </c>
      <c r="CU412">
        <v>1</v>
      </c>
      <c r="CV412" s="18">
        <v>0</v>
      </c>
      <c r="CW412">
        <v>0</v>
      </c>
      <c r="CX412">
        <v>0</v>
      </c>
      <c r="CY412">
        <v>0</v>
      </c>
      <c r="CZ412">
        <v>0</v>
      </c>
      <c r="DA412" s="18">
        <v>0</v>
      </c>
      <c r="DB412">
        <v>0</v>
      </c>
      <c r="DC412">
        <v>0</v>
      </c>
      <c r="DD412">
        <v>1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1</v>
      </c>
      <c r="DL412" s="18">
        <v>1</v>
      </c>
      <c r="DN412" s="18"/>
      <c r="DS412" s="43" t="s">
        <v>397</v>
      </c>
    </row>
    <row r="413" spans="1:123" x14ac:dyDescent="0.25">
      <c r="A413">
        <v>412</v>
      </c>
      <c r="B413">
        <v>25</v>
      </c>
      <c r="C413" s="25" t="s">
        <v>595</v>
      </c>
      <c r="D413" s="12">
        <v>2.8618675580692976</v>
      </c>
      <c r="E413" s="14">
        <v>0.38414329638514066</v>
      </c>
      <c r="F413" s="7">
        <v>7.4499999999999993</v>
      </c>
      <c r="G413" s="7">
        <f t="shared" ref="G413:G444" si="294">D413-E413</f>
        <v>2.4777242616841568</v>
      </c>
      <c r="H413" s="16">
        <f t="shared" ref="H413:H444" si="295">D413+E413</f>
        <v>3.2460108544544384</v>
      </c>
      <c r="I413" s="11">
        <f t="shared" si="275"/>
        <v>6.9358608038768421E-2</v>
      </c>
      <c r="J413" s="39">
        <f t="shared" si="276"/>
        <v>9.3098802736601913E-3</v>
      </c>
      <c r="K413" s="39">
        <f t="shared" ref="K413:K425" si="296">IFERROR(1/J413, "X")</f>
        <v>107.41276693205515</v>
      </c>
      <c r="L413" s="39">
        <f t="shared" ref="L413:L425" si="297">IFERROR(I413-J413, "X")</f>
        <v>6.004872776510823E-2</v>
      </c>
      <c r="M413" s="39">
        <f t="shared" ref="M413:M425" si="298">IFERROR(I413+J413, "X")</f>
        <v>7.8668488312428619E-2</v>
      </c>
      <c r="N413" s="42"/>
      <c r="O413" s="8"/>
      <c r="P413" s="9"/>
      <c r="Q413" s="9"/>
      <c r="R413" s="8"/>
      <c r="S413" s="9"/>
      <c r="T413" s="9"/>
      <c r="U413" s="8"/>
      <c r="V413" s="9"/>
      <c r="W413" s="9"/>
      <c r="X413" s="9"/>
      <c r="Y413" s="8"/>
      <c r="Z413" s="9"/>
      <c r="AA413" s="8">
        <v>1</v>
      </c>
      <c r="AB413" s="9">
        <v>0</v>
      </c>
      <c r="AC413" s="8">
        <v>0</v>
      </c>
      <c r="AD413" s="9">
        <v>0</v>
      </c>
      <c r="AE413" s="9">
        <v>1</v>
      </c>
      <c r="AF413" s="9">
        <v>0</v>
      </c>
      <c r="AG413" s="9">
        <v>0</v>
      </c>
      <c r="AH413" s="8">
        <v>11501</v>
      </c>
      <c r="AI413" s="9">
        <v>18</v>
      </c>
      <c r="AJ413" s="9">
        <f t="shared" si="287"/>
        <v>11482</v>
      </c>
      <c r="AL413" s="7">
        <v>5</v>
      </c>
      <c r="AM413" s="7">
        <v>20.492000000000001</v>
      </c>
      <c r="AN413" s="9">
        <v>0</v>
      </c>
      <c r="AO413" s="9">
        <v>1</v>
      </c>
      <c r="AP413" s="9">
        <v>0</v>
      </c>
      <c r="AQ413" s="9">
        <v>0</v>
      </c>
      <c r="AR413" s="9">
        <v>0</v>
      </c>
      <c r="AS413" s="9">
        <v>1</v>
      </c>
      <c r="AT413" s="8">
        <v>0</v>
      </c>
      <c r="AU413" s="9">
        <v>1</v>
      </c>
      <c r="AV413" s="31">
        <v>0</v>
      </c>
      <c r="AW413" s="9">
        <v>1</v>
      </c>
      <c r="AX413" s="9">
        <v>0</v>
      </c>
      <c r="AY413" s="31">
        <v>0</v>
      </c>
      <c r="AZ413" s="21">
        <v>2002</v>
      </c>
      <c r="BA413" s="23"/>
      <c r="BB413" s="39">
        <v>0.44</v>
      </c>
      <c r="BC413" s="39">
        <v>9.7000000000000003E-2</v>
      </c>
      <c r="BD413" s="39">
        <v>0.35499999999999998</v>
      </c>
      <c r="BE413" s="59">
        <f t="shared" ref="BE413:BE419" si="299">1-(SUM(BB413:BD413))</f>
        <v>0.10799999999999998</v>
      </c>
      <c r="BF413" s="39">
        <v>0.64</v>
      </c>
      <c r="BG413" s="59">
        <v>0.33</v>
      </c>
      <c r="BH413" s="39" t="s">
        <v>433</v>
      </c>
      <c r="BI413" s="39" t="s">
        <v>433</v>
      </c>
      <c r="BJ413" s="39" t="s">
        <v>433</v>
      </c>
      <c r="BK413" s="39" t="s">
        <v>433</v>
      </c>
      <c r="BL413" s="39" t="s">
        <v>433</v>
      </c>
      <c r="BM413" s="57">
        <v>0.57999999999999996</v>
      </c>
      <c r="BN413" s="18">
        <v>0.42</v>
      </c>
      <c r="BO413">
        <v>1</v>
      </c>
      <c r="BP413" s="54">
        <v>0</v>
      </c>
      <c r="BQ413" t="s">
        <v>433</v>
      </c>
      <c r="BR413" s="54" t="s">
        <v>433</v>
      </c>
      <c r="BT413" s="18"/>
      <c r="BU413">
        <f t="shared" si="286"/>
        <v>0.52700000000000002</v>
      </c>
      <c r="BV413" s="18">
        <v>0.47299999999999998</v>
      </c>
      <c r="BW413" s="18" t="s">
        <v>214</v>
      </c>
      <c r="CD413" s="18"/>
      <c r="CG413" s="18"/>
      <c r="CJ413" s="25">
        <v>33.378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 s="18">
        <v>0</v>
      </c>
      <c r="CS413">
        <v>0</v>
      </c>
      <c r="CT413">
        <v>0</v>
      </c>
      <c r="CU413">
        <v>1</v>
      </c>
      <c r="CV413" s="18">
        <v>0</v>
      </c>
      <c r="CW413">
        <v>0</v>
      </c>
      <c r="CX413">
        <v>0</v>
      </c>
      <c r="CY413">
        <v>0</v>
      </c>
      <c r="CZ413">
        <v>0</v>
      </c>
      <c r="DA413" s="18">
        <v>0</v>
      </c>
      <c r="DB413">
        <v>0</v>
      </c>
      <c r="DC413">
        <v>0</v>
      </c>
      <c r="DD413">
        <v>1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</v>
      </c>
      <c r="DL413" s="18">
        <v>1</v>
      </c>
      <c r="DN413" s="18"/>
      <c r="DS413" s="43" t="s">
        <v>397</v>
      </c>
    </row>
    <row r="414" spans="1:123" x14ac:dyDescent="0.25">
      <c r="A414">
        <v>413</v>
      </c>
      <c r="B414">
        <v>25</v>
      </c>
      <c r="C414" s="25" t="s">
        <v>595</v>
      </c>
      <c r="D414" s="12">
        <v>4.4316374840892347</v>
      </c>
      <c r="E414" s="14">
        <v>0.31318992820418623</v>
      </c>
      <c r="F414" s="7">
        <v>14.149999999999999</v>
      </c>
      <c r="G414" s="7">
        <f t="shared" si="294"/>
        <v>4.1184475558850488</v>
      </c>
      <c r="H414" s="16">
        <f t="shared" si="295"/>
        <v>4.7448274122934206</v>
      </c>
      <c r="I414" s="11">
        <f t="shared" si="275"/>
        <v>0.13091629410405495</v>
      </c>
      <c r="J414" s="39">
        <f t="shared" si="276"/>
        <v>9.2520349190144836E-3</v>
      </c>
      <c r="K414" s="39">
        <f t="shared" si="296"/>
        <v>108.08433050169668</v>
      </c>
      <c r="L414" s="39">
        <f t="shared" si="297"/>
        <v>0.12166425918504047</v>
      </c>
      <c r="M414" s="39">
        <f t="shared" si="298"/>
        <v>0.14016832902306944</v>
      </c>
      <c r="N414" s="42"/>
      <c r="O414" s="8"/>
      <c r="P414" s="9"/>
      <c r="Q414" s="9"/>
      <c r="R414" s="8"/>
      <c r="S414" s="9"/>
      <c r="T414" s="9"/>
      <c r="U414" s="8"/>
      <c r="V414" s="9"/>
      <c r="W414" s="9"/>
      <c r="X414" s="9"/>
      <c r="Y414" s="8"/>
      <c r="Z414" s="9"/>
      <c r="AA414" s="8">
        <v>1</v>
      </c>
      <c r="AB414" s="9">
        <v>0</v>
      </c>
      <c r="AC414" s="8">
        <v>0</v>
      </c>
      <c r="AD414" s="9">
        <v>0</v>
      </c>
      <c r="AE414" s="9">
        <v>1</v>
      </c>
      <c r="AF414" s="9">
        <v>0</v>
      </c>
      <c r="AG414" s="9">
        <v>0</v>
      </c>
      <c r="AH414" s="8">
        <v>11501</v>
      </c>
      <c r="AI414" s="9">
        <v>18</v>
      </c>
      <c r="AJ414" s="9">
        <f t="shared" si="287"/>
        <v>11482</v>
      </c>
      <c r="AL414" s="7">
        <v>8</v>
      </c>
      <c r="AM414" s="7">
        <v>20.492000000000001</v>
      </c>
      <c r="AN414" s="9">
        <v>0</v>
      </c>
      <c r="AO414" s="9">
        <v>1</v>
      </c>
      <c r="AP414" s="9">
        <v>0</v>
      </c>
      <c r="AQ414" s="9">
        <v>0</v>
      </c>
      <c r="AR414" s="9">
        <v>0</v>
      </c>
      <c r="AS414" s="9">
        <v>1</v>
      </c>
      <c r="AT414" s="8">
        <v>0</v>
      </c>
      <c r="AU414" s="9">
        <v>1</v>
      </c>
      <c r="AV414" s="31">
        <v>0</v>
      </c>
      <c r="AW414" s="9">
        <v>1</v>
      </c>
      <c r="AX414" s="9">
        <v>0</v>
      </c>
      <c r="AY414" s="31">
        <v>0</v>
      </c>
      <c r="AZ414" s="21">
        <v>2002</v>
      </c>
      <c r="BA414" s="23"/>
      <c r="BB414" s="39">
        <v>0.44</v>
      </c>
      <c r="BC414" s="39">
        <v>9.7000000000000003E-2</v>
      </c>
      <c r="BD414" s="39">
        <v>0.35499999999999998</v>
      </c>
      <c r="BE414" s="59">
        <f t="shared" si="299"/>
        <v>0.10799999999999998</v>
      </c>
      <c r="BF414" s="39">
        <v>0.64</v>
      </c>
      <c r="BG414" s="59">
        <v>0.33</v>
      </c>
      <c r="BH414" s="39" t="s">
        <v>433</v>
      </c>
      <c r="BI414" s="39" t="s">
        <v>433</v>
      </c>
      <c r="BJ414" s="39" t="s">
        <v>433</v>
      </c>
      <c r="BK414" s="39" t="s">
        <v>433</v>
      </c>
      <c r="BL414" s="39" t="s">
        <v>433</v>
      </c>
      <c r="BM414" s="57">
        <v>0.57999999999999996</v>
      </c>
      <c r="BN414" s="18">
        <v>0.42</v>
      </c>
      <c r="BO414">
        <v>1</v>
      </c>
      <c r="BP414" s="54">
        <v>0</v>
      </c>
      <c r="BQ414" t="s">
        <v>433</v>
      </c>
      <c r="BR414" s="54" t="s">
        <v>433</v>
      </c>
      <c r="BT414" s="18"/>
      <c r="BU414">
        <f t="shared" si="286"/>
        <v>0.52700000000000002</v>
      </c>
      <c r="BV414" s="18">
        <v>0.47299999999999998</v>
      </c>
      <c r="BW414" s="18" t="s">
        <v>214</v>
      </c>
      <c r="CD414" s="18"/>
      <c r="CG414" s="18"/>
      <c r="CJ414" s="25">
        <v>33.378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 s="18">
        <v>0</v>
      </c>
      <c r="CS414">
        <v>0</v>
      </c>
      <c r="CT414">
        <v>0</v>
      </c>
      <c r="CU414">
        <v>1</v>
      </c>
      <c r="CV414" s="18">
        <v>0</v>
      </c>
      <c r="CW414">
        <v>0</v>
      </c>
      <c r="CX414">
        <v>0</v>
      </c>
      <c r="CY414">
        <v>0</v>
      </c>
      <c r="CZ414">
        <v>0</v>
      </c>
      <c r="DA414" s="18">
        <v>0</v>
      </c>
      <c r="DB414">
        <v>0</v>
      </c>
      <c r="DC414">
        <v>0</v>
      </c>
      <c r="DD414">
        <v>1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</v>
      </c>
      <c r="DL414" s="18">
        <v>1</v>
      </c>
      <c r="DN414" s="18"/>
      <c r="DS414" s="43" t="s">
        <v>397</v>
      </c>
    </row>
    <row r="415" spans="1:123" x14ac:dyDescent="0.25">
      <c r="A415">
        <v>414</v>
      </c>
      <c r="B415">
        <v>25</v>
      </c>
      <c r="C415" s="25" t="s">
        <v>595</v>
      </c>
      <c r="D415" s="12">
        <v>12.461862071858331</v>
      </c>
      <c r="E415" s="14">
        <v>0.46761208524796732</v>
      </c>
      <c r="F415" s="7">
        <v>26.650000000000002</v>
      </c>
      <c r="G415" s="7">
        <f t="shared" si="294"/>
        <v>11.994249986610363</v>
      </c>
      <c r="H415" s="16">
        <f t="shared" si="295"/>
        <v>12.929474157106299</v>
      </c>
      <c r="I415" s="11">
        <f t="shared" si="275"/>
        <v>0.24135470728117522</v>
      </c>
      <c r="J415" s="39">
        <f t="shared" si="276"/>
        <v>9.0564618116763685E-3</v>
      </c>
      <c r="K415" s="39">
        <f t="shared" si="296"/>
        <v>110.41839747071137</v>
      </c>
      <c r="L415" s="39">
        <f t="shared" si="297"/>
        <v>0.23229824546949884</v>
      </c>
      <c r="M415" s="39">
        <f t="shared" si="298"/>
        <v>0.2504111690928516</v>
      </c>
      <c r="N415" s="42"/>
      <c r="O415" s="8"/>
      <c r="P415" s="9"/>
      <c r="Q415" s="9"/>
      <c r="R415" s="8"/>
      <c r="S415" s="9"/>
      <c r="T415" s="9"/>
      <c r="U415" s="8"/>
      <c r="V415" s="9"/>
      <c r="W415" s="9"/>
      <c r="X415" s="9"/>
      <c r="Y415" s="8"/>
      <c r="Z415" s="9"/>
      <c r="AA415" s="8">
        <v>1</v>
      </c>
      <c r="AB415" s="9">
        <v>0</v>
      </c>
      <c r="AC415" s="8">
        <v>0</v>
      </c>
      <c r="AD415" s="9">
        <v>0</v>
      </c>
      <c r="AE415" s="9">
        <v>1</v>
      </c>
      <c r="AF415" s="9">
        <v>0</v>
      </c>
      <c r="AG415" s="9">
        <v>0</v>
      </c>
      <c r="AH415" s="8">
        <v>11501</v>
      </c>
      <c r="AI415" s="9">
        <v>18</v>
      </c>
      <c r="AJ415" s="9">
        <f t="shared" si="287"/>
        <v>11482</v>
      </c>
      <c r="AL415" s="7">
        <v>10</v>
      </c>
      <c r="AM415" s="7">
        <v>20.492000000000001</v>
      </c>
      <c r="AN415" s="9">
        <v>0</v>
      </c>
      <c r="AO415" s="9">
        <v>1</v>
      </c>
      <c r="AP415" s="9">
        <v>0</v>
      </c>
      <c r="AQ415" s="9">
        <v>0</v>
      </c>
      <c r="AR415" s="9">
        <v>0</v>
      </c>
      <c r="AS415" s="9">
        <v>1</v>
      </c>
      <c r="AT415" s="8">
        <v>0</v>
      </c>
      <c r="AU415" s="9">
        <v>1</v>
      </c>
      <c r="AV415" s="31">
        <v>0</v>
      </c>
      <c r="AW415" s="9">
        <v>1</v>
      </c>
      <c r="AX415" s="9">
        <v>0</v>
      </c>
      <c r="AY415" s="31">
        <v>0</v>
      </c>
      <c r="AZ415" s="21">
        <v>2002</v>
      </c>
      <c r="BA415" s="23"/>
      <c r="BB415" s="39">
        <v>0.44</v>
      </c>
      <c r="BC415" s="39">
        <v>9.7000000000000003E-2</v>
      </c>
      <c r="BD415" s="39">
        <v>0.35499999999999998</v>
      </c>
      <c r="BE415" s="59">
        <f t="shared" si="299"/>
        <v>0.10799999999999998</v>
      </c>
      <c r="BF415" s="39">
        <v>0.64</v>
      </c>
      <c r="BG415" s="59">
        <v>0.33</v>
      </c>
      <c r="BH415" s="39" t="s">
        <v>433</v>
      </c>
      <c r="BI415" s="39" t="s">
        <v>433</v>
      </c>
      <c r="BJ415" s="39" t="s">
        <v>433</v>
      </c>
      <c r="BK415" s="39" t="s">
        <v>433</v>
      </c>
      <c r="BL415" s="39" t="s">
        <v>433</v>
      </c>
      <c r="BM415" s="57">
        <v>0.57999999999999996</v>
      </c>
      <c r="BN415" s="18">
        <v>0.42</v>
      </c>
      <c r="BO415">
        <v>1</v>
      </c>
      <c r="BP415" s="54">
        <v>0</v>
      </c>
      <c r="BQ415" t="s">
        <v>433</v>
      </c>
      <c r="BR415" s="54" t="s">
        <v>433</v>
      </c>
      <c r="BT415" s="18"/>
      <c r="BU415">
        <f t="shared" si="286"/>
        <v>0.52700000000000002</v>
      </c>
      <c r="BV415" s="18">
        <v>0.47299999999999998</v>
      </c>
      <c r="BW415" s="18" t="s">
        <v>214</v>
      </c>
      <c r="CD415" s="18"/>
      <c r="CG415" s="18"/>
      <c r="CJ415" s="25">
        <v>33.378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 s="18">
        <v>0</v>
      </c>
      <c r="CS415">
        <v>0</v>
      </c>
      <c r="CT415">
        <v>0</v>
      </c>
      <c r="CU415">
        <v>1</v>
      </c>
      <c r="CV415" s="18">
        <v>0</v>
      </c>
      <c r="CW415">
        <v>0</v>
      </c>
      <c r="CX415">
        <v>0</v>
      </c>
      <c r="CY415">
        <v>0</v>
      </c>
      <c r="CZ415">
        <v>0</v>
      </c>
      <c r="DA415" s="18">
        <v>0</v>
      </c>
      <c r="DB415">
        <v>0</v>
      </c>
      <c r="DC415">
        <v>0</v>
      </c>
      <c r="DD415">
        <v>1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 s="18">
        <v>1</v>
      </c>
      <c r="DN415" s="18"/>
      <c r="DS415" s="43" t="s">
        <v>397</v>
      </c>
    </row>
    <row r="416" spans="1:123" x14ac:dyDescent="0.25">
      <c r="A416">
        <v>415</v>
      </c>
      <c r="B416">
        <v>25</v>
      </c>
      <c r="C416" s="25" t="s">
        <v>595</v>
      </c>
      <c r="D416" s="12">
        <v>10.023075465215992</v>
      </c>
      <c r="E416" s="14">
        <v>0.4107817813613111</v>
      </c>
      <c r="F416" s="7">
        <v>24.400000000000002</v>
      </c>
      <c r="G416" s="7">
        <f t="shared" si="294"/>
        <v>9.6122936838546806</v>
      </c>
      <c r="H416" s="16">
        <f t="shared" si="295"/>
        <v>10.433857246577304</v>
      </c>
      <c r="I416" s="11">
        <f t="shared" si="275"/>
        <v>0.22202599264435699</v>
      </c>
      <c r="J416" s="39">
        <f t="shared" si="276"/>
        <v>9.099425928047418E-3</v>
      </c>
      <c r="K416" s="39">
        <f t="shared" si="296"/>
        <v>109.89704272636274</v>
      </c>
      <c r="L416" s="39">
        <f t="shared" si="297"/>
        <v>0.21292656671630958</v>
      </c>
      <c r="M416" s="39">
        <f t="shared" si="298"/>
        <v>0.2311254185724044</v>
      </c>
      <c r="N416" s="42"/>
      <c r="O416" s="8"/>
      <c r="P416" s="9"/>
      <c r="Q416" s="9"/>
      <c r="R416" s="8"/>
      <c r="S416" s="9"/>
      <c r="T416" s="9"/>
      <c r="U416" s="8"/>
      <c r="V416" s="9"/>
      <c r="W416" s="9"/>
      <c r="X416" s="9"/>
      <c r="Y416" s="8"/>
      <c r="Z416" s="9"/>
      <c r="AA416" s="8">
        <v>1</v>
      </c>
      <c r="AB416" s="9">
        <v>0</v>
      </c>
      <c r="AC416" s="8">
        <v>0</v>
      </c>
      <c r="AD416" s="9">
        <v>0</v>
      </c>
      <c r="AE416" s="9">
        <v>1</v>
      </c>
      <c r="AF416" s="9">
        <v>0</v>
      </c>
      <c r="AG416" s="9">
        <v>0</v>
      </c>
      <c r="AH416" s="8">
        <v>11501</v>
      </c>
      <c r="AI416" s="9">
        <v>18</v>
      </c>
      <c r="AJ416" s="9">
        <f t="shared" si="287"/>
        <v>11482</v>
      </c>
      <c r="AL416" s="7">
        <v>12</v>
      </c>
      <c r="AM416" s="7">
        <v>20.492000000000001</v>
      </c>
      <c r="AN416" s="9">
        <v>0</v>
      </c>
      <c r="AO416" s="9">
        <v>1</v>
      </c>
      <c r="AP416" s="9">
        <v>0</v>
      </c>
      <c r="AQ416" s="9">
        <v>0</v>
      </c>
      <c r="AR416" s="9">
        <v>0</v>
      </c>
      <c r="AS416" s="9">
        <v>1</v>
      </c>
      <c r="AT416" s="8">
        <v>0</v>
      </c>
      <c r="AU416" s="9">
        <v>1</v>
      </c>
      <c r="AV416" s="31">
        <v>0</v>
      </c>
      <c r="AW416" s="9">
        <v>1</v>
      </c>
      <c r="AX416" s="9">
        <v>0</v>
      </c>
      <c r="AY416" s="31">
        <v>0</v>
      </c>
      <c r="AZ416" s="21">
        <v>2002</v>
      </c>
      <c r="BA416" s="23"/>
      <c r="BB416" s="39">
        <v>0.44</v>
      </c>
      <c r="BC416" s="39">
        <v>9.7000000000000003E-2</v>
      </c>
      <c r="BD416" s="39">
        <v>0.35499999999999998</v>
      </c>
      <c r="BE416" s="59">
        <f t="shared" si="299"/>
        <v>0.10799999999999998</v>
      </c>
      <c r="BF416" s="39">
        <v>0.64</v>
      </c>
      <c r="BG416" s="59">
        <v>0.33</v>
      </c>
      <c r="BH416" s="39" t="s">
        <v>433</v>
      </c>
      <c r="BI416" s="39" t="s">
        <v>433</v>
      </c>
      <c r="BJ416" s="39" t="s">
        <v>433</v>
      </c>
      <c r="BK416" s="39" t="s">
        <v>433</v>
      </c>
      <c r="BL416" s="39" t="s">
        <v>433</v>
      </c>
      <c r="BM416" s="57">
        <v>0.57999999999999996</v>
      </c>
      <c r="BN416" s="18">
        <v>0.42</v>
      </c>
      <c r="BO416">
        <v>1</v>
      </c>
      <c r="BP416" s="54">
        <v>0</v>
      </c>
      <c r="BQ416" t="s">
        <v>433</v>
      </c>
      <c r="BR416" s="54" t="s">
        <v>433</v>
      </c>
      <c r="BT416" s="18"/>
      <c r="BU416">
        <f t="shared" si="286"/>
        <v>0.52700000000000002</v>
      </c>
      <c r="BV416" s="18">
        <v>0.47299999999999998</v>
      </c>
      <c r="BW416" s="18" t="s">
        <v>214</v>
      </c>
      <c r="CD416" s="18"/>
      <c r="CG416" s="18"/>
      <c r="CJ416" s="25">
        <v>33.378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 s="18">
        <v>0</v>
      </c>
      <c r="CS416">
        <v>0</v>
      </c>
      <c r="CT416">
        <v>0</v>
      </c>
      <c r="CU416">
        <v>1</v>
      </c>
      <c r="CV416" s="18">
        <v>0</v>
      </c>
      <c r="CW416">
        <v>0</v>
      </c>
      <c r="CX416">
        <v>0</v>
      </c>
      <c r="CY416">
        <v>0</v>
      </c>
      <c r="CZ416">
        <v>0</v>
      </c>
      <c r="DA416" s="18">
        <v>0</v>
      </c>
      <c r="DB416">
        <v>0</v>
      </c>
      <c r="DC416">
        <v>0</v>
      </c>
      <c r="DD416">
        <v>1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 s="18">
        <v>1</v>
      </c>
      <c r="DN416" s="18"/>
      <c r="DS416" s="43" t="s">
        <v>397</v>
      </c>
    </row>
    <row r="417" spans="1:123" x14ac:dyDescent="0.25">
      <c r="A417">
        <v>416</v>
      </c>
      <c r="B417">
        <v>25</v>
      </c>
      <c r="C417" s="25" t="s">
        <v>595</v>
      </c>
      <c r="D417" s="12">
        <v>13.257758507094074</v>
      </c>
      <c r="E417" s="14">
        <v>0.40134485894331207</v>
      </c>
      <c r="F417" s="7">
        <v>33.033333333333331</v>
      </c>
      <c r="G417" s="7">
        <f t="shared" si="294"/>
        <v>12.856413648150761</v>
      </c>
      <c r="H417" s="16">
        <f t="shared" si="295"/>
        <v>13.659103366037387</v>
      </c>
      <c r="I417" s="11">
        <f t="shared" si="275"/>
        <v>0.29459777921080099</v>
      </c>
      <c r="J417" s="39">
        <f t="shared" si="276"/>
        <v>8.9181971506801534E-3</v>
      </c>
      <c r="K417" s="39">
        <f t="shared" si="296"/>
        <v>112.13028632403963</v>
      </c>
      <c r="L417" s="39">
        <f t="shared" si="297"/>
        <v>0.28567958206012084</v>
      </c>
      <c r="M417" s="39">
        <f t="shared" si="298"/>
        <v>0.30351597636148114</v>
      </c>
      <c r="N417" s="42"/>
      <c r="O417" s="8"/>
      <c r="P417" s="9"/>
      <c r="Q417" s="9"/>
      <c r="R417" s="8"/>
      <c r="S417" s="9"/>
      <c r="T417" s="9"/>
      <c r="U417" s="8"/>
      <c r="V417" s="9"/>
      <c r="W417" s="9"/>
      <c r="X417" s="9"/>
      <c r="Y417" s="8"/>
      <c r="Z417" s="9"/>
      <c r="AA417" s="8">
        <v>1</v>
      </c>
      <c r="AB417" s="9">
        <v>0</v>
      </c>
      <c r="AC417" s="8">
        <v>0</v>
      </c>
      <c r="AD417" s="9">
        <v>0</v>
      </c>
      <c r="AE417" s="9">
        <v>1</v>
      </c>
      <c r="AF417" s="9">
        <v>0</v>
      </c>
      <c r="AG417" s="9">
        <v>0</v>
      </c>
      <c r="AH417" s="8">
        <v>11501</v>
      </c>
      <c r="AI417" s="9">
        <v>18</v>
      </c>
      <c r="AJ417" s="9">
        <f t="shared" si="287"/>
        <v>11482</v>
      </c>
      <c r="AL417" s="7">
        <v>14</v>
      </c>
      <c r="AM417" s="7">
        <v>20.492000000000001</v>
      </c>
      <c r="AN417" s="9">
        <v>0</v>
      </c>
      <c r="AO417" s="9">
        <v>1</v>
      </c>
      <c r="AP417" s="9">
        <v>0</v>
      </c>
      <c r="AQ417" s="9">
        <v>0</v>
      </c>
      <c r="AR417" s="9">
        <v>0</v>
      </c>
      <c r="AS417" s="9">
        <v>1</v>
      </c>
      <c r="AT417" s="8">
        <v>0</v>
      </c>
      <c r="AU417" s="9">
        <v>1</v>
      </c>
      <c r="AV417" s="31">
        <v>0</v>
      </c>
      <c r="AW417" s="9">
        <v>1</v>
      </c>
      <c r="AX417" s="9">
        <v>0</v>
      </c>
      <c r="AY417" s="31">
        <v>0</v>
      </c>
      <c r="AZ417" s="21">
        <v>2002</v>
      </c>
      <c r="BA417" s="23"/>
      <c r="BB417" s="39">
        <v>0.44</v>
      </c>
      <c r="BC417" s="39">
        <v>9.7000000000000003E-2</v>
      </c>
      <c r="BD417" s="39">
        <v>0.35499999999999998</v>
      </c>
      <c r="BE417" s="59">
        <f t="shared" si="299"/>
        <v>0.10799999999999998</v>
      </c>
      <c r="BF417" s="39">
        <v>0.64</v>
      </c>
      <c r="BG417" s="59">
        <v>0.33</v>
      </c>
      <c r="BH417" s="39" t="s">
        <v>433</v>
      </c>
      <c r="BI417" s="39" t="s">
        <v>433</v>
      </c>
      <c r="BJ417" s="39" t="s">
        <v>433</v>
      </c>
      <c r="BK417" s="39" t="s">
        <v>433</v>
      </c>
      <c r="BL417" s="39" t="s">
        <v>433</v>
      </c>
      <c r="BM417" s="57">
        <v>0.57999999999999996</v>
      </c>
      <c r="BN417" s="18">
        <v>0.42</v>
      </c>
      <c r="BO417">
        <v>1</v>
      </c>
      <c r="BP417" s="54">
        <v>0</v>
      </c>
      <c r="BQ417" t="s">
        <v>433</v>
      </c>
      <c r="BR417" s="54" t="s">
        <v>433</v>
      </c>
      <c r="BT417" s="18"/>
      <c r="BU417">
        <f t="shared" si="286"/>
        <v>0.52700000000000002</v>
      </c>
      <c r="BV417" s="18">
        <v>0.47299999999999998</v>
      </c>
      <c r="BW417" s="18" t="s">
        <v>214</v>
      </c>
      <c r="CD417" s="18"/>
      <c r="CG417" s="18"/>
      <c r="CJ417" s="25">
        <v>33.378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 s="18">
        <v>0</v>
      </c>
      <c r="CS417">
        <v>0</v>
      </c>
      <c r="CT417">
        <v>0</v>
      </c>
      <c r="CU417">
        <v>1</v>
      </c>
      <c r="CV417" s="18">
        <v>0</v>
      </c>
      <c r="CW417">
        <v>0</v>
      </c>
      <c r="CX417">
        <v>0</v>
      </c>
      <c r="CY417">
        <v>0</v>
      </c>
      <c r="CZ417">
        <v>0</v>
      </c>
      <c r="DA417" s="18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 s="18">
        <v>1</v>
      </c>
      <c r="DN417" s="18"/>
      <c r="DS417" s="43" t="s">
        <v>397</v>
      </c>
    </row>
    <row r="418" spans="1:123" x14ac:dyDescent="0.25">
      <c r="A418">
        <v>417</v>
      </c>
      <c r="B418">
        <v>25</v>
      </c>
      <c r="C418" s="25" t="s">
        <v>595</v>
      </c>
      <c r="D418" s="12">
        <v>12.91474433343347</v>
      </c>
      <c r="E418" s="14">
        <v>0.31094890048395196</v>
      </c>
      <c r="F418" s="7">
        <v>41.533333333333331</v>
      </c>
      <c r="G418" s="7">
        <f t="shared" si="294"/>
        <v>12.603795432949518</v>
      </c>
      <c r="H418" s="16">
        <f t="shared" si="295"/>
        <v>13.225693233917422</v>
      </c>
      <c r="I418" s="11">
        <f t="shared" si="275"/>
        <v>0.36140520779130031</v>
      </c>
      <c r="J418" s="39">
        <f t="shared" si="276"/>
        <v>8.7015700110264927E-3</v>
      </c>
      <c r="K418" s="39">
        <f t="shared" si="296"/>
        <v>114.92178983020486</v>
      </c>
      <c r="L418" s="39">
        <f t="shared" si="297"/>
        <v>0.3527036377802738</v>
      </c>
      <c r="M418" s="39">
        <f t="shared" si="298"/>
        <v>0.37010677780232681</v>
      </c>
      <c r="N418" s="42"/>
      <c r="O418" s="8"/>
      <c r="P418" s="9"/>
      <c r="Q418" s="9"/>
      <c r="R418" s="8"/>
      <c r="S418" s="9"/>
      <c r="T418" s="9"/>
      <c r="U418" s="8"/>
      <c r="V418" s="9"/>
      <c r="W418" s="9"/>
      <c r="X418" s="9"/>
      <c r="Y418" s="8"/>
      <c r="Z418" s="9"/>
      <c r="AA418" s="8">
        <v>1</v>
      </c>
      <c r="AB418" s="9">
        <v>0</v>
      </c>
      <c r="AC418" s="8">
        <v>0</v>
      </c>
      <c r="AD418" s="9">
        <v>0</v>
      </c>
      <c r="AE418" s="9">
        <v>1</v>
      </c>
      <c r="AF418" s="9">
        <v>0</v>
      </c>
      <c r="AG418" s="9">
        <v>0</v>
      </c>
      <c r="AH418" s="8">
        <v>11501</v>
      </c>
      <c r="AI418" s="9">
        <v>18</v>
      </c>
      <c r="AJ418" s="9">
        <f t="shared" si="287"/>
        <v>11482</v>
      </c>
      <c r="AL418" s="7">
        <v>16</v>
      </c>
      <c r="AM418" s="7">
        <v>20.492000000000001</v>
      </c>
      <c r="AN418" s="9">
        <v>0</v>
      </c>
      <c r="AO418" s="9">
        <v>1</v>
      </c>
      <c r="AP418" s="9">
        <v>0</v>
      </c>
      <c r="AQ418" s="9">
        <v>0</v>
      </c>
      <c r="AR418" s="9">
        <v>0</v>
      </c>
      <c r="AS418" s="9">
        <v>1</v>
      </c>
      <c r="AT418" s="8">
        <v>0</v>
      </c>
      <c r="AU418" s="9">
        <v>1</v>
      </c>
      <c r="AV418" s="31">
        <v>0</v>
      </c>
      <c r="AW418" s="9">
        <v>1</v>
      </c>
      <c r="AX418" s="9">
        <v>0</v>
      </c>
      <c r="AY418" s="31">
        <v>0</v>
      </c>
      <c r="AZ418" s="21">
        <v>2002</v>
      </c>
      <c r="BA418" s="23"/>
      <c r="BB418" s="39">
        <v>0.44</v>
      </c>
      <c r="BC418" s="39">
        <v>9.7000000000000003E-2</v>
      </c>
      <c r="BD418" s="39">
        <v>0.35499999999999998</v>
      </c>
      <c r="BE418" s="59">
        <f t="shared" si="299"/>
        <v>0.10799999999999998</v>
      </c>
      <c r="BF418" s="39">
        <v>0.64</v>
      </c>
      <c r="BG418" s="59">
        <v>0.33</v>
      </c>
      <c r="BH418" s="39" t="s">
        <v>433</v>
      </c>
      <c r="BI418" s="39" t="s">
        <v>433</v>
      </c>
      <c r="BJ418" s="39" t="s">
        <v>433</v>
      </c>
      <c r="BK418" s="39" t="s">
        <v>433</v>
      </c>
      <c r="BL418" s="39" t="s">
        <v>433</v>
      </c>
      <c r="BM418" s="57">
        <v>0.57999999999999996</v>
      </c>
      <c r="BN418" s="18">
        <v>0.42</v>
      </c>
      <c r="BO418">
        <v>1</v>
      </c>
      <c r="BP418" s="54">
        <v>0</v>
      </c>
      <c r="BQ418" t="s">
        <v>433</v>
      </c>
      <c r="BR418" s="54" t="s">
        <v>433</v>
      </c>
      <c r="BT418" s="18"/>
      <c r="BU418">
        <f t="shared" si="286"/>
        <v>0.52700000000000002</v>
      </c>
      <c r="BV418" s="18">
        <v>0.47299999999999998</v>
      </c>
      <c r="BW418" s="18" t="s">
        <v>214</v>
      </c>
      <c r="CD418" s="18"/>
      <c r="CG418" s="18"/>
      <c r="CJ418" s="25">
        <v>33.378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 s="18">
        <v>0</v>
      </c>
      <c r="CS418">
        <v>0</v>
      </c>
      <c r="CT418">
        <v>0</v>
      </c>
      <c r="CU418">
        <v>1</v>
      </c>
      <c r="CV418" s="18">
        <v>0</v>
      </c>
      <c r="CW418">
        <v>0</v>
      </c>
      <c r="CX418">
        <v>0</v>
      </c>
      <c r="CY418">
        <v>0</v>
      </c>
      <c r="CZ418">
        <v>0</v>
      </c>
      <c r="DA418" s="18">
        <v>0</v>
      </c>
      <c r="DB418">
        <v>0</v>
      </c>
      <c r="DC418">
        <v>0</v>
      </c>
      <c r="DD418">
        <v>1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 s="18">
        <v>1</v>
      </c>
      <c r="DN418" s="18"/>
      <c r="DS418" s="43" t="s">
        <v>397</v>
      </c>
    </row>
    <row r="419" spans="1:123" x14ac:dyDescent="0.25">
      <c r="A419">
        <v>418</v>
      </c>
      <c r="B419">
        <v>25</v>
      </c>
      <c r="C419" s="25" t="s">
        <v>595</v>
      </c>
      <c r="D419" s="12">
        <v>14.2</v>
      </c>
      <c r="E419" s="14">
        <v>1</v>
      </c>
      <c r="F419" s="7">
        <f>D419/E419</f>
        <v>14.2</v>
      </c>
      <c r="G419" s="7">
        <f t="shared" si="294"/>
        <v>13.2</v>
      </c>
      <c r="H419" s="16">
        <f t="shared" si="295"/>
        <v>15.2</v>
      </c>
      <c r="I419" s="11">
        <f t="shared" si="275"/>
        <v>0.30222070698132025</v>
      </c>
      <c r="J419" s="39">
        <f t="shared" si="276"/>
        <v>2.1283148378966214E-2</v>
      </c>
      <c r="K419" s="39">
        <f t="shared" si="296"/>
        <v>46.985529687340971</v>
      </c>
      <c r="L419" s="39">
        <f t="shared" si="297"/>
        <v>0.28093755860235403</v>
      </c>
      <c r="M419" s="39">
        <f t="shared" si="298"/>
        <v>0.32350385536028647</v>
      </c>
      <c r="N419" s="42"/>
      <c r="O419" s="8"/>
      <c r="P419" s="9"/>
      <c r="Q419" s="9"/>
      <c r="R419" s="8"/>
      <c r="S419" s="9"/>
      <c r="T419" s="9"/>
      <c r="U419" s="8"/>
      <c r="V419" s="9"/>
      <c r="W419" s="9"/>
      <c r="X419" s="9"/>
      <c r="Y419" s="8"/>
      <c r="Z419" s="9"/>
      <c r="AA419" s="8">
        <v>1</v>
      </c>
      <c r="AB419" s="9">
        <v>0</v>
      </c>
      <c r="AC419" s="8">
        <v>0</v>
      </c>
      <c r="AD419" s="9">
        <v>0</v>
      </c>
      <c r="AE419" s="9">
        <v>1</v>
      </c>
      <c r="AF419" s="9">
        <v>0</v>
      </c>
      <c r="AG419" s="9">
        <v>0</v>
      </c>
      <c r="AH419" s="8">
        <v>2018</v>
      </c>
      <c r="AI419" s="9">
        <v>11</v>
      </c>
      <c r="AJ419" s="9">
        <f t="shared" si="287"/>
        <v>2006</v>
      </c>
      <c r="AL419" s="7">
        <v>4.3259999999999996</v>
      </c>
      <c r="AM419" s="7">
        <v>20.097000000000001</v>
      </c>
      <c r="AN419" s="9">
        <v>1</v>
      </c>
      <c r="AO419" s="9">
        <v>0</v>
      </c>
      <c r="AP419" s="9">
        <v>0</v>
      </c>
      <c r="AQ419" s="9">
        <v>0</v>
      </c>
      <c r="AR419" s="9">
        <v>0</v>
      </c>
      <c r="AS419" s="9">
        <v>1</v>
      </c>
      <c r="AT419" s="8">
        <v>0</v>
      </c>
      <c r="AU419" s="9">
        <v>1</v>
      </c>
      <c r="AV419" s="31">
        <v>0</v>
      </c>
      <c r="AW419" s="9">
        <v>1</v>
      </c>
      <c r="AX419" s="9">
        <v>0</v>
      </c>
      <c r="AY419" s="31">
        <v>0</v>
      </c>
      <c r="AZ419" s="21">
        <v>2002</v>
      </c>
      <c r="BA419" s="23"/>
      <c r="BB419" s="39">
        <v>0.58099999999999996</v>
      </c>
      <c r="BC419" s="39">
        <v>9.0999999999999998E-2</v>
      </c>
      <c r="BD419" s="39">
        <v>0.20100000000000001</v>
      </c>
      <c r="BE419" s="59">
        <f t="shared" si="299"/>
        <v>0.127</v>
      </c>
      <c r="BF419" s="39">
        <v>0.33</v>
      </c>
      <c r="BG419" s="59">
        <v>0.64</v>
      </c>
      <c r="BH419" s="39" t="s">
        <v>433</v>
      </c>
      <c r="BI419" s="39" t="s">
        <v>433</v>
      </c>
      <c r="BJ419" s="39" t="s">
        <v>433</v>
      </c>
      <c r="BK419" s="39" t="s">
        <v>433</v>
      </c>
      <c r="BL419" s="39" t="s">
        <v>433</v>
      </c>
      <c r="BM419" s="57">
        <v>0.16</v>
      </c>
      <c r="BN419" s="18">
        <v>0.84</v>
      </c>
      <c r="BO419">
        <v>0</v>
      </c>
      <c r="BP419" s="54">
        <v>1</v>
      </c>
      <c r="BQ419" t="s">
        <v>433</v>
      </c>
      <c r="BR419" s="54" t="s">
        <v>433</v>
      </c>
      <c r="BT419" s="18"/>
      <c r="BU419">
        <f t="shared" si="286"/>
        <v>0.499</v>
      </c>
      <c r="BV419" s="18">
        <v>0.501</v>
      </c>
      <c r="BW419" s="18" t="s">
        <v>214</v>
      </c>
      <c r="CD419" s="18"/>
      <c r="CG419" s="18"/>
      <c r="CJ419" s="25">
        <v>32.451999999999998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 s="18">
        <v>0</v>
      </c>
      <c r="CS419">
        <v>0</v>
      </c>
      <c r="CT419">
        <v>0</v>
      </c>
      <c r="CU419">
        <v>1</v>
      </c>
      <c r="CV419" s="18">
        <v>0</v>
      </c>
      <c r="CW419">
        <v>0</v>
      </c>
      <c r="CX419">
        <v>0</v>
      </c>
      <c r="CY419">
        <v>0</v>
      </c>
      <c r="CZ419">
        <v>0</v>
      </c>
      <c r="DA419" s="18">
        <v>0</v>
      </c>
      <c r="DB419">
        <v>0</v>
      </c>
      <c r="DC419">
        <v>0</v>
      </c>
      <c r="DD419">
        <v>1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</v>
      </c>
      <c r="DL419" s="18">
        <v>1</v>
      </c>
      <c r="DN419" s="18"/>
      <c r="DS419" s="43" t="s">
        <v>397</v>
      </c>
    </row>
    <row r="420" spans="1:123" x14ac:dyDescent="0.25">
      <c r="A420">
        <v>419</v>
      </c>
      <c r="B420">
        <v>25</v>
      </c>
      <c r="C420" s="25" t="s">
        <v>595</v>
      </c>
      <c r="D420" s="12">
        <v>0.20858331137321162</v>
      </c>
      <c r="E420" s="14">
        <v>7.2973753250103177E-2</v>
      </c>
      <c r="F420" s="7">
        <v>2.8583333333333338</v>
      </c>
      <c r="G420" s="7">
        <f t="shared" si="294"/>
        <v>0.13560955812310843</v>
      </c>
      <c r="H420" s="16">
        <f t="shared" si="295"/>
        <v>0.28155706462331481</v>
      </c>
      <c r="I420" s="11">
        <f t="shared" si="275"/>
        <v>6.3800016035671786E-2</v>
      </c>
      <c r="J420" s="39">
        <f t="shared" si="276"/>
        <v>2.2320705318602366E-2</v>
      </c>
      <c r="K420" s="39">
        <f t="shared" si="296"/>
        <v>44.801451644388088</v>
      </c>
      <c r="L420" s="39">
        <f t="shared" si="297"/>
        <v>4.1479310717069423E-2</v>
      </c>
      <c r="M420" s="39">
        <f t="shared" si="298"/>
        <v>8.6120721354274149E-2</v>
      </c>
      <c r="N420" s="42"/>
      <c r="O420" s="8"/>
      <c r="P420" s="9"/>
      <c r="Q420" s="9"/>
      <c r="R420" s="8"/>
      <c r="S420" s="9"/>
      <c r="T420" s="9"/>
      <c r="U420" s="8"/>
      <c r="V420" s="9"/>
      <c r="W420" s="9"/>
      <c r="X420" s="9"/>
      <c r="Y420" s="8"/>
      <c r="Z420" s="9"/>
      <c r="AA420" s="8">
        <v>1</v>
      </c>
      <c r="AB420" s="9">
        <v>0</v>
      </c>
      <c r="AC420" s="8">
        <v>0</v>
      </c>
      <c r="AD420" s="9">
        <v>0</v>
      </c>
      <c r="AE420" s="9">
        <v>1</v>
      </c>
      <c r="AF420" s="9">
        <v>0</v>
      </c>
      <c r="AG420" s="9">
        <v>0</v>
      </c>
      <c r="AH420" s="8">
        <v>2018</v>
      </c>
      <c r="AI420" s="9">
        <v>18</v>
      </c>
      <c r="AJ420" s="9">
        <f t="shared" si="287"/>
        <v>1999</v>
      </c>
      <c r="AL420" s="7">
        <v>5</v>
      </c>
      <c r="AM420" s="7">
        <v>20.097000000000001</v>
      </c>
      <c r="AN420" s="9">
        <v>0</v>
      </c>
      <c r="AO420" s="9">
        <v>1</v>
      </c>
      <c r="AP420" s="9">
        <v>0</v>
      </c>
      <c r="AQ420" s="9">
        <v>0</v>
      </c>
      <c r="AR420" s="9">
        <v>0</v>
      </c>
      <c r="AS420" s="9">
        <v>1</v>
      </c>
      <c r="AT420" s="8">
        <v>0</v>
      </c>
      <c r="AU420" s="9">
        <v>1</v>
      </c>
      <c r="AV420" s="31">
        <v>0</v>
      </c>
      <c r="AW420" s="9">
        <v>1</v>
      </c>
      <c r="AX420" s="9">
        <v>0</v>
      </c>
      <c r="AY420" s="31">
        <v>0</v>
      </c>
      <c r="AZ420" s="21">
        <v>2002</v>
      </c>
      <c r="BA420" s="23"/>
      <c r="BB420" s="39">
        <v>0.58099999999999996</v>
      </c>
      <c r="BC420" s="39">
        <v>9.0999999999999998E-2</v>
      </c>
      <c r="BD420" s="39">
        <v>0.20100000000000001</v>
      </c>
      <c r="BE420" s="59">
        <f t="shared" ref="BE420:BE424" si="300">1-(SUM(BB420:BD420))</f>
        <v>0.127</v>
      </c>
      <c r="BF420" s="39">
        <v>0.33</v>
      </c>
      <c r="BG420" s="59">
        <v>0.64</v>
      </c>
      <c r="BH420" s="39" t="s">
        <v>433</v>
      </c>
      <c r="BI420" s="39" t="s">
        <v>433</v>
      </c>
      <c r="BJ420" s="39" t="s">
        <v>433</v>
      </c>
      <c r="BK420" s="39" t="s">
        <v>433</v>
      </c>
      <c r="BL420" s="39" t="s">
        <v>433</v>
      </c>
      <c r="BM420" s="57">
        <v>0.16</v>
      </c>
      <c r="BN420" s="18">
        <v>0.84</v>
      </c>
      <c r="BO420">
        <v>0</v>
      </c>
      <c r="BP420" s="54">
        <v>1</v>
      </c>
      <c r="BQ420" t="s">
        <v>433</v>
      </c>
      <c r="BR420" s="54" t="s">
        <v>433</v>
      </c>
      <c r="BT420" s="18"/>
      <c r="BU420">
        <f t="shared" si="286"/>
        <v>0.499</v>
      </c>
      <c r="BV420" s="18">
        <v>0.501</v>
      </c>
      <c r="BW420" s="18" t="s">
        <v>214</v>
      </c>
      <c r="CD420" s="18"/>
      <c r="CG420" s="18"/>
      <c r="CJ420" s="25">
        <v>32.451999999999998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 s="18">
        <v>0</v>
      </c>
      <c r="CS420">
        <v>0</v>
      </c>
      <c r="CT420">
        <v>0</v>
      </c>
      <c r="CU420">
        <v>1</v>
      </c>
      <c r="CV420" s="18">
        <v>0</v>
      </c>
      <c r="CW420">
        <v>0</v>
      </c>
      <c r="CX420">
        <v>0</v>
      </c>
      <c r="CY420">
        <v>0</v>
      </c>
      <c r="CZ420">
        <v>0</v>
      </c>
      <c r="DA420" s="18">
        <v>0</v>
      </c>
      <c r="DB420">
        <v>0</v>
      </c>
      <c r="DC420">
        <v>0</v>
      </c>
      <c r="DD420">
        <v>1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</v>
      </c>
      <c r="DL420" s="18">
        <v>1</v>
      </c>
      <c r="DN420" s="18"/>
      <c r="DS420" s="43" t="s">
        <v>397</v>
      </c>
    </row>
    <row r="421" spans="1:123" x14ac:dyDescent="0.25">
      <c r="A421">
        <v>420</v>
      </c>
      <c r="B421">
        <v>25</v>
      </c>
      <c r="C421" s="25" t="s">
        <v>595</v>
      </c>
      <c r="D421" s="12">
        <v>17.973273386022946</v>
      </c>
      <c r="E421" s="14">
        <v>2.6265743987924979</v>
      </c>
      <c r="F421" s="7">
        <v>6.8428571428571416</v>
      </c>
      <c r="G421" s="7">
        <f t="shared" si="294"/>
        <v>15.346698987230448</v>
      </c>
      <c r="H421" s="16">
        <f t="shared" si="295"/>
        <v>20.599847784815445</v>
      </c>
      <c r="I421" s="11">
        <f t="shared" si="275"/>
        <v>0.15128757625528103</v>
      </c>
      <c r="J421" s="39">
        <f t="shared" si="276"/>
        <v>2.2108831603068209E-2</v>
      </c>
      <c r="K421" s="39">
        <f t="shared" si="296"/>
        <v>45.230793646337354</v>
      </c>
      <c r="L421" s="39">
        <f t="shared" si="297"/>
        <v>0.12917874465221282</v>
      </c>
      <c r="M421" s="39">
        <f t="shared" si="298"/>
        <v>0.17339640785834923</v>
      </c>
      <c r="N421" s="42"/>
      <c r="O421" s="8"/>
      <c r="P421" s="9"/>
      <c r="Q421" s="9"/>
      <c r="R421" s="8"/>
      <c r="S421" s="9"/>
      <c r="T421" s="9"/>
      <c r="U421" s="8"/>
      <c r="V421" s="9"/>
      <c r="W421" s="9"/>
      <c r="X421" s="9"/>
      <c r="Y421" s="8"/>
      <c r="Z421" s="9"/>
      <c r="AA421" s="8">
        <v>1</v>
      </c>
      <c r="AB421" s="9">
        <v>0</v>
      </c>
      <c r="AC421" s="8">
        <v>0</v>
      </c>
      <c r="AD421" s="9">
        <v>0</v>
      </c>
      <c r="AE421" s="9">
        <v>1</v>
      </c>
      <c r="AF421" s="9">
        <v>0</v>
      </c>
      <c r="AG421" s="9">
        <v>0</v>
      </c>
      <c r="AH421" s="8">
        <v>2018</v>
      </c>
      <c r="AI421" s="9">
        <v>18</v>
      </c>
      <c r="AJ421" s="9">
        <f t="shared" si="287"/>
        <v>1999</v>
      </c>
      <c r="AL421" s="7">
        <v>8</v>
      </c>
      <c r="AM421" s="7">
        <v>20.097000000000001</v>
      </c>
      <c r="AN421" s="9">
        <v>0</v>
      </c>
      <c r="AO421" s="9">
        <v>1</v>
      </c>
      <c r="AP421" s="9">
        <v>0</v>
      </c>
      <c r="AQ421" s="9">
        <v>0</v>
      </c>
      <c r="AR421" s="9">
        <v>0</v>
      </c>
      <c r="AS421" s="9">
        <v>1</v>
      </c>
      <c r="AT421" s="8">
        <v>0</v>
      </c>
      <c r="AU421" s="9">
        <v>1</v>
      </c>
      <c r="AV421" s="31">
        <v>0</v>
      </c>
      <c r="AW421" s="9">
        <v>1</v>
      </c>
      <c r="AX421" s="9">
        <v>0</v>
      </c>
      <c r="AY421" s="31">
        <v>0</v>
      </c>
      <c r="AZ421" s="21">
        <v>2002</v>
      </c>
      <c r="BA421" s="23"/>
      <c r="BB421" s="39">
        <v>0.58099999999999996</v>
      </c>
      <c r="BC421" s="39">
        <v>9.0999999999999998E-2</v>
      </c>
      <c r="BD421" s="39">
        <v>0.20100000000000001</v>
      </c>
      <c r="BE421" s="59">
        <f t="shared" si="300"/>
        <v>0.127</v>
      </c>
      <c r="BF421" s="39">
        <v>0.33</v>
      </c>
      <c r="BG421" s="59">
        <v>0.64</v>
      </c>
      <c r="BH421" s="39" t="s">
        <v>433</v>
      </c>
      <c r="BI421" s="39" t="s">
        <v>433</v>
      </c>
      <c r="BJ421" s="39" t="s">
        <v>433</v>
      </c>
      <c r="BK421" s="39" t="s">
        <v>433</v>
      </c>
      <c r="BL421" s="39" t="s">
        <v>433</v>
      </c>
      <c r="BM421" s="57">
        <v>0.16</v>
      </c>
      <c r="BN421" s="18">
        <v>0.84</v>
      </c>
      <c r="BO421">
        <v>0</v>
      </c>
      <c r="BP421" s="54">
        <v>1</v>
      </c>
      <c r="BQ421" t="s">
        <v>433</v>
      </c>
      <c r="BR421" s="54" t="s">
        <v>433</v>
      </c>
      <c r="BT421" s="18"/>
      <c r="BU421">
        <f t="shared" si="286"/>
        <v>0.499</v>
      </c>
      <c r="BV421" s="18">
        <v>0.501</v>
      </c>
      <c r="BW421" s="18" t="s">
        <v>214</v>
      </c>
      <c r="CD421" s="18"/>
      <c r="CG421" s="18"/>
      <c r="CJ421" s="25">
        <v>32.451999999999998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 s="18">
        <v>0</v>
      </c>
      <c r="CS421">
        <v>0</v>
      </c>
      <c r="CT421">
        <v>0</v>
      </c>
      <c r="CU421">
        <v>1</v>
      </c>
      <c r="CV421" s="18">
        <v>0</v>
      </c>
      <c r="CW421">
        <v>0</v>
      </c>
      <c r="CX421">
        <v>0</v>
      </c>
      <c r="CY421">
        <v>0</v>
      </c>
      <c r="CZ421">
        <v>0</v>
      </c>
      <c r="DA421" s="18">
        <v>0</v>
      </c>
      <c r="DB421">
        <v>0</v>
      </c>
      <c r="DC421">
        <v>0</v>
      </c>
      <c r="DD421">
        <v>1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 s="18">
        <v>1</v>
      </c>
      <c r="DN421" s="18"/>
      <c r="DS421" s="43" t="s">
        <v>397</v>
      </c>
    </row>
    <row r="422" spans="1:123" x14ac:dyDescent="0.25">
      <c r="A422">
        <v>421</v>
      </c>
      <c r="B422">
        <v>25</v>
      </c>
      <c r="C422" s="25" t="s">
        <v>595</v>
      </c>
      <c r="D422" s="12">
        <v>25.771992717677406</v>
      </c>
      <c r="E422" s="14">
        <v>1.7135633455902533</v>
      </c>
      <c r="F422" s="7">
        <v>15.04</v>
      </c>
      <c r="G422" s="7">
        <f t="shared" si="294"/>
        <v>24.058429372087154</v>
      </c>
      <c r="H422" s="16">
        <f t="shared" si="295"/>
        <v>27.485556063267659</v>
      </c>
      <c r="I422" s="11">
        <f t="shared" si="275"/>
        <v>0.31883291842716138</v>
      </c>
      <c r="J422" s="39">
        <f t="shared" si="276"/>
        <v>2.1198997235848498E-2</v>
      </c>
      <c r="K422" s="39">
        <f t="shared" si="296"/>
        <v>47.172042567605658</v>
      </c>
      <c r="L422" s="39">
        <f t="shared" si="297"/>
        <v>0.29763392119131288</v>
      </c>
      <c r="M422" s="39">
        <f t="shared" si="298"/>
        <v>0.34003191566300989</v>
      </c>
      <c r="N422" s="42"/>
      <c r="O422" s="8"/>
      <c r="P422" s="9"/>
      <c r="Q422" s="9"/>
      <c r="R422" s="8"/>
      <c r="S422" s="9"/>
      <c r="T422" s="9"/>
      <c r="U422" s="8"/>
      <c r="V422" s="9"/>
      <c r="W422" s="9"/>
      <c r="X422" s="9"/>
      <c r="Y422" s="8"/>
      <c r="Z422" s="9"/>
      <c r="AA422" s="8">
        <v>1</v>
      </c>
      <c r="AB422" s="9">
        <v>0</v>
      </c>
      <c r="AC422" s="8">
        <v>0</v>
      </c>
      <c r="AD422" s="9">
        <v>0</v>
      </c>
      <c r="AE422" s="9">
        <v>1</v>
      </c>
      <c r="AF422" s="9">
        <v>0</v>
      </c>
      <c r="AG422" s="9">
        <v>0</v>
      </c>
      <c r="AH422" s="8">
        <v>2018</v>
      </c>
      <c r="AI422" s="9">
        <v>18</v>
      </c>
      <c r="AJ422" s="9">
        <f t="shared" si="287"/>
        <v>1999</v>
      </c>
      <c r="AL422" s="7">
        <v>10</v>
      </c>
      <c r="AM422" s="7">
        <v>20.097000000000001</v>
      </c>
      <c r="AN422" s="9">
        <v>0</v>
      </c>
      <c r="AO422" s="9">
        <v>1</v>
      </c>
      <c r="AP422" s="9">
        <v>0</v>
      </c>
      <c r="AQ422" s="9">
        <v>0</v>
      </c>
      <c r="AR422" s="9">
        <v>0</v>
      </c>
      <c r="AS422" s="9">
        <v>1</v>
      </c>
      <c r="AT422" s="8">
        <v>0</v>
      </c>
      <c r="AU422" s="9">
        <v>1</v>
      </c>
      <c r="AV422" s="31">
        <v>0</v>
      </c>
      <c r="AW422" s="9">
        <v>1</v>
      </c>
      <c r="AX422" s="9">
        <v>0</v>
      </c>
      <c r="AY422" s="31">
        <v>0</v>
      </c>
      <c r="AZ422" s="21">
        <v>2002</v>
      </c>
      <c r="BA422" s="23"/>
      <c r="BB422" s="39">
        <v>0.58099999999999996</v>
      </c>
      <c r="BC422" s="39">
        <v>9.0999999999999998E-2</v>
      </c>
      <c r="BD422" s="39">
        <v>0.20100000000000001</v>
      </c>
      <c r="BE422" s="59">
        <f t="shared" si="300"/>
        <v>0.127</v>
      </c>
      <c r="BF422" s="39">
        <v>0.33</v>
      </c>
      <c r="BG422" s="59">
        <v>0.64</v>
      </c>
      <c r="BH422" s="39" t="s">
        <v>433</v>
      </c>
      <c r="BI422" s="39" t="s">
        <v>433</v>
      </c>
      <c r="BJ422" s="39" t="s">
        <v>433</v>
      </c>
      <c r="BK422" s="39" t="s">
        <v>433</v>
      </c>
      <c r="BL422" s="39" t="s">
        <v>433</v>
      </c>
      <c r="BM422" s="57">
        <v>0.16</v>
      </c>
      <c r="BN422" s="18">
        <v>0.84</v>
      </c>
      <c r="BO422">
        <v>0</v>
      </c>
      <c r="BP422" s="54">
        <v>1</v>
      </c>
      <c r="BQ422" t="s">
        <v>433</v>
      </c>
      <c r="BR422" s="54" t="s">
        <v>433</v>
      </c>
      <c r="BT422" s="18"/>
      <c r="BU422">
        <f t="shared" si="286"/>
        <v>0.499</v>
      </c>
      <c r="BV422" s="18">
        <v>0.501</v>
      </c>
      <c r="BW422" s="18" t="s">
        <v>214</v>
      </c>
      <c r="CD422" s="18"/>
      <c r="CG422" s="18"/>
      <c r="CJ422" s="25">
        <v>32.451999999999998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 s="18">
        <v>0</v>
      </c>
      <c r="CS422">
        <v>0</v>
      </c>
      <c r="CT422">
        <v>0</v>
      </c>
      <c r="CU422">
        <v>1</v>
      </c>
      <c r="CV422" s="18">
        <v>0</v>
      </c>
      <c r="CW422">
        <v>0</v>
      </c>
      <c r="CX422">
        <v>0</v>
      </c>
      <c r="CY422">
        <v>0</v>
      </c>
      <c r="CZ422">
        <v>0</v>
      </c>
      <c r="DA422" s="18">
        <v>0</v>
      </c>
      <c r="DB422">
        <v>0</v>
      </c>
      <c r="DC422">
        <v>0</v>
      </c>
      <c r="DD422">
        <v>1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</v>
      </c>
      <c r="DL422" s="18">
        <v>1</v>
      </c>
      <c r="DN422" s="18"/>
      <c r="DS422" s="43" t="s">
        <v>397</v>
      </c>
    </row>
    <row r="423" spans="1:123" x14ac:dyDescent="0.25">
      <c r="A423">
        <v>422</v>
      </c>
      <c r="B423">
        <v>25</v>
      </c>
      <c r="C423" s="25" t="s">
        <v>595</v>
      </c>
      <c r="D423" s="12">
        <v>16.561693659668308</v>
      </c>
      <c r="E423" s="14">
        <v>1.3486721221228262</v>
      </c>
      <c r="F423" s="7">
        <v>12.280000000000001</v>
      </c>
      <c r="G423" s="7">
        <f t="shared" si="294"/>
        <v>15.213021537545481</v>
      </c>
      <c r="H423" s="16">
        <f t="shared" si="295"/>
        <v>17.910365781791135</v>
      </c>
      <c r="I423" s="11">
        <f t="shared" si="275"/>
        <v>0.26484970841855721</v>
      </c>
      <c r="J423" s="39">
        <f t="shared" si="276"/>
        <v>2.1567565832130067E-2</v>
      </c>
      <c r="K423" s="39">
        <f t="shared" si="296"/>
        <v>46.365918517807884</v>
      </c>
      <c r="L423" s="39">
        <f t="shared" si="297"/>
        <v>0.24328214258642714</v>
      </c>
      <c r="M423" s="39">
        <f t="shared" si="298"/>
        <v>0.28641727425068725</v>
      </c>
      <c r="N423" s="42"/>
      <c r="O423" s="8"/>
      <c r="P423" s="9"/>
      <c r="Q423" s="9"/>
      <c r="R423" s="8"/>
      <c r="S423" s="9"/>
      <c r="T423" s="9"/>
      <c r="U423" s="8"/>
      <c r="V423" s="9"/>
      <c r="W423" s="9"/>
      <c r="X423" s="9"/>
      <c r="Y423" s="8"/>
      <c r="Z423" s="9"/>
      <c r="AA423" s="8">
        <v>1</v>
      </c>
      <c r="AB423" s="9">
        <v>0</v>
      </c>
      <c r="AC423" s="8">
        <v>0</v>
      </c>
      <c r="AD423" s="9">
        <v>0</v>
      </c>
      <c r="AE423" s="9">
        <v>1</v>
      </c>
      <c r="AF423" s="9">
        <v>0</v>
      </c>
      <c r="AG423" s="9">
        <v>0</v>
      </c>
      <c r="AH423" s="8">
        <v>2018</v>
      </c>
      <c r="AI423" s="9">
        <v>18</v>
      </c>
      <c r="AJ423" s="9">
        <f t="shared" si="287"/>
        <v>1999</v>
      </c>
      <c r="AL423" s="7">
        <v>12</v>
      </c>
      <c r="AM423" s="7">
        <v>20.097000000000001</v>
      </c>
      <c r="AN423" s="9">
        <v>0</v>
      </c>
      <c r="AO423" s="9">
        <v>1</v>
      </c>
      <c r="AP423" s="9">
        <v>0</v>
      </c>
      <c r="AQ423" s="9">
        <v>0</v>
      </c>
      <c r="AR423" s="9">
        <v>0</v>
      </c>
      <c r="AS423" s="9">
        <v>1</v>
      </c>
      <c r="AT423" s="8">
        <v>0</v>
      </c>
      <c r="AU423" s="9">
        <v>1</v>
      </c>
      <c r="AV423" s="31">
        <v>0</v>
      </c>
      <c r="AW423" s="9">
        <v>1</v>
      </c>
      <c r="AX423" s="9">
        <v>0</v>
      </c>
      <c r="AY423" s="31">
        <v>0</v>
      </c>
      <c r="AZ423" s="21">
        <v>2002</v>
      </c>
      <c r="BA423" s="23"/>
      <c r="BB423" s="39">
        <v>0.58099999999999996</v>
      </c>
      <c r="BC423" s="39">
        <v>9.0999999999999998E-2</v>
      </c>
      <c r="BD423" s="39">
        <v>0.20100000000000001</v>
      </c>
      <c r="BE423" s="59">
        <f t="shared" si="300"/>
        <v>0.127</v>
      </c>
      <c r="BF423" s="39">
        <v>0.33</v>
      </c>
      <c r="BG423" s="59">
        <v>0.64</v>
      </c>
      <c r="BH423" s="39" t="s">
        <v>433</v>
      </c>
      <c r="BI423" s="39" t="s">
        <v>433</v>
      </c>
      <c r="BJ423" s="39" t="s">
        <v>433</v>
      </c>
      <c r="BK423" s="39" t="s">
        <v>433</v>
      </c>
      <c r="BL423" s="39" t="s">
        <v>433</v>
      </c>
      <c r="BM423" s="57">
        <v>0.16</v>
      </c>
      <c r="BN423" s="18">
        <v>0.84</v>
      </c>
      <c r="BO423">
        <v>0</v>
      </c>
      <c r="BP423" s="54">
        <v>1</v>
      </c>
      <c r="BQ423" t="s">
        <v>433</v>
      </c>
      <c r="BR423" s="54" t="s">
        <v>433</v>
      </c>
      <c r="BT423" s="18"/>
      <c r="BU423">
        <f t="shared" si="286"/>
        <v>0.499</v>
      </c>
      <c r="BV423" s="18">
        <v>0.501</v>
      </c>
      <c r="BW423" s="18" t="s">
        <v>214</v>
      </c>
      <c r="CD423" s="18"/>
      <c r="CG423" s="18"/>
      <c r="CJ423" s="25">
        <v>32.451999999999998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 s="18">
        <v>0</v>
      </c>
      <c r="CS423">
        <v>0</v>
      </c>
      <c r="CT423">
        <v>0</v>
      </c>
      <c r="CU423">
        <v>1</v>
      </c>
      <c r="CV423" s="18">
        <v>0</v>
      </c>
      <c r="CW423">
        <v>0</v>
      </c>
      <c r="CX423">
        <v>0</v>
      </c>
      <c r="CY423">
        <v>0</v>
      </c>
      <c r="CZ423">
        <v>0</v>
      </c>
      <c r="DA423" s="18">
        <v>0</v>
      </c>
      <c r="DB423">
        <v>0</v>
      </c>
      <c r="DC423">
        <v>0</v>
      </c>
      <c r="DD423">
        <v>1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</v>
      </c>
      <c r="DL423" s="18">
        <v>1</v>
      </c>
      <c r="DN423" s="18"/>
      <c r="DS423" s="43" t="s">
        <v>397</v>
      </c>
    </row>
    <row r="424" spans="1:123" x14ac:dyDescent="0.25">
      <c r="A424">
        <v>423</v>
      </c>
      <c r="B424">
        <v>25</v>
      </c>
      <c r="C424" s="25" t="s">
        <v>595</v>
      </c>
      <c r="D424" s="12">
        <v>22.289111751969436</v>
      </c>
      <c r="E424" s="14">
        <v>1.7496904122784553</v>
      </c>
      <c r="F424" s="7">
        <v>12.738888888888891</v>
      </c>
      <c r="G424" s="7">
        <f t="shared" si="294"/>
        <v>20.539421339690982</v>
      </c>
      <c r="H424" s="16">
        <f t="shared" si="295"/>
        <v>24.03880216424789</v>
      </c>
      <c r="I424" s="11">
        <f t="shared" si="275"/>
        <v>0.27401611438895046</v>
      </c>
      <c r="J424" s="39">
        <f t="shared" si="276"/>
        <v>2.1510205228962527E-2</v>
      </c>
      <c r="K424" s="39">
        <f t="shared" si="296"/>
        <v>46.489561087662004</v>
      </c>
      <c r="L424" s="39">
        <f t="shared" si="297"/>
        <v>0.25250590915998794</v>
      </c>
      <c r="M424" s="39">
        <f t="shared" si="298"/>
        <v>0.29552631961791298</v>
      </c>
      <c r="N424" s="42"/>
      <c r="O424" s="8"/>
      <c r="P424" s="9"/>
      <c r="Q424" s="9"/>
      <c r="R424" s="8"/>
      <c r="S424" s="9"/>
      <c r="T424" s="9"/>
      <c r="U424" s="8"/>
      <c r="V424" s="9"/>
      <c r="W424" s="9"/>
      <c r="X424" s="9"/>
      <c r="Y424" s="8"/>
      <c r="Z424" s="9"/>
      <c r="AA424" s="8">
        <v>1</v>
      </c>
      <c r="AB424" s="9">
        <v>0</v>
      </c>
      <c r="AC424" s="8">
        <v>0</v>
      </c>
      <c r="AD424" s="9">
        <v>0</v>
      </c>
      <c r="AE424" s="9">
        <v>1</v>
      </c>
      <c r="AF424" s="9">
        <v>0</v>
      </c>
      <c r="AG424" s="9">
        <v>0</v>
      </c>
      <c r="AH424" s="8">
        <v>2018</v>
      </c>
      <c r="AI424" s="9">
        <v>18</v>
      </c>
      <c r="AJ424" s="9">
        <f t="shared" si="287"/>
        <v>1999</v>
      </c>
      <c r="AL424" s="7">
        <v>14</v>
      </c>
      <c r="AM424" s="7">
        <v>20.097000000000001</v>
      </c>
      <c r="AN424" s="9">
        <v>0</v>
      </c>
      <c r="AO424" s="9">
        <v>1</v>
      </c>
      <c r="AP424" s="9">
        <v>0</v>
      </c>
      <c r="AQ424" s="9">
        <v>0</v>
      </c>
      <c r="AR424" s="9">
        <v>0</v>
      </c>
      <c r="AS424" s="9">
        <v>1</v>
      </c>
      <c r="AT424" s="8">
        <v>0</v>
      </c>
      <c r="AU424" s="9">
        <v>1</v>
      </c>
      <c r="AV424" s="31">
        <v>0</v>
      </c>
      <c r="AW424" s="9">
        <v>1</v>
      </c>
      <c r="AX424" s="9">
        <v>0</v>
      </c>
      <c r="AY424" s="31">
        <v>0</v>
      </c>
      <c r="AZ424" s="21">
        <v>2002</v>
      </c>
      <c r="BA424" s="23"/>
      <c r="BB424" s="39">
        <v>0.58099999999999996</v>
      </c>
      <c r="BC424" s="39">
        <v>9.0999999999999998E-2</v>
      </c>
      <c r="BD424" s="39">
        <v>0.20100000000000001</v>
      </c>
      <c r="BE424" s="59">
        <f t="shared" si="300"/>
        <v>0.127</v>
      </c>
      <c r="BF424" s="39">
        <v>0.33</v>
      </c>
      <c r="BG424" s="59">
        <v>0.64</v>
      </c>
      <c r="BH424" s="39" t="s">
        <v>433</v>
      </c>
      <c r="BI424" s="39" t="s">
        <v>433</v>
      </c>
      <c r="BJ424" s="39" t="s">
        <v>433</v>
      </c>
      <c r="BK424" s="39" t="s">
        <v>433</v>
      </c>
      <c r="BL424" s="39" t="s">
        <v>433</v>
      </c>
      <c r="BM424" s="57">
        <v>0.16</v>
      </c>
      <c r="BN424" s="18">
        <v>0.84</v>
      </c>
      <c r="BO424">
        <v>0</v>
      </c>
      <c r="BP424" s="54">
        <v>1</v>
      </c>
      <c r="BQ424" t="s">
        <v>433</v>
      </c>
      <c r="BR424" s="54" t="s">
        <v>433</v>
      </c>
      <c r="BT424" s="18"/>
      <c r="BU424">
        <f t="shared" si="286"/>
        <v>0.499</v>
      </c>
      <c r="BV424" s="18">
        <v>0.501</v>
      </c>
      <c r="BW424" s="18" t="s">
        <v>214</v>
      </c>
      <c r="CD424" s="18"/>
      <c r="CG424" s="18"/>
      <c r="CJ424" s="25">
        <v>32.451999999999998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 s="18">
        <v>0</v>
      </c>
      <c r="CS424">
        <v>0</v>
      </c>
      <c r="CT424">
        <v>0</v>
      </c>
      <c r="CU424">
        <v>1</v>
      </c>
      <c r="CV424" s="18">
        <v>0</v>
      </c>
      <c r="CW424">
        <v>0</v>
      </c>
      <c r="CX424">
        <v>0</v>
      </c>
      <c r="CY424">
        <v>0</v>
      </c>
      <c r="CZ424">
        <v>0</v>
      </c>
      <c r="DA424" s="18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1</v>
      </c>
      <c r="DL424" s="18">
        <v>1</v>
      </c>
      <c r="DN424" s="18"/>
      <c r="DS424" s="43" t="s">
        <v>397</v>
      </c>
    </row>
    <row r="425" spans="1:123" x14ac:dyDescent="0.25">
      <c r="A425">
        <v>424</v>
      </c>
      <c r="B425">
        <v>25</v>
      </c>
      <c r="C425" s="25" t="s">
        <v>595</v>
      </c>
      <c r="D425" s="12">
        <v>29.217759563620561</v>
      </c>
      <c r="E425" s="14">
        <v>2.8132643321230253</v>
      </c>
      <c r="F425" s="7">
        <v>10.385714285714284</v>
      </c>
      <c r="G425" s="7">
        <f t="shared" si="294"/>
        <v>26.404495231497535</v>
      </c>
      <c r="H425" s="16">
        <f t="shared" si="295"/>
        <v>32.031023895743587</v>
      </c>
      <c r="I425" s="11">
        <f t="shared" si="275"/>
        <v>0.22626543579702996</v>
      </c>
      <c r="J425" s="39">
        <f t="shared" si="276"/>
        <v>2.1786218027224344E-2</v>
      </c>
      <c r="K425" s="39">
        <f t="shared" si="296"/>
        <v>45.900578005342041</v>
      </c>
      <c r="L425" s="39">
        <f t="shared" si="297"/>
        <v>0.2044792177698056</v>
      </c>
      <c r="M425" s="39">
        <f t="shared" si="298"/>
        <v>0.24805165382425431</v>
      </c>
      <c r="N425" s="42"/>
      <c r="O425" s="8"/>
      <c r="P425" s="9"/>
      <c r="Q425" s="9"/>
      <c r="R425" s="8"/>
      <c r="S425" s="9"/>
      <c r="T425" s="9"/>
      <c r="U425" s="8"/>
      <c r="V425" s="9"/>
      <c r="W425" s="9"/>
      <c r="X425" s="9"/>
      <c r="Y425" s="8"/>
      <c r="Z425" s="9"/>
      <c r="AA425" s="8">
        <v>1</v>
      </c>
      <c r="AB425" s="9">
        <v>0</v>
      </c>
      <c r="AC425" s="8">
        <v>0</v>
      </c>
      <c r="AD425" s="9">
        <v>0</v>
      </c>
      <c r="AE425" s="9">
        <v>1</v>
      </c>
      <c r="AF425" s="9">
        <v>0</v>
      </c>
      <c r="AG425" s="9">
        <v>0</v>
      </c>
      <c r="AH425" s="8">
        <v>2018</v>
      </c>
      <c r="AI425" s="9">
        <v>18</v>
      </c>
      <c r="AJ425" s="9">
        <f t="shared" si="287"/>
        <v>1999</v>
      </c>
      <c r="AL425" s="7">
        <v>16</v>
      </c>
      <c r="AM425" s="7">
        <v>20.097000000000001</v>
      </c>
      <c r="AN425" s="9">
        <v>0</v>
      </c>
      <c r="AO425" s="9">
        <v>1</v>
      </c>
      <c r="AP425" s="9">
        <v>0</v>
      </c>
      <c r="AQ425" s="9">
        <v>0</v>
      </c>
      <c r="AR425" s="9">
        <v>0</v>
      </c>
      <c r="AS425" s="9">
        <v>1</v>
      </c>
      <c r="AT425" s="8">
        <v>0</v>
      </c>
      <c r="AU425" s="9">
        <v>1</v>
      </c>
      <c r="AV425" s="31">
        <v>0</v>
      </c>
      <c r="AW425" s="9">
        <v>1</v>
      </c>
      <c r="AX425" s="9">
        <v>0</v>
      </c>
      <c r="AY425" s="31">
        <v>0</v>
      </c>
      <c r="AZ425" s="21">
        <v>2002</v>
      </c>
      <c r="BA425" s="23"/>
      <c r="BB425" s="39">
        <v>0.58099999999999996</v>
      </c>
      <c r="BC425" s="39">
        <v>9.0999999999999998E-2</v>
      </c>
      <c r="BD425" s="39">
        <v>0.20100000000000001</v>
      </c>
      <c r="BE425" s="59">
        <f t="shared" ref="BE425" si="301">1-(SUM(BB425:BD425))</f>
        <v>0.127</v>
      </c>
      <c r="BF425" s="39">
        <v>0.33</v>
      </c>
      <c r="BG425" s="59">
        <v>0.64</v>
      </c>
      <c r="BH425" s="39" t="s">
        <v>433</v>
      </c>
      <c r="BI425" s="39" t="s">
        <v>433</v>
      </c>
      <c r="BJ425" s="39" t="s">
        <v>433</v>
      </c>
      <c r="BK425" s="39" t="s">
        <v>433</v>
      </c>
      <c r="BL425" s="39" t="s">
        <v>433</v>
      </c>
      <c r="BM425" s="57">
        <v>0.16</v>
      </c>
      <c r="BN425" s="18">
        <v>0.84</v>
      </c>
      <c r="BO425">
        <v>0</v>
      </c>
      <c r="BP425" s="54">
        <v>1</v>
      </c>
      <c r="BQ425" t="s">
        <v>433</v>
      </c>
      <c r="BR425" s="54" t="s">
        <v>433</v>
      </c>
      <c r="BT425" s="18"/>
      <c r="BU425">
        <f t="shared" si="286"/>
        <v>0.499</v>
      </c>
      <c r="BV425" s="18">
        <v>0.501</v>
      </c>
      <c r="BW425" s="18" t="s">
        <v>214</v>
      </c>
      <c r="CD425" s="18"/>
      <c r="CG425" s="18"/>
      <c r="CJ425" s="25">
        <v>32.451999999999998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 s="18">
        <v>0</v>
      </c>
      <c r="CS425">
        <v>0</v>
      </c>
      <c r="CT425">
        <v>0</v>
      </c>
      <c r="CU425">
        <v>1</v>
      </c>
      <c r="CV425" s="18">
        <v>0</v>
      </c>
      <c r="CW425">
        <v>0</v>
      </c>
      <c r="CX425">
        <v>0</v>
      </c>
      <c r="CY425">
        <v>0</v>
      </c>
      <c r="CZ425">
        <v>0</v>
      </c>
      <c r="DA425" s="18">
        <v>0</v>
      </c>
      <c r="DB425">
        <v>0</v>
      </c>
      <c r="DC425">
        <v>0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 s="18">
        <v>1</v>
      </c>
      <c r="DN425" s="18"/>
      <c r="DS425" s="43" t="s">
        <v>397</v>
      </c>
    </row>
    <row r="426" spans="1:123" x14ac:dyDescent="0.25">
      <c r="A426">
        <v>425</v>
      </c>
      <c r="B426">
        <v>25</v>
      </c>
      <c r="C426" s="25" t="s">
        <v>595</v>
      </c>
      <c r="D426" s="12">
        <v>9.9</v>
      </c>
      <c r="E426" s="14">
        <v>1</v>
      </c>
      <c r="F426" s="7">
        <f t="shared" ref="F426:F444" si="302">D426/E426</f>
        <v>9.9</v>
      </c>
      <c r="G426" s="7">
        <f t="shared" si="294"/>
        <v>8.9</v>
      </c>
      <c r="H426" s="16">
        <f t="shared" si="295"/>
        <v>10.9</v>
      </c>
      <c r="I426" s="11">
        <f t="shared" si="275"/>
        <v>0.15200201690536094</v>
      </c>
      <c r="J426" s="39">
        <f t="shared" si="276"/>
        <v>1.535373908134959E-2</v>
      </c>
      <c r="K426" s="39">
        <f t="shared" ref="K426:K434" si="303">IFERROR(1/J426, "X")</f>
        <v>65.13071472047578</v>
      </c>
      <c r="L426" s="39">
        <f t="shared" ref="L426:L434" si="304">IFERROR(I426-J426, "X")</f>
        <v>0.13664827782401134</v>
      </c>
      <c r="M426" s="39">
        <f t="shared" ref="M426:M434" si="305">IFERROR(I426+J426, "X")</f>
        <v>0.16735575598671054</v>
      </c>
      <c r="N426" s="42"/>
      <c r="O426" s="8"/>
      <c r="P426" s="9"/>
      <c r="Q426" s="9"/>
      <c r="R426" s="8"/>
      <c r="S426" s="9"/>
      <c r="T426" s="9"/>
      <c r="U426" s="8"/>
      <c r="V426" s="9"/>
      <c r="W426" s="9"/>
      <c r="X426" s="9"/>
      <c r="Y426" s="8"/>
      <c r="Z426" s="9"/>
      <c r="AA426" s="8">
        <v>1</v>
      </c>
      <c r="AB426" s="9">
        <v>0</v>
      </c>
      <c r="AC426" s="8">
        <v>0</v>
      </c>
      <c r="AD426" s="9">
        <v>0</v>
      </c>
      <c r="AE426" s="9">
        <v>1</v>
      </c>
      <c r="AF426" s="9">
        <v>0</v>
      </c>
      <c r="AG426" s="9">
        <v>0</v>
      </c>
      <c r="AH426" s="8">
        <v>4155</v>
      </c>
      <c r="AI426" s="9">
        <v>10</v>
      </c>
      <c r="AJ426" s="9">
        <f t="shared" si="287"/>
        <v>4144</v>
      </c>
      <c r="AL426" s="7">
        <v>5.6660000000000004</v>
      </c>
      <c r="AM426" s="7">
        <v>20.492000000000001</v>
      </c>
      <c r="AN426" s="9">
        <v>1</v>
      </c>
      <c r="AO426" s="9">
        <v>0</v>
      </c>
      <c r="AP426" s="9">
        <v>0</v>
      </c>
      <c r="AQ426" s="9">
        <v>0</v>
      </c>
      <c r="AR426" s="9">
        <v>0</v>
      </c>
      <c r="AS426" s="9">
        <v>1</v>
      </c>
      <c r="AT426" s="8">
        <v>0</v>
      </c>
      <c r="AU426" s="9">
        <v>1</v>
      </c>
      <c r="AV426" s="31">
        <v>0</v>
      </c>
      <c r="AW426" s="9">
        <v>1</v>
      </c>
      <c r="AX426" s="9">
        <v>0</v>
      </c>
      <c r="AY426" s="31">
        <v>0</v>
      </c>
      <c r="AZ426" s="21">
        <v>2002</v>
      </c>
      <c r="BA426" s="23"/>
      <c r="BB426" s="39">
        <v>0.44</v>
      </c>
      <c r="BC426" s="39">
        <v>9.7000000000000003E-2</v>
      </c>
      <c r="BD426" s="39">
        <v>0.35499999999999998</v>
      </c>
      <c r="BE426" s="59">
        <f>1-(SUM(BB426:BD426))</f>
        <v>0.10799999999999998</v>
      </c>
      <c r="BF426" s="39">
        <v>0.64</v>
      </c>
      <c r="BG426" s="59">
        <v>0.33</v>
      </c>
      <c r="BH426" s="39" t="s">
        <v>433</v>
      </c>
      <c r="BI426" s="39" t="s">
        <v>433</v>
      </c>
      <c r="BJ426" s="39" t="s">
        <v>433</v>
      </c>
      <c r="BK426" s="39" t="s">
        <v>433</v>
      </c>
      <c r="BL426" s="39" t="s">
        <v>433</v>
      </c>
      <c r="BM426" s="57">
        <v>0.57999999999999996</v>
      </c>
      <c r="BN426" s="18">
        <v>0.42</v>
      </c>
      <c r="BO426">
        <v>1</v>
      </c>
      <c r="BP426" s="54">
        <v>0</v>
      </c>
      <c r="BQ426" t="s">
        <v>433</v>
      </c>
      <c r="BR426" s="54" t="s">
        <v>433</v>
      </c>
      <c r="BT426" s="18"/>
      <c r="BU426">
        <f t="shared" si="286"/>
        <v>0.52700000000000002</v>
      </c>
      <c r="BV426" s="18">
        <v>0.47299999999999998</v>
      </c>
      <c r="BW426" s="18" t="s">
        <v>214</v>
      </c>
      <c r="CD426" s="18"/>
      <c r="CG426" s="18"/>
      <c r="CJ426" s="25">
        <v>33.378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 s="18">
        <v>1</v>
      </c>
      <c r="CS426">
        <v>0</v>
      </c>
      <c r="CT426">
        <v>1</v>
      </c>
      <c r="CU426">
        <v>0</v>
      </c>
      <c r="CV426" s="18">
        <v>0</v>
      </c>
      <c r="CW426">
        <v>1</v>
      </c>
      <c r="CX426">
        <v>0</v>
      </c>
      <c r="CY426">
        <v>0</v>
      </c>
      <c r="CZ426">
        <v>0</v>
      </c>
      <c r="DA426" s="18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 s="18">
        <v>1</v>
      </c>
      <c r="DN426" s="18"/>
      <c r="DS426" s="43" t="s">
        <v>397</v>
      </c>
    </row>
    <row r="427" spans="1:123" x14ac:dyDescent="0.25">
      <c r="A427">
        <v>426</v>
      </c>
      <c r="B427">
        <v>25</v>
      </c>
      <c r="C427" s="25" t="s">
        <v>595</v>
      </c>
      <c r="D427" s="12">
        <v>10.6</v>
      </c>
      <c r="E427" s="14">
        <v>0.5</v>
      </c>
      <c r="F427" s="7">
        <f t="shared" si="302"/>
        <v>21.2</v>
      </c>
      <c r="G427" s="7">
        <f t="shared" si="294"/>
        <v>10.1</v>
      </c>
      <c r="H427" s="16">
        <f t="shared" si="295"/>
        <v>11.1</v>
      </c>
      <c r="I427" s="11">
        <f t="shared" si="275"/>
        <v>0.27304447275129468</v>
      </c>
      <c r="J427" s="39">
        <f t="shared" si="276"/>
        <v>1.2879456261853524E-2</v>
      </c>
      <c r="K427" s="39">
        <f t="shared" si="303"/>
        <v>77.643029307208252</v>
      </c>
      <c r="L427" s="39">
        <f t="shared" si="304"/>
        <v>0.26016501648944113</v>
      </c>
      <c r="M427" s="39">
        <f t="shared" si="305"/>
        <v>0.28592392901314823</v>
      </c>
      <c r="N427" s="42"/>
      <c r="O427" s="8"/>
      <c r="P427" s="9"/>
      <c r="Q427" s="9"/>
      <c r="R427" s="8"/>
      <c r="S427" s="9"/>
      <c r="T427" s="9"/>
      <c r="U427" s="8"/>
      <c r="V427" s="9"/>
      <c r="W427" s="9"/>
      <c r="X427" s="9"/>
      <c r="Y427" s="8"/>
      <c r="Z427" s="9"/>
      <c r="AA427" s="8">
        <v>1</v>
      </c>
      <c r="AB427" s="9">
        <v>0</v>
      </c>
      <c r="AC427" s="8">
        <v>0</v>
      </c>
      <c r="AD427" s="9">
        <v>0</v>
      </c>
      <c r="AE427" s="9">
        <v>1</v>
      </c>
      <c r="AF427" s="9">
        <v>0</v>
      </c>
      <c r="AG427" s="9">
        <v>0</v>
      </c>
      <c r="AH427" s="8">
        <v>5590</v>
      </c>
      <c r="AI427" s="9">
        <v>10</v>
      </c>
      <c r="AJ427" s="9">
        <f t="shared" si="287"/>
        <v>5579</v>
      </c>
      <c r="AL427" s="7">
        <v>5.6660000000000004</v>
      </c>
      <c r="AM427" s="7">
        <v>20.492000000000001</v>
      </c>
      <c r="AN427" s="9">
        <v>1</v>
      </c>
      <c r="AO427" s="9">
        <v>0</v>
      </c>
      <c r="AP427" s="9">
        <v>0</v>
      </c>
      <c r="AQ427" s="9">
        <v>0</v>
      </c>
      <c r="AR427" s="9">
        <v>0</v>
      </c>
      <c r="AS427" s="9">
        <v>1</v>
      </c>
      <c r="AT427" s="8">
        <v>0</v>
      </c>
      <c r="AU427" s="9">
        <v>1</v>
      </c>
      <c r="AV427" s="31">
        <v>0</v>
      </c>
      <c r="AW427" s="9">
        <v>1</v>
      </c>
      <c r="AX427" s="9">
        <v>0</v>
      </c>
      <c r="AY427" s="31">
        <v>0</v>
      </c>
      <c r="AZ427" s="21">
        <v>2002</v>
      </c>
      <c r="BA427" s="23"/>
      <c r="BB427" s="39">
        <v>0.44</v>
      </c>
      <c r="BC427" s="39">
        <v>9.7000000000000003E-2</v>
      </c>
      <c r="BD427" s="39">
        <v>0.35499999999999998</v>
      </c>
      <c r="BE427" s="59">
        <f t="shared" ref="BE427" si="306">1-(SUM(BB427:BD427))</f>
        <v>0.10799999999999998</v>
      </c>
      <c r="BF427" s="39">
        <v>0.64</v>
      </c>
      <c r="BG427" s="59">
        <v>0.33</v>
      </c>
      <c r="BH427" s="39" t="s">
        <v>433</v>
      </c>
      <c r="BI427" s="39" t="s">
        <v>433</v>
      </c>
      <c r="BJ427" s="39" t="s">
        <v>433</v>
      </c>
      <c r="BK427" s="39" t="s">
        <v>433</v>
      </c>
      <c r="BL427" s="39" t="s">
        <v>433</v>
      </c>
      <c r="BM427" s="57">
        <v>0.57999999999999996</v>
      </c>
      <c r="BN427" s="18">
        <v>0.42</v>
      </c>
      <c r="BO427">
        <v>1</v>
      </c>
      <c r="BP427" s="54">
        <v>0</v>
      </c>
      <c r="BQ427" t="s">
        <v>433</v>
      </c>
      <c r="BR427" s="54" t="s">
        <v>433</v>
      </c>
      <c r="BT427" s="18"/>
      <c r="BU427">
        <f t="shared" si="286"/>
        <v>0.52700000000000002</v>
      </c>
      <c r="BV427" s="18">
        <v>0.47299999999999998</v>
      </c>
      <c r="BW427" s="18" t="s">
        <v>214</v>
      </c>
      <c r="CD427" s="18"/>
      <c r="CG427" s="18"/>
      <c r="CJ427" s="25">
        <v>33.378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 s="18">
        <v>1</v>
      </c>
      <c r="CS427">
        <v>0</v>
      </c>
      <c r="CT427">
        <v>1</v>
      </c>
      <c r="CU427">
        <v>0</v>
      </c>
      <c r="CV427" s="18">
        <v>0</v>
      </c>
      <c r="CW427">
        <v>0</v>
      </c>
      <c r="CX427">
        <v>0</v>
      </c>
      <c r="CY427">
        <v>1</v>
      </c>
      <c r="CZ427">
        <v>0</v>
      </c>
      <c r="DA427" s="18">
        <v>0</v>
      </c>
      <c r="DB427">
        <v>0</v>
      </c>
      <c r="DC427">
        <v>0</v>
      </c>
      <c r="DD427">
        <v>1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 s="18">
        <v>1</v>
      </c>
      <c r="DN427" s="18"/>
      <c r="DS427" s="43" t="s">
        <v>397</v>
      </c>
    </row>
    <row r="428" spans="1:123" x14ac:dyDescent="0.25">
      <c r="A428">
        <v>427</v>
      </c>
      <c r="B428">
        <v>25</v>
      </c>
      <c r="C428" s="25" t="s">
        <v>595</v>
      </c>
      <c r="D428" s="12">
        <v>16.899999999999999</v>
      </c>
      <c r="E428" s="14">
        <v>3</v>
      </c>
      <c r="F428" s="7">
        <f t="shared" si="302"/>
        <v>5.6333333333333329</v>
      </c>
      <c r="G428" s="7">
        <f t="shared" si="294"/>
        <v>13.899999999999999</v>
      </c>
      <c r="H428" s="16">
        <f t="shared" si="295"/>
        <v>19.899999999999999</v>
      </c>
      <c r="I428" s="11">
        <f t="shared" si="275"/>
        <v>0.24805751063781942</v>
      </c>
      <c r="J428" s="39">
        <f t="shared" si="276"/>
        <v>4.4033877628015285E-2</v>
      </c>
      <c r="K428" s="39">
        <f t="shared" si="303"/>
        <v>22.709787415219115</v>
      </c>
      <c r="L428" s="39">
        <f t="shared" si="304"/>
        <v>0.20402363300980414</v>
      </c>
      <c r="M428" s="39">
        <f t="shared" si="305"/>
        <v>0.29209138826583469</v>
      </c>
      <c r="N428" s="42"/>
      <c r="O428" s="8"/>
      <c r="P428" s="9"/>
      <c r="Q428" s="9"/>
      <c r="R428" s="8"/>
      <c r="S428" s="9"/>
      <c r="T428" s="9"/>
      <c r="U428" s="8"/>
      <c r="V428" s="9"/>
      <c r="W428" s="9"/>
      <c r="X428" s="9"/>
      <c r="Y428" s="8"/>
      <c r="Z428" s="9"/>
      <c r="AA428" s="8">
        <v>1</v>
      </c>
      <c r="AB428" s="9">
        <v>0</v>
      </c>
      <c r="AC428" s="8">
        <v>0</v>
      </c>
      <c r="AD428" s="9">
        <v>0</v>
      </c>
      <c r="AE428" s="9">
        <v>1</v>
      </c>
      <c r="AF428" s="9">
        <v>0</v>
      </c>
      <c r="AG428" s="9">
        <v>0</v>
      </c>
      <c r="AH428" s="8">
        <v>493</v>
      </c>
      <c r="AI428" s="9">
        <v>8</v>
      </c>
      <c r="AJ428" s="9">
        <f t="shared" si="287"/>
        <v>484</v>
      </c>
      <c r="AL428" s="7">
        <v>4.3259999999999996</v>
      </c>
      <c r="AM428" s="7">
        <v>20.097000000000001</v>
      </c>
      <c r="AN428" s="9">
        <v>1</v>
      </c>
      <c r="AO428" s="9">
        <v>0</v>
      </c>
      <c r="AP428" s="9">
        <v>0</v>
      </c>
      <c r="AQ428" s="9">
        <v>0</v>
      </c>
      <c r="AR428" s="9">
        <v>0</v>
      </c>
      <c r="AS428" s="9">
        <v>1</v>
      </c>
      <c r="AT428" s="8">
        <v>0</v>
      </c>
      <c r="AU428" s="9">
        <v>1</v>
      </c>
      <c r="AV428" s="31">
        <v>0</v>
      </c>
      <c r="AW428" s="9">
        <v>1</v>
      </c>
      <c r="AX428" s="9">
        <v>0</v>
      </c>
      <c r="AY428" s="31">
        <v>0</v>
      </c>
      <c r="AZ428" s="21">
        <v>2002</v>
      </c>
      <c r="BA428" s="23"/>
      <c r="BB428" s="39">
        <v>0.58099999999999996</v>
      </c>
      <c r="BC428" s="39">
        <v>9.0999999999999998E-2</v>
      </c>
      <c r="BD428" s="39">
        <v>0.20100000000000001</v>
      </c>
      <c r="BE428" s="59">
        <f t="shared" ref="BE428" si="307">1-(SUM(BB428:BD428))</f>
        <v>0.127</v>
      </c>
      <c r="BF428" s="39">
        <v>0.33</v>
      </c>
      <c r="BG428" s="59">
        <v>0.64</v>
      </c>
      <c r="BH428" s="39" t="s">
        <v>433</v>
      </c>
      <c r="BI428" s="39" t="s">
        <v>433</v>
      </c>
      <c r="BJ428" s="39" t="s">
        <v>433</v>
      </c>
      <c r="BK428" s="39" t="s">
        <v>433</v>
      </c>
      <c r="BL428" s="39" t="s">
        <v>433</v>
      </c>
      <c r="BM428" s="57">
        <v>0.16</v>
      </c>
      <c r="BN428" s="18">
        <v>0.84</v>
      </c>
      <c r="BO428">
        <v>0</v>
      </c>
      <c r="BP428" s="54">
        <v>1</v>
      </c>
      <c r="BQ428" t="s">
        <v>433</v>
      </c>
      <c r="BR428" s="54" t="s">
        <v>433</v>
      </c>
      <c r="BT428" s="18"/>
      <c r="BU428">
        <f t="shared" si="286"/>
        <v>0.499</v>
      </c>
      <c r="BV428" s="18">
        <v>0.501</v>
      </c>
      <c r="BW428" s="18" t="s">
        <v>214</v>
      </c>
      <c r="CD428" s="18"/>
      <c r="CG428" s="18"/>
      <c r="CJ428" s="25">
        <v>32.451999999999998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 s="18">
        <v>1</v>
      </c>
      <c r="CS428">
        <v>0</v>
      </c>
      <c r="CT428">
        <v>1</v>
      </c>
      <c r="CU428">
        <v>0</v>
      </c>
      <c r="CV428" s="18">
        <v>0</v>
      </c>
      <c r="CW428">
        <v>1</v>
      </c>
      <c r="CX428">
        <v>0</v>
      </c>
      <c r="CY428">
        <v>0</v>
      </c>
      <c r="CZ428">
        <v>0</v>
      </c>
      <c r="DA428" s="18">
        <v>0</v>
      </c>
      <c r="DB428">
        <v>0</v>
      </c>
      <c r="DC428">
        <v>0</v>
      </c>
      <c r="DD428">
        <v>1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</v>
      </c>
      <c r="DL428" s="18">
        <v>1</v>
      </c>
      <c r="DN428" s="18"/>
      <c r="DS428" s="43" t="s">
        <v>397</v>
      </c>
    </row>
    <row r="429" spans="1:123" s="69" customFormat="1" x14ac:dyDescent="0.25">
      <c r="A429" s="69">
        <v>428</v>
      </c>
      <c r="B429" s="69">
        <v>25</v>
      </c>
      <c r="C429" s="70" t="s">
        <v>595</v>
      </c>
      <c r="D429" s="71">
        <v>17.600000000000001</v>
      </c>
      <c r="E429" s="72">
        <v>1</v>
      </c>
      <c r="F429" s="73">
        <f t="shared" si="302"/>
        <v>17.600000000000001</v>
      </c>
      <c r="G429" s="73">
        <f t="shared" si="294"/>
        <v>16.600000000000001</v>
      </c>
      <c r="H429" s="74">
        <f t="shared" si="295"/>
        <v>18.600000000000001</v>
      </c>
      <c r="I429" s="75">
        <f t="shared" si="275"/>
        <v>0.5074849643669247</v>
      </c>
      <c r="J429" s="76">
        <f t="shared" si="276"/>
        <v>2.8834372975393447E-2</v>
      </c>
      <c r="K429" s="76">
        <f t="shared" si="303"/>
        <v>34.680830439884218</v>
      </c>
      <c r="L429" s="76">
        <f t="shared" si="304"/>
        <v>0.47865059139153127</v>
      </c>
      <c r="M429" s="76">
        <f t="shared" si="305"/>
        <v>0.53631933734231818</v>
      </c>
      <c r="N429" s="77"/>
      <c r="O429" s="78"/>
      <c r="P429" s="79"/>
      <c r="Q429" s="79"/>
      <c r="R429" s="78"/>
      <c r="S429" s="79"/>
      <c r="T429" s="79"/>
      <c r="U429" s="78"/>
      <c r="V429" s="79"/>
      <c r="W429" s="79"/>
      <c r="X429" s="79"/>
      <c r="Y429" s="78"/>
      <c r="Z429" s="79"/>
      <c r="AA429" s="78">
        <v>1</v>
      </c>
      <c r="AB429" s="79">
        <v>0</v>
      </c>
      <c r="AC429" s="78">
        <v>0</v>
      </c>
      <c r="AD429" s="79">
        <v>0</v>
      </c>
      <c r="AE429" s="79">
        <v>1</v>
      </c>
      <c r="AF429" s="79">
        <v>0</v>
      </c>
      <c r="AG429" s="79">
        <v>0</v>
      </c>
      <c r="AH429" s="78">
        <v>903</v>
      </c>
      <c r="AI429" s="79">
        <v>9</v>
      </c>
      <c r="AJ429" s="79">
        <f t="shared" si="287"/>
        <v>893</v>
      </c>
      <c r="AK429" s="79"/>
      <c r="AL429" s="73">
        <v>4.3259999999999996</v>
      </c>
      <c r="AM429" s="73">
        <v>20.097000000000001</v>
      </c>
      <c r="AN429" s="79">
        <v>1</v>
      </c>
      <c r="AO429" s="79">
        <v>0</v>
      </c>
      <c r="AP429" s="79">
        <v>0</v>
      </c>
      <c r="AQ429" s="79">
        <v>0</v>
      </c>
      <c r="AR429" s="79">
        <v>0</v>
      </c>
      <c r="AS429" s="79">
        <v>1</v>
      </c>
      <c r="AT429" s="78">
        <v>0</v>
      </c>
      <c r="AU429" s="79">
        <v>1</v>
      </c>
      <c r="AV429" s="80">
        <v>0</v>
      </c>
      <c r="AW429" s="79">
        <v>1</v>
      </c>
      <c r="AX429" s="79">
        <v>0</v>
      </c>
      <c r="AY429" s="80">
        <v>0</v>
      </c>
      <c r="AZ429" s="81">
        <v>2002</v>
      </c>
      <c r="BA429" s="82"/>
      <c r="BB429" s="76">
        <v>0.58099999999999996</v>
      </c>
      <c r="BC429" s="76">
        <v>9.0999999999999998E-2</v>
      </c>
      <c r="BD429" s="76">
        <v>0.20100000000000001</v>
      </c>
      <c r="BE429" s="83">
        <f t="shared" ref="BE429" si="308">1-(SUM(BB429:BD429))</f>
        <v>0.127</v>
      </c>
      <c r="BF429" s="76">
        <v>0.33</v>
      </c>
      <c r="BG429" s="83">
        <v>0.64</v>
      </c>
      <c r="BH429" s="76" t="s">
        <v>433</v>
      </c>
      <c r="BI429" s="76" t="s">
        <v>433</v>
      </c>
      <c r="BJ429" s="76" t="s">
        <v>433</v>
      </c>
      <c r="BK429" s="76" t="s">
        <v>433</v>
      </c>
      <c r="BL429" s="76" t="s">
        <v>433</v>
      </c>
      <c r="BM429" s="84">
        <v>0.16</v>
      </c>
      <c r="BN429" s="85">
        <v>0.84</v>
      </c>
      <c r="BO429" s="69">
        <v>0</v>
      </c>
      <c r="BP429" s="86">
        <v>1</v>
      </c>
      <c r="BQ429" s="69" t="s">
        <v>433</v>
      </c>
      <c r="BR429" s="86" t="s">
        <v>433</v>
      </c>
      <c r="BT429" s="85"/>
      <c r="BU429" s="69">
        <f t="shared" si="286"/>
        <v>0.499</v>
      </c>
      <c r="BV429" s="85">
        <v>0.501</v>
      </c>
      <c r="BW429" s="85" t="s">
        <v>214</v>
      </c>
      <c r="CD429" s="85"/>
      <c r="CG429" s="85"/>
      <c r="CJ429" s="70">
        <v>32.451999999999998</v>
      </c>
      <c r="CK429" s="69">
        <v>0</v>
      </c>
      <c r="CL429" s="69">
        <v>0</v>
      </c>
      <c r="CM429" s="69">
        <v>0</v>
      </c>
      <c r="CN429" s="69">
        <v>0</v>
      </c>
      <c r="CO429" s="69">
        <v>0</v>
      </c>
      <c r="CP429" s="69">
        <v>0</v>
      </c>
      <c r="CQ429" s="69">
        <v>0</v>
      </c>
      <c r="CR429" s="85">
        <v>1</v>
      </c>
      <c r="CS429" s="69">
        <v>0</v>
      </c>
      <c r="CT429" s="69">
        <v>1</v>
      </c>
      <c r="CU429" s="69">
        <v>0</v>
      </c>
      <c r="CV429" s="85">
        <v>0</v>
      </c>
      <c r="CW429" s="69">
        <v>0</v>
      </c>
      <c r="CX429" s="69">
        <v>0</v>
      </c>
      <c r="CY429" s="69">
        <v>1</v>
      </c>
      <c r="CZ429" s="69">
        <v>0</v>
      </c>
      <c r="DA429" s="85">
        <v>0</v>
      </c>
      <c r="DB429" s="69">
        <v>0</v>
      </c>
      <c r="DC429" s="69">
        <v>0</v>
      </c>
      <c r="DD429" s="69">
        <v>1</v>
      </c>
      <c r="DE429" s="69">
        <v>1</v>
      </c>
      <c r="DF429" s="69">
        <v>0</v>
      </c>
      <c r="DG429" s="69">
        <v>0</v>
      </c>
      <c r="DH429" s="69">
        <v>0</v>
      </c>
      <c r="DI429" s="69">
        <v>0</v>
      </c>
      <c r="DJ429" s="69">
        <v>0</v>
      </c>
      <c r="DK429" s="69">
        <v>1</v>
      </c>
      <c r="DL429" s="85">
        <v>1</v>
      </c>
      <c r="DN429" s="85"/>
      <c r="DR429" s="70"/>
      <c r="DS429" s="87" t="s">
        <v>397</v>
      </c>
    </row>
    <row r="430" spans="1:123" x14ac:dyDescent="0.25">
      <c r="A430">
        <v>429</v>
      </c>
      <c r="B430">
        <v>26</v>
      </c>
      <c r="C430" s="25" t="s">
        <v>608</v>
      </c>
      <c r="D430" s="12">
        <v>8.61</v>
      </c>
      <c r="E430" s="14">
        <v>9.5899999999999999E-2</v>
      </c>
      <c r="F430" s="7">
        <f t="shared" si="302"/>
        <v>89.78102189781022</v>
      </c>
      <c r="G430" s="7">
        <f t="shared" si="294"/>
        <v>8.5140999999999991</v>
      </c>
      <c r="H430" s="16">
        <f t="shared" si="295"/>
        <v>8.7058999999999997</v>
      </c>
      <c r="I430" s="11">
        <f t="shared" si="275"/>
        <v>0.35823210569483238</v>
      </c>
      <c r="J430" s="39">
        <f t="shared" si="276"/>
        <v>3.9900649170887832E-3</v>
      </c>
      <c r="K430" s="39">
        <f t="shared" si="303"/>
        <v>250.62248880141439</v>
      </c>
      <c r="L430" s="39">
        <f t="shared" si="304"/>
        <v>0.35424204077774357</v>
      </c>
      <c r="M430" s="39">
        <f t="shared" si="305"/>
        <v>0.36222217061192119</v>
      </c>
      <c r="N430" s="42"/>
      <c r="O430" s="8"/>
      <c r="P430" s="9"/>
      <c r="Q430" s="9"/>
      <c r="R430" s="8"/>
      <c r="S430" s="9"/>
      <c r="T430" s="9"/>
      <c r="U430" s="8"/>
      <c r="V430" s="9"/>
      <c r="W430" s="9"/>
      <c r="X430" s="9"/>
      <c r="Y430" s="8"/>
      <c r="Z430" s="9"/>
      <c r="AA430" s="8">
        <v>1</v>
      </c>
      <c r="AB430" s="9">
        <v>0</v>
      </c>
      <c r="AC430" s="8">
        <v>0</v>
      </c>
      <c r="AD430" s="9">
        <v>0</v>
      </c>
      <c r="AE430" s="9">
        <v>0</v>
      </c>
      <c r="AF430" s="9">
        <v>1</v>
      </c>
      <c r="AG430" s="9">
        <v>0</v>
      </c>
      <c r="AH430" s="8">
        <v>54759</v>
      </c>
      <c r="AI430" s="9">
        <v>7</v>
      </c>
      <c r="AJ430" s="9">
        <f t="shared" si="287"/>
        <v>54751</v>
      </c>
      <c r="AL430" s="7">
        <v>8.5079999999999991</v>
      </c>
      <c r="AM430" s="7">
        <f t="shared" ref="AM430:AM433" si="309">CJ430-AL430-6</f>
        <v>23.718999999999998</v>
      </c>
      <c r="AN430" s="9">
        <v>1</v>
      </c>
      <c r="AO430" s="9">
        <v>0</v>
      </c>
      <c r="AP430" s="9">
        <v>0</v>
      </c>
      <c r="AQ430" s="9">
        <v>0</v>
      </c>
      <c r="AR430" s="9">
        <v>0</v>
      </c>
      <c r="AS430" s="9">
        <v>1</v>
      </c>
      <c r="AT430" s="8">
        <v>0</v>
      </c>
      <c r="AU430" s="9">
        <v>1</v>
      </c>
      <c r="AV430" s="31">
        <v>0</v>
      </c>
      <c r="AW430" s="9">
        <v>1</v>
      </c>
      <c r="AX430" s="9">
        <v>0</v>
      </c>
      <c r="AY430" s="31">
        <v>0</v>
      </c>
      <c r="AZ430" s="21">
        <v>2003</v>
      </c>
      <c r="BA430" s="23"/>
      <c r="BB430" s="39" t="s">
        <v>433</v>
      </c>
      <c r="BC430" s="39" t="s">
        <v>433</v>
      </c>
      <c r="BD430" s="39" t="s">
        <v>433</v>
      </c>
      <c r="BE430" s="59" t="s">
        <v>433</v>
      </c>
      <c r="BF430" s="39" t="s">
        <v>433</v>
      </c>
      <c r="BG430" s="59" t="s">
        <v>433</v>
      </c>
      <c r="BM430" s="57" t="s">
        <v>433</v>
      </c>
      <c r="BN430" s="18" t="s">
        <v>433</v>
      </c>
      <c r="BO430">
        <v>1</v>
      </c>
      <c r="BP430" s="54">
        <v>0</v>
      </c>
      <c r="BQ430" t="s">
        <v>433</v>
      </c>
      <c r="BR430" s="54" t="s">
        <v>433</v>
      </c>
      <c r="BT430" s="18"/>
      <c r="BU430">
        <f>1-BV430</f>
        <v>0.66700000000000004</v>
      </c>
      <c r="BV430" s="18">
        <v>0.33300000000000002</v>
      </c>
      <c r="BW430" s="18" t="s">
        <v>262</v>
      </c>
      <c r="CD430" s="18"/>
      <c r="CG430" s="18"/>
      <c r="CJ430" s="25">
        <v>38.226999999999997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 s="18">
        <v>0</v>
      </c>
      <c r="CS430">
        <v>0</v>
      </c>
      <c r="CT430">
        <v>0</v>
      </c>
      <c r="CU430">
        <v>1</v>
      </c>
      <c r="CV430" s="18">
        <v>0</v>
      </c>
      <c r="CW430">
        <v>0</v>
      </c>
      <c r="CX430">
        <v>0</v>
      </c>
      <c r="CY430">
        <v>0</v>
      </c>
      <c r="CZ430">
        <v>0</v>
      </c>
      <c r="DA430" s="18">
        <v>0</v>
      </c>
      <c r="DB430">
        <v>1</v>
      </c>
      <c r="DC430">
        <v>1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1</v>
      </c>
      <c r="DL430" s="18">
        <v>0</v>
      </c>
      <c r="DN430" s="18"/>
      <c r="DS430" s="43" t="s">
        <v>397</v>
      </c>
    </row>
    <row r="431" spans="1:123" x14ac:dyDescent="0.25">
      <c r="A431">
        <v>430</v>
      </c>
      <c r="B431">
        <v>26</v>
      </c>
      <c r="C431" s="25" t="s">
        <v>608</v>
      </c>
      <c r="D431" s="12">
        <v>7.11</v>
      </c>
      <c r="E431" s="14">
        <v>2.7</v>
      </c>
      <c r="F431" s="7">
        <f t="shared" si="302"/>
        <v>2.6333333333333333</v>
      </c>
      <c r="G431" s="7">
        <f t="shared" si="294"/>
        <v>4.41</v>
      </c>
      <c r="H431" s="16">
        <f t="shared" si="295"/>
        <v>9.81</v>
      </c>
      <c r="I431" s="11">
        <f t="shared" si="275"/>
        <v>1.1253362473406978E-2</v>
      </c>
      <c r="J431" s="39">
        <f t="shared" si="276"/>
        <v>4.2734287873697381E-3</v>
      </c>
      <c r="K431" s="39">
        <f t="shared" si="303"/>
        <v>234.00413339179383</v>
      </c>
      <c r="L431" s="39">
        <f t="shared" si="304"/>
        <v>6.9799336860372398E-3</v>
      </c>
      <c r="M431" s="39">
        <f t="shared" si="305"/>
        <v>1.5526791260776716E-2</v>
      </c>
      <c r="N431" s="42"/>
      <c r="O431" s="8"/>
      <c r="P431" s="9"/>
      <c r="Q431" s="9"/>
      <c r="R431" s="8"/>
      <c r="S431" s="9"/>
      <c r="T431" s="9"/>
      <c r="U431" s="8"/>
      <c r="V431" s="9"/>
      <c r="W431" s="9"/>
      <c r="X431" s="9"/>
      <c r="Y431" s="8"/>
      <c r="Z431" s="9"/>
      <c r="AA431" s="8">
        <v>0</v>
      </c>
      <c r="AB431" s="9">
        <v>1</v>
      </c>
      <c r="AC431" s="8">
        <v>0</v>
      </c>
      <c r="AD431" s="9">
        <v>0</v>
      </c>
      <c r="AE431" s="9">
        <v>0</v>
      </c>
      <c r="AF431" s="9">
        <v>1</v>
      </c>
      <c r="AG431" s="9">
        <v>0</v>
      </c>
      <c r="AH431" s="8">
        <v>54759</v>
      </c>
      <c r="AI431" s="9">
        <v>7</v>
      </c>
      <c r="AJ431" s="9">
        <f t="shared" si="287"/>
        <v>54751</v>
      </c>
      <c r="AL431" s="7">
        <v>8.5079999999999991</v>
      </c>
      <c r="AM431" s="7">
        <f t="shared" si="309"/>
        <v>23.718999999999998</v>
      </c>
      <c r="AN431" s="9">
        <v>1</v>
      </c>
      <c r="AO431" s="9">
        <v>0</v>
      </c>
      <c r="AP431" s="9">
        <v>0</v>
      </c>
      <c r="AQ431" s="9">
        <v>0</v>
      </c>
      <c r="AR431" s="9">
        <v>0</v>
      </c>
      <c r="AS431" s="9">
        <v>1</v>
      </c>
      <c r="AT431" s="8">
        <v>0</v>
      </c>
      <c r="AU431" s="9">
        <v>1</v>
      </c>
      <c r="AV431" s="31">
        <v>0</v>
      </c>
      <c r="AW431" s="9">
        <v>0</v>
      </c>
      <c r="AX431" s="9">
        <v>0</v>
      </c>
      <c r="AY431" s="31">
        <v>1</v>
      </c>
      <c r="AZ431" s="21">
        <v>2003</v>
      </c>
      <c r="BA431" s="23"/>
      <c r="BB431" s="39" t="s">
        <v>433</v>
      </c>
      <c r="BC431" s="39" t="s">
        <v>433</v>
      </c>
      <c r="BD431" s="39" t="s">
        <v>433</v>
      </c>
      <c r="BE431" s="59" t="s">
        <v>433</v>
      </c>
      <c r="BF431" s="39" t="s">
        <v>433</v>
      </c>
      <c r="BG431" s="59" t="s">
        <v>433</v>
      </c>
      <c r="BM431" s="57" t="s">
        <v>433</v>
      </c>
      <c r="BN431" s="18" t="s">
        <v>433</v>
      </c>
      <c r="BO431">
        <v>1</v>
      </c>
      <c r="BP431" s="54">
        <v>0</v>
      </c>
      <c r="BQ431" t="s">
        <v>433</v>
      </c>
      <c r="BR431" s="54" t="s">
        <v>433</v>
      </c>
      <c r="BT431" s="18"/>
      <c r="BU431">
        <f>1-BV431</f>
        <v>0.66700000000000004</v>
      </c>
      <c r="BV431" s="18">
        <v>0.33300000000000002</v>
      </c>
      <c r="BW431" s="18" t="s">
        <v>262</v>
      </c>
      <c r="CD431" s="18"/>
      <c r="CG431" s="18"/>
      <c r="CJ431" s="25">
        <v>38.226999999999997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 s="18">
        <v>0</v>
      </c>
      <c r="CS431">
        <v>0</v>
      </c>
      <c r="CT431">
        <v>0</v>
      </c>
      <c r="CU431">
        <v>1</v>
      </c>
      <c r="CV431" s="18">
        <v>0</v>
      </c>
      <c r="CW431">
        <v>0</v>
      </c>
      <c r="CX431">
        <v>0</v>
      </c>
      <c r="CY431">
        <v>0</v>
      </c>
      <c r="CZ431">
        <v>0</v>
      </c>
      <c r="DA431" s="18">
        <v>0</v>
      </c>
      <c r="DB431">
        <v>1</v>
      </c>
      <c r="DC431">
        <v>1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0</v>
      </c>
      <c r="DK431">
        <v>1</v>
      </c>
      <c r="DL431" s="18">
        <v>0</v>
      </c>
      <c r="DN431" s="18"/>
      <c r="DS431" s="43" t="s">
        <v>397</v>
      </c>
    </row>
    <row r="432" spans="1:123" x14ac:dyDescent="0.25">
      <c r="A432">
        <v>431</v>
      </c>
      <c r="B432">
        <v>26</v>
      </c>
      <c r="C432" s="25" t="s">
        <v>608</v>
      </c>
      <c r="D432" s="12">
        <v>8.5299999999999994</v>
      </c>
      <c r="E432" s="14">
        <v>3.6</v>
      </c>
      <c r="F432" s="7">
        <f t="shared" si="302"/>
        <v>2.369444444444444</v>
      </c>
      <c r="G432" s="7">
        <f t="shared" si="294"/>
        <v>4.93</v>
      </c>
      <c r="H432" s="16">
        <f t="shared" si="295"/>
        <v>12.129999999999999</v>
      </c>
      <c r="I432" s="11">
        <f t="shared" si="275"/>
        <v>1.0125774162546355E-2</v>
      </c>
      <c r="J432" s="39">
        <f t="shared" si="276"/>
        <v>4.2734803030676297E-3</v>
      </c>
      <c r="K432" s="39">
        <f t="shared" si="303"/>
        <v>234.00131253259099</v>
      </c>
      <c r="L432" s="39">
        <f t="shared" si="304"/>
        <v>5.8522938594787258E-3</v>
      </c>
      <c r="M432" s="39">
        <f t="shared" si="305"/>
        <v>1.4399254465613985E-2</v>
      </c>
      <c r="N432" s="42"/>
      <c r="O432" s="8"/>
      <c r="P432" s="9"/>
      <c r="Q432" s="9"/>
      <c r="R432" s="8"/>
      <c r="S432" s="9"/>
      <c r="T432" s="9"/>
      <c r="U432" s="8"/>
      <c r="V432" s="9"/>
      <c r="W432" s="9"/>
      <c r="X432" s="9"/>
      <c r="Y432" s="8"/>
      <c r="Z432" s="9"/>
      <c r="AA432" s="8">
        <v>0</v>
      </c>
      <c r="AB432" s="9">
        <v>1</v>
      </c>
      <c r="AC432" s="8">
        <v>0</v>
      </c>
      <c r="AD432" s="9">
        <v>0</v>
      </c>
      <c r="AE432" s="9">
        <v>0</v>
      </c>
      <c r="AF432" s="9">
        <v>1</v>
      </c>
      <c r="AG432" s="9">
        <v>0</v>
      </c>
      <c r="AH432" s="8">
        <v>54759</v>
      </c>
      <c r="AI432" s="9">
        <v>7</v>
      </c>
      <c r="AJ432" s="9">
        <f t="shared" si="287"/>
        <v>54751</v>
      </c>
      <c r="AL432" s="7">
        <v>8.5079999999999991</v>
      </c>
      <c r="AM432" s="7">
        <f t="shared" si="309"/>
        <v>23.718999999999998</v>
      </c>
      <c r="AN432" s="9">
        <v>1</v>
      </c>
      <c r="AO432" s="9">
        <v>0</v>
      </c>
      <c r="AP432" s="9">
        <v>0</v>
      </c>
      <c r="AQ432" s="9">
        <v>0</v>
      </c>
      <c r="AR432" s="9">
        <v>0</v>
      </c>
      <c r="AS432" s="9">
        <v>1</v>
      </c>
      <c r="AT432" s="8">
        <v>0</v>
      </c>
      <c r="AU432" s="9">
        <v>1</v>
      </c>
      <c r="AV432" s="31">
        <v>0</v>
      </c>
      <c r="AW432" s="9">
        <v>0</v>
      </c>
      <c r="AX432" s="9">
        <v>0</v>
      </c>
      <c r="AY432" s="31">
        <v>1</v>
      </c>
      <c r="AZ432" s="21">
        <v>2003</v>
      </c>
      <c r="BA432" s="23"/>
      <c r="BB432" s="39" t="s">
        <v>433</v>
      </c>
      <c r="BC432" s="39" t="s">
        <v>433</v>
      </c>
      <c r="BD432" s="39" t="s">
        <v>433</v>
      </c>
      <c r="BE432" s="59" t="s">
        <v>433</v>
      </c>
      <c r="BF432" s="39" t="s">
        <v>433</v>
      </c>
      <c r="BG432" s="59" t="s">
        <v>433</v>
      </c>
      <c r="BM432" s="57" t="s">
        <v>433</v>
      </c>
      <c r="BN432" s="18" t="s">
        <v>433</v>
      </c>
      <c r="BO432">
        <v>1</v>
      </c>
      <c r="BP432" s="54">
        <v>0</v>
      </c>
      <c r="BQ432" t="s">
        <v>433</v>
      </c>
      <c r="BR432" s="54" t="s">
        <v>433</v>
      </c>
      <c r="BT432" s="18"/>
      <c r="BU432">
        <f>1-BV432</f>
        <v>0.66700000000000004</v>
      </c>
      <c r="BV432" s="18">
        <v>0.33300000000000002</v>
      </c>
      <c r="BW432" s="18" t="s">
        <v>262</v>
      </c>
      <c r="CD432" s="18"/>
      <c r="CG432" s="18"/>
      <c r="CJ432" s="25">
        <v>38.226999999999997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 s="18">
        <v>0</v>
      </c>
      <c r="CS432">
        <v>0</v>
      </c>
      <c r="CT432">
        <v>0</v>
      </c>
      <c r="CU432">
        <v>1</v>
      </c>
      <c r="CV432" s="18">
        <v>0</v>
      </c>
      <c r="CW432">
        <v>0</v>
      </c>
      <c r="CX432">
        <v>0</v>
      </c>
      <c r="CY432">
        <v>0</v>
      </c>
      <c r="CZ432">
        <v>0</v>
      </c>
      <c r="DA432" s="18">
        <v>0</v>
      </c>
      <c r="DB432">
        <v>1</v>
      </c>
      <c r="DC432">
        <v>1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1</v>
      </c>
      <c r="DL432" s="18">
        <v>0</v>
      </c>
      <c r="DN432" s="18"/>
      <c r="DS432" s="43" t="s">
        <v>397</v>
      </c>
    </row>
    <row r="433" spans="1:123" s="69" customFormat="1" x14ac:dyDescent="0.25">
      <c r="A433" s="69">
        <v>432</v>
      </c>
      <c r="B433" s="69">
        <v>26</v>
      </c>
      <c r="C433" s="70" t="s">
        <v>608</v>
      </c>
      <c r="D433" s="71">
        <v>4.4000000000000004</v>
      </c>
      <c r="E433" s="72">
        <v>0.28999999999999998</v>
      </c>
      <c r="F433" s="73">
        <f t="shared" si="302"/>
        <v>15.17241379310345</v>
      </c>
      <c r="G433" s="73">
        <f t="shared" si="294"/>
        <v>4.1100000000000003</v>
      </c>
      <c r="H433" s="74">
        <f t="shared" si="295"/>
        <v>4.6900000000000004</v>
      </c>
      <c r="I433" s="75">
        <f t="shared" si="275"/>
        <v>0.10967410775251542</v>
      </c>
      <c r="J433" s="76">
        <f t="shared" si="276"/>
        <v>7.2285207382339692E-3</v>
      </c>
      <c r="K433" s="76">
        <f t="shared" si="303"/>
        <v>138.34089106373847</v>
      </c>
      <c r="L433" s="76">
        <f t="shared" si="304"/>
        <v>0.10244558701428144</v>
      </c>
      <c r="M433" s="76">
        <f t="shared" si="305"/>
        <v>0.11690262849074939</v>
      </c>
      <c r="N433" s="77"/>
      <c r="O433" s="78"/>
      <c r="P433" s="79"/>
      <c r="Q433" s="79"/>
      <c r="R433" s="78"/>
      <c r="S433" s="79"/>
      <c r="T433" s="79"/>
      <c r="U433" s="78"/>
      <c r="V433" s="79"/>
      <c r="W433" s="79"/>
      <c r="X433" s="79"/>
      <c r="Y433" s="78"/>
      <c r="Z433" s="79"/>
      <c r="AA433" s="78">
        <v>0</v>
      </c>
      <c r="AB433" s="79">
        <v>1</v>
      </c>
      <c r="AC433" s="78">
        <v>0</v>
      </c>
      <c r="AD433" s="79">
        <v>0</v>
      </c>
      <c r="AE433" s="79">
        <v>0</v>
      </c>
      <c r="AF433" s="79">
        <v>1</v>
      </c>
      <c r="AG433" s="79">
        <v>0</v>
      </c>
      <c r="AH433" s="78">
        <v>18912</v>
      </c>
      <c r="AI433" s="79">
        <v>3</v>
      </c>
      <c r="AJ433" s="79">
        <f t="shared" si="287"/>
        <v>18908</v>
      </c>
      <c r="AK433" s="79"/>
      <c r="AL433" s="73">
        <v>8.5079999999999991</v>
      </c>
      <c r="AM433" s="73">
        <f t="shared" si="309"/>
        <v>23.718999999999998</v>
      </c>
      <c r="AN433" s="79">
        <v>1</v>
      </c>
      <c r="AO433" s="79">
        <v>0</v>
      </c>
      <c r="AP433" s="79">
        <v>0</v>
      </c>
      <c r="AQ433" s="79">
        <v>0</v>
      </c>
      <c r="AR433" s="79">
        <v>0</v>
      </c>
      <c r="AS433" s="79">
        <v>1</v>
      </c>
      <c r="AT433" s="78">
        <v>0</v>
      </c>
      <c r="AU433" s="79">
        <v>1</v>
      </c>
      <c r="AV433" s="80">
        <v>0</v>
      </c>
      <c r="AW433" s="79">
        <v>0</v>
      </c>
      <c r="AX433" s="79">
        <v>0</v>
      </c>
      <c r="AY433" s="80">
        <v>1</v>
      </c>
      <c r="AZ433" s="81">
        <v>2003</v>
      </c>
      <c r="BA433" s="82"/>
      <c r="BB433" s="76" t="s">
        <v>433</v>
      </c>
      <c r="BC433" s="76" t="s">
        <v>433</v>
      </c>
      <c r="BD433" s="76" t="s">
        <v>433</v>
      </c>
      <c r="BE433" s="83" t="s">
        <v>433</v>
      </c>
      <c r="BF433" s="76" t="s">
        <v>433</v>
      </c>
      <c r="BG433" s="83" t="s">
        <v>433</v>
      </c>
      <c r="BH433" s="76"/>
      <c r="BI433" s="76"/>
      <c r="BJ433" s="76"/>
      <c r="BK433" s="76"/>
      <c r="BL433" s="76"/>
      <c r="BM433" s="84" t="s">
        <v>433</v>
      </c>
      <c r="BN433" s="85" t="s">
        <v>433</v>
      </c>
      <c r="BO433" s="69">
        <v>1</v>
      </c>
      <c r="BP433" s="86">
        <v>0</v>
      </c>
      <c r="BQ433" s="69" t="s">
        <v>433</v>
      </c>
      <c r="BR433" s="86" t="s">
        <v>433</v>
      </c>
      <c r="BT433" s="85"/>
      <c r="BU433" s="69">
        <f>1-BV433</f>
        <v>0.66700000000000004</v>
      </c>
      <c r="BV433" s="85">
        <v>0.33300000000000002</v>
      </c>
      <c r="BW433" s="85" t="s">
        <v>262</v>
      </c>
      <c r="CD433" s="85"/>
      <c r="CG433" s="85"/>
      <c r="CJ433" s="70">
        <v>38.226999999999997</v>
      </c>
      <c r="CK433" s="69">
        <v>0</v>
      </c>
      <c r="CL433" s="69">
        <v>0</v>
      </c>
      <c r="CM433" s="69">
        <v>0</v>
      </c>
      <c r="CN433" s="69">
        <v>1</v>
      </c>
      <c r="CO433" s="69">
        <v>0</v>
      </c>
      <c r="CP433" s="69">
        <v>0</v>
      </c>
      <c r="CQ433" s="69">
        <v>0</v>
      </c>
      <c r="CR433" s="85">
        <v>0</v>
      </c>
      <c r="CS433" s="69">
        <v>1</v>
      </c>
      <c r="CT433" s="69">
        <v>0</v>
      </c>
      <c r="CU433" s="69">
        <v>0</v>
      </c>
      <c r="CV433" s="85">
        <v>0</v>
      </c>
      <c r="CW433" s="69">
        <v>0</v>
      </c>
      <c r="CX433" s="69">
        <v>0</v>
      </c>
      <c r="CY433" s="69">
        <v>0</v>
      </c>
      <c r="CZ433" s="69">
        <v>0</v>
      </c>
      <c r="DA433" s="85">
        <v>0</v>
      </c>
      <c r="DB433" s="69">
        <v>1</v>
      </c>
      <c r="DC433" s="69">
        <v>0</v>
      </c>
      <c r="DD433" s="69">
        <v>0</v>
      </c>
      <c r="DE433" s="69">
        <v>0</v>
      </c>
      <c r="DF433" s="69">
        <v>0</v>
      </c>
      <c r="DG433" s="69">
        <v>0</v>
      </c>
      <c r="DH433" s="69">
        <v>0</v>
      </c>
      <c r="DI433" s="69">
        <v>0</v>
      </c>
      <c r="DJ433" s="69">
        <v>0</v>
      </c>
      <c r="DK433" s="69">
        <v>1</v>
      </c>
      <c r="DL433" s="85">
        <v>0</v>
      </c>
      <c r="DN433" s="85"/>
      <c r="DR433" s="70"/>
      <c r="DS433" s="87" t="s">
        <v>397</v>
      </c>
    </row>
    <row r="434" spans="1:123" x14ac:dyDescent="0.25">
      <c r="A434">
        <v>433</v>
      </c>
      <c r="B434">
        <v>27</v>
      </c>
      <c r="C434" s="100" t="s">
        <v>609</v>
      </c>
      <c r="D434" s="12">
        <v>11.5</v>
      </c>
      <c r="E434" s="14">
        <v>0.248</v>
      </c>
      <c r="F434" s="7">
        <f t="shared" si="302"/>
        <v>46.370967741935488</v>
      </c>
      <c r="G434" s="7">
        <f t="shared" si="294"/>
        <v>11.252000000000001</v>
      </c>
      <c r="H434" s="16">
        <f t="shared" si="295"/>
        <v>11.747999999999999</v>
      </c>
      <c r="I434" s="11">
        <f t="shared" si="275"/>
        <v>0.10318445318525869</v>
      </c>
      <c r="J434" s="39">
        <f t="shared" si="276"/>
        <v>2.2251951643429699E-3</v>
      </c>
      <c r="K434" s="39">
        <f t="shared" si="303"/>
        <v>449.39878354232741</v>
      </c>
      <c r="L434" s="39">
        <f t="shared" si="304"/>
        <v>0.10095925802091572</v>
      </c>
      <c r="M434" s="39">
        <f t="shared" si="305"/>
        <v>0.10540964834960166</v>
      </c>
      <c r="N434" s="42"/>
      <c r="O434" s="8"/>
      <c r="P434" s="9"/>
      <c r="Q434" s="9"/>
      <c r="R434" s="8"/>
      <c r="S434" s="9"/>
      <c r="T434" s="9"/>
      <c r="U434" s="8"/>
      <c r="V434" s="9"/>
      <c r="W434" s="9"/>
      <c r="X434" s="9"/>
      <c r="Y434" s="8"/>
      <c r="Z434" s="9"/>
      <c r="AA434" s="8">
        <v>0</v>
      </c>
      <c r="AB434" s="9">
        <v>1</v>
      </c>
      <c r="AC434" s="8">
        <v>0</v>
      </c>
      <c r="AD434" s="9">
        <v>0</v>
      </c>
      <c r="AE434" s="9">
        <v>0</v>
      </c>
      <c r="AF434" s="9">
        <v>1</v>
      </c>
      <c r="AG434" s="9">
        <v>0</v>
      </c>
      <c r="AH434" s="8">
        <v>199833</v>
      </c>
      <c r="AI434" s="9">
        <v>23</v>
      </c>
      <c r="AJ434" s="9">
        <f t="shared" si="287"/>
        <v>199809</v>
      </c>
      <c r="AL434" s="7" t="s">
        <v>433</v>
      </c>
      <c r="AM434" s="7" t="s">
        <v>433</v>
      </c>
      <c r="AN434" s="9">
        <v>1</v>
      </c>
      <c r="AO434" s="9">
        <v>0</v>
      </c>
      <c r="AP434" s="9">
        <v>0</v>
      </c>
      <c r="AQ434" s="9">
        <v>1</v>
      </c>
      <c r="AR434" s="9">
        <v>0</v>
      </c>
      <c r="AS434" s="9">
        <v>0</v>
      </c>
      <c r="AT434" s="8">
        <v>0</v>
      </c>
      <c r="AU434" s="9">
        <v>1</v>
      </c>
      <c r="AV434" s="31">
        <v>0</v>
      </c>
      <c r="AW434" s="9">
        <v>1</v>
      </c>
      <c r="AX434" s="9">
        <v>0</v>
      </c>
      <c r="AY434" s="31">
        <v>0</v>
      </c>
      <c r="AZ434" s="21">
        <v>1996</v>
      </c>
      <c r="BA434" s="23"/>
      <c r="BB434" s="39" t="s">
        <v>433</v>
      </c>
      <c r="BC434" s="39" t="s">
        <v>433</v>
      </c>
      <c r="BD434" s="39" t="s">
        <v>433</v>
      </c>
      <c r="BE434" s="59" t="s">
        <v>433</v>
      </c>
      <c r="BF434" s="39" t="s">
        <v>433</v>
      </c>
      <c r="BG434" s="59" t="s">
        <v>433</v>
      </c>
      <c r="BM434" s="57" t="s">
        <v>433</v>
      </c>
      <c r="BN434" s="18" t="s">
        <v>433</v>
      </c>
      <c r="BO434" t="s">
        <v>433</v>
      </c>
      <c r="BP434" s="54" t="s">
        <v>433</v>
      </c>
      <c r="BQ434" t="s">
        <v>433</v>
      </c>
      <c r="BR434" s="54" t="s">
        <v>433</v>
      </c>
      <c r="BT434" s="18"/>
      <c r="BU434" t="s">
        <v>433</v>
      </c>
      <c r="BV434" s="18" t="s">
        <v>433</v>
      </c>
      <c r="BW434" s="18" t="s">
        <v>279</v>
      </c>
      <c r="CD434" s="18"/>
      <c r="CG434" s="18"/>
      <c r="CJ434" s="25">
        <v>41.5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 s="18">
        <v>0</v>
      </c>
      <c r="CS434">
        <v>0</v>
      </c>
      <c r="CT434">
        <v>0</v>
      </c>
      <c r="CU434">
        <v>1</v>
      </c>
      <c r="CV434" s="18">
        <v>0</v>
      </c>
      <c r="CW434">
        <v>0</v>
      </c>
      <c r="CX434">
        <v>0</v>
      </c>
      <c r="CY434">
        <v>0</v>
      </c>
      <c r="CZ434">
        <v>0</v>
      </c>
      <c r="DA434" s="18">
        <v>0</v>
      </c>
      <c r="DB434">
        <v>1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 s="18">
        <v>0</v>
      </c>
      <c r="DN434" s="18"/>
      <c r="DS434" s="43" t="s">
        <v>397</v>
      </c>
    </row>
    <row r="435" spans="1:123" x14ac:dyDescent="0.25">
      <c r="A435">
        <v>434</v>
      </c>
      <c r="B435">
        <v>27</v>
      </c>
      <c r="C435" s="25" t="s">
        <v>609</v>
      </c>
      <c r="D435" s="12">
        <v>14.5</v>
      </c>
      <c r="E435" s="14">
        <v>0.41699999999999998</v>
      </c>
      <c r="F435" s="7">
        <f t="shared" si="302"/>
        <v>34.772182254196643</v>
      </c>
      <c r="G435" s="7">
        <f t="shared" si="294"/>
        <v>14.083</v>
      </c>
      <c r="H435" s="16">
        <f t="shared" si="295"/>
        <v>14.917</v>
      </c>
      <c r="I435" s="11">
        <f t="shared" si="275"/>
        <v>7.755581398730077E-2</v>
      </c>
      <c r="J435" s="39">
        <f t="shared" si="276"/>
        <v>2.2303982367382355E-3</v>
      </c>
      <c r="K435" s="39">
        <f t="shared" ref="K435:K436" si="310">IFERROR(1/J435, "X")</f>
        <v>448.35042618326918</v>
      </c>
      <c r="L435" s="39">
        <f t="shared" ref="L435:L436" si="311">IFERROR(I435-J435, "X")</f>
        <v>7.5325415750562535E-2</v>
      </c>
      <c r="M435" s="39">
        <f t="shared" ref="M435:M436" si="312">IFERROR(I435+J435, "X")</f>
        <v>7.9786212224039005E-2</v>
      </c>
      <c r="N435" s="42"/>
      <c r="O435" s="8"/>
      <c r="P435" s="9"/>
      <c r="Q435" s="9"/>
      <c r="R435" s="8"/>
      <c r="S435" s="9"/>
      <c r="T435" s="9"/>
      <c r="U435" s="8"/>
      <c r="V435" s="9"/>
      <c r="W435" s="9"/>
      <c r="X435" s="9"/>
      <c r="Y435" s="8"/>
      <c r="Z435" s="9"/>
      <c r="AA435" s="8">
        <v>0</v>
      </c>
      <c r="AB435" s="9">
        <v>1</v>
      </c>
      <c r="AC435" s="8">
        <v>0</v>
      </c>
      <c r="AD435" s="9">
        <v>0</v>
      </c>
      <c r="AE435" s="9">
        <v>0</v>
      </c>
      <c r="AF435" s="9">
        <v>1</v>
      </c>
      <c r="AG435" s="9">
        <v>0</v>
      </c>
      <c r="AH435" s="8">
        <v>199833</v>
      </c>
      <c r="AI435" s="9">
        <v>23</v>
      </c>
      <c r="AJ435" s="9">
        <f t="shared" si="287"/>
        <v>199809</v>
      </c>
      <c r="AL435" s="7" t="s">
        <v>433</v>
      </c>
      <c r="AM435" s="7" t="s">
        <v>433</v>
      </c>
      <c r="AN435" s="9">
        <v>1</v>
      </c>
      <c r="AO435" s="9">
        <v>0</v>
      </c>
      <c r="AP435" s="9">
        <v>0</v>
      </c>
      <c r="AQ435" s="9">
        <v>1</v>
      </c>
      <c r="AR435" s="9">
        <v>0</v>
      </c>
      <c r="AS435" s="9">
        <v>0</v>
      </c>
      <c r="AT435" s="8">
        <v>0</v>
      </c>
      <c r="AU435" s="9">
        <v>1</v>
      </c>
      <c r="AV435" s="31">
        <v>0</v>
      </c>
      <c r="AW435" s="9">
        <v>0</v>
      </c>
      <c r="AX435" s="9">
        <v>0</v>
      </c>
      <c r="AY435" s="31">
        <v>1</v>
      </c>
      <c r="AZ435" s="21">
        <v>1996</v>
      </c>
      <c r="BA435" s="23"/>
      <c r="BB435" s="39" t="s">
        <v>433</v>
      </c>
      <c r="BC435" s="39" t="s">
        <v>433</v>
      </c>
      <c r="BD435" s="39" t="s">
        <v>433</v>
      </c>
      <c r="BE435" s="59" t="s">
        <v>433</v>
      </c>
      <c r="BF435" s="39" t="s">
        <v>433</v>
      </c>
      <c r="BG435" s="59" t="s">
        <v>433</v>
      </c>
      <c r="BM435" s="57" t="s">
        <v>433</v>
      </c>
      <c r="BN435" s="18" t="s">
        <v>433</v>
      </c>
      <c r="BO435" t="s">
        <v>433</v>
      </c>
      <c r="BP435" s="54" t="s">
        <v>433</v>
      </c>
      <c r="BQ435" t="s">
        <v>433</v>
      </c>
      <c r="BR435" s="54" t="s">
        <v>433</v>
      </c>
      <c r="BT435" s="18"/>
      <c r="BU435" t="s">
        <v>433</v>
      </c>
      <c r="BV435" s="18" t="s">
        <v>433</v>
      </c>
      <c r="BW435" s="18" t="s">
        <v>279</v>
      </c>
      <c r="CD435" s="18"/>
      <c r="CG435" s="18"/>
      <c r="CJ435" s="25">
        <v>41.5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 s="18">
        <v>0</v>
      </c>
      <c r="CS435">
        <v>0</v>
      </c>
      <c r="CT435">
        <v>1</v>
      </c>
      <c r="CU435">
        <v>0</v>
      </c>
      <c r="CV435" s="18">
        <v>0</v>
      </c>
      <c r="CW435">
        <v>0</v>
      </c>
      <c r="CX435">
        <v>0</v>
      </c>
      <c r="CY435">
        <v>0</v>
      </c>
      <c r="CZ435">
        <v>0</v>
      </c>
      <c r="DA435" s="18">
        <v>0</v>
      </c>
      <c r="DB435">
        <v>1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 s="18">
        <v>0</v>
      </c>
      <c r="DN435" s="18"/>
      <c r="DS435" s="43" t="s">
        <v>397</v>
      </c>
    </row>
    <row r="436" spans="1:123" x14ac:dyDescent="0.25">
      <c r="A436">
        <v>435</v>
      </c>
      <c r="B436">
        <v>27</v>
      </c>
      <c r="C436" s="25" t="s">
        <v>609</v>
      </c>
      <c r="D436" s="12">
        <v>14.9</v>
      </c>
      <c r="E436" s="14">
        <v>0.54700000000000004</v>
      </c>
      <c r="F436" s="7">
        <f t="shared" si="302"/>
        <v>27.239488117001827</v>
      </c>
      <c r="G436" s="7">
        <f t="shared" si="294"/>
        <v>14.353</v>
      </c>
      <c r="H436" s="16">
        <f t="shared" si="295"/>
        <v>15.447000000000001</v>
      </c>
      <c r="I436" s="11">
        <f t="shared" si="275"/>
        <v>6.0825619003027735E-2</v>
      </c>
      <c r="J436" s="39">
        <f t="shared" si="276"/>
        <v>2.2329942009836358E-3</v>
      </c>
      <c r="K436" s="39">
        <f t="shared" si="310"/>
        <v>447.82919703038152</v>
      </c>
      <c r="L436" s="39">
        <f t="shared" si="311"/>
        <v>5.8592624802044101E-2</v>
      </c>
      <c r="M436" s="39">
        <f t="shared" si="312"/>
        <v>6.3058613204011377E-2</v>
      </c>
      <c r="N436" s="42"/>
      <c r="O436" s="8"/>
      <c r="P436" s="9"/>
      <c r="Q436" s="9"/>
      <c r="R436" s="8"/>
      <c r="S436" s="9"/>
      <c r="T436" s="9"/>
      <c r="U436" s="8"/>
      <c r="V436" s="9"/>
      <c r="W436" s="9"/>
      <c r="X436" s="9"/>
      <c r="Y436" s="8"/>
      <c r="Z436" s="9"/>
      <c r="AA436" s="8">
        <v>0</v>
      </c>
      <c r="AB436" s="9">
        <v>1</v>
      </c>
      <c r="AC436" s="8">
        <v>0</v>
      </c>
      <c r="AD436" s="9">
        <v>0</v>
      </c>
      <c r="AE436" s="9">
        <v>0</v>
      </c>
      <c r="AF436" s="9">
        <v>1</v>
      </c>
      <c r="AG436" s="9">
        <v>0</v>
      </c>
      <c r="AH436" s="8">
        <v>199833</v>
      </c>
      <c r="AI436" s="9">
        <v>23</v>
      </c>
      <c r="AJ436" s="9">
        <f t="shared" si="287"/>
        <v>199809</v>
      </c>
      <c r="AL436" s="7" t="s">
        <v>433</v>
      </c>
      <c r="AM436" s="7" t="s">
        <v>433</v>
      </c>
      <c r="AN436" s="9">
        <v>1</v>
      </c>
      <c r="AO436" s="9">
        <v>0</v>
      </c>
      <c r="AP436" s="9">
        <v>0</v>
      </c>
      <c r="AQ436" s="9">
        <v>1</v>
      </c>
      <c r="AR436" s="9">
        <v>0</v>
      </c>
      <c r="AS436" s="9">
        <v>0</v>
      </c>
      <c r="AT436" s="8">
        <v>0</v>
      </c>
      <c r="AU436" s="9">
        <v>1</v>
      </c>
      <c r="AV436" s="31">
        <v>0</v>
      </c>
      <c r="AW436" s="9">
        <v>0</v>
      </c>
      <c r="AX436" s="9">
        <v>0</v>
      </c>
      <c r="AY436" s="31">
        <v>1</v>
      </c>
      <c r="AZ436" s="21">
        <v>1996</v>
      </c>
      <c r="BA436" s="23"/>
      <c r="BB436" s="39" t="s">
        <v>433</v>
      </c>
      <c r="BC436" s="39" t="s">
        <v>433</v>
      </c>
      <c r="BD436" s="39" t="s">
        <v>433</v>
      </c>
      <c r="BE436" s="59" t="s">
        <v>433</v>
      </c>
      <c r="BF436" s="39" t="s">
        <v>433</v>
      </c>
      <c r="BG436" s="59" t="s">
        <v>433</v>
      </c>
      <c r="BM436" s="57" t="s">
        <v>433</v>
      </c>
      <c r="BN436" s="18" t="s">
        <v>433</v>
      </c>
      <c r="BO436" t="s">
        <v>433</v>
      </c>
      <c r="BP436" s="54" t="s">
        <v>433</v>
      </c>
      <c r="BQ436" t="s">
        <v>433</v>
      </c>
      <c r="BR436" s="54" t="s">
        <v>433</v>
      </c>
      <c r="BT436" s="18"/>
      <c r="BU436" t="s">
        <v>433</v>
      </c>
      <c r="BV436" s="18" t="s">
        <v>433</v>
      </c>
      <c r="BW436" s="18" t="s">
        <v>279</v>
      </c>
      <c r="CD436" s="18"/>
      <c r="CG436" s="18"/>
      <c r="CJ436" s="25">
        <v>41.5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 s="18">
        <v>0</v>
      </c>
      <c r="CS436">
        <v>0</v>
      </c>
      <c r="CT436">
        <v>1</v>
      </c>
      <c r="CU436">
        <v>0</v>
      </c>
      <c r="CV436" s="18">
        <v>0</v>
      </c>
      <c r="CW436">
        <v>0</v>
      </c>
      <c r="CX436">
        <v>0</v>
      </c>
      <c r="CY436">
        <v>0</v>
      </c>
      <c r="CZ436">
        <v>0</v>
      </c>
      <c r="DA436" s="18">
        <v>0</v>
      </c>
      <c r="DB436">
        <v>1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 s="18">
        <v>0</v>
      </c>
      <c r="DN436" s="18"/>
      <c r="DS436" s="43" t="s">
        <v>397</v>
      </c>
    </row>
    <row r="437" spans="1:123" x14ac:dyDescent="0.25">
      <c r="A437">
        <v>436</v>
      </c>
      <c r="B437">
        <v>27</v>
      </c>
      <c r="C437" s="103" t="s">
        <v>609</v>
      </c>
      <c r="D437" s="12">
        <v>10.7</v>
      </c>
      <c r="E437" s="14">
        <v>3.4000000000000002E-2</v>
      </c>
      <c r="F437" s="7">
        <f t="shared" si="302"/>
        <v>314.70588235294116</v>
      </c>
      <c r="G437" s="7">
        <f t="shared" si="294"/>
        <v>10.665999999999999</v>
      </c>
      <c r="H437" s="16">
        <f t="shared" si="295"/>
        <v>10.734</v>
      </c>
      <c r="I437" s="11">
        <f t="shared" si="275"/>
        <v>0.6844104528830901</v>
      </c>
      <c r="J437" s="39">
        <f t="shared" si="276"/>
        <v>2.1747621867313142E-3</v>
      </c>
      <c r="K437" s="39">
        <f t="shared" ref="K437:K440" si="313">IFERROR(1/J437, "X")</f>
        <v>459.82039144381503</v>
      </c>
      <c r="L437" s="39">
        <f t="shared" ref="L437:L440" si="314">IFERROR(I437-J437, "X")</f>
        <v>0.68223569069635881</v>
      </c>
      <c r="M437" s="39">
        <f t="shared" ref="M437:M440" si="315">IFERROR(I437+J437, "X")</f>
        <v>0.6865852150698214</v>
      </c>
      <c r="N437" s="42"/>
      <c r="O437" s="8"/>
      <c r="P437" s="9"/>
      <c r="Q437" s="9"/>
      <c r="R437" s="8"/>
      <c r="S437" s="9"/>
      <c r="T437" s="9"/>
      <c r="U437" s="8"/>
      <c r="V437" s="9"/>
      <c r="W437" s="9"/>
      <c r="X437" s="9"/>
      <c r="Y437" s="8"/>
      <c r="Z437" s="9"/>
      <c r="AA437" s="8">
        <v>0</v>
      </c>
      <c r="AB437" s="9">
        <v>1</v>
      </c>
      <c r="AC437" s="8">
        <v>0</v>
      </c>
      <c r="AD437" s="9">
        <v>0</v>
      </c>
      <c r="AE437" s="9">
        <v>0</v>
      </c>
      <c r="AF437" s="9">
        <v>1</v>
      </c>
      <c r="AG437" s="9">
        <v>0</v>
      </c>
      <c r="AH437" s="8">
        <v>112419</v>
      </c>
      <c r="AI437" s="9">
        <v>23</v>
      </c>
      <c r="AJ437" s="9">
        <f t="shared" ref="AJ437:AJ448" si="316">AH437-AI437-1</f>
        <v>112395</v>
      </c>
      <c r="AL437" s="7" t="s">
        <v>433</v>
      </c>
      <c r="AM437" s="7" t="s">
        <v>433</v>
      </c>
      <c r="AN437" s="9">
        <v>1</v>
      </c>
      <c r="AO437" s="9">
        <v>0</v>
      </c>
      <c r="AP437" s="9">
        <v>0</v>
      </c>
      <c r="AQ437" s="9">
        <v>1</v>
      </c>
      <c r="AR437" s="9">
        <v>0</v>
      </c>
      <c r="AS437" s="9">
        <v>0</v>
      </c>
      <c r="AT437" s="8">
        <v>0</v>
      </c>
      <c r="AU437" s="9">
        <v>1</v>
      </c>
      <c r="AV437" s="31">
        <v>0</v>
      </c>
      <c r="AW437" s="9">
        <v>1</v>
      </c>
      <c r="AX437" s="9">
        <v>0</v>
      </c>
      <c r="AY437" s="31">
        <v>0</v>
      </c>
      <c r="AZ437" s="21">
        <v>1996</v>
      </c>
      <c r="BA437" s="23"/>
      <c r="BB437" s="39" t="s">
        <v>433</v>
      </c>
      <c r="BC437" s="39" t="s">
        <v>433</v>
      </c>
      <c r="BD437" s="39" t="s">
        <v>433</v>
      </c>
      <c r="BE437" s="59" t="s">
        <v>433</v>
      </c>
      <c r="BF437" s="39" t="s">
        <v>433</v>
      </c>
      <c r="BG437" s="59" t="s">
        <v>433</v>
      </c>
      <c r="BM437" s="57" t="s">
        <v>433</v>
      </c>
      <c r="BN437" s="18" t="s">
        <v>433</v>
      </c>
      <c r="BO437">
        <v>1</v>
      </c>
      <c r="BP437" s="54">
        <v>0</v>
      </c>
      <c r="BQ437" t="s">
        <v>433</v>
      </c>
      <c r="BR437" s="54" t="s">
        <v>433</v>
      </c>
      <c r="BT437" s="18"/>
      <c r="BU437" t="s">
        <v>433</v>
      </c>
      <c r="BV437" s="18" t="s">
        <v>433</v>
      </c>
      <c r="BW437" s="18" t="s">
        <v>279</v>
      </c>
      <c r="CD437" s="18"/>
      <c r="CG437" s="18"/>
      <c r="CJ437" s="25">
        <v>41.5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 s="18">
        <v>0</v>
      </c>
      <c r="CS437">
        <v>0</v>
      </c>
      <c r="CT437">
        <v>0</v>
      </c>
      <c r="CU437">
        <v>1</v>
      </c>
      <c r="CV437" s="18">
        <v>0</v>
      </c>
      <c r="CW437">
        <v>0</v>
      </c>
      <c r="CX437">
        <v>0</v>
      </c>
      <c r="CY437">
        <v>0</v>
      </c>
      <c r="CZ437">
        <v>0</v>
      </c>
      <c r="DA437" s="18">
        <v>0</v>
      </c>
      <c r="DB437">
        <v>1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 s="18">
        <v>0</v>
      </c>
      <c r="DN437" s="18"/>
      <c r="DS437" s="43" t="s">
        <v>397</v>
      </c>
    </row>
    <row r="438" spans="1:123" x14ac:dyDescent="0.25">
      <c r="A438">
        <v>437</v>
      </c>
      <c r="B438">
        <v>27</v>
      </c>
      <c r="C438" s="25" t="s">
        <v>609</v>
      </c>
      <c r="D438" s="12">
        <v>12</v>
      </c>
      <c r="E438" s="14">
        <v>0.64800000000000002</v>
      </c>
      <c r="F438" s="7">
        <f t="shared" si="302"/>
        <v>18.518518518518519</v>
      </c>
      <c r="G438" s="7">
        <f t="shared" si="294"/>
        <v>11.352</v>
      </c>
      <c r="H438" s="16">
        <f t="shared" si="295"/>
        <v>12.648</v>
      </c>
      <c r="I438" s="11">
        <f t="shared" si="275"/>
        <v>5.5153261715128153E-2</v>
      </c>
      <c r="J438" s="39">
        <f t="shared" si="276"/>
        <v>2.9782761326169198E-3</v>
      </c>
      <c r="K438" s="39">
        <f t="shared" si="313"/>
        <v>335.76470262390706</v>
      </c>
      <c r="L438" s="39">
        <f t="shared" si="314"/>
        <v>5.2174985582511234E-2</v>
      </c>
      <c r="M438" s="39">
        <f t="shared" si="315"/>
        <v>5.8131537847745073E-2</v>
      </c>
      <c r="N438" s="42"/>
      <c r="O438" s="8"/>
      <c r="P438" s="9"/>
      <c r="Q438" s="9"/>
      <c r="R438" s="8"/>
      <c r="S438" s="9"/>
      <c r="T438" s="9"/>
      <c r="U438" s="8"/>
      <c r="V438" s="9"/>
      <c r="W438" s="9"/>
      <c r="X438" s="9"/>
      <c r="Y438" s="8"/>
      <c r="Z438" s="9"/>
      <c r="AA438" s="8">
        <v>0</v>
      </c>
      <c r="AB438" s="9">
        <v>1</v>
      </c>
      <c r="AC438" s="8">
        <v>0</v>
      </c>
      <c r="AD438" s="9">
        <v>0</v>
      </c>
      <c r="AE438" s="9">
        <v>0</v>
      </c>
      <c r="AF438" s="9">
        <v>1</v>
      </c>
      <c r="AG438" s="9">
        <v>0</v>
      </c>
      <c r="AH438" s="8">
        <v>112419</v>
      </c>
      <c r="AI438" s="9">
        <v>23</v>
      </c>
      <c r="AJ438" s="9">
        <f t="shared" si="316"/>
        <v>112395</v>
      </c>
      <c r="AL438" s="7" t="s">
        <v>433</v>
      </c>
      <c r="AM438" s="7" t="s">
        <v>433</v>
      </c>
      <c r="AN438" s="9">
        <v>1</v>
      </c>
      <c r="AO438" s="9">
        <v>0</v>
      </c>
      <c r="AP438" s="9">
        <v>0</v>
      </c>
      <c r="AQ438" s="9">
        <v>1</v>
      </c>
      <c r="AR438" s="9">
        <v>0</v>
      </c>
      <c r="AS438" s="9">
        <v>0</v>
      </c>
      <c r="AT438" s="8">
        <v>0</v>
      </c>
      <c r="AU438" s="9">
        <v>1</v>
      </c>
      <c r="AV438" s="31">
        <v>0</v>
      </c>
      <c r="AW438" s="9">
        <v>0</v>
      </c>
      <c r="AX438" s="9">
        <v>0</v>
      </c>
      <c r="AY438" s="31">
        <v>1</v>
      </c>
      <c r="AZ438" s="21">
        <v>1996</v>
      </c>
      <c r="BA438" s="23"/>
      <c r="BB438" s="39" t="s">
        <v>433</v>
      </c>
      <c r="BC438" s="39" t="s">
        <v>433</v>
      </c>
      <c r="BD438" s="39" t="s">
        <v>433</v>
      </c>
      <c r="BE438" s="59" t="s">
        <v>433</v>
      </c>
      <c r="BF438" s="39" t="s">
        <v>433</v>
      </c>
      <c r="BG438" s="59" t="s">
        <v>433</v>
      </c>
      <c r="BM438" s="57" t="s">
        <v>433</v>
      </c>
      <c r="BN438" s="18" t="s">
        <v>433</v>
      </c>
      <c r="BO438">
        <v>1</v>
      </c>
      <c r="BP438" s="54">
        <v>0</v>
      </c>
      <c r="BQ438" t="s">
        <v>433</v>
      </c>
      <c r="BR438" s="54" t="s">
        <v>433</v>
      </c>
      <c r="BT438" s="18"/>
      <c r="BU438" t="s">
        <v>433</v>
      </c>
      <c r="BV438" s="18" t="s">
        <v>433</v>
      </c>
      <c r="BW438" s="18" t="s">
        <v>279</v>
      </c>
      <c r="CD438" s="18"/>
      <c r="CG438" s="18"/>
      <c r="CJ438" s="25">
        <v>41.5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 s="18">
        <v>0</v>
      </c>
      <c r="CS438">
        <v>0</v>
      </c>
      <c r="CT438">
        <v>1</v>
      </c>
      <c r="CU438">
        <v>0</v>
      </c>
      <c r="CV438" s="18">
        <v>0</v>
      </c>
      <c r="CW438">
        <v>0</v>
      </c>
      <c r="CX438">
        <v>0</v>
      </c>
      <c r="CY438">
        <v>0</v>
      </c>
      <c r="CZ438">
        <v>0</v>
      </c>
      <c r="DA438" s="18">
        <v>0</v>
      </c>
      <c r="DB438">
        <v>1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 s="18">
        <v>0</v>
      </c>
      <c r="DN438" s="18"/>
      <c r="DS438" s="43" t="s">
        <v>397</v>
      </c>
    </row>
    <row r="439" spans="1:123" x14ac:dyDescent="0.25">
      <c r="A439">
        <v>438</v>
      </c>
      <c r="B439">
        <v>27</v>
      </c>
      <c r="C439" s="103" t="s">
        <v>609</v>
      </c>
      <c r="D439" s="12">
        <v>12.9</v>
      </c>
      <c r="E439" s="14">
        <v>3.5900000000000001E-2</v>
      </c>
      <c r="F439" s="7">
        <f t="shared" si="302"/>
        <v>359.33147632311977</v>
      </c>
      <c r="G439" s="7">
        <f t="shared" si="294"/>
        <v>12.864100000000001</v>
      </c>
      <c r="H439" s="16">
        <f t="shared" si="295"/>
        <v>12.9359</v>
      </c>
      <c r="I439" s="11">
        <f t="shared" si="275"/>
        <v>0.77224867968019839</v>
      </c>
      <c r="J439" s="39">
        <f t="shared" si="276"/>
        <v>2.1491261705828776E-3</v>
      </c>
      <c r="K439" s="39">
        <f t="shared" si="313"/>
        <v>465.3053942053034</v>
      </c>
      <c r="L439" s="39">
        <f t="shared" si="314"/>
        <v>0.77009955350961556</v>
      </c>
      <c r="M439" s="39">
        <f t="shared" si="315"/>
        <v>0.77439780585078122</v>
      </c>
      <c r="N439" s="42"/>
      <c r="O439" s="8"/>
      <c r="P439" s="9"/>
      <c r="Q439" s="9"/>
      <c r="R439" s="8"/>
      <c r="S439" s="9"/>
      <c r="T439" s="9"/>
      <c r="U439" s="8"/>
      <c r="V439" s="9"/>
      <c r="W439" s="9"/>
      <c r="X439" s="9"/>
      <c r="Y439" s="8"/>
      <c r="Z439" s="9"/>
      <c r="AA439" s="8">
        <v>0</v>
      </c>
      <c r="AB439" s="9">
        <v>1</v>
      </c>
      <c r="AC439" s="8">
        <v>0</v>
      </c>
      <c r="AD439" s="9">
        <v>0</v>
      </c>
      <c r="AE439" s="9">
        <v>0</v>
      </c>
      <c r="AF439" s="9">
        <v>1</v>
      </c>
      <c r="AG439" s="9">
        <v>0</v>
      </c>
      <c r="AH439" s="8">
        <v>87414</v>
      </c>
      <c r="AI439" s="9">
        <v>23</v>
      </c>
      <c r="AJ439" s="9">
        <f t="shared" si="316"/>
        <v>87390</v>
      </c>
      <c r="AL439" s="7" t="s">
        <v>433</v>
      </c>
      <c r="AM439" s="7" t="s">
        <v>433</v>
      </c>
      <c r="AN439" s="9">
        <v>1</v>
      </c>
      <c r="AO439" s="9">
        <v>0</v>
      </c>
      <c r="AP439" s="9">
        <v>0</v>
      </c>
      <c r="AQ439" s="9">
        <v>1</v>
      </c>
      <c r="AR439" s="9">
        <v>0</v>
      </c>
      <c r="AS439" s="9">
        <v>0</v>
      </c>
      <c r="AT439" s="8">
        <v>0</v>
      </c>
      <c r="AU439" s="9">
        <v>1</v>
      </c>
      <c r="AV439" s="31">
        <v>0</v>
      </c>
      <c r="AW439" s="9">
        <v>1</v>
      </c>
      <c r="AX439" s="9">
        <v>0</v>
      </c>
      <c r="AY439" s="31">
        <v>0</v>
      </c>
      <c r="AZ439" s="21">
        <v>1996</v>
      </c>
      <c r="BA439" s="23"/>
      <c r="BB439" s="39" t="s">
        <v>433</v>
      </c>
      <c r="BC439" s="39" t="s">
        <v>433</v>
      </c>
      <c r="BD439" s="39" t="s">
        <v>433</v>
      </c>
      <c r="BE439" s="59" t="s">
        <v>433</v>
      </c>
      <c r="BF439" s="39" t="s">
        <v>433</v>
      </c>
      <c r="BG439" s="59" t="s">
        <v>433</v>
      </c>
      <c r="BM439" s="57" t="s">
        <v>433</v>
      </c>
      <c r="BN439" s="18" t="s">
        <v>433</v>
      </c>
      <c r="BO439">
        <v>0</v>
      </c>
      <c r="BP439" s="54">
        <v>1</v>
      </c>
      <c r="BQ439" t="s">
        <v>433</v>
      </c>
      <c r="BR439" s="54" t="s">
        <v>433</v>
      </c>
      <c r="BT439" s="18"/>
      <c r="BU439" t="s">
        <v>433</v>
      </c>
      <c r="BV439" s="18" t="s">
        <v>433</v>
      </c>
      <c r="BW439" s="18" t="s">
        <v>279</v>
      </c>
      <c r="CD439" s="18"/>
      <c r="CG439" s="18"/>
      <c r="CJ439" s="25">
        <v>41.5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 s="18">
        <v>0</v>
      </c>
      <c r="CS439">
        <v>0</v>
      </c>
      <c r="CT439">
        <v>0</v>
      </c>
      <c r="CU439">
        <v>1</v>
      </c>
      <c r="CV439" s="18">
        <v>0</v>
      </c>
      <c r="CW439">
        <v>0</v>
      </c>
      <c r="CX439">
        <v>0</v>
      </c>
      <c r="CY439">
        <v>0</v>
      </c>
      <c r="CZ439">
        <v>0</v>
      </c>
      <c r="DA439" s="18">
        <v>0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s="18">
        <v>0</v>
      </c>
      <c r="DN439" s="18"/>
      <c r="DS439" s="43" t="s">
        <v>397</v>
      </c>
    </row>
    <row r="440" spans="1:123" x14ac:dyDescent="0.25">
      <c r="A440">
        <v>439</v>
      </c>
      <c r="B440">
        <v>27</v>
      </c>
      <c r="C440" s="25" t="s">
        <v>609</v>
      </c>
      <c r="D440" s="12">
        <v>16.7</v>
      </c>
      <c r="E440" s="14">
        <v>0.61</v>
      </c>
      <c r="F440" s="7">
        <f t="shared" si="302"/>
        <v>27.377049180327869</v>
      </c>
      <c r="G440" s="7">
        <f t="shared" si="294"/>
        <v>16.09</v>
      </c>
      <c r="H440" s="16">
        <f t="shared" si="295"/>
        <v>17.309999999999999</v>
      </c>
      <c r="I440" s="11">
        <f t="shared" si="275"/>
        <v>9.2214950598948575E-2</v>
      </c>
      <c r="J440" s="39">
        <f t="shared" si="276"/>
        <v>3.3683305308597985E-3</v>
      </c>
      <c r="K440" s="39">
        <f t="shared" si="313"/>
        <v>296.88297832954669</v>
      </c>
      <c r="L440" s="39">
        <f t="shared" si="314"/>
        <v>8.8846620068088772E-2</v>
      </c>
      <c r="M440" s="39">
        <f t="shared" si="315"/>
        <v>9.5583281129808378E-2</v>
      </c>
      <c r="N440" s="42"/>
      <c r="O440" s="8"/>
      <c r="P440" s="9"/>
      <c r="Q440" s="9"/>
      <c r="R440" s="8"/>
      <c r="S440" s="9"/>
      <c r="T440" s="9"/>
      <c r="U440" s="8"/>
      <c r="V440" s="9"/>
      <c r="W440" s="9"/>
      <c r="X440" s="9"/>
      <c r="Y440" s="8"/>
      <c r="Z440" s="9"/>
      <c r="AA440" s="8">
        <v>0</v>
      </c>
      <c r="AB440" s="9">
        <v>1</v>
      </c>
      <c r="AC440" s="8">
        <v>0</v>
      </c>
      <c r="AD440" s="9">
        <v>0</v>
      </c>
      <c r="AE440" s="9">
        <v>0</v>
      </c>
      <c r="AF440" s="9">
        <v>1</v>
      </c>
      <c r="AG440" s="9">
        <v>0</v>
      </c>
      <c r="AH440" s="8">
        <v>87414</v>
      </c>
      <c r="AI440" s="9">
        <v>23</v>
      </c>
      <c r="AJ440" s="9">
        <f t="shared" si="316"/>
        <v>87390</v>
      </c>
      <c r="AL440" s="7" t="s">
        <v>433</v>
      </c>
      <c r="AM440" s="7" t="s">
        <v>433</v>
      </c>
      <c r="AN440" s="9">
        <v>1</v>
      </c>
      <c r="AO440" s="9">
        <v>0</v>
      </c>
      <c r="AP440" s="9">
        <v>0</v>
      </c>
      <c r="AQ440" s="9">
        <v>1</v>
      </c>
      <c r="AR440" s="9">
        <v>0</v>
      </c>
      <c r="AS440" s="9">
        <v>0</v>
      </c>
      <c r="AT440" s="8">
        <v>0</v>
      </c>
      <c r="AU440" s="9">
        <v>1</v>
      </c>
      <c r="AV440" s="31">
        <v>0</v>
      </c>
      <c r="AW440" s="9">
        <v>0</v>
      </c>
      <c r="AX440" s="9">
        <v>0</v>
      </c>
      <c r="AY440" s="31">
        <v>1</v>
      </c>
      <c r="AZ440" s="21">
        <v>1996</v>
      </c>
      <c r="BA440" s="23"/>
      <c r="BB440" s="39" t="s">
        <v>433</v>
      </c>
      <c r="BC440" s="39" t="s">
        <v>433</v>
      </c>
      <c r="BD440" s="39" t="s">
        <v>433</v>
      </c>
      <c r="BE440" s="59" t="s">
        <v>433</v>
      </c>
      <c r="BF440" s="39" t="s">
        <v>433</v>
      </c>
      <c r="BG440" s="59" t="s">
        <v>433</v>
      </c>
      <c r="BM440" s="57" t="s">
        <v>433</v>
      </c>
      <c r="BN440" s="18" t="s">
        <v>433</v>
      </c>
      <c r="BO440">
        <v>0</v>
      </c>
      <c r="BP440" s="54">
        <v>1</v>
      </c>
      <c r="BQ440" t="s">
        <v>433</v>
      </c>
      <c r="BR440" s="54" t="s">
        <v>433</v>
      </c>
      <c r="BT440" s="18"/>
      <c r="BU440" t="s">
        <v>433</v>
      </c>
      <c r="BV440" s="18" t="s">
        <v>433</v>
      </c>
      <c r="BW440" s="18" t="s">
        <v>279</v>
      </c>
      <c r="CD440" s="18"/>
      <c r="CG440" s="18"/>
      <c r="CJ440" s="25">
        <v>41.5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 s="18">
        <v>0</v>
      </c>
      <c r="CS440">
        <v>0</v>
      </c>
      <c r="CT440">
        <v>1</v>
      </c>
      <c r="CU440">
        <v>0</v>
      </c>
      <c r="CV440" s="18">
        <v>0</v>
      </c>
      <c r="CW440">
        <v>0</v>
      </c>
      <c r="CX440">
        <v>0</v>
      </c>
      <c r="CY440">
        <v>0</v>
      </c>
      <c r="CZ440">
        <v>0</v>
      </c>
      <c r="DA440" s="18">
        <v>0</v>
      </c>
      <c r="DB440">
        <v>1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 s="18">
        <v>0</v>
      </c>
      <c r="DN440" s="18"/>
      <c r="DS440" s="43" t="s">
        <v>397</v>
      </c>
    </row>
    <row r="441" spans="1:123" x14ac:dyDescent="0.25">
      <c r="A441">
        <v>440</v>
      </c>
      <c r="B441">
        <v>27</v>
      </c>
      <c r="C441" s="103" t="s">
        <v>609</v>
      </c>
      <c r="D441" s="12">
        <v>11.5</v>
      </c>
      <c r="E441" s="14">
        <v>3.0599999999999999E-2</v>
      </c>
      <c r="F441" s="7">
        <f t="shared" si="302"/>
        <v>375.8169934640523</v>
      </c>
      <c r="G441" s="7">
        <f t="shared" si="294"/>
        <v>11.4694</v>
      </c>
      <c r="H441" s="16">
        <f t="shared" si="295"/>
        <v>11.5306</v>
      </c>
      <c r="I441" s="11">
        <f t="shared" si="275"/>
        <v>0.71475691727352053</v>
      </c>
      <c r="J441" s="39">
        <f t="shared" si="276"/>
        <v>1.9018749277017154E-3</v>
      </c>
      <c r="K441" s="39">
        <f t="shared" ref="K441:K444" si="317">IFERROR(1/J441, "X")</f>
        <v>525.79693093090566</v>
      </c>
      <c r="L441" s="39">
        <f t="shared" ref="L441:L444" si="318">IFERROR(I441-J441, "X")</f>
        <v>0.71285504234581887</v>
      </c>
      <c r="M441" s="39">
        <f t="shared" ref="M441:M444" si="319">IFERROR(I441+J441, "X")</f>
        <v>0.71665879220122219</v>
      </c>
      <c r="N441" s="42"/>
      <c r="O441" s="8"/>
      <c r="P441" s="9"/>
      <c r="Q441" s="9"/>
      <c r="R441" s="8"/>
      <c r="S441" s="9"/>
      <c r="T441" s="9"/>
      <c r="U441" s="8"/>
      <c r="V441" s="9"/>
      <c r="W441" s="9"/>
      <c r="X441" s="9"/>
      <c r="Y441" s="8"/>
      <c r="Z441" s="9"/>
      <c r="AA441" s="8">
        <v>0</v>
      </c>
      <c r="AB441" s="9">
        <v>1</v>
      </c>
      <c r="AC441" s="8">
        <v>0</v>
      </c>
      <c r="AD441" s="9">
        <v>0</v>
      </c>
      <c r="AE441" s="9">
        <v>0</v>
      </c>
      <c r="AF441" s="9">
        <v>1</v>
      </c>
      <c r="AG441" s="9">
        <v>0</v>
      </c>
      <c r="AH441" s="8">
        <v>135248</v>
      </c>
      <c r="AI441" s="9">
        <v>23</v>
      </c>
      <c r="AJ441" s="9">
        <f t="shared" si="316"/>
        <v>135224</v>
      </c>
      <c r="AL441" s="7" t="s">
        <v>433</v>
      </c>
      <c r="AM441" s="7" t="s">
        <v>433</v>
      </c>
      <c r="AN441" s="9">
        <v>1</v>
      </c>
      <c r="AO441" s="9">
        <v>0</v>
      </c>
      <c r="AP441" s="9">
        <v>0</v>
      </c>
      <c r="AQ441" s="9">
        <v>1</v>
      </c>
      <c r="AR441" s="9">
        <v>0</v>
      </c>
      <c r="AS441" s="9">
        <v>0</v>
      </c>
      <c r="AT441" s="8">
        <v>0</v>
      </c>
      <c r="AU441" s="9">
        <v>1</v>
      </c>
      <c r="AV441" s="31">
        <v>0</v>
      </c>
      <c r="AW441" s="9">
        <v>1</v>
      </c>
      <c r="AX441" s="9">
        <v>0</v>
      </c>
      <c r="AY441" s="31">
        <v>0</v>
      </c>
      <c r="AZ441" s="21">
        <v>1996</v>
      </c>
      <c r="BA441" s="23"/>
      <c r="BB441" s="39" t="s">
        <v>433</v>
      </c>
      <c r="BC441" s="39" t="s">
        <v>433</v>
      </c>
      <c r="BD441" s="39" t="s">
        <v>433</v>
      </c>
      <c r="BE441" s="59" t="s">
        <v>433</v>
      </c>
      <c r="BF441" s="39" t="s">
        <v>433</v>
      </c>
      <c r="BG441" s="59" t="s">
        <v>433</v>
      </c>
      <c r="BM441" s="57" t="s">
        <v>433</v>
      </c>
      <c r="BN441" s="18" t="s">
        <v>433</v>
      </c>
      <c r="BO441" t="s">
        <v>433</v>
      </c>
      <c r="BP441" s="54" t="s">
        <v>433</v>
      </c>
      <c r="BQ441" t="s">
        <v>433</v>
      </c>
      <c r="BR441" s="54" t="s">
        <v>433</v>
      </c>
      <c r="BT441" s="18"/>
      <c r="BU441">
        <v>0</v>
      </c>
      <c r="BV441" s="18">
        <v>1</v>
      </c>
      <c r="BW441" s="18" t="s">
        <v>279</v>
      </c>
      <c r="CD441" s="18"/>
      <c r="CG441" s="18"/>
      <c r="CJ441" s="25">
        <v>41.5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 s="18">
        <v>0</v>
      </c>
      <c r="CS441">
        <v>0</v>
      </c>
      <c r="CT441">
        <v>0</v>
      </c>
      <c r="CU441">
        <v>1</v>
      </c>
      <c r="CV441" s="18">
        <v>0</v>
      </c>
      <c r="CW441">
        <v>0</v>
      </c>
      <c r="CX441">
        <v>0</v>
      </c>
      <c r="CY441">
        <v>0</v>
      </c>
      <c r="CZ441">
        <v>0</v>
      </c>
      <c r="DA441" s="18">
        <v>0</v>
      </c>
      <c r="DB441">
        <v>1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 s="18">
        <v>0</v>
      </c>
      <c r="DN441" s="18"/>
      <c r="DS441" s="43" t="s">
        <v>397</v>
      </c>
    </row>
    <row r="442" spans="1:123" x14ac:dyDescent="0.25">
      <c r="A442">
        <v>441</v>
      </c>
      <c r="B442">
        <v>27</v>
      </c>
      <c r="C442" s="25" t="s">
        <v>609</v>
      </c>
      <c r="D442" s="12">
        <v>14.6</v>
      </c>
      <c r="E442" s="14">
        <v>0.60099999999999998</v>
      </c>
      <c r="F442" s="7">
        <f t="shared" si="302"/>
        <v>24.292845257903494</v>
      </c>
      <c r="G442" s="7">
        <f t="shared" si="294"/>
        <v>13.998999999999999</v>
      </c>
      <c r="H442" s="16">
        <f t="shared" si="295"/>
        <v>15.201000000000001</v>
      </c>
      <c r="I442" s="11">
        <f t="shared" si="275"/>
        <v>6.5918282922566435E-2</v>
      </c>
      <c r="J442" s="39">
        <f t="shared" si="276"/>
        <v>2.7134854819494815E-3</v>
      </c>
      <c r="K442" s="39">
        <f t="shared" si="317"/>
        <v>368.52970345784132</v>
      </c>
      <c r="L442" s="39">
        <f t="shared" si="318"/>
        <v>6.3204797440616953E-2</v>
      </c>
      <c r="M442" s="39">
        <f t="shared" si="319"/>
        <v>6.8631768404515917E-2</v>
      </c>
      <c r="N442" s="42"/>
      <c r="O442" s="8"/>
      <c r="P442" s="9"/>
      <c r="Q442" s="9"/>
      <c r="R442" s="8"/>
      <c r="S442" s="9"/>
      <c r="T442" s="9"/>
      <c r="U442" s="8"/>
      <c r="V442" s="9"/>
      <c r="W442" s="9"/>
      <c r="X442" s="9"/>
      <c r="Y442" s="8"/>
      <c r="Z442" s="9"/>
      <c r="AA442" s="8">
        <v>0</v>
      </c>
      <c r="AB442" s="9">
        <v>1</v>
      </c>
      <c r="AC442" s="8">
        <v>0</v>
      </c>
      <c r="AD442" s="9">
        <v>0</v>
      </c>
      <c r="AE442" s="9">
        <v>0</v>
      </c>
      <c r="AF442" s="9">
        <v>1</v>
      </c>
      <c r="AG442" s="9">
        <v>0</v>
      </c>
      <c r="AH442" s="8">
        <v>135248</v>
      </c>
      <c r="AI442" s="9">
        <v>23</v>
      </c>
      <c r="AJ442" s="9">
        <f t="shared" si="316"/>
        <v>135224</v>
      </c>
      <c r="AL442" s="7" t="s">
        <v>433</v>
      </c>
      <c r="AM442" s="7" t="s">
        <v>433</v>
      </c>
      <c r="AN442" s="9">
        <v>1</v>
      </c>
      <c r="AO442" s="9">
        <v>0</v>
      </c>
      <c r="AP442" s="9">
        <v>0</v>
      </c>
      <c r="AQ442" s="9">
        <v>1</v>
      </c>
      <c r="AR442" s="9">
        <v>0</v>
      </c>
      <c r="AS442" s="9">
        <v>0</v>
      </c>
      <c r="AT442" s="8">
        <v>0</v>
      </c>
      <c r="AU442" s="9">
        <v>1</v>
      </c>
      <c r="AV442" s="31">
        <v>0</v>
      </c>
      <c r="AW442" s="9">
        <v>0</v>
      </c>
      <c r="AX442" s="9">
        <v>0</v>
      </c>
      <c r="AY442" s="31">
        <v>1</v>
      </c>
      <c r="AZ442" s="21">
        <v>1996</v>
      </c>
      <c r="BA442" s="23"/>
      <c r="BB442" s="39" t="s">
        <v>433</v>
      </c>
      <c r="BC442" s="39" t="s">
        <v>433</v>
      </c>
      <c r="BD442" s="39" t="s">
        <v>433</v>
      </c>
      <c r="BE442" s="59" t="s">
        <v>433</v>
      </c>
      <c r="BF442" s="39" t="s">
        <v>433</v>
      </c>
      <c r="BG442" s="59" t="s">
        <v>433</v>
      </c>
      <c r="BM442" s="57" t="s">
        <v>433</v>
      </c>
      <c r="BN442" s="18" t="s">
        <v>433</v>
      </c>
      <c r="BO442" t="s">
        <v>433</v>
      </c>
      <c r="BP442" s="54" t="s">
        <v>433</v>
      </c>
      <c r="BQ442" t="s">
        <v>433</v>
      </c>
      <c r="BR442" s="54" t="s">
        <v>433</v>
      </c>
      <c r="BT442" s="18"/>
      <c r="BU442">
        <v>0</v>
      </c>
      <c r="BV442" s="18">
        <v>1</v>
      </c>
      <c r="BW442" s="18" t="s">
        <v>279</v>
      </c>
      <c r="CD442" s="18"/>
      <c r="CG442" s="18"/>
      <c r="CJ442" s="25">
        <v>41.5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 s="18">
        <v>0</v>
      </c>
      <c r="CS442">
        <v>0</v>
      </c>
      <c r="CT442">
        <v>1</v>
      </c>
      <c r="CU442">
        <v>0</v>
      </c>
      <c r="CV442" s="18">
        <v>0</v>
      </c>
      <c r="CW442">
        <v>0</v>
      </c>
      <c r="CX442">
        <v>0</v>
      </c>
      <c r="CY442">
        <v>0</v>
      </c>
      <c r="CZ442">
        <v>0</v>
      </c>
      <c r="DA442" s="18">
        <v>0</v>
      </c>
      <c r="DB442">
        <v>1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 s="18">
        <v>0</v>
      </c>
      <c r="DN442" s="18"/>
      <c r="DS442" s="43" t="s">
        <v>397</v>
      </c>
    </row>
    <row r="443" spans="1:123" x14ac:dyDescent="0.25">
      <c r="A443">
        <v>442</v>
      </c>
      <c r="B443">
        <v>27</v>
      </c>
      <c r="C443" s="103" t="s">
        <v>609</v>
      </c>
      <c r="D443" s="12">
        <v>11.4</v>
      </c>
      <c r="E443" s="14">
        <v>4.2999999999999997E-2</v>
      </c>
      <c r="F443" s="7">
        <f t="shared" si="302"/>
        <v>265.11627906976747</v>
      </c>
      <c r="G443" s="7">
        <f t="shared" si="294"/>
        <v>11.357000000000001</v>
      </c>
      <c r="H443" s="16">
        <f t="shared" si="295"/>
        <v>11.443</v>
      </c>
      <c r="I443" s="11">
        <f t="shared" si="275"/>
        <v>0.7219626300596641</v>
      </c>
      <c r="J443" s="39">
        <f t="shared" si="276"/>
        <v>2.7231923765408382E-3</v>
      </c>
      <c r="K443" s="39">
        <f t="shared" si="317"/>
        <v>367.21606913069428</v>
      </c>
      <c r="L443" s="39">
        <f t="shared" si="318"/>
        <v>0.71923943768312326</v>
      </c>
      <c r="M443" s="39">
        <f t="shared" si="319"/>
        <v>0.72468582243620494</v>
      </c>
      <c r="N443" s="42"/>
      <c r="O443" s="8"/>
      <c r="P443" s="9"/>
      <c r="Q443" s="9"/>
      <c r="R443" s="8"/>
      <c r="S443" s="9"/>
      <c r="T443" s="9"/>
      <c r="U443" s="8"/>
      <c r="V443" s="9"/>
      <c r="W443" s="9"/>
      <c r="X443" s="9"/>
      <c r="Y443" s="8"/>
      <c r="Z443" s="9"/>
      <c r="AA443" s="8">
        <v>0</v>
      </c>
      <c r="AB443" s="9">
        <v>1</v>
      </c>
      <c r="AC443" s="8">
        <v>0</v>
      </c>
      <c r="AD443" s="9">
        <v>0</v>
      </c>
      <c r="AE443" s="9">
        <v>0</v>
      </c>
      <c r="AF443" s="9">
        <v>1</v>
      </c>
      <c r="AG443" s="9">
        <v>0</v>
      </c>
      <c r="AH443" s="8">
        <v>64585</v>
      </c>
      <c r="AI443" s="9">
        <v>23</v>
      </c>
      <c r="AJ443" s="9">
        <f t="shared" si="316"/>
        <v>64561</v>
      </c>
      <c r="AL443" s="7" t="s">
        <v>433</v>
      </c>
      <c r="AM443" s="7" t="s">
        <v>433</v>
      </c>
      <c r="AN443" s="9">
        <v>1</v>
      </c>
      <c r="AO443" s="9">
        <v>0</v>
      </c>
      <c r="AP443" s="9">
        <v>0</v>
      </c>
      <c r="AQ443" s="9">
        <v>1</v>
      </c>
      <c r="AR443" s="9">
        <v>0</v>
      </c>
      <c r="AS443" s="9">
        <v>0</v>
      </c>
      <c r="AT443" s="8">
        <v>0</v>
      </c>
      <c r="AU443" s="9">
        <v>1</v>
      </c>
      <c r="AV443" s="31">
        <v>0</v>
      </c>
      <c r="AW443" s="9">
        <v>1</v>
      </c>
      <c r="AX443" s="9">
        <v>0</v>
      </c>
      <c r="AY443" s="31">
        <v>0</v>
      </c>
      <c r="AZ443" s="21">
        <v>1996</v>
      </c>
      <c r="BA443" s="23"/>
      <c r="BB443" s="39" t="s">
        <v>433</v>
      </c>
      <c r="BC443" s="39" t="s">
        <v>433</v>
      </c>
      <c r="BD443" s="39" t="s">
        <v>433</v>
      </c>
      <c r="BE443" s="59" t="s">
        <v>433</v>
      </c>
      <c r="BF443" s="39" t="s">
        <v>433</v>
      </c>
      <c r="BG443" s="59" t="s">
        <v>433</v>
      </c>
      <c r="BM443" s="57" t="s">
        <v>433</v>
      </c>
      <c r="BN443" s="18" t="s">
        <v>433</v>
      </c>
      <c r="BO443" t="s">
        <v>433</v>
      </c>
      <c r="BP443" s="54" t="s">
        <v>433</v>
      </c>
      <c r="BQ443" t="s">
        <v>433</v>
      </c>
      <c r="BR443" s="54" t="s">
        <v>433</v>
      </c>
      <c r="BT443" s="18"/>
      <c r="BU443">
        <v>1</v>
      </c>
      <c r="BV443" s="18">
        <v>0</v>
      </c>
      <c r="BW443" s="18" t="s">
        <v>279</v>
      </c>
      <c r="CD443" s="18"/>
      <c r="CG443" s="18"/>
      <c r="CJ443" s="25">
        <v>41.5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 s="18">
        <v>0</v>
      </c>
      <c r="CS443">
        <v>0</v>
      </c>
      <c r="CT443">
        <v>0</v>
      </c>
      <c r="CU443">
        <v>1</v>
      </c>
      <c r="CV443" s="18">
        <v>0</v>
      </c>
      <c r="CW443">
        <v>0</v>
      </c>
      <c r="CX443">
        <v>0</v>
      </c>
      <c r="CY443">
        <v>0</v>
      </c>
      <c r="CZ443">
        <v>0</v>
      </c>
      <c r="DA443" s="18">
        <v>0</v>
      </c>
      <c r="DB443">
        <v>1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 s="18">
        <v>0</v>
      </c>
      <c r="DN443" s="18"/>
      <c r="DS443" s="43" t="s">
        <v>397</v>
      </c>
    </row>
    <row r="444" spans="1:123" s="69" customFormat="1" x14ac:dyDescent="0.25">
      <c r="A444" s="69">
        <v>443</v>
      </c>
      <c r="B444" s="69">
        <v>27</v>
      </c>
      <c r="C444" s="70" t="s">
        <v>609</v>
      </c>
      <c r="D444" s="71">
        <v>14.1</v>
      </c>
      <c r="E444" s="72">
        <v>0.57799999999999996</v>
      </c>
      <c r="F444" s="73">
        <f t="shared" si="302"/>
        <v>24.394463667820069</v>
      </c>
      <c r="G444" s="73">
        <f t="shared" si="294"/>
        <v>13.522</v>
      </c>
      <c r="H444" s="74">
        <f t="shared" si="295"/>
        <v>14.677999999999999</v>
      </c>
      <c r="I444" s="75">
        <f t="shared" si="275"/>
        <v>9.5568279478523185E-2</v>
      </c>
      <c r="J444" s="76">
        <f t="shared" si="276"/>
        <v>3.9176216694032911E-3</v>
      </c>
      <c r="K444" s="76">
        <f t="shared" si="317"/>
        <v>255.25690951988074</v>
      </c>
      <c r="L444" s="76">
        <f t="shared" si="318"/>
        <v>9.1650657809119893E-2</v>
      </c>
      <c r="M444" s="76">
        <f t="shared" si="319"/>
        <v>9.9485901147926478E-2</v>
      </c>
      <c r="N444" s="77"/>
      <c r="O444" s="78"/>
      <c r="P444" s="79"/>
      <c r="Q444" s="79"/>
      <c r="R444" s="78"/>
      <c r="S444" s="79"/>
      <c r="T444" s="79"/>
      <c r="U444" s="78"/>
      <c r="V444" s="79"/>
      <c r="W444" s="79"/>
      <c r="X444" s="79"/>
      <c r="Y444" s="78"/>
      <c r="Z444" s="79"/>
      <c r="AA444" s="78">
        <v>0</v>
      </c>
      <c r="AB444" s="79">
        <v>1</v>
      </c>
      <c r="AC444" s="78">
        <v>0</v>
      </c>
      <c r="AD444" s="79">
        <v>0</v>
      </c>
      <c r="AE444" s="79">
        <v>0</v>
      </c>
      <c r="AF444" s="79">
        <v>1</v>
      </c>
      <c r="AG444" s="79">
        <v>0</v>
      </c>
      <c r="AH444" s="78">
        <v>64585</v>
      </c>
      <c r="AI444" s="79">
        <v>23</v>
      </c>
      <c r="AJ444" s="79">
        <f t="shared" si="316"/>
        <v>64561</v>
      </c>
      <c r="AK444" s="79"/>
      <c r="AL444" s="73" t="s">
        <v>433</v>
      </c>
      <c r="AM444" s="73" t="s">
        <v>433</v>
      </c>
      <c r="AN444" s="79">
        <v>1</v>
      </c>
      <c r="AO444" s="79">
        <v>0</v>
      </c>
      <c r="AP444" s="79">
        <v>0</v>
      </c>
      <c r="AQ444" s="79">
        <v>1</v>
      </c>
      <c r="AR444" s="79">
        <v>0</v>
      </c>
      <c r="AS444" s="79">
        <v>0</v>
      </c>
      <c r="AT444" s="78">
        <v>0</v>
      </c>
      <c r="AU444" s="79">
        <v>1</v>
      </c>
      <c r="AV444" s="80">
        <v>0</v>
      </c>
      <c r="AW444" s="79">
        <v>0</v>
      </c>
      <c r="AX444" s="79">
        <v>0</v>
      </c>
      <c r="AY444" s="80">
        <v>1</v>
      </c>
      <c r="AZ444" s="81">
        <v>1996</v>
      </c>
      <c r="BA444" s="82"/>
      <c r="BB444" s="76" t="s">
        <v>433</v>
      </c>
      <c r="BC444" s="76" t="s">
        <v>433</v>
      </c>
      <c r="BD444" s="76" t="s">
        <v>433</v>
      </c>
      <c r="BE444" s="83" t="s">
        <v>433</v>
      </c>
      <c r="BF444" s="76" t="s">
        <v>433</v>
      </c>
      <c r="BG444" s="83" t="s">
        <v>433</v>
      </c>
      <c r="BH444" s="76"/>
      <c r="BI444" s="76"/>
      <c r="BJ444" s="76"/>
      <c r="BK444" s="76"/>
      <c r="BL444" s="76"/>
      <c r="BM444" s="84" t="s">
        <v>433</v>
      </c>
      <c r="BN444" s="85" t="s">
        <v>433</v>
      </c>
      <c r="BO444" s="69" t="s">
        <v>433</v>
      </c>
      <c r="BP444" s="86" t="s">
        <v>433</v>
      </c>
      <c r="BQ444" s="69" t="s">
        <v>433</v>
      </c>
      <c r="BR444" s="86" t="s">
        <v>433</v>
      </c>
      <c r="BT444" s="85"/>
      <c r="BU444" s="69">
        <v>1</v>
      </c>
      <c r="BV444" s="85">
        <v>0</v>
      </c>
      <c r="BW444" s="85" t="s">
        <v>279</v>
      </c>
      <c r="CD444" s="85"/>
      <c r="CG444" s="85"/>
      <c r="CJ444" s="70">
        <v>41.5</v>
      </c>
      <c r="CK444" s="69">
        <v>0</v>
      </c>
      <c r="CL444" s="69">
        <v>0</v>
      </c>
      <c r="CM444" s="69">
        <v>1</v>
      </c>
      <c r="CN444" s="69">
        <v>0</v>
      </c>
      <c r="CO444" s="69">
        <v>0</v>
      </c>
      <c r="CP444" s="69">
        <v>0</v>
      </c>
      <c r="CQ444" s="69">
        <v>0</v>
      </c>
      <c r="CR444" s="85">
        <v>0</v>
      </c>
      <c r="CS444" s="69">
        <v>0</v>
      </c>
      <c r="CT444" s="69">
        <v>1</v>
      </c>
      <c r="CU444" s="69">
        <v>0</v>
      </c>
      <c r="CV444" s="85">
        <v>0</v>
      </c>
      <c r="CW444" s="69">
        <v>0</v>
      </c>
      <c r="CX444" s="69">
        <v>0</v>
      </c>
      <c r="CY444" s="69">
        <v>0</v>
      </c>
      <c r="CZ444" s="69">
        <v>0</v>
      </c>
      <c r="DA444" s="85">
        <v>0</v>
      </c>
      <c r="DB444" s="69">
        <v>1</v>
      </c>
      <c r="DC444" s="69">
        <v>1</v>
      </c>
      <c r="DD444" s="69">
        <v>0</v>
      </c>
      <c r="DE444" s="69">
        <v>0</v>
      </c>
      <c r="DF444" s="69">
        <v>0</v>
      </c>
      <c r="DG444" s="69">
        <v>0</v>
      </c>
      <c r="DH444" s="69">
        <v>0</v>
      </c>
      <c r="DI444" s="69">
        <v>0</v>
      </c>
      <c r="DJ444" s="69">
        <v>0</v>
      </c>
      <c r="DK444" s="69">
        <v>0</v>
      </c>
      <c r="DL444" s="85">
        <v>0</v>
      </c>
      <c r="DN444" s="85"/>
      <c r="DR444" s="70"/>
      <c r="DS444" s="87" t="s">
        <v>397</v>
      </c>
    </row>
    <row r="445" spans="1:123" x14ac:dyDescent="0.25">
      <c r="A445">
        <v>444</v>
      </c>
      <c r="B445">
        <v>28</v>
      </c>
      <c r="C445" s="25" t="s">
        <v>611</v>
      </c>
      <c r="D445" s="12">
        <v>4.5999999999999996</v>
      </c>
      <c r="E445" s="14">
        <f t="shared" ref="E445:E452" si="320">D445/F445</f>
        <v>0.13855421686746985</v>
      </c>
      <c r="F445" s="7">
        <v>33.200000000000003</v>
      </c>
      <c r="G445" s="7">
        <f t="shared" ref="G445:G448" si="321">D445-E445</f>
        <v>4.4614457831325298</v>
      </c>
      <c r="H445" s="16">
        <f t="shared" ref="H445:H448" si="322">D445+E445</f>
        <v>4.7385542168674695</v>
      </c>
      <c r="I445" s="11">
        <f t="shared" si="275"/>
        <v>0.3293553550615026</v>
      </c>
      <c r="J445" s="39">
        <f t="shared" si="276"/>
        <v>9.9203420199247758E-3</v>
      </c>
      <c r="K445" s="39">
        <f t="shared" ref="K445:K448" si="323">IFERROR(1/J445, "X")</f>
        <v>100.80297614654044</v>
      </c>
      <c r="L445" s="39">
        <f t="shared" ref="L445:L448" si="324">IFERROR(I445-J445, "X")</f>
        <v>0.31943501304157784</v>
      </c>
      <c r="M445" s="39">
        <f t="shared" ref="M445:M448" si="325">IFERROR(I445+J445, "X")</f>
        <v>0.33927569708142735</v>
      </c>
      <c r="N445" s="42"/>
      <c r="O445" s="8"/>
      <c r="P445" s="9"/>
      <c r="Q445" s="9"/>
      <c r="R445" s="8"/>
      <c r="S445" s="9"/>
      <c r="T445" s="9"/>
      <c r="U445" s="8"/>
      <c r="V445" s="9"/>
      <c r="W445" s="9"/>
      <c r="X445" s="9"/>
      <c r="Y445" s="8"/>
      <c r="Z445" s="9"/>
      <c r="AA445" s="8">
        <v>0</v>
      </c>
      <c r="AB445" s="9">
        <v>1</v>
      </c>
      <c r="AC445" s="8">
        <v>0</v>
      </c>
      <c r="AD445" s="9">
        <v>0</v>
      </c>
      <c r="AE445" s="9">
        <v>0</v>
      </c>
      <c r="AF445" s="9">
        <v>1</v>
      </c>
      <c r="AG445" s="9">
        <v>0</v>
      </c>
      <c r="AH445" s="8">
        <v>9065</v>
      </c>
      <c r="AI445" s="9">
        <v>5</v>
      </c>
      <c r="AJ445" s="9">
        <f t="shared" si="316"/>
        <v>9059</v>
      </c>
      <c r="AL445" s="7">
        <v>5.19</v>
      </c>
      <c r="AM445" s="7">
        <v>18.3</v>
      </c>
      <c r="AN445" s="9">
        <v>1</v>
      </c>
      <c r="AO445" s="9">
        <v>0</v>
      </c>
      <c r="AP445" s="9">
        <v>0</v>
      </c>
      <c r="AQ445" s="9">
        <v>1</v>
      </c>
      <c r="AR445" s="9">
        <v>0</v>
      </c>
      <c r="AS445" s="9">
        <v>0</v>
      </c>
      <c r="AT445" s="8">
        <v>0</v>
      </c>
      <c r="AU445" s="9">
        <v>1</v>
      </c>
      <c r="AV445" s="31">
        <v>0</v>
      </c>
      <c r="AW445" s="9">
        <v>0</v>
      </c>
      <c r="AX445" s="9">
        <v>0</v>
      </c>
      <c r="AY445" s="31">
        <v>1</v>
      </c>
      <c r="AZ445" s="21">
        <v>1998</v>
      </c>
      <c r="BA445" s="23"/>
      <c r="BB445" s="39">
        <v>0.10999999999999999</v>
      </c>
      <c r="BC445" s="39">
        <v>0.52</v>
      </c>
      <c r="BD445" s="39">
        <v>0.31</v>
      </c>
      <c r="BE445" s="59">
        <v>0.06</v>
      </c>
      <c r="BF445" s="39" t="s">
        <v>433</v>
      </c>
      <c r="BG445" s="59" t="s">
        <v>433</v>
      </c>
      <c r="BM445" s="57">
        <v>1</v>
      </c>
      <c r="BN445" s="18">
        <v>0</v>
      </c>
      <c r="BO445">
        <v>1</v>
      </c>
      <c r="BP445" s="54">
        <v>0</v>
      </c>
      <c r="BQ445" t="s">
        <v>433</v>
      </c>
      <c r="BR445" s="54" t="s">
        <v>433</v>
      </c>
      <c r="BT445" s="18"/>
      <c r="BU445" t="s">
        <v>433</v>
      </c>
      <c r="BV445" s="18" t="s">
        <v>433</v>
      </c>
      <c r="BW445" s="18" t="s">
        <v>207</v>
      </c>
      <c r="CD445" s="18"/>
      <c r="CG445" s="18"/>
      <c r="CJ445" s="25">
        <v>34.03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 s="18">
        <v>0</v>
      </c>
      <c r="CS445">
        <v>0</v>
      </c>
      <c r="CT445">
        <v>0</v>
      </c>
      <c r="CU445">
        <v>1</v>
      </c>
      <c r="CV445" s="18">
        <v>0</v>
      </c>
      <c r="CW445">
        <v>0</v>
      </c>
      <c r="CX445">
        <v>0</v>
      </c>
      <c r="CY445">
        <v>0</v>
      </c>
      <c r="CZ445">
        <v>0</v>
      </c>
      <c r="DA445" s="18">
        <v>0</v>
      </c>
      <c r="DB445">
        <v>0</v>
      </c>
      <c r="DC445">
        <v>0</v>
      </c>
      <c r="DD445">
        <v>1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 s="18">
        <v>0</v>
      </c>
      <c r="DN445" s="18"/>
      <c r="DS445" s="43" t="s">
        <v>397</v>
      </c>
    </row>
    <row r="446" spans="1:123" x14ac:dyDescent="0.25">
      <c r="A446">
        <v>445</v>
      </c>
      <c r="B446">
        <v>28</v>
      </c>
      <c r="C446" s="25" t="s">
        <v>611</v>
      </c>
      <c r="D446" s="12">
        <v>5.3</v>
      </c>
      <c r="E446" s="14">
        <f t="shared" si="320"/>
        <v>0.2264957264957265</v>
      </c>
      <c r="F446" s="7">
        <v>23.4</v>
      </c>
      <c r="G446" s="7">
        <f t="shared" si="321"/>
        <v>5.0735042735042732</v>
      </c>
      <c r="H446" s="16">
        <f t="shared" si="322"/>
        <v>5.5264957264957264</v>
      </c>
      <c r="I446" s="11">
        <f t="shared" si="275"/>
        <v>0.38591799382353975</v>
      </c>
      <c r="J446" s="39">
        <f t="shared" si="276"/>
        <v>1.6492221958270933E-2</v>
      </c>
      <c r="K446" s="39">
        <f t="shared" si="323"/>
        <v>60.634643562900564</v>
      </c>
      <c r="L446" s="39">
        <f t="shared" si="324"/>
        <v>0.36942577186526881</v>
      </c>
      <c r="M446" s="39">
        <f t="shared" si="325"/>
        <v>0.40241021578181069</v>
      </c>
      <c r="N446" s="42"/>
      <c r="O446" s="8"/>
      <c r="P446" s="9"/>
      <c r="Q446" s="9"/>
      <c r="R446" s="8"/>
      <c r="S446" s="9"/>
      <c r="T446" s="9"/>
      <c r="U446" s="8"/>
      <c r="V446" s="9"/>
      <c r="W446" s="9"/>
      <c r="X446" s="9"/>
      <c r="Y446" s="8"/>
      <c r="Z446" s="9"/>
      <c r="AA446" s="8">
        <v>0</v>
      </c>
      <c r="AB446" s="9">
        <v>1</v>
      </c>
      <c r="AC446" s="8">
        <v>0</v>
      </c>
      <c r="AD446" s="9">
        <v>0</v>
      </c>
      <c r="AE446" s="9">
        <v>0</v>
      </c>
      <c r="AF446" s="9">
        <v>1</v>
      </c>
      <c r="AG446" s="9">
        <v>0</v>
      </c>
      <c r="AH446" s="8">
        <v>3135</v>
      </c>
      <c r="AI446" s="9">
        <v>5</v>
      </c>
      <c r="AJ446" s="9">
        <f t="shared" si="316"/>
        <v>3129</v>
      </c>
      <c r="AL446" s="7">
        <v>3.53</v>
      </c>
      <c r="AM446" s="7">
        <v>16.399999999999999</v>
      </c>
      <c r="AN446" s="9">
        <v>1</v>
      </c>
      <c r="AO446" s="9">
        <v>0</v>
      </c>
      <c r="AP446" s="9">
        <v>0</v>
      </c>
      <c r="AQ446" s="9">
        <v>1</v>
      </c>
      <c r="AR446" s="9">
        <v>0</v>
      </c>
      <c r="AS446" s="9">
        <v>0</v>
      </c>
      <c r="AT446" s="8">
        <v>0</v>
      </c>
      <c r="AU446" s="9">
        <v>1</v>
      </c>
      <c r="AV446" s="31">
        <v>0</v>
      </c>
      <c r="AW446" s="9">
        <v>0</v>
      </c>
      <c r="AX446" s="9">
        <v>0</v>
      </c>
      <c r="AY446" s="31">
        <v>1</v>
      </c>
      <c r="AZ446" s="21">
        <v>1998</v>
      </c>
      <c r="BA446" s="23"/>
      <c r="BB446" s="39">
        <v>0.26</v>
      </c>
      <c r="BC446" s="39">
        <v>0.47</v>
      </c>
      <c r="BD446" s="39">
        <v>0.24700000000000003</v>
      </c>
      <c r="BE446" s="59">
        <v>2.3E-2</v>
      </c>
      <c r="BF446" s="39" t="s">
        <v>433</v>
      </c>
      <c r="BG446" s="59" t="s">
        <v>433</v>
      </c>
      <c r="BM446" s="57">
        <v>1</v>
      </c>
      <c r="BN446" s="18">
        <v>0</v>
      </c>
      <c r="BO446">
        <v>0</v>
      </c>
      <c r="BP446" s="54">
        <v>1</v>
      </c>
      <c r="BQ446" t="s">
        <v>433</v>
      </c>
      <c r="BR446" s="54" t="s">
        <v>433</v>
      </c>
      <c r="BT446" s="18"/>
      <c r="BU446" t="s">
        <v>433</v>
      </c>
      <c r="BV446" s="18" t="s">
        <v>433</v>
      </c>
      <c r="BW446" s="18" t="s">
        <v>207</v>
      </c>
      <c r="CD446" s="18"/>
      <c r="CG446" s="18"/>
      <c r="CJ446" s="25">
        <v>31.8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 s="18">
        <v>0</v>
      </c>
      <c r="CS446">
        <v>0</v>
      </c>
      <c r="CT446">
        <v>0</v>
      </c>
      <c r="CU446">
        <v>1</v>
      </c>
      <c r="CV446" s="18">
        <v>0</v>
      </c>
      <c r="CW446">
        <v>0</v>
      </c>
      <c r="CX446">
        <v>0</v>
      </c>
      <c r="CY446">
        <v>0</v>
      </c>
      <c r="CZ446">
        <v>0</v>
      </c>
      <c r="DA446" s="18">
        <v>0</v>
      </c>
      <c r="DB446">
        <v>0</v>
      </c>
      <c r="DC446">
        <v>0</v>
      </c>
      <c r="DD446">
        <v>1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 s="18">
        <v>0</v>
      </c>
      <c r="DN446" s="18"/>
      <c r="DS446" s="43" t="s">
        <v>397</v>
      </c>
    </row>
    <row r="447" spans="1:123" x14ac:dyDescent="0.25">
      <c r="A447">
        <v>446</v>
      </c>
      <c r="B447">
        <v>28</v>
      </c>
      <c r="C447" s="25" t="s">
        <v>611</v>
      </c>
      <c r="D447" s="12">
        <v>3.6</v>
      </c>
      <c r="E447" s="14">
        <f t="shared" si="320"/>
        <v>6.4285714285714293E-2</v>
      </c>
      <c r="F447" s="7">
        <v>56</v>
      </c>
      <c r="G447" s="7">
        <f t="shared" si="321"/>
        <v>3.5357142857142856</v>
      </c>
      <c r="H447" s="16">
        <f t="shared" si="322"/>
        <v>3.6642857142857146</v>
      </c>
      <c r="I447" s="11">
        <f t="shared" si="275"/>
        <v>0.23199795227200942</v>
      </c>
      <c r="J447" s="39">
        <f t="shared" si="276"/>
        <v>4.1428205762858829E-3</v>
      </c>
      <c r="K447" s="39">
        <f t="shared" si="323"/>
        <v>241.38144087729691</v>
      </c>
      <c r="L447" s="39">
        <f t="shared" si="324"/>
        <v>0.22785513169572355</v>
      </c>
      <c r="M447" s="39">
        <f t="shared" si="325"/>
        <v>0.23614077284829529</v>
      </c>
      <c r="N447" s="42"/>
      <c r="O447" s="8"/>
      <c r="P447" s="9"/>
      <c r="Q447" s="9"/>
      <c r="R447" s="8"/>
      <c r="S447" s="9"/>
      <c r="T447" s="9"/>
      <c r="U447" s="8"/>
      <c r="V447" s="9"/>
      <c r="W447" s="9"/>
      <c r="X447" s="9"/>
      <c r="Y447" s="8"/>
      <c r="Z447" s="9"/>
      <c r="AA447" s="8">
        <v>0</v>
      </c>
      <c r="AB447" s="9">
        <v>1</v>
      </c>
      <c r="AC447" s="8">
        <v>0</v>
      </c>
      <c r="AD447" s="9">
        <v>0</v>
      </c>
      <c r="AE447" s="9">
        <v>0</v>
      </c>
      <c r="AF447" s="9">
        <v>1</v>
      </c>
      <c r="AG447" s="9">
        <v>0</v>
      </c>
      <c r="AH447" s="8">
        <v>55135</v>
      </c>
      <c r="AI447" s="9">
        <v>5</v>
      </c>
      <c r="AJ447" s="9">
        <f t="shared" si="316"/>
        <v>55129</v>
      </c>
      <c r="AL447" s="7">
        <v>5.19</v>
      </c>
      <c r="AM447" s="7">
        <v>18.3</v>
      </c>
      <c r="AN447" s="9">
        <v>1</v>
      </c>
      <c r="AO447" s="9">
        <v>0</v>
      </c>
      <c r="AP447" s="9">
        <v>0</v>
      </c>
      <c r="AQ447" s="9">
        <v>1</v>
      </c>
      <c r="AR447" s="9">
        <v>0</v>
      </c>
      <c r="AS447" s="9">
        <v>0</v>
      </c>
      <c r="AT447" s="8">
        <v>0</v>
      </c>
      <c r="AU447" s="9">
        <v>1</v>
      </c>
      <c r="AV447" s="31">
        <v>0</v>
      </c>
      <c r="AW447" s="9">
        <v>0</v>
      </c>
      <c r="AX447" s="9">
        <v>0</v>
      </c>
      <c r="AY447" s="31">
        <v>1</v>
      </c>
      <c r="AZ447" s="21">
        <v>1998</v>
      </c>
      <c r="BA447" s="23"/>
      <c r="BB447" s="39">
        <v>0.10999999999999999</v>
      </c>
      <c r="BC447" s="39">
        <v>0.52</v>
      </c>
      <c r="BD447" s="39">
        <v>0.31</v>
      </c>
      <c r="BE447" s="59">
        <v>0.06</v>
      </c>
      <c r="BF447" s="39" t="s">
        <v>433</v>
      </c>
      <c r="BG447" s="59" t="s">
        <v>433</v>
      </c>
      <c r="BM447" s="57">
        <v>0</v>
      </c>
      <c r="BN447" s="18">
        <v>1</v>
      </c>
      <c r="BO447">
        <v>1</v>
      </c>
      <c r="BP447" s="54">
        <v>0</v>
      </c>
      <c r="BQ447" t="s">
        <v>433</v>
      </c>
      <c r="BR447" s="54" t="s">
        <v>433</v>
      </c>
      <c r="BT447" s="18"/>
      <c r="BU447" t="s">
        <v>433</v>
      </c>
      <c r="BV447" s="18" t="s">
        <v>433</v>
      </c>
      <c r="BW447" s="18" t="s">
        <v>207</v>
      </c>
      <c r="CD447" s="18"/>
      <c r="CG447" s="18"/>
      <c r="CJ447" s="25">
        <v>34.03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 s="18">
        <v>0</v>
      </c>
      <c r="CS447">
        <v>0</v>
      </c>
      <c r="CT447">
        <v>0</v>
      </c>
      <c r="CU447">
        <v>1</v>
      </c>
      <c r="CV447" s="18">
        <v>0</v>
      </c>
      <c r="CW447">
        <v>0</v>
      </c>
      <c r="CX447">
        <v>0</v>
      </c>
      <c r="CY447">
        <v>0</v>
      </c>
      <c r="CZ447">
        <v>0</v>
      </c>
      <c r="DA447" s="18">
        <v>0</v>
      </c>
      <c r="DB447">
        <v>0</v>
      </c>
      <c r="DC447">
        <v>0</v>
      </c>
      <c r="DD447">
        <v>1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 s="18">
        <v>0</v>
      </c>
      <c r="DN447" s="18"/>
      <c r="DS447" s="43" t="s">
        <v>397</v>
      </c>
    </row>
    <row r="448" spans="1:123" x14ac:dyDescent="0.25">
      <c r="A448">
        <v>447</v>
      </c>
      <c r="B448">
        <v>28</v>
      </c>
      <c r="C448" s="25" t="s">
        <v>611</v>
      </c>
      <c r="D448" s="12">
        <v>2.8</v>
      </c>
      <c r="E448" s="14">
        <f t="shared" si="320"/>
        <v>9.3023255813953473E-2</v>
      </c>
      <c r="F448" s="7">
        <v>30.1</v>
      </c>
      <c r="G448" s="7">
        <f t="shared" si="321"/>
        <v>2.7069767441860462</v>
      </c>
      <c r="H448" s="16">
        <f t="shared" si="322"/>
        <v>2.8930232558139535</v>
      </c>
      <c r="I448" s="11">
        <f t="shared" si="275"/>
        <v>0.18766370166751487</v>
      </c>
      <c r="J448" s="39">
        <f t="shared" si="276"/>
        <v>6.2346744740038162E-3</v>
      </c>
      <c r="K448" s="39">
        <f t="shared" si="323"/>
        <v>160.39329786496691</v>
      </c>
      <c r="L448" s="39">
        <f t="shared" si="324"/>
        <v>0.18142902719351106</v>
      </c>
      <c r="M448" s="39">
        <f t="shared" si="325"/>
        <v>0.19389837614151867</v>
      </c>
      <c r="N448" s="42"/>
      <c r="O448" s="8"/>
      <c r="P448" s="9"/>
      <c r="Q448" s="9"/>
      <c r="R448" s="8"/>
      <c r="S448" s="9"/>
      <c r="T448" s="9"/>
      <c r="U448" s="8"/>
      <c r="V448" s="9"/>
      <c r="W448" s="9"/>
      <c r="X448" s="9"/>
      <c r="Y448" s="8"/>
      <c r="Z448" s="9"/>
      <c r="AA448" s="8">
        <v>0</v>
      </c>
      <c r="AB448" s="9">
        <v>1</v>
      </c>
      <c r="AC448" s="8">
        <v>0</v>
      </c>
      <c r="AD448" s="9">
        <v>0</v>
      </c>
      <c r="AE448" s="9">
        <v>0</v>
      </c>
      <c r="AF448" s="9">
        <v>1</v>
      </c>
      <c r="AG448" s="9">
        <v>0</v>
      </c>
      <c r="AH448" s="8">
        <v>24826</v>
      </c>
      <c r="AI448" s="9">
        <v>5</v>
      </c>
      <c r="AJ448" s="9">
        <f t="shared" si="316"/>
        <v>24820</v>
      </c>
      <c r="AL448" s="7">
        <v>3.53</v>
      </c>
      <c r="AM448" s="7">
        <v>16.399999999999999</v>
      </c>
      <c r="AN448" s="9">
        <v>1</v>
      </c>
      <c r="AO448" s="9">
        <v>0</v>
      </c>
      <c r="AP448" s="9">
        <v>0</v>
      </c>
      <c r="AQ448" s="9">
        <v>1</v>
      </c>
      <c r="AR448" s="9">
        <v>0</v>
      </c>
      <c r="AS448" s="9">
        <v>0</v>
      </c>
      <c r="AT448" s="8">
        <v>0</v>
      </c>
      <c r="AU448" s="9">
        <v>1</v>
      </c>
      <c r="AV448" s="31">
        <v>0</v>
      </c>
      <c r="AW448" s="9">
        <v>0</v>
      </c>
      <c r="AX448" s="9">
        <v>0</v>
      </c>
      <c r="AY448" s="31">
        <v>1</v>
      </c>
      <c r="AZ448" s="21">
        <v>1998</v>
      </c>
      <c r="BA448" s="23"/>
      <c r="BB448" s="39">
        <v>0.26</v>
      </c>
      <c r="BC448" s="39">
        <v>0.47</v>
      </c>
      <c r="BD448" s="39">
        <v>0.24700000000000003</v>
      </c>
      <c r="BE448" s="59">
        <v>2.3E-2</v>
      </c>
      <c r="BF448" s="39" t="s">
        <v>433</v>
      </c>
      <c r="BG448" s="59" t="s">
        <v>433</v>
      </c>
      <c r="BM448" s="57">
        <v>0</v>
      </c>
      <c r="BN448" s="18">
        <v>1</v>
      </c>
      <c r="BO448">
        <v>0</v>
      </c>
      <c r="BP448" s="54">
        <v>1</v>
      </c>
      <c r="BQ448" t="s">
        <v>433</v>
      </c>
      <c r="BR448" s="54" t="s">
        <v>433</v>
      </c>
      <c r="BT448" s="18"/>
      <c r="BU448" t="s">
        <v>433</v>
      </c>
      <c r="BV448" s="18" t="s">
        <v>433</v>
      </c>
      <c r="BW448" s="18" t="s">
        <v>207</v>
      </c>
      <c r="CD448" s="18"/>
      <c r="CG448" s="18"/>
      <c r="CJ448" s="25">
        <v>31.8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 s="18">
        <v>0</v>
      </c>
      <c r="CS448">
        <v>0</v>
      </c>
      <c r="CT448">
        <v>0</v>
      </c>
      <c r="CU448">
        <v>1</v>
      </c>
      <c r="CV448" s="18">
        <v>0</v>
      </c>
      <c r="CW448">
        <v>0</v>
      </c>
      <c r="CX448">
        <v>0</v>
      </c>
      <c r="CY448">
        <v>0</v>
      </c>
      <c r="CZ448">
        <v>0</v>
      </c>
      <c r="DA448" s="1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 s="18">
        <v>0</v>
      </c>
      <c r="DN448" s="18"/>
      <c r="DS448" s="43" t="s">
        <v>397</v>
      </c>
    </row>
    <row r="449" spans="1:123" x14ac:dyDescent="0.25">
      <c r="A449">
        <v>448</v>
      </c>
      <c r="B449">
        <v>28</v>
      </c>
      <c r="C449" s="25" t="s">
        <v>611</v>
      </c>
      <c r="D449" s="12">
        <v>2.5</v>
      </c>
      <c r="E449" s="14">
        <f t="shared" si="320"/>
        <v>0.39936102236421728</v>
      </c>
      <c r="F449" s="7">
        <v>6.26</v>
      </c>
      <c r="G449" s="7">
        <f t="shared" ref="G449:G452" si="326">D449-E449</f>
        <v>2.1006389776357826</v>
      </c>
      <c r="H449" s="16">
        <f t="shared" ref="H449:H452" si="327">D449+E449</f>
        <v>2.8993610223642174</v>
      </c>
      <c r="I449" s="11">
        <f t="shared" si="275"/>
        <v>6.5629166615310958E-2</v>
      </c>
      <c r="J449" s="39">
        <f t="shared" si="276"/>
        <v>1.0483892430560858E-2</v>
      </c>
      <c r="K449" s="39">
        <f t="shared" ref="K449:K452" si="328">IFERROR(1/J449, "X")</f>
        <v>95.384420111462646</v>
      </c>
      <c r="L449" s="39">
        <f t="shared" ref="L449:L452" si="329">IFERROR(I449-J449, "X")</f>
        <v>5.5145274184750098E-2</v>
      </c>
      <c r="M449" s="39">
        <f t="shared" ref="M449:M452" si="330">IFERROR(I449+J449, "X")</f>
        <v>7.6113059045871817E-2</v>
      </c>
      <c r="N449" s="42"/>
      <c r="O449" s="8"/>
      <c r="P449" s="9"/>
      <c r="Q449" s="9"/>
      <c r="R449" s="8"/>
      <c r="S449" s="9"/>
      <c r="T449" s="9"/>
      <c r="U449" s="8"/>
      <c r="V449" s="9"/>
      <c r="W449" s="9"/>
      <c r="X449" s="9"/>
      <c r="Y449" s="8"/>
      <c r="Z449" s="9"/>
      <c r="AA449" s="8">
        <v>0</v>
      </c>
      <c r="AB449" s="9">
        <v>1</v>
      </c>
      <c r="AC449" s="8">
        <v>0</v>
      </c>
      <c r="AD449" s="9">
        <v>0</v>
      </c>
      <c r="AE449" s="9">
        <v>0</v>
      </c>
      <c r="AF449" s="9">
        <v>1</v>
      </c>
      <c r="AG449" s="9">
        <v>0</v>
      </c>
      <c r="AH449" s="8">
        <v>9065</v>
      </c>
      <c r="AI449" s="9">
        <v>5</v>
      </c>
      <c r="AJ449" s="9">
        <f t="shared" ref="AJ449:AJ453" si="331">AH449-AI449-1</f>
        <v>9059</v>
      </c>
      <c r="AL449" s="7">
        <v>5.19</v>
      </c>
      <c r="AM449" s="7">
        <v>18.3</v>
      </c>
      <c r="AN449" s="9">
        <v>1</v>
      </c>
      <c r="AO449" s="9">
        <v>0</v>
      </c>
      <c r="AP449" s="9">
        <v>0</v>
      </c>
      <c r="AQ449" s="9">
        <v>1</v>
      </c>
      <c r="AR449" s="9">
        <v>0</v>
      </c>
      <c r="AS449" s="9">
        <v>0</v>
      </c>
      <c r="AT449" s="8">
        <v>0</v>
      </c>
      <c r="AU449" s="9">
        <v>1</v>
      </c>
      <c r="AV449" s="31">
        <v>0</v>
      </c>
      <c r="AW449" s="9">
        <v>0</v>
      </c>
      <c r="AX449" s="9">
        <v>0</v>
      </c>
      <c r="AY449" s="31">
        <v>1</v>
      </c>
      <c r="AZ449" s="21">
        <v>1998</v>
      </c>
      <c r="BA449" s="23"/>
      <c r="BB449" s="39">
        <v>0.10999999999999999</v>
      </c>
      <c r="BC449" s="39">
        <v>0.52</v>
      </c>
      <c r="BD449" s="39">
        <v>0.31</v>
      </c>
      <c r="BE449" s="59">
        <v>0.06</v>
      </c>
      <c r="BF449" s="39" t="s">
        <v>433</v>
      </c>
      <c r="BG449" s="59" t="s">
        <v>433</v>
      </c>
      <c r="BM449" s="57">
        <v>1</v>
      </c>
      <c r="BN449" s="18">
        <v>0</v>
      </c>
      <c r="BO449">
        <v>1</v>
      </c>
      <c r="BP449" s="54">
        <v>0</v>
      </c>
      <c r="BQ449" t="s">
        <v>433</v>
      </c>
      <c r="BR449" s="54" t="s">
        <v>433</v>
      </c>
      <c r="BT449" s="18"/>
      <c r="BU449" t="s">
        <v>433</v>
      </c>
      <c r="BV449" s="18" t="s">
        <v>433</v>
      </c>
      <c r="BW449" s="18" t="s">
        <v>207</v>
      </c>
      <c r="CD449" s="18"/>
      <c r="CG449" s="18"/>
      <c r="CJ449" s="25">
        <v>34.03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 s="18">
        <v>0</v>
      </c>
      <c r="CS449">
        <v>0</v>
      </c>
      <c r="CT449">
        <v>0</v>
      </c>
      <c r="CU449">
        <v>1</v>
      </c>
      <c r="CV449" s="18">
        <v>0</v>
      </c>
      <c r="CW449">
        <v>0</v>
      </c>
      <c r="CX449">
        <v>0</v>
      </c>
      <c r="CY449">
        <v>0</v>
      </c>
      <c r="CZ449">
        <v>0</v>
      </c>
      <c r="DA449" s="18">
        <v>0</v>
      </c>
      <c r="DB449">
        <v>0</v>
      </c>
      <c r="DC449">
        <v>0</v>
      </c>
      <c r="DD449">
        <v>1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 s="18">
        <v>0</v>
      </c>
      <c r="DN449" s="18"/>
      <c r="DS449" s="43" t="s">
        <v>397</v>
      </c>
    </row>
    <row r="450" spans="1:123" x14ac:dyDescent="0.25">
      <c r="A450">
        <v>449</v>
      </c>
      <c r="B450">
        <v>28</v>
      </c>
      <c r="C450" s="25" t="s">
        <v>611</v>
      </c>
      <c r="D450" s="12">
        <v>2.4</v>
      </c>
      <c r="E450" s="14">
        <f t="shared" si="320"/>
        <v>0.69364161849710981</v>
      </c>
      <c r="F450" s="7">
        <v>3.46</v>
      </c>
      <c r="G450" s="7">
        <f t="shared" si="326"/>
        <v>1.70635838150289</v>
      </c>
      <c r="H450" s="16">
        <f t="shared" si="327"/>
        <v>3.0936416184971098</v>
      </c>
      <c r="I450" s="11">
        <f t="shared" si="275"/>
        <v>6.173679701695501E-2</v>
      </c>
      <c r="J450" s="39">
        <f t="shared" ref="J450:J452" si="332">IFERROR(SQRT((1-I450^2)/AJ450), "X")</f>
        <v>1.7843004918195092E-2</v>
      </c>
      <c r="K450" s="39">
        <f t="shared" si="328"/>
        <v>56.044371706711097</v>
      </c>
      <c r="L450" s="39">
        <f t="shared" si="329"/>
        <v>4.3893792098759918E-2</v>
      </c>
      <c r="M450" s="39">
        <f t="shared" si="330"/>
        <v>7.9579801935150102E-2</v>
      </c>
      <c r="N450" s="42"/>
      <c r="O450" s="8"/>
      <c r="P450" s="9"/>
      <c r="Q450" s="9"/>
      <c r="R450" s="8"/>
      <c r="S450" s="9"/>
      <c r="T450" s="9"/>
      <c r="U450" s="8"/>
      <c r="V450" s="9"/>
      <c r="W450" s="9"/>
      <c r="X450" s="9"/>
      <c r="Y450" s="8"/>
      <c r="Z450" s="9"/>
      <c r="AA450" s="8">
        <v>0</v>
      </c>
      <c r="AB450" s="9">
        <v>1</v>
      </c>
      <c r="AC450" s="8">
        <v>0</v>
      </c>
      <c r="AD450" s="9">
        <v>0</v>
      </c>
      <c r="AE450" s="9">
        <v>0</v>
      </c>
      <c r="AF450" s="9">
        <v>1</v>
      </c>
      <c r="AG450" s="9">
        <v>0</v>
      </c>
      <c r="AH450" s="8">
        <v>3135</v>
      </c>
      <c r="AI450" s="9">
        <v>5</v>
      </c>
      <c r="AJ450" s="9">
        <f t="shared" si="331"/>
        <v>3129</v>
      </c>
      <c r="AL450" s="7">
        <v>3.53</v>
      </c>
      <c r="AM450" s="7">
        <v>16.399999999999999</v>
      </c>
      <c r="AN450" s="9">
        <v>1</v>
      </c>
      <c r="AO450" s="9">
        <v>0</v>
      </c>
      <c r="AP450" s="9">
        <v>0</v>
      </c>
      <c r="AQ450" s="9">
        <v>1</v>
      </c>
      <c r="AR450" s="9">
        <v>0</v>
      </c>
      <c r="AS450" s="9">
        <v>0</v>
      </c>
      <c r="AT450" s="8">
        <v>0</v>
      </c>
      <c r="AU450" s="9">
        <v>1</v>
      </c>
      <c r="AV450" s="31">
        <v>0</v>
      </c>
      <c r="AW450" s="9">
        <v>0</v>
      </c>
      <c r="AX450" s="9">
        <v>0</v>
      </c>
      <c r="AY450" s="31">
        <v>1</v>
      </c>
      <c r="AZ450" s="21">
        <v>1998</v>
      </c>
      <c r="BA450" s="23"/>
      <c r="BB450" s="39">
        <v>0.26</v>
      </c>
      <c r="BC450" s="39">
        <v>0.47</v>
      </c>
      <c r="BD450" s="39">
        <v>0.24700000000000003</v>
      </c>
      <c r="BE450" s="59">
        <v>2.3E-2</v>
      </c>
      <c r="BF450" s="39" t="s">
        <v>433</v>
      </c>
      <c r="BG450" s="59" t="s">
        <v>433</v>
      </c>
      <c r="BM450" s="57">
        <v>1</v>
      </c>
      <c r="BN450" s="18">
        <v>0</v>
      </c>
      <c r="BO450">
        <v>0</v>
      </c>
      <c r="BP450" s="54">
        <v>1</v>
      </c>
      <c r="BQ450" t="s">
        <v>433</v>
      </c>
      <c r="BR450" s="54" t="s">
        <v>433</v>
      </c>
      <c r="BT450" s="18"/>
      <c r="BU450" t="s">
        <v>433</v>
      </c>
      <c r="BV450" s="18" t="s">
        <v>433</v>
      </c>
      <c r="BW450" s="18" t="s">
        <v>207</v>
      </c>
      <c r="CD450" s="18"/>
      <c r="CG450" s="18"/>
      <c r="CJ450" s="25">
        <v>31.8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 s="18">
        <v>0</v>
      </c>
      <c r="CS450">
        <v>0</v>
      </c>
      <c r="CT450">
        <v>0</v>
      </c>
      <c r="CU450">
        <v>1</v>
      </c>
      <c r="CV450" s="18">
        <v>0</v>
      </c>
      <c r="CW450">
        <v>0</v>
      </c>
      <c r="CX450">
        <v>0</v>
      </c>
      <c r="CY450">
        <v>0</v>
      </c>
      <c r="CZ450">
        <v>0</v>
      </c>
      <c r="DA450" s="18">
        <v>0</v>
      </c>
      <c r="DB450">
        <v>0</v>
      </c>
      <c r="DC450">
        <v>0</v>
      </c>
      <c r="DD450">
        <v>1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 s="18">
        <v>0</v>
      </c>
      <c r="DN450" s="18"/>
      <c r="DS450" s="43" t="s">
        <v>397</v>
      </c>
    </row>
    <row r="451" spans="1:123" x14ac:dyDescent="0.25">
      <c r="A451">
        <v>450</v>
      </c>
      <c r="B451">
        <v>28</v>
      </c>
      <c r="C451" s="25" t="s">
        <v>611</v>
      </c>
      <c r="D451" s="12">
        <v>3.2</v>
      </c>
      <c r="E451" s="14">
        <f t="shared" si="320"/>
        <v>0.11228070175438597</v>
      </c>
      <c r="F451" s="7">
        <v>28.5</v>
      </c>
      <c r="G451" s="7">
        <f t="shared" si="326"/>
        <v>3.0877192982456143</v>
      </c>
      <c r="H451" s="16">
        <f t="shared" si="327"/>
        <v>3.312280701754386</v>
      </c>
      <c r="I451" s="11">
        <f t="shared" si="275"/>
        <v>0.12049770538708542</v>
      </c>
      <c r="J451" s="39">
        <f t="shared" si="332"/>
        <v>4.2279896627047519E-3</v>
      </c>
      <c r="K451" s="39">
        <f t="shared" si="328"/>
        <v>236.51902671878216</v>
      </c>
      <c r="L451" s="39">
        <f t="shared" si="329"/>
        <v>0.11626971572438066</v>
      </c>
      <c r="M451" s="39">
        <f t="shared" si="330"/>
        <v>0.12472569504979017</v>
      </c>
      <c r="N451" s="42"/>
      <c r="O451" s="8"/>
      <c r="P451" s="9"/>
      <c r="Q451" s="9"/>
      <c r="R451" s="8"/>
      <c r="S451" s="9"/>
      <c r="T451" s="9"/>
      <c r="U451" s="8"/>
      <c r="V451" s="9"/>
      <c r="W451" s="9"/>
      <c r="X451" s="9"/>
      <c r="Y451" s="8"/>
      <c r="Z451" s="9"/>
      <c r="AA451" s="8">
        <v>0</v>
      </c>
      <c r="AB451" s="9">
        <v>1</v>
      </c>
      <c r="AC451" s="8">
        <v>0</v>
      </c>
      <c r="AD451" s="9">
        <v>0</v>
      </c>
      <c r="AE451" s="9">
        <v>0</v>
      </c>
      <c r="AF451" s="9">
        <v>1</v>
      </c>
      <c r="AG451" s="9">
        <v>0</v>
      </c>
      <c r="AH451" s="8">
        <v>55135</v>
      </c>
      <c r="AI451" s="9">
        <v>5</v>
      </c>
      <c r="AJ451" s="9">
        <f t="shared" si="331"/>
        <v>55129</v>
      </c>
      <c r="AL451" s="7">
        <v>5.19</v>
      </c>
      <c r="AM451" s="7">
        <v>18.3</v>
      </c>
      <c r="AN451" s="9">
        <v>1</v>
      </c>
      <c r="AO451" s="9">
        <v>0</v>
      </c>
      <c r="AP451" s="9">
        <v>0</v>
      </c>
      <c r="AQ451" s="9">
        <v>1</v>
      </c>
      <c r="AR451" s="9">
        <v>0</v>
      </c>
      <c r="AS451" s="9">
        <v>0</v>
      </c>
      <c r="AT451" s="8">
        <v>0</v>
      </c>
      <c r="AU451" s="9">
        <v>1</v>
      </c>
      <c r="AV451" s="31">
        <v>0</v>
      </c>
      <c r="AW451" s="9">
        <v>0</v>
      </c>
      <c r="AX451" s="9">
        <v>0</v>
      </c>
      <c r="AY451" s="31">
        <v>1</v>
      </c>
      <c r="AZ451" s="21">
        <v>1998</v>
      </c>
      <c r="BA451" s="23"/>
      <c r="BB451" s="39">
        <v>0.10999999999999999</v>
      </c>
      <c r="BC451" s="39">
        <v>0.52</v>
      </c>
      <c r="BD451" s="39">
        <v>0.31</v>
      </c>
      <c r="BE451" s="59">
        <v>0.06</v>
      </c>
      <c r="BF451" s="39" t="s">
        <v>433</v>
      </c>
      <c r="BG451" s="59" t="s">
        <v>433</v>
      </c>
      <c r="BM451" s="57">
        <v>0</v>
      </c>
      <c r="BN451" s="18">
        <v>1</v>
      </c>
      <c r="BO451">
        <v>1</v>
      </c>
      <c r="BP451" s="54">
        <v>0</v>
      </c>
      <c r="BQ451" t="s">
        <v>433</v>
      </c>
      <c r="BR451" s="54" t="s">
        <v>433</v>
      </c>
      <c r="BT451" s="18"/>
      <c r="BU451" t="s">
        <v>433</v>
      </c>
      <c r="BV451" s="18" t="s">
        <v>433</v>
      </c>
      <c r="BW451" s="18" t="s">
        <v>207</v>
      </c>
      <c r="CD451" s="18"/>
      <c r="CG451" s="18"/>
      <c r="CJ451" s="25">
        <v>34.03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 s="18">
        <v>0</v>
      </c>
      <c r="CS451">
        <v>0</v>
      </c>
      <c r="CT451">
        <v>0</v>
      </c>
      <c r="CU451">
        <v>1</v>
      </c>
      <c r="CV451" s="18">
        <v>0</v>
      </c>
      <c r="CW451">
        <v>0</v>
      </c>
      <c r="CX451">
        <v>0</v>
      </c>
      <c r="CY451">
        <v>0</v>
      </c>
      <c r="CZ451">
        <v>0</v>
      </c>
      <c r="DA451" s="18">
        <v>0</v>
      </c>
      <c r="DB451">
        <v>0</v>
      </c>
      <c r="DC451">
        <v>0</v>
      </c>
      <c r="DD451">
        <v>1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 s="18">
        <v>0</v>
      </c>
      <c r="DN451" s="18"/>
      <c r="DS451" s="43" t="s">
        <v>397</v>
      </c>
    </row>
    <row r="452" spans="1:123" s="69" customFormat="1" x14ac:dyDescent="0.25">
      <c r="A452" s="69">
        <v>451</v>
      </c>
      <c r="B452" s="69">
        <v>28</v>
      </c>
      <c r="C452" s="70" t="s">
        <v>611</v>
      </c>
      <c r="D452" s="71">
        <v>1.9</v>
      </c>
      <c r="E452" s="72">
        <f t="shared" si="320"/>
        <v>0.14843749999999997</v>
      </c>
      <c r="F452" s="73">
        <v>12.8</v>
      </c>
      <c r="G452" s="73">
        <f t="shared" si="326"/>
        <v>1.7515624999999999</v>
      </c>
      <c r="H452" s="74">
        <f t="shared" si="327"/>
        <v>2.0484374999999999</v>
      </c>
      <c r="I452" s="75">
        <f t="shared" si="275"/>
        <v>8.0980485224041943E-2</v>
      </c>
      <c r="J452" s="76">
        <f t="shared" si="332"/>
        <v>6.3266004081282768E-3</v>
      </c>
      <c r="K452" s="76">
        <f t="shared" si="328"/>
        <v>158.06277234061156</v>
      </c>
      <c r="L452" s="76">
        <f t="shared" si="329"/>
        <v>7.465388481591366E-2</v>
      </c>
      <c r="M452" s="76">
        <f t="shared" si="330"/>
        <v>8.7307085632170225E-2</v>
      </c>
      <c r="N452" s="77"/>
      <c r="O452" s="78"/>
      <c r="P452" s="79"/>
      <c r="Q452" s="79"/>
      <c r="R452" s="78"/>
      <c r="S452" s="79"/>
      <c r="T452" s="79"/>
      <c r="U452" s="78"/>
      <c r="V452" s="79"/>
      <c r="W452" s="79"/>
      <c r="X452" s="79"/>
      <c r="Y452" s="78"/>
      <c r="Z452" s="79"/>
      <c r="AA452" s="78">
        <v>0</v>
      </c>
      <c r="AB452" s="79">
        <v>1</v>
      </c>
      <c r="AC452" s="78">
        <v>0</v>
      </c>
      <c r="AD452" s="79">
        <v>0</v>
      </c>
      <c r="AE452" s="79">
        <v>0</v>
      </c>
      <c r="AF452" s="79">
        <v>1</v>
      </c>
      <c r="AG452" s="79">
        <v>0</v>
      </c>
      <c r="AH452" s="78">
        <v>24826</v>
      </c>
      <c r="AI452" s="79">
        <v>5</v>
      </c>
      <c r="AJ452" s="79">
        <f t="shared" si="331"/>
        <v>24820</v>
      </c>
      <c r="AK452" s="79"/>
      <c r="AL452" s="73">
        <v>3.53</v>
      </c>
      <c r="AM452" s="73">
        <v>16.399999999999999</v>
      </c>
      <c r="AN452" s="79">
        <v>1</v>
      </c>
      <c r="AO452" s="79">
        <v>0</v>
      </c>
      <c r="AP452" s="79">
        <v>0</v>
      </c>
      <c r="AQ452" s="79">
        <v>1</v>
      </c>
      <c r="AR452" s="79">
        <v>0</v>
      </c>
      <c r="AS452" s="79">
        <v>0</v>
      </c>
      <c r="AT452" s="78">
        <v>0</v>
      </c>
      <c r="AU452" s="79">
        <v>1</v>
      </c>
      <c r="AV452" s="80">
        <v>0</v>
      </c>
      <c r="AW452" s="79">
        <v>0</v>
      </c>
      <c r="AX452" s="79">
        <v>0</v>
      </c>
      <c r="AY452" s="80">
        <v>1</v>
      </c>
      <c r="AZ452" s="81">
        <v>1998</v>
      </c>
      <c r="BA452" s="82"/>
      <c r="BB452" s="76">
        <v>0.26</v>
      </c>
      <c r="BC452" s="76">
        <v>0.47</v>
      </c>
      <c r="BD452" s="76">
        <v>0.24700000000000003</v>
      </c>
      <c r="BE452" s="83">
        <v>2.3E-2</v>
      </c>
      <c r="BF452" s="76" t="s">
        <v>433</v>
      </c>
      <c r="BG452" s="83" t="s">
        <v>433</v>
      </c>
      <c r="BH452" s="76"/>
      <c r="BI452" s="76"/>
      <c r="BJ452" s="76"/>
      <c r="BK452" s="76"/>
      <c r="BL452" s="76"/>
      <c r="BM452" s="84">
        <v>0</v>
      </c>
      <c r="BN452" s="85">
        <v>1</v>
      </c>
      <c r="BO452" s="69">
        <v>0</v>
      </c>
      <c r="BP452" s="86">
        <v>1</v>
      </c>
      <c r="BQ452" s="69" t="s">
        <v>433</v>
      </c>
      <c r="BR452" s="86" t="s">
        <v>433</v>
      </c>
      <c r="BT452" s="85"/>
      <c r="BU452" s="69" t="s">
        <v>433</v>
      </c>
      <c r="BV452" s="85" t="s">
        <v>433</v>
      </c>
      <c r="BW452" s="85" t="s">
        <v>207</v>
      </c>
      <c r="CD452" s="85"/>
      <c r="CG452" s="85"/>
      <c r="CJ452" s="70">
        <v>31.8</v>
      </c>
      <c r="CK452" s="69">
        <v>1</v>
      </c>
      <c r="CL452" s="69">
        <v>0</v>
      </c>
      <c r="CM452" s="69">
        <v>0</v>
      </c>
      <c r="CN452" s="69">
        <v>0</v>
      </c>
      <c r="CO452" s="69">
        <v>0</v>
      </c>
      <c r="CP452" s="69">
        <v>0</v>
      </c>
      <c r="CQ452" s="69">
        <v>0</v>
      </c>
      <c r="CR452" s="85">
        <v>0</v>
      </c>
      <c r="CS452" s="69">
        <v>0</v>
      </c>
      <c r="CT452" s="69">
        <v>0</v>
      </c>
      <c r="CU452" s="69">
        <v>1</v>
      </c>
      <c r="CV452" s="85">
        <v>0</v>
      </c>
      <c r="CW452" s="69">
        <v>0</v>
      </c>
      <c r="CX452" s="69">
        <v>0</v>
      </c>
      <c r="CY452" s="69">
        <v>0</v>
      </c>
      <c r="CZ452" s="69">
        <v>0</v>
      </c>
      <c r="DA452" s="85">
        <v>0</v>
      </c>
      <c r="DB452" s="69">
        <v>0</v>
      </c>
      <c r="DC452" s="69">
        <v>0</v>
      </c>
      <c r="DD452" s="69">
        <v>1</v>
      </c>
      <c r="DE452" s="69">
        <v>1</v>
      </c>
      <c r="DF452" s="69">
        <v>0</v>
      </c>
      <c r="DG452" s="69">
        <v>0</v>
      </c>
      <c r="DH452" s="69">
        <v>0</v>
      </c>
      <c r="DI452" s="69">
        <v>0</v>
      </c>
      <c r="DJ452" s="69">
        <v>0</v>
      </c>
      <c r="DK452" s="69">
        <v>0</v>
      </c>
      <c r="DL452" s="85">
        <v>0</v>
      </c>
      <c r="DN452" s="85"/>
      <c r="DR452" s="70"/>
      <c r="DS452" s="87" t="s">
        <v>397</v>
      </c>
    </row>
    <row r="453" spans="1:123" x14ac:dyDescent="0.25">
      <c r="A453">
        <v>452</v>
      </c>
      <c r="B453">
        <v>29</v>
      </c>
      <c r="C453" s="25" t="s">
        <v>623</v>
      </c>
      <c r="D453" s="12">
        <v>4.8</v>
      </c>
      <c r="E453" s="14">
        <v>0.3</v>
      </c>
      <c r="F453" s="7">
        <f>D453/E453</f>
        <v>16</v>
      </c>
      <c r="G453" s="7">
        <f t="shared" ref="G453:G461" si="333">D453-E453</f>
        <v>4.5</v>
      </c>
      <c r="H453" s="16">
        <f t="shared" ref="H453:H461" si="334">D453+E453</f>
        <v>5.0999999999999996</v>
      </c>
      <c r="I453" s="11">
        <f t="shared" ref="I453:I461" si="335">IFERROR(F453/SQRT(F453^2+AJ453), "X")</f>
        <v>0.36891438072857313</v>
      </c>
      <c r="J453" s="39">
        <f t="shared" ref="J453:J461" si="336">IFERROR(SQRT((1-I453^2)/AJ453), "X")</f>
        <v>2.3057148795535824E-2</v>
      </c>
      <c r="K453" s="39">
        <f t="shared" ref="K453:K461" si="337">IFERROR(1/J453, "X")</f>
        <v>43.370496884402876</v>
      </c>
      <c r="L453" s="39">
        <f t="shared" ref="L453:L461" si="338">IFERROR(I453-J453, "X")</f>
        <v>0.3458572319330373</v>
      </c>
      <c r="M453" s="39">
        <f t="shared" ref="M453:M461" si="339">IFERROR(I453+J453, "X")</f>
        <v>0.39197152952410896</v>
      </c>
      <c r="N453" s="42"/>
      <c r="O453" s="8"/>
      <c r="P453" s="9"/>
      <c r="Q453" s="9"/>
      <c r="R453" s="8"/>
      <c r="S453" s="9"/>
      <c r="T453" s="9"/>
      <c r="U453" s="8"/>
      <c r="V453" s="9"/>
      <c r="W453" s="9"/>
      <c r="X453" s="9"/>
      <c r="Y453" s="8"/>
      <c r="Z453" s="9"/>
      <c r="AA453" s="8">
        <v>1</v>
      </c>
      <c r="AB453" s="9">
        <v>0</v>
      </c>
      <c r="AC453" s="8">
        <v>0</v>
      </c>
      <c r="AD453" s="9">
        <v>0</v>
      </c>
      <c r="AE453" s="9">
        <v>0</v>
      </c>
      <c r="AF453" s="9">
        <v>0</v>
      </c>
      <c r="AG453" s="9">
        <v>1</v>
      </c>
      <c r="AH453" s="8">
        <v>1629</v>
      </c>
      <c r="AI453" s="9">
        <v>3</v>
      </c>
      <c r="AJ453" s="9">
        <f t="shared" si="331"/>
        <v>1625</v>
      </c>
      <c r="AL453" s="7">
        <v>7.96</v>
      </c>
      <c r="AM453" s="7">
        <v>19.91</v>
      </c>
      <c r="AN453" s="9">
        <v>1</v>
      </c>
      <c r="AO453" s="9">
        <v>0</v>
      </c>
      <c r="AP453" s="9">
        <v>0</v>
      </c>
      <c r="AQ453" s="9">
        <v>1</v>
      </c>
      <c r="AR453" s="9">
        <v>0</v>
      </c>
      <c r="AS453" s="9">
        <v>0</v>
      </c>
      <c r="AT453" s="8">
        <v>0</v>
      </c>
      <c r="AU453" s="9">
        <v>1</v>
      </c>
      <c r="AV453" s="31">
        <v>0</v>
      </c>
      <c r="AW453" s="9">
        <v>0</v>
      </c>
      <c r="AX453" s="9">
        <v>0</v>
      </c>
      <c r="AY453" s="31">
        <v>1</v>
      </c>
      <c r="AZ453" s="21">
        <v>1988</v>
      </c>
      <c r="BA453" s="23"/>
      <c r="BB453" s="39">
        <v>0.3407</v>
      </c>
      <c r="BC453" s="39">
        <v>7.7300000000000008E-2</v>
      </c>
      <c r="BD453" s="39">
        <v>0.35670000000000002</v>
      </c>
      <c r="BE453" s="59">
        <v>0.2253</v>
      </c>
      <c r="BF453" s="39">
        <v>0.51586901563501386</v>
      </c>
      <c r="BG453" s="59">
        <v>0.48413098436498614</v>
      </c>
      <c r="BM453" s="57">
        <v>1</v>
      </c>
      <c r="BN453" s="18">
        <v>0</v>
      </c>
      <c r="BO453">
        <v>1</v>
      </c>
      <c r="BP453" s="54">
        <v>0</v>
      </c>
      <c r="BQ453" s="53">
        <f>1-BR453</f>
        <v>0.36770000000000003</v>
      </c>
      <c r="BR453" s="54">
        <v>0.63229999999999997</v>
      </c>
      <c r="BT453" s="18"/>
      <c r="BU453">
        <v>0</v>
      </c>
      <c r="BV453" s="18">
        <v>1</v>
      </c>
      <c r="BW453" s="18" t="s">
        <v>94</v>
      </c>
      <c r="CD453" s="18"/>
      <c r="CG453" s="18"/>
      <c r="CJ453" s="25">
        <v>35.659999999999997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 s="18">
        <v>0</v>
      </c>
      <c r="CS453">
        <v>0</v>
      </c>
      <c r="CT453">
        <v>0</v>
      </c>
      <c r="CU453">
        <v>1</v>
      </c>
      <c r="CV453" s="18">
        <v>0</v>
      </c>
      <c r="CW453">
        <v>0</v>
      </c>
      <c r="CX453">
        <v>0</v>
      </c>
      <c r="CY453">
        <v>0</v>
      </c>
      <c r="CZ453">
        <v>0</v>
      </c>
      <c r="DA453" s="18">
        <v>0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 s="18">
        <v>0</v>
      </c>
      <c r="DN453" s="18"/>
      <c r="DS453" s="43" t="s">
        <v>397</v>
      </c>
    </row>
    <row r="454" spans="1:123" x14ac:dyDescent="0.25">
      <c r="A454">
        <v>453</v>
      </c>
      <c r="B454">
        <v>29</v>
      </c>
      <c r="C454" s="25" t="s">
        <v>623</v>
      </c>
      <c r="D454" s="12">
        <v>4.5999999999999996</v>
      </c>
      <c r="E454" s="14">
        <v>0.3</v>
      </c>
      <c r="F454" s="7">
        <f t="shared" ref="F454:F461" si="340">D454/E454</f>
        <v>15.333333333333332</v>
      </c>
      <c r="G454" s="7">
        <f t="shared" si="333"/>
        <v>4.3</v>
      </c>
      <c r="H454" s="16">
        <f t="shared" si="334"/>
        <v>4.8999999999999995</v>
      </c>
      <c r="I454" s="11">
        <f t="shared" si="335"/>
        <v>0.32167832167832161</v>
      </c>
      <c r="J454" s="39">
        <f t="shared" si="336"/>
        <v>2.097902097902098E-2</v>
      </c>
      <c r="K454" s="39">
        <f t="shared" si="337"/>
        <v>47.666666666666664</v>
      </c>
      <c r="L454" s="39">
        <f t="shared" si="338"/>
        <v>0.30069930069930062</v>
      </c>
      <c r="M454" s="39">
        <f t="shared" si="339"/>
        <v>0.3426573426573426</v>
      </c>
      <c r="N454" s="42"/>
      <c r="O454" s="8"/>
      <c r="P454" s="9"/>
      <c r="Q454" s="9"/>
      <c r="R454" s="8"/>
      <c r="S454" s="9"/>
      <c r="T454" s="9"/>
      <c r="U454" s="8"/>
      <c r="V454" s="9"/>
      <c r="W454" s="9"/>
      <c r="X454" s="9"/>
      <c r="Y454" s="8"/>
      <c r="Z454" s="9"/>
      <c r="AA454" s="8">
        <v>1</v>
      </c>
      <c r="AB454" s="9">
        <v>0</v>
      </c>
      <c r="AC454" s="8">
        <v>0</v>
      </c>
      <c r="AD454" s="9">
        <v>0</v>
      </c>
      <c r="AE454" s="9">
        <v>0</v>
      </c>
      <c r="AF454" s="9">
        <v>0</v>
      </c>
      <c r="AG454" s="9">
        <v>1</v>
      </c>
      <c r="AH454" s="8">
        <v>2041</v>
      </c>
      <c r="AI454" s="9">
        <v>3</v>
      </c>
      <c r="AJ454" s="9">
        <f t="shared" ref="AJ454:AJ464" si="341">AH454-AI454-1</f>
        <v>2037</v>
      </c>
      <c r="AL454" s="7">
        <v>10.15</v>
      </c>
      <c r="AM454" s="7">
        <v>19.170000000000002</v>
      </c>
      <c r="AN454" s="9">
        <v>1</v>
      </c>
      <c r="AO454" s="9">
        <v>0</v>
      </c>
      <c r="AP454" s="9">
        <v>0</v>
      </c>
      <c r="AQ454" s="9">
        <v>1</v>
      </c>
      <c r="AR454" s="9">
        <v>0</v>
      </c>
      <c r="AS454" s="9">
        <v>0</v>
      </c>
      <c r="AT454" s="8">
        <v>0</v>
      </c>
      <c r="AU454" s="9">
        <v>1</v>
      </c>
      <c r="AV454" s="31">
        <v>0</v>
      </c>
      <c r="AW454" s="9">
        <v>0</v>
      </c>
      <c r="AX454" s="9">
        <v>0</v>
      </c>
      <c r="AY454" s="31">
        <v>1</v>
      </c>
      <c r="AZ454" s="21">
        <v>1998</v>
      </c>
      <c r="BA454" s="23"/>
      <c r="BB454" s="39">
        <v>0.19259999999999999</v>
      </c>
      <c r="BC454" s="39">
        <v>0.11460000000000001</v>
      </c>
      <c r="BD454" s="39">
        <v>0.44299999999999995</v>
      </c>
      <c r="BE454" s="59">
        <v>0.24989999999999998</v>
      </c>
      <c r="BF454" s="39">
        <v>0.46650659646909842</v>
      </c>
      <c r="BG454" s="59">
        <v>0.53349340353090169</v>
      </c>
      <c r="BM454" s="57">
        <v>1</v>
      </c>
      <c r="BN454" s="18">
        <v>0</v>
      </c>
      <c r="BO454">
        <v>1</v>
      </c>
      <c r="BP454" s="54">
        <v>0</v>
      </c>
      <c r="BQ454" s="53">
        <f t="shared" ref="BQ454:BQ461" si="342">1-BR454</f>
        <v>0.44810000000000005</v>
      </c>
      <c r="BR454" s="54">
        <v>0.55189999999999995</v>
      </c>
      <c r="BT454" s="18"/>
      <c r="BU454">
        <v>0</v>
      </c>
      <c r="BV454" s="18">
        <v>1</v>
      </c>
      <c r="BW454" s="18" t="s">
        <v>94</v>
      </c>
      <c r="CD454" s="18"/>
      <c r="CG454" s="18"/>
      <c r="CJ454" s="25">
        <v>36.31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 s="18">
        <v>0</v>
      </c>
      <c r="CS454">
        <v>0</v>
      </c>
      <c r="CT454">
        <v>0</v>
      </c>
      <c r="CU454">
        <v>1</v>
      </c>
      <c r="CV454" s="18">
        <v>0</v>
      </c>
      <c r="CW454">
        <v>0</v>
      </c>
      <c r="CX454">
        <v>0</v>
      </c>
      <c r="CY454">
        <v>0</v>
      </c>
      <c r="CZ454">
        <v>0</v>
      </c>
      <c r="DA454" s="18">
        <v>0</v>
      </c>
      <c r="DB454">
        <v>0</v>
      </c>
      <c r="DC454">
        <v>0</v>
      </c>
      <c r="DD454">
        <v>1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 s="18">
        <v>0</v>
      </c>
      <c r="DN454" s="18"/>
      <c r="DS454" s="43" t="s">
        <v>397</v>
      </c>
    </row>
    <row r="455" spans="1:123" x14ac:dyDescent="0.25">
      <c r="A455">
        <v>454</v>
      </c>
      <c r="B455">
        <v>29</v>
      </c>
      <c r="C455" s="25" t="s">
        <v>623</v>
      </c>
      <c r="D455" s="12">
        <v>5.3</v>
      </c>
      <c r="E455" s="14">
        <v>0.3</v>
      </c>
      <c r="F455" s="7">
        <f t="shared" si="340"/>
        <v>17.666666666666668</v>
      </c>
      <c r="G455" s="7">
        <f t="shared" si="333"/>
        <v>5</v>
      </c>
      <c r="H455" s="16">
        <f t="shared" si="334"/>
        <v>5.6</v>
      </c>
      <c r="I455" s="11">
        <f t="shared" si="335"/>
        <v>0.30955535968034781</v>
      </c>
      <c r="J455" s="39">
        <f t="shared" si="336"/>
        <v>1.7522001491340439E-2</v>
      </c>
      <c r="K455" s="39">
        <f t="shared" si="337"/>
        <v>57.071105746350419</v>
      </c>
      <c r="L455" s="39">
        <f t="shared" si="338"/>
        <v>0.29203335818900739</v>
      </c>
      <c r="M455" s="39">
        <f t="shared" si="339"/>
        <v>0.32707736117168823</v>
      </c>
      <c r="N455" s="42"/>
      <c r="O455" s="8"/>
      <c r="P455" s="9"/>
      <c r="Q455" s="9"/>
      <c r="R455" s="8"/>
      <c r="S455" s="9"/>
      <c r="T455" s="9"/>
      <c r="U455" s="8"/>
      <c r="V455" s="9"/>
      <c r="W455" s="9"/>
      <c r="X455" s="9"/>
      <c r="Y455" s="8"/>
      <c r="Z455" s="9"/>
      <c r="AA455" s="8">
        <v>1</v>
      </c>
      <c r="AB455" s="9">
        <v>0</v>
      </c>
      <c r="AC455" s="8">
        <v>0</v>
      </c>
      <c r="AD455" s="9">
        <v>0</v>
      </c>
      <c r="AE455" s="9">
        <v>0</v>
      </c>
      <c r="AF455" s="9">
        <v>0</v>
      </c>
      <c r="AG455" s="9">
        <v>1</v>
      </c>
      <c r="AH455" s="8">
        <v>2949</v>
      </c>
      <c r="AI455" s="9">
        <v>3</v>
      </c>
      <c r="AJ455" s="9">
        <f t="shared" si="341"/>
        <v>2945</v>
      </c>
      <c r="AL455" s="7">
        <v>10.9</v>
      </c>
      <c r="AM455" s="7">
        <v>17.3</v>
      </c>
      <c r="AN455" s="9">
        <v>1</v>
      </c>
      <c r="AO455" s="9">
        <v>0</v>
      </c>
      <c r="AP455" s="9">
        <v>0</v>
      </c>
      <c r="AQ455" s="9">
        <v>1</v>
      </c>
      <c r="AR455" s="9">
        <v>0</v>
      </c>
      <c r="AS455" s="9">
        <v>0</v>
      </c>
      <c r="AT455" s="8">
        <v>0</v>
      </c>
      <c r="AU455" s="9">
        <v>1</v>
      </c>
      <c r="AV455" s="31">
        <v>0</v>
      </c>
      <c r="AW455" s="9">
        <v>0</v>
      </c>
      <c r="AX455" s="9">
        <v>0</v>
      </c>
      <c r="AY455" s="31">
        <v>1</v>
      </c>
      <c r="AZ455" s="21">
        <v>2006</v>
      </c>
      <c r="BA455" s="23"/>
      <c r="BB455" s="39">
        <v>0.13970000000000002</v>
      </c>
      <c r="BC455" s="39">
        <v>9.8699999999999996E-2</v>
      </c>
      <c r="BD455" s="39">
        <v>0.48859999999999998</v>
      </c>
      <c r="BE455" s="59">
        <v>0.27300000000000002</v>
      </c>
      <c r="BF455" s="39">
        <v>0.43550776972755101</v>
      </c>
      <c r="BG455" s="59">
        <v>0.56449223027244899</v>
      </c>
      <c r="BM455" s="57">
        <v>1</v>
      </c>
      <c r="BN455" s="18">
        <v>0</v>
      </c>
      <c r="BO455">
        <v>1</v>
      </c>
      <c r="BP455" s="54">
        <v>0</v>
      </c>
      <c r="BQ455" s="53">
        <f t="shared" si="342"/>
        <v>0.56109999999999993</v>
      </c>
      <c r="BR455" s="54">
        <v>0.43890000000000001</v>
      </c>
      <c r="BT455" s="18"/>
      <c r="BU455">
        <v>0</v>
      </c>
      <c r="BV455" s="18">
        <v>1</v>
      </c>
      <c r="BW455" s="18" t="s">
        <v>94</v>
      </c>
      <c r="CD455" s="18"/>
      <c r="CG455" s="18"/>
      <c r="CJ455" s="25">
        <v>34.93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 s="18">
        <v>0</v>
      </c>
      <c r="CS455">
        <v>0</v>
      </c>
      <c r="CT455">
        <v>0</v>
      </c>
      <c r="CU455">
        <v>1</v>
      </c>
      <c r="CV455" s="18">
        <v>0</v>
      </c>
      <c r="CW455">
        <v>0</v>
      </c>
      <c r="CX455">
        <v>0</v>
      </c>
      <c r="CY455">
        <v>0</v>
      </c>
      <c r="CZ455">
        <v>0</v>
      </c>
      <c r="DA455" s="18">
        <v>0</v>
      </c>
      <c r="DB455">
        <v>0</v>
      </c>
      <c r="DC455">
        <v>0</v>
      </c>
      <c r="DD455">
        <v>1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 s="18">
        <v>0</v>
      </c>
      <c r="DN455" s="18"/>
      <c r="DS455" s="43" t="s">
        <v>397</v>
      </c>
    </row>
    <row r="456" spans="1:123" x14ac:dyDescent="0.25">
      <c r="A456">
        <v>455</v>
      </c>
      <c r="B456">
        <v>29</v>
      </c>
      <c r="C456" s="25" t="s">
        <v>623</v>
      </c>
      <c r="D456" s="12">
        <v>7</v>
      </c>
      <c r="E456" s="14">
        <v>0.6</v>
      </c>
      <c r="F456" s="7">
        <f t="shared" si="340"/>
        <v>11.666666666666668</v>
      </c>
      <c r="G456" s="7">
        <f t="shared" si="333"/>
        <v>6.4</v>
      </c>
      <c r="H456" s="16">
        <f t="shared" si="334"/>
        <v>7.6</v>
      </c>
      <c r="I456" s="11">
        <f t="shared" si="335"/>
        <v>0.28395287839479089</v>
      </c>
      <c r="J456" s="39">
        <f t="shared" si="336"/>
        <v>2.4338818148124934E-2</v>
      </c>
      <c r="K456" s="39">
        <f t="shared" si="337"/>
        <v>41.08662934716245</v>
      </c>
      <c r="L456" s="39">
        <f t="shared" si="338"/>
        <v>0.25961406024666595</v>
      </c>
      <c r="M456" s="39">
        <f t="shared" si="339"/>
        <v>0.30829169654291583</v>
      </c>
      <c r="N456" s="42"/>
      <c r="O456" s="8"/>
      <c r="P456" s="9"/>
      <c r="Q456" s="9"/>
      <c r="R456" s="8"/>
      <c r="S456" s="9"/>
      <c r="T456" s="9"/>
      <c r="U456" s="8"/>
      <c r="V456" s="9"/>
      <c r="W456" s="9"/>
      <c r="X456" s="9"/>
      <c r="Y456" s="8"/>
      <c r="Z456" s="9"/>
      <c r="AA456" s="8">
        <v>1</v>
      </c>
      <c r="AB456" s="9">
        <v>0</v>
      </c>
      <c r="AC456" s="8">
        <v>0</v>
      </c>
      <c r="AD456" s="9">
        <v>0</v>
      </c>
      <c r="AE456" s="9">
        <v>0</v>
      </c>
      <c r="AF456" s="9">
        <v>0</v>
      </c>
      <c r="AG456" s="9">
        <v>1</v>
      </c>
      <c r="AH456" s="8">
        <v>1556</v>
      </c>
      <c r="AI456" s="9">
        <v>3</v>
      </c>
      <c r="AJ456" s="9">
        <f t="shared" si="341"/>
        <v>1552</v>
      </c>
      <c r="AL456" s="7">
        <v>6.49</v>
      </c>
      <c r="AM456" s="7">
        <v>18.21</v>
      </c>
      <c r="AN456" s="9">
        <v>1</v>
      </c>
      <c r="AO456" s="9">
        <v>0</v>
      </c>
      <c r="AP456" s="9">
        <v>0</v>
      </c>
      <c r="AQ456" s="9">
        <v>1</v>
      </c>
      <c r="AR456" s="9">
        <v>0</v>
      </c>
      <c r="AS456" s="9">
        <v>0</v>
      </c>
      <c r="AT456" s="8">
        <v>0</v>
      </c>
      <c r="AU456" s="9">
        <v>1</v>
      </c>
      <c r="AV456" s="31">
        <v>0</v>
      </c>
      <c r="AW456" s="9">
        <v>0</v>
      </c>
      <c r="AX456" s="9">
        <v>0</v>
      </c>
      <c r="AY456" s="31">
        <v>1</v>
      </c>
      <c r="AZ456" s="21">
        <v>1988</v>
      </c>
      <c r="BA456" s="23"/>
      <c r="BB456" s="39">
        <v>0.28729999999999994</v>
      </c>
      <c r="BC456" s="39">
        <v>0.25640000000000002</v>
      </c>
      <c r="BD456" s="39">
        <v>0.43579999999999997</v>
      </c>
      <c r="BE456" s="59">
        <v>2.06E-2</v>
      </c>
      <c r="BF456" s="39">
        <v>0.62153235807182938</v>
      </c>
      <c r="BG456" s="59">
        <v>0.37846764192817062</v>
      </c>
      <c r="BM456" s="57">
        <v>1</v>
      </c>
      <c r="BN456" s="18">
        <v>0</v>
      </c>
      <c r="BO456">
        <v>1</v>
      </c>
      <c r="BP456" s="54">
        <v>0</v>
      </c>
      <c r="BQ456" s="53">
        <f t="shared" si="342"/>
        <v>0.33290000000000008</v>
      </c>
      <c r="BR456" s="54">
        <v>0.66709999999999992</v>
      </c>
      <c r="BT456" s="18"/>
      <c r="BU456">
        <v>0</v>
      </c>
      <c r="BV456" s="18">
        <v>1</v>
      </c>
      <c r="BW456" s="18" t="s">
        <v>152</v>
      </c>
      <c r="CD456" s="18"/>
      <c r="CG456" s="18"/>
      <c r="CJ456" s="25">
        <v>32.450000000000003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 s="18">
        <v>0</v>
      </c>
      <c r="CS456">
        <v>0</v>
      </c>
      <c r="CT456">
        <v>0</v>
      </c>
      <c r="CU456">
        <v>1</v>
      </c>
      <c r="CV456" s="18">
        <v>0</v>
      </c>
      <c r="CW456">
        <v>0</v>
      </c>
      <c r="CX456">
        <v>0</v>
      </c>
      <c r="CY456">
        <v>0</v>
      </c>
      <c r="CZ456">
        <v>0</v>
      </c>
      <c r="DA456" s="18">
        <v>0</v>
      </c>
      <c r="DB456">
        <v>0</v>
      </c>
      <c r="DC456">
        <v>0</v>
      </c>
      <c r="DD456">
        <v>1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 s="18">
        <v>0</v>
      </c>
      <c r="DN456" s="18"/>
      <c r="DS456" s="43" t="s">
        <v>397</v>
      </c>
    </row>
    <row r="457" spans="1:123" x14ac:dyDescent="0.25">
      <c r="A457">
        <v>456</v>
      </c>
      <c r="B457">
        <v>29</v>
      </c>
      <c r="C457" s="25" t="s">
        <v>623</v>
      </c>
      <c r="D457" s="12">
        <v>9.1</v>
      </c>
      <c r="E457" s="14">
        <v>0.4</v>
      </c>
      <c r="F457" s="7">
        <f t="shared" si="340"/>
        <v>22.749999999999996</v>
      </c>
      <c r="G457" s="7">
        <f t="shared" si="333"/>
        <v>8.6999999999999993</v>
      </c>
      <c r="H457" s="16">
        <f t="shared" si="334"/>
        <v>9.5</v>
      </c>
      <c r="I457" s="11">
        <f t="shared" si="335"/>
        <v>0.44230554911311321</v>
      </c>
      <c r="J457" s="39">
        <f t="shared" si="336"/>
        <v>1.9442002158818167E-2</v>
      </c>
      <c r="K457" s="39">
        <f t="shared" si="337"/>
        <v>51.435031836288388</v>
      </c>
      <c r="L457" s="39">
        <f t="shared" si="338"/>
        <v>0.42286354695429507</v>
      </c>
      <c r="M457" s="39">
        <f t="shared" si="339"/>
        <v>0.46174755127193134</v>
      </c>
      <c r="N457" s="42"/>
      <c r="O457" s="8"/>
      <c r="P457" s="9"/>
      <c r="Q457" s="9"/>
      <c r="R457" s="8"/>
      <c r="S457" s="9"/>
      <c r="T457" s="9"/>
      <c r="U457" s="8"/>
      <c r="V457" s="9"/>
      <c r="W457" s="9"/>
      <c r="X457" s="9"/>
      <c r="Y457" s="8"/>
      <c r="Z457" s="9"/>
      <c r="AA457" s="8">
        <v>1</v>
      </c>
      <c r="AB457" s="9">
        <v>0</v>
      </c>
      <c r="AC457" s="8">
        <v>0</v>
      </c>
      <c r="AD457" s="9">
        <v>0</v>
      </c>
      <c r="AE457" s="9">
        <v>0</v>
      </c>
      <c r="AF457" s="9">
        <v>0</v>
      </c>
      <c r="AG457" s="9">
        <v>1</v>
      </c>
      <c r="AH457" s="8">
        <v>2132</v>
      </c>
      <c r="AI457" s="9">
        <v>3</v>
      </c>
      <c r="AJ457" s="9">
        <f t="shared" si="341"/>
        <v>2128</v>
      </c>
      <c r="AL457" s="7">
        <v>8.89</v>
      </c>
      <c r="AM457" s="7">
        <v>19.36</v>
      </c>
      <c r="AN457" s="9">
        <v>1</v>
      </c>
      <c r="AO457" s="9">
        <v>0</v>
      </c>
      <c r="AP457" s="9">
        <v>0</v>
      </c>
      <c r="AQ457" s="9">
        <v>1</v>
      </c>
      <c r="AR457" s="9">
        <v>0</v>
      </c>
      <c r="AS457" s="9">
        <v>0</v>
      </c>
      <c r="AT457" s="8">
        <v>0</v>
      </c>
      <c r="AU457" s="9">
        <v>1</v>
      </c>
      <c r="AV457" s="31">
        <v>0</v>
      </c>
      <c r="AW457" s="9">
        <v>0</v>
      </c>
      <c r="AX457" s="9">
        <v>0</v>
      </c>
      <c r="AY457" s="31">
        <v>1</v>
      </c>
      <c r="AZ457" s="21">
        <v>1998</v>
      </c>
      <c r="BA457" s="23"/>
      <c r="BB457" s="39">
        <v>0.1116</v>
      </c>
      <c r="BC457" s="39">
        <v>0.20399999999999999</v>
      </c>
      <c r="BD457" s="39">
        <v>0.62340000000000007</v>
      </c>
      <c r="BE457" s="59">
        <v>6.0999999999999999E-2</v>
      </c>
      <c r="BF457" s="39">
        <v>0.51158818833382491</v>
      </c>
      <c r="BG457" s="59">
        <v>0.48841181166617514</v>
      </c>
      <c r="BM457" s="57">
        <v>1</v>
      </c>
      <c r="BN457" s="18">
        <v>0</v>
      </c>
      <c r="BO457">
        <v>1</v>
      </c>
      <c r="BP457" s="54">
        <v>0</v>
      </c>
      <c r="BQ457" s="53">
        <f t="shared" si="342"/>
        <v>0.51</v>
      </c>
      <c r="BR457" s="54">
        <v>0.49</v>
      </c>
      <c r="BT457" s="18"/>
      <c r="BU457">
        <v>0</v>
      </c>
      <c r="BV457" s="18">
        <v>1</v>
      </c>
      <c r="BW457" s="18" t="s">
        <v>152</v>
      </c>
      <c r="CD457" s="18"/>
      <c r="CG457" s="18"/>
      <c r="CJ457" s="25">
        <v>34.99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 s="18">
        <v>0</v>
      </c>
      <c r="CS457">
        <v>0</v>
      </c>
      <c r="CT457">
        <v>0</v>
      </c>
      <c r="CU457">
        <v>1</v>
      </c>
      <c r="CV457" s="18">
        <v>0</v>
      </c>
      <c r="CW457">
        <v>0</v>
      </c>
      <c r="CX457">
        <v>0</v>
      </c>
      <c r="CY457">
        <v>0</v>
      </c>
      <c r="CZ457">
        <v>0</v>
      </c>
      <c r="DA457" s="18">
        <v>0</v>
      </c>
      <c r="DB457">
        <v>0</v>
      </c>
      <c r="DC457">
        <v>0</v>
      </c>
      <c r="DD457">
        <v>1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 s="18">
        <v>0</v>
      </c>
      <c r="DN457" s="18"/>
      <c r="DS457" s="43" t="s">
        <v>397</v>
      </c>
    </row>
    <row r="458" spans="1:123" x14ac:dyDescent="0.25">
      <c r="A458">
        <v>457</v>
      </c>
      <c r="B458">
        <v>29</v>
      </c>
      <c r="C458" s="25" t="s">
        <v>623</v>
      </c>
      <c r="D458" s="12">
        <v>8.1</v>
      </c>
      <c r="E458" s="14">
        <v>0.2</v>
      </c>
      <c r="F458" s="7">
        <f t="shared" si="340"/>
        <v>40.499999999999993</v>
      </c>
      <c r="G458" s="7">
        <f t="shared" si="333"/>
        <v>7.8999999999999995</v>
      </c>
      <c r="H458" s="16">
        <f t="shared" si="334"/>
        <v>8.2999999999999989</v>
      </c>
      <c r="I458" s="11">
        <f t="shared" si="335"/>
        <v>0.42586185739690013</v>
      </c>
      <c r="J458" s="39">
        <f t="shared" si="336"/>
        <v>1.051510759004692E-2</v>
      </c>
      <c r="K458" s="39">
        <f t="shared" si="337"/>
        <v>95.101261821281838</v>
      </c>
      <c r="L458" s="39">
        <f t="shared" si="338"/>
        <v>0.41534674980685321</v>
      </c>
      <c r="M458" s="39">
        <f t="shared" si="339"/>
        <v>0.43637696498694706</v>
      </c>
      <c r="N458" s="42"/>
      <c r="O458" s="8"/>
      <c r="P458" s="9"/>
      <c r="Q458" s="9"/>
      <c r="R458" s="8"/>
      <c r="S458" s="9"/>
      <c r="T458" s="9"/>
      <c r="U458" s="8"/>
      <c r="V458" s="9"/>
      <c r="W458" s="9"/>
      <c r="X458" s="9"/>
      <c r="Y458" s="8"/>
      <c r="Z458" s="9"/>
      <c r="AA458" s="8">
        <v>1</v>
      </c>
      <c r="AB458" s="9">
        <v>0</v>
      </c>
      <c r="AC458" s="8">
        <v>0</v>
      </c>
      <c r="AD458" s="9">
        <v>0</v>
      </c>
      <c r="AE458" s="9">
        <v>0</v>
      </c>
      <c r="AF458" s="9">
        <v>0</v>
      </c>
      <c r="AG458" s="9">
        <v>1</v>
      </c>
      <c r="AH458" s="8">
        <v>7408</v>
      </c>
      <c r="AI458" s="9">
        <v>3</v>
      </c>
      <c r="AJ458" s="9">
        <f t="shared" si="341"/>
        <v>7404</v>
      </c>
      <c r="AL458" s="7">
        <v>9.08</v>
      </c>
      <c r="AM458" s="7">
        <v>18.649999999999999</v>
      </c>
      <c r="AN458" s="9">
        <v>1</v>
      </c>
      <c r="AO458" s="9">
        <v>0</v>
      </c>
      <c r="AP458" s="9">
        <v>0</v>
      </c>
      <c r="AQ458" s="9">
        <v>1</v>
      </c>
      <c r="AR458" s="9">
        <v>0</v>
      </c>
      <c r="AS458" s="9">
        <v>0</v>
      </c>
      <c r="AT458" s="8">
        <v>0</v>
      </c>
      <c r="AU458" s="9">
        <v>1</v>
      </c>
      <c r="AV458" s="31">
        <v>0</v>
      </c>
      <c r="AW458" s="9">
        <v>0</v>
      </c>
      <c r="AX458" s="9">
        <v>0</v>
      </c>
      <c r="AY458" s="31">
        <v>1</v>
      </c>
      <c r="AZ458" s="21">
        <v>2006</v>
      </c>
      <c r="BA458" s="23"/>
      <c r="BB458" s="39">
        <v>0.1016</v>
      </c>
      <c r="BC458" s="39">
        <v>0.22159999999999999</v>
      </c>
      <c r="BD458" s="39">
        <v>0.54919999999999991</v>
      </c>
      <c r="BE458" s="59">
        <v>0.12759999999999999</v>
      </c>
      <c r="BF458" s="39">
        <v>0.46264810380035254</v>
      </c>
      <c r="BG458" s="59">
        <v>0.53735189619964752</v>
      </c>
      <c r="BM458" s="57">
        <v>1</v>
      </c>
      <c r="BN458" s="18">
        <v>0</v>
      </c>
      <c r="BO458">
        <v>1</v>
      </c>
      <c r="BP458" s="54">
        <v>0</v>
      </c>
      <c r="BQ458" s="53">
        <f t="shared" si="342"/>
        <v>0.64929999999999999</v>
      </c>
      <c r="BR458" s="54">
        <v>0.35070000000000001</v>
      </c>
      <c r="BT458" s="18"/>
      <c r="BU458">
        <v>0</v>
      </c>
      <c r="BV458" s="18">
        <v>1</v>
      </c>
      <c r="BW458" s="18" t="s">
        <v>152</v>
      </c>
      <c r="CD458" s="18"/>
      <c r="CG458" s="18"/>
      <c r="CJ458" s="25">
        <v>34.47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 s="18">
        <v>0</v>
      </c>
      <c r="CS458">
        <v>0</v>
      </c>
      <c r="CT458">
        <v>0</v>
      </c>
      <c r="CU458">
        <v>1</v>
      </c>
      <c r="CV458" s="18">
        <v>0</v>
      </c>
      <c r="CW458">
        <v>0</v>
      </c>
      <c r="CX458">
        <v>0</v>
      </c>
      <c r="CY458">
        <v>0</v>
      </c>
      <c r="CZ458">
        <v>0</v>
      </c>
      <c r="DA458" s="18">
        <v>0</v>
      </c>
      <c r="DB458">
        <v>0</v>
      </c>
      <c r="DC458">
        <v>0</v>
      </c>
      <c r="DD458">
        <v>1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 s="18">
        <v>0</v>
      </c>
      <c r="DN458" s="18"/>
      <c r="DS458" s="43" t="s">
        <v>397</v>
      </c>
    </row>
    <row r="459" spans="1:123" x14ac:dyDescent="0.25">
      <c r="A459">
        <v>458</v>
      </c>
      <c r="B459">
        <v>29</v>
      </c>
      <c r="C459" s="25" t="s">
        <v>623</v>
      </c>
      <c r="D459" s="12">
        <v>6.5</v>
      </c>
      <c r="E459" s="14">
        <v>0.2</v>
      </c>
      <c r="F459" s="7">
        <f t="shared" si="340"/>
        <v>32.5</v>
      </c>
      <c r="G459" s="7">
        <f t="shared" si="333"/>
        <v>6.3</v>
      </c>
      <c r="H459" s="16">
        <f t="shared" si="334"/>
        <v>6.7</v>
      </c>
      <c r="I459" s="11">
        <f t="shared" si="335"/>
        <v>0.34632820004060327</v>
      </c>
      <c r="J459" s="39">
        <f t="shared" si="336"/>
        <v>1.0656252308941638E-2</v>
      </c>
      <c r="K459" s="39">
        <f t="shared" si="337"/>
        <v>93.841621895617294</v>
      </c>
      <c r="L459" s="39">
        <f t="shared" si="338"/>
        <v>0.33567194773166165</v>
      </c>
      <c r="M459" s="39">
        <f t="shared" si="339"/>
        <v>0.3569844523495449</v>
      </c>
      <c r="N459" s="42"/>
      <c r="O459" s="8"/>
      <c r="P459" s="9"/>
      <c r="Q459" s="9"/>
      <c r="R459" s="8"/>
      <c r="S459" s="9"/>
      <c r="T459" s="9"/>
      <c r="U459" s="8"/>
      <c r="V459" s="9"/>
      <c r="W459" s="9"/>
      <c r="X459" s="9"/>
      <c r="Y459" s="8"/>
      <c r="Z459" s="9"/>
      <c r="AA459" s="8">
        <v>1</v>
      </c>
      <c r="AB459" s="9">
        <v>0</v>
      </c>
      <c r="AC459" s="8">
        <v>0</v>
      </c>
      <c r="AD459" s="9">
        <v>0</v>
      </c>
      <c r="AE459" s="9">
        <v>0</v>
      </c>
      <c r="AF459" s="9">
        <v>0</v>
      </c>
      <c r="AG459" s="9">
        <v>1</v>
      </c>
      <c r="AH459" s="8">
        <v>7754</v>
      </c>
      <c r="AI459" s="9">
        <v>3</v>
      </c>
      <c r="AJ459" s="9">
        <f t="shared" si="341"/>
        <v>7750</v>
      </c>
      <c r="AL459" s="7">
        <v>7</v>
      </c>
      <c r="AM459" s="7">
        <v>19.7</v>
      </c>
      <c r="AN459" s="9">
        <v>1</v>
      </c>
      <c r="AO459" s="9">
        <v>0</v>
      </c>
      <c r="AP459" s="9">
        <v>0</v>
      </c>
      <c r="AQ459" s="9">
        <v>1</v>
      </c>
      <c r="AR459" s="9">
        <v>0</v>
      </c>
      <c r="AS459" s="9">
        <v>0</v>
      </c>
      <c r="AT459" s="8">
        <v>0</v>
      </c>
      <c r="AU459" s="9">
        <v>1</v>
      </c>
      <c r="AV459" s="31">
        <v>0</v>
      </c>
      <c r="AW459" s="9">
        <v>0</v>
      </c>
      <c r="AX459" s="9">
        <v>0</v>
      </c>
      <c r="AY459" s="31">
        <v>1</v>
      </c>
      <c r="AZ459" s="21">
        <v>1988</v>
      </c>
      <c r="BA459" s="23"/>
      <c r="BB459" s="39">
        <v>0.1018</v>
      </c>
      <c r="BC459" s="39">
        <v>0.53220000000000001</v>
      </c>
      <c r="BD459" s="39">
        <v>0.2636</v>
      </c>
      <c r="BE459" s="59">
        <v>0.1024</v>
      </c>
      <c r="BF459" s="39">
        <v>0.48948427725124305</v>
      </c>
      <c r="BG459" s="59">
        <v>0.51051572274875689</v>
      </c>
      <c r="BM459" s="57">
        <v>1</v>
      </c>
      <c r="BN459" s="18">
        <v>0</v>
      </c>
      <c r="BO459">
        <v>1</v>
      </c>
      <c r="BP459" s="54">
        <v>0</v>
      </c>
      <c r="BQ459" s="53">
        <f t="shared" si="342"/>
        <v>0.77629999999999999</v>
      </c>
      <c r="BR459" s="54">
        <v>0.22370000000000001</v>
      </c>
      <c r="BT459" s="18"/>
      <c r="BU459">
        <v>0</v>
      </c>
      <c r="BV459" s="18">
        <v>1</v>
      </c>
      <c r="BW459" s="18" t="s">
        <v>285</v>
      </c>
      <c r="CD459" s="18"/>
      <c r="CG459" s="18"/>
      <c r="CJ459" s="25">
        <v>33.72</v>
      </c>
      <c r="CK459">
        <v>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 s="18">
        <v>0</v>
      </c>
      <c r="CS459">
        <v>0</v>
      </c>
      <c r="CT459">
        <v>0</v>
      </c>
      <c r="CU459">
        <v>1</v>
      </c>
      <c r="CV459" s="18">
        <v>0</v>
      </c>
      <c r="CW459">
        <v>0</v>
      </c>
      <c r="CX459">
        <v>0</v>
      </c>
      <c r="CY459">
        <v>0</v>
      </c>
      <c r="CZ459">
        <v>0</v>
      </c>
      <c r="DA459" s="18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 s="18">
        <v>0</v>
      </c>
      <c r="DN459" s="18"/>
      <c r="DS459" s="43" t="s">
        <v>397</v>
      </c>
    </row>
    <row r="460" spans="1:123" x14ac:dyDescent="0.25">
      <c r="A460">
        <v>459</v>
      </c>
      <c r="B460">
        <v>29</v>
      </c>
      <c r="C460" s="25" t="s">
        <v>623</v>
      </c>
      <c r="D460" s="12">
        <v>9.3000000000000007</v>
      </c>
      <c r="E460" s="14">
        <v>0.3</v>
      </c>
      <c r="F460" s="7">
        <f t="shared" si="340"/>
        <v>31.000000000000004</v>
      </c>
      <c r="G460" s="7">
        <f t="shared" si="333"/>
        <v>9</v>
      </c>
      <c r="H460" s="16">
        <f t="shared" si="334"/>
        <v>9.6000000000000014</v>
      </c>
      <c r="I460" s="11">
        <f t="shared" si="335"/>
        <v>0.2861186337195587</v>
      </c>
      <c r="J460" s="39">
        <f t="shared" si="336"/>
        <v>9.2296333457922153E-3</v>
      </c>
      <c r="K460" s="39">
        <f t="shared" si="337"/>
        <v>108.34666584625482</v>
      </c>
      <c r="L460" s="39">
        <f t="shared" si="338"/>
        <v>0.27688900037376651</v>
      </c>
      <c r="M460" s="39">
        <f t="shared" si="339"/>
        <v>0.29534826706535089</v>
      </c>
      <c r="N460" s="42"/>
      <c r="O460" s="8"/>
      <c r="P460" s="9"/>
      <c r="Q460" s="9"/>
      <c r="R460" s="8"/>
      <c r="S460" s="9"/>
      <c r="T460" s="9"/>
      <c r="U460" s="8"/>
      <c r="V460" s="9"/>
      <c r="W460" s="9"/>
      <c r="X460" s="9"/>
      <c r="Y460" s="8"/>
      <c r="Z460" s="9"/>
      <c r="AA460" s="8">
        <v>1</v>
      </c>
      <c r="AB460" s="9">
        <v>0</v>
      </c>
      <c r="AC460" s="8">
        <v>0</v>
      </c>
      <c r="AD460" s="9">
        <v>0</v>
      </c>
      <c r="AE460" s="9">
        <v>0</v>
      </c>
      <c r="AF460" s="9">
        <v>0</v>
      </c>
      <c r="AG460" s="9">
        <v>1</v>
      </c>
      <c r="AH460" s="8">
        <v>10782</v>
      </c>
      <c r="AI460" s="9">
        <v>3</v>
      </c>
      <c r="AJ460" s="9">
        <f t="shared" si="341"/>
        <v>10778</v>
      </c>
      <c r="AL460" s="7">
        <v>7.73</v>
      </c>
      <c r="AM460" s="7">
        <v>20.350000000000001</v>
      </c>
      <c r="AN460" s="9">
        <v>1</v>
      </c>
      <c r="AO460" s="9">
        <v>0</v>
      </c>
      <c r="AP460" s="9">
        <v>0</v>
      </c>
      <c r="AQ460" s="9">
        <v>1</v>
      </c>
      <c r="AR460" s="9">
        <v>0</v>
      </c>
      <c r="AS460" s="9">
        <v>0</v>
      </c>
      <c r="AT460" s="8">
        <v>0</v>
      </c>
      <c r="AU460" s="9">
        <v>1</v>
      </c>
      <c r="AV460" s="31">
        <v>0</v>
      </c>
      <c r="AW460" s="9">
        <v>0</v>
      </c>
      <c r="AX460" s="9">
        <v>0</v>
      </c>
      <c r="AY460" s="31">
        <v>1</v>
      </c>
      <c r="AZ460" s="21">
        <v>1998</v>
      </c>
      <c r="BA460" s="23"/>
      <c r="BB460" s="39">
        <v>4.2699999999999995E-2</v>
      </c>
      <c r="BC460" s="39">
        <v>0.50719999999999998</v>
      </c>
      <c r="BD460" s="39">
        <v>0.33500000000000002</v>
      </c>
      <c r="BE460" s="59">
        <v>0.1152</v>
      </c>
      <c r="BF460" s="39">
        <v>0.43074865236748022</v>
      </c>
      <c r="BG460" s="59">
        <v>0.56925134763251983</v>
      </c>
      <c r="BM460" s="57">
        <v>1</v>
      </c>
      <c r="BN460" s="18">
        <v>0</v>
      </c>
      <c r="BO460">
        <v>1</v>
      </c>
      <c r="BP460" s="54">
        <v>0</v>
      </c>
      <c r="BQ460" s="53">
        <f t="shared" si="342"/>
        <v>0.80569999999999997</v>
      </c>
      <c r="BR460" s="54">
        <v>0.1943</v>
      </c>
      <c r="BT460" s="18"/>
      <c r="BU460">
        <v>0</v>
      </c>
      <c r="BV460" s="18">
        <v>1</v>
      </c>
      <c r="BW460" s="18" t="s">
        <v>285</v>
      </c>
      <c r="CD460" s="18"/>
      <c r="CG460" s="18"/>
      <c r="CJ460" s="25">
        <v>34.79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 s="18">
        <v>0</v>
      </c>
      <c r="CS460">
        <v>0</v>
      </c>
      <c r="CT460">
        <v>0</v>
      </c>
      <c r="CU460">
        <v>1</v>
      </c>
      <c r="CV460" s="18">
        <v>0</v>
      </c>
      <c r="CW460">
        <v>0</v>
      </c>
      <c r="CX460">
        <v>0</v>
      </c>
      <c r="CY460">
        <v>0</v>
      </c>
      <c r="CZ460">
        <v>0</v>
      </c>
      <c r="DA460" s="18">
        <v>0</v>
      </c>
      <c r="DB460">
        <v>0</v>
      </c>
      <c r="DC460">
        <v>0</v>
      </c>
      <c r="DD460">
        <v>1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 s="18">
        <v>0</v>
      </c>
      <c r="DN460" s="18"/>
      <c r="DS460" s="43" t="s">
        <v>397</v>
      </c>
    </row>
    <row r="461" spans="1:123" x14ac:dyDescent="0.25">
      <c r="A461">
        <v>460</v>
      </c>
      <c r="B461">
        <v>29</v>
      </c>
      <c r="C461" s="25" t="s">
        <v>623</v>
      </c>
      <c r="D461" s="12">
        <v>11.6</v>
      </c>
      <c r="E461" s="14">
        <v>0.3</v>
      </c>
      <c r="F461" s="7">
        <f t="shared" si="340"/>
        <v>38.666666666666664</v>
      </c>
      <c r="G461" s="7">
        <f t="shared" si="333"/>
        <v>11.299999999999999</v>
      </c>
      <c r="H461" s="16">
        <f t="shared" si="334"/>
        <v>11.9</v>
      </c>
      <c r="I461" s="11">
        <f t="shared" si="335"/>
        <v>0.49193630773042418</v>
      </c>
      <c r="J461" s="39">
        <f t="shared" si="336"/>
        <v>1.2722490717166144E-2</v>
      </c>
      <c r="K461" s="39">
        <f t="shared" si="337"/>
        <v>78.60096126073212</v>
      </c>
      <c r="L461" s="39">
        <f t="shared" si="338"/>
        <v>0.47921381701325805</v>
      </c>
      <c r="M461" s="39">
        <f t="shared" si="339"/>
        <v>0.50465879844759032</v>
      </c>
      <c r="N461" s="42"/>
      <c r="O461" s="8"/>
      <c r="P461" s="9"/>
      <c r="Q461" s="9"/>
      <c r="R461" s="8"/>
      <c r="S461" s="9"/>
      <c r="T461" s="9"/>
      <c r="U461" s="8"/>
      <c r="V461" s="9"/>
      <c r="W461" s="9"/>
      <c r="X461" s="9"/>
      <c r="Y461" s="8"/>
      <c r="Z461" s="9"/>
      <c r="AA461" s="8">
        <v>1</v>
      </c>
      <c r="AB461" s="9">
        <v>0</v>
      </c>
      <c r="AC461" s="8">
        <v>0</v>
      </c>
      <c r="AD461" s="9">
        <v>0</v>
      </c>
      <c r="AE461" s="9">
        <v>0</v>
      </c>
      <c r="AF461" s="9">
        <v>0</v>
      </c>
      <c r="AG461" s="9">
        <v>1</v>
      </c>
      <c r="AH461" s="8">
        <v>4687</v>
      </c>
      <c r="AI461" s="9">
        <v>3</v>
      </c>
      <c r="AJ461" s="9">
        <f t="shared" si="341"/>
        <v>4683</v>
      </c>
      <c r="AL461" s="7">
        <v>8.3000000000000007</v>
      </c>
      <c r="AM461" s="7">
        <v>20.41</v>
      </c>
      <c r="AN461" s="9">
        <v>1</v>
      </c>
      <c r="AO461" s="9">
        <v>0</v>
      </c>
      <c r="AP461" s="9">
        <v>0</v>
      </c>
      <c r="AQ461" s="9">
        <v>1</v>
      </c>
      <c r="AR461" s="9">
        <v>0</v>
      </c>
      <c r="AS461" s="9">
        <v>0</v>
      </c>
      <c r="AT461" s="8">
        <v>0</v>
      </c>
      <c r="AU461" s="9">
        <v>1</v>
      </c>
      <c r="AV461" s="31">
        <v>0</v>
      </c>
      <c r="AW461" s="9">
        <v>0</v>
      </c>
      <c r="AX461" s="9">
        <v>0</v>
      </c>
      <c r="AY461" s="31">
        <v>1</v>
      </c>
      <c r="AZ461" s="21">
        <v>2006</v>
      </c>
      <c r="BA461" s="23"/>
      <c r="BB461" s="39">
        <v>3.5000000000000003E-2</v>
      </c>
      <c r="BC461" s="39">
        <v>0.44450000000000001</v>
      </c>
      <c r="BD461" s="39">
        <v>0.37890000000000001</v>
      </c>
      <c r="BE461" s="59">
        <v>0.14150000000000001</v>
      </c>
      <c r="BF461" s="39">
        <v>0.4185962674287485</v>
      </c>
      <c r="BG461" s="59">
        <v>0.58140373257125155</v>
      </c>
      <c r="BM461" s="57">
        <v>1</v>
      </c>
      <c r="BN461" s="18">
        <v>0</v>
      </c>
      <c r="BO461">
        <v>1</v>
      </c>
      <c r="BP461" s="54">
        <v>0</v>
      </c>
      <c r="BQ461" s="53">
        <f t="shared" si="342"/>
        <v>0.72070000000000001</v>
      </c>
      <c r="BR461" s="54">
        <v>0.27929999999999999</v>
      </c>
      <c r="BT461" s="18"/>
      <c r="BU461">
        <v>0</v>
      </c>
      <c r="BV461" s="18">
        <v>1</v>
      </c>
      <c r="BW461" s="18" t="s">
        <v>285</v>
      </c>
      <c r="CD461" s="18"/>
      <c r="CG461" s="18"/>
      <c r="CJ461" s="25">
        <v>35.299999999999997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 s="18">
        <v>0</v>
      </c>
      <c r="CS461">
        <v>0</v>
      </c>
      <c r="CT461">
        <v>0</v>
      </c>
      <c r="CU461">
        <v>1</v>
      </c>
      <c r="CV461" s="18">
        <v>0</v>
      </c>
      <c r="CW461">
        <v>0</v>
      </c>
      <c r="CX461">
        <v>0</v>
      </c>
      <c r="CY461">
        <v>0</v>
      </c>
      <c r="CZ461">
        <v>0</v>
      </c>
      <c r="DA461" s="18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 s="18">
        <v>0</v>
      </c>
      <c r="DN461" s="18"/>
      <c r="DS461" s="43" t="s">
        <v>397</v>
      </c>
    </row>
    <row r="462" spans="1:123" x14ac:dyDescent="0.25">
      <c r="A462">
        <v>461</v>
      </c>
      <c r="B462">
        <v>29</v>
      </c>
      <c r="C462" s="25" t="s">
        <v>623</v>
      </c>
      <c r="D462" s="12">
        <v>0.53426072862545748</v>
      </c>
      <c r="E462" s="14">
        <v>0.93000941649616686</v>
      </c>
      <c r="F462" s="7">
        <v>0.57446808510638292</v>
      </c>
      <c r="G462" s="7">
        <f t="shared" ref="G462:G489" si="343">D462-E462</f>
        <v>-0.39574868787070938</v>
      </c>
      <c r="H462" s="16">
        <f t="shared" ref="H462:H489" si="344">D462+E462</f>
        <v>1.4642701451216245</v>
      </c>
      <c r="I462" s="11">
        <f t="shared" ref="I462:I479" si="345">IFERROR(F462/SQRT(F462^2+AJ462), "X")</f>
        <v>1.3980967807515428E-2</v>
      </c>
      <c r="J462" s="39">
        <f t="shared" ref="J462:J479" si="346">IFERROR(SQRT((1-I462^2)/AJ462), "X")</f>
        <v>2.4337240257526857E-2</v>
      </c>
      <c r="K462" s="39">
        <f t="shared" ref="K462:K479" si="347">IFERROR(1/J462, "X")</f>
        <v>41.089293174509663</v>
      </c>
      <c r="L462" s="39">
        <f t="shared" ref="L462:L479" si="348">IFERROR(I462-J462, "X")</f>
        <v>-1.0356272450011429E-2</v>
      </c>
      <c r="M462" s="39">
        <f t="shared" ref="M462:M479" si="349">IFERROR(I462+J462, "X")</f>
        <v>3.8318208065042283E-2</v>
      </c>
      <c r="N462" s="42"/>
      <c r="O462" s="8"/>
      <c r="P462" s="9"/>
      <c r="Q462" s="9"/>
      <c r="R462" s="8"/>
      <c r="S462" s="9"/>
      <c r="T462" s="9"/>
      <c r="U462" s="8"/>
      <c r="V462" s="9"/>
      <c r="W462" s="9"/>
      <c r="X462" s="9"/>
      <c r="Y462" s="8"/>
      <c r="Z462" s="9"/>
      <c r="AA462" s="8">
        <v>1</v>
      </c>
      <c r="AB462" s="9">
        <v>0</v>
      </c>
      <c r="AC462" s="8">
        <v>0</v>
      </c>
      <c r="AD462" s="9">
        <v>0</v>
      </c>
      <c r="AE462" s="9">
        <v>0</v>
      </c>
      <c r="AF462" s="9">
        <v>0</v>
      </c>
      <c r="AG462" s="9">
        <v>1</v>
      </c>
      <c r="AH462" s="8">
        <v>1695</v>
      </c>
      <c r="AI462" s="9">
        <v>6</v>
      </c>
      <c r="AJ462" s="9">
        <f t="shared" si="341"/>
        <v>1688</v>
      </c>
      <c r="AL462" s="7">
        <v>7.96</v>
      </c>
      <c r="AM462" s="7">
        <v>19.91</v>
      </c>
      <c r="AN462" s="9">
        <v>0</v>
      </c>
      <c r="AO462" s="9">
        <v>1</v>
      </c>
      <c r="AP462" s="9">
        <v>0</v>
      </c>
      <c r="AQ462" s="9">
        <v>1</v>
      </c>
      <c r="AR462" s="9">
        <v>0</v>
      </c>
      <c r="AS462" s="9">
        <v>0</v>
      </c>
      <c r="AT462" s="8">
        <v>0</v>
      </c>
      <c r="AU462" s="9">
        <v>1</v>
      </c>
      <c r="AV462" s="31">
        <v>0</v>
      </c>
      <c r="AW462" s="9">
        <v>0</v>
      </c>
      <c r="AX462" s="9">
        <v>0</v>
      </c>
      <c r="AY462" s="31">
        <v>1</v>
      </c>
      <c r="AZ462" s="21">
        <v>1988</v>
      </c>
      <c r="BA462" s="23"/>
      <c r="BB462" s="39">
        <v>0.3407</v>
      </c>
      <c r="BC462" s="39">
        <v>7.7300000000000008E-2</v>
      </c>
      <c r="BD462" s="39">
        <v>0.35670000000000002</v>
      </c>
      <c r="BE462" s="59">
        <v>0.2253</v>
      </c>
      <c r="BF462" s="39">
        <v>0.51586901563501386</v>
      </c>
      <c r="BG462" s="59">
        <v>0.48413098436498614</v>
      </c>
      <c r="BM462" s="57">
        <v>1</v>
      </c>
      <c r="BN462" s="18">
        <v>0</v>
      </c>
      <c r="BO462">
        <v>1</v>
      </c>
      <c r="BP462" s="54">
        <v>0</v>
      </c>
      <c r="BQ462" s="53">
        <f>1-BR462</f>
        <v>0.36770000000000003</v>
      </c>
      <c r="BR462" s="54">
        <v>0.63229999999999997</v>
      </c>
      <c r="BT462" s="18"/>
      <c r="BU462">
        <v>0</v>
      </c>
      <c r="BV462" s="18">
        <v>1</v>
      </c>
      <c r="BW462" s="18" t="s">
        <v>94</v>
      </c>
      <c r="CD462" s="18"/>
      <c r="CG462" s="18"/>
      <c r="CJ462" s="25">
        <v>35.659999999999997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 s="18">
        <v>0</v>
      </c>
      <c r="CS462">
        <v>0</v>
      </c>
      <c r="CT462">
        <v>0</v>
      </c>
      <c r="CU462">
        <v>1</v>
      </c>
      <c r="CV462" s="18">
        <v>0</v>
      </c>
      <c r="CW462">
        <v>0</v>
      </c>
      <c r="CX462">
        <v>0</v>
      </c>
      <c r="CY462">
        <v>0</v>
      </c>
      <c r="CZ462">
        <v>0</v>
      </c>
      <c r="DA462" s="18">
        <v>0</v>
      </c>
      <c r="DB462">
        <v>0</v>
      </c>
      <c r="DC462">
        <v>0</v>
      </c>
      <c r="DD462">
        <v>1</v>
      </c>
      <c r="DE462">
        <v>1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 s="18">
        <v>0</v>
      </c>
      <c r="DN462" s="18"/>
      <c r="DS462" s="43" t="s">
        <v>397</v>
      </c>
    </row>
    <row r="463" spans="1:123" x14ac:dyDescent="0.25">
      <c r="A463">
        <v>462</v>
      </c>
      <c r="B463">
        <v>29</v>
      </c>
      <c r="C463" s="25" t="s">
        <v>623</v>
      </c>
      <c r="D463" s="12">
        <v>5.8058332763509357</v>
      </c>
      <c r="E463" s="14">
        <v>1.3636957230498712</v>
      </c>
      <c r="F463" s="7">
        <v>4.2574257425742568</v>
      </c>
      <c r="G463" s="7">
        <f t="shared" si="343"/>
        <v>4.4421375533010643</v>
      </c>
      <c r="H463" s="16">
        <f t="shared" si="344"/>
        <v>7.1695289994008071</v>
      </c>
      <c r="I463" s="11">
        <f t="shared" si="345"/>
        <v>0.10307220635875566</v>
      </c>
      <c r="J463" s="39">
        <f t="shared" si="346"/>
        <v>2.4209983354033311E-2</v>
      </c>
      <c r="K463" s="39">
        <f t="shared" si="347"/>
        <v>41.305274166303917</v>
      </c>
      <c r="L463" s="39">
        <f t="shared" si="348"/>
        <v>7.8862223004722357E-2</v>
      </c>
      <c r="M463" s="39">
        <f t="shared" si="349"/>
        <v>0.12728218971278898</v>
      </c>
      <c r="N463" s="42"/>
      <c r="O463" s="8"/>
      <c r="P463" s="9"/>
      <c r="Q463" s="9"/>
      <c r="R463" s="8"/>
      <c r="S463" s="9"/>
      <c r="T463" s="9"/>
      <c r="U463" s="8"/>
      <c r="V463" s="9"/>
      <c r="W463" s="9"/>
      <c r="X463" s="9"/>
      <c r="Y463" s="8"/>
      <c r="Z463" s="9"/>
      <c r="AA463" s="8">
        <v>1</v>
      </c>
      <c r="AB463" s="9">
        <v>0</v>
      </c>
      <c r="AC463" s="8">
        <v>0</v>
      </c>
      <c r="AD463" s="9">
        <v>0</v>
      </c>
      <c r="AE463" s="9">
        <v>0</v>
      </c>
      <c r="AF463" s="9">
        <v>0</v>
      </c>
      <c r="AG463" s="9">
        <v>1</v>
      </c>
      <c r="AH463" s="8">
        <v>1695</v>
      </c>
      <c r="AI463" s="9">
        <v>6</v>
      </c>
      <c r="AJ463" s="9">
        <f t="shared" si="341"/>
        <v>1688</v>
      </c>
      <c r="AL463" s="7">
        <v>7.96</v>
      </c>
      <c r="AM463" s="7">
        <v>19.91</v>
      </c>
      <c r="AN463" s="9">
        <v>0</v>
      </c>
      <c r="AO463" s="9">
        <v>1</v>
      </c>
      <c r="AP463" s="9">
        <v>0</v>
      </c>
      <c r="AQ463" s="9">
        <v>1</v>
      </c>
      <c r="AR463" s="9">
        <v>0</v>
      </c>
      <c r="AS463" s="9">
        <v>0</v>
      </c>
      <c r="AT463" s="8">
        <v>0</v>
      </c>
      <c r="AU463" s="9">
        <v>1</v>
      </c>
      <c r="AV463" s="31">
        <v>0</v>
      </c>
      <c r="AW463" s="9">
        <v>0</v>
      </c>
      <c r="AX463" s="9">
        <v>0</v>
      </c>
      <c r="AY463" s="31">
        <v>1</v>
      </c>
      <c r="AZ463" s="21">
        <v>1988</v>
      </c>
      <c r="BA463" s="23"/>
      <c r="BB463" s="39">
        <v>0.3407</v>
      </c>
      <c r="BC463" s="39">
        <v>7.7300000000000008E-2</v>
      </c>
      <c r="BD463" s="39">
        <v>0.35670000000000002</v>
      </c>
      <c r="BE463" s="59">
        <v>0.2253</v>
      </c>
      <c r="BF463" s="39">
        <v>0.51586901563501386</v>
      </c>
      <c r="BG463" s="59">
        <v>0.48413098436498614</v>
      </c>
      <c r="BM463" s="57">
        <v>1</v>
      </c>
      <c r="BN463" s="18">
        <v>0</v>
      </c>
      <c r="BO463">
        <v>1</v>
      </c>
      <c r="BP463" s="54">
        <v>0</v>
      </c>
      <c r="BQ463" s="53">
        <f t="shared" ref="BQ463:BQ464" si="350">1-BR463</f>
        <v>0.36770000000000003</v>
      </c>
      <c r="BR463" s="54">
        <v>0.63229999999999997</v>
      </c>
      <c r="BT463" s="18"/>
      <c r="BU463">
        <v>0</v>
      </c>
      <c r="BV463" s="18">
        <v>1</v>
      </c>
      <c r="BW463" s="18" t="s">
        <v>94</v>
      </c>
      <c r="CD463" s="18"/>
      <c r="CG463" s="18"/>
      <c r="CJ463" s="25">
        <v>35.659999999999997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 s="18">
        <v>0</v>
      </c>
      <c r="CS463">
        <v>0</v>
      </c>
      <c r="CT463">
        <v>0</v>
      </c>
      <c r="CU463">
        <v>1</v>
      </c>
      <c r="CV463" s="18">
        <v>0</v>
      </c>
      <c r="CW463">
        <v>0</v>
      </c>
      <c r="CX463">
        <v>0</v>
      </c>
      <c r="CY463">
        <v>0</v>
      </c>
      <c r="CZ463">
        <v>0</v>
      </c>
      <c r="DA463" s="18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 s="18">
        <v>0</v>
      </c>
      <c r="DN463" s="18"/>
      <c r="DS463" s="43" t="s">
        <v>397</v>
      </c>
    </row>
    <row r="464" spans="1:123" x14ac:dyDescent="0.25">
      <c r="A464">
        <v>463</v>
      </c>
      <c r="B464">
        <v>29</v>
      </c>
      <c r="C464" s="25" t="s">
        <v>623</v>
      </c>
      <c r="D464" s="12">
        <v>3.7827794135901316</v>
      </c>
      <c r="E464" s="14">
        <v>0.25059421982773744</v>
      </c>
      <c r="F464" s="7">
        <v>15.095238095238095</v>
      </c>
      <c r="G464" s="7">
        <f t="shared" si="343"/>
        <v>3.5321851937623943</v>
      </c>
      <c r="H464" s="16">
        <f t="shared" si="344"/>
        <v>4.0333736334178694</v>
      </c>
      <c r="I464" s="11">
        <f t="shared" si="345"/>
        <v>0.34487155734135666</v>
      </c>
      <c r="J464" s="39">
        <f t="shared" si="346"/>
        <v>2.2846380770247605E-2</v>
      </c>
      <c r="K464" s="39">
        <f t="shared" si="347"/>
        <v>43.770609010521284</v>
      </c>
      <c r="L464" s="39">
        <f t="shared" si="348"/>
        <v>0.32202517657110907</v>
      </c>
      <c r="M464" s="39">
        <f t="shared" si="349"/>
        <v>0.36771793811160425</v>
      </c>
      <c r="N464" s="42"/>
      <c r="O464" s="8"/>
      <c r="P464" s="9"/>
      <c r="Q464" s="9"/>
      <c r="R464" s="8"/>
      <c r="S464" s="9"/>
      <c r="T464" s="9"/>
      <c r="U464" s="8"/>
      <c r="V464" s="9"/>
      <c r="W464" s="9"/>
      <c r="X464" s="9"/>
      <c r="Y464" s="8"/>
      <c r="Z464" s="9"/>
      <c r="AA464" s="8">
        <v>1</v>
      </c>
      <c r="AB464" s="9">
        <v>0</v>
      </c>
      <c r="AC464" s="8">
        <v>0</v>
      </c>
      <c r="AD464" s="9">
        <v>0</v>
      </c>
      <c r="AE464" s="9">
        <v>0</v>
      </c>
      <c r="AF464" s="9">
        <v>0</v>
      </c>
      <c r="AG464" s="9">
        <v>1</v>
      </c>
      <c r="AH464" s="8">
        <v>1695</v>
      </c>
      <c r="AI464" s="9">
        <v>6</v>
      </c>
      <c r="AJ464" s="9">
        <f t="shared" si="341"/>
        <v>1688</v>
      </c>
      <c r="AL464" s="7">
        <v>7.96</v>
      </c>
      <c r="AM464" s="7">
        <v>19.91</v>
      </c>
      <c r="AN464" s="9">
        <v>0</v>
      </c>
      <c r="AO464" s="9">
        <v>1</v>
      </c>
      <c r="AP464" s="9">
        <v>0</v>
      </c>
      <c r="AQ464" s="9">
        <v>1</v>
      </c>
      <c r="AR464" s="9">
        <v>0</v>
      </c>
      <c r="AS464" s="9">
        <v>0</v>
      </c>
      <c r="AT464" s="8">
        <v>0</v>
      </c>
      <c r="AU464" s="9">
        <v>1</v>
      </c>
      <c r="AV464" s="31">
        <v>0</v>
      </c>
      <c r="AW464" s="9">
        <v>0</v>
      </c>
      <c r="AX464" s="9">
        <v>0</v>
      </c>
      <c r="AY464" s="31">
        <v>1</v>
      </c>
      <c r="AZ464" s="21">
        <v>1988</v>
      </c>
      <c r="BA464" s="23"/>
      <c r="BB464" s="39">
        <v>0.3407</v>
      </c>
      <c r="BC464" s="39">
        <v>7.7300000000000008E-2</v>
      </c>
      <c r="BD464" s="39">
        <v>0.35670000000000002</v>
      </c>
      <c r="BE464" s="59">
        <v>0.2253</v>
      </c>
      <c r="BF464" s="39">
        <v>0.51586901563501386</v>
      </c>
      <c r="BG464" s="59">
        <v>0.48413098436498614</v>
      </c>
      <c r="BM464" s="57">
        <v>1</v>
      </c>
      <c r="BN464" s="18">
        <v>0</v>
      </c>
      <c r="BO464">
        <v>1</v>
      </c>
      <c r="BP464" s="54">
        <v>0</v>
      </c>
      <c r="BQ464" s="53">
        <f t="shared" si="350"/>
        <v>0.36770000000000003</v>
      </c>
      <c r="BR464" s="54">
        <v>0.63229999999999997</v>
      </c>
      <c r="BT464" s="18"/>
      <c r="BU464">
        <v>0</v>
      </c>
      <c r="BV464" s="18">
        <v>1</v>
      </c>
      <c r="BW464" s="18" t="s">
        <v>94</v>
      </c>
      <c r="CD464" s="18"/>
      <c r="CG464" s="18"/>
      <c r="CJ464" s="25">
        <v>35.659999999999997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 s="18">
        <v>0</v>
      </c>
      <c r="CS464">
        <v>0</v>
      </c>
      <c r="CT464">
        <v>0</v>
      </c>
      <c r="CU464">
        <v>1</v>
      </c>
      <c r="CV464" s="18">
        <v>0</v>
      </c>
      <c r="CW464">
        <v>0</v>
      </c>
      <c r="CX464">
        <v>0</v>
      </c>
      <c r="CY464">
        <v>0</v>
      </c>
      <c r="CZ464">
        <v>0</v>
      </c>
      <c r="DA464" s="18">
        <v>0</v>
      </c>
      <c r="DB464">
        <v>0</v>
      </c>
      <c r="DC464">
        <v>0</v>
      </c>
      <c r="DD464">
        <v>1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8">
        <v>0</v>
      </c>
      <c r="DN464" s="18"/>
      <c r="DS464" s="43" t="s">
        <v>397</v>
      </c>
    </row>
    <row r="465" spans="1:123" x14ac:dyDescent="0.25">
      <c r="A465">
        <v>464</v>
      </c>
      <c r="B465">
        <v>29</v>
      </c>
      <c r="C465" s="25" t="s">
        <v>623</v>
      </c>
      <c r="D465" s="12">
        <v>2.8882691843426622</v>
      </c>
      <c r="E465" s="14">
        <v>0.75510305473010786</v>
      </c>
      <c r="F465" s="7">
        <v>3.8249999999999997</v>
      </c>
      <c r="G465" s="7">
        <f t="shared" si="343"/>
        <v>2.1331661296125546</v>
      </c>
      <c r="H465" s="16">
        <f t="shared" si="344"/>
        <v>3.6433722390727699</v>
      </c>
      <c r="I465" s="11">
        <f t="shared" si="345"/>
        <v>8.3435955787929145E-2</v>
      </c>
      <c r="J465" s="39">
        <f t="shared" si="346"/>
        <v>2.1813321774621999E-2</v>
      </c>
      <c r="K465" s="39">
        <f t="shared" si="347"/>
        <v>45.84354507452494</v>
      </c>
      <c r="L465" s="39">
        <f t="shared" si="348"/>
        <v>6.1622634013307143E-2</v>
      </c>
      <c r="M465" s="39">
        <f t="shared" si="349"/>
        <v>0.10524927756255115</v>
      </c>
      <c r="N465" s="42"/>
      <c r="O465" s="8"/>
      <c r="P465" s="9"/>
      <c r="Q465" s="9"/>
      <c r="R465" s="8"/>
      <c r="S465" s="9"/>
      <c r="T465" s="9"/>
      <c r="U465" s="8"/>
      <c r="V465" s="9"/>
      <c r="W465" s="9"/>
      <c r="X465" s="9"/>
      <c r="Y465" s="8"/>
      <c r="Z465" s="9"/>
      <c r="AA465" s="8">
        <v>1</v>
      </c>
      <c r="AB465" s="9">
        <v>0</v>
      </c>
      <c r="AC465" s="8">
        <v>0</v>
      </c>
      <c r="AD465" s="9">
        <v>0</v>
      </c>
      <c r="AE465" s="9">
        <v>0</v>
      </c>
      <c r="AF465" s="9">
        <v>0</v>
      </c>
      <c r="AG465" s="9">
        <v>1</v>
      </c>
      <c r="AH465" s="8">
        <v>2094</v>
      </c>
      <c r="AI465" s="9">
        <v>6</v>
      </c>
      <c r="AJ465" s="9">
        <f t="shared" ref="AJ465:AJ482" si="351">AH465-AI465-1</f>
        <v>2087</v>
      </c>
      <c r="AL465" s="7">
        <v>10.15</v>
      </c>
      <c r="AM465" s="7">
        <v>19.170000000000002</v>
      </c>
      <c r="AN465" s="9">
        <v>0</v>
      </c>
      <c r="AO465" s="9">
        <v>1</v>
      </c>
      <c r="AP465" s="9">
        <v>0</v>
      </c>
      <c r="AQ465" s="9">
        <v>1</v>
      </c>
      <c r="AR465" s="9">
        <v>0</v>
      </c>
      <c r="AS465" s="9">
        <v>0</v>
      </c>
      <c r="AT465" s="8">
        <v>0</v>
      </c>
      <c r="AU465" s="9">
        <v>1</v>
      </c>
      <c r="AV465" s="31">
        <v>0</v>
      </c>
      <c r="AW465" s="9">
        <v>0</v>
      </c>
      <c r="AX465" s="9">
        <v>0</v>
      </c>
      <c r="AY465" s="31">
        <v>1</v>
      </c>
      <c r="AZ465" s="21">
        <v>1998</v>
      </c>
      <c r="BA465" s="23"/>
      <c r="BB465" s="39">
        <v>0.19259999999999999</v>
      </c>
      <c r="BC465" s="39">
        <v>0.11460000000000001</v>
      </c>
      <c r="BD465" s="39">
        <v>0.44299999999999995</v>
      </c>
      <c r="BE465" s="59">
        <v>0.24989999999999998</v>
      </c>
      <c r="BF465" s="39">
        <v>0.46650659646909842</v>
      </c>
      <c r="BG465" s="59">
        <v>0.53349340353090169</v>
      </c>
      <c r="BM465" s="57">
        <v>1</v>
      </c>
      <c r="BN465" s="18">
        <v>0</v>
      </c>
      <c r="BO465">
        <v>1</v>
      </c>
      <c r="BP465" s="54">
        <v>0</v>
      </c>
      <c r="BQ465" s="53">
        <f t="shared" ref="BQ465:BQ467" si="352">1-BR465</f>
        <v>0.44810000000000005</v>
      </c>
      <c r="BR465" s="54">
        <v>0.55189999999999995</v>
      </c>
      <c r="BT465" s="18"/>
      <c r="BU465">
        <v>0</v>
      </c>
      <c r="BV465" s="18">
        <v>1</v>
      </c>
      <c r="BW465" s="18" t="s">
        <v>94</v>
      </c>
      <c r="CD465" s="18"/>
      <c r="CG465" s="18"/>
      <c r="CJ465" s="25">
        <v>36.31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 s="18">
        <v>0</v>
      </c>
      <c r="CS465">
        <v>0</v>
      </c>
      <c r="CT465">
        <v>0</v>
      </c>
      <c r="CU465">
        <v>1</v>
      </c>
      <c r="CV465" s="18">
        <v>0</v>
      </c>
      <c r="CW465">
        <v>0</v>
      </c>
      <c r="CX465">
        <v>0</v>
      </c>
      <c r="CY465">
        <v>0</v>
      </c>
      <c r="CZ465">
        <v>0</v>
      </c>
      <c r="DA465" s="18">
        <v>0</v>
      </c>
      <c r="DB465">
        <v>0</v>
      </c>
      <c r="DC465">
        <v>0</v>
      </c>
      <c r="DD465">
        <v>1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 s="18">
        <v>0</v>
      </c>
      <c r="DN465" s="18"/>
      <c r="DS465" s="43" t="s">
        <v>397</v>
      </c>
    </row>
    <row r="466" spans="1:123" x14ac:dyDescent="0.25">
      <c r="A466">
        <v>465</v>
      </c>
      <c r="B466">
        <v>29</v>
      </c>
      <c r="C466" s="25" t="s">
        <v>623</v>
      </c>
      <c r="D466" s="12">
        <v>5.1029684358929073</v>
      </c>
      <c r="E466" s="14">
        <v>0.99818544254990993</v>
      </c>
      <c r="F466" s="7">
        <v>5.1122448979591839</v>
      </c>
      <c r="G466" s="7">
        <f t="shared" si="343"/>
        <v>4.1047829933429973</v>
      </c>
      <c r="H466" s="16">
        <f t="shared" si="344"/>
        <v>6.1011538784428172</v>
      </c>
      <c r="I466" s="11">
        <f t="shared" si="345"/>
        <v>0.11121107110684131</v>
      </c>
      <c r="J466" s="39">
        <f t="shared" si="346"/>
        <v>2.1753862212515865E-2</v>
      </c>
      <c r="K466" s="39">
        <f t="shared" si="347"/>
        <v>45.968848668383131</v>
      </c>
      <c r="L466" s="39">
        <f t="shared" si="348"/>
        <v>8.9457208894325443E-2</v>
      </c>
      <c r="M466" s="39">
        <f t="shared" si="349"/>
        <v>0.13296493331935716</v>
      </c>
      <c r="N466" s="42"/>
      <c r="O466" s="8"/>
      <c r="P466" s="9"/>
      <c r="Q466" s="9"/>
      <c r="R466" s="8"/>
      <c r="S466" s="9"/>
      <c r="T466" s="9"/>
      <c r="U466" s="8"/>
      <c r="V466" s="9"/>
      <c r="W466" s="9"/>
      <c r="X466" s="9"/>
      <c r="Y466" s="8"/>
      <c r="Z466" s="9"/>
      <c r="AA466" s="8">
        <v>1</v>
      </c>
      <c r="AB466" s="9">
        <v>0</v>
      </c>
      <c r="AC466" s="8">
        <v>0</v>
      </c>
      <c r="AD466" s="9">
        <v>0</v>
      </c>
      <c r="AE466" s="9">
        <v>0</v>
      </c>
      <c r="AF466" s="9">
        <v>0</v>
      </c>
      <c r="AG466" s="9">
        <v>1</v>
      </c>
      <c r="AH466" s="8">
        <v>2094</v>
      </c>
      <c r="AI466" s="9">
        <v>6</v>
      </c>
      <c r="AJ466" s="9">
        <f t="shared" si="351"/>
        <v>2087</v>
      </c>
      <c r="AL466" s="7">
        <v>10.15</v>
      </c>
      <c r="AM466" s="7">
        <v>19.170000000000002</v>
      </c>
      <c r="AN466" s="9">
        <v>0</v>
      </c>
      <c r="AO466" s="9">
        <v>1</v>
      </c>
      <c r="AP466" s="9">
        <v>0</v>
      </c>
      <c r="AQ466" s="9">
        <v>1</v>
      </c>
      <c r="AR466" s="9">
        <v>0</v>
      </c>
      <c r="AS466" s="9">
        <v>0</v>
      </c>
      <c r="AT466" s="8">
        <v>0</v>
      </c>
      <c r="AU466" s="9">
        <v>1</v>
      </c>
      <c r="AV466" s="31">
        <v>0</v>
      </c>
      <c r="AW466" s="9">
        <v>0</v>
      </c>
      <c r="AX466" s="9">
        <v>0</v>
      </c>
      <c r="AY466" s="31">
        <v>1</v>
      </c>
      <c r="AZ466" s="21">
        <v>1998</v>
      </c>
      <c r="BA466" s="23"/>
      <c r="BB466" s="39">
        <v>0.19259999999999999</v>
      </c>
      <c r="BC466" s="39">
        <v>0.11460000000000001</v>
      </c>
      <c r="BD466" s="39">
        <v>0.44299999999999995</v>
      </c>
      <c r="BE466" s="59">
        <v>0.24989999999999998</v>
      </c>
      <c r="BF466" s="39">
        <v>0.46650659646909842</v>
      </c>
      <c r="BG466" s="59">
        <v>0.53349340353090169</v>
      </c>
      <c r="BM466" s="57">
        <v>1</v>
      </c>
      <c r="BN466" s="18">
        <v>0</v>
      </c>
      <c r="BO466">
        <v>1</v>
      </c>
      <c r="BP466" s="54">
        <v>0</v>
      </c>
      <c r="BQ466" s="53">
        <f t="shared" si="352"/>
        <v>0.44810000000000005</v>
      </c>
      <c r="BR466" s="54">
        <v>0.55189999999999995</v>
      </c>
      <c r="BT466" s="18"/>
      <c r="BU466">
        <v>0</v>
      </c>
      <c r="BV466" s="18">
        <v>1</v>
      </c>
      <c r="BW466" s="18" t="s">
        <v>94</v>
      </c>
      <c r="CD466" s="18"/>
      <c r="CG466" s="18"/>
      <c r="CJ466" s="25">
        <v>36.31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 s="18">
        <v>0</v>
      </c>
      <c r="CS466">
        <v>0</v>
      </c>
      <c r="CT466">
        <v>0</v>
      </c>
      <c r="CU466">
        <v>1</v>
      </c>
      <c r="CV466" s="18">
        <v>0</v>
      </c>
      <c r="CW466">
        <v>0</v>
      </c>
      <c r="CX466">
        <v>0</v>
      </c>
      <c r="CY466">
        <v>0</v>
      </c>
      <c r="CZ466">
        <v>0</v>
      </c>
      <c r="DA466" s="18">
        <v>0</v>
      </c>
      <c r="DB466">
        <v>0</v>
      </c>
      <c r="DC466">
        <v>0</v>
      </c>
      <c r="DD466">
        <v>1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 s="18">
        <v>0</v>
      </c>
      <c r="DN466" s="18"/>
      <c r="DS466" s="43" t="s">
        <v>397</v>
      </c>
    </row>
    <row r="467" spans="1:123" x14ac:dyDescent="0.25">
      <c r="A467">
        <v>466</v>
      </c>
      <c r="B467">
        <v>29</v>
      </c>
      <c r="C467" s="25" t="s">
        <v>623</v>
      </c>
      <c r="D467" s="12">
        <v>2.6371879666879705</v>
      </c>
      <c r="E467" s="14">
        <v>0.1607036417200482</v>
      </c>
      <c r="F467" s="7">
        <v>16.410256410256412</v>
      </c>
      <c r="G467" s="7">
        <f t="shared" si="343"/>
        <v>2.4764843249679225</v>
      </c>
      <c r="H467" s="16">
        <f t="shared" si="344"/>
        <v>2.7978916084080185</v>
      </c>
      <c r="I467" s="11">
        <f t="shared" si="345"/>
        <v>0.33806514481568661</v>
      </c>
      <c r="J467" s="39">
        <f t="shared" si="346"/>
        <v>2.0600844762205903E-2</v>
      </c>
      <c r="K467" s="39">
        <f t="shared" si="347"/>
        <v>48.541698728519606</v>
      </c>
      <c r="L467" s="39">
        <f t="shared" si="348"/>
        <v>0.3174643000534807</v>
      </c>
      <c r="M467" s="39">
        <f t="shared" si="349"/>
        <v>0.35866598957789253</v>
      </c>
      <c r="N467" s="42"/>
      <c r="O467" s="8"/>
      <c r="P467" s="9"/>
      <c r="Q467" s="9"/>
      <c r="R467" s="8"/>
      <c r="S467" s="9"/>
      <c r="T467" s="9"/>
      <c r="U467" s="8"/>
      <c r="V467" s="9"/>
      <c r="W467" s="9"/>
      <c r="X467" s="9"/>
      <c r="Y467" s="8"/>
      <c r="Z467" s="9"/>
      <c r="AA467" s="8">
        <v>1</v>
      </c>
      <c r="AB467" s="9">
        <v>0</v>
      </c>
      <c r="AC467" s="8">
        <v>0</v>
      </c>
      <c r="AD467" s="9">
        <v>0</v>
      </c>
      <c r="AE467" s="9">
        <v>0</v>
      </c>
      <c r="AF467" s="9">
        <v>0</v>
      </c>
      <c r="AG467" s="9">
        <v>1</v>
      </c>
      <c r="AH467" s="8">
        <v>2094</v>
      </c>
      <c r="AI467" s="9">
        <v>6</v>
      </c>
      <c r="AJ467" s="9">
        <f t="shared" si="351"/>
        <v>2087</v>
      </c>
      <c r="AL467" s="7">
        <v>10.15</v>
      </c>
      <c r="AM467" s="7">
        <v>19.170000000000002</v>
      </c>
      <c r="AN467" s="9">
        <v>0</v>
      </c>
      <c r="AO467" s="9">
        <v>1</v>
      </c>
      <c r="AP467" s="9">
        <v>0</v>
      </c>
      <c r="AQ467" s="9">
        <v>1</v>
      </c>
      <c r="AR467" s="9">
        <v>0</v>
      </c>
      <c r="AS467" s="9">
        <v>0</v>
      </c>
      <c r="AT467" s="8">
        <v>0</v>
      </c>
      <c r="AU467" s="9">
        <v>1</v>
      </c>
      <c r="AV467" s="31">
        <v>0</v>
      </c>
      <c r="AW467" s="9">
        <v>0</v>
      </c>
      <c r="AX467" s="9">
        <v>0</v>
      </c>
      <c r="AY467" s="31">
        <v>1</v>
      </c>
      <c r="AZ467" s="21">
        <v>1998</v>
      </c>
      <c r="BA467" s="23"/>
      <c r="BB467" s="39">
        <v>0.19259999999999999</v>
      </c>
      <c r="BC467" s="39">
        <v>0.11460000000000001</v>
      </c>
      <c r="BD467" s="39">
        <v>0.44299999999999995</v>
      </c>
      <c r="BE467" s="59">
        <v>0.24989999999999998</v>
      </c>
      <c r="BF467" s="39">
        <v>0.46650659646909842</v>
      </c>
      <c r="BG467" s="59">
        <v>0.53349340353090169</v>
      </c>
      <c r="BM467" s="57">
        <v>1</v>
      </c>
      <c r="BN467" s="18">
        <v>0</v>
      </c>
      <c r="BO467">
        <v>1</v>
      </c>
      <c r="BP467" s="54">
        <v>0</v>
      </c>
      <c r="BQ467" s="53">
        <f t="shared" si="352"/>
        <v>0.44810000000000005</v>
      </c>
      <c r="BR467" s="54">
        <v>0.55189999999999995</v>
      </c>
      <c r="BT467" s="18"/>
      <c r="BU467">
        <v>0</v>
      </c>
      <c r="BV467" s="18">
        <v>1</v>
      </c>
      <c r="BW467" s="18" t="s">
        <v>94</v>
      </c>
      <c r="CD467" s="18"/>
      <c r="CG467" s="18"/>
      <c r="CJ467" s="25">
        <v>36.31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 s="18">
        <v>0</v>
      </c>
      <c r="CS467">
        <v>0</v>
      </c>
      <c r="CT467">
        <v>0</v>
      </c>
      <c r="CU467">
        <v>1</v>
      </c>
      <c r="CV467" s="18">
        <v>0</v>
      </c>
      <c r="CW467">
        <v>0</v>
      </c>
      <c r="CX467">
        <v>0</v>
      </c>
      <c r="CY467">
        <v>0</v>
      </c>
      <c r="CZ467">
        <v>0</v>
      </c>
      <c r="DA467" s="18">
        <v>0</v>
      </c>
      <c r="DB467">
        <v>0</v>
      </c>
      <c r="DC467">
        <v>0</v>
      </c>
      <c r="DD467">
        <v>1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 s="18">
        <v>0</v>
      </c>
      <c r="DN467" s="18"/>
      <c r="DS467" s="43" t="s">
        <v>397</v>
      </c>
    </row>
    <row r="468" spans="1:123" x14ac:dyDescent="0.25">
      <c r="A468">
        <v>467</v>
      </c>
      <c r="B468">
        <v>29</v>
      </c>
      <c r="C468" s="25" t="s">
        <v>623</v>
      </c>
      <c r="D468" s="12">
        <v>1.3623697910505994</v>
      </c>
      <c r="E468" s="14">
        <v>0.79795944904392246</v>
      </c>
      <c r="F468" s="7">
        <v>1.7073170731707319</v>
      </c>
      <c r="G468" s="7">
        <f t="shared" si="343"/>
        <v>0.56441034200667695</v>
      </c>
      <c r="H468" s="16">
        <f t="shared" si="344"/>
        <v>2.160329240094522</v>
      </c>
      <c r="I468" s="11">
        <f t="shared" si="345"/>
        <v>3.1376263115216206E-2</v>
      </c>
      <c r="J468" s="39">
        <f t="shared" si="346"/>
        <v>1.8377525538912347E-2</v>
      </c>
      <c r="K468" s="39">
        <f t="shared" si="347"/>
        <v>54.414289773811618</v>
      </c>
      <c r="L468" s="39">
        <f t="shared" si="348"/>
        <v>1.2998737576303859E-2</v>
      </c>
      <c r="M468" s="39">
        <f t="shared" si="349"/>
        <v>4.975378865412855E-2</v>
      </c>
      <c r="N468" s="42"/>
      <c r="O468" s="8"/>
      <c r="P468" s="9"/>
      <c r="Q468" s="9"/>
      <c r="R468" s="8"/>
      <c r="S468" s="9"/>
      <c r="T468" s="9"/>
      <c r="U468" s="8"/>
      <c r="V468" s="9"/>
      <c r="W468" s="9"/>
      <c r="X468" s="9"/>
      <c r="Y468" s="8"/>
      <c r="Z468" s="9"/>
      <c r="AA468" s="8">
        <v>1</v>
      </c>
      <c r="AB468" s="9">
        <v>0</v>
      </c>
      <c r="AC468" s="8">
        <v>0</v>
      </c>
      <c r="AD468" s="9">
        <v>0</v>
      </c>
      <c r="AE468" s="9">
        <v>0</v>
      </c>
      <c r="AF468" s="9">
        <v>0</v>
      </c>
      <c r="AG468" s="9">
        <v>1</v>
      </c>
      <c r="AH468" s="8">
        <v>2965</v>
      </c>
      <c r="AI468" s="9">
        <v>6</v>
      </c>
      <c r="AJ468" s="9">
        <f t="shared" si="351"/>
        <v>2958</v>
      </c>
      <c r="AL468" s="7">
        <v>10.9</v>
      </c>
      <c r="AM468" s="7">
        <v>17.3</v>
      </c>
      <c r="AN468" s="9">
        <v>0</v>
      </c>
      <c r="AO468" s="9">
        <v>1</v>
      </c>
      <c r="AP468" s="9">
        <v>0</v>
      </c>
      <c r="AQ468" s="9">
        <v>1</v>
      </c>
      <c r="AR468" s="9">
        <v>0</v>
      </c>
      <c r="AS468" s="9">
        <v>0</v>
      </c>
      <c r="AT468" s="8">
        <v>0</v>
      </c>
      <c r="AU468" s="9">
        <v>1</v>
      </c>
      <c r="AV468" s="31">
        <v>0</v>
      </c>
      <c r="AW468" s="9">
        <v>0</v>
      </c>
      <c r="AX468" s="9">
        <v>0</v>
      </c>
      <c r="AY468" s="31">
        <v>1</v>
      </c>
      <c r="AZ468" s="21">
        <v>2006</v>
      </c>
      <c r="BA468" s="23"/>
      <c r="BB468" s="39">
        <v>0.13970000000000002</v>
      </c>
      <c r="BC468" s="39">
        <v>9.8699999999999996E-2</v>
      </c>
      <c r="BD468" s="39">
        <v>0.48859999999999998</v>
      </c>
      <c r="BE468" s="59">
        <v>0.27300000000000002</v>
      </c>
      <c r="BF468" s="39">
        <v>0.43550776972755101</v>
      </c>
      <c r="BG468" s="59">
        <v>0.56449223027244899</v>
      </c>
      <c r="BM468" s="57">
        <v>1</v>
      </c>
      <c r="BN468" s="18">
        <v>0</v>
      </c>
      <c r="BO468">
        <v>1</v>
      </c>
      <c r="BP468" s="54">
        <v>0</v>
      </c>
      <c r="BQ468" s="53">
        <f t="shared" ref="BQ468:BQ470" si="353">1-BR468</f>
        <v>0.56109999999999993</v>
      </c>
      <c r="BR468" s="54">
        <v>0.43890000000000001</v>
      </c>
      <c r="BT468" s="18"/>
      <c r="BU468">
        <v>0</v>
      </c>
      <c r="BV468" s="18">
        <v>1</v>
      </c>
      <c r="BW468" s="18" t="s">
        <v>94</v>
      </c>
      <c r="CD468" s="18"/>
      <c r="CG468" s="18"/>
      <c r="CJ468" s="25">
        <v>34.93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 s="18">
        <v>0</v>
      </c>
      <c r="CS468">
        <v>0</v>
      </c>
      <c r="CT468">
        <v>0</v>
      </c>
      <c r="CU468">
        <v>1</v>
      </c>
      <c r="CV468" s="18">
        <v>0</v>
      </c>
      <c r="CW468">
        <v>0</v>
      </c>
      <c r="CX468">
        <v>0</v>
      </c>
      <c r="CY468">
        <v>0</v>
      </c>
      <c r="CZ468">
        <v>0</v>
      </c>
      <c r="DA468" s="18">
        <v>0</v>
      </c>
      <c r="DB468">
        <v>0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 s="18">
        <v>0</v>
      </c>
      <c r="DN468" s="18"/>
      <c r="DS468" s="43" t="s">
        <v>397</v>
      </c>
    </row>
    <row r="469" spans="1:123" x14ac:dyDescent="0.25">
      <c r="A469">
        <v>468</v>
      </c>
      <c r="B469">
        <v>29</v>
      </c>
      <c r="C469" s="25" t="s">
        <v>623</v>
      </c>
      <c r="D469" s="12">
        <v>4.6032590966232689</v>
      </c>
      <c r="E469" s="14">
        <v>1.5384576454504082</v>
      </c>
      <c r="F469" s="7">
        <v>2.9921259842519685</v>
      </c>
      <c r="G469" s="7">
        <f t="shared" si="343"/>
        <v>3.064801451172861</v>
      </c>
      <c r="H469" s="16">
        <f t="shared" si="344"/>
        <v>6.1417167420736769</v>
      </c>
      <c r="I469" s="11">
        <f t="shared" si="345"/>
        <v>5.493189176422196E-2</v>
      </c>
      <c r="J469" s="39">
        <f t="shared" si="346"/>
        <v>1.8358816458042604E-2</v>
      </c>
      <c r="K469" s="39">
        <f t="shared" si="347"/>
        <v>54.469742223601862</v>
      </c>
      <c r="L469" s="39">
        <f t="shared" si="348"/>
        <v>3.6573075306179356E-2</v>
      </c>
      <c r="M469" s="39">
        <f t="shared" si="349"/>
        <v>7.3290708222264564E-2</v>
      </c>
      <c r="N469" s="42"/>
      <c r="O469" s="8"/>
      <c r="P469" s="9"/>
      <c r="Q469" s="9"/>
      <c r="R469" s="8"/>
      <c r="S469" s="9"/>
      <c r="T469" s="9"/>
      <c r="U469" s="8"/>
      <c r="V469" s="9"/>
      <c r="W469" s="9"/>
      <c r="X469" s="9"/>
      <c r="Y469" s="8"/>
      <c r="Z469" s="9"/>
      <c r="AA469" s="8">
        <v>1</v>
      </c>
      <c r="AB469" s="9">
        <v>0</v>
      </c>
      <c r="AC469" s="8">
        <v>0</v>
      </c>
      <c r="AD469" s="9">
        <v>0</v>
      </c>
      <c r="AE469" s="9">
        <v>0</v>
      </c>
      <c r="AF469" s="9">
        <v>0</v>
      </c>
      <c r="AG469" s="9">
        <v>1</v>
      </c>
      <c r="AH469" s="8">
        <v>2965</v>
      </c>
      <c r="AI469" s="9">
        <v>6</v>
      </c>
      <c r="AJ469" s="9">
        <f t="shared" si="351"/>
        <v>2958</v>
      </c>
      <c r="AL469" s="7">
        <v>10.9</v>
      </c>
      <c r="AM469" s="7">
        <v>17.3</v>
      </c>
      <c r="AN469" s="9">
        <v>0</v>
      </c>
      <c r="AO469" s="9">
        <v>1</v>
      </c>
      <c r="AP469" s="9">
        <v>0</v>
      </c>
      <c r="AQ469" s="9">
        <v>1</v>
      </c>
      <c r="AR469" s="9">
        <v>0</v>
      </c>
      <c r="AS469" s="9">
        <v>0</v>
      </c>
      <c r="AT469" s="8">
        <v>0</v>
      </c>
      <c r="AU469" s="9">
        <v>1</v>
      </c>
      <c r="AV469" s="31">
        <v>0</v>
      </c>
      <c r="AW469" s="9">
        <v>0</v>
      </c>
      <c r="AX469" s="9">
        <v>0</v>
      </c>
      <c r="AY469" s="31">
        <v>1</v>
      </c>
      <c r="AZ469" s="21">
        <v>2006</v>
      </c>
      <c r="BA469" s="23"/>
      <c r="BB469" s="39">
        <v>0.13970000000000002</v>
      </c>
      <c r="BC469" s="39">
        <v>9.8699999999999996E-2</v>
      </c>
      <c r="BD469" s="39">
        <v>0.48859999999999998</v>
      </c>
      <c r="BE469" s="59">
        <v>0.27300000000000002</v>
      </c>
      <c r="BF469" s="39">
        <v>0.43550776972755101</v>
      </c>
      <c r="BG469" s="59">
        <v>0.56449223027244899</v>
      </c>
      <c r="BM469" s="57">
        <v>1</v>
      </c>
      <c r="BN469" s="18">
        <v>0</v>
      </c>
      <c r="BO469">
        <v>1</v>
      </c>
      <c r="BP469" s="54">
        <v>0</v>
      </c>
      <c r="BQ469" s="53">
        <f t="shared" si="353"/>
        <v>0.56109999999999993</v>
      </c>
      <c r="BR469" s="54">
        <v>0.43890000000000001</v>
      </c>
      <c r="BT469" s="18"/>
      <c r="BU469">
        <v>0</v>
      </c>
      <c r="BV469" s="18">
        <v>1</v>
      </c>
      <c r="BW469" s="18" t="s">
        <v>94</v>
      </c>
      <c r="CD469" s="18"/>
      <c r="CG469" s="18"/>
      <c r="CJ469" s="25">
        <v>34.93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 s="18">
        <v>0</v>
      </c>
      <c r="CS469">
        <v>0</v>
      </c>
      <c r="CT469">
        <v>0</v>
      </c>
      <c r="CU469">
        <v>1</v>
      </c>
      <c r="CV469" s="18">
        <v>0</v>
      </c>
      <c r="CW469">
        <v>0</v>
      </c>
      <c r="CX469">
        <v>0</v>
      </c>
      <c r="CY469">
        <v>0</v>
      </c>
      <c r="CZ469">
        <v>0</v>
      </c>
      <c r="DA469" s="18">
        <v>0</v>
      </c>
      <c r="DB469">
        <v>0</v>
      </c>
      <c r="DC469">
        <v>0</v>
      </c>
      <c r="DD469">
        <v>1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 s="18">
        <v>0</v>
      </c>
      <c r="DN469" s="18"/>
      <c r="DS469" s="43" t="s">
        <v>397</v>
      </c>
    </row>
    <row r="470" spans="1:123" x14ac:dyDescent="0.25">
      <c r="A470">
        <v>469</v>
      </c>
      <c r="B470">
        <v>29</v>
      </c>
      <c r="C470" s="25" t="s">
        <v>623</v>
      </c>
      <c r="D470" s="12">
        <v>6.0755280859349448</v>
      </c>
      <c r="E470" s="14">
        <v>0.32772558139898045</v>
      </c>
      <c r="F470" s="7">
        <v>18.538461538461537</v>
      </c>
      <c r="G470" s="7">
        <f t="shared" si="343"/>
        <v>5.7478025045359642</v>
      </c>
      <c r="H470" s="16">
        <f t="shared" si="344"/>
        <v>6.4032536673339253</v>
      </c>
      <c r="I470" s="11">
        <f t="shared" si="345"/>
        <v>0.32263134511512193</v>
      </c>
      <c r="J470" s="39">
        <f t="shared" si="346"/>
        <v>1.7403350566375875E-2</v>
      </c>
      <c r="K470" s="39">
        <f t="shared" si="347"/>
        <v>57.460199757858639</v>
      </c>
      <c r="L470" s="39">
        <f t="shared" si="348"/>
        <v>0.30522799454874605</v>
      </c>
      <c r="M470" s="39">
        <f t="shared" si="349"/>
        <v>0.3400346956814978</v>
      </c>
      <c r="N470" s="42"/>
      <c r="O470" s="8"/>
      <c r="P470" s="9"/>
      <c r="Q470" s="9"/>
      <c r="R470" s="8"/>
      <c r="S470" s="9"/>
      <c r="T470" s="9"/>
      <c r="U470" s="8"/>
      <c r="V470" s="9"/>
      <c r="W470" s="9"/>
      <c r="X470" s="9"/>
      <c r="Y470" s="8"/>
      <c r="Z470" s="9"/>
      <c r="AA470" s="8">
        <v>1</v>
      </c>
      <c r="AB470" s="9">
        <v>0</v>
      </c>
      <c r="AC470" s="8">
        <v>0</v>
      </c>
      <c r="AD470" s="9">
        <v>0</v>
      </c>
      <c r="AE470" s="9">
        <v>0</v>
      </c>
      <c r="AF470" s="9">
        <v>0</v>
      </c>
      <c r="AG470" s="9">
        <v>1</v>
      </c>
      <c r="AH470" s="8">
        <v>2965</v>
      </c>
      <c r="AI470" s="9">
        <v>6</v>
      </c>
      <c r="AJ470" s="9">
        <f t="shared" si="351"/>
        <v>2958</v>
      </c>
      <c r="AL470" s="7">
        <v>10.9</v>
      </c>
      <c r="AM470" s="7">
        <v>17.3</v>
      </c>
      <c r="AN470" s="9">
        <v>0</v>
      </c>
      <c r="AO470" s="9">
        <v>1</v>
      </c>
      <c r="AP470" s="9">
        <v>0</v>
      </c>
      <c r="AQ470" s="9">
        <v>1</v>
      </c>
      <c r="AR470" s="9">
        <v>0</v>
      </c>
      <c r="AS470" s="9">
        <v>0</v>
      </c>
      <c r="AT470" s="8">
        <v>0</v>
      </c>
      <c r="AU470" s="9">
        <v>1</v>
      </c>
      <c r="AV470" s="31">
        <v>0</v>
      </c>
      <c r="AW470" s="9">
        <v>0</v>
      </c>
      <c r="AX470" s="9">
        <v>0</v>
      </c>
      <c r="AY470" s="31">
        <v>1</v>
      </c>
      <c r="AZ470" s="21">
        <v>2006</v>
      </c>
      <c r="BA470" s="23"/>
      <c r="BB470" s="39">
        <v>0.13970000000000002</v>
      </c>
      <c r="BC470" s="39">
        <v>9.8699999999999996E-2</v>
      </c>
      <c r="BD470" s="39">
        <v>0.48859999999999998</v>
      </c>
      <c r="BE470" s="59">
        <v>0.27300000000000002</v>
      </c>
      <c r="BF470" s="39">
        <v>0.43550776972755101</v>
      </c>
      <c r="BG470" s="59">
        <v>0.56449223027244899</v>
      </c>
      <c r="BM470" s="57">
        <v>1</v>
      </c>
      <c r="BN470" s="18">
        <v>0</v>
      </c>
      <c r="BO470">
        <v>1</v>
      </c>
      <c r="BP470" s="54">
        <v>0</v>
      </c>
      <c r="BQ470" s="53">
        <f t="shared" si="353"/>
        <v>0.56109999999999993</v>
      </c>
      <c r="BR470" s="54">
        <v>0.43890000000000001</v>
      </c>
      <c r="BT470" s="18"/>
      <c r="BU470">
        <v>0</v>
      </c>
      <c r="BV470" s="18">
        <v>1</v>
      </c>
      <c r="BW470" s="18" t="s">
        <v>94</v>
      </c>
      <c r="CD470" s="18"/>
      <c r="CG470" s="18"/>
      <c r="CJ470" s="25">
        <v>34.93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 s="18">
        <v>0</v>
      </c>
      <c r="CS470">
        <v>0</v>
      </c>
      <c r="CT470">
        <v>0</v>
      </c>
      <c r="CU470">
        <v>1</v>
      </c>
      <c r="CV470" s="18">
        <v>0</v>
      </c>
      <c r="CW470">
        <v>0</v>
      </c>
      <c r="CX470">
        <v>0</v>
      </c>
      <c r="CY470">
        <v>0</v>
      </c>
      <c r="CZ470">
        <v>0</v>
      </c>
      <c r="DA470" s="18">
        <v>0</v>
      </c>
      <c r="DB470">
        <v>0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 s="18">
        <v>0</v>
      </c>
      <c r="DN470" s="18"/>
      <c r="DS470" s="43" t="s">
        <v>397</v>
      </c>
    </row>
    <row r="471" spans="1:123" x14ac:dyDescent="0.25">
      <c r="A471">
        <v>470</v>
      </c>
      <c r="B471">
        <v>29</v>
      </c>
      <c r="C471" s="25" t="s">
        <v>623</v>
      </c>
      <c r="D471" s="12">
        <v>2.0538807778703427</v>
      </c>
      <c r="E471" s="14">
        <v>1.1709039948606628</v>
      </c>
      <c r="F471" s="7">
        <v>1.7540983606557377</v>
      </c>
      <c r="G471" s="7">
        <f t="shared" si="343"/>
        <v>0.88297678300967997</v>
      </c>
      <c r="H471" s="16">
        <f t="shared" si="344"/>
        <v>3.2247847727310055</v>
      </c>
      <c r="I471" s="11">
        <f t="shared" si="345"/>
        <v>4.4524323599036228E-2</v>
      </c>
      <c r="J471" s="39">
        <f t="shared" si="346"/>
        <v>2.5383025603188881E-2</v>
      </c>
      <c r="K471" s="39">
        <f t="shared" si="347"/>
        <v>39.396406702373952</v>
      </c>
      <c r="L471" s="39">
        <f t="shared" si="348"/>
        <v>1.9141297995847347E-2</v>
      </c>
      <c r="M471" s="39">
        <f t="shared" si="349"/>
        <v>6.9907349202225105E-2</v>
      </c>
      <c r="N471" s="42"/>
      <c r="O471" s="8"/>
      <c r="P471" s="9"/>
      <c r="Q471" s="9"/>
      <c r="R471" s="8"/>
      <c r="S471" s="9"/>
      <c r="T471" s="9"/>
      <c r="U471" s="8"/>
      <c r="V471" s="9"/>
      <c r="W471" s="9"/>
      <c r="X471" s="9"/>
      <c r="Y471" s="8"/>
      <c r="Z471" s="9"/>
      <c r="AA471" s="8">
        <v>1</v>
      </c>
      <c r="AB471" s="9">
        <v>0</v>
      </c>
      <c r="AC471" s="8">
        <v>0</v>
      </c>
      <c r="AD471" s="9">
        <v>0</v>
      </c>
      <c r="AE471" s="9">
        <v>0</v>
      </c>
      <c r="AF471" s="9">
        <v>0</v>
      </c>
      <c r="AG471" s="9">
        <v>1</v>
      </c>
      <c r="AH471" s="8">
        <v>1556</v>
      </c>
      <c r="AI471" s="9">
        <v>6</v>
      </c>
      <c r="AJ471" s="9">
        <f t="shared" si="351"/>
        <v>1549</v>
      </c>
      <c r="AL471" s="7">
        <v>7</v>
      </c>
      <c r="AM471" s="7">
        <v>19.7</v>
      </c>
      <c r="AN471" s="9">
        <v>0</v>
      </c>
      <c r="AO471" s="9">
        <v>1</v>
      </c>
      <c r="AP471" s="9">
        <v>0</v>
      </c>
      <c r="AQ471" s="9">
        <v>1</v>
      </c>
      <c r="AR471" s="9">
        <v>0</v>
      </c>
      <c r="AS471" s="9">
        <v>0</v>
      </c>
      <c r="AT471" s="8">
        <v>0</v>
      </c>
      <c r="AU471" s="9">
        <v>1</v>
      </c>
      <c r="AV471" s="31">
        <v>0</v>
      </c>
      <c r="AW471" s="9">
        <v>0</v>
      </c>
      <c r="AX471" s="9">
        <v>0</v>
      </c>
      <c r="AY471" s="31">
        <v>1</v>
      </c>
      <c r="AZ471" s="21">
        <v>1987</v>
      </c>
      <c r="BA471" s="23"/>
      <c r="BB471" s="39">
        <v>0.1018</v>
      </c>
      <c r="BC471" s="39">
        <v>0.53220000000000001</v>
      </c>
      <c r="BD471" s="39">
        <v>0.2636</v>
      </c>
      <c r="BE471" s="59">
        <v>0.1024</v>
      </c>
      <c r="BF471" s="39">
        <v>0.48948427725124305</v>
      </c>
      <c r="BG471" s="59">
        <v>0.51051572274875689</v>
      </c>
      <c r="BM471" s="57">
        <v>1</v>
      </c>
      <c r="BN471" s="18">
        <v>0</v>
      </c>
      <c r="BO471">
        <v>1</v>
      </c>
      <c r="BP471" s="54">
        <v>0</v>
      </c>
      <c r="BQ471" s="53">
        <f t="shared" ref="BQ471:BQ473" si="354">1-BR471</f>
        <v>0.77629999999999999</v>
      </c>
      <c r="BR471" s="54">
        <v>0.22370000000000001</v>
      </c>
      <c r="BT471" s="18"/>
      <c r="BU471">
        <v>0</v>
      </c>
      <c r="BV471" s="18">
        <v>1</v>
      </c>
      <c r="BW471" s="18" t="s">
        <v>285</v>
      </c>
      <c r="CD471" s="18"/>
      <c r="CG471" s="18"/>
      <c r="CJ471" s="25">
        <v>33.72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 s="18">
        <v>0</v>
      </c>
      <c r="CS471">
        <v>0</v>
      </c>
      <c r="CT471">
        <v>0</v>
      </c>
      <c r="CU471">
        <v>1</v>
      </c>
      <c r="CV471" s="18">
        <v>0</v>
      </c>
      <c r="CW471">
        <v>0</v>
      </c>
      <c r="CX471">
        <v>0</v>
      </c>
      <c r="CY471">
        <v>0</v>
      </c>
      <c r="CZ471">
        <v>0</v>
      </c>
      <c r="DA471" s="18">
        <v>0</v>
      </c>
      <c r="DB471">
        <v>0</v>
      </c>
      <c r="DC471">
        <v>0</v>
      </c>
      <c r="DD471">
        <v>1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 s="18">
        <v>0</v>
      </c>
      <c r="DN471" s="18"/>
      <c r="DS471" s="43" t="s">
        <v>397</v>
      </c>
    </row>
    <row r="472" spans="1:123" x14ac:dyDescent="0.25">
      <c r="A472">
        <v>471</v>
      </c>
      <c r="B472">
        <v>29</v>
      </c>
      <c r="C472" s="25" t="s">
        <v>623</v>
      </c>
      <c r="D472" s="12">
        <v>7.8648870451029085</v>
      </c>
      <c r="E472" s="14">
        <v>0.9456315802029891</v>
      </c>
      <c r="F472" s="7">
        <v>8.3170731707317067</v>
      </c>
      <c r="G472" s="7">
        <f t="shared" si="343"/>
        <v>6.9192554648999192</v>
      </c>
      <c r="H472" s="16">
        <f t="shared" si="344"/>
        <v>8.8105186253058978</v>
      </c>
      <c r="I472" s="11">
        <f t="shared" si="345"/>
        <v>0.2067559194316444</v>
      </c>
      <c r="J472" s="39">
        <f t="shared" si="346"/>
        <v>2.4859216119347275E-2</v>
      </c>
      <c r="K472" s="39">
        <f t="shared" si="347"/>
        <v>40.226529879263822</v>
      </c>
      <c r="L472" s="39">
        <f t="shared" si="348"/>
        <v>0.18189670331229713</v>
      </c>
      <c r="M472" s="39">
        <f t="shared" si="349"/>
        <v>0.23161513555099167</v>
      </c>
      <c r="N472" s="42"/>
      <c r="O472" s="8"/>
      <c r="P472" s="9"/>
      <c r="Q472" s="9"/>
      <c r="R472" s="8"/>
      <c r="S472" s="9"/>
      <c r="T472" s="9"/>
      <c r="U472" s="8"/>
      <c r="V472" s="9"/>
      <c r="W472" s="9"/>
      <c r="X472" s="9"/>
      <c r="Y472" s="8"/>
      <c r="Z472" s="9"/>
      <c r="AA472" s="8">
        <v>1</v>
      </c>
      <c r="AB472" s="9">
        <v>0</v>
      </c>
      <c r="AC472" s="8">
        <v>0</v>
      </c>
      <c r="AD472" s="9">
        <v>0</v>
      </c>
      <c r="AE472" s="9">
        <v>0</v>
      </c>
      <c r="AF472" s="9">
        <v>0</v>
      </c>
      <c r="AG472" s="9">
        <v>1</v>
      </c>
      <c r="AH472" s="8">
        <v>1556</v>
      </c>
      <c r="AI472" s="9">
        <v>6</v>
      </c>
      <c r="AJ472" s="9">
        <f t="shared" si="351"/>
        <v>1549</v>
      </c>
      <c r="AL472" s="7">
        <v>7</v>
      </c>
      <c r="AM472" s="7">
        <v>19.7</v>
      </c>
      <c r="AN472" s="9">
        <v>0</v>
      </c>
      <c r="AO472" s="9">
        <v>1</v>
      </c>
      <c r="AP472" s="9">
        <v>0</v>
      </c>
      <c r="AQ472" s="9">
        <v>1</v>
      </c>
      <c r="AR472" s="9">
        <v>0</v>
      </c>
      <c r="AS472" s="9">
        <v>0</v>
      </c>
      <c r="AT472" s="8">
        <v>0</v>
      </c>
      <c r="AU472" s="9">
        <v>1</v>
      </c>
      <c r="AV472" s="31">
        <v>0</v>
      </c>
      <c r="AW472" s="9">
        <v>0</v>
      </c>
      <c r="AX472" s="9">
        <v>0</v>
      </c>
      <c r="AY472" s="31">
        <v>1</v>
      </c>
      <c r="AZ472" s="21">
        <v>1987</v>
      </c>
      <c r="BA472" s="23"/>
      <c r="BB472" s="39">
        <v>0.1018</v>
      </c>
      <c r="BC472" s="39">
        <v>0.53220000000000001</v>
      </c>
      <c r="BD472" s="39">
        <v>0.2636</v>
      </c>
      <c r="BE472" s="59">
        <v>0.1024</v>
      </c>
      <c r="BF472" s="39">
        <v>0.48948427725124305</v>
      </c>
      <c r="BG472" s="59">
        <v>0.51051572274875689</v>
      </c>
      <c r="BM472" s="57">
        <v>1</v>
      </c>
      <c r="BN472" s="18">
        <v>0</v>
      </c>
      <c r="BO472">
        <v>1</v>
      </c>
      <c r="BP472" s="54">
        <v>0</v>
      </c>
      <c r="BQ472" s="53">
        <f t="shared" si="354"/>
        <v>0.77629999999999999</v>
      </c>
      <c r="BR472" s="54">
        <v>0.22370000000000001</v>
      </c>
      <c r="BT472" s="18"/>
      <c r="BU472">
        <v>0</v>
      </c>
      <c r="BV472" s="18">
        <v>1</v>
      </c>
      <c r="BW472" s="18" t="s">
        <v>285</v>
      </c>
      <c r="CD472" s="18"/>
      <c r="CG472" s="18"/>
      <c r="CJ472" s="25">
        <v>33.72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 s="18">
        <v>0</v>
      </c>
      <c r="CS472">
        <v>0</v>
      </c>
      <c r="CT472">
        <v>0</v>
      </c>
      <c r="CU472">
        <v>1</v>
      </c>
      <c r="CV472" s="18">
        <v>0</v>
      </c>
      <c r="CW472">
        <v>0</v>
      </c>
      <c r="CX472">
        <v>0</v>
      </c>
      <c r="CY472">
        <v>0</v>
      </c>
      <c r="CZ472">
        <v>0</v>
      </c>
      <c r="DA472" s="18">
        <v>0</v>
      </c>
      <c r="DB472">
        <v>0</v>
      </c>
      <c r="DC472">
        <v>0</v>
      </c>
      <c r="DD472">
        <v>1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 s="18">
        <v>0</v>
      </c>
      <c r="DN472" s="18"/>
      <c r="DS472" s="43" t="s">
        <v>397</v>
      </c>
    </row>
    <row r="473" spans="1:123" x14ac:dyDescent="0.25">
      <c r="A473">
        <v>472</v>
      </c>
      <c r="B473">
        <v>29</v>
      </c>
      <c r="C473" s="25" t="s">
        <v>623</v>
      </c>
      <c r="D473" s="12">
        <v>9.745977902720405</v>
      </c>
      <c r="E473" s="14">
        <v>1.0097873494184408</v>
      </c>
      <c r="F473" s="7">
        <v>9.6515151515151505</v>
      </c>
      <c r="G473" s="7">
        <f t="shared" si="343"/>
        <v>8.7361905533019648</v>
      </c>
      <c r="H473" s="16">
        <f t="shared" si="344"/>
        <v>10.755765252138845</v>
      </c>
      <c r="I473" s="11">
        <f t="shared" si="345"/>
        <v>0.23817098554182045</v>
      </c>
      <c r="J473" s="39">
        <f t="shared" si="346"/>
        <v>2.467705658675063E-2</v>
      </c>
      <c r="K473" s="39">
        <f t="shared" si="347"/>
        <v>40.523471528484905</v>
      </c>
      <c r="L473" s="39">
        <f t="shared" si="348"/>
        <v>0.21349392895506983</v>
      </c>
      <c r="M473" s="39">
        <f t="shared" si="349"/>
        <v>0.2628480421285711</v>
      </c>
      <c r="N473" s="42"/>
      <c r="O473" s="8"/>
      <c r="P473" s="9"/>
      <c r="Q473" s="9"/>
      <c r="R473" s="8"/>
      <c r="S473" s="9"/>
      <c r="T473" s="9"/>
      <c r="U473" s="8"/>
      <c r="V473" s="9"/>
      <c r="W473" s="9"/>
      <c r="X473" s="9"/>
      <c r="Y473" s="8"/>
      <c r="Z473" s="9"/>
      <c r="AA473" s="8">
        <v>1</v>
      </c>
      <c r="AB473" s="9">
        <v>0</v>
      </c>
      <c r="AC473" s="8">
        <v>0</v>
      </c>
      <c r="AD473" s="9">
        <v>0</v>
      </c>
      <c r="AE473" s="9">
        <v>0</v>
      </c>
      <c r="AF473" s="9">
        <v>0</v>
      </c>
      <c r="AG473" s="9">
        <v>1</v>
      </c>
      <c r="AH473" s="8">
        <v>1556</v>
      </c>
      <c r="AI473" s="9">
        <v>6</v>
      </c>
      <c r="AJ473" s="9">
        <f t="shared" si="351"/>
        <v>1549</v>
      </c>
      <c r="AL473" s="7">
        <v>7</v>
      </c>
      <c r="AM473" s="7">
        <v>19.7</v>
      </c>
      <c r="AN473" s="9">
        <v>0</v>
      </c>
      <c r="AO473" s="9">
        <v>1</v>
      </c>
      <c r="AP473" s="9">
        <v>0</v>
      </c>
      <c r="AQ473" s="9">
        <v>1</v>
      </c>
      <c r="AR473" s="9">
        <v>0</v>
      </c>
      <c r="AS473" s="9">
        <v>0</v>
      </c>
      <c r="AT473" s="8">
        <v>0</v>
      </c>
      <c r="AU473" s="9">
        <v>1</v>
      </c>
      <c r="AV473" s="31">
        <v>0</v>
      </c>
      <c r="AW473" s="9">
        <v>0</v>
      </c>
      <c r="AX473" s="9">
        <v>0</v>
      </c>
      <c r="AY473" s="31">
        <v>1</v>
      </c>
      <c r="AZ473" s="21">
        <v>1987</v>
      </c>
      <c r="BA473" s="23"/>
      <c r="BB473" s="39">
        <v>0.1018</v>
      </c>
      <c r="BC473" s="39">
        <v>0.53220000000000001</v>
      </c>
      <c r="BD473" s="39">
        <v>0.2636</v>
      </c>
      <c r="BE473" s="59">
        <v>0.1024</v>
      </c>
      <c r="BF473" s="39">
        <v>0.48948427725124305</v>
      </c>
      <c r="BG473" s="59">
        <v>0.51051572274875689</v>
      </c>
      <c r="BM473" s="57">
        <v>1</v>
      </c>
      <c r="BN473" s="18">
        <v>0</v>
      </c>
      <c r="BO473">
        <v>1</v>
      </c>
      <c r="BP473" s="54">
        <v>0</v>
      </c>
      <c r="BQ473" s="53">
        <f t="shared" si="354"/>
        <v>0.77629999999999999</v>
      </c>
      <c r="BR473" s="54">
        <v>0.22370000000000001</v>
      </c>
      <c r="BT473" s="18"/>
      <c r="BU473">
        <v>0</v>
      </c>
      <c r="BV473" s="18">
        <v>1</v>
      </c>
      <c r="BW473" s="18" t="s">
        <v>285</v>
      </c>
      <c r="CD473" s="18"/>
      <c r="CG473" s="18"/>
      <c r="CJ473" s="25">
        <v>33.72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 s="18">
        <v>0</v>
      </c>
      <c r="CS473">
        <v>0</v>
      </c>
      <c r="CT473">
        <v>0</v>
      </c>
      <c r="CU473">
        <v>1</v>
      </c>
      <c r="CV473" s="18">
        <v>0</v>
      </c>
      <c r="CW473">
        <v>0</v>
      </c>
      <c r="CX473">
        <v>0</v>
      </c>
      <c r="CY473">
        <v>0</v>
      </c>
      <c r="CZ473">
        <v>0</v>
      </c>
      <c r="DA473" s="18">
        <v>0</v>
      </c>
      <c r="DB473">
        <v>0</v>
      </c>
      <c r="DC473">
        <v>0</v>
      </c>
      <c r="DD473">
        <v>1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 s="18">
        <v>0</v>
      </c>
      <c r="DN473" s="18"/>
      <c r="DS473" s="43" t="s">
        <v>397</v>
      </c>
    </row>
    <row r="474" spans="1:123" x14ac:dyDescent="0.25">
      <c r="A474">
        <v>473</v>
      </c>
      <c r="B474">
        <v>29</v>
      </c>
      <c r="C474" s="25" t="s">
        <v>623</v>
      </c>
      <c r="D474" s="12">
        <v>4.6140978438483859</v>
      </c>
      <c r="E474" s="14">
        <v>1.0577773713170213</v>
      </c>
      <c r="F474" s="7">
        <v>4.3620689655172411</v>
      </c>
      <c r="G474" s="7">
        <f t="shared" si="343"/>
        <v>3.5563204725313646</v>
      </c>
      <c r="H474" s="16">
        <f t="shared" si="344"/>
        <v>5.6718752151654073</v>
      </c>
      <c r="I474" s="11">
        <f t="shared" si="345"/>
        <v>9.4205733875260531E-2</v>
      </c>
      <c r="J474" s="39">
        <f t="shared" si="346"/>
        <v>2.1596571402233637E-2</v>
      </c>
      <c r="K474" s="39">
        <f t="shared" si="347"/>
        <v>46.303646137857534</v>
      </c>
      <c r="L474" s="39">
        <f t="shared" si="348"/>
        <v>7.26091624730269E-2</v>
      </c>
      <c r="M474" s="39">
        <f t="shared" si="349"/>
        <v>0.11580230527749416</v>
      </c>
      <c r="N474" s="42"/>
      <c r="O474" s="8"/>
      <c r="P474" s="9"/>
      <c r="Q474" s="9"/>
      <c r="R474" s="8"/>
      <c r="S474" s="9"/>
      <c r="T474" s="9"/>
      <c r="U474" s="8"/>
      <c r="V474" s="9"/>
      <c r="W474" s="9"/>
      <c r="X474" s="9"/>
      <c r="Y474" s="8"/>
      <c r="Z474" s="9"/>
      <c r="AA474" s="8">
        <v>1</v>
      </c>
      <c r="AB474" s="9">
        <v>0</v>
      </c>
      <c r="AC474" s="8">
        <v>0</v>
      </c>
      <c r="AD474" s="9">
        <v>0</v>
      </c>
      <c r="AE474" s="9">
        <v>0</v>
      </c>
      <c r="AF474" s="9">
        <v>0</v>
      </c>
      <c r="AG474" s="9">
        <v>1</v>
      </c>
      <c r="AH474" s="8">
        <v>2132</v>
      </c>
      <c r="AI474" s="9">
        <v>6</v>
      </c>
      <c r="AJ474" s="9">
        <f t="shared" si="351"/>
        <v>2125</v>
      </c>
      <c r="AL474" s="7">
        <v>7.73</v>
      </c>
      <c r="AM474" s="7">
        <v>20.350000000000001</v>
      </c>
      <c r="AN474" s="9">
        <v>0</v>
      </c>
      <c r="AO474" s="9">
        <v>1</v>
      </c>
      <c r="AP474" s="9">
        <v>0</v>
      </c>
      <c r="AQ474" s="9">
        <v>1</v>
      </c>
      <c r="AR474" s="9">
        <v>0</v>
      </c>
      <c r="AS474" s="9">
        <v>0</v>
      </c>
      <c r="AT474" s="8">
        <v>0</v>
      </c>
      <c r="AU474" s="9">
        <v>1</v>
      </c>
      <c r="AV474" s="31">
        <v>0</v>
      </c>
      <c r="AW474" s="9">
        <v>0</v>
      </c>
      <c r="AX474" s="9">
        <v>0</v>
      </c>
      <c r="AY474" s="31">
        <v>1</v>
      </c>
      <c r="AZ474" s="21">
        <v>2001</v>
      </c>
      <c r="BA474" s="23"/>
      <c r="BB474" s="39">
        <v>4.2699999999999995E-2</v>
      </c>
      <c r="BC474" s="39">
        <v>0.50719999999999998</v>
      </c>
      <c r="BD474" s="39">
        <v>0.33500000000000002</v>
      </c>
      <c r="BE474" s="59">
        <v>0.1152</v>
      </c>
      <c r="BF474" s="39">
        <v>0.43074865236748022</v>
      </c>
      <c r="BG474" s="59">
        <v>0.56925134763251983</v>
      </c>
      <c r="BM474" s="57">
        <v>1</v>
      </c>
      <c r="BN474" s="18">
        <v>0</v>
      </c>
      <c r="BO474">
        <v>1</v>
      </c>
      <c r="BP474" s="54">
        <v>0</v>
      </c>
      <c r="BQ474" s="53">
        <f t="shared" ref="BQ474:BQ476" si="355">1-BR474</f>
        <v>0.80569999999999997</v>
      </c>
      <c r="BR474" s="54">
        <v>0.1943</v>
      </c>
      <c r="BT474" s="18"/>
      <c r="BU474">
        <v>0</v>
      </c>
      <c r="BV474" s="18">
        <v>1</v>
      </c>
      <c r="BW474" s="18" t="s">
        <v>285</v>
      </c>
      <c r="CD474" s="18"/>
      <c r="CG474" s="18"/>
      <c r="CJ474" s="25">
        <v>34.79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 s="18">
        <v>0</v>
      </c>
      <c r="CS474">
        <v>0</v>
      </c>
      <c r="CT474">
        <v>0</v>
      </c>
      <c r="CU474">
        <v>1</v>
      </c>
      <c r="CV474" s="18">
        <v>0</v>
      </c>
      <c r="CW474">
        <v>0</v>
      </c>
      <c r="CX474">
        <v>0</v>
      </c>
      <c r="CY474">
        <v>0</v>
      </c>
      <c r="CZ474">
        <v>0</v>
      </c>
      <c r="DA474" s="18">
        <v>0</v>
      </c>
      <c r="DB474">
        <v>0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 s="18">
        <v>0</v>
      </c>
      <c r="DN474" s="18"/>
      <c r="DS474" s="43" t="s">
        <v>397</v>
      </c>
    </row>
    <row r="475" spans="1:123" x14ac:dyDescent="0.25">
      <c r="A475">
        <v>474</v>
      </c>
      <c r="B475">
        <v>29</v>
      </c>
      <c r="C475" s="25" t="s">
        <v>623</v>
      </c>
      <c r="D475" s="12">
        <v>6.4739236902311426</v>
      </c>
      <c r="E475" s="14">
        <v>0.59268315473947086</v>
      </c>
      <c r="F475" s="7">
        <v>10.923076923076922</v>
      </c>
      <c r="G475" s="7">
        <f t="shared" si="343"/>
        <v>5.8812405354916715</v>
      </c>
      <c r="H475" s="16">
        <f t="shared" si="344"/>
        <v>7.0666068449706136</v>
      </c>
      <c r="I475" s="11">
        <f t="shared" si="345"/>
        <v>0.23057022351054179</v>
      </c>
      <c r="J475" s="39">
        <f t="shared" si="346"/>
        <v>2.1108541588993265E-2</v>
      </c>
      <c r="K475" s="39">
        <f t="shared" si="347"/>
        <v>47.374187164187369</v>
      </c>
      <c r="L475" s="39">
        <f t="shared" si="348"/>
        <v>0.20946168192154851</v>
      </c>
      <c r="M475" s="39">
        <f t="shared" si="349"/>
        <v>0.25167876509953507</v>
      </c>
      <c r="N475" s="42"/>
      <c r="O475" s="8"/>
      <c r="P475" s="9"/>
      <c r="Q475" s="9"/>
      <c r="R475" s="8"/>
      <c r="S475" s="9"/>
      <c r="T475" s="9"/>
      <c r="U475" s="8"/>
      <c r="V475" s="9"/>
      <c r="W475" s="9"/>
      <c r="X475" s="9"/>
      <c r="Y475" s="8"/>
      <c r="Z475" s="9"/>
      <c r="AA475" s="8">
        <v>1</v>
      </c>
      <c r="AB475" s="9">
        <v>0</v>
      </c>
      <c r="AC475" s="8">
        <v>0</v>
      </c>
      <c r="AD475" s="9">
        <v>0</v>
      </c>
      <c r="AE475" s="9">
        <v>0</v>
      </c>
      <c r="AF475" s="9">
        <v>0</v>
      </c>
      <c r="AG475" s="9">
        <v>1</v>
      </c>
      <c r="AH475" s="8">
        <v>2132</v>
      </c>
      <c r="AI475" s="9">
        <v>6</v>
      </c>
      <c r="AJ475" s="9">
        <f t="shared" si="351"/>
        <v>2125</v>
      </c>
      <c r="AL475" s="7">
        <v>7.73</v>
      </c>
      <c r="AM475" s="7">
        <v>20.350000000000001</v>
      </c>
      <c r="AN475" s="9">
        <v>0</v>
      </c>
      <c r="AO475" s="9">
        <v>1</v>
      </c>
      <c r="AP475" s="9">
        <v>0</v>
      </c>
      <c r="AQ475" s="9">
        <v>1</v>
      </c>
      <c r="AR475" s="9">
        <v>0</v>
      </c>
      <c r="AS475" s="9">
        <v>0</v>
      </c>
      <c r="AT475" s="8">
        <v>0</v>
      </c>
      <c r="AU475" s="9">
        <v>1</v>
      </c>
      <c r="AV475" s="31">
        <v>0</v>
      </c>
      <c r="AW475" s="9">
        <v>0</v>
      </c>
      <c r="AX475" s="9">
        <v>0</v>
      </c>
      <c r="AY475" s="31">
        <v>1</v>
      </c>
      <c r="AZ475" s="21">
        <v>2001</v>
      </c>
      <c r="BA475" s="23"/>
      <c r="BB475" s="39">
        <v>4.2699999999999995E-2</v>
      </c>
      <c r="BC475" s="39">
        <v>0.50719999999999998</v>
      </c>
      <c r="BD475" s="39">
        <v>0.33500000000000002</v>
      </c>
      <c r="BE475" s="59">
        <v>0.1152</v>
      </c>
      <c r="BF475" s="39">
        <v>0.43074865236748022</v>
      </c>
      <c r="BG475" s="59">
        <v>0.56925134763251983</v>
      </c>
      <c r="BM475" s="57">
        <v>1</v>
      </c>
      <c r="BN475" s="18">
        <v>0</v>
      </c>
      <c r="BO475">
        <v>1</v>
      </c>
      <c r="BP475" s="54">
        <v>0</v>
      </c>
      <c r="BQ475" s="53">
        <f t="shared" si="355"/>
        <v>0.80569999999999997</v>
      </c>
      <c r="BR475" s="54">
        <v>0.1943</v>
      </c>
      <c r="BT475" s="18"/>
      <c r="BU475">
        <v>0</v>
      </c>
      <c r="BV475" s="18">
        <v>1</v>
      </c>
      <c r="BW475" s="18" t="s">
        <v>285</v>
      </c>
      <c r="CD475" s="18"/>
      <c r="CG475" s="18"/>
      <c r="CJ475" s="25">
        <v>34.79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 s="18">
        <v>0</v>
      </c>
      <c r="CS475">
        <v>0</v>
      </c>
      <c r="CT475">
        <v>0</v>
      </c>
      <c r="CU475">
        <v>1</v>
      </c>
      <c r="CV475" s="18">
        <v>0</v>
      </c>
      <c r="CW475">
        <v>0</v>
      </c>
      <c r="CX475">
        <v>0</v>
      </c>
      <c r="CY475">
        <v>0</v>
      </c>
      <c r="CZ475">
        <v>0</v>
      </c>
      <c r="DA475" s="18">
        <v>0</v>
      </c>
      <c r="DB475">
        <v>0</v>
      </c>
      <c r="DC475">
        <v>0</v>
      </c>
      <c r="DD475">
        <v>1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 s="18">
        <v>0</v>
      </c>
      <c r="DN475" s="18"/>
      <c r="DS475" s="43" t="s">
        <v>397</v>
      </c>
    </row>
    <row r="476" spans="1:123" x14ac:dyDescent="0.25">
      <c r="A476">
        <v>475</v>
      </c>
      <c r="B476">
        <v>29</v>
      </c>
      <c r="C476" s="25" t="s">
        <v>623</v>
      </c>
      <c r="D476" s="12">
        <v>8.490521329106592</v>
      </c>
      <c r="E476" s="14">
        <v>0.92394791050459202</v>
      </c>
      <c r="F476" s="7">
        <v>9.1893939393939394</v>
      </c>
      <c r="G476" s="7">
        <f t="shared" si="343"/>
        <v>7.5665734186020002</v>
      </c>
      <c r="H476" s="16">
        <f t="shared" si="344"/>
        <v>9.4144692396111846</v>
      </c>
      <c r="I476" s="11">
        <f t="shared" si="345"/>
        <v>0.19549933117032514</v>
      </c>
      <c r="J476" s="39">
        <f t="shared" si="346"/>
        <v>2.127445318588864E-2</v>
      </c>
      <c r="K476" s="39">
        <f t="shared" si="347"/>
        <v>47.004733389025517</v>
      </c>
      <c r="L476" s="39">
        <f t="shared" si="348"/>
        <v>0.1742248779844365</v>
      </c>
      <c r="M476" s="39">
        <f t="shared" si="349"/>
        <v>0.21677378435621378</v>
      </c>
      <c r="N476" s="42"/>
      <c r="O476" s="8"/>
      <c r="P476" s="9"/>
      <c r="Q476" s="9"/>
      <c r="R476" s="8"/>
      <c r="S476" s="9"/>
      <c r="T476" s="9"/>
      <c r="U476" s="8"/>
      <c r="V476" s="9"/>
      <c r="W476" s="9"/>
      <c r="X476" s="9"/>
      <c r="Y476" s="8"/>
      <c r="Z476" s="9"/>
      <c r="AA476" s="8">
        <v>1</v>
      </c>
      <c r="AB476" s="9">
        <v>0</v>
      </c>
      <c r="AC476" s="8">
        <v>0</v>
      </c>
      <c r="AD476" s="9">
        <v>0</v>
      </c>
      <c r="AE476" s="9">
        <v>0</v>
      </c>
      <c r="AF476" s="9">
        <v>0</v>
      </c>
      <c r="AG476" s="9">
        <v>1</v>
      </c>
      <c r="AH476" s="8">
        <v>2132</v>
      </c>
      <c r="AI476" s="9">
        <v>6</v>
      </c>
      <c r="AJ476" s="9">
        <f t="shared" si="351"/>
        <v>2125</v>
      </c>
      <c r="AL476" s="7">
        <v>7.73</v>
      </c>
      <c r="AM476" s="7">
        <v>20.350000000000001</v>
      </c>
      <c r="AN476" s="9">
        <v>0</v>
      </c>
      <c r="AO476" s="9">
        <v>1</v>
      </c>
      <c r="AP476" s="9">
        <v>0</v>
      </c>
      <c r="AQ476" s="9">
        <v>1</v>
      </c>
      <c r="AR476" s="9">
        <v>0</v>
      </c>
      <c r="AS476" s="9">
        <v>0</v>
      </c>
      <c r="AT476" s="8">
        <v>0</v>
      </c>
      <c r="AU476" s="9">
        <v>1</v>
      </c>
      <c r="AV476" s="31">
        <v>0</v>
      </c>
      <c r="AW476" s="9">
        <v>0</v>
      </c>
      <c r="AX476" s="9">
        <v>0</v>
      </c>
      <c r="AY476" s="31">
        <v>1</v>
      </c>
      <c r="AZ476" s="21">
        <v>2001</v>
      </c>
      <c r="BA476" s="23"/>
      <c r="BB476" s="39">
        <v>4.2699999999999995E-2</v>
      </c>
      <c r="BC476" s="39">
        <v>0.50719999999999998</v>
      </c>
      <c r="BD476" s="39">
        <v>0.33500000000000002</v>
      </c>
      <c r="BE476" s="59">
        <v>0.1152</v>
      </c>
      <c r="BF476" s="39">
        <v>0.43074865236748022</v>
      </c>
      <c r="BG476" s="59">
        <v>0.56925134763251983</v>
      </c>
      <c r="BM476" s="57">
        <v>1</v>
      </c>
      <c r="BN476" s="18">
        <v>0</v>
      </c>
      <c r="BO476">
        <v>1</v>
      </c>
      <c r="BP476" s="54">
        <v>0</v>
      </c>
      <c r="BQ476" s="53">
        <f t="shared" si="355"/>
        <v>0.80569999999999997</v>
      </c>
      <c r="BR476" s="54">
        <v>0.1943</v>
      </c>
      <c r="BT476" s="18"/>
      <c r="BU476">
        <v>0</v>
      </c>
      <c r="BV476" s="18">
        <v>1</v>
      </c>
      <c r="BW476" s="18" t="s">
        <v>285</v>
      </c>
      <c r="CD476" s="18"/>
      <c r="CG476" s="18"/>
      <c r="CJ476" s="25">
        <v>34.79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 s="18">
        <v>0</v>
      </c>
      <c r="CS476">
        <v>0</v>
      </c>
      <c r="CT476">
        <v>0</v>
      </c>
      <c r="CU476">
        <v>1</v>
      </c>
      <c r="CV476" s="18">
        <v>0</v>
      </c>
      <c r="CW476">
        <v>0</v>
      </c>
      <c r="CX476">
        <v>0</v>
      </c>
      <c r="CY476">
        <v>0</v>
      </c>
      <c r="CZ476">
        <v>0</v>
      </c>
      <c r="DA476" s="18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 s="18">
        <v>0</v>
      </c>
      <c r="DN476" s="18"/>
      <c r="DS476" s="43" t="s">
        <v>397</v>
      </c>
    </row>
    <row r="477" spans="1:123" x14ac:dyDescent="0.25">
      <c r="A477">
        <v>476</v>
      </c>
      <c r="B477">
        <v>29</v>
      </c>
      <c r="C477" s="25" t="s">
        <v>623</v>
      </c>
      <c r="D477" s="12">
        <v>2.9595585437330874</v>
      </c>
      <c r="E477" s="14">
        <v>0.52781935811800285</v>
      </c>
      <c r="F477" s="7">
        <v>5.6071428571428568</v>
      </c>
      <c r="G477" s="7">
        <f t="shared" si="343"/>
        <v>2.4317391856150845</v>
      </c>
      <c r="H477" s="16">
        <f t="shared" si="344"/>
        <v>3.4873779018510902</v>
      </c>
      <c r="I477" s="11">
        <f t="shared" si="345"/>
        <v>6.5039308263637657E-2</v>
      </c>
      <c r="J477" s="39">
        <f t="shared" si="346"/>
        <v>1.1599367078865316E-2</v>
      </c>
      <c r="K477" s="39">
        <f t="shared" si="347"/>
        <v>86.211600443446173</v>
      </c>
      <c r="L477" s="39">
        <f t="shared" si="348"/>
        <v>5.3439941184772341E-2</v>
      </c>
      <c r="M477" s="39">
        <f t="shared" si="349"/>
        <v>7.6638675342502974E-2</v>
      </c>
      <c r="N477" s="42"/>
      <c r="O477" s="8"/>
      <c r="P477" s="9"/>
      <c r="Q477" s="9"/>
      <c r="R477" s="8"/>
      <c r="S477" s="9"/>
      <c r="T477" s="9"/>
      <c r="U477" s="8"/>
      <c r="V477" s="9"/>
      <c r="W477" s="9"/>
      <c r="X477" s="9"/>
      <c r="Y477" s="8"/>
      <c r="Z477" s="9"/>
      <c r="AA477" s="8">
        <v>1</v>
      </c>
      <c r="AB477" s="9">
        <v>0</v>
      </c>
      <c r="AC477" s="8">
        <v>0</v>
      </c>
      <c r="AD477" s="9">
        <v>0</v>
      </c>
      <c r="AE477" s="9">
        <v>0</v>
      </c>
      <c r="AF477" s="9">
        <v>0</v>
      </c>
      <c r="AG477" s="9">
        <v>1</v>
      </c>
      <c r="AH477" s="8">
        <v>7408</v>
      </c>
      <c r="AI477" s="9">
        <v>6</v>
      </c>
      <c r="AJ477" s="9">
        <f t="shared" si="351"/>
        <v>7401</v>
      </c>
      <c r="AL477" s="7">
        <v>8.3000000000000007</v>
      </c>
      <c r="AM477" s="7">
        <v>20.41</v>
      </c>
      <c r="AN477" s="9">
        <v>0</v>
      </c>
      <c r="AO477" s="9">
        <v>1</v>
      </c>
      <c r="AP477" s="9">
        <v>0</v>
      </c>
      <c r="AQ477" s="9">
        <v>1</v>
      </c>
      <c r="AR477" s="9">
        <v>0</v>
      </c>
      <c r="AS477" s="9">
        <v>0</v>
      </c>
      <c r="AT477" s="8">
        <v>0</v>
      </c>
      <c r="AU477" s="9">
        <v>1</v>
      </c>
      <c r="AV477" s="31">
        <v>0</v>
      </c>
      <c r="AW477" s="9">
        <v>0</v>
      </c>
      <c r="AX477" s="9">
        <v>0</v>
      </c>
      <c r="AY477" s="31">
        <v>1</v>
      </c>
      <c r="AZ477" s="21">
        <v>2006</v>
      </c>
      <c r="BA477" s="23"/>
      <c r="BB477" s="39">
        <v>3.5000000000000003E-2</v>
      </c>
      <c r="BC477" s="39">
        <v>0.44450000000000001</v>
      </c>
      <c r="BD477" s="39">
        <v>0.37890000000000001</v>
      </c>
      <c r="BE477" s="59">
        <v>0.14150000000000001</v>
      </c>
      <c r="BF477" s="39">
        <v>0.4185962674287485</v>
      </c>
      <c r="BG477" s="59">
        <v>0.58140373257125155</v>
      </c>
      <c r="BM477" s="57">
        <v>1</v>
      </c>
      <c r="BN477" s="18">
        <v>0</v>
      </c>
      <c r="BO477">
        <v>1</v>
      </c>
      <c r="BP477" s="54">
        <v>0</v>
      </c>
      <c r="BQ477" s="53">
        <f t="shared" ref="BQ477:BQ481" si="356">1-BR477</f>
        <v>0.72070000000000001</v>
      </c>
      <c r="BR477" s="54">
        <v>0.27929999999999999</v>
      </c>
      <c r="BT477" s="18"/>
      <c r="BU477">
        <v>0</v>
      </c>
      <c r="BV477" s="18">
        <v>1</v>
      </c>
      <c r="BW477" s="18" t="s">
        <v>285</v>
      </c>
      <c r="CD477" s="18"/>
      <c r="CG477" s="18"/>
      <c r="CJ477" s="25">
        <v>35.299999999999997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 s="18">
        <v>0</v>
      </c>
      <c r="CS477">
        <v>0</v>
      </c>
      <c r="CT477">
        <v>0</v>
      </c>
      <c r="CU477">
        <v>1</v>
      </c>
      <c r="CV477" s="18">
        <v>0</v>
      </c>
      <c r="CW477">
        <v>0</v>
      </c>
      <c r="CX477">
        <v>0</v>
      </c>
      <c r="CY477">
        <v>0</v>
      </c>
      <c r="CZ477">
        <v>0</v>
      </c>
      <c r="DA477" s="18">
        <v>0</v>
      </c>
      <c r="DB477">
        <v>0</v>
      </c>
      <c r="DC477">
        <v>0</v>
      </c>
      <c r="DD477">
        <v>1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 s="18">
        <v>0</v>
      </c>
      <c r="DN477" s="18"/>
      <c r="DS477" s="43" t="s">
        <v>397</v>
      </c>
    </row>
    <row r="478" spans="1:123" x14ac:dyDescent="0.25">
      <c r="A478">
        <v>477</v>
      </c>
      <c r="B478">
        <v>29</v>
      </c>
      <c r="C478" s="25" t="s">
        <v>623</v>
      </c>
      <c r="D478" s="12">
        <v>5.9686029727814338</v>
      </c>
      <c r="E478" s="14">
        <v>0.3333251223891901</v>
      </c>
      <c r="F478" s="7">
        <v>17.906249999999996</v>
      </c>
      <c r="G478" s="7">
        <f t="shared" si="343"/>
        <v>5.635277850392244</v>
      </c>
      <c r="H478" s="16">
        <f t="shared" si="344"/>
        <v>6.3019280951706236</v>
      </c>
      <c r="I478" s="11">
        <f t="shared" si="345"/>
        <v>0.20377459718790983</v>
      </c>
      <c r="J478" s="39">
        <f t="shared" si="346"/>
        <v>1.1380082216427776E-2</v>
      </c>
      <c r="K478" s="39">
        <f t="shared" si="347"/>
        <v>87.872827364677988</v>
      </c>
      <c r="L478" s="39">
        <f t="shared" si="348"/>
        <v>0.19239451497148205</v>
      </c>
      <c r="M478" s="39">
        <f t="shared" si="349"/>
        <v>0.21515467940433761</v>
      </c>
      <c r="N478" s="42"/>
      <c r="O478" s="8"/>
      <c r="P478" s="9"/>
      <c r="Q478" s="9"/>
      <c r="R478" s="8"/>
      <c r="S478" s="9"/>
      <c r="T478" s="9"/>
      <c r="U478" s="8"/>
      <c r="V478" s="9"/>
      <c r="W478" s="9"/>
      <c r="X478" s="9"/>
      <c r="Y478" s="8"/>
      <c r="Z478" s="9"/>
      <c r="AA478" s="8">
        <v>1</v>
      </c>
      <c r="AB478" s="9">
        <v>0</v>
      </c>
      <c r="AC478" s="8">
        <v>0</v>
      </c>
      <c r="AD478" s="9">
        <v>0</v>
      </c>
      <c r="AE478" s="9">
        <v>0</v>
      </c>
      <c r="AF478" s="9">
        <v>0</v>
      </c>
      <c r="AG478" s="9">
        <v>1</v>
      </c>
      <c r="AH478" s="8">
        <v>7408</v>
      </c>
      <c r="AI478" s="9">
        <v>6</v>
      </c>
      <c r="AJ478" s="9">
        <f t="shared" si="351"/>
        <v>7401</v>
      </c>
      <c r="AL478" s="7">
        <v>8.3000000000000007</v>
      </c>
      <c r="AM478" s="7">
        <v>20.41</v>
      </c>
      <c r="AN478" s="9">
        <v>0</v>
      </c>
      <c r="AO478" s="9">
        <v>1</v>
      </c>
      <c r="AP478" s="9">
        <v>0</v>
      </c>
      <c r="AQ478" s="9">
        <v>1</v>
      </c>
      <c r="AR478" s="9">
        <v>0</v>
      </c>
      <c r="AS478" s="9">
        <v>0</v>
      </c>
      <c r="AT478" s="8">
        <v>0</v>
      </c>
      <c r="AU478" s="9">
        <v>1</v>
      </c>
      <c r="AV478" s="31">
        <v>0</v>
      </c>
      <c r="AW478" s="9">
        <v>0</v>
      </c>
      <c r="AX478" s="9">
        <v>0</v>
      </c>
      <c r="AY478" s="31">
        <v>1</v>
      </c>
      <c r="AZ478" s="21">
        <v>2006</v>
      </c>
      <c r="BA478" s="23"/>
      <c r="BB478" s="39">
        <v>3.5000000000000003E-2</v>
      </c>
      <c r="BC478" s="39">
        <v>0.44450000000000001</v>
      </c>
      <c r="BD478" s="39">
        <v>0.37890000000000001</v>
      </c>
      <c r="BE478" s="59">
        <v>0.14150000000000001</v>
      </c>
      <c r="BF478" s="39">
        <v>0.4185962674287485</v>
      </c>
      <c r="BG478" s="59">
        <v>0.58140373257125155</v>
      </c>
      <c r="BM478" s="57">
        <v>1</v>
      </c>
      <c r="BN478" s="18">
        <v>0</v>
      </c>
      <c r="BO478">
        <v>1</v>
      </c>
      <c r="BP478" s="54">
        <v>0</v>
      </c>
      <c r="BQ478" s="53">
        <f t="shared" si="356"/>
        <v>0.72070000000000001</v>
      </c>
      <c r="BR478" s="54">
        <v>0.27929999999999999</v>
      </c>
      <c r="BT478" s="18"/>
      <c r="BU478">
        <v>0</v>
      </c>
      <c r="BV478" s="18">
        <v>1</v>
      </c>
      <c r="BW478" s="18" t="s">
        <v>285</v>
      </c>
      <c r="CD478" s="18"/>
      <c r="CG478" s="18"/>
      <c r="CJ478" s="25">
        <v>35.299999999999997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 s="18">
        <v>0</v>
      </c>
      <c r="CS478">
        <v>0</v>
      </c>
      <c r="CT478">
        <v>0</v>
      </c>
      <c r="CU478">
        <v>1</v>
      </c>
      <c r="CV478" s="18">
        <v>0</v>
      </c>
      <c r="CW478">
        <v>0</v>
      </c>
      <c r="CX478">
        <v>0</v>
      </c>
      <c r="CY478">
        <v>0</v>
      </c>
      <c r="CZ478">
        <v>0</v>
      </c>
      <c r="DA478" s="18">
        <v>0</v>
      </c>
      <c r="DB478">
        <v>0</v>
      </c>
      <c r="DC478">
        <v>0</v>
      </c>
      <c r="DD478">
        <v>1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 s="18">
        <v>0</v>
      </c>
      <c r="DN478" s="18"/>
      <c r="DS478" s="43" t="s">
        <v>397</v>
      </c>
    </row>
    <row r="479" spans="1:123" s="69" customFormat="1" x14ac:dyDescent="0.25">
      <c r="A479" s="69">
        <v>478</v>
      </c>
      <c r="B479" s="69">
        <v>29</v>
      </c>
      <c r="C479" s="70" t="s">
        <v>623</v>
      </c>
      <c r="D479" s="71">
        <v>8.6632090658934402</v>
      </c>
      <c r="E479" s="72">
        <v>0.28665029997441527</v>
      </c>
      <c r="F479" s="73">
        <v>30.222222222222225</v>
      </c>
      <c r="G479" s="73">
        <f t="shared" si="343"/>
        <v>8.3765587659190253</v>
      </c>
      <c r="H479" s="74">
        <f t="shared" si="344"/>
        <v>8.9498593658678551</v>
      </c>
      <c r="I479" s="75">
        <f t="shared" si="345"/>
        <v>0.33144493664839791</v>
      </c>
      <c r="J479" s="76">
        <f t="shared" si="346"/>
        <v>1.0966928050866107E-2</v>
      </c>
      <c r="K479" s="76">
        <f t="shared" si="347"/>
        <v>91.183237034278307</v>
      </c>
      <c r="L479" s="76">
        <f t="shared" si="348"/>
        <v>0.32047800859753178</v>
      </c>
      <c r="M479" s="76">
        <f t="shared" si="349"/>
        <v>0.34241186469926405</v>
      </c>
      <c r="N479" s="77"/>
      <c r="O479" s="78"/>
      <c r="P479" s="79"/>
      <c r="Q479" s="79"/>
      <c r="R479" s="78"/>
      <c r="S479" s="79"/>
      <c r="T479" s="79"/>
      <c r="U479" s="78"/>
      <c r="V479" s="79"/>
      <c r="W479" s="79"/>
      <c r="X479" s="79"/>
      <c r="Y479" s="78"/>
      <c r="Z479" s="79"/>
      <c r="AA479" s="78">
        <v>1</v>
      </c>
      <c r="AB479" s="79">
        <v>0</v>
      </c>
      <c r="AC479" s="78">
        <v>0</v>
      </c>
      <c r="AD479" s="79">
        <v>0</v>
      </c>
      <c r="AE479" s="79">
        <v>0</v>
      </c>
      <c r="AF479" s="79">
        <v>0</v>
      </c>
      <c r="AG479" s="79">
        <v>1</v>
      </c>
      <c r="AH479" s="78">
        <v>7408</v>
      </c>
      <c r="AI479" s="79">
        <v>6</v>
      </c>
      <c r="AJ479" s="79">
        <f t="shared" si="351"/>
        <v>7401</v>
      </c>
      <c r="AK479" s="79"/>
      <c r="AL479" s="73">
        <v>8.3000000000000007</v>
      </c>
      <c r="AM479" s="73">
        <v>20.41</v>
      </c>
      <c r="AN479" s="79">
        <v>0</v>
      </c>
      <c r="AO479" s="79">
        <v>1</v>
      </c>
      <c r="AP479" s="79">
        <v>0</v>
      </c>
      <c r="AQ479" s="79">
        <v>1</v>
      </c>
      <c r="AR479" s="79">
        <v>0</v>
      </c>
      <c r="AS479" s="79">
        <v>0</v>
      </c>
      <c r="AT479" s="78">
        <v>0</v>
      </c>
      <c r="AU479" s="79">
        <v>1</v>
      </c>
      <c r="AV479" s="80">
        <v>0</v>
      </c>
      <c r="AW479" s="79">
        <v>0</v>
      </c>
      <c r="AX479" s="79">
        <v>0</v>
      </c>
      <c r="AY479" s="80">
        <v>1</v>
      </c>
      <c r="AZ479" s="81">
        <v>2006</v>
      </c>
      <c r="BA479" s="82"/>
      <c r="BB479" s="76">
        <v>3.5000000000000003E-2</v>
      </c>
      <c r="BC479" s="76">
        <v>0.44450000000000001</v>
      </c>
      <c r="BD479" s="76">
        <v>0.37890000000000001</v>
      </c>
      <c r="BE479" s="83">
        <v>0.14150000000000001</v>
      </c>
      <c r="BF479" s="76">
        <v>0.4185962674287485</v>
      </c>
      <c r="BG479" s="83">
        <v>0.58140373257125155</v>
      </c>
      <c r="BH479" s="76"/>
      <c r="BI479" s="76"/>
      <c r="BJ479" s="76"/>
      <c r="BK479" s="76"/>
      <c r="BL479" s="76"/>
      <c r="BM479" s="84">
        <v>1</v>
      </c>
      <c r="BN479" s="85">
        <v>0</v>
      </c>
      <c r="BO479" s="69">
        <v>1</v>
      </c>
      <c r="BP479" s="86">
        <v>0</v>
      </c>
      <c r="BQ479" s="88">
        <f t="shared" si="356"/>
        <v>0.72070000000000001</v>
      </c>
      <c r="BR479" s="86">
        <v>0.27929999999999999</v>
      </c>
      <c r="BT479" s="85"/>
      <c r="BU479" s="69">
        <v>0</v>
      </c>
      <c r="BV479" s="85">
        <v>1</v>
      </c>
      <c r="BW479" s="85" t="s">
        <v>285</v>
      </c>
      <c r="CD479" s="85"/>
      <c r="CG479" s="85"/>
      <c r="CJ479" s="70">
        <v>35.299999999999997</v>
      </c>
      <c r="CK479" s="69">
        <v>1</v>
      </c>
      <c r="CL479" s="69">
        <v>0</v>
      </c>
      <c r="CM479" s="69">
        <v>0</v>
      </c>
      <c r="CN479" s="69">
        <v>0</v>
      </c>
      <c r="CO479" s="69">
        <v>0</v>
      </c>
      <c r="CP479" s="69">
        <v>0</v>
      </c>
      <c r="CQ479" s="69">
        <v>0</v>
      </c>
      <c r="CR479" s="85">
        <v>0</v>
      </c>
      <c r="CS479" s="69">
        <v>0</v>
      </c>
      <c r="CT479" s="69">
        <v>0</v>
      </c>
      <c r="CU479" s="69">
        <v>1</v>
      </c>
      <c r="CV479" s="85">
        <v>0</v>
      </c>
      <c r="CW479" s="69">
        <v>0</v>
      </c>
      <c r="CX479" s="69">
        <v>0</v>
      </c>
      <c r="CY479" s="69">
        <v>0</v>
      </c>
      <c r="CZ479" s="69">
        <v>0</v>
      </c>
      <c r="DA479" s="85">
        <v>0</v>
      </c>
      <c r="DB479" s="69">
        <v>0</v>
      </c>
      <c r="DC479" s="69">
        <v>0</v>
      </c>
      <c r="DD479" s="69">
        <v>1</v>
      </c>
      <c r="DE479" s="69">
        <v>1</v>
      </c>
      <c r="DF479" s="69">
        <v>0</v>
      </c>
      <c r="DG479" s="69">
        <v>0</v>
      </c>
      <c r="DH479" s="69">
        <v>0</v>
      </c>
      <c r="DI479" s="69">
        <v>0</v>
      </c>
      <c r="DJ479" s="69">
        <v>0</v>
      </c>
      <c r="DK479" s="69">
        <v>0</v>
      </c>
      <c r="DL479" s="85">
        <v>0</v>
      </c>
      <c r="DN479" s="85"/>
      <c r="DR479" s="70"/>
      <c r="DS479" s="87" t="s">
        <v>397</v>
      </c>
    </row>
    <row r="480" spans="1:123" x14ac:dyDescent="0.25">
      <c r="A480">
        <v>479</v>
      </c>
      <c r="B480">
        <v>30</v>
      </c>
      <c r="C480" s="25" t="s">
        <v>112</v>
      </c>
      <c r="D480" s="12">
        <v>6.94</v>
      </c>
      <c r="E480" s="14">
        <v>0.59</v>
      </c>
      <c r="F480" s="7">
        <f t="shared" ref="F480:F489" si="357">D480/E480</f>
        <v>11.76271186440678</v>
      </c>
      <c r="G480" s="7">
        <f t="shared" si="343"/>
        <v>6.3500000000000005</v>
      </c>
      <c r="H480" s="16">
        <f t="shared" si="344"/>
        <v>7.53</v>
      </c>
      <c r="I480" s="11">
        <f t="shared" ref="I480:I482" si="358">IFERROR(F480/SQRT(F480^2+AJ480), "X")</f>
        <v>0.23963844097900014</v>
      </c>
      <c r="J480" s="39">
        <f t="shared" ref="J480:J482" si="359">IFERROR(SQRT((1-I480^2)/AJ480), "X")</f>
        <v>2.037272048668733E-2</v>
      </c>
      <c r="K480" s="39">
        <f t="shared" ref="K480:K482" si="360">IFERROR(1/J480, "X")</f>
        <v>49.08524615813856</v>
      </c>
      <c r="L480" s="39">
        <f t="shared" ref="L480:L482" si="361">IFERROR(I480-J480, "X")</f>
        <v>0.2192657204923128</v>
      </c>
      <c r="M480" s="39">
        <f t="shared" ref="M480:M482" si="362">IFERROR(I480+J480, "X")</f>
        <v>0.26001116146568748</v>
      </c>
      <c r="N480" s="42"/>
      <c r="O480" s="8"/>
      <c r="P480" s="9"/>
      <c r="Q480" s="9"/>
      <c r="R480" s="8"/>
      <c r="S480" s="9"/>
      <c r="T480" s="9"/>
      <c r="U480" s="8"/>
      <c r="V480" s="9"/>
      <c r="W480" s="9"/>
      <c r="X480" s="9"/>
      <c r="Y480" s="8"/>
      <c r="Z480" s="9"/>
      <c r="AA480" s="8">
        <v>0</v>
      </c>
      <c r="AB480" s="9">
        <v>1</v>
      </c>
      <c r="AC480" s="8">
        <v>0</v>
      </c>
      <c r="AD480" s="9">
        <v>0</v>
      </c>
      <c r="AE480" s="9">
        <v>1</v>
      </c>
      <c r="AF480" s="9">
        <v>0</v>
      </c>
      <c r="AG480" s="9">
        <v>0</v>
      </c>
      <c r="AH480" s="8">
        <v>2276</v>
      </c>
      <c r="AI480" s="9">
        <v>4</v>
      </c>
      <c r="AJ480" s="9">
        <f t="shared" si="351"/>
        <v>2271</v>
      </c>
      <c r="AL480" s="7">
        <v>13.2</v>
      </c>
      <c r="AM480" s="7">
        <f>CJ390-AL390-6</f>
        <v>19.479700000000001</v>
      </c>
      <c r="AN480" s="9">
        <v>1</v>
      </c>
      <c r="AO480" s="9">
        <v>0</v>
      </c>
      <c r="AP480" s="9">
        <v>0</v>
      </c>
      <c r="AQ480" s="9">
        <v>0</v>
      </c>
      <c r="AR480" s="9">
        <v>0</v>
      </c>
      <c r="AS480" s="9">
        <v>1</v>
      </c>
      <c r="AT480" s="8">
        <v>0</v>
      </c>
      <c r="AU480" s="9">
        <v>1</v>
      </c>
      <c r="AV480" s="31">
        <v>0</v>
      </c>
      <c r="AW480" s="9">
        <v>1</v>
      </c>
      <c r="AX480" s="9">
        <v>0</v>
      </c>
      <c r="AY480" s="31">
        <v>0</v>
      </c>
      <c r="AZ480" s="21">
        <v>2006</v>
      </c>
      <c r="BA480" s="23"/>
      <c r="BB480" s="39">
        <v>0</v>
      </c>
      <c r="BC480" s="39">
        <v>7.0000000000000001E-3</v>
      </c>
      <c r="BD480" s="39">
        <f t="shared" ref="BD480:BD489" si="363">1-BB480-BC480-BE480</f>
        <v>0.59399999999999997</v>
      </c>
      <c r="BE480" s="59">
        <v>0.39900000000000002</v>
      </c>
      <c r="BF480" s="39" t="s">
        <v>433</v>
      </c>
      <c r="BG480" s="59" t="s">
        <v>433</v>
      </c>
      <c r="BM480" s="57">
        <v>1</v>
      </c>
      <c r="BN480" s="18">
        <v>0</v>
      </c>
      <c r="BO480">
        <v>0.59599999999999997</v>
      </c>
      <c r="BP480" s="54">
        <f>1-BO480</f>
        <v>0.40400000000000003</v>
      </c>
      <c r="BQ480" s="53">
        <f t="shared" si="356"/>
        <v>0.64400000000000002</v>
      </c>
      <c r="BR480" s="54">
        <v>0.35599999999999998</v>
      </c>
      <c r="BT480" s="18"/>
      <c r="BU480" t="s">
        <v>433</v>
      </c>
      <c r="BV480" s="18" t="s">
        <v>433</v>
      </c>
      <c r="BW480" s="18" t="s">
        <v>111</v>
      </c>
      <c r="CD480" s="18"/>
      <c r="CG480" s="18"/>
      <c r="CJ480" s="25">
        <v>41.8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 s="18">
        <v>0</v>
      </c>
      <c r="CS480">
        <v>0</v>
      </c>
      <c r="CT480">
        <v>0</v>
      </c>
      <c r="CU480">
        <v>1</v>
      </c>
      <c r="CV480" s="18">
        <v>0</v>
      </c>
      <c r="CW480">
        <v>0</v>
      </c>
      <c r="CX480">
        <v>0</v>
      </c>
      <c r="CY480">
        <v>0</v>
      </c>
      <c r="CZ480">
        <v>0</v>
      </c>
      <c r="DA480" s="18">
        <v>0</v>
      </c>
      <c r="DB480">
        <v>1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 s="18">
        <v>0</v>
      </c>
      <c r="DN480" s="18"/>
      <c r="DS480" s="43" t="s">
        <v>397</v>
      </c>
    </row>
    <row r="481" spans="1:123" x14ac:dyDescent="0.25">
      <c r="A481">
        <v>480</v>
      </c>
      <c r="B481">
        <v>30</v>
      </c>
      <c r="C481" s="25" t="s">
        <v>112</v>
      </c>
      <c r="D481" s="12">
        <v>8.19</v>
      </c>
      <c r="E481" s="14">
        <v>0.77</v>
      </c>
      <c r="F481" s="7">
        <f t="shared" si="357"/>
        <v>10.636363636363635</v>
      </c>
      <c r="G481" s="7">
        <f t="shared" si="343"/>
        <v>7.42</v>
      </c>
      <c r="H481" s="16">
        <f t="shared" si="344"/>
        <v>8.9599999999999991</v>
      </c>
      <c r="I481" s="11">
        <f t="shared" si="358"/>
        <v>0.27778360252890461</v>
      </c>
      <c r="J481" s="39">
        <f t="shared" si="359"/>
        <v>2.6116407075367106E-2</v>
      </c>
      <c r="K481" s="39">
        <f t="shared" si="360"/>
        <v>38.290106181688223</v>
      </c>
      <c r="L481" s="39">
        <f t="shared" si="361"/>
        <v>0.2516671954535375</v>
      </c>
      <c r="M481" s="39">
        <f t="shared" si="362"/>
        <v>0.30390000960427171</v>
      </c>
      <c r="N481" s="42"/>
      <c r="O481" s="8"/>
      <c r="P481" s="9"/>
      <c r="Q481" s="9"/>
      <c r="R481" s="8"/>
      <c r="S481" s="9"/>
      <c r="T481" s="9"/>
      <c r="U481" s="8"/>
      <c r="V481" s="9"/>
      <c r="W481" s="9"/>
      <c r="X481" s="9"/>
      <c r="Y481" s="8"/>
      <c r="Z481" s="9"/>
      <c r="AA481" s="8">
        <v>0</v>
      </c>
      <c r="AB481" s="9">
        <v>1</v>
      </c>
      <c r="AC481" s="8">
        <v>0</v>
      </c>
      <c r="AD481" s="9">
        <v>0</v>
      </c>
      <c r="AE481" s="9">
        <v>1</v>
      </c>
      <c r="AF481" s="9">
        <v>0</v>
      </c>
      <c r="AG481" s="9">
        <v>0</v>
      </c>
      <c r="AH481" s="8">
        <v>1357</v>
      </c>
      <c r="AI481" s="9">
        <v>3</v>
      </c>
      <c r="AJ481" s="9">
        <f t="shared" si="351"/>
        <v>1353</v>
      </c>
      <c r="AL481" s="7">
        <v>12.9</v>
      </c>
      <c r="AM481" s="7">
        <f t="shared" ref="AM481:AM489" si="364">CJ391-AL391-6</f>
        <v>19.479700000000001</v>
      </c>
      <c r="AN481" s="9">
        <v>1</v>
      </c>
      <c r="AO481" s="9">
        <v>0</v>
      </c>
      <c r="AP481" s="9">
        <v>0</v>
      </c>
      <c r="AQ481" s="9">
        <v>0</v>
      </c>
      <c r="AR481" s="9">
        <v>0</v>
      </c>
      <c r="AS481" s="9">
        <v>1</v>
      </c>
      <c r="AT481" s="8">
        <v>0</v>
      </c>
      <c r="AU481" s="9">
        <v>1</v>
      </c>
      <c r="AV481" s="31">
        <v>0</v>
      </c>
      <c r="AW481" s="9">
        <v>1</v>
      </c>
      <c r="AX481" s="9">
        <v>0</v>
      </c>
      <c r="AY481" s="31">
        <v>0</v>
      </c>
      <c r="AZ481" s="21">
        <v>2006</v>
      </c>
      <c r="BA481" s="23"/>
      <c r="BB481" s="39">
        <v>0</v>
      </c>
      <c r="BC481" s="39">
        <v>7.0000000000000001E-3</v>
      </c>
      <c r="BD481" s="39">
        <f t="shared" si="363"/>
        <v>0.65100000000000002</v>
      </c>
      <c r="BE481" s="59">
        <v>0.34200000000000003</v>
      </c>
      <c r="BF481" s="39" t="s">
        <v>433</v>
      </c>
      <c r="BG481" s="59" t="s">
        <v>433</v>
      </c>
      <c r="BM481" s="57">
        <v>1</v>
      </c>
      <c r="BN481" s="18">
        <v>0</v>
      </c>
      <c r="BO481">
        <v>1</v>
      </c>
      <c r="BP481" s="54">
        <v>0</v>
      </c>
      <c r="BQ481" s="53">
        <f t="shared" si="356"/>
        <v>0.64400000000000002</v>
      </c>
      <c r="BR481" s="54">
        <v>0.35599999999999998</v>
      </c>
      <c r="BT481" s="18"/>
      <c r="BU481" t="s">
        <v>433</v>
      </c>
      <c r="BV481" s="18" t="s">
        <v>433</v>
      </c>
      <c r="BW481" s="18" t="s">
        <v>111</v>
      </c>
      <c r="CD481" s="18"/>
      <c r="CG481" s="18"/>
      <c r="CJ481" s="25">
        <v>41.6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 s="18">
        <v>0</v>
      </c>
      <c r="CS481">
        <v>0</v>
      </c>
      <c r="CT481">
        <v>0</v>
      </c>
      <c r="CU481">
        <v>1</v>
      </c>
      <c r="CV481" s="18">
        <v>0</v>
      </c>
      <c r="CW481">
        <v>0</v>
      </c>
      <c r="CX481">
        <v>0</v>
      </c>
      <c r="CY481">
        <v>0</v>
      </c>
      <c r="CZ481">
        <v>0</v>
      </c>
      <c r="DA481" s="18">
        <v>0</v>
      </c>
      <c r="DB481">
        <v>1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 s="18">
        <v>0</v>
      </c>
      <c r="DN481" s="18"/>
      <c r="DS481" s="43" t="s">
        <v>397</v>
      </c>
    </row>
    <row r="482" spans="1:123" x14ac:dyDescent="0.25">
      <c r="A482">
        <v>481</v>
      </c>
      <c r="B482">
        <v>30</v>
      </c>
      <c r="C482" s="25" t="s">
        <v>112</v>
      </c>
      <c r="D482" s="12">
        <v>5.09</v>
      </c>
      <c r="E482" s="14">
        <v>0.88</v>
      </c>
      <c r="F482" s="7">
        <f t="shared" si="357"/>
        <v>5.7840909090909092</v>
      </c>
      <c r="G482" s="7">
        <f t="shared" si="343"/>
        <v>4.21</v>
      </c>
      <c r="H482" s="16">
        <f t="shared" si="344"/>
        <v>5.97</v>
      </c>
      <c r="I482" s="11">
        <f t="shared" si="358"/>
        <v>0.1878134035333307</v>
      </c>
      <c r="J482" s="39">
        <f t="shared" si="359"/>
        <v>3.2470686661951083E-2</v>
      </c>
      <c r="K482" s="39">
        <f t="shared" si="360"/>
        <v>30.797008095667803</v>
      </c>
      <c r="L482" s="39">
        <f t="shared" si="361"/>
        <v>0.15534271687137963</v>
      </c>
      <c r="M482" s="39">
        <f t="shared" si="362"/>
        <v>0.22028409019528178</v>
      </c>
      <c r="N482" s="42"/>
      <c r="O482" s="8"/>
      <c r="P482" s="9"/>
      <c r="Q482" s="9"/>
      <c r="R482" s="8"/>
      <c r="S482" s="9"/>
      <c r="T482" s="9"/>
      <c r="U482" s="8"/>
      <c r="V482" s="9"/>
      <c r="W482" s="9"/>
      <c r="X482" s="9"/>
      <c r="Y482" s="8"/>
      <c r="Z482" s="9"/>
      <c r="AA482" s="8">
        <v>0</v>
      </c>
      <c r="AB482" s="9">
        <v>1</v>
      </c>
      <c r="AC482" s="8">
        <v>0</v>
      </c>
      <c r="AD482" s="9">
        <v>0</v>
      </c>
      <c r="AE482" s="9">
        <v>1</v>
      </c>
      <c r="AF482" s="9">
        <v>0</v>
      </c>
      <c r="AG482" s="9">
        <v>0</v>
      </c>
      <c r="AH482" s="8">
        <v>919</v>
      </c>
      <c r="AI482" s="9">
        <v>3</v>
      </c>
      <c r="AJ482" s="9">
        <f t="shared" si="351"/>
        <v>915</v>
      </c>
      <c r="AL482" s="7">
        <v>13.6</v>
      </c>
      <c r="AM482" s="7">
        <f t="shared" si="364"/>
        <v>19.479700000000001</v>
      </c>
      <c r="AN482" s="9">
        <v>1</v>
      </c>
      <c r="AO482" s="9">
        <v>0</v>
      </c>
      <c r="AP482" s="9">
        <v>0</v>
      </c>
      <c r="AQ482" s="9">
        <v>0</v>
      </c>
      <c r="AR482" s="9">
        <v>0</v>
      </c>
      <c r="AS482" s="9">
        <v>1</v>
      </c>
      <c r="AT482" s="8">
        <v>0</v>
      </c>
      <c r="AU482" s="9">
        <v>1</v>
      </c>
      <c r="AV482" s="31">
        <v>0</v>
      </c>
      <c r="AW482" s="9">
        <v>1</v>
      </c>
      <c r="AX482" s="9">
        <v>0</v>
      </c>
      <c r="AY482" s="31">
        <v>0</v>
      </c>
      <c r="AZ482" s="21">
        <v>2006</v>
      </c>
      <c r="BA482" s="23"/>
      <c r="BB482" s="39">
        <v>0</v>
      </c>
      <c r="BC482" s="39">
        <v>5.0000000000000001E-3</v>
      </c>
      <c r="BD482" s="39">
        <f t="shared" si="363"/>
        <v>0.51200000000000001</v>
      </c>
      <c r="BE482" s="59">
        <v>0.48299999999999998</v>
      </c>
      <c r="BF482" s="39" t="s">
        <v>433</v>
      </c>
      <c r="BG482" s="59" t="s">
        <v>433</v>
      </c>
      <c r="BM482" s="57">
        <v>1</v>
      </c>
      <c r="BN482" s="18">
        <v>0</v>
      </c>
      <c r="BO482">
        <v>0</v>
      </c>
      <c r="BP482" s="54">
        <v>1</v>
      </c>
      <c r="BQ482" s="53">
        <f t="shared" ref="BQ482:BQ489" si="365">1-BR482</f>
        <v>0.64400000000000002</v>
      </c>
      <c r="BR482" s="54">
        <v>0.35599999999999998</v>
      </c>
      <c r="BT482" s="18"/>
      <c r="BU482" t="s">
        <v>433</v>
      </c>
      <c r="BV482" s="18" t="s">
        <v>433</v>
      </c>
      <c r="BW482" s="18" t="s">
        <v>111</v>
      </c>
      <c r="CD482" s="18"/>
      <c r="CG482" s="18"/>
      <c r="CJ482" s="25">
        <v>42.2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 s="18">
        <v>0</v>
      </c>
      <c r="CS482">
        <v>0</v>
      </c>
      <c r="CT482">
        <v>0</v>
      </c>
      <c r="CU482">
        <v>1</v>
      </c>
      <c r="CV482" s="18">
        <v>0</v>
      </c>
      <c r="CW482">
        <v>0</v>
      </c>
      <c r="CX482">
        <v>0</v>
      </c>
      <c r="CY482">
        <v>0</v>
      </c>
      <c r="CZ482">
        <v>0</v>
      </c>
      <c r="DA482" s="18">
        <v>0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 s="18">
        <v>0</v>
      </c>
      <c r="DN482" s="18"/>
      <c r="DS482" s="43" t="s">
        <v>397</v>
      </c>
    </row>
    <row r="483" spans="1:123" x14ac:dyDescent="0.25">
      <c r="A483">
        <v>482</v>
      </c>
      <c r="B483">
        <v>30</v>
      </c>
      <c r="C483" s="25" t="s">
        <v>112</v>
      </c>
      <c r="D483" s="12">
        <v>6.8</v>
      </c>
      <c r="E483" s="14">
        <v>0.6</v>
      </c>
      <c r="F483" s="7">
        <f t="shared" si="357"/>
        <v>11.333333333333334</v>
      </c>
      <c r="G483" s="7">
        <f t="shared" si="343"/>
        <v>6.2</v>
      </c>
      <c r="H483" s="16">
        <f t="shared" si="344"/>
        <v>7.3999999999999995</v>
      </c>
      <c r="I483" s="11">
        <f t="shared" ref="I483:I485" si="366">IFERROR(F483/SQRT(F483^2+AJ483), "X")</f>
        <v>0.23189964848373007</v>
      </c>
      <c r="J483" s="39">
        <f t="shared" ref="J483:J485" si="367">IFERROR(SQRT((1-I483^2)/AJ483), "X")</f>
        <v>2.0461733689740885E-2</v>
      </c>
      <c r="K483" s="39">
        <f t="shared" ref="K483:K485" si="368">IFERROR(1/J483, "X")</f>
        <v>48.87171415496335</v>
      </c>
      <c r="L483" s="39">
        <f t="shared" ref="L483:L485" si="369">IFERROR(I483-J483, "X")</f>
        <v>0.21143791479398918</v>
      </c>
      <c r="M483" s="39">
        <f t="shared" ref="M483:M485" si="370">IFERROR(I483+J483, "X")</f>
        <v>0.25236138217347093</v>
      </c>
      <c r="N483" s="42"/>
      <c r="O483" s="8"/>
      <c r="P483" s="9"/>
      <c r="Q483" s="9"/>
      <c r="R483" s="8"/>
      <c r="S483" s="9"/>
      <c r="T483" s="9"/>
      <c r="U483" s="8"/>
      <c r="V483" s="9"/>
      <c r="W483" s="9"/>
      <c r="X483" s="9"/>
      <c r="Y483" s="8"/>
      <c r="Z483" s="9"/>
      <c r="AA483" s="8">
        <v>0</v>
      </c>
      <c r="AB483" s="9">
        <v>1</v>
      </c>
      <c r="AC483" s="8">
        <v>0</v>
      </c>
      <c r="AD483" s="9">
        <v>0</v>
      </c>
      <c r="AE483" s="9">
        <v>1</v>
      </c>
      <c r="AF483" s="9">
        <v>0</v>
      </c>
      <c r="AG483" s="9">
        <v>0</v>
      </c>
      <c r="AH483" s="8">
        <v>2276</v>
      </c>
      <c r="AI483" s="9">
        <v>15</v>
      </c>
      <c r="AJ483" s="9">
        <f t="shared" ref="AJ483:AJ490" si="371">AH483-AI483-1</f>
        <v>2260</v>
      </c>
      <c r="AL483" s="7">
        <v>13.2</v>
      </c>
      <c r="AM483" s="7">
        <f t="shared" si="364"/>
        <v>19.479700000000001</v>
      </c>
      <c r="AN483" s="9">
        <v>1</v>
      </c>
      <c r="AO483" s="9">
        <v>0</v>
      </c>
      <c r="AP483" s="9">
        <v>0</v>
      </c>
      <c r="AQ483" s="9">
        <v>0</v>
      </c>
      <c r="AR483" s="9">
        <v>0</v>
      </c>
      <c r="AS483" s="9">
        <v>1</v>
      </c>
      <c r="AT483" s="8">
        <v>0</v>
      </c>
      <c r="AU483" s="9">
        <v>1</v>
      </c>
      <c r="AV483" s="31">
        <v>0</v>
      </c>
      <c r="AW483" s="9">
        <v>1</v>
      </c>
      <c r="AX483" s="9">
        <v>0</v>
      </c>
      <c r="AY483" s="31">
        <v>0</v>
      </c>
      <c r="AZ483" s="21">
        <v>2006</v>
      </c>
      <c r="BA483" s="23"/>
      <c r="BB483" s="39">
        <v>0</v>
      </c>
      <c r="BC483" s="39">
        <v>7.0000000000000001E-3</v>
      </c>
      <c r="BD483" s="39">
        <f t="shared" si="363"/>
        <v>0.59399999999999997</v>
      </c>
      <c r="BE483" s="59">
        <v>0.39900000000000002</v>
      </c>
      <c r="BF483" s="39" t="s">
        <v>433</v>
      </c>
      <c r="BG483" s="59" t="s">
        <v>433</v>
      </c>
      <c r="BM483" s="57">
        <v>1</v>
      </c>
      <c r="BN483" s="18">
        <v>0</v>
      </c>
      <c r="BO483">
        <v>0.59599999999999997</v>
      </c>
      <c r="BP483" s="54">
        <f>1-BO483</f>
        <v>0.40400000000000003</v>
      </c>
      <c r="BQ483" s="53">
        <f t="shared" si="365"/>
        <v>0.64400000000000002</v>
      </c>
      <c r="BR483" s="54">
        <v>0.35599999999999998</v>
      </c>
      <c r="BT483" s="18"/>
      <c r="BU483" t="s">
        <v>433</v>
      </c>
      <c r="BV483" s="18" t="s">
        <v>433</v>
      </c>
      <c r="BW483" s="18" t="s">
        <v>111</v>
      </c>
      <c r="CD483" s="18"/>
      <c r="CG483" s="18"/>
      <c r="CJ483" s="25">
        <v>41.8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 s="18">
        <v>0</v>
      </c>
      <c r="CS483">
        <v>0</v>
      </c>
      <c r="CT483">
        <v>0</v>
      </c>
      <c r="CU483">
        <v>1</v>
      </c>
      <c r="CV483" s="18">
        <v>0</v>
      </c>
      <c r="CW483">
        <v>0</v>
      </c>
      <c r="CX483">
        <v>0</v>
      </c>
      <c r="CY483">
        <v>0</v>
      </c>
      <c r="CZ483">
        <v>0</v>
      </c>
      <c r="DA483" s="18">
        <v>0</v>
      </c>
      <c r="DB483">
        <v>1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 s="18">
        <v>1</v>
      </c>
      <c r="DN483" s="18"/>
      <c r="DS483" s="43" t="s">
        <v>397</v>
      </c>
    </row>
    <row r="484" spans="1:123" x14ac:dyDescent="0.25">
      <c r="A484">
        <v>483</v>
      </c>
      <c r="B484">
        <v>30</v>
      </c>
      <c r="C484" s="25" t="s">
        <v>112</v>
      </c>
      <c r="D484" s="12">
        <v>7.06</v>
      </c>
      <c r="E484" s="14">
        <v>0.78</v>
      </c>
      <c r="F484" s="7">
        <f t="shared" si="357"/>
        <v>9.0512820512820511</v>
      </c>
      <c r="G484" s="7">
        <f t="shared" si="343"/>
        <v>6.2799999999999994</v>
      </c>
      <c r="H484" s="16">
        <f t="shared" si="344"/>
        <v>7.84</v>
      </c>
      <c r="I484" s="11">
        <f t="shared" si="366"/>
        <v>0.23986475186127454</v>
      </c>
      <c r="J484" s="39">
        <f t="shared" si="367"/>
        <v>2.6500638307619565E-2</v>
      </c>
      <c r="K484" s="39">
        <f t="shared" si="368"/>
        <v>37.734940132082635</v>
      </c>
      <c r="L484" s="39">
        <f t="shared" si="369"/>
        <v>0.21336411355365498</v>
      </c>
      <c r="M484" s="39">
        <f t="shared" si="370"/>
        <v>0.2663653901688941</v>
      </c>
      <c r="N484" s="42"/>
      <c r="O484" s="8"/>
      <c r="P484" s="9"/>
      <c r="Q484" s="9"/>
      <c r="R484" s="8"/>
      <c r="S484" s="9"/>
      <c r="T484" s="9"/>
      <c r="U484" s="8"/>
      <c r="V484" s="9"/>
      <c r="W484" s="9"/>
      <c r="X484" s="9"/>
      <c r="Y484" s="8"/>
      <c r="Z484" s="9"/>
      <c r="AA484" s="8">
        <v>0</v>
      </c>
      <c r="AB484" s="9">
        <v>1</v>
      </c>
      <c r="AC484" s="8">
        <v>0</v>
      </c>
      <c r="AD484" s="9">
        <v>0</v>
      </c>
      <c r="AE484" s="9">
        <v>1</v>
      </c>
      <c r="AF484" s="9">
        <v>0</v>
      </c>
      <c r="AG484" s="9">
        <v>0</v>
      </c>
      <c r="AH484" s="8">
        <v>1357</v>
      </c>
      <c r="AI484" s="9">
        <v>14</v>
      </c>
      <c r="AJ484" s="9">
        <f t="shared" si="371"/>
        <v>1342</v>
      </c>
      <c r="AL484" s="7">
        <v>12.9</v>
      </c>
      <c r="AM484" s="7">
        <f t="shared" si="364"/>
        <v>19.479700000000001</v>
      </c>
      <c r="AN484" s="9">
        <v>1</v>
      </c>
      <c r="AO484" s="9">
        <v>0</v>
      </c>
      <c r="AP484" s="9">
        <v>0</v>
      </c>
      <c r="AQ484" s="9">
        <v>0</v>
      </c>
      <c r="AR484" s="9">
        <v>0</v>
      </c>
      <c r="AS484" s="9">
        <v>1</v>
      </c>
      <c r="AT484" s="8">
        <v>0</v>
      </c>
      <c r="AU484" s="9">
        <v>1</v>
      </c>
      <c r="AV484" s="31">
        <v>0</v>
      </c>
      <c r="AW484" s="9">
        <v>1</v>
      </c>
      <c r="AX484" s="9">
        <v>0</v>
      </c>
      <c r="AY484" s="31">
        <v>0</v>
      </c>
      <c r="AZ484" s="21">
        <v>2006</v>
      </c>
      <c r="BA484" s="23"/>
      <c r="BB484" s="39">
        <v>0</v>
      </c>
      <c r="BC484" s="39">
        <v>7.0000000000000001E-3</v>
      </c>
      <c r="BD484" s="39">
        <f t="shared" si="363"/>
        <v>0.65100000000000002</v>
      </c>
      <c r="BE484" s="59">
        <v>0.34200000000000003</v>
      </c>
      <c r="BF484" s="39" t="s">
        <v>433</v>
      </c>
      <c r="BG484" s="59" t="s">
        <v>433</v>
      </c>
      <c r="BM484" s="57">
        <v>1</v>
      </c>
      <c r="BN484" s="18">
        <v>0</v>
      </c>
      <c r="BO484">
        <v>1</v>
      </c>
      <c r="BP484" s="54">
        <v>0</v>
      </c>
      <c r="BQ484" s="53">
        <f t="shared" si="365"/>
        <v>0.64400000000000002</v>
      </c>
      <c r="BR484" s="54">
        <v>0.35599999999999998</v>
      </c>
      <c r="BT484" s="18"/>
      <c r="BU484" t="s">
        <v>433</v>
      </c>
      <c r="BV484" s="18" t="s">
        <v>433</v>
      </c>
      <c r="BW484" s="18" t="s">
        <v>111</v>
      </c>
      <c r="CD484" s="18"/>
      <c r="CG484" s="18"/>
      <c r="CJ484" s="25">
        <v>41.6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 s="18">
        <v>0</v>
      </c>
      <c r="CS484">
        <v>0</v>
      </c>
      <c r="CT484">
        <v>0</v>
      </c>
      <c r="CU484">
        <v>1</v>
      </c>
      <c r="CV484" s="18">
        <v>0</v>
      </c>
      <c r="CW484">
        <v>0</v>
      </c>
      <c r="CX484">
        <v>0</v>
      </c>
      <c r="CY484">
        <v>0</v>
      </c>
      <c r="CZ484">
        <v>0</v>
      </c>
      <c r="DA484" s="18">
        <v>0</v>
      </c>
      <c r="DB484">
        <v>1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 s="18">
        <v>1</v>
      </c>
      <c r="DN484" s="18"/>
      <c r="DS484" s="43" t="s">
        <v>397</v>
      </c>
    </row>
    <row r="485" spans="1:123" x14ac:dyDescent="0.25">
      <c r="A485">
        <v>484</v>
      </c>
      <c r="B485">
        <v>30</v>
      </c>
      <c r="C485" s="25" t="s">
        <v>112</v>
      </c>
      <c r="D485" s="12">
        <v>6.21</v>
      </c>
      <c r="E485" s="14">
        <v>0.94</v>
      </c>
      <c r="F485" s="7">
        <f t="shared" si="357"/>
        <v>6.6063829787234045</v>
      </c>
      <c r="G485" s="7">
        <f t="shared" si="343"/>
        <v>5.27</v>
      </c>
      <c r="H485" s="16">
        <f t="shared" si="344"/>
        <v>7.15</v>
      </c>
      <c r="I485" s="11">
        <f t="shared" si="366"/>
        <v>0.21460560973649845</v>
      </c>
      <c r="J485" s="39">
        <f t="shared" si="367"/>
        <v>3.2484585048680924E-2</v>
      </c>
      <c r="K485" s="39">
        <f t="shared" si="368"/>
        <v>30.783831731309316</v>
      </c>
      <c r="L485" s="39">
        <f t="shared" si="369"/>
        <v>0.18212102468781752</v>
      </c>
      <c r="M485" s="39">
        <f t="shared" si="370"/>
        <v>0.24709019478517938</v>
      </c>
      <c r="N485" s="42"/>
      <c r="O485" s="8"/>
      <c r="P485" s="9"/>
      <c r="Q485" s="9"/>
      <c r="R485" s="8"/>
      <c r="S485" s="9"/>
      <c r="T485" s="9"/>
      <c r="U485" s="8"/>
      <c r="V485" s="9"/>
      <c r="W485" s="9"/>
      <c r="X485" s="9"/>
      <c r="Y485" s="8"/>
      <c r="Z485" s="9"/>
      <c r="AA485" s="8">
        <v>0</v>
      </c>
      <c r="AB485" s="9">
        <v>1</v>
      </c>
      <c r="AC485" s="8">
        <v>0</v>
      </c>
      <c r="AD485" s="9">
        <v>0</v>
      </c>
      <c r="AE485" s="9">
        <v>1</v>
      </c>
      <c r="AF485" s="9">
        <v>0</v>
      </c>
      <c r="AG485" s="9">
        <v>0</v>
      </c>
      <c r="AH485" s="8">
        <v>919</v>
      </c>
      <c r="AI485" s="9">
        <v>14</v>
      </c>
      <c r="AJ485" s="9">
        <f t="shared" si="371"/>
        <v>904</v>
      </c>
      <c r="AL485" s="7">
        <v>13.6</v>
      </c>
      <c r="AM485" s="7">
        <f t="shared" si="364"/>
        <v>19.479700000000001</v>
      </c>
      <c r="AN485" s="9">
        <v>1</v>
      </c>
      <c r="AO485" s="9">
        <v>0</v>
      </c>
      <c r="AP485" s="9">
        <v>0</v>
      </c>
      <c r="AQ485" s="9">
        <v>0</v>
      </c>
      <c r="AR485" s="9">
        <v>0</v>
      </c>
      <c r="AS485" s="9">
        <v>1</v>
      </c>
      <c r="AT485" s="8">
        <v>0</v>
      </c>
      <c r="AU485" s="9">
        <v>1</v>
      </c>
      <c r="AV485" s="31">
        <v>0</v>
      </c>
      <c r="AW485" s="9">
        <v>1</v>
      </c>
      <c r="AX485" s="9">
        <v>0</v>
      </c>
      <c r="AY485" s="31">
        <v>0</v>
      </c>
      <c r="AZ485" s="21">
        <v>2006</v>
      </c>
      <c r="BA485" s="23"/>
      <c r="BB485" s="39">
        <v>0</v>
      </c>
      <c r="BC485" s="39">
        <v>5.0000000000000001E-3</v>
      </c>
      <c r="BD485" s="39">
        <f t="shared" si="363"/>
        <v>0.51200000000000001</v>
      </c>
      <c r="BE485" s="59">
        <v>0.48299999999999998</v>
      </c>
      <c r="BF485" s="39" t="s">
        <v>433</v>
      </c>
      <c r="BG485" s="59" t="s">
        <v>433</v>
      </c>
      <c r="BM485" s="57">
        <v>1</v>
      </c>
      <c r="BN485" s="18">
        <v>0</v>
      </c>
      <c r="BO485">
        <v>0</v>
      </c>
      <c r="BP485" s="54">
        <v>1</v>
      </c>
      <c r="BQ485" s="53">
        <f t="shared" si="365"/>
        <v>0.64400000000000002</v>
      </c>
      <c r="BR485" s="54">
        <v>0.35599999999999998</v>
      </c>
      <c r="BT485" s="18"/>
      <c r="BU485" t="s">
        <v>433</v>
      </c>
      <c r="BV485" s="18" t="s">
        <v>433</v>
      </c>
      <c r="BW485" s="18" t="s">
        <v>111</v>
      </c>
      <c r="CD485" s="18"/>
      <c r="CG485" s="18"/>
      <c r="CJ485" s="25">
        <v>42.2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 s="18">
        <v>0</v>
      </c>
      <c r="CS485">
        <v>0</v>
      </c>
      <c r="CT485">
        <v>0</v>
      </c>
      <c r="CU485">
        <v>1</v>
      </c>
      <c r="CV485" s="18">
        <v>0</v>
      </c>
      <c r="CW485">
        <v>0</v>
      </c>
      <c r="CX485">
        <v>0</v>
      </c>
      <c r="CY485">
        <v>0</v>
      </c>
      <c r="CZ485">
        <v>0</v>
      </c>
      <c r="DA485" s="18">
        <v>0</v>
      </c>
      <c r="DB485">
        <v>1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0</v>
      </c>
      <c r="DK485">
        <v>0</v>
      </c>
      <c r="DL485" s="18">
        <v>1</v>
      </c>
      <c r="DN485" s="18"/>
      <c r="DS485" s="43" t="s">
        <v>397</v>
      </c>
    </row>
    <row r="486" spans="1:123" x14ac:dyDescent="0.25">
      <c r="A486">
        <v>485</v>
      </c>
      <c r="B486">
        <v>30</v>
      </c>
      <c r="C486" s="25" t="s">
        <v>112</v>
      </c>
      <c r="D486" s="12">
        <v>6.16</v>
      </c>
      <c r="E486" s="14">
        <v>0.86</v>
      </c>
      <c r="F486" s="7">
        <f t="shared" si="357"/>
        <v>7.1627906976744189</v>
      </c>
      <c r="G486" s="7">
        <f t="shared" si="343"/>
        <v>5.3</v>
      </c>
      <c r="H486" s="16">
        <f t="shared" si="344"/>
        <v>7.0200000000000005</v>
      </c>
      <c r="I486" s="11">
        <f t="shared" ref="I486:I489" si="372">IFERROR(F486/SQRT(F486^2+AJ486), "X")</f>
        <v>0.19189297421546586</v>
      </c>
      <c r="J486" s="39">
        <f t="shared" ref="J486:J489" si="373">IFERROR(SQRT((1-I486^2)/AJ486), "X")</f>
        <v>2.6790252893717639E-2</v>
      </c>
      <c r="K486" s="39">
        <f t="shared" ref="K486:K489" si="374">IFERROR(1/J486, "X")</f>
        <v>37.327008594028676</v>
      </c>
      <c r="L486" s="39">
        <f t="shared" ref="L486:L489" si="375">IFERROR(I486-J486, "X")</f>
        <v>0.16510272132174822</v>
      </c>
      <c r="M486" s="39">
        <f t="shared" ref="M486:M489" si="376">IFERROR(I486+J486, "X")</f>
        <v>0.2186832271091835</v>
      </c>
      <c r="N486" s="42"/>
      <c r="O486" s="8"/>
      <c r="P486" s="9"/>
      <c r="Q486" s="9"/>
      <c r="R486" s="8"/>
      <c r="S486" s="9"/>
      <c r="T486" s="9"/>
      <c r="U486" s="8"/>
      <c r="V486" s="9"/>
      <c r="W486" s="9"/>
      <c r="X486" s="9"/>
      <c r="Y486" s="8"/>
      <c r="Z486" s="9"/>
      <c r="AA486" s="8">
        <v>0</v>
      </c>
      <c r="AB486" s="9">
        <v>1</v>
      </c>
      <c r="AC486" s="8">
        <v>0</v>
      </c>
      <c r="AD486" s="9">
        <v>0</v>
      </c>
      <c r="AE486" s="9">
        <v>1</v>
      </c>
      <c r="AF486" s="9">
        <v>0</v>
      </c>
      <c r="AG486" s="9">
        <v>0</v>
      </c>
      <c r="AH486" s="8">
        <v>1357</v>
      </c>
      <c r="AI486" s="9">
        <v>14</v>
      </c>
      <c r="AJ486" s="9">
        <f t="shared" si="371"/>
        <v>1342</v>
      </c>
      <c r="AL486" s="7">
        <v>12.9</v>
      </c>
      <c r="AM486" s="7">
        <f t="shared" si="364"/>
        <v>19.479700000000001</v>
      </c>
      <c r="AN486" s="9">
        <v>1</v>
      </c>
      <c r="AO486" s="9">
        <v>0</v>
      </c>
      <c r="AP486" s="9">
        <v>0</v>
      </c>
      <c r="AQ486" s="9">
        <v>0</v>
      </c>
      <c r="AR486" s="9">
        <v>0</v>
      </c>
      <c r="AS486" s="9">
        <v>1</v>
      </c>
      <c r="AT486" s="8">
        <v>0</v>
      </c>
      <c r="AU486" s="9">
        <v>1</v>
      </c>
      <c r="AV486" s="31">
        <v>0</v>
      </c>
      <c r="AW486" s="9">
        <v>1</v>
      </c>
      <c r="AX486" s="9">
        <v>0</v>
      </c>
      <c r="AY486" s="31">
        <v>0</v>
      </c>
      <c r="AZ486" s="21">
        <v>2006</v>
      </c>
      <c r="BA486" s="23"/>
      <c r="BB486" s="39">
        <v>0</v>
      </c>
      <c r="BC486" s="39">
        <v>7.0000000000000001E-3</v>
      </c>
      <c r="BD486" s="39">
        <f t="shared" si="363"/>
        <v>0.65100000000000002</v>
      </c>
      <c r="BE486" s="59">
        <v>0.34200000000000003</v>
      </c>
      <c r="BF486" s="39" t="s">
        <v>433</v>
      </c>
      <c r="BG486" s="59" t="s">
        <v>433</v>
      </c>
      <c r="BM486" s="57">
        <v>1</v>
      </c>
      <c r="BN486" s="18">
        <v>0</v>
      </c>
      <c r="BO486">
        <v>1</v>
      </c>
      <c r="BP486" s="54">
        <v>0</v>
      </c>
      <c r="BQ486" s="53">
        <f t="shared" si="365"/>
        <v>0.64400000000000002</v>
      </c>
      <c r="BR486" s="54">
        <v>0.35599999999999998</v>
      </c>
      <c r="BT486" s="18"/>
      <c r="BU486" t="s">
        <v>433</v>
      </c>
      <c r="BV486" s="18" t="s">
        <v>433</v>
      </c>
      <c r="BW486" s="18" t="s">
        <v>111</v>
      </c>
      <c r="CD486" s="18"/>
      <c r="CG486" s="18"/>
      <c r="CJ486" s="25">
        <v>41.6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 s="18">
        <v>0</v>
      </c>
      <c r="CS486">
        <v>0</v>
      </c>
      <c r="CT486">
        <v>0</v>
      </c>
      <c r="CU486">
        <v>1</v>
      </c>
      <c r="CV486" s="18">
        <v>0</v>
      </c>
      <c r="CW486">
        <v>0</v>
      </c>
      <c r="CX486">
        <v>0</v>
      </c>
      <c r="CY486">
        <v>0</v>
      </c>
      <c r="CZ486">
        <v>0</v>
      </c>
      <c r="DA486" s="18">
        <v>0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 s="18">
        <v>1</v>
      </c>
      <c r="DN486" s="18"/>
      <c r="DS486" s="43" t="s">
        <v>397</v>
      </c>
    </row>
    <row r="487" spans="1:123" x14ac:dyDescent="0.25">
      <c r="A487">
        <v>486</v>
      </c>
      <c r="B487">
        <v>30</v>
      </c>
      <c r="C487" s="25" t="s">
        <v>112</v>
      </c>
      <c r="D487" s="12">
        <v>5.48</v>
      </c>
      <c r="E487" s="14">
        <v>1.3</v>
      </c>
      <c r="F487" s="7">
        <f t="shared" si="357"/>
        <v>4.2153846153846155</v>
      </c>
      <c r="G487" s="7">
        <f t="shared" si="343"/>
        <v>4.1800000000000006</v>
      </c>
      <c r="H487" s="16">
        <f t="shared" si="344"/>
        <v>6.78</v>
      </c>
      <c r="I487" s="11">
        <f t="shared" si="372"/>
        <v>0.13884365792453493</v>
      </c>
      <c r="J487" s="39">
        <f t="shared" si="373"/>
        <v>3.2937364106185293E-2</v>
      </c>
      <c r="K487" s="39">
        <f t="shared" si="374"/>
        <v>30.360656571550315</v>
      </c>
      <c r="L487" s="39">
        <f t="shared" si="375"/>
        <v>0.10590629381834964</v>
      </c>
      <c r="M487" s="39">
        <f t="shared" si="376"/>
        <v>0.17178102203072021</v>
      </c>
      <c r="N487" s="42"/>
      <c r="O487" s="8"/>
      <c r="P487" s="9"/>
      <c r="Q487" s="9"/>
      <c r="R487" s="8"/>
      <c r="S487" s="9"/>
      <c r="T487" s="9"/>
      <c r="U487" s="8"/>
      <c r="V487" s="9"/>
      <c r="W487" s="9"/>
      <c r="X487" s="9"/>
      <c r="Y487" s="8"/>
      <c r="Z487" s="9"/>
      <c r="AA487" s="8">
        <v>0</v>
      </c>
      <c r="AB487" s="9">
        <v>1</v>
      </c>
      <c r="AC487" s="8">
        <v>0</v>
      </c>
      <c r="AD487" s="9">
        <v>0</v>
      </c>
      <c r="AE487" s="9">
        <v>1</v>
      </c>
      <c r="AF487" s="9">
        <v>0</v>
      </c>
      <c r="AG487" s="9">
        <v>0</v>
      </c>
      <c r="AH487" s="8">
        <v>919</v>
      </c>
      <c r="AI487" s="9">
        <v>14</v>
      </c>
      <c r="AJ487" s="9">
        <f t="shared" si="371"/>
        <v>904</v>
      </c>
      <c r="AL487" s="7">
        <v>13.6</v>
      </c>
      <c r="AM487" s="7">
        <f t="shared" si="364"/>
        <v>19.479700000000001</v>
      </c>
      <c r="AN487" s="9">
        <v>1</v>
      </c>
      <c r="AO487" s="9">
        <v>0</v>
      </c>
      <c r="AP487" s="9">
        <v>0</v>
      </c>
      <c r="AQ487" s="9">
        <v>0</v>
      </c>
      <c r="AR487" s="9">
        <v>0</v>
      </c>
      <c r="AS487" s="9">
        <v>1</v>
      </c>
      <c r="AT487" s="8">
        <v>0</v>
      </c>
      <c r="AU487" s="9">
        <v>1</v>
      </c>
      <c r="AV487" s="31">
        <v>0</v>
      </c>
      <c r="AW487" s="9">
        <v>1</v>
      </c>
      <c r="AX487" s="9">
        <v>0</v>
      </c>
      <c r="AY487" s="31">
        <v>0</v>
      </c>
      <c r="AZ487" s="21">
        <v>2006</v>
      </c>
      <c r="BA487" s="23"/>
      <c r="BB487" s="39">
        <v>0</v>
      </c>
      <c r="BC487" s="39">
        <v>5.0000000000000001E-3</v>
      </c>
      <c r="BD487" s="39">
        <f t="shared" si="363"/>
        <v>0.51200000000000001</v>
      </c>
      <c r="BE487" s="59">
        <v>0.48299999999999998</v>
      </c>
      <c r="BF487" s="39" t="s">
        <v>433</v>
      </c>
      <c r="BG487" s="59" t="s">
        <v>433</v>
      </c>
      <c r="BM487" s="57">
        <v>1</v>
      </c>
      <c r="BN487" s="18">
        <v>0</v>
      </c>
      <c r="BO487">
        <v>0</v>
      </c>
      <c r="BP487" s="54">
        <v>1</v>
      </c>
      <c r="BQ487" s="53">
        <f t="shared" si="365"/>
        <v>0.64400000000000002</v>
      </c>
      <c r="BR487" s="54">
        <v>0.35599999999999998</v>
      </c>
      <c r="BT487" s="18"/>
      <c r="BU487" t="s">
        <v>433</v>
      </c>
      <c r="BV487" s="18" t="s">
        <v>433</v>
      </c>
      <c r="BW487" s="18" t="s">
        <v>111</v>
      </c>
      <c r="CD487" s="18"/>
      <c r="CG487" s="18"/>
      <c r="CJ487" s="25">
        <v>42.2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 s="18">
        <v>0</v>
      </c>
      <c r="CS487">
        <v>0</v>
      </c>
      <c r="CT487">
        <v>0</v>
      </c>
      <c r="CU487">
        <v>1</v>
      </c>
      <c r="CV487" s="18">
        <v>0</v>
      </c>
      <c r="CW487">
        <v>0</v>
      </c>
      <c r="CX487">
        <v>0</v>
      </c>
      <c r="CY487">
        <v>0</v>
      </c>
      <c r="CZ487">
        <v>0</v>
      </c>
      <c r="DA487" s="18">
        <v>0</v>
      </c>
      <c r="DB487">
        <v>1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 s="18">
        <v>1</v>
      </c>
      <c r="DN487" s="18"/>
      <c r="DS487" s="43" t="s">
        <v>397</v>
      </c>
    </row>
    <row r="488" spans="1:123" x14ac:dyDescent="0.25">
      <c r="A488">
        <v>487</v>
      </c>
      <c r="B488">
        <v>30</v>
      </c>
      <c r="C488" s="25" t="s">
        <v>112</v>
      </c>
      <c r="D488" s="12">
        <v>6</v>
      </c>
      <c r="E488" s="14">
        <v>1.2</v>
      </c>
      <c r="F488" s="7">
        <f t="shared" si="357"/>
        <v>5</v>
      </c>
      <c r="G488" s="7">
        <f t="shared" si="343"/>
        <v>4.8</v>
      </c>
      <c r="H488" s="16">
        <f t="shared" si="344"/>
        <v>7.2</v>
      </c>
      <c r="I488" s="11">
        <f t="shared" si="372"/>
        <v>0.16602227504272984</v>
      </c>
      <c r="J488" s="39">
        <f t="shared" si="373"/>
        <v>3.320445500854597E-2</v>
      </c>
      <c r="K488" s="39">
        <f t="shared" si="374"/>
        <v>30.116440692751194</v>
      </c>
      <c r="L488" s="39">
        <f t="shared" si="375"/>
        <v>0.13281782003418388</v>
      </c>
      <c r="M488" s="39">
        <f t="shared" si="376"/>
        <v>0.19922673005127581</v>
      </c>
      <c r="N488" s="42"/>
      <c r="O488" s="8"/>
      <c r="P488" s="9"/>
      <c r="Q488" s="9"/>
      <c r="R488" s="8"/>
      <c r="S488" s="9"/>
      <c r="T488" s="9"/>
      <c r="U488" s="8"/>
      <c r="V488" s="9"/>
      <c r="W488" s="9"/>
      <c r="X488" s="9"/>
      <c r="Y488" s="8"/>
      <c r="Z488" s="9"/>
      <c r="AA488" s="8">
        <v>0</v>
      </c>
      <c r="AB488" s="9">
        <v>1</v>
      </c>
      <c r="AC488" s="8">
        <v>0</v>
      </c>
      <c r="AD488" s="9">
        <v>0</v>
      </c>
      <c r="AE488" s="9">
        <v>1</v>
      </c>
      <c r="AF488" s="9">
        <v>0</v>
      </c>
      <c r="AG488" s="9">
        <v>0</v>
      </c>
      <c r="AH488" s="8">
        <v>897</v>
      </c>
      <c r="AI488" s="9">
        <v>14</v>
      </c>
      <c r="AJ488" s="9">
        <f t="shared" si="371"/>
        <v>882</v>
      </c>
      <c r="AL488" s="7">
        <v>13.3</v>
      </c>
      <c r="AM488" s="7">
        <f t="shared" si="364"/>
        <v>21.712</v>
      </c>
      <c r="AN488" s="9">
        <v>1</v>
      </c>
      <c r="AO488" s="9">
        <v>0</v>
      </c>
      <c r="AP488" s="9">
        <v>0</v>
      </c>
      <c r="AQ488" s="9">
        <v>0</v>
      </c>
      <c r="AR488" s="9">
        <v>0</v>
      </c>
      <c r="AS488" s="9">
        <v>1</v>
      </c>
      <c r="AT488" s="8">
        <v>0</v>
      </c>
      <c r="AU488" s="9">
        <v>1</v>
      </c>
      <c r="AV488" s="31">
        <v>0</v>
      </c>
      <c r="AW488" s="9">
        <v>1</v>
      </c>
      <c r="AX488" s="9">
        <v>0</v>
      </c>
      <c r="AY488" s="31">
        <v>0</v>
      </c>
      <c r="AZ488" s="21">
        <v>2006</v>
      </c>
      <c r="BA488" s="23"/>
      <c r="BB488" s="39">
        <v>0</v>
      </c>
      <c r="BC488" s="39">
        <v>8.0000000000000002E-3</v>
      </c>
      <c r="BD488" s="39">
        <f t="shared" si="363"/>
        <v>0.56800000000000006</v>
      </c>
      <c r="BE488" s="59">
        <v>0.42399999999999999</v>
      </c>
      <c r="BF488" s="39" t="s">
        <v>433</v>
      </c>
      <c r="BG488" s="59" t="s">
        <v>433</v>
      </c>
      <c r="BM488" s="57">
        <v>1</v>
      </c>
      <c r="BN488" s="18">
        <v>0</v>
      </c>
      <c r="BO488">
        <v>1</v>
      </c>
      <c r="BP488" s="54">
        <v>0</v>
      </c>
      <c r="BQ488" s="53">
        <f t="shared" si="365"/>
        <v>0.64400000000000002</v>
      </c>
      <c r="BR488" s="54">
        <v>0.35599999999999998</v>
      </c>
      <c r="BT488" s="18"/>
      <c r="BU488" t="s">
        <v>433</v>
      </c>
      <c r="BV488" s="18" t="s">
        <v>433</v>
      </c>
      <c r="BW488" s="18" t="s">
        <v>111</v>
      </c>
      <c r="CD488" s="18"/>
      <c r="CG488" s="18"/>
      <c r="CJ488" s="25">
        <v>41.2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 s="18">
        <v>0</v>
      </c>
      <c r="CS488">
        <v>0</v>
      </c>
      <c r="CT488">
        <v>0</v>
      </c>
      <c r="CU488">
        <v>1</v>
      </c>
      <c r="CV488" s="18">
        <v>0</v>
      </c>
      <c r="CW488">
        <v>0</v>
      </c>
      <c r="CX488">
        <v>0</v>
      </c>
      <c r="CY488">
        <v>0</v>
      </c>
      <c r="CZ488">
        <v>0</v>
      </c>
      <c r="DA488" s="18">
        <v>0</v>
      </c>
      <c r="DB488">
        <v>1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 s="18">
        <v>1</v>
      </c>
      <c r="DN488" s="18"/>
      <c r="DS488" s="43" t="s">
        <v>397</v>
      </c>
    </row>
    <row r="489" spans="1:123" s="69" customFormat="1" x14ac:dyDescent="0.25">
      <c r="A489" s="69">
        <v>488</v>
      </c>
      <c r="B489" s="69">
        <v>30</v>
      </c>
      <c r="C489" s="70" t="s">
        <v>112</v>
      </c>
      <c r="D489" s="71">
        <v>6.29</v>
      </c>
      <c r="E489" s="72">
        <v>1.6</v>
      </c>
      <c r="F489" s="73">
        <f t="shared" si="357"/>
        <v>3.9312499999999999</v>
      </c>
      <c r="G489" s="73">
        <f t="shared" si="343"/>
        <v>4.6899999999999995</v>
      </c>
      <c r="H489" s="74">
        <f t="shared" si="344"/>
        <v>7.8900000000000006</v>
      </c>
      <c r="I489" s="75">
        <f t="shared" si="372"/>
        <v>0.14555646222812504</v>
      </c>
      <c r="J489" s="76">
        <f t="shared" si="373"/>
        <v>3.7025491186804461E-2</v>
      </c>
      <c r="K489" s="76">
        <f t="shared" si="374"/>
        <v>27.008419549512706</v>
      </c>
      <c r="L489" s="76">
        <f t="shared" si="375"/>
        <v>0.10853097104132059</v>
      </c>
      <c r="M489" s="76">
        <f t="shared" si="376"/>
        <v>0.1825819534149295</v>
      </c>
      <c r="N489" s="77"/>
      <c r="O489" s="78"/>
      <c r="P489" s="79"/>
      <c r="Q489" s="79"/>
      <c r="R489" s="78"/>
      <c r="S489" s="79"/>
      <c r="T489" s="79"/>
      <c r="U489" s="78"/>
      <c r="V489" s="79"/>
      <c r="W489" s="79"/>
      <c r="X489" s="79"/>
      <c r="Y489" s="78"/>
      <c r="Z489" s="79"/>
      <c r="AA489" s="78">
        <v>0</v>
      </c>
      <c r="AB489" s="79">
        <v>1</v>
      </c>
      <c r="AC489" s="78">
        <v>0</v>
      </c>
      <c r="AD489" s="79">
        <v>0</v>
      </c>
      <c r="AE489" s="79">
        <v>1</v>
      </c>
      <c r="AF489" s="79">
        <v>0</v>
      </c>
      <c r="AG489" s="79">
        <v>0</v>
      </c>
      <c r="AH489" s="78">
        <v>729</v>
      </c>
      <c r="AI489" s="79">
        <v>14</v>
      </c>
      <c r="AJ489" s="79">
        <f t="shared" si="371"/>
        <v>714</v>
      </c>
      <c r="AK489" s="79"/>
      <c r="AL489" s="73">
        <v>14</v>
      </c>
      <c r="AM489" s="73">
        <f t="shared" si="364"/>
        <v>22.378</v>
      </c>
      <c r="AN489" s="79">
        <v>1</v>
      </c>
      <c r="AO489" s="79">
        <v>0</v>
      </c>
      <c r="AP489" s="79">
        <v>0</v>
      </c>
      <c r="AQ489" s="79">
        <v>0</v>
      </c>
      <c r="AR489" s="79">
        <v>0</v>
      </c>
      <c r="AS489" s="79">
        <v>1</v>
      </c>
      <c r="AT489" s="78">
        <v>0</v>
      </c>
      <c r="AU489" s="79">
        <v>1</v>
      </c>
      <c r="AV489" s="80">
        <v>0</v>
      </c>
      <c r="AW489" s="79">
        <v>1</v>
      </c>
      <c r="AX489" s="79">
        <v>0</v>
      </c>
      <c r="AY489" s="80">
        <v>0</v>
      </c>
      <c r="AZ489" s="81">
        <v>2006</v>
      </c>
      <c r="BA489" s="82"/>
      <c r="BB489" s="76">
        <v>0</v>
      </c>
      <c r="BC489" s="76">
        <v>3.0000000000000001E-3</v>
      </c>
      <c r="BD489" s="76">
        <f t="shared" si="363"/>
        <v>0.43899999999999995</v>
      </c>
      <c r="BE489" s="83">
        <v>0.55800000000000005</v>
      </c>
      <c r="BF489" s="76" t="s">
        <v>433</v>
      </c>
      <c r="BG489" s="83" t="s">
        <v>433</v>
      </c>
      <c r="BH489" s="76"/>
      <c r="BI489" s="76"/>
      <c r="BJ489" s="76"/>
      <c r="BK489" s="76"/>
      <c r="BL489" s="76"/>
      <c r="BM489" s="84">
        <v>1</v>
      </c>
      <c r="BN489" s="85">
        <v>0</v>
      </c>
      <c r="BO489" s="69">
        <v>0</v>
      </c>
      <c r="BP489" s="86">
        <v>1</v>
      </c>
      <c r="BQ489" s="88">
        <f t="shared" si="365"/>
        <v>0.64400000000000002</v>
      </c>
      <c r="BR489" s="86">
        <v>0.35599999999999998</v>
      </c>
      <c r="BT489" s="85"/>
      <c r="BU489" s="69" t="s">
        <v>433</v>
      </c>
      <c r="BV489" s="85" t="s">
        <v>433</v>
      </c>
      <c r="BW489" s="85" t="s">
        <v>111</v>
      </c>
      <c r="CD489" s="85"/>
      <c r="CG489" s="85"/>
      <c r="CJ489" s="70">
        <v>42.1</v>
      </c>
      <c r="CK489" s="69">
        <v>0</v>
      </c>
      <c r="CL489" s="69">
        <v>0</v>
      </c>
      <c r="CM489" s="69">
        <v>0</v>
      </c>
      <c r="CN489" s="69">
        <v>0</v>
      </c>
      <c r="CO489" s="69">
        <v>0</v>
      </c>
      <c r="CP489" s="69">
        <v>1</v>
      </c>
      <c r="CQ489" s="69">
        <v>0</v>
      </c>
      <c r="CR489" s="85">
        <v>0</v>
      </c>
      <c r="CS489" s="69">
        <v>0</v>
      </c>
      <c r="CT489" s="69">
        <v>0</v>
      </c>
      <c r="CU489" s="69">
        <v>1</v>
      </c>
      <c r="CV489" s="85">
        <v>0</v>
      </c>
      <c r="CW489" s="69">
        <v>0</v>
      </c>
      <c r="CX489" s="69">
        <v>0</v>
      </c>
      <c r="CY489" s="69">
        <v>0</v>
      </c>
      <c r="CZ489" s="69">
        <v>0</v>
      </c>
      <c r="DA489" s="85">
        <v>0</v>
      </c>
      <c r="DB489" s="69">
        <v>1</v>
      </c>
      <c r="DC489" s="69">
        <v>1</v>
      </c>
      <c r="DD489" s="69">
        <v>0</v>
      </c>
      <c r="DE489" s="69">
        <v>0</v>
      </c>
      <c r="DF489" s="69">
        <v>0</v>
      </c>
      <c r="DG489" s="69">
        <v>0</v>
      </c>
      <c r="DH489" s="69">
        <v>0</v>
      </c>
      <c r="DI489" s="69">
        <v>1</v>
      </c>
      <c r="DJ489" s="69">
        <v>0</v>
      </c>
      <c r="DK489" s="69">
        <v>0</v>
      </c>
      <c r="DL489" s="85">
        <v>1</v>
      </c>
      <c r="DN489" s="85"/>
      <c r="DR489" s="70"/>
      <c r="DS489" s="87" t="s">
        <v>397</v>
      </c>
    </row>
    <row r="490" spans="1:123" x14ac:dyDescent="0.25">
      <c r="A490">
        <v>489</v>
      </c>
      <c r="B490">
        <v>31</v>
      </c>
      <c r="C490" s="25" t="s">
        <v>660</v>
      </c>
      <c r="D490" s="12">
        <v>14.7</v>
      </c>
      <c r="E490" s="14">
        <f t="shared" ref="E490:E504" si="377">D490/F490</f>
        <v>0.8207705192629815</v>
      </c>
      <c r="F490" s="7">
        <v>17.91</v>
      </c>
      <c r="G490" s="7">
        <f t="shared" ref="G490:G504" si="378">D490-E490</f>
        <v>13.879229480737017</v>
      </c>
      <c r="H490" s="16">
        <f t="shared" ref="H490:H504" si="379">D490+E490</f>
        <v>15.520770519262982</v>
      </c>
      <c r="I490" s="11">
        <f t="shared" ref="I490:I504" si="380">IFERROR(F490/SQRT(F490^2+AJ490), "X")</f>
        <v>0.42346601809461165</v>
      </c>
      <c r="J490" s="39">
        <f t="shared" ref="J490:J504" si="381">IFERROR(SQRT((1-I490^2)/AJ490), "X")</f>
        <v>2.3644110446376973E-2</v>
      </c>
      <c r="K490" s="39">
        <f t="shared" ref="K490:K504" si="382">IFERROR(1/J490, "X")</f>
        <v>42.2938305193559</v>
      </c>
      <c r="L490" s="39">
        <f t="shared" ref="L490:L504" si="383">IFERROR(I490-J490, "X")</f>
        <v>0.39982190764823466</v>
      </c>
      <c r="M490" s="39">
        <f t="shared" ref="M490:M504" si="384">IFERROR(I490+J490, "X")</f>
        <v>0.44711012854098864</v>
      </c>
      <c r="N490" s="42"/>
      <c r="O490" s="8"/>
      <c r="P490" s="9"/>
      <c r="Q490" s="9"/>
      <c r="R490" s="8"/>
      <c r="S490" s="9"/>
      <c r="T490" s="9"/>
      <c r="U490" s="8"/>
      <c r="V490" s="9"/>
      <c r="W490" s="9"/>
      <c r="X490" s="9"/>
      <c r="Y490" s="8"/>
      <c r="Z490" s="9"/>
      <c r="AA490" s="8">
        <v>0</v>
      </c>
      <c r="AB490" s="9">
        <v>1</v>
      </c>
      <c r="AC490" s="8">
        <v>0</v>
      </c>
      <c r="AD490" s="9">
        <v>1</v>
      </c>
      <c r="AE490" s="9">
        <v>0</v>
      </c>
      <c r="AF490" s="9">
        <v>0</v>
      </c>
      <c r="AG490" s="9">
        <v>0</v>
      </c>
      <c r="AH490" s="8">
        <v>1476</v>
      </c>
      <c r="AI490" s="9">
        <v>7</v>
      </c>
      <c r="AJ490" s="9">
        <f t="shared" si="371"/>
        <v>1468</v>
      </c>
      <c r="AL490" s="7">
        <v>9</v>
      </c>
      <c r="AM490" s="7">
        <v>10.6</v>
      </c>
      <c r="AN490" s="9">
        <v>1</v>
      </c>
      <c r="AO490" s="9">
        <v>0</v>
      </c>
      <c r="AP490" s="9">
        <v>0</v>
      </c>
      <c r="AQ490" s="9">
        <v>1</v>
      </c>
      <c r="AR490" s="9">
        <v>0</v>
      </c>
      <c r="AS490" s="9">
        <v>0</v>
      </c>
      <c r="AT490" s="8">
        <v>0</v>
      </c>
      <c r="AU490" s="9">
        <v>1</v>
      </c>
      <c r="AV490" s="31">
        <v>0</v>
      </c>
      <c r="AW490" s="9">
        <v>0</v>
      </c>
      <c r="AX490" s="9">
        <v>0</v>
      </c>
      <c r="AY490" s="31">
        <v>1</v>
      </c>
      <c r="AZ490" s="21">
        <v>1995</v>
      </c>
      <c r="BA490" s="23"/>
      <c r="BB490" s="39" t="s">
        <v>433</v>
      </c>
      <c r="BC490" s="39" t="s">
        <v>433</v>
      </c>
      <c r="BD490" s="39" t="s">
        <v>433</v>
      </c>
      <c r="BE490" s="59" t="s">
        <v>433</v>
      </c>
      <c r="BF490" s="39" t="s">
        <v>433</v>
      </c>
      <c r="BG490" s="59" t="s">
        <v>433</v>
      </c>
      <c r="BM490" s="57">
        <v>1</v>
      </c>
      <c r="BN490" s="18">
        <v>0</v>
      </c>
      <c r="BO490" s="53">
        <f>1-BP490</f>
        <v>0.63200000000000001</v>
      </c>
      <c r="BP490" s="54">
        <v>0.36799999999999999</v>
      </c>
      <c r="BQ490" s="53">
        <f>1-BR490</f>
        <v>0.371</v>
      </c>
      <c r="BR490" s="54">
        <v>0.629</v>
      </c>
      <c r="BT490" s="18"/>
      <c r="BU490">
        <v>0</v>
      </c>
      <c r="BV490" s="18">
        <v>1</v>
      </c>
      <c r="BW490" s="18" t="s">
        <v>104</v>
      </c>
      <c r="CD490" s="18"/>
      <c r="CG490" s="18"/>
      <c r="CJ490" s="25">
        <v>37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 s="18">
        <v>0</v>
      </c>
      <c r="CS490">
        <v>0</v>
      </c>
      <c r="CT490">
        <v>0</v>
      </c>
      <c r="CU490">
        <f>1</f>
        <v>1</v>
      </c>
      <c r="CV490" s="18">
        <v>0</v>
      </c>
      <c r="CW490">
        <v>0</v>
      </c>
      <c r="CX490">
        <v>0</v>
      </c>
      <c r="CY490">
        <v>0</v>
      </c>
      <c r="CZ490">
        <v>0</v>
      </c>
      <c r="DA490" s="18">
        <v>0</v>
      </c>
      <c r="DB490">
        <v>0</v>
      </c>
      <c r="DC490">
        <v>0</v>
      </c>
      <c r="DD490">
        <v>1</v>
      </c>
      <c r="DE490">
        <v>1</v>
      </c>
      <c r="DF490">
        <v>1</v>
      </c>
      <c r="DG490">
        <v>0</v>
      </c>
      <c r="DH490">
        <v>1</v>
      </c>
      <c r="DI490">
        <v>0</v>
      </c>
      <c r="DJ490">
        <v>0</v>
      </c>
      <c r="DK490">
        <v>1</v>
      </c>
      <c r="DL490" s="18">
        <v>0</v>
      </c>
      <c r="DN490" s="18"/>
      <c r="DS490" s="43" t="s">
        <v>397</v>
      </c>
    </row>
    <row r="491" spans="1:123" x14ac:dyDescent="0.25">
      <c r="A491">
        <v>490</v>
      </c>
      <c r="B491">
        <v>31</v>
      </c>
      <c r="C491" s="25" t="s">
        <v>660</v>
      </c>
      <c r="D491" s="12">
        <v>19.3</v>
      </c>
      <c r="E491" s="14">
        <f t="shared" si="377"/>
        <v>1.2363869314541962</v>
      </c>
      <c r="F491" s="7">
        <v>15.61</v>
      </c>
      <c r="G491" s="7">
        <f t="shared" si="378"/>
        <v>18.063613068545806</v>
      </c>
      <c r="H491" s="16">
        <f t="shared" si="379"/>
        <v>20.536386931454196</v>
      </c>
      <c r="I491" s="11">
        <f t="shared" si="380"/>
        <v>0.37730504926893033</v>
      </c>
      <c r="J491" s="39">
        <f t="shared" si="381"/>
        <v>2.4170727051180674E-2</v>
      </c>
      <c r="K491" s="39">
        <f t="shared" si="382"/>
        <v>41.372359130221227</v>
      </c>
      <c r="L491" s="39">
        <f t="shared" si="383"/>
        <v>0.35313432221774965</v>
      </c>
      <c r="M491" s="39">
        <f t="shared" si="384"/>
        <v>0.401475776320111</v>
      </c>
      <c r="N491" s="42"/>
      <c r="O491" s="8"/>
      <c r="P491" s="9"/>
      <c r="Q491" s="9"/>
      <c r="R491" s="8"/>
      <c r="S491" s="9"/>
      <c r="T491" s="9"/>
      <c r="U491" s="8"/>
      <c r="V491" s="9"/>
      <c r="W491" s="9"/>
      <c r="X491" s="9"/>
      <c r="Y491" s="8"/>
      <c r="Z491" s="9"/>
      <c r="AA491" s="8">
        <v>0</v>
      </c>
      <c r="AB491" s="9">
        <v>1</v>
      </c>
      <c r="AC491" s="8">
        <v>0</v>
      </c>
      <c r="AD491" s="9">
        <v>1</v>
      </c>
      <c r="AE491" s="9">
        <v>0</v>
      </c>
      <c r="AF491" s="9">
        <v>0</v>
      </c>
      <c r="AG491" s="9">
        <v>0</v>
      </c>
      <c r="AH491" s="8">
        <v>1476</v>
      </c>
      <c r="AI491" s="9">
        <v>7</v>
      </c>
      <c r="AJ491" s="9">
        <f t="shared" ref="AJ491:AJ540" si="385">AH491-AI491-1</f>
        <v>1468</v>
      </c>
      <c r="AL491" s="7">
        <v>9</v>
      </c>
      <c r="AM491" s="7">
        <v>10.6</v>
      </c>
      <c r="AN491" s="9">
        <v>1</v>
      </c>
      <c r="AO491" s="9">
        <v>0</v>
      </c>
      <c r="AP491" s="9">
        <v>0</v>
      </c>
      <c r="AQ491" s="9">
        <v>1</v>
      </c>
      <c r="AR491" s="9">
        <v>0</v>
      </c>
      <c r="AS491" s="9">
        <v>0</v>
      </c>
      <c r="AT491" s="8">
        <v>0</v>
      </c>
      <c r="AU491" s="9">
        <v>1</v>
      </c>
      <c r="AV491" s="31">
        <v>0</v>
      </c>
      <c r="AW491" s="9">
        <v>0</v>
      </c>
      <c r="AX491" s="9">
        <v>0</v>
      </c>
      <c r="AY491" s="31">
        <v>1</v>
      </c>
      <c r="AZ491" s="21">
        <v>1995</v>
      </c>
      <c r="BA491" s="23"/>
      <c r="BB491" s="39" t="s">
        <v>433</v>
      </c>
      <c r="BC491" s="39" t="s">
        <v>433</v>
      </c>
      <c r="BD491" s="39" t="s">
        <v>433</v>
      </c>
      <c r="BE491" s="59" t="s">
        <v>433</v>
      </c>
      <c r="BF491" s="39" t="s">
        <v>433</v>
      </c>
      <c r="BG491" s="59" t="s">
        <v>433</v>
      </c>
      <c r="BM491" s="57">
        <v>1</v>
      </c>
      <c r="BN491" s="18">
        <v>0</v>
      </c>
      <c r="BO491" s="53">
        <f>1-BP491</f>
        <v>0.63200000000000001</v>
      </c>
      <c r="BP491" s="54">
        <v>0.36799999999999999</v>
      </c>
      <c r="BQ491" s="53">
        <f>1-BR491</f>
        <v>0.371</v>
      </c>
      <c r="BR491" s="54">
        <v>0.629</v>
      </c>
      <c r="BT491" s="18"/>
      <c r="BU491">
        <v>0</v>
      </c>
      <c r="BV491" s="18">
        <v>1</v>
      </c>
      <c r="BW491" s="18" t="s">
        <v>104</v>
      </c>
      <c r="CD491" s="18"/>
      <c r="CG491" s="18"/>
      <c r="CJ491" s="25">
        <v>37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 s="18">
        <v>0</v>
      </c>
      <c r="CS491">
        <v>0</v>
      </c>
      <c r="CT491">
        <v>0</v>
      </c>
      <c r="CU491">
        <f>1</f>
        <v>1</v>
      </c>
      <c r="CV491" s="18">
        <v>0</v>
      </c>
      <c r="CW491">
        <v>0</v>
      </c>
      <c r="CX491">
        <v>0</v>
      </c>
      <c r="CY491">
        <v>0</v>
      </c>
      <c r="CZ491">
        <v>0</v>
      </c>
      <c r="DA491" s="18">
        <v>0</v>
      </c>
      <c r="DB491">
        <v>0</v>
      </c>
      <c r="DC491">
        <v>0</v>
      </c>
      <c r="DD491">
        <v>1</v>
      </c>
      <c r="DE491">
        <v>1</v>
      </c>
      <c r="DF491">
        <v>1</v>
      </c>
      <c r="DG491">
        <v>0</v>
      </c>
      <c r="DH491">
        <v>1</v>
      </c>
      <c r="DI491">
        <v>0</v>
      </c>
      <c r="DJ491">
        <v>0</v>
      </c>
      <c r="DK491">
        <v>1</v>
      </c>
      <c r="DL491" s="18">
        <v>0</v>
      </c>
      <c r="DN491" s="18"/>
      <c r="DS491" s="43" t="s">
        <v>397</v>
      </c>
    </row>
    <row r="492" spans="1:123" x14ac:dyDescent="0.25">
      <c r="A492">
        <v>491</v>
      </c>
      <c r="B492">
        <v>31</v>
      </c>
      <c r="C492" s="25" t="s">
        <v>660</v>
      </c>
      <c r="D492" s="12">
        <v>18.899999999999999</v>
      </c>
      <c r="E492" s="14">
        <f t="shared" si="377"/>
        <v>0.84074733096085397</v>
      </c>
      <c r="F492" s="7">
        <v>22.48</v>
      </c>
      <c r="G492" s="7">
        <f t="shared" si="378"/>
        <v>18.059252669039143</v>
      </c>
      <c r="H492" s="16">
        <f t="shared" si="379"/>
        <v>19.740747330960854</v>
      </c>
      <c r="I492" s="11">
        <f t="shared" si="380"/>
        <v>0.50605090150970966</v>
      </c>
      <c r="J492" s="39">
        <f t="shared" si="381"/>
        <v>2.2511161099186373E-2</v>
      </c>
      <c r="K492" s="39">
        <f t="shared" si="382"/>
        <v>44.42240875954387</v>
      </c>
      <c r="L492" s="39">
        <f t="shared" si="383"/>
        <v>0.48353974041052328</v>
      </c>
      <c r="M492" s="39">
        <f t="shared" si="384"/>
        <v>0.52856206260889604</v>
      </c>
      <c r="N492" s="42"/>
      <c r="O492" s="8"/>
      <c r="P492" s="9"/>
      <c r="Q492" s="9"/>
      <c r="R492" s="8"/>
      <c r="S492" s="9"/>
      <c r="T492" s="9"/>
      <c r="U492" s="8"/>
      <c r="V492" s="9"/>
      <c r="W492" s="9"/>
      <c r="X492" s="9"/>
      <c r="Y492" s="8"/>
      <c r="Z492" s="9"/>
      <c r="AA492" s="8">
        <v>0</v>
      </c>
      <c r="AB492" s="9">
        <v>1</v>
      </c>
      <c r="AC492" s="8">
        <v>0</v>
      </c>
      <c r="AD492" s="9">
        <v>1</v>
      </c>
      <c r="AE492" s="9">
        <v>0</v>
      </c>
      <c r="AF492" s="9">
        <v>0</v>
      </c>
      <c r="AG492" s="9">
        <v>0</v>
      </c>
      <c r="AH492" s="8">
        <v>1476</v>
      </c>
      <c r="AI492" s="9">
        <v>7</v>
      </c>
      <c r="AJ492" s="9">
        <f t="shared" si="385"/>
        <v>1468</v>
      </c>
      <c r="AL492" s="7">
        <v>9</v>
      </c>
      <c r="AM492" s="7">
        <v>10.6</v>
      </c>
      <c r="AN492" s="9">
        <v>1</v>
      </c>
      <c r="AO492" s="9">
        <v>0</v>
      </c>
      <c r="AP492" s="9">
        <v>0</v>
      </c>
      <c r="AQ492" s="9">
        <v>1</v>
      </c>
      <c r="AR492" s="9">
        <v>0</v>
      </c>
      <c r="AS492" s="9">
        <v>0</v>
      </c>
      <c r="AT492" s="8">
        <v>0</v>
      </c>
      <c r="AU492" s="9">
        <v>1</v>
      </c>
      <c r="AV492" s="31">
        <v>0</v>
      </c>
      <c r="AW492" s="9">
        <v>0</v>
      </c>
      <c r="AX492" s="9">
        <v>0</v>
      </c>
      <c r="AY492" s="31">
        <v>1</v>
      </c>
      <c r="AZ492" s="21">
        <v>1995</v>
      </c>
      <c r="BA492" s="23"/>
      <c r="BB492" s="39" t="s">
        <v>433</v>
      </c>
      <c r="BC492" s="39" t="s">
        <v>433</v>
      </c>
      <c r="BD492" s="39" t="s">
        <v>433</v>
      </c>
      <c r="BE492" s="59" t="s">
        <v>433</v>
      </c>
      <c r="BF492" s="39" t="s">
        <v>433</v>
      </c>
      <c r="BG492" s="59" t="s">
        <v>433</v>
      </c>
      <c r="BM492" s="57">
        <v>1</v>
      </c>
      <c r="BN492" s="18">
        <v>0</v>
      </c>
      <c r="BO492" s="53">
        <f t="shared" ref="BO492:BO501" si="386">1-BP492</f>
        <v>0.63200000000000001</v>
      </c>
      <c r="BP492" s="54">
        <v>0.36799999999999999</v>
      </c>
      <c r="BQ492" s="53">
        <f t="shared" ref="BQ492:BQ501" si="387">1-BR492</f>
        <v>0.371</v>
      </c>
      <c r="BR492" s="54">
        <v>0.629</v>
      </c>
      <c r="BT492" s="18"/>
      <c r="BU492">
        <v>0</v>
      </c>
      <c r="BV492" s="18">
        <v>1</v>
      </c>
      <c r="BW492" s="18" t="s">
        <v>104</v>
      </c>
      <c r="CD492" s="18"/>
      <c r="CG492" s="18"/>
      <c r="CJ492" s="25">
        <v>37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 s="18">
        <v>0</v>
      </c>
      <c r="CS492">
        <v>0</v>
      </c>
      <c r="CT492">
        <v>0</v>
      </c>
      <c r="CU492">
        <f>1</f>
        <v>1</v>
      </c>
      <c r="CV492" s="18">
        <v>0</v>
      </c>
      <c r="CW492">
        <v>0</v>
      </c>
      <c r="CX492">
        <v>0</v>
      </c>
      <c r="CY492">
        <v>0</v>
      </c>
      <c r="CZ492">
        <v>0</v>
      </c>
      <c r="DA492" s="18">
        <v>0</v>
      </c>
      <c r="DB492">
        <v>0</v>
      </c>
      <c r="DC492">
        <v>0</v>
      </c>
      <c r="DD492">
        <v>1</v>
      </c>
      <c r="DE492">
        <v>1</v>
      </c>
      <c r="DF492">
        <v>1</v>
      </c>
      <c r="DG492">
        <v>0</v>
      </c>
      <c r="DH492">
        <v>1</v>
      </c>
      <c r="DI492">
        <v>0</v>
      </c>
      <c r="DJ492">
        <v>0</v>
      </c>
      <c r="DK492">
        <v>1</v>
      </c>
      <c r="DL492" s="18">
        <v>0</v>
      </c>
      <c r="DN492" s="18"/>
      <c r="DS492" s="43" t="s">
        <v>397</v>
      </c>
    </row>
    <row r="493" spans="1:123" x14ac:dyDescent="0.25">
      <c r="A493">
        <v>492</v>
      </c>
      <c r="B493">
        <v>31</v>
      </c>
      <c r="C493" s="25" t="s">
        <v>660</v>
      </c>
      <c r="D493" s="12">
        <v>15.2</v>
      </c>
      <c r="E493" s="14">
        <f t="shared" si="377"/>
        <v>0.58800773694390707</v>
      </c>
      <c r="F493" s="7">
        <v>25.85</v>
      </c>
      <c r="G493" s="7">
        <f t="shared" si="378"/>
        <v>14.611992263056091</v>
      </c>
      <c r="H493" s="16">
        <f t="shared" si="379"/>
        <v>15.788007736943907</v>
      </c>
      <c r="I493" s="11">
        <f t="shared" si="380"/>
        <v>0.55929032276646651</v>
      </c>
      <c r="J493" s="39">
        <f t="shared" si="381"/>
        <v>2.1635989275298514E-2</v>
      </c>
      <c r="K493" s="39">
        <f t="shared" si="382"/>
        <v>46.219287099651368</v>
      </c>
      <c r="L493" s="39">
        <f t="shared" si="383"/>
        <v>0.53765433349116798</v>
      </c>
      <c r="M493" s="39">
        <f t="shared" si="384"/>
        <v>0.58092631204176504</v>
      </c>
      <c r="N493" s="42"/>
      <c r="O493" s="8"/>
      <c r="P493" s="9"/>
      <c r="Q493" s="9"/>
      <c r="R493" s="8"/>
      <c r="S493" s="9"/>
      <c r="T493" s="9"/>
      <c r="U493" s="8"/>
      <c r="V493" s="9"/>
      <c r="W493" s="9"/>
      <c r="X493" s="9"/>
      <c r="Y493" s="8"/>
      <c r="Z493" s="9"/>
      <c r="AA493" s="8">
        <v>0</v>
      </c>
      <c r="AB493" s="9">
        <v>1</v>
      </c>
      <c r="AC493" s="8">
        <v>0</v>
      </c>
      <c r="AD493" s="9">
        <v>1</v>
      </c>
      <c r="AE493" s="9">
        <v>0</v>
      </c>
      <c r="AF493" s="9">
        <v>0</v>
      </c>
      <c r="AG493" s="9">
        <v>0</v>
      </c>
      <c r="AH493" s="8">
        <v>1476</v>
      </c>
      <c r="AI493" s="9">
        <v>7</v>
      </c>
      <c r="AJ493" s="9">
        <f t="shared" si="385"/>
        <v>1468</v>
      </c>
      <c r="AL493" s="7">
        <v>9</v>
      </c>
      <c r="AM493" s="7">
        <v>10.6</v>
      </c>
      <c r="AN493" s="9">
        <v>1</v>
      </c>
      <c r="AO493" s="9">
        <v>0</v>
      </c>
      <c r="AP493" s="9">
        <v>0</v>
      </c>
      <c r="AQ493" s="9">
        <v>1</v>
      </c>
      <c r="AR493" s="9">
        <v>0</v>
      </c>
      <c r="AS493" s="9">
        <v>0</v>
      </c>
      <c r="AT493" s="8">
        <v>0</v>
      </c>
      <c r="AU493" s="9">
        <v>1</v>
      </c>
      <c r="AV493" s="31">
        <v>0</v>
      </c>
      <c r="AW493" s="9">
        <v>0</v>
      </c>
      <c r="AX493" s="9">
        <v>0</v>
      </c>
      <c r="AY493" s="31">
        <v>1</v>
      </c>
      <c r="AZ493" s="21">
        <v>1995</v>
      </c>
      <c r="BA493" s="23"/>
      <c r="BB493" s="39" t="s">
        <v>433</v>
      </c>
      <c r="BC493" s="39" t="s">
        <v>433</v>
      </c>
      <c r="BD493" s="39" t="s">
        <v>433</v>
      </c>
      <c r="BE493" s="59" t="s">
        <v>433</v>
      </c>
      <c r="BF493" s="39" t="s">
        <v>433</v>
      </c>
      <c r="BG493" s="59" t="s">
        <v>433</v>
      </c>
      <c r="BM493" s="57">
        <v>1</v>
      </c>
      <c r="BN493" s="18">
        <v>0</v>
      </c>
      <c r="BO493" s="53">
        <f t="shared" si="386"/>
        <v>0.63200000000000001</v>
      </c>
      <c r="BP493" s="54">
        <v>0.36799999999999999</v>
      </c>
      <c r="BQ493" s="53">
        <f t="shared" si="387"/>
        <v>0.371</v>
      </c>
      <c r="BR493" s="54">
        <v>0.629</v>
      </c>
      <c r="BT493" s="18"/>
      <c r="BU493">
        <v>0</v>
      </c>
      <c r="BV493" s="18">
        <v>1</v>
      </c>
      <c r="BW493" s="18" t="s">
        <v>104</v>
      </c>
      <c r="CD493" s="18"/>
      <c r="CG493" s="18"/>
      <c r="CJ493" s="25">
        <v>37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 s="18">
        <v>0</v>
      </c>
      <c r="CS493">
        <v>0</v>
      </c>
      <c r="CT493">
        <v>0</v>
      </c>
      <c r="CU493">
        <f>1</f>
        <v>1</v>
      </c>
      <c r="CV493" s="18">
        <v>0</v>
      </c>
      <c r="CW493">
        <v>0</v>
      </c>
      <c r="CX493">
        <v>0</v>
      </c>
      <c r="CY493">
        <v>0</v>
      </c>
      <c r="CZ493">
        <v>0</v>
      </c>
      <c r="DA493" s="18">
        <v>0</v>
      </c>
      <c r="DB493">
        <v>0</v>
      </c>
      <c r="DC493">
        <v>0</v>
      </c>
      <c r="DD493">
        <v>1</v>
      </c>
      <c r="DE493">
        <v>1</v>
      </c>
      <c r="DF493">
        <v>1</v>
      </c>
      <c r="DG493">
        <v>0</v>
      </c>
      <c r="DH493">
        <v>1</v>
      </c>
      <c r="DI493">
        <v>0</v>
      </c>
      <c r="DJ493">
        <v>0</v>
      </c>
      <c r="DK493">
        <v>1</v>
      </c>
      <c r="DL493" s="18">
        <v>0</v>
      </c>
      <c r="DN493" s="18"/>
      <c r="DS493" s="43" t="s">
        <v>397</v>
      </c>
    </row>
    <row r="494" spans="1:123" x14ac:dyDescent="0.25">
      <c r="A494">
        <v>493</v>
      </c>
      <c r="B494">
        <v>31</v>
      </c>
      <c r="C494" s="25" t="s">
        <v>660</v>
      </c>
      <c r="D494" s="12">
        <v>12.1</v>
      </c>
      <c r="E494" s="14">
        <f t="shared" si="377"/>
        <v>0.57318806252960686</v>
      </c>
      <c r="F494" s="7">
        <v>21.11</v>
      </c>
      <c r="G494" s="7">
        <f t="shared" si="378"/>
        <v>11.526811937470393</v>
      </c>
      <c r="H494" s="16">
        <f t="shared" si="379"/>
        <v>12.673188062529606</v>
      </c>
      <c r="I494" s="11">
        <f t="shared" si="380"/>
        <v>0.48256854443850716</v>
      </c>
      <c r="J494" s="39">
        <f t="shared" si="381"/>
        <v>2.2859713142515736E-2</v>
      </c>
      <c r="K494" s="39">
        <f t="shared" si="382"/>
        <v>43.745080866309983</v>
      </c>
      <c r="L494" s="39">
        <f t="shared" si="383"/>
        <v>0.45970883129599144</v>
      </c>
      <c r="M494" s="39">
        <f t="shared" si="384"/>
        <v>0.50542825758102294</v>
      </c>
      <c r="N494" s="42"/>
      <c r="O494" s="8"/>
      <c r="P494" s="9"/>
      <c r="Q494" s="9"/>
      <c r="R494" s="8"/>
      <c r="S494" s="9"/>
      <c r="T494" s="9"/>
      <c r="U494" s="8"/>
      <c r="V494" s="9"/>
      <c r="W494" s="9"/>
      <c r="X494" s="9"/>
      <c r="Y494" s="8"/>
      <c r="Z494" s="9"/>
      <c r="AA494" s="8">
        <v>0</v>
      </c>
      <c r="AB494" s="9">
        <v>1</v>
      </c>
      <c r="AC494" s="8">
        <v>0</v>
      </c>
      <c r="AD494" s="9">
        <v>1</v>
      </c>
      <c r="AE494" s="9">
        <v>0</v>
      </c>
      <c r="AF494" s="9">
        <v>0</v>
      </c>
      <c r="AG494" s="9">
        <v>0</v>
      </c>
      <c r="AH494" s="8">
        <v>1476</v>
      </c>
      <c r="AI494" s="9">
        <v>7</v>
      </c>
      <c r="AJ494" s="9">
        <f t="shared" si="385"/>
        <v>1468</v>
      </c>
      <c r="AL494" s="7">
        <v>9</v>
      </c>
      <c r="AM494" s="7">
        <v>10.6</v>
      </c>
      <c r="AN494" s="9">
        <v>1</v>
      </c>
      <c r="AO494" s="9">
        <v>0</v>
      </c>
      <c r="AP494" s="9">
        <v>0</v>
      </c>
      <c r="AQ494" s="9">
        <v>1</v>
      </c>
      <c r="AR494" s="9">
        <v>0</v>
      </c>
      <c r="AS494" s="9">
        <v>0</v>
      </c>
      <c r="AT494" s="8">
        <v>0</v>
      </c>
      <c r="AU494" s="9">
        <v>1</v>
      </c>
      <c r="AV494" s="31">
        <v>0</v>
      </c>
      <c r="AW494" s="9">
        <v>0</v>
      </c>
      <c r="AX494" s="9">
        <v>0</v>
      </c>
      <c r="AY494" s="31">
        <v>1</v>
      </c>
      <c r="AZ494" s="21">
        <v>1995</v>
      </c>
      <c r="BA494" s="23"/>
      <c r="BB494" s="39" t="s">
        <v>433</v>
      </c>
      <c r="BC494" s="39" t="s">
        <v>433</v>
      </c>
      <c r="BD494" s="39" t="s">
        <v>433</v>
      </c>
      <c r="BE494" s="59" t="s">
        <v>433</v>
      </c>
      <c r="BF494" s="39" t="s">
        <v>433</v>
      </c>
      <c r="BG494" s="59" t="s">
        <v>433</v>
      </c>
      <c r="BM494" s="57">
        <v>1</v>
      </c>
      <c r="BN494" s="18">
        <v>0</v>
      </c>
      <c r="BO494" s="53">
        <f t="shared" si="386"/>
        <v>0.63200000000000001</v>
      </c>
      <c r="BP494" s="54">
        <v>0.36799999999999999</v>
      </c>
      <c r="BQ494" s="53">
        <f t="shared" si="387"/>
        <v>0.371</v>
      </c>
      <c r="BR494" s="54">
        <v>0.629</v>
      </c>
      <c r="BT494" s="18"/>
      <c r="BU494">
        <v>0</v>
      </c>
      <c r="BV494" s="18">
        <v>1</v>
      </c>
      <c r="BW494" s="18" t="s">
        <v>104</v>
      </c>
      <c r="CD494" s="18"/>
      <c r="CG494" s="18"/>
      <c r="CJ494" s="25">
        <v>37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 s="18">
        <v>0</v>
      </c>
      <c r="CS494">
        <v>0</v>
      </c>
      <c r="CT494">
        <v>0</v>
      </c>
      <c r="CU494">
        <f>1</f>
        <v>1</v>
      </c>
      <c r="CV494" s="18">
        <v>0</v>
      </c>
      <c r="CW494">
        <v>0</v>
      </c>
      <c r="CX494">
        <v>0</v>
      </c>
      <c r="CY494">
        <v>0</v>
      </c>
      <c r="CZ494">
        <v>0</v>
      </c>
      <c r="DA494" s="18">
        <v>0</v>
      </c>
      <c r="DB494">
        <v>0</v>
      </c>
      <c r="DC494">
        <v>0</v>
      </c>
      <c r="DD494">
        <v>1</v>
      </c>
      <c r="DE494">
        <v>1</v>
      </c>
      <c r="DF494">
        <v>1</v>
      </c>
      <c r="DG494">
        <v>0</v>
      </c>
      <c r="DH494">
        <v>1</v>
      </c>
      <c r="DI494">
        <v>0</v>
      </c>
      <c r="DJ494">
        <v>0</v>
      </c>
      <c r="DK494">
        <v>1</v>
      </c>
      <c r="DL494" s="18">
        <v>0</v>
      </c>
      <c r="DN494" s="18"/>
      <c r="DS494" s="43" t="s">
        <v>397</v>
      </c>
    </row>
    <row r="495" spans="1:123" x14ac:dyDescent="0.25">
      <c r="A495">
        <v>494</v>
      </c>
      <c r="B495">
        <v>31</v>
      </c>
      <c r="C495" s="25" t="s">
        <v>660</v>
      </c>
      <c r="D495" s="12">
        <v>10.9</v>
      </c>
      <c r="E495" s="14">
        <f t="shared" si="377"/>
        <v>1.0976837865055389</v>
      </c>
      <c r="F495" s="7">
        <v>9.93</v>
      </c>
      <c r="G495" s="7">
        <f t="shared" si="378"/>
        <v>9.8023162134944606</v>
      </c>
      <c r="H495" s="16">
        <f t="shared" si="379"/>
        <v>11.99768378650554</v>
      </c>
      <c r="I495" s="11">
        <f t="shared" si="380"/>
        <v>0.25088200291266882</v>
      </c>
      <c r="J495" s="39">
        <f t="shared" si="381"/>
        <v>2.5265055681034123E-2</v>
      </c>
      <c r="K495" s="39">
        <f t="shared" si="382"/>
        <v>39.580360028680886</v>
      </c>
      <c r="L495" s="39">
        <f t="shared" si="383"/>
        <v>0.2256169472316347</v>
      </c>
      <c r="M495" s="39">
        <f t="shared" si="384"/>
        <v>0.27614705859370292</v>
      </c>
      <c r="N495" s="42"/>
      <c r="O495" s="8"/>
      <c r="P495" s="9"/>
      <c r="Q495" s="9"/>
      <c r="R495" s="8"/>
      <c r="S495" s="9"/>
      <c r="T495" s="9"/>
      <c r="U495" s="8"/>
      <c r="V495" s="9"/>
      <c r="W495" s="9"/>
      <c r="X495" s="9"/>
      <c r="Y495" s="8"/>
      <c r="Z495" s="9"/>
      <c r="AA495" s="8">
        <v>0</v>
      </c>
      <c r="AB495" s="9">
        <v>1</v>
      </c>
      <c r="AC495" s="8">
        <v>0</v>
      </c>
      <c r="AD495" s="9">
        <v>1</v>
      </c>
      <c r="AE495" s="9">
        <v>0</v>
      </c>
      <c r="AF495" s="9">
        <v>0</v>
      </c>
      <c r="AG495" s="9">
        <v>0</v>
      </c>
      <c r="AH495" s="8">
        <v>1476</v>
      </c>
      <c r="AI495" s="9">
        <v>7</v>
      </c>
      <c r="AJ495" s="9">
        <f t="shared" si="385"/>
        <v>1468</v>
      </c>
      <c r="AL495" s="7">
        <v>9</v>
      </c>
      <c r="AM495" s="7">
        <v>10.6</v>
      </c>
      <c r="AN495" s="9">
        <v>1</v>
      </c>
      <c r="AO495" s="9">
        <v>0</v>
      </c>
      <c r="AP495" s="9">
        <v>0</v>
      </c>
      <c r="AQ495" s="9">
        <v>1</v>
      </c>
      <c r="AR495" s="9">
        <v>0</v>
      </c>
      <c r="AS495" s="9">
        <v>0</v>
      </c>
      <c r="AT495" s="8">
        <v>0</v>
      </c>
      <c r="AU495" s="9">
        <v>1</v>
      </c>
      <c r="AV495" s="31">
        <v>0</v>
      </c>
      <c r="AW495" s="9">
        <v>0</v>
      </c>
      <c r="AX495" s="9">
        <v>0</v>
      </c>
      <c r="AY495" s="31">
        <v>1</v>
      </c>
      <c r="AZ495" s="21">
        <v>1995</v>
      </c>
      <c r="BA495" s="23"/>
      <c r="BB495" s="39" t="s">
        <v>433</v>
      </c>
      <c r="BC495" s="39" t="s">
        <v>433</v>
      </c>
      <c r="BD495" s="39" t="s">
        <v>433</v>
      </c>
      <c r="BE495" s="59" t="s">
        <v>433</v>
      </c>
      <c r="BF495" s="39" t="s">
        <v>433</v>
      </c>
      <c r="BG495" s="59" t="s">
        <v>433</v>
      </c>
      <c r="BM495" s="57">
        <v>1</v>
      </c>
      <c r="BN495" s="18">
        <v>0</v>
      </c>
      <c r="BO495" s="53">
        <f t="shared" si="386"/>
        <v>0.63200000000000001</v>
      </c>
      <c r="BP495" s="54">
        <v>0.36799999999999999</v>
      </c>
      <c r="BQ495" s="53">
        <f t="shared" si="387"/>
        <v>0.371</v>
      </c>
      <c r="BR495" s="54">
        <v>0.629</v>
      </c>
      <c r="BT495" s="18"/>
      <c r="BU495">
        <v>0</v>
      </c>
      <c r="BV495" s="18">
        <v>1</v>
      </c>
      <c r="BW495" s="18" t="s">
        <v>104</v>
      </c>
      <c r="CD495" s="18"/>
      <c r="CG495" s="18"/>
      <c r="CJ495" s="25">
        <v>37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 s="18">
        <v>0</v>
      </c>
      <c r="CS495">
        <v>0</v>
      </c>
      <c r="CT495">
        <v>0</v>
      </c>
      <c r="CU495">
        <f>1</f>
        <v>1</v>
      </c>
      <c r="CV495" s="18">
        <v>0</v>
      </c>
      <c r="CW495">
        <v>0</v>
      </c>
      <c r="CX495">
        <v>0</v>
      </c>
      <c r="CY495">
        <v>0</v>
      </c>
      <c r="CZ495">
        <v>0</v>
      </c>
      <c r="DA495" s="18">
        <v>0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v>0</v>
      </c>
      <c r="DH495">
        <v>1</v>
      </c>
      <c r="DI495">
        <v>0</v>
      </c>
      <c r="DJ495">
        <v>0</v>
      </c>
      <c r="DK495">
        <v>1</v>
      </c>
      <c r="DL495" s="18">
        <v>0</v>
      </c>
      <c r="DN495" s="18"/>
      <c r="DS495" s="43" t="s">
        <v>397</v>
      </c>
    </row>
    <row r="496" spans="1:123" x14ac:dyDescent="0.25">
      <c r="A496">
        <v>495</v>
      </c>
      <c r="B496">
        <v>31</v>
      </c>
      <c r="C496" s="25" t="s">
        <v>660</v>
      </c>
      <c r="D496" s="12">
        <v>13.7</v>
      </c>
      <c r="E496" s="14">
        <f t="shared" si="377"/>
        <v>3.3171912832929782</v>
      </c>
      <c r="F496" s="7">
        <v>4.13</v>
      </c>
      <c r="G496" s="7">
        <f t="shared" si="378"/>
        <v>10.382808716707022</v>
      </c>
      <c r="H496" s="16">
        <f t="shared" si="379"/>
        <v>17.017191283292977</v>
      </c>
      <c r="I496" s="11">
        <f t="shared" si="380"/>
        <v>0.10717130145140812</v>
      </c>
      <c r="J496" s="39">
        <f t="shared" si="381"/>
        <v>2.5949467663779209E-2</v>
      </c>
      <c r="K496" s="39">
        <f t="shared" si="382"/>
        <v>38.536436005422189</v>
      </c>
      <c r="L496" s="39">
        <f t="shared" si="383"/>
        <v>8.12218337876289E-2</v>
      </c>
      <c r="M496" s="39">
        <f t="shared" si="384"/>
        <v>0.13312076911518733</v>
      </c>
      <c r="N496" s="42"/>
      <c r="O496" s="8"/>
      <c r="P496" s="9"/>
      <c r="Q496" s="9"/>
      <c r="R496" s="8"/>
      <c r="S496" s="9"/>
      <c r="T496" s="9"/>
      <c r="U496" s="8"/>
      <c r="V496" s="9"/>
      <c r="W496" s="9"/>
      <c r="X496" s="9"/>
      <c r="Y496" s="8"/>
      <c r="Z496" s="9"/>
      <c r="AA496" s="8">
        <v>0</v>
      </c>
      <c r="AB496" s="9">
        <v>1</v>
      </c>
      <c r="AC496" s="8">
        <v>0</v>
      </c>
      <c r="AD496" s="9">
        <v>1</v>
      </c>
      <c r="AE496" s="9">
        <v>0</v>
      </c>
      <c r="AF496" s="9">
        <v>0</v>
      </c>
      <c r="AG496" s="9">
        <v>0</v>
      </c>
      <c r="AH496" s="8">
        <v>1476</v>
      </c>
      <c r="AI496" s="9">
        <v>7</v>
      </c>
      <c r="AJ496" s="9">
        <f t="shared" si="385"/>
        <v>1468</v>
      </c>
      <c r="AL496" s="7">
        <v>9</v>
      </c>
      <c r="AM496" s="7">
        <v>10.6</v>
      </c>
      <c r="AN496" s="9">
        <v>1</v>
      </c>
      <c r="AO496" s="9">
        <v>0</v>
      </c>
      <c r="AP496" s="9">
        <v>0</v>
      </c>
      <c r="AQ496" s="9">
        <v>1</v>
      </c>
      <c r="AR496" s="9">
        <v>0</v>
      </c>
      <c r="AS496" s="9">
        <v>0</v>
      </c>
      <c r="AT496" s="8">
        <v>0</v>
      </c>
      <c r="AU496" s="9">
        <v>1</v>
      </c>
      <c r="AV496" s="31">
        <v>0</v>
      </c>
      <c r="AW496" s="9">
        <v>0</v>
      </c>
      <c r="AX496" s="9">
        <v>0</v>
      </c>
      <c r="AY496" s="31">
        <v>1</v>
      </c>
      <c r="AZ496" s="21">
        <v>1995</v>
      </c>
      <c r="BA496" s="23"/>
      <c r="BB496" s="39" t="s">
        <v>433</v>
      </c>
      <c r="BC496" s="39" t="s">
        <v>433</v>
      </c>
      <c r="BD496" s="39" t="s">
        <v>433</v>
      </c>
      <c r="BE496" s="59" t="s">
        <v>433</v>
      </c>
      <c r="BF496" s="39" t="s">
        <v>433</v>
      </c>
      <c r="BG496" s="59" t="s">
        <v>433</v>
      </c>
      <c r="BM496" s="57">
        <v>1</v>
      </c>
      <c r="BN496" s="18">
        <v>0</v>
      </c>
      <c r="BO496" s="53">
        <f t="shared" si="386"/>
        <v>0.63200000000000001</v>
      </c>
      <c r="BP496" s="54">
        <v>0.36799999999999999</v>
      </c>
      <c r="BQ496" s="53">
        <f t="shared" si="387"/>
        <v>0.371</v>
      </c>
      <c r="BR496" s="54">
        <v>0.629</v>
      </c>
      <c r="BT496" s="18"/>
      <c r="BU496">
        <v>0</v>
      </c>
      <c r="BV496" s="18">
        <v>1</v>
      </c>
      <c r="BW496" s="18" t="s">
        <v>104</v>
      </c>
      <c r="CD496" s="18"/>
      <c r="CG496" s="18"/>
      <c r="CJ496" s="25">
        <v>37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 s="18">
        <v>1</v>
      </c>
      <c r="CS496">
        <v>0</v>
      </c>
      <c r="CT496">
        <v>1</v>
      </c>
      <c r="CU496">
        <v>0</v>
      </c>
      <c r="CV496" s="18">
        <v>0</v>
      </c>
      <c r="CW496">
        <v>1</v>
      </c>
      <c r="CX496">
        <v>0</v>
      </c>
      <c r="CY496">
        <v>0</v>
      </c>
      <c r="CZ496">
        <v>0</v>
      </c>
      <c r="DA496" s="18">
        <v>0</v>
      </c>
      <c r="DB496">
        <v>0</v>
      </c>
      <c r="DC496">
        <v>0</v>
      </c>
      <c r="DD496">
        <v>1</v>
      </c>
      <c r="DE496">
        <v>1</v>
      </c>
      <c r="DF496">
        <v>1</v>
      </c>
      <c r="DG496">
        <v>0</v>
      </c>
      <c r="DH496">
        <v>1</v>
      </c>
      <c r="DI496">
        <v>0</v>
      </c>
      <c r="DJ496">
        <v>0</v>
      </c>
      <c r="DK496">
        <v>1</v>
      </c>
      <c r="DL496" s="18">
        <v>0</v>
      </c>
      <c r="DN496" s="18"/>
      <c r="DS496" s="43" t="s">
        <v>397</v>
      </c>
    </row>
    <row r="497" spans="1:123" x14ac:dyDescent="0.25">
      <c r="A497">
        <v>496</v>
      </c>
      <c r="B497">
        <v>31</v>
      </c>
      <c r="C497" s="25" t="s">
        <v>660</v>
      </c>
      <c r="D497" s="12">
        <v>12.6</v>
      </c>
      <c r="E497" s="14">
        <f t="shared" si="377"/>
        <v>5.25</v>
      </c>
      <c r="F497" s="7">
        <v>2.4</v>
      </c>
      <c r="G497" s="7">
        <f t="shared" si="378"/>
        <v>7.35</v>
      </c>
      <c r="H497" s="16">
        <f t="shared" si="379"/>
        <v>17.850000000000001</v>
      </c>
      <c r="I497" s="11">
        <f t="shared" si="380"/>
        <v>6.2516961111875644E-2</v>
      </c>
      <c r="J497" s="39">
        <f t="shared" si="381"/>
        <v>2.6048733796614851E-2</v>
      </c>
      <c r="K497" s="39">
        <f t="shared" si="382"/>
        <v>38.389581920099104</v>
      </c>
      <c r="L497" s="39">
        <f t="shared" si="383"/>
        <v>3.6468227315260796E-2</v>
      </c>
      <c r="M497" s="39">
        <f t="shared" si="384"/>
        <v>8.8565694908490492E-2</v>
      </c>
      <c r="N497" s="42"/>
      <c r="O497" s="8"/>
      <c r="P497" s="9"/>
      <c r="Q497" s="9"/>
      <c r="R497" s="8"/>
      <c r="S497" s="9"/>
      <c r="T497" s="9"/>
      <c r="U497" s="8"/>
      <c r="V497" s="9"/>
      <c r="W497" s="9"/>
      <c r="X497" s="9"/>
      <c r="Y497" s="8"/>
      <c r="Z497" s="9"/>
      <c r="AA497" s="8">
        <v>0</v>
      </c>
      <c r="AB497" s="9">
        <v>1</v>
      </c>
      <c r="AC497" s="8">
        <v>0</v>
      </c>
      <c r="AD497" s="9">
        <v>1</v>
      </c>
      <c r="AE497" s="9">
        <v>0</v>
      </c>
      <c r="AF497" s="9">
        <v>0</v>
      </c>
      <c r="AG497" s="9">
        <v>0</v>
      </c>
      <c r="AH497" s="8">
        <v>1476</v>
      </c>
      <c r="AI497" s="9">
        <v>7</v>
      </c>
      <c r="AJ497" s="9">
        <f t="shared" si="385"/>
        <v>1468</v>
      </c>
      <c r="AL497" s="7">
        <v>9</v>
      </c>
      <c r="AM497" s="7">
        <v>10.6</v>
      </c>
      <c r="AN497" s="9">
        <v>1</v>
      </c>
      <c r="AO497" s="9">
        <v>0</v>
      </c>
      <c r="AP497" s="9">
        <v>0</v>
      </c>
      <c r="AQ497" s="9">
        <v>1</v>
      </c>
      <c r="AR497" s="9">
        <v>0</v>
      </c>
      <c r="AS497" s="9">
        <v>0</v>
      </c>
      <c r="AT497" s="8">
        <v>0</v>
      </c>
      <c r="AU497" s="9">
        <v>1</v>
      </c>
      <c r="AV497" s="31">
        <v>0</v>
      </c>
      <c r="AW497" s="9">
        <v>0</v>
      </c>
      <c r="AX497" s="9">
        <v>0</v>
      </c>
      <c r="AY497" s="31">
        <v>1</v>
      </c>
      <c r="AZ497" s="21">
        <v>1995</v>
      </c>
      <c r="BA497" s="23"/>
      <c r="BB497" s="39" t="s">
        <v>433</v>
      </c>
      <c r="BC497" s="39" t="s">
        <v>433</v>
      </c>
      <c r="BD497" s="39" t="s">
        <v>433</v>
      </c>
      <c r="BE497" s="59" t="s">
        <v>433</v>
      </c>
      <c r="BF497" s="39" t="s">
        <v>433</v>
      </c>
      <c r="BG497" s="59" t="s">
        <v>433</v>
      </c>
      <c r="BM497" s="57">
        <v>1</v>
      </c>
      <c r="BN497" s="18">
        <v>0</v>
      </c>
      <c r="BO497" s="53">
        <f t="shared" si="386"/>
        <v>0.63200000000000001</v>
      </c>
      <c r="BP497" s="54">
        <v>0.36799999999999999</v>
      </c>
      <c r="BQ497" s="53">
        <f t="shared" si="387"/>
        <v>0.371</v>
      </c>
      <c r="BR497" s="54">
        <v>0.629</v>
      </c>
      <c r="BT497" s="18"/>
      <c r="BU497">
        <v>0</v>
      </c>
      <c r="BV497" s="18">
        <v>1</v>
      </c>
      <c r="BW497" s="18" t="s">
        <v>104</v>
      </c>
      <c r="CD497" s="18"/>
      <c r="CG497" s="18"/>
      <c r="CJ497" s="25">
        <v>37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 s="18">
        <v>1</v>
      </c>
      <c r="CS497">
        <v>0</v>
      </c>
      <c r="CT497">
        <v>1</v>
      </c>
      <c r="CU497">
        <v>0</v>
      </c>
      <c r="CV497" s="18">
        <v>0</v>
      </c>
      <c r="CW497">
        <v>1</v>
      </c>
      <c r="CX497">
        <v>0</v>
      </c>
      <c r="CY497">
        <v>0</v>
      </c>
      <c r="CZ497">
        <v>0</v>
      </c>
      <c r="DA497" s="18">
        <v>0</v>
      </c>
      <c r="DB497">
        <v>0</v>
      </c>
      <c r="DC497">
        <v>0</v>
      </c>
      <c r="DD497">
        <v>1</v>
      </c>
      <c r="DE497">
        <v>1</v>
      </c>
      <c r="DF497">
        <v>1</v>
      </c>
      <c r="DG497">
        <v>0</v>
      </c>
      <c r="DH497">
        <v>1</v>
      </c>
      <c r="DI497">
        <v>0</v>
      </c>
      <c r="DJ497">
        <v>0</v>
      </c>
      <c r="DK497">
        <v>1</v>
      </c>
      <c r="DL497" s="18">
        <v>0</v>
      </c>
      <c r="DN497" s="18"/>
      <c r="DS497" s="43" t="s">
        <v>397</v>
      </c>
    </row>
    <row r="498" spans="1:123" x14ac:dyDescent="0.25">
      <c r="A498">
        <v>497</v>
      </c>
      <c r="B498">
        <v>31</v>
      </c>
      <c r="C498" s="25" t="s">
        <v>660</v>
      </c>
      <c r="D498" s="12">
        <v>19.600000000000001</v>
      </c>
      <c r="E498" s="14">
        <f t="shared" si="377"/>
        <v>2.5000000000000004</v>
      </c>
      <c r="F498" s="7">
        <v>7.84</v>
      </c>
      <c r="G498" s="7">
        <f t="shared" si="378"/>
        <v>17.100000000000001</v>
      </c>
      <c r="H498" s="16">
        <f t="shared" si="379"/>
        <v>22.1</v>
      </c>
      <c r="I498" s="11">
        <f t="shared" si="380"/>
        <v>0.20046853007196822</v>
      </c>
      <c r="J498" s="39">
        <f t="shared" si="381"/>
        <v>2.5569965570404109E-2</v>
      </c>
      <c r="K498" s="39">
        <f t="shared" si="382"/>
        <v>39.108382733117459</v>
      </c>
      <c r="L498" s="39">
        <f t="shared" si="383"/>
        <v>0.1748985645015641</v>
      </c>
      <c r="M498" s="39">
        <f t="shared" si="384"/>
        <v>0.22603849564237233</v>
      </c>
      <c r="N498" s="42"/>
      <c r="O498" s="8"/>
      <c r="P498" s="9"/>
      <c r="Q498" s="9"/>
      <c r="R498" s="8"/>
      <c r="S498" s="9"/>
      <c r="T498" s="9"/>
      <c r="U498" s="8"/>
      <c r="V498" s="9"/>
      <c r="W498" s="9"/>
      <c r="X498" s="9"/>
      <c r="Y498" s="8"/>
      <c r="Z498" s="9"/>
      <c r="AA498" s="8">
        <v>0</v>
      </c>
      <c r="AB498" s="9">
        <v>1</v>
      </c>
      <c r="AC498" s="8">
        <v>0</v>
      </c>
      <c r="AD498" s="9">
        <v>1</v>
      </c>
      <c r="AE498" s="9">
        <v>0</v>
      </c>
      <c r="AF498" s="9">
        <v>0</v>
      </c>
      <c r="AG498" s="9">
        <v>0</v>
      </c>
      <c r="AH498" s="8">
        <v>1476</v>
      </c>
      <c r="AI498" s="9">
        <v>7</v>
      </c>
      <c r="AJ498" s="9">
        <f t="shared" si="385"/>
        <v>1468</v>
      </c>
      <c r="AL498" s="7">
        <v>9</v>
      </c>
      <c r="AM498" s="7">
        <v>10.6</v>
      </c>
      <c r="AN498" s="9">
        <v>1</v>
      </c>
      <c r="AO498" s="9">
        <v>0</v>
      </c>
      <c r="AP498" s="9">
        <v>0</v>
      </c>
      <c r="AQ498" s="9">
        <v>1</v>
      </c>
      <c r="AR498" s="9">
        <v>0</v>
      </c>
      <c r="AS498" s="9">
        <v>0</v>
      </c>
      <c r="AT498" s="8">
        <v>0</v>
      </c>
      <c r="AU498" s="9">
        <v>1</v>
      </c>
      <c r="AV498" s="31">
        <v>0</v>
      </c>
      <c r="AW498" s="9">
        <v>0</v>
      </c>
      <c r="AX498" s="9">
        <v>0</v>
      </c>
      <c r="AY498" s="31">
        <v>1</v>
      </c>
      <c r="AZ498" s="21">
        <v>1995</v>
      </c>
      <c r="BA498" s="23"/>
      <c r="BB498" s="39" t="s">
        <v>433</v>
      </c>
      <c r="BC498" s="39" t="s">
        <v>433</v>
      </c>
      <c r="BD498" s="39" t="s">
        <v>433</v>
      </c>
      <c r="BE498" s="59" t="s">
        <v>433</v>
      </c>
      <c r="BF498" s="39" t="s">
        <v>433</v>
      </c>
      <c r="BG498" s="59" t="s">
        <v>433</v>
      </c>
      <c r="BM498" s="57">
        <v>1</v>
      </c>
      <c r="BN498" s="18">
        <v>0</v>
      </c>
      <c r="BO498" s="53">
        <f t="shared" si="386"/>
        <v>0.63200000000000001</v>
      </c>
      <c r="BP498" s="54">
        <v>0.36799999999999999</v>
      </c>
      <c r="BQ498" s="53">
        <f t="shared" si="387"/>
        <v>0.371</v>
      </c>
      <c r="BR498" s="54">
        <v>0.629</v>
      </c>
      <c r="BT498" s="18"/>
      <c r="BU498">
        <v>0</v>
      </c>
      <c r="BV498" s="18">
        <v>1</v>
      </c>
      <c r="BW498" s="18" t="s">
        <v>104</v>
      </c>
      <c r="CD498" s="18"/>
      <c r="CG498" s="18"/>
      <c r="CJ498" s="25">
        <v>37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 s="18">
        <v>1</v>
      </c>
      <c r="CS498">
        <v>0</v>
      </c>
      <c r="CT498">
        <v>1</v>
      </c>
      <c r="CU498">
        <v>0</v>
      </c>
      <c r="CV498" s="18">
        <v>0</v>
      </c>
      <c r="CW498">
        <v>1</v>
      </c>
      <c r="CX498">
        <v>0</v>
      </c>
      <c r="CY498">
        <v>0</v>
      </c>
      <c r="CZ498">
        <v>0</v>
      </c>
      <c r="DA498" s="18">
        <v>0</v>
      </c>
      <c r="DB498">
        <v>0</v>
      </c>
      <c r="DC498">
        <v>0</v>
      </c>
      <c r="DD498">
        <v>1</v>
      </c>
      <c r="DE498">
        <v>1</v>
      </c>
      <c r="DF498">
        <v>1</v>
      </c>
      <c r="DG498">
        <v>0</v>
      </c>
      <c r="DH498">
        <v>1</v>
      </c>
      <c r="DI498">
        <v>0</v>
      </c>
      <c r="DJ498">
        <v>0</v>
      </c>
      <c r="DK498">
        <v>1</v>
      </c>
      <c r="DL498" s="18">
        <v>0</v>
      </c>
      <c r="DN498" s="18"/>
      <c r="DS498" s="43" t="s">
        <v>397</v>
      </c>
    </row>
    <row r="499" spans="1:123" x14ac:dyDescent="0.25">
      <c r="A499">
        <v>498</v>
      </c>
      <c r="B499">
        <v>31</v>
      </c>
      <c r="C499" s="25" t="s">
        <v>660</v>
      </c>
      <c r="D499" s="12">
        <v>18.600000000000001</v>
      </c>
      <c r="E499" s="14">
        <f t="shared" si="377"/>
        <v>2.4281984334203655</v>
      </c>
      <c r="F499" s="7">
        <v>7.66</v>
      </c>
      <c r="G499" s="7">
        <f t="shared" si="378"/>
        <v>16.171801566579635</v>
      </c>
      <c r="H499" s="16">
        <f t="shared" si="379"/>
        <v>21.028198433420368</v>
      </c>
      <c r="I499" s="11">
        <f t="shared" si="380"/>
        <v>0.19604482709698576</v>
      </c>
      <c r="J499" s="39">
        <f t="shared" si="381"/>
        <v>2.5593319464358451E-2</v>
      </c>
      <c r="K499" s="39">
        <f t="shared" si="382"/>
        <v>39.072696349241113</v>
      </c>
      <c r="L499" s="39">
        <f t="shared" si="383"/>
        <v>0.17045150763262731</v>
      </c>
      <c r="M499" s="39">
        <f t="shared" si="384"/>
        <v>0.2216381465613442</v>
      </c>
      <c r="N499" s="42"/>
      <c r="O499" s="8"/>
      <c r="P499" s="9"/>
      <c r="Q499" s="9"/>
      <c r="R499" s="8"/>
      <c r="S499" s="9"/>
      <c r="T499" s="9"/>
      <c r="U499" s="8"/>
      <c r="V499" s="9"/>
      <c r="W499" s="9"/>
      <c r="X499" s="9"/>
      <c r="Y499" s="8"/>
      <c r="Z499" s="9"/>
      <c r="AA499" s="8">
        <v>0</v>
      </c>
      <c r="AB499" s="9">
        <v>1</v>
      </c>
      <c r="AC499" s="8">
        <v>0</v>
      </c>
      <c r="AD499" s="9">
        <v>1</v>
      </c>
      <c r="AE499" s="9">
        <v>0</v>
      </c>
      <c r="AF499" s="9">
        <v>0</v>
      </c>
      <c r="AG499" s="9">
        <v>0</v>
      </c>
      <c r="AH499" s="8">
        <v>1476</v>
      </c>
      <c r="AI499" s="9">
        <v>7</v>
      </c>
      <c r="AJ499" s="9">
        <f t="shared" si="385"/>
        <v>1468</v>
      </c>
      <c r="AL499" s="7">
        <v>9</v>
      </c>
      <c r="AM499" s="7">
        <v>10.6</v>
      </c>
      <c r="AN499" s="9">
        <v>1</v>
      </c>
      <c r="AO499" s="9">
        <v>0</v>
      </c>
      <c r="AP499" s="9">
        <v>0</v>
      </c>
      <c r="AQ499" s="9">
        <v>1</v>
      </c>
      <c r="AR499" s="9">
        <v>0</v>
      </c>
      <c r="AS499" s="9">
        <v>0</v>
      </c>
      <c r="AT499" s="8">
        <v>0</v>
      </c>
      <c r="AU499" s="9">
        <v>1</v>
      </c>
      <c r="AV499" s="31">
        <v>0</v>
      </c>
      <c r="AW499" s="9">
        <v>0</v>
      </c>
      <c r="AX499" s="9">
        <v>0</v>
      </c>
      <c r="AY499" s="31">
        <v>1</v>
      </c>
      <c r="AZ499" s="21">
        <v>1995</v>
      </c>
      <c r="BA499" s="23"/>
      <c r="BB499" s="39" t="s">
        <v>433</v>
      </c>
      <c r="BC499" s="39" t="s">
        <v>433</v>
      </c>
      <c r="BD499" s="39" t="s">
        <v>433</v>
      </c>
      <c r="BE499" s="59" t="s">
        <v>433</v>
      </c>
      <c r="BF499" s="39" t="s">
        <v>433</v>
      </c>
      <c r="BG499" s="59" t="s">
        <v>433</v>
      </c>
      <c r="BM499" s="57">
        <v>1</v>
      </c>
      <c r="BN499" s="18">
        <v>0</v>
      </c>
      <c r="BO499" s="53">
        <f t="shared" si="386"/>
        <v>0.63200000000000001</v>
      </c>
      <c r="BP499" s="54">
        <v>0.36799999999999999</v>
      </c>
      <c r="BQ499" s="53">
        <f t="shared" si="387"/>
        <v>0.371</v>
      </c>
      <c r="BR499" s="54">
        <v>0.629</v>
      </c>
      <c r="BT499" s="18"/>
      <c r="BU499">
        <v>0</v>
      </c>
      <c r="BV499" s="18">
        <v>1</v>
      </c>
      <c r="BW499" s="18" t="s">
        <v>104</v>
      </c>
      <c r="CD499" s="18"/>
      <c r="CG499" s="18"/>
      <c r="CJ499" s="25">
        <v>37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 s="18">
        <v>1</v>
      </c>
      <c r="CS499">
        <v>0</v>
      </c>
      <c r="CT499">
        <v>1</v>
      </c>
      <c r="CU499">
        <v>0</v>
      </c>
      <c r="CV499" s="18">
        <v>0</v>
      </c>
      <c r="CW499">
        <v>1</v>
      </c>
      <c r="CX499">
        <v>0</v>
      </c>
      <c r="CY499">
        <v>0</v>
      </c>
      <c r="CZ499">
        <v>0</v>
      </c>
      <c r="DA499" s="18">
        <v>0</v>
      </c>
      <c r="DB499">
        <v>0</v>
      </c>
      <c r="DC499">
        <v>0</v>
      </c>
      <c r="DD499">
        <v>1</v>
      </c>
      <c r="DE499">
        <v>1</v>
      </c>
      <c r="DF499">
        <v>1</v>
      </c>
      <c r="DG499">
        <v>0</v>
      </c>
      <c r="DH499">
        <v>1</v>
      </c>
      <c r="DI499">
        <v>0</v>
      </c>
      <c r="DJ499">
        <v>0</v>
      </c>
      <c r="DK499">
        <v>1</v>
      </c>
      <c r="DL499" s="18">
        <v>0</v>
      </c>
      <c r="DN499" s="18"/>
      <c r="DS499" s="43" t="s">
        <v>397</v>
      </c>
    </row>
    <row r="500" spans="1:123" x14ac:dyDescent="0.25">
      <c r="A500">
        <v>499</v>
      </c>
      <c r="B500">
        <v>31</v>
      </c>
      <c r="C500" s="25" t="s">
        <v>660</v>
      </c>
      <c r="D500" s="12">
        <v>10.7</v>
      </c>
      <c r="E500" s="14">
        <f t="shared" si="377"/>
        <v>1.9814814814814812</v>
      </c>
      <c r="F500" s="7">
        <v>5.4</v>
      </c>
      <c r="G500" s="7">
        <f t="shared" si="378"/>
        <v>8.7185185185185183</v>
      </c>
      <c r="H500" s="16">
        <f t="shared" si="379"/>
        <v>12.68148148148148</v>
      </c>
      <c r="I500" s="11">
        <f t="shared" si="380"/>
        <v>0.13955957945972247</v>
      </c>
      <c r="J500" s="39">
        <f t="shared" si="381"/>
        <v>2.5844366566615273E-2</v>
      </c>
      <c r="K500" s="39">
        <f t="shared" si="382"/>
        <v>38.693151848873725</v>
      </c>
      <c r="L500" s="39">
        <f t="shared" si="383"/>
        <v>0.1137152128931072</v>
      </c>
      <c r="M500" s="39">
        <f t="shared" si="384"/>
        <v>0.16540394602633773</v>
      </c>
      <c r="N500" s="42"/>
      <c r="O500" s="8"/>
      <c r="P500" s="9"/>
      <c r="Q500" s="9"/>
      <c r="R500" s="8"/>
      <c r="S500" s="9"/>
      <c r="T500" s="9"/>
      <c r="U500" s="8"/>
      <c r="V500" s="9"/>
      <c r="W500" s="9"/>
      <c r="X500" s="9"/>
      <c r="Y500" s="8"/>
      <c r="Z500" s="9"/>
      <c r="AA500" s="8">
        <v>0</v>
      </c>
      <c r="AB500" s="9">
        <v>1</v>
      </c>
      <c r="AC500" s="8">
        <v>0</v>
      </c>
      <c r="AD500" s="9">
        <v>1</v>
      </c>
      <c r="AE500" s="9">
        <v>0</v>
      </c>
      <c r="AF500" s="9">
        <v>0</v>
      </c>
      <c r="AG500" s="9">
        <v>0</v>
      </c>
      <c r="AH500" s="8">
        <v>1476</v>
      </c>
      <c r="AI500" s="9">
        <v>7</v>
      </c>
      <c r="AJ500" s="9">
        <f t="shared" si="385"/>
        <v>1468</v>
      </c>
      <c r="AL500" s="7">
        <v>9</v>
      </c>
      <c r="AM500" s="7">
        <v>10.6</v>
      </c>
      <c r="AN500" s="9">
        <v>1</v>
      </c>
      <c r="AO500" s="9">
        <v>0</v>
      </c>
      <c r="AP500" s="9">
        <v>0</v>
      </c>
      <c r="AQ500" s="9">
        <v>1</v>
      </c>
      <c r="AR500" s="9">
        <v>0</v>
      </c>
      <c r="AS500" s="9">
        <v>0</v>
      </c>
      <c r="AT500" s="8">
        <v>0</v>
      </c>
      <c r="AU500" s="9">
        <v>1</v>
      </c>
      <c r="AV500" s="31">
        <v>0</v>
      </c>
      <c r="AW500" s="9">
        <v>0</v>
      </c>
      <c r="AX500" s="9">
        <v>0</v>
      </c>
      <c r="AY500" s="31">
        <v>1</v>
      </c>
      <c r="AZ500" s="21">
        <v>1995</v>
      </c>
      <c r="BA500" s="23"/>
      <c r="BB500" s="39" t="s">
        <v>433</v>
      </c>
      <c r="BC500" s="39" t="s">
        <v>433</v>
      </c>
      <c r="BD500" s="39" t="s">
        <v>433</v>
      </c>
      <c r="BE500" s="59" t="s">
        <v>433</v>
      </c>
      <c r="BF500" s="39" t="s">
        <v>433</v>
      </c>
      <c r="BG500" s="59" t="s">
        <v>433</v>
      </c>
      <c r="BM500" s="57">
        <v>1</v>
      </c>
      <c r="BN500" s="18">
        <v>0</v>
      </c>
      <c r="BO500" s="53">
        <f t="shared" si="386"/>
        <v>0.63200000000000001</v>
      </c>
      <c r="BP500" s="54">
        <v>0.36799999999999999</v>
      </c>
      <c r="BQ500" s="53">
        <f t="shared" si="387"/>
        <v>0.371</v>
      </c>
      <c r="BR500" s="54">
        <v>0.629</v>
      </c>
      <c r="BT500" s="18"/>
      <c r="BU500">
        <v>0</v>
      </c>
      <c r="BV500" s="18">
        <v>1</v>
      </c>
      <c r="BW500" s="18" t="s">
        <v>104</v>
      </c>
      <c r="CD500" s="18"/>
      <c r="CG500" s="18"/>
      <c r="CJ500" s="25">
        <v>37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 s="18">
        <v>1</v>
      </c>
      <c r="CS500">
        <v>0</v>
      </c>
      <c r="CT500">
        <v>1</v>
      </c>
      <c r="CU500">
        <v>0</v>
      </c>
      <c r="CV500" s="18">
        <v>0</v>
      </c>
      <c r="CW500">
        <v>1</v>
      </c>
      <c r="CX500">
        <v>0</v>
      </c>
      <c r="CY500">
        <v>0</v>
      </c>
      <c r="CZ500">
        <v>0</v>
      </c>
      <c r="DA500" s="18">
        <v>0</v>
      </c>
      <c r="DB500">
        <v>0</v>
      </c>
      <c r="DC500">
        <v>0</v>
      </c>
      <c r="DD500">
        <v>1</v>
      </c>
      <c r="DE500">
        <v>1</v>
      </c>
      <c r="DF500">
        <v>1</v>
      </c>
      <c r="DG500">
        <v>0</v>
      </c>
      <c r="DH500">
        <v>1</v>
      </c>
      <c r="DI500">
        <v>0</v>
      </c>
      <c r="DJ500">
        <v>0</v>
      </c>
      <c r="DK500">
        <v>1</v>
      </c>
      <c r="DL500" s="18">
        <v>0</v>
      </c>
      <c r="DN500" s="18"/>
      <c r="DS500" s="43" t="s">
        <v>397</v>
      </c>
    </row>
    <row r="501" spans="1:123" s="69" customFormat="1" x14ac:dyDescent="0.25">
      <c r="A501" s="69">
        <v>500</v>
      </c>
      <c r="B501" s="69">
        <v>31</v>
      </c>
      <c r="C501" s="70" t="s">
        <v>660</v>
      </c>
      <c r="D501" s="71">
        <v>9.1999999999999993</v>
      </c>
      <c r="E501" s="72">
        <f t="shared" si="377"/>
        <v>4.7179487179487181</v>
      </c>
      <c r="F501" s="73">
        <v>1.95</v>
      </c>
      <c r="G501" s="73">
        <f t="shared" si="378"/>
        <v>4.4820512820512812</v>
      </c>
      <c r="H501" s="74">
        <f t="shared" si="379"/>
        <v>13.917948717948718</v>
      </c>
      <c r="I501" s="75">
        <f t="shared" si="380"/>
        <v>5.0828798421125441E-2</v>
      </c>
      <c r="J501" s="76">
        <f t="shared" si="381"/>
        <v>2.606605047237202E-2</v>
      </c>
      <c r="K501" s="76">
        <f t="shared" si="382"/>
        <v>38.36407825036332</v>
      </c>
      <c r="L501" s="76">
        <f t="shared" si="383"/>
        <v>2.4762747948753421E-2</v>
      </c>
      <c r="M501" s="76">
        <f t="shared" si="384"/>
        <v>7.6894848893497458E-2</v>
      </c>
      <c r="N501" s="77"/>
      <c r="O501" s="78"/>
      <c r="P501" s="79"/>
      <c r="Q501" s="79"/>
      <c r="R501" s="78"/>
      <c r="S501" s="79"/>
      <c r="T501" s="79"/>
      <c r="U501" s="78"/>
      <c r="V501" s="79"/>
      <c r="W501" s="79"/>
      <c r="X501" s="79"/>
      <c r="Y501" s="78"/>
      <c r="Z501" s="79"/>
      <c r="AA501" s="78">
        <v>0</v>
      </c>
      <c r="AB501" s="79">
        <v>1</v>
      </c>
      <c r="AC501" s="78">
        <v>0</v>
      </c>
      <c r="AD501" s="79">
        <v>1</v>
      </c>
      <c r="AE501" s="79">
        <v>0</v>
      </c>
      <c r="AF501" s="79">
        <v>0</v>
      </c>
      <c r="AG501" s="79">
        <v>0</v>
      </c>
      <c r="AH501" s="78">
        <v>1476</v>
      </c>
      <c r="AI501" s="79">
        <v>7</v>
      </c>
      <c r="AJ501" s="79">
        <f t="shared" si="385"/>
        <v>1468</v>
      </c>
      <c r="AK501" s="79"/>
      <c r="AL501" s="73">
        <v>9</v>
      </c>
      <c r="AM501" s="73">
        <v>10.6</v>
      </c>
      <c r="AN501" s="79">
        <v>1</v>
      </c>
      <c r="AO501" s="79">
        <v>0</v>
      </c>
      <c r="AP501" s="79">
        <v>0</v>
      </c>
      <c r="AQ501" s="79">
        <v>1</v>
      </c>
      <c r="AR501" s="79">
        <v>0</v>
      </c>
      <c r="AS501" s="79">
        <v>0</v>
      </c>
      <c r="AT501" s="78">
        <v>0</v>
      </c>
      <c r="AU501" s="79">
        <v>1</v>
      </c>
      <c r="AV501" s="80">
        <v>0</v>
      </c>
      <c r="AW501" s="79">
        <v>0</v>
      </c>
      <c r="AX501" s="79">
        <v>0</v>
      </c>
      <c r="AY501" s="80">
        <v>1</v>
      </c>
      <c r="AZ501" s="81">
        <v>1995</v>
      </c>
      <c r="BA501" s="82"/>
      <c r="BB501" s="76" t="s">
        <v>433</v>
      </c>
      <c r="BC501" s="76" t="s">
        <v>433</v>
      </c>
      <c r="BD501" s="76" t="s">
        <v>433</v>
      </c>
      <c r="BE501" s="83" t="s">
        <v>433</v>
      </c>
      <c r="BF501" s="76" t="s">
        <v>433</v>
      </c>
      <c r="BG501" s="83" t="s">
        <v>433</v>
      </c>
      <c r="BH501" s="76"/>
      <c r="BI501" s="76"/>
      <c r="BJ501" s="76"/>
      <c r="BK501" s="76"/>
      <c r="BL501" s="76"/>
      <c r="BM501" s="84">
        <v>1</v>
      </c>
      <c r="BN501" s="85">
        <v>0</v>
      </c>
      <c r="BO501" s="88">
        <f t="shared" si="386"/>
        <v>0.63200000000000001</v>
      </c>
      <c r="BP501" s="86">
        <v>0.36799999999999999</v>
      </c>
      <c r="BQ501" s="88">
        <f t="shared" si="387"/>
        <v>0.371</v>
      </c>
      <c r="BR501" s="86">
        <v>0.629</v>
      </c>
      <c r="BT501" s="85"/>
      <c r="BU501" s="69">
        <v>0</v>
      </c>
      <c r="BV501" s="85">
        <v>1</v>
      </c>
      <c r="BW501" s="85" t="s">
        <v>104</v>
      </c>
      <c r="CD501" s="85"/>
      <c r="CG501" s="85"/>
      <c r="CJ501" s="70">
        <v>37</v>
      </c>
      <c r="CK501" s="69">
        <v>0</v>
      </c>
      <c r="CL501" s="69">
        <v>0</v>
      </c>
      <c r="CM501" s="69">
        <v>0</v>
      </c>
      <c r="CN501" s="69">
        <v>0</v>
      </c>
      <c r="CO501" s="69">
        <v>0</v>
      </c>
      <c r="CP501" s="69">
        <v>0</v>
      </c>
      <c r="CQ501" s="69">
        <v>0</v>
      </c>
      <c r="CR501" s="85">
        <v>1</v>
      </c>
      <c r="CS501" s="69">
        <v>0</v>
      </c>
      <c r="CT501" s="69">
        <v>1</v>
      </c>
      <c r="CU501" s="69">
        <v>0</v>
      </c>
      <c r="CV501" s="85">
        <v>0</v>
      </c>
      <c r="CW501" s="69">
        <v>1</v>
      </c>
      <c r="CX501" s="69">
        <v>0</v>
      </c>
      <c r="CY501" s="69">
        <v>0</v>
      </c>
      <c r="CZ501" s="69">
        <v>0</v>
      </c>
      <c r="DA501" s="85">
        <v>0</v>
      </c>
      <c r="DB501" s="69">
        <v>0</v>
      </c>
      <c r="DC501" s="69">
        <v>0</v>
      </c>
      <c r="DD501" s="69">
        <v>1</v>
      </c>
      <c r="DE501" s="69">
        <v>1</v>
      </c>
      <c r="DF501" s="69">
        <v>1</v>
      </c>
      <c r="DG501" s="69">
        <v>0</v>
      </c>
      <c r="DH501" s="69">
        <v>1</v>
      </c>
      <c r="DI501" s="69">
        <v>0</v>
      </c>
      <c r="DJ501" s="69">
        <v>0</v>
      </c>
      <c r="DK501" s="69">
        <v>1</v>
      </c>
      <c r="DL501" s="85">
        <v>0</v>
      </c>
      <c r="DN501" s="85"/>
      <c r="DR501" s="70"/>
      <c r="DS501" s="87" t="s">
        <v>397</v>
      </c>
    </row>
    <row r="502" spans="1:123" x14ac:dyDescent="0.25">
      <c r="A502">
        <v>501</v>
      </c>
      <c r="B502">
        <v>32</v>
      </c>
      <c r="C502" s="25" t="s">
        <v>659</v>
      </c>
      <c r="D502" s="12">
        <v>6.3</v>
      </c>
      <c r="E502" s="14">
        <f t="shared" si="377"/>
        <v>0.83776595744680848</v>
      </c>
      <c r="F502" s="7">
        <v>7.52</v>
      </c>
      <c r="G502" s="7">
        <f t="shared" si="378"/>
        <v>5.4622340425531917</v>
      </c>
      <c r="H502" s="16">
        <f t="shared" si="379"/>
        <v>7.137765957446808</v>
      </c>
      <c r="I502" s="11">
        <f t="shared" si="380"/>
        <v>0.22951264688149664</v>
      </c>
      <c r="J502" s="39">
        <f t="shared" si="381"/>
        <v>3.0520298787433064E-2</v>
      </c>
      <c r="K502" s="39">
        <f t="shared" si="382"/>
        <v>32.765078971368283</v>
      </c>
      <c r="L502" s="39">
        <f t="shared" si="383"/>
        <v>0.19899234809406358</v>
      </c>
      <c r="M502" s="39">
        <f t="shared" si="384"/>
        <v>0.2600329456689297</v>
      </c>
      <c r="N502" s="42"/>
      <c r="O502" s="8"/>
      <c r="P502" s="9"/>
      <c r="Q502" s="9"/>
      <c r="R502" s="8"/>
      <c r="S502" s="9"/>
      <c r="T502" s="9"/>
      <c r="U502" s="8"/>
      <c r="V502" s="9"/>
      <c r="W502" s="9"/>
      <c r="X502" s="9"/>
      <c r="Y502" s="8"/>
      <c r="Z502" s="9"/>
      <c r="AA502" s="8">
        <v>1</v>
      </c>
      <c r="AB502" s="9">
        <v>0</v>
      </c>
      <c r="AC502" s="8">
        <v>1</v>
      </c>
      <c r="AD502" s="9">
        <v>0</v>
      </c>
      <c r="AE502" s="9">
        <v>0</v>
      </c>
      <c r="AF502" s="9">
        <v>0</v>
      </c>
      <c r="AG502" s="9">
        <v>0</v>
      </c>
      <c r="AH502" s="8">
        <v>1023</v>
      </c>
      <c r="AI502" s="9">
        <v>5</v>
      </c>
      <c r="AJ502" s="9">
        <f t="shared" si="385"/>
        <v>1017</v>
      </c>
      <c r="AL502" s="7">
        <v>7.68</v>
      </c>
      <c r="AM502" s="7">
        <v>17.46</v>
      </c>
      <c r="AN502" s="9">
        <v>1</v>
      </c>
      <c r="AO502" s="9">
        <v>0</v>
      </c>
      <c r="AP502" s="9">
        <v>0</v>
      </c>
      <c r="AQ502" s="9">
        <v>1</v>
      </c>
      <c r="AR502" s="9">
        <v>0</v>
      </c>
      <c r="AS502" s="9">
        <v>0</v>
      </c>
      <c r="AT502" s="8">
        <v>1</v>
      </c>
      <c r="AU502" s="9">
        <v>0</v>
      </c>
      <c r="AV502" s="31">
        <v>0</v>
      </c>
      <c r="AW502" s="9">
        <v>1</v>
      </c>
      <c r="AX502" s="9">
        <v>0</v>
      </c>
      <c r="AY502" s="31">
        <v>0</v>
      </c>
      <c r="AZ502" s="21">
        <v>2000</v>
      </c>
      <c r="BA502" s="23"/>
      <c r="BB502" s="39" t="s">
        <v>433</v>
      </c>
      <c r="BC502" s="39" t="s">
        <v>433</v>
      </c>
      <c r="BD502" s="39" t="s">
        <v>433</v>
      </c>
      <c r="BE502" s="59" t="s">
        <v>433</v>
      </c>
      <c r="BF502" s="39" t="s">
        <v>433</v>
      </c>
      <c r="BG502" s="59" t="s">
        <v>433</v>
      </c>
      <c r="BM502" s="57">
        <v>0.64</v>
      </c>
      <c r="BN502" s="18">
        <v>0.36</v>
      </c>
      <c r="BO502" t="s">
        <v>433</v>
      </c>
      <c r="BP502" s="54" t="s">
        <v>433</v>
      </c>
      <c r="BQ502" t="s">
        <v>433</v>
      </c>
      <c r="BR502" s="54" t="s">
        <v>433</v>
      </c>
      <c r="BT502" s="18"/>
      <c r="BU502">
        <v>1</v>
      </c>
      <c r="BV502" s="18">
        <v>0</v>
      </c>
      <c r="BW502" s="18" t="s">
        <v>62</v>
      </c>
      <c r="CD502" s="18"/>
      <c r="CG502" s="18"/>
      <c r="CJ502" s="25">
        <v>35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 s="18">
        <v>0</v>
      </c>
      <c r="CS502">
        <v>0</v>
      </c>
      <c r="CT502">
        <v>0</v>
      </c>
      <c r="CU502">
        <v>1</v>
      </c>
      <c r="CV502" s="18">
        <v>0</v>
      </c>
      <c r="CW502">
        <v>0</v>
      </c>
      <c r="CX502">
        <v>0</v>
      </c>
      <c r="CY502">
        <v>0</v>
      </c>
      <c r="CZ502">
        <v>0</v>
      </c>
      <c r="DA502" s="18">
        <v>0</v>
      </c>
      <c r="DB502">
        <v>0</v>
      </c>
      <c r="DC502">
        <v>0</v>
      </c>
      <c r="DD502">
        <v>1</v>
      </c>
      <c r="DE502">
        <v>1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0</v>
      </c>
      <c r="DL502" s="18">
        <v>0</v>
      </c>
      <c r="DN502" s="18"/>
      <c r="DS502" s="43" t="s">
        <v>397</v>
      </c>
    </row>
    <row r="503" spans="1:123" x14ac:dyDescent="0.25">
      <c r="A503">
        <v>502</v>
      </c>
      <c r="B503">
        <v>32</v>
      </c>
      <c r="C503" t="s">
        <v>659</v>
      </c>
      <c r="D503" s="12">
        <v>6.1</v>
      </c>
      <c r="E503" s="14">
        <f t="shared" si="377"/>
        <v>0.8276797829036634</v>
      </c>
      <c r="F503" s="7">
        <v>7.37</v>
      </c>
      <c r="G503" s="7">
        <f t="shared" si="378"/>
        <v>5.2723202170963361</v>
      </c>
      <c r="H503" s="16">
        <f t="shared" si="379"/>
        <v>6.9276797829036632</v>
      </c>
      <c r="I503" s="11">
        <f t="shared" si="380"/>
        <v>0.2252741171820597</v>
      </c>
      <c r="J503" s="39">
        <f t="shared" si="381"/>
        <v>3.0566365967715021E-2</v>
      </c>
      <c r="K503" s="39">
        <f t="shared" si="382"/>
        <v>32.715698066830242</v>
      </c>
      <c r="L503" s="39">
        <f t="shared" si="383"/>
        <v>0.19470775121434467</v>
      </c>
      <c r="M503" s="39">
        <f t="shared" si="384"/>
        <v>0.2558404831497747</v>
      </c>
      <c r="N503" s="42"/>
      <c r="O503" s="8"/>
      <c r="P503" s="9"/>
      <c r="Q503" s="9"/>
      <c r="R503" s="8"/>
      <c r="S503" s="9"/>
      <c r="T503" s="9"/>
      <c r="U503" s="8"/>
      <c r="V503" s="9"/>
      <c r="W503" s="9"/>
      <c r="X503" s="9"/>
      <c r="Y503" s="8"/>
      <c r="Z503" s="9"/>
      <c r="AA503" s="8">
        <v>1</v>
      </c>
      <c r="AB503" s="9">
        <v>0</v>
      </c>
      <c r="AC503" s="8">
        <v>1</v>
      </c>
      <c r="AD503" s="9">
        <v>0</v>
      </c>
      <c r="AE503" s="9">
        <v>0</v>
      </c>
      <c r="AF503" s="9">
        <v>0</v>
      </c>
      <c r="AG503" s="9">
        <v>0</v>
      </c>
      <c r="AH503" s="8">
        <v>1023</v>
      </c>
      <c r="AI503" s="9">
        <v>6</v>
      </c>
      <c r="AJ503" s="9">
        <f t="shared" si="385"/>
        <v>1016</v>
      </c>
      <c r="AL503" s="7">
        <v>7.68</v>
      </c>
      <c r="AM503" s="7">
        <v>17.46</v>
      </c>
      <c r="AN503" s="9">
        <v>1</v>
      </c>
      <c r="AO503" s="9">
        <v>0</v>
      </c>
      <c r="AP503" s="9">
        <v>0</v>
      </c>
      <c r="AQ503" s="9">
        <v>1</v>
      </c>
      <c r="AR503" s="9">
        <v>0</v>
      </c>
      <c r="AS503" s="9">
        <v>0</v>
      </c>
      <c r="AT503" s="8">
        <v>1</v>
      </c>
      <c r="AU503" s="9">
        <v>0</v>
      </c>
      <c r="AV503" s="31">
        <v>0</v>
      </c>
      <c r="AW503" s="9">
        <v>1</v>
      </c>
      <c r="AX503" s="9">
        <v>0</v>
      </c>
      <c r="AY503" s="31">
        <v>0</v>
      </c>
      <c r="AZ503" s="21">
        <v>2000</v>
      </c>
      <c r="BA503" s="23"/>
      <c r="BB503" s="39" t="s">
        <v>433</v>
      </c>
      <c r="BC503" s="39" t="s">
        <v>433</v>
      </c>
      <c r="BD503" s="39" t="s">
        <v>433</v>
      </c>
      <c r="BE503" s="59" t="s">
        <v>433</v>
      </c>
      <c r="BF503" s="39" t="s">
        <v>433</v>
      </c>
      <c r="BG503" s="59" t="s">
        <v>433</v>
      </c>
      <c r="BM503" s="57">
        <v>0.64</v>
      </c>
      <c r="BN503" s="18">
        <v>0.36</v>
      </c>
      <c r="BO503" t="s">
        <v>433</v>
      </c>
      <c r="BP503" s="54" t="s">
        <v>433</v>
      </c>
      <c r="BQ503" t="s">
        <v>433</v>
      </c>
      <c r="BR503" s="54" t="s">
        <v>433</v>
      </c>
      <c r="BT503" s="18"/>
      <c r="BU503">
        <v>1</v>
      </c>
      <c r="BV503" s="18">
        <v>0</v>
      </c>
      <c r="BW503" s="18" t="s">
        <v>62</v>
      </c>
      <c r="CD503" s="18"/>
      <c r="CG503" s="18"/>
      <c r="CJ503" s="25">
        <v>35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 s="18">
        <v>0</v>
      </c>
      <c r="CS503">
        <v>0</v>
      </c>
      <c r="CT503">
        <v>0</v>
      </c>
      <c r="CU503">
        <v>1</v>
      </c>
      <c r="CV503" s="18">
        <v>0</v>
      </c>
      <c r="CW503">
        <v>0</v>
      </c>
      <c r="CX503">
        <v>0</v>
      </c>
      <c r="CY503">
        <v>0</v>
      </c>
      <c r="CZ503">
        <v>0</v>
      </c>
      <c r="DA503" s="18">
        <v>0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0</v>
      </c>
      <c r="DH503">
        <v>1</v>
      </c>
      <c r="DI503">
        <v>1</v>
      </c>
      <c r="DJ503">
        <v>0</v>
      </c>
      <c r="DK503">
        <v>0</v>
      </c>
      <c r="DL503" s="18">
        <v>0</v>
      </c>
      <c r="DN503" s="18"/>
      <c r="DS503" s="43" t="s">
        <v>397</v>
      </c>
    </row>
    <row r="504" spans="1:123" x14ac:dyDescent="0.25">
      <c r="A504">
        <v>503</v>
      </c>
      <c r="B504">
        <v>32</v>
      </c>
      <c r="C504" s="25" t="s">
        <v>659</v>
      </c>
      <c r="D504" s="12">
        <v>6.5</v>
      </c>
      <c r="E504" s="14">
        <f t="shared" si="377"/>
        <v>0.8904109589041096</v>
      </c>
      <c r="F504" s="7">
        <v>7.3</v>
      </c>
      <c r="G504" s="7">
        <f t="shared" si="378"/>
        <v>5.6095890410958908</v>
      </c>
      <c r="H504" s="16">
        <f t="shared" si="379"/>
        <v>7.3904109589041092</v>
      </c>
      <c r="I504" s="11">
        <f t="shared" si="380"/>
        <v>0.22742757354036125</v>
      </c>
      <c r="J504" s="39">
        <f t="shared" si="381"/>
        <v>3.1154462128816611E-2</v>
      </c>
      <c r="K504" s="39">
        <f t="shared" si="382"/>
        <v>32.098130786698469</v>
      </c>
      <c r="L504" s="39">
        <f t="shared" si="383"/>
        <v>0.19627311141154463</v>
      </c>
      <c r="M504" s="39">
        <f t="shared" si="384"/>
        <v>0.25858203566917787</v>
      </c>
      <c r="N504" s="42"/>
      <c r="O504" s="8"/>
      <c r="P504" s="9"/>
      <c r="Q504" s="9"/>
      <c r="R504" s="8"/>
      <c r="S504" s="9"/>
      <c r="T504" s="9"/>
      <c r="U504" s="8"/>
      <c r="V504" s="9"/>
      <c r="W504" s="9"/>
      <c r="X504" s="9"/>
      <c r="Y504" s="8"/>
      <c r="Z504" s="9"/>
      <c r="AA504" s="8">
        <v>1</v>
      </c>
      <c r="AB504" s="9">
        <v>0</v>
      </c>
      <c r="AC504" s="8">
        <v>1</v>
      </c>
      <c r="AD504" s="9">
        <v>0</v>
      </c>
      <c r="AE504" s="9">
        <v>0</v>
      </c>
      <c r="AF504" s="9">
        <v>0</v>
      </c>
      <c r="AG504" s="9">
        <v>0</v>
      </c>
      <c r="AH504" s="8">
        <v>986</v>
      </c>
      <c r="AI504" s="9">
        <v>8</v>
      </c>
      <c r="AJ504" s="9">
        <f t="shared" si="385"/>
        <v>977</v>
      </c>
      <c r="AL504" s="7">
        <v>7.68</v>
      </c>
      <c r="AM504" s="7">
        <v>17.46</v>
      </c>
      <c r="AN504" s="9">
        <v>1</v>
      </c>
      <c r="AO504" s="9">
        <v>0</v>
      </c>
      <c r="AP504" s="9">
        <v>0</v>
      </c>
      <c r="AQ504" s="9">
        <v>1</v>
      </c>
      <c r="AR504" s="9">
        <v>0</v>
      </c>
      <c r="AS504" s="9">
        <v>0</v>
      </c>
      <c r="AT504" s="8">
        <v>1</v>
      </c>
      <c r="AU504" s="9">
        <v>0</v>
      </c>
      <c r="AV504" s="31">
        <v>0</v>
      </c>
      <c r="AW504" s="9">
        <v>1</v>
      </c>
      <c r="AX504" s="9">
        <v>0</v>
      </c>
      <c r="AY504" s="31">
        <v>0</v>
      </c>
      <c r="AZ504" s="21">
        <v>2000</v>
      </c>
      <c r="BA504" s="23"/>
      <c r="BB504" s="39" t="s">
        <v>433</v>
      </c>
      <c r="BC504" s="39" t="s">
        <v>433</v>
      </c>
      <c r="BD504" s="39" t="s">
        <v>433</v>
      </c>
      <c r="BE504" s="59" t="s">
        <v>433</v>
      </c>
      <c r="BF504" s="39" t="s">
        <v>433</v>
      </c>
      <c r="BG504" s="59" t="s">
        <v>433</v>
      </c>
      <c r="BM504" s="57">
        <v>0.64</v>
      </c>
      <c r="BN504" s="18">
        <v>0.36</v>
      </c>
      <c r="BO504" t="s">
        <v>433</v>
      </c>
      <c r="BP504" s="54" t="s">
        <v>433</v>
      </c>
      <c r="BQ504" t="s">
        <v>433</v>
      </c>
      <c r="BR504" s="54" t="s">
        <v>433</v>
      </c>
      <c r="BT504" s="18"/>
      <c r="BU504">
        <v>1</v>
      </c>
      <c r="BV504" s="18">
        <v>0</v>
      </c>
      <c r="BW504" s="18" t="s">
        <v>62</v>
      </c>
      <c r="CD504" s="18"/>
      <c r="CG504" s="18"/>
      <c r="CJ504" s="25">
        <v>35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 s="18">
        <v>0</v>
      </c>
      <c r="CS504">
        <v>0</v>
      </c>
      <c r="CT504">
        <v>1</v>
      </c>
      <c r="CU504">
        <v>0</v>
      </c>
      <c r="CV504" s="18">
        <v>0</v>
      </c>
      <c r="CW504">
        <v>1</v>
      </c>
      <c r="CX504">
        <v>0</v>
      </c>
      <c r="CY504">
        <v>0</v>
      </c>
      <c r="CZ504">
        <v>0</v>
      </c>
      <c r="DA504" s="18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0</v>
      </c>
      <c r="DH504">
        <v>1</v>
      </c>
      <c r="DI504">
        <v>1</v>
      </c>
      <c r="DJ504">
        <v>0</v>
      </c>
      <c r="DK504">
        <v>0</v>
      </c>
      <c r="DL504" s="18">
        <v>0</v>
      </c>
      <c r="DN504" s="18"/>
      <c r="DS504" s="43" t="s">
        <v>397</v>
      </c>
    </row>
    <row r="505" spans="1:123" x14ac:dyDescent="0.25">
      <c r="A505">
        <v>504</v>
      </c>
      <c r="B505">
        <v>32</v>
      </c>
      <c r="C505" s="25" t="s">
        <v>659</v>
      </c>
      <c r="D505" s="12">
        <v>6.4</v>
      </c>
      <c r="E505" s="14">
        <f>D505/F505</f>
        <v>0.86838534599728634</v>
      </c>
      <c r="F505" s="7">
        <v>7.37</v>
      </c>
      <c r="G505" s="7">
        <f t="shared" ref="G505:G517" si="388">D505-E505</f>
        <v>5.5316146540027145</v>
      </c>
      <c r="H505" s="16">
        <f t="shared" ref="H505:H517" si="389">D505+E505</f>
        <v>7.2683853459972863</v>
      </c>
      <c r="I505" s="11">
        <f t="shared" ref="I505:I517" si="390">IFERROR(F505/SQRT(F505^2+AJ505), "X")</f>
        <v>0.12618462893964844</v>
      </c>
      <c r="J505" s="39">
        <f t="shared" ref="J505:J517" si="391">IFERROR(SQRT((1-I505^2)/AJ505), "X")</f>
        <v>1.7121387915827468E-2</v>
      </c>
      <c r="K505" s="39">
        <f t="shared" ref="K505:K517" si="392">IFERROR(1/J505, "X")</f>
        <v>58.406479948718022</v>
      </c>
      <c r="L505" s="39">
        <f t="shared" ref="L505:L517" si="393">IFERROR(I505-J505, "X")</f>
        <v>0.10906324102382096</v>
      </c>
      <c r="M505" s="39">
        <f t="shared" ref="M505:M517" si="394">IFERROR(I505+J505, "X")</f>
        <v>0.14330601685547589</v>
      </c>
      <c r="N505" s="42"/>
      <c r="O505" s="8"/>
      <c r="P505" s="9"/>
      <c r="Q505" s="9"/>
      <c r="R505" s="8"/>
      <c r="S505" s="9"/>
      <c r="T505" s="9"/>
      <c r="U505" s="8"/>
      <c r="V505" s="9"/>
      <c r="W505" s="9"/>
      <c r="X505" s="9"/>
      <c r="Y505" s="8"/>
      <c r="Z505" s="9"/>
      <c r="AA505" s="8">
        <v>1</v>
      </c>
      <c r="AB505" s="9">
        <v>0</v>
      </c>
      <c r="AC505" s="8">
        <v>1</v>
      </c>
      <c r="AD505" s="9">
        <v>0</v>
      </c>
      <c r="AE505" s="9">
        <v>0</v>
      </c>
      <c r="AF505" s="9">
        <v>0</v>
      </c>
      <c r="AG505" s="9">
        <v>0</v>
      </c>
      <c r="AH505" s="8">
        <v>3364</v>
      </c>
      <c r="AI505" s="9">
        <v>6</v>
      </c>
      <c r="AJ505" s="9">
        <f t="shared" si="385"/>
        <v>3357</v>
      </c>
      <c r="AL505" s="7">
        <v>7.68</v>
      </c>
      <c r="AM505" s="7">
        <v>17.46</v>
      </c>
      <c r="AN505" s="9">
        <v>1</v>
      </c>
      <c r="AO505" s="9">
        <v>0</v>
      </c>
      <c r="AP505" s="9">
        <v>0</v>
      </c>
      <c r="AQ505" s="9">
        <v>1</v>
      </c>
      <c r="AR505" s="9">
        <v>0</v>
      </c>
      <c r="AS505" s="9">
        <v>0</v>
      </c>
      <c r="AT505" s="8">
        <v>1</v>
      </c>
      <c r="AU505" s="9">
        <v>0</v>
      </c>
      <c r="AV505" s="31">
        <v>0</v>
      </c>
      <c r="AW505" s="9">
        <v>1</v>
      </c>
      <c r="AX505" s="9">
        <v>0</v>
      </c>
      <c r="AY505" s="31">
        <v>0</v>
      </c>
      <c r="AZ505" s="21">
        <v>2000</v>
      </c>
      <c r="BA505" s="23"/>
      <c r="BB505" s="39" t="s">
        <v>433</v>
      </c>
      <c r="BC505" s="39" t="s">
        <v>433</v>
      </c>
      <c r="BD505" s="39" t="s">
        <v>433</v>
      </c>
      <c r="BE505" s="59" t="s">
        <v>433</v>
      </c>
      <c r="BF505" s="39" t="s">
        <v>433</v>
      </c>
      <c r="BG505" s="59" t="s">
        <v>433</v>
      </c>
      <c r="BM505" s="57">
        <v>0.64</v>
      </c>
      <c r="BN505" s="18">
        <v>0.36</v>
      </c>
      <c r="BO505" t="s">
        <v>433</v>
      </c>
      <c r="BP505" s="54" t="s">
        <v>433</v>
      </c>
      <c r="BQ505" t="s">
        <v>433</v>
      </c>
      <c r="BR505" s="54" t="s">
        <v>433</v>
      </c>
      <c r="BT505" s="18"/>
      <c r="BU505">
        <v>1</v>
      </c>
      <c r="BV505" s="18">
        <v>0</v>
      </c>
      <c r="BW505" s="18" t="s">
        <v>62</v>
      </c>
      <c r="CD505" s="18"/>
      <c r="CG505" s="18"/>
      <c r="CJ505" s="25">
        <v>35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 s="18">
        <v>0</v>
      </c>
      <c r="CS505">
        <v>0</v>
      </c>
      <c r="CT505">
        <v>0</v>
      </c>
      <c r="CU505">
        <v>1</v>
      </c>
      <c r="CV505" s="18">
        <v>0</v>
      </c>
      <c r="CW505">
        <v>0</v>
      </c>
      <c r="CX505">
        <v>0</v>
      </c>
      <c r="CY505">
        <v>0</v>
      </c>
      <c r="CZ505">
        <v>0</v>
      </c>
      <c r="DA505" s="18">
        <v>0</v>
      </c>
      <c r="DB505">
        <v>0</v>
      </c>
      <c r="DC505">
        <v>0</v>
      </c>
      <c r="DD505">
        <v>1</v>
      </c>
      <c r="DE505">
        <v>1</v>
      </c>
      <c r="DF505">
        <v>0</v>
      </c>
      <c r="DG505">
        <v>0</v>
      </c>
      <c r="DH505">
        <v>1</v>
      </c>
      <c r="DI505">
        <v>1</v>
      </c>
      <c r="DJ505">
        <v>0</v>
      </c>
      <c r="DK505">
        <v>0</v>
      </c>
      <c r="DL505" s="18">
        <v>0</v>
      </c>
      <c r="DN505" s="18"/>
      <c r="DS505" s="43" t="s">
        <v>397</v>
      </c>
    </row>
    <row r="506" spans="1:123" x14ac:dyDescent="0.25">
      <c r="A506">
        <v>505</v>
      </c>
      <c r="B506">
        <v>32</v>
      </c>
      <c r="C506" s="25" t="s">
        <v>659</v>
      </c>
      <c r="D506" s="12">
        <v>4.3</v>
      </c>
      <c r="E506" s="14">
        <f t="shared" ref="E506:E517" si="395">D506/F506</f>
        <v>1.4625850340136055</v>
      </c>
      <c r="F506" s="7">
        <v>2.94</v>
      </c>
      <c r="G506" s="7">
        <f t="shared" si="388"/>
        <v>2.8374149659863943</v>
      </c>
      <c r="H506" s="16">
        <f t="shared" si="389"/>
        <v>5.7625850340136058</v>
      </c>
      <c r="I506" s="11">
        <f t="shared" si="390"/>
        <v>5.0677276605177769E-2</v>
      </c>
      <c r="J506" s="39">
        <f t="shared" si="391"/>
        <v>1.7237168913325773E-2</v>
      </c>
      <c r="K506" s="39">
        <f t="shared" si="392"/>
        <v>58.014167235253836</v>
      </c>
      <c r="L506" s="39">
        <f t="shared" si="393"/>
        <v>3.3440107691851996E-2</v>
      </c>
      <c r="M506" s="39">
        <f t="shared" si="394"/>
        <v>6.7914445518503536E-2</v>
      </c>
      <c r="N506" s="42"/>
      <c r="O506" s="8"/>
      <c r="P506" s="9"/>
      <c r="Q506" s="9"/>
      <c r="R506" s="8"/>
      <c r="S506" s="9"/>
      <c r="T506" s="9"/>
      <c r="U506" s="8"/>
      <c r="V506" s="9"/>
      <c r="W506" s="9"/>
      <c r="X506" s="9"/>
      <c r="Y506" s="8"/>
      <c r="Z506" s="9"/>
      <c r="AA506" s="8">
        <v>1</v>
      </c>
      <c r="AB506" s="9">
        <v>0</v>
      </c>
      <c r="AC506" s="8">
        <v>1</v>
      </c>
      <c r="AD506" s="9">
        <v>0</v>
      </c>
      <c r="AE506" s="9">
        <v>0</v>
      </c>
      <c r="AF506" s="9">
        <v>0</v>
      </c>
      <c r="AG506" s="9">
        <v>0</v>
      </c>
      <c r="AH506" s="8">
        <v>3364</v>
      </c>
      <c r="AI506" s="9">
        <v>6</v>
      </c>
      <c r="AJ506" s="9">
        <f t="shared" si="385"/>
        <v>3357</v>
      </c>
      <c r="AL506" s="7">
        <v>7.68</v>
      </c>
      <c r="AM506" s="7">
        <v>17.46</v>
      </c>
      <c r="AN506" s="9">
        <v>1</v>
      </c>
      <c r="AO506" s="9">
        <v>0</v>
      </c>
      <c r="AP506" s="9">
        <v>0</v>
      </c>
      <c r="AQ506" s="9">
        <v>1</v>
      </c>
      <c r="AR506" s="9">
        <v>0</v>
      </c>
      <c r="AS506" s="9">
        <v>0</v>
      </c>
      <c r="AT506" s="8">
        <v>1</v>
      </c>
      <c r="AU506" s="9">
        <v>0</v>
      </c>
      <c r="AV506" s="31">
        <v>0</v>
      </c>
      <c r="AW506" s="9">
        <v>1</v>
      </c>
      <c r="AX506" s="9">
        <v>0</v>
      </c>
      <c r="AY506" s="31">
        <v>0</v>
      </c>
      <c r="AZ506" s="21">
        <v>2000</v>
      </c>
      <c r="BA506" s="23"/>
      <c r="BB506" s="39" t="s">
        <v>433</v>
      </c>
      <c r="BC506" s="39" t="s">
        <v>433</v>
      </c>
      <c r="BD506" s="39" t="s">
        <v>433</v>
      </c>
      <c r="BE506" s="59" t="s">
        <v>433</v>
      </c>
      <c r="BF506" s="39" t="s">
        <v>433</v>
      </c>
      <c r="BG506" s="59" t="s">
        <v>433</v>
      </c>
      <c r="BM506" s="57">
        <v>0.64</v>
      </c>
      <c r="BN506" s="18">
        <v>0.36</v>
      </c>
      <c r="BO506" t="s">
        <v>433</v>
      </c>
      <c r="BP506" s="54" t="s">
        <v>433</v>
      </c>
      <c r="BQ506" t="s">
        <v>433</v>
      </c>
      <c r="BR506" s="54" t="s">
        <v>433</v>
      </c>
      <c r="BT506" s="18"/>
      <c r="BU506">
        <v>1</v>
      </c>
      <c r="BV506" s="18">
        <v>0</v>
      </c>
      <c r="BW506" s="18" t="s">
        <v>62</v>
      </c>
      <c r="CD506" s="18"/>
      <c r="CG506" s="18"/>
      <c r="CJ506" s="25">
        <v>35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 s="18">
        <v>0</v>
      </c>
      <c r="CS506">
        <v>0</v>
      </c>
      <c r="CT506">
        <v>0</v>
      </c>
      <c r="CU506">
        <v>1</v>
      </c>
      <c r="CV506" s="18">
        <v>0</v>
      </c>
      <c r="CW506">
        <v>0</v>
      </c>
      <c r="CX506">
        <v>0</v>
      </c>
      <c r="CY506">
        <v>0</v>
      </c>
      <c r="CZ506">
        <v>0</v>
      </c>
      <c r="DA506" s="18">
        <v>0</v>
      </c>
      <c r="DB506">
        <v>0</v>
      </c>
      <c r="DC506">
        <v>0</v>
      </c>
      <c r="DD506">
        <v>1</v>
      </c>
      <c r="DE506">
        <v>1</v>
      </c>
      <c r="DF506">
        <v>0</v>
      </c>
      <c r="DG506">
        <v>0</v>
      </c>
      <c r="DH506">
        <v>1</v>
      </c>
      <c r="DI506">
        <v>1</v>
      </c>
      <c r="DJ506">
        <v>0</v>
      </c>
      <c r="DK506">
        <v>0</v>
      </c>
      <c r="DL506" s="18">
        <v>0</v>
      </c>
      <c r="DN506" s="18"/>
      <c r="DS506" s="43" t="s">
        <v>397</v>
      </c>
    </row>
    <row r="507" spans="1:123" x14ac:dyDescent="0.25">
      <c r="A507">
        <v>506</v>
      </c>
      <c r="B507">
        <v>32</v>
      </c>
      <c r="C507" s="25" t="s">
        <v>659</v>
      </c>
      <c r="D507" s="12">
        <v>7.8</v>
      </c>
      <c r="E507" s="14">
        <f t="shared" si="395"/>
        <v>1.1854103343465046</v>
      </c>
      <c r="F507" s="7">
        <v>6.58</v>
      </c>
      <c r="G507" s="7">
        <f t="shared" si="388"/>
        <v>6.6145896656534955</v>
      </c>
      <c r="H507" s="16">
        <f t="shared" si="389"/>
        <v>8.9854103343465042</v>
      </c>
      <c r="I507" s="11">
        <f t="shared" si="390"/>
        <v>0.112841150584339</v>
      </c>
      <c r="J507" s="39">
        <f t="shared" si="391"/>
        <v>1.714911103105456E-2</v>
      </c>
      <c r="K507" s="39">
        <f t="shared" si="392"/>
        <v>58.3120605020951</v>
      </c>
      <c r="L507" s="39">
        <f t="shared" si="393"/>
        <v>9.5692039553284439E-2</v>
      </c>
      <c r="M507" s="39">
        <f t="shared" si="394"/>
        <v>0.12999026161539357</v>
      </c>
      <c r="N507" s="42"/>
      <c r="O507" s="8"/>
      <c r="P507" s="9"/>
      <c r="Q507" s="9"/>
      <c r="R507" s="8"/>
      <c r="S507" s="9"/>
      <c r="T507" s="9"/>
      <c r="U507" s="8"/>
      <c r="V507" s="9"/>
      <c r="W507" s="9"/>
      <c r="X507" s="9"/>
      <c r="Y507" s="8"/>
      <c r="Z507" s="9"/>
      <c r="AA507" s="8">
        <v>1</v>
      </c>
      <c r="AB507" s="9">
        <v>0</v>
      </c>
      <c r="AC507" s="8">
        <v>1</v>
      </c>
      <c r="AD507" s="9">
        <v>0</v>
      </c>
      <c r="AE507" s="9">
        <v>0</v>
      </c>
      <c r="AF507" s="9">
        <v>0</v>
      </c>
      <c r="AG507" s="9">
        <v>0</v>
      </c>
      <c r="AH507" s="8">
        <v>3364</v>
      </c>
      <c r="AI507" s="9">
        <v>6</v>
      </c>
      <c r="AJ507" s="9">
        <f t="shared" si="385"/>
        <v>3357</v>
      </c>
      <c r="AL507" s="7">
        <v>7.68</v>
      </c>
      <c r="AM507" s="7">
        <v>17.46</v>
      </c>
      <c r="AN507" s="9">
        <v>1</v>
      </c>
      <c r="AO507" s="9">
        <v>0</v>
      </c>
      <c r="AP507" s="9">
        <v>0</v>
      </c>
      <c r="AQ507" s="9">
        <v>1</v>
      </c>
      <c r="AR507" s="9">
        <v>0</v>
      </c>
      <c r="AS507" s="9">
        <v>0</v>
      </c>
      <c r="AT507" s="8">
        <v>1</v>
      </c>
      <c r="AU507" s="9">
        <v>0</v>
      </c>
      <c r="AV507" s="31">
        <v>0</v>
      </c>
      <c r="AW507" s="9">
        <v>1</v>
      </c>
      <c r="AX507" s="9">
        <v>0</v>
      </c>
      <c r="AY507" s="31">
        <v>0</v>
      </c>
      <c r="AZ507" s="21">
        <v>2000</v>
      </c>
      <c r="BA507" s="23"/>
      <c r="BB507" s="39" t="s">
        <v>433</v>
      </c>
      <c r="BC507" s="39" t="s">
        <v>433</v>
      </c>
      <c r="BD507" s="39" t="s">
        <v>433</v>
      </c>
      <c r="BE507" s="59" t="s">
        <v>433</v>
      </c>
      <c r="BF507" s="39" t="s">
        <v>433</v>
      </c>
      <c r="BG507" s="59" t="s">
        <v>433</v>
      </c>
      <c r="BM507" s="57">
        <v>0.64</v>
      </c>
      <c r="BN507" s="18">
        <v>0.36</v>
      </c>
      <c r="BO507" t="s">
        <v>433</v>
      </c>
      <c r="BP507" s="54" t="s">
        <v>433</v>
      </c>
      <c r="BQ507" t="s">
        <v>433</v>
      </c>
      <c r="BR507" s="54" t="s">
        <v>433</v>
      </c>
      <c r="BT507" s="18"/>
      <c r="BU507">
        <v>1</v>
      </c>
      <c r="BV507" s="18">
        <v>0</v>
      </c>
      <c r="BW507" s="18" t="s">
        <v>62</v>
      </c>
      <c r="CD507" s="18"/>
      <c r="CG507" s="18"/>
      <c r="CJ507" s="25">
        <v>35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 s="18">
        <v>0</v>
      </c>
      <c r="CS507">
        <v>0</v>
      </c>
      <c r="CT507">
        <v>0</v>
      </c>
      <c r="CU507">
        <v>1</v>
      </c>
      <c r="CV507" s="18">
        <v>0</v>
      </c>
      <c r="CW507">
        <v>0</v>
      </c>
      <c r="CX507">
        <v>0</v>
      </c>
      <c r="CY507">
        <v>0</v>
      </c>
      <c r="CZ507">
        <v>0</v>
      </c>
      <c r="DA507" s="18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0</v>
      </c>
      <c r="DH507">
        <v>1</v>
      </c>
      <c r="DI507">
        <v>1</v>
      </c>
      <c r="DJ507">
        <v>0</v>
      </c>
      <c r="DK507">
        <v>0</v>
      </c>
      <c r="DL507" s="18">
        <v>0</v>
      </c>
      <c r="DN507" s="18"/>
      <c r="DS507" s="43" t="s">
        <v>397</v>
      </c>
    </row>
    <row r="508" spans="1:123" x14ac:dyDescent="0.25">
      <c r="A508">
        <v>507</v>
      </c>
      <c r="B508">
        <v>32</v>
      </c>
      <c r="C508" s="25" t="s">
        <v>659</v>
      </c>
      <c r="D508" s="12">
        <v>10.5</v>
      </c>
      <c r="E508" s="14">
        <f t="shared" si="395"/>
        <v>1.2804878048780488</v>
      </c>
      <c r="F508" s="7">
        <v>8.1999999999999993</v>
      </c>
      <c r="G508" s="7">
        <f t="shared" si="388"/>
        <v>9.2195121951219505</v>
      </c>
      <c r="H508" s="16">
        <f t="shared" si="389"/>
        <v>11.780487804878049</v>
      </c>
      <c r="I508" s="11">
        <f t="shared" si="390"/>
        <v>0.20660483785702163</v>
      </c>
      <c r="J508" s="39">
        <f t="shared" si="391"/>
        <v>2.5195711933783126E-2</v>
      </c>
      <c r="K508" s="39">
        <f t="shared" si="392"/>
        <v>39.689293266572541</v>
      </c>
      <c r="L508" s="39">
        <f t="shared" si="393"/>
        <v>0.18140912592323852</v>
      </c>
      <c r="M508" s="39">
        <f t="shared" si="394"/>
        <v>0.23180054979080475</v>
      </c>
      <c r="N508" s="42"/>
      <c r="O508" s="8"/>
      <c r="P508" s="9"/>
      <c r="Q508" s="9"/>
      <c r="R508" s="8"/>
      <c r="S508" s="9"/>
      <c r="T508" s="9"/>
      <c r="U508" s="8"/>
      <c r="V508" s="9"/>
      <c r="W508" s="9"/>
      <c r="X508" s="9"/>
      <c r="Y508" s="8"/>
      <c r="Z508" s="9"/>
      <c r="AA508" s="8">
        <v>1</v>
      </c>
      <c r="AB508" s="9">
        <v>0</v>
      </c>
      <c r="AC508" s="8">
        <v>1</v>
      </c>
      <c r="AD508" s="9">
        <v>0</v>
      </c>
      <c r="AE508" s="9">
        <v>0</v>
      </c>
      <c r="AF508" s="9">
        <v>0</v>
      </c>
      <c r="AG508" s="9">
        <v>0</v>
      </c>
      <c r="AH508" s="8">
        <v>1515</v>
      </c>
      <c r="AI508" s="9">
        <v>6</v>
      </c>
      <c r="AJ508" s="9">
        <f t="shared" si="385"/>
        <v>1508</v>
      </c>
      <c r="AL508" s="7">
        <v>7.68</v>
      </c>
      <c r="AM508" s="7">
        <v>17.46</v>
      </c>
      <c r="AN508" s="9">
        <v>1</v>
      </c>
      <c r="AO508" s="9">
        <v>0</v>
      </c>
      <c r="AP508" s="9">
        <v>0</v>
      </c>
      <c r="AQ508" s="9">
        <v>1</v>
      </c>
      <c r="AR508" s="9">
        <v>0</v>
      </c>
      <c r="AS508" s="9">
        <v>0</v>
      </c>
      <c r="AT508" s="8">
        <v>1</v>
      </c>
      <c r="AU508" s="9">
        <v>0</v>
      </c>
      <c r="AV508" s="31">
        <v>0</v>
      </c>
      <c r="AW508" s="9">
        <v>1</v>
      </c>
      <c r="AX508" s="9">
        <v>0</v>
      </c>
      <c r="AY508" s="31">
        <v>0</v>
      </c>
      <c r="AZ508" s="21">
        <v>2000</v>
      </c>
      <c r="BA508" s="23"/>
      <c r="BB508" s="39" t="s">
        <v>433</v>
      </c>
      <c r="BC508" s="39" t="s">
        <v>433</v>
      </c>
      <c r="BD508" s="39" t="s">
        <v>433</v>
      </c>
      <c r="BE508" s="59" t="s">
        <v>433</v>
      </c>
      <c r="BF508" s="39" t="s">
        <v>433</v>
      </c>
      <c r="BG508" s="59" t="s">
        <v>433</v>
      </c>
      <c r="BM508" s="57">
        <v>0.64</v>
      </c>
      <c r="BN508" s="18">
        <v>0.36</v>
      </c>
      <c r="BO508" t="s">
        <v>433</v>
      </c>
      <c r="BP508" s="54" t="s">
        <v>433</v>
      </c>
      <c r="BQ508" t="s">
        <v>433</v>
      </c>
      <c r="BR508" s="54" t="s">
        <v>433</v>
      </c>
      <c r="BT508" s="18"/>
      <c r="BU508">
        <v>1</v>
      </c>
      <c r="BV508" s="18">
        <v>0</v>
      </c>
      <c r="BW508" s="18" t="s">
        <v>62</v>
      </c>
      <c r="CD508" s="18"/>
      <c r="CG508" s="18"/>
      <c r="CJ508" s="25">
        <v>35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 s="18">
        <v>0</v>
      </c>
      <c r="CS508">
        <v>0</v>
      </c>
      <c r="CT508">
        <v>0</v>
      </c>
      <c r="CU508">
        <v>1</v>
      </c>
      <c r="CV508" s="18">
        <v>0</v>
      </c>
      <c r="CW508">
        <v>0</v>
      </c>
      <c r="CX508">
        <v>0</v>
      </c>
      <c r="CY508">
        <v>0</v>
      </c>
      <c r="CZ508">
        <v>0</v>
      </c>
      <c r="DA508" s="18">
        <v>0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1</v>
      </c>
      <c r="DI508">
        <v>1</v>
      </c>
      <c r="DJ508">
        <v>0</v>
      </c>
      <c r="DK508">
        <v>0</v>
      </c>
      <c r="DL508" s="18">
        <v>0</v>
      </c>
      <c r="DN508" s="18"/>
      <c r="DS508" s="43" t="s">
        <v>397</v>
      </c>
    </row>
    <row r="509" spans="1:123" x14ac:dyDescent="0.25">
      <c r="A509">
        <v>508</v>
      </c>
      <c r="B509">
        <v>32</v>
      </c>
      <c r="C509" s="25" t="s">
        <v>659</v>
      </c>
      <c r="D509" s="12">
        <v>8.9</v>
      </c>
      <c r="E509" s="14">
        <f t="shared" si="395"/>
        <v>2.8253968253968256</v>
      </c>
      <c r="F509" s="7">
        <v>3.15</v>
      </c>
      <c r="G509" s="7">
        <f t="shared" si="388"/>
        <v>6.0746031746031743</v>
      </c>
      <c r="H509" s="16">
        <f t="shared" si="389"/>
        <v>11.725396825396826</v>
      </c>
      <c r="I509" s="11">
        <f t="shared" si="390"/>
        <v>8.0851066780717365E-2</v>
      </c>
      <c r="J509" s="39">
        <f t="shared" si="391"/>
        <v>2.5667005327211861E-2</v>
      </c>
      <c r="K509" s="39">
        <f t="shared" si="392"/>
        <v>38.960524893794741</v>
      </c>
      <c r="L509" s="39">
        <f t="shared" si="393"/>
        <v>5.5184061453505504E-2</v>
      </c>
      <c r="M509" s="39">
        <f t="shared" si="394"/>
        <v>0.10651807210792923</v>
      </c>
      <c r="N509" s="42"/>
      <c r="O509" s="8"/>
      <c r="P509" s="9"/>
      <c r="Q509" s="9"/>
      <c r="R509" s="8"/>
      <c r="S509" s="9"/>
      <c r="T509" s="9"/>
      <c r="U509" s="8"/>
      <c r="V509" s="9"/>
      <c r="W509" s="9"/>
      <c r="X509" s="9"/>
      <c r="Y509" s="8"/>
      <c r="Z509" s="9"/>
      <c r="AA509" s="8">
        <v>1</v>
      </c>
      <c r="AB509" s="9">
        <v>0</v>
      </c>
      <c r="AC509" s="8">
        <v>1</v>
      </c>
      <c r="AD509" s="9">
        <v>0</v>
      </c>
      <c r="AE509" s="9">
        <v>0</v>
      </c>
      <c r="AF509" s="9">
        <v>0</v>
      </c>
      <c r="AG509" s="9">
        <v>0</v>
      </c>
      <c r="AH509" s="8">
        <v>1515</v>
      </c>
      <c r="AI509" s="9">
        <v>6</v>
      </c>
      <c r="AJ509" s="9">
        <f t="shared" si="385"/>
        <v>1508</v>
      </c>
      <c r="AL509" s="7">
        <v>7.68</v>
      </c>
      <c r="AM509" s="7">
        <v>17.46</v>
      </c>
      <c r="AN509" s="9">
        <v>1</v>
      </c>
      <c r="AO509" s="9">
        <v>0</v>
      </c>
      <c r="AP509" s="9">
        <v>0</v>
      </c>
      <c r="AQ509" s="9">
        <v>1</v>
      </c>
      <c r="AR509" s="9">
        <v>0</v>
      </c>
      <c r="AS509" s="9">
        <v>0</v>
      </c>
      <c r="AT509" s="8">
        <v>1</v>
      </c>
      <c r="AU509" s="9">
        <v>0</v>
      </c>
      <c r="AV509" s="31">
        <v>0</v>
      </c>
      <c r="AW509" s="9">
        <v>1</v>
      </c>
      <c r="AX509" s="9">
        <v>0</v>
      </c>
      <c r="AY509" s="31">
        <v>0</v>
      </c>
      <c r="AZ509" s="21">
        <v>2000</v>
      </c>
      <c r="BA509" s="23"/>
      <c r="BB509" s="39" t="s">
        <v>433</v>
      </c>
      <c r="BC509" s="39" t="s">
        <v>433</v>
      </c>
      <c r="BD509" s="39" t="s">
        <v>433</v>
      </c>
      <c r="BE509" s="59" t="s">
        <v>433</v>
      </c>
      <c r="BF509" s="39" t="s">
        <v>433</v>
      </c>
      <c r="BG509" s="59" t="s">
        <v>433</v>
      </c>
      <c r="BM509" s="57">
        <v>0.64</v>
      </c>
      <c r="BN509" s="18">
        <v>0.36</v>
      </c>
      <c r="BO509" t="s">
        <v>433</v>
      </c>
      <c r="BP509" s="54" t="s">
        <v>433</v>
      </c>
      <c r="BQ509" t="s">
        <v>433</v>
      </c>
      <c r="BR509" s="54" t="s">
        <v>433</v>
      </c>
      <c r="BT509" s="18"/>
      <c r="BU509">
        <v>1</v>
      </c>
      <c r="BV509" s="18">
        <v>0</v>
      </c>
      <c r="BW509" s="18" t="s">
        <v>62</v>
      </c>
      <c r="CD509" s="18"/>
      <c r="CG509" s="18"/>
      <c r="CJ509" s="25">
        <v>35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 s="18">
        <v>0</v>
      </c>
      <c r="CS509">
        <v>0</v>
      </c>
      <c r="CT509">
        <v>0</v>
      </c>
      <c r="CU509">
        <v>1</v>
      </c>
      <c r="CV509" s="18">
        <v>0</v>
      </c>
      <c r="CW509">
        <v>0</v>
      </c>
      <c r="CX509">
        <v>0</v>
      </c>
      <c r="CY509">
        <v>0</v>
      </c>
      <c r="CZ509">
        <v>0</v>
      </c>
      <c r="DA509" s="18">
        <v>0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0</v>
      </c>
      <c r="DH509">
        <v>1</v>
      </c>
      <c r="DI509">
        <v>1</v>
      </c>
      <c r="DJ509">
        <v>0</v>
      </c>
      <c r="DK509">
        <v>0</v>
      </c>
      <c r="DL509" s="18">
        <v>0</v>
      </c>
      <c r="DN509" s="18"/>
      <c r="DS509" s="43" t="s">
        <v>397</v>
      </c>
    </row>
    <row r="510" spans="1:123" x14ac:dyDescent="0.25">
      <c r="A510">
        <v>509</v>
      </c>
      <c r="B510">
        <v>32</v>
      </c>
      <c r="C510" s="25" t="s">
        <v>659</v>
      </c>
      <c r="D510" s="12">
        <v>11.7</v>
      </c>
      <c r="E510" s="14">
        <f t="shared" si="395"/>
        <v>1.4516129032258063</v>
      </c>
      <c r="F510" s="7">
        <v>8.06</v>
      </c>
      <c r="G510" s="7">
        <f t="shared" si="388"/>
        <v>10.248387096774193</v>
      </c>
      <c r="H510" s="16">
        <f t="shared" si="389"/>
        <v>13.151612903225805</v>
      </c>
      <c r="I510" s="11">
        <f t="shared" si="390"/>
        <v>0.20322433235021214</v>
      </c>
      <c r="J510" s="39">
        <f t="shared" si="391"/>
        <v>2.5213937016155347E-2</v>
      </c>
      <c r="K510" s="39">
        <f t="shared" si="392"/>
        <v>39.66060513910498</v>
      </c>
      <c r="L510" s="39">
        <f t="shared" si="393"/>
        <v>0.1780103953340568</v>
      </c>
      <c r="M510" s="39">
        <f t="shared" si="394"/>
        <v>0.22843826936636749</v>
      </c>
      <c r="N510" s="42"/>
      <c r="O510" s="8"/>
      <c r="P510" s="9"/>
      <c r="Q510" s="9"/>
      <c r="R510" s="8"/>
      <c r="S510" s="9"/>
      <c r="T510" s="9"/>
      <c r="U510" s="8"/>
      <c r="V510" s="9"/>
      <c r="W510" s="9"/>
      <c r="X510" s="9"/>
      <c r="Y510" s="8"/>
      <c r="Z510" s="9"/>
      <c r="AA510" s="8">
        <v>1</v>
      </c>
      <c r="AB510" s="9">
        <v>0</v>
      </c>
      <c r="AC510" s="8">
        <v>1</v>
      </c>
      <c r="AD510" s="9">
        <v>0</v>
      </c>
      <c r="AE510" s="9">
        <v>0</v>
      </c>
      <c r="AF510" s="9">
        <v>0</v>
      </c>
      <c r="AG510" s="9">
        <v>0</v>
      </c>
      <c r="AH510" s="8">
        <v>1515</v>
      </c>
      <c r="AI510" s="9">
        <v>6</v>
      </c>
      <c r="AJ510" s="9">
        <f t="shared" si="385"/>
        <v>1508</v>
      </c>
      <c r="AL510" s="7">
        <v>7.68</v>
      </c>
      <c r="AM510" s="7">
        <v>17.46</v>
      </c>
      <c r="AN510" s="9">
        <v>1</v>
      </c>
      <c r="AO510" s="9">
        <v>0</v>
      </c>
      <c r="AP510" s="9">
        <v>0</v>
      </c>
      <c r="AQ510" s="9">
        <v>1</v>
      </c>
      <c r="AR510" s="9">
        <v>0</v>
      </c>
      <c r="AS510" s="9">
        <v>0</v>
      </c>
      <c r="AT510" s="8">
        <v>1</v>
      </c>
      <c r="AU510" s="9">
        <v>0</v>
      </c>
      <c r="AV510" s="31">
        <v>0</v>
      </c>
      <c r="AW510" s="9">
        <v>1</v>
      </c>
      <c r="AX510" s="9">
        <v>0</v>
      </c>
      <c r="AY510" s="31">
        <v>0</v>
      </c>
      <c r="AZ510" s="21">
        <v>2000</v>
      </c>
      <c r="BA510" s="23"/>
      <c r="BB510" s="39" t="s">
        <v>433</v>
      </c>
      <c r="BC510" s="39" t="s">
        <v>433</v>
      </c>
      <c r="BD510" s="39" t="s">
        <v>433</v>
      </c>
      <c r="BE510" s="59" t="s">
        <v>433</v>
      </c>
      <c r="BF510" s="39" t="s">
        <v>433</v>
      </c>
      <c r="BG510" s="59" t="s">
        <v>433</v>
      </c>
      <c r="BM510" s="57">
        <v>0.64</v>
      </c>
      <c r="BN510" s="18">
        <v>0.36</v>
      </c>
      <c r="BO510" t="s">
        <v>433</v>
      </c>
      <c r="BP510" s="54" t="s">
        <v>433</v>
      </c>
      <c r="BQ510" t="s">
        <v>433</v>
      </c>
      <c r="BR510" s="54" t="s">
        <v>433</v>
      </c>
      <c r="BT510" s="18"/>
      <c r="BU510">
        <v>1</v>
      </c>
      <c r="BV510" s="18">
        <v>0</v>
      </c>
      <c r="BW510" s="18" t="s">
        <v>62</v>
      </c>
      <c r="CD510" s="18"/>
      <c r="CG510" s="18"/>
      <c r="CJ510" s="25">
        <v>35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 s="18">
        <v>0</v>
      </c>
      <c r="CS510">
        <v>0</v>
      </c>
      <c r="CT510">
        <v>0</v>
      </c>
      <c r="CU510">
        <v>1</v>
      </c>
      <c r="CV510" s="18">
        <v>0</v>
      </c>
      <c r="CW510">
        <v>0</v>
      </c>
      <c r="CX510">
        <v>0</v>
      </c>
      <c r="CY510">
        <v>0</v>
      </c>
      <c r="CZ510">
        <v>0</v>
      </c>
      <c r="DA510" s="18">
        <v>0</v>
      </c>
      <c r="DB510">
        <v>0</v>
      </c>
      <c r="DC510">
        <v>0</v>
      </c>
      <c r="DD510">
        <v>1</v>
      </c>
      <c r="DE510">
        <v>1</v>
      </c>
      <c r="DF510">
        <v>0</v>
      </c>
      <c r="DG510">
        <v>0</v>
      </c>
      <c r="DH510">
        <v>1</v>
      </c>
      <c r="DI510">
        <v>1</v>
      </c>
      <c r="DJ510">
        <v>0</v>
      </c>
      <c r="DK510">
        <v>0</v>
      </c>
      <c r="DL510" s="18">
        <v>0</v>
      </c>
      <c r="DN510" s="18"/>
      <c r="DS510" s="43" t="s">
        <v>397</v>
      </c>
    </row>
    <row r="511" spans="1:123" x14ac:dyDescent="0.25">
      <c r="A511">
        <v>510</v>
      </c>
      <c r="B511">
        <v>32</v>
      </c>
      <c r="C511" s="25" t="s">
        <v>659</v>
      </c>
      <c r="D511" s="12">
        <v>2.9</v>
      </c>
      <c r="E511" s="14">
        <f t="shared" si="395"/>
        <v>1.5025906735751295</v>
      </c>
      <c r="F511" s="7">
        <v>1.93</v>
      </c>
      <c r="G511" s="7">
        <f t="shared" si="388"/>
        <v>1.3974093264248704</v>
      </c>
      <c r="H511" s="16">
        <f t="shared" si="389"/>
        <v>4.4025906735751299</v>
      </c>
      <c r="I511" s="11">
        <f t="shared" si="390"/>
        <v>4.4245520473194209E-2</v>
      </c>
      <c r="J511" s="39">
        <f t="shared" si="391"/>
        <v>2.2925140141551403E-2</v>
      </c>
      <c r="K511" s="39">
        <f t="shared" si="392"/>
        <v>43.620234983319385</v>
      </c>
      <c r="L511" s="39">
        <f t="shared" si="393"/>
        <v>2.1320380331642807E-2</v>
      </c>
      <c r="M511" s="39">
        <f t="shared" si="394"/>
        <v>6.7170660614745609E-2</v>
      </c>
      <c r="N511" s="42"/>
      <c r="O511" s="8"/>
      <c r="P511" s="9"/>
      <c r="Q511" s="9"/>
      <c r="R511" s="8"/>
      <c r="S511" s="9"/>
      <c r="T511" s="9"/>
      <c r="U511" s="8"/>
      <c r="V511" s="9"/>
      <c r="W511" s="9"/>
      <c r="X511" s="9"/>
      <c r="Y511" s="8"/>
      <c r="Z511" s="9"/>
      <c r="AA511" s="8">
        <v>1</v>
      </c>
      <c r="AB511" s="9">
        <v>0</v>
      </c>
      <c r="AC511" s="8">
        <v>1</v>
      </c>
      <c r="AD511" s="9">
        <v>0</v>
      </c>
      <c r="AE511" s="9">
        <v>0</v>
      </c>
      <c r="AF511" s="9">
        <v>0</v>
      </c>
      <c r="AG511" s="9">
        <v>0</v>
      </c>
      <c r="AH511" s="8">
        <v>1906</v>
      </c>
      <c r="AI511" s="9">
        <v>6</v>
      </c>
      <c r="AJ511" s="9">
        <f t="shared" si="385"/>
        <v>1899</v>
      </c>
      <c r="AL511" s="7">
        <v>7.68</v>
      </c>
      <c r="AM511" s="7">
        <v>17.46</v>
      </c>
      <c r="AN511" s="9">
        <v>1</v>
      </c>
      <c r="AO511" s="9">
        <v>0</v>
      </c>
      <c r="AP511" s="9">
        <v>0</v>
      </c>
      <c r="AQ511" s="9">
        <v>1</v>
      </c>
      <c r="AR511" s="9">
        <v>0</v>
      </c>
      <c r="AS511" s="9">
        <v>0</v>
      </c>
      <c r="AT511" s="8">
        <v>1</v>
      </c>
      <c r="AU511" s="9">
        <v>0</v>
      </c>
      <c r="AV511" s="31">
        <v>0</v>
      </c>
      <c r="AW511" s="9">
        <v>1</v>
      </c>
      <c r="AX511" s="9">
        <v>0</v>
      </c>
      <c r="AY511" s="31">
        <v>0</v>
      </c>
      <c r="AZ511" s="21">
        <v>2000</v>
      </c>
      <c r="BA511" s="23"/>
      <c r="BB511" s="39" t="s">
        <v>433</v>
      </c>
      <c r="BC511" s="39" t="s">
        <v>433</v>
      </c>
      <c r="BD511" s="39" t="s">
        <v>433</v>
      </c>
      <c r="BE511" s="59" t="s">
        <v>433</v>
      </c>
      <c r="BF511" s="39" t="s">
        <v>433</v>
      </c>
      <c r="BG511" s="59" t="s">
        <v>433</v>
      </c>
      <c r="BM511" s="57">
        <v>0.64</v>
      </c>
      <c r="BN511" s="18">
        <v>0.36</v>
      </c>
      <c r="BO511" t="s">
        <v>433</v>
      </c>
      <c r="BP511" s="54" t="s">
        <v>433</v>
      </c>
      <c r="BQ511" t="s">
        <v>433</v>
      </c>
      <c r="BR511" s="54" t="s">
        <v>433</v>
      </c>
      <c r="BT511" s="18"/>
      <c r="BU511">
        <v>1</v>
      </c>
      <c r="BV511" s="18">
        <v>0</v>
      </c>
      <c r="BW511" s="18" t="s">
        <v>62</v>
      </c>
      <c r="CD511" s="18"/>
      <c r="CG511" s="18"/>
      <c r="CJ511" s="25">
        <v>35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 s="18">
        <v>0</v>
      </c>
      <c r="CS511">
        <v>0</v>
      </c>
      <c r="CT511">
        <v>0</v>
      </c>
      <c r="CU511">
        <v>1</v>
      </c>
      <c r="CV511" s="18">
        <v>0</v>
      </c>
      <c r="CW511">
        <v>0</v>
      </c>
      <c r="CX511">
        <v>0</v>
      </c>
      <c r="CY511">
        <v>0</v>
      </c>
      <c r="CZ511">
        <v>0</v>
      </c>
      <c r="DA511" s="18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v>0</v>
      </c>
      <c r="DH511">
        <v>1</v>
      </c>
      <c r="DI511">
        <v>1</v>
      </c>
      <c r="DJ511">
        <v>0</v>
      </c>
      <c r="DK511">
        <v>0</v>
      </c>
      <c r="DL511" s="18">
        <v>0</v>
      </c>
      <c r="DN511" s="18"/>
      <c r="DS511" s="43" t="s">
        <v>397</v>
      </c>
    </row>
    <row r="512" spans="1:123" x14ac:dyDescent="0.25">
      <c r="A512">
        <v>511</v>
      </c>
      <c r="B512">
        <v>32</v>
      </c>
      <c r="C512" s="25" t="s">
        <v>659</v>
      </c>
      <c r="D512" s="12">
        <v>2.6</v>
      </c>
      <c r="E512" s="14">
        <f t="shared" si="395"/>
        <v>1.8978102189781021</v>
      </c>
      <c r="F512" s="7">
        <v>1.37</v>
      </c>
      <c r="G512" s="7">
        <f t="shared" si="388"/>
        <v>0.702189781021898</v>
      </c>
      <c r="H512" s="16">
        <f t="shared" si="389"/>
        <v>4.4978102189781026</v>
      </c>
      <c r="I512" s="11">
        <f t="shared" si="390"/>
        <v>3.1422705174053607E-2</v>
      </c>
      <c r="J512" s="39">
        <f t="shared" si="391"/>
        <v>2.2936281148944235E-2</v>
      </c>
      <c r="K512" s="39">
        <f t="shared" si="392"/>
        <v>43.599047007933557</v>
      </c>
      <c r="L512" s="39">
        <f t="shared" si="393"/>
        <v>8.4864240251093723E-3</v>
      </c>
      <c r="M512" s="39">
        <f t="shared" si="394"/>
        <v>5.4358986322997842E-2</v>
      </c>
      <c r="N512" s="42"/>
      <c r="O512" s="8"/>
      <c r="P512" s="9"/>
      <c r="Q512" s="9"/>
      <c r="R512" s="8"/>
      <c r="S512" s="9"/>
      <c r="T512" s="9"/>
      <c r="U512" s="8"/>
      <c r="V512" s="9"/>
      <c r="W512" s="9"/>
      <c r="X512" s="9"/>
      <c r="Y512" s="8"/>
      <c r="Z512" s="9"/>
      <c r="AA512" s="8">
        <v>1</v>
      </c>
      <c r="AB512" s="9">
        <v>0</v>
      </c>
      <c r="AC512" s="8">
        <v>1</v>
      </c>
      <c r="AD512" s="9">
        <v>0</v>
      </c>
      <c r="AE512" s="9">
        <v>0</v>
      </c>
      <c r="AF512" s="9">
        <v>0</v>
      </c>
      <c r="AG512" s="9">
        <v>0</v>
      </c>
      <c r="AH512" s="8">
        <v>1906</v>
      </c>
      <c r="AI512" s="9">
        <v>6</v>
      </c>
      <c r="AJ512" s="9">
        <f t="shared" si="385"/>
        <v>1899</v>
      </c>
      <c r="AL512" s="7">
        <v>7.68</v>
      </c>
      <c r="AM512" s="7">
        <v>17.46</v>
      </c>
      <c r="AN512" s="9">
        <v>1</v>
      </c>
      <c r="AO512" s="9">
        <v>0</v>
      </c>
      <c r="AP512" s="9">
        <v>0</v>
      </c>
      <c r="AQ512" s="9">
        <v>1</v>
      </c>
      <c r="AR512" s="9">
        <v>0</v>
      </c>
      <c r="AS512" s="9">
        <v>0</v>
      </c>
      <c r="AT512" s="8">
        <v>1</v>
      </c>
      <c r="AU512" s="9">
        <v>0</v>
      </c>
      <c r="AV512" s="31">
        <v>0</v>
      </c>
      <c r="AW512" s="9">
        <v>1</v>
      </c>
      <c r="AX512" s="9">
        <v>0</v>
      </c>
      <c r="AY512" s="31">
        <v>0</v>
      </c>
      <c r="AZ512" s="21">
        <v>2000</v>
      </c>
      <c r="BA512" s="23"/>
      <c r="BB512" s="39" t="s">
        <v>433</v>
      </c>
      <c r="BC512" s="39" t="s">
        <v>433</v>
      </c>
      <c r="BD512" s="39" t="s">
        <v>433</v>
      </c>
      <c r="BE512" s="59" t="s">
        <v>433</v>
      </c>
      <c r="BF512" s="39" t="s">
        <v>433</v>
      </c>
      <c r="BG512" s="59" t="s">
        <v>433</v>
      </c>
      <c r="BM512" s="57">
        <v>0.64</v>
      </c>
      <c r="BN512" s="18">
        <v>0.36</v>
      </c>
      <c r="BO512" t="s">
        <v>433</v>
      </c>
      <c r="BP512" s="54" t="s">
        <v>433</v>
      </c>
      <c r="BQ512" t="s">
        <v>433</v>
      </c>
      <c r="BR512" s="54" t="s">
        <v>433</v>
      </c>
      <c r="BT512" s="18"/>
      <c r="BU512">
        <v>1</v>
      </c>
      <c r="BV512" s="18">
        <v>0</v>
      </c>
      <c r="BW512" s="18" t="s">
        <v>62</v>
      </c>
      <c r="CD512" s="18"/>
      <c r="CG512" s="18"/>
      <c r="CJ512" s="25">
        <v>35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 s="18">
        <v>0</v>
      </c>
      <c r="CS512">
        <v>0</v>
      </c>
      <c r="CT512">
        <v>0</v>
      </c>
      <c r="CU512">
        <v>1</v>
      </c>
      <c r="CV512" s="18">
        <v>0</v>
      </c>
      <c r="CW512">
        <v>0</v>
      </c>
      <c r="CX512">
        <v>0</v>
      </c>
      <c r="CY512">
        <v>0</v>
      </c>
      <c r="CZ512">
        <v>0</v>
      </c>
      <c r="DA512" s="18">
        <v>0</v>
      </c>
      <c r="DB512">
        <v>0</v>
      </c>
      <c r="DC512">
        <v>0</v>
      </c>
      <c r="DD512">
        <v>1</v>
      </c>
      <c r="DE512">
        <v>1</v>
      </c>
      <c r="DF512">
        <v>0</v>
      </c>
      <c r="DG512">
        <v>0</v>
      </c>
      <c r="DH512">
        <v>1</v>
      </c>
      <c r="DI512">
        <v>1</v>
      </c>
      <c r="DJ512">
        <v>0</v>
      </c>
      <c r="DK512">
        <v>0</v>
      </c>
      <c r="DL512" s="18">
        <v>0</v>
      </c>
      <c r="DN512" s="18"/>
      <c r="DS512" s="43" t="s">
        <v>397</v>
      </c>
    </row>
    <row r="513" spans="1:123" x14ac:dyDescent="0.25">
      <c r="A513">
        <v>512</v>
      </c>
      <c r="B513">
        <v>32</v>
      </c>
      <c r="C513" s="25" t="s">
        <v>659</v>
      </c>
      <c r="D513" s="12">
        <v>-1</v>
      </c>
      <c r="E513" s="14">
        <f t="shared" si="395"/>
        <v>3.8461538461538458</v>
      </c>
      <c r="F513" s="7">
        <v>-0.26</v>
      </c>
      <c r="G513" s="7">
        <f t="shared" si="388"/>
        <v>-4.8461538461538458</v>
      </c>
      <c r="H513" s="16">
        <f t="shared" si="389"/>
        <v>2.8461538461538458</v>
      </c>
      <c r="I513" s="11">
        <f t="shared" si="390"/>
        <v>-5.966273195313905E-3</v>
      </c>
      <c r="J513" s="39">
        <f t="shared" si="391"/>
        <v>2.294720459736117E-2</v>
      </c>
      <c r="K513" s="39">
        <f t="shared" si="392"/>
        <v>43.578292761419654</v>
      </c>
      <c r="L513" s="39">
        <f t="shared" si="393"/>
        <v>-2.8913477792675075E-2</v>
      </c>
      <c r="M513" s="39">
        <f t="shared" si="394"/>
        <v>1.6980931402047265E-2</v>
      </c>
      <c r="N513" s="42"/>
      <c r="O513" s="8"/>
      <c r="P513" s="9"/>
      <c r="Q513" s="9"/>
      <c r="R513" s="8"/>
      <c r="S513" s="9"/>
      <c r="T513" s="9"/>
      <c r="U513" s="8"/>
      <c r="V513" s="9"/>
      <c r="W513" s="9"/>
      <c r="X513" s="9"/>
      <c r="Y513" s="8"/>
      <c r="Z513" s="9"/>
      <c r="AA513" s="8">
        <v>1</v>
      </c>
      <c r="AB513" s="9">
        <v>0</v>
      </c>
      <c r="AC513" s="8">
        <v>1</v>
      </c>
      <c r="AD513" s="9">
        <v>0</v>
      </c>
      <c r="AE513" s="9">
        <v>0</v>
      </c>
      <c r="AF513" s="9">
        <v>0</v>
      </c>
      <c r="AG513" s="9">
        <v>0</v>
      </c>
      <c r="AH513" s="8">
        <v>1906</v>
      </c>
      <c r="AI513" s="9">
        <v>6</v>
      </c>
      <c r="AJ513" s="9">
        <f t="shared" si="385"/>
        <v>1899</v>
      </c>
      <c r="AL513" s="7">
        <v>7.68</v>
      </c>
      <c r="AM513" s="7">
        <v>17.46</v>
      </c>
      <c r="AN513" s="9">
        <v>1</v>
      </c>
      <c r="AO513" s="9">
        <v>0</v>
      </c>
      <c r="AP513" s="9">
        <v>0</v>
      </c>
      <c r="AQ513" s="9">
        <v>1</v>
      </c>
      <c r="AR513" s="9">
        <v>0</v>
      </c>
      <c r="AS513" s="9">
        <v>0</v>
      </c>
      <c r="AT513" s="8">
        <v>1</v>
      </c>
      <c r="AU513" s="9">
        <v>0</v>
      </c>
      <c r="AV513" s="31">
        <v>0</v>
      </c>
      <c r="AW513" s="9">
        <v>1</v>
      </c>
      <c r="AX513" s="9">
        <v>0</v>
      </c>
      <c r="AY513" s="31">
        <v>0</v>
      </c>
      <c r="AZ513" s="21">
        <v>2000</v>
      </c>
      <c r="BA513" s="23"/>
      <c r="BB513" s="39" t="s">
        <v>433</v>
      </c>
      <c r="BC513" s="39" t="s">
        <v>433</v>
      </c>
      <c r="BD513" s="39" t="s">
        <v>433</v>
      </c>
      <c r="BE513" s="59" t="s">
        <v>433</v>
      </c>
      <c r="BF513" s="39" t="s">
        <v>433</v>
      </c>
      <c r="BG513" s="59" t="s">
        <v>433</v>
      </c>
      <c r="BM513" s="57">
        <v>0.64</v>
      </c>
      <c r="BN513" s="18">
        <v>0.36</v>
      </c>
      <c r="BO513" t="s">
        <v>433</v>
      </c>
      <c r="BP513" s="54" t="s">
        <v>433</v>
      </c>
      <c r="BQ513" t="s">
        <v>433</v>
      </c>
      <c r="BR513" s="54" t="s">
        <v>433</v>
      </c>
      <c r="BT513" s="18"/>
      <c r="BU513">
        <v>1</v>
      </c>
      <c r="BV513" s="18">
        <v>0</v>
      </c>
      <c r="BW513" s="18" t="s">
        <v>62</v>
      </c>
      <c r="CD513" s="18"/>
      <c r="CG513" s="18"/>
      <c r="CJ513" s="25">
        <v>35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 s="18">
        <v>0</v>
      </c>
      <c r="CS513">
        <v>0</v>
      </c>
      <c r="CT513">
        <v>0</v>
      </c>
      <c r="CU513">
        <v>1</v>
      </c>
      <c r="CV513" s="18">
        <v>0</v>
      </c>
      <c r="CW513">
        <v>0</v>
      </c>
      <c r="CX513">
        <v>0</v>
      </c>
      <c r="CY513">
        <v>0</v>
      </c>
      <c r="CZ513">
        <v>0</v>
      </c>
      <c r="DA513" s="18">
        <v>0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0</v>
      </c>
      <c r="DH513">
        <v>1</v>
      </c>
      <c r="DI513">
        <v>1</v>
      </c>
      <c r="DJ513">
        <v>0</v>
      </c>
      <c r="DK513">
        <v>0</v>
      </c>
      <c r="DL513" s="18">
        <v>0</v>
      </c>
      <c r="DN513" s="18"/>
      <c r="DS513" s="43" t="s">
        <v>397</v>
      </c>
    </row>
    <row r="514" spans="1:123" x14ac:dyDescent="0.25">
      <c r="A514">
        <v>513</v>
      </c>
      <c r="B514">
        <v>32</v>
      </c>
      <c r="C514" s="25" t="s">
        <v>659</v>
      </c>
      <c r="D514" s="12">
        <v>3.9</v>
      </c>
      <c r="E514" s="14">
        <f t="shared" si="395"/>
        <v>1.9509754877438719</v>
      </c>
      <c r="F514" s="7">
        <v>1.9990000000000001</v>
      </c>
      <c r="G514" s="7">
        <f t="shared" si="388"/>
        <v>1.949024512256128</v>
      </c>
      <c r="H514" s="16">
        <f t="shared" si="389"/>
        <v>5.850975487743872</v>
      </c>
      <c r="I514" s="11">
        <f t="shared" si="390"/>
        <v>6.2621945271200061E-2</v>
      </c>
      <c r="J514" s="39">
        <f t="shared" si="391"/>
        <v>3.132663595357682E-2</v>
      </c>
      <c r="K514" s="39">
        <f t="shared" si="392"/>
        <v>31.921716761477601</v>
      </c>
      <c r="L514" s="39">
        <f t="shared" si="393"/>
        <v>3.1295309317623241E-2</v>
      </c>
      <c r="M514" s="39">
        <f t="shared" si="394"/>
        <v>9.3948581224776881E-2</v>
      </c>
      <c r="N514" s="42"/>
      <c r="O514" s="8"/>
      <c r="P514" s="9"/>
      <c r="Q514" s="9"/>
      <c r="R514" s="8"/>
      <c r="S514" s="9"/>
      <c r="T514" s="9"/>
      <c r="U514" s="8"/>
      <c r="V514" s="9"/>
      <c r="W514" s="9"/>
      <c r="X514" s="9"/>
      <c r="Y514" s="8"/>
      <c r="Z514" s="9"/>
      <c r="AA514" s="8">
        <v>1</v>
      </c>
      <c r="AB514" s="9">
        <v>0</v>
      </c>
      <c r="AC514" s="8">
        <v>1</v>
      </c>
      <c r="AD514" s="9">
        <v>0</v>
      </c>
      <c r="AE514" s="9">
        <v>0</v>
      </c>
      <c r="AF514" s="9">
        <v>0</v>
      </c>
      <c r="AG514" s="9">
        <v>0</v>
      </c>
      <c r="AH514" s="8">
        <v>1023</v>
      </c>
      <c r="AI514" s="9">
        <v>7</v>
      </c>
      <c r="AJ514" s="9">
        <f t="shared" si="385"/>
        <v>1015</v>
      </c>
      <c r="AL514" s="7">
        <v>5.45</v>
      </c>
      <c r="AM514" s="7">
        <v>17.46</v>
      </c>
      <c r="AN514" s="9">
        <v>1</v>
      </c>
      <c r="AO514" s="9">
        <v>0</v>
      </c>
      <c r="AP514" s="9">
        <v>0</v>
      </c>
      <c r="AQ514" s="9">
        <v>1</v>
      </c>
      <c r="AR514" s="9">
        <v>0</v>
      </c>
      <c r="AS514" s="9">
        <v>0</v>
      </c>
      <c r="AT514" s="8">
        <v>1</v>
      </c>
      <c r="AU514" s="9">
        <v>0</v>
      </c>
      <c r="AV514" s="31">
        <v>0</v>
      </c>
      <c r="AW514" s="9">
        <v>1</v>
      </c>
      <c r="AX514" s="9">
        <v>0</v>
      </c>
      <c r="AY514" s="31">
        <v>0</v>
      </c>
      <c r="AZ514" s="21">
        <v>2000</v>
      </c>
      <c r="BA514" s="23"/>
      <c r="BB514" s="39" t="s">
        <v>433</v>
      </c>
      <c r="BC514" s="39" t="s">
        <v>433</v>
      </c>
      <c r="BD514" s="39" t="s">
        <v>433</v>
      </c>
      <c r="BE514" s="59" t="s">
        <v>433</v>
      </c>
      <c r="BF514" s="39" t="s">
        <v>433</v>
      </c>
      <c r="BG514" s="59" t="s">
        <v>433</v>
      </c>
      <c r="BM514" s="57">
        <v>0.64</v>
      </c>
      <c r="BN514" s="18">
        <v>0.36</v>
      </c>
      <c r="BO514" t="s">
        <v>433</v>
      </c>
      <c r="BP514" s="54" t="s">
        <v>433</v>
      </c>
      <c r="BQ514" t="s">
        <v>433</v>
      </c>
      <c r="BR514" s="54" t="s">
        <v>433</v>
      </c>
      <c r="BT514" s="18"/>
      <c r="BU514">
        <v>1</v>
      </c>
      <c r="BV514" s="18">
        <v>0</v>
      </c>
      <c r="BW514" s="18" t="s">
        <v>62</v>
      </c>
      <c r="CD514" s="18"/>
      <c r="CG514" s="18"/>
      <c r="CJ514" s="25">
        <v>35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 s="18">
        <v>0</v>
      </c>
      <c r="CS514">
        <v>0</v>
      </c>
      <c r="CT514">
        <v>0</v>
      </c>
      <c r="CU514">
        <v>1</v>
      </c>
      <c r="CV514" s="18">
        <v>0</v>
      </c>
      <c r="CW514">
        <v>0</v>
      </c>
      <c r="CX514">
        <v>0</v>
      </c>
      <c r="CY514">
        <v>0</v>
      </c>
      <c r="CZ514">
        <v>0</v>
      </c>
      <c r="DA514" s="18">
        <v>0</v>
      </c>
      <c r="DB514">
        <v>0</v>
      </c>
      <c r="DC514">
        <v>0</v>
      </c>
      <c r="DD514">
        <v>1</v>
      </c>
      <c r="DE514">
        <v>1</v>
      </c>
      <c r="DF514">
        <v>0</v>
      </c>
      <c r="DG514">
        <v>0</v>
      </c>
      <c r="DH514">
        <v>1</v>
      </c>
      <c r="DI514">
        <v>1</v>
      </c>
      <c r="DJ514">
        <v>0</v>
      </c>
      <c r="DK514">
        <v>0</v>
      </c>
      <c r="DL514" s="18">
        <v>0</v>
      </c>
      <c r="DN514" s="18"/>
      <c r="DS514" s="43" t="s">
        <v>397</v>
      </c>
    </row>
    <row r="515" spans="1:123" x14ac:dyDescent="0.25">
      <c r="A515">
        <v>514</v>
      </c>
      <c r="B515">
        <v>32</v>
      </c>
      <c r="C515" s="25" t="s">
        <v>659</v>
      </c>
      <c r="D515" s="12">
        <v>7.4</v>
      </c>
      <c r="E515" s="14">
        <f t="shared" si="395"/>
        <v>1.1297709923664123</v>
      </c>
      <c r="F515" s="7">
        <v>6.55</v>
      </c>
      <c r="G515" s="7">
        <f t="shared" si="388"/>
        <v>6.2702290076335885</v>
      </c>
      <c r="H515" s="16">
        <f t="shared" si="389"/>
        <v>8.5297709923664122</v>
      </c>
      <c r="I515" s="11">
        <f t="shared" si="390"/>
        <v>0.20138099312014243</v>
      </c>
      <c r="J515" s="39">
        <f t="shared" si="391"/>
        <v>3.0745189789334722E-2</v>
      </c>
      <c r="K515" s="39">
        <f t="shared" si="392"/>
        <v>32.52541314111167</v>
      </c>
      <c r="L515" s="39">
        <f t="shared" si="393"/>
        <v>0.17063580333080772</v>
      </c>
      <c r="M515" s="39">
        <f t="shared" si="394"/>
        <v>0.23212618290947715</v>
      </c>
      <c r="N515" s="42"/>
      <c r="O515" s="8"/>
      <c r="P515" s="9"/>
      <c r="Q515" s="9"/>
      <c r="R515" s="8"/>
      <c r="S515" s="9"/>
      <c r="T515" s="9"/>
      <c r="U515" s="8"/>
      <c r="V515" s="9"/>
      <c r="W515" s="9"/>
      <c r="X515" s="9"/>
      <c r="Y515" s="8"/>
      <c r="Z515" s="9"/>
      <c r="AA515" s="8">
        <v>1</v>
      </c>
      <c r="AB515" s="9">
        <v>0</v>
      </c>
      <c r="AC515" s="8">
        <v>1</v>
      </c>
      <c r="AD515" s="9">
        <v>0</v>
      </c>
      <c r="AE515" s="9">
        <v>0</v>
      </c>
      <c r="AF515" s="9">
        <v>0</v>
      </c>
      <c r="AG515" s="9">
        <v>0</v>
      </c>
      <c r="AH515" s="8">
        <v>1023</v>
      </c>
      <c r="AI515" s="9">
        <v>7</v>
      </c>
      <c r="AJ515" s="9">
        <f t="shared" si="385"/>
        <v>1015</v>
      </c>
      <c r="AL515" s="7">
        <v>7.68</v>
      </c>
      <c r="AM515" s="7">
        <v>17.46</v>
      </c>
      <c r="AN515" s="9">
        <v>1</v>
      </c>
      <c r="AO515" s="9">
        <v>0</v>
      </c>
      <c r="AP515" s="9">
        <v>0</v>
      </c>
      <c r="AQ515" s="9">
        <v>1</v>
      </c>
      <c r="AR515" s="9">
        <v>0</v>
      </c>
      <c r="AS515" s="9">
        <v>0</v>
      </c>
      <c r="AT515" s="8">
        <v>1</v>
      </c>
      <c r="AU515" s="9">
        <v>0</v>
      </c>
      <c r="AV515" s="31">
        <v>0</v>
      </c>
      <c r="AW515" s="9">
        <v>1</v>
      </c>
      <c r="AX515" s="9">
        <v>0</v>
      </c>
      <c r="AY515" s="31">
        <v>0</v>
      </c>
      <c r="AZ515" s="21">
        <v>2000</v>
      </c>
      <c r="BA515" s="23"/>
      <c r="BB515" s="39" t="s">
        <v>433</v>
      </c>
      <c r="BC515" s="39" t="s">
        <v>433</v>
      </c>
      <c r="BD515" s="39" t="s">
        <v>433</v>
      </c>
      <c r="BE515" s="59" t="s">
        <v>433</v>
      </c>
      <c r="BF515" s="39" t="s">
        <v>433</v>
      </c>
      <c r="BG515" s="59" t="s">
        <v>433</v>
      </c>
      <c r="BM515" s="57">
        <v>0.64</v>
      </c>
      <c r="BN515" s="18">
        <v>0.36</v>
      </c>
      <c r="BO515" t="s">
        <v>433</v>
      </c>
      <c r="BP515" s="54" t="s">
        <v>433</v>
      </c>
      <c r="BQ515" t="s">
        <v>433</v>
      </c>
      <c r="BR515" s="54" t="s">
        <v>433</v>
      </c>
      <c r="BT515" s="18"/>
      <c r="BU515">
        <v>1</v>
      </c>
      <c r="BV515" s="18">
        <v>0</v>
      </c>
      <c r="BW515" s="18" t="s">
        <v>62</v>
      </c>
      <c r="CD515" s="18"/>
      <c r="CG515" s="18"/>
      <c r="CJ515" s="25">
        <v>35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 s="18">
        <v>0</v>
      </c>
      <c r="CS515">
        <v>0</v>
      </c>
      <c r="CT515">
        <v>0</v>
      </c>
      <c r="CU515">
        <v>1</v>
      </c>
      <c r="CV515" s="18">
        <v>0</v>
      </c>
      <c r="CW515">
        <v>0</v>
      </c>
      <c r="CX515">
        <v>0</v>
      </c>
      <c r="CY515">
        <v>0</v>
      </c>
      <c r="CZ515">
        <v>0</v>
      </c>
      <c r="DA515" s="18">
        <v>0</v>
      </c>
      <c r="DB515">
        <v>0</v>
      </c>
      <c r="DC515">
        <v>0</v>
      </c>
      <c r="DD515">
        <v>1</v>
      </c>
      <c r="DE515">
        <v>1</v>
      </c>
      <c r="DF515">
        <v>0</v>
      </c>
      <c r="DG515">
        <v>0</v>
      </c>
      <c r="DH515">
        <v>1</v>
      </c>
      <c r="DI515">
        <v>1</v>
      </c>
      <c r="DJ515">
        <v>0</v>
      </c>
      <c r="DK515">
        <v>0</v>
      </c>
      <c r="DL515" s="18">
        <v>0</v>
      </c>
      <c r="DN515" s="18"/>
      <c r="DS515" s="43" t="s">
        <v>397</v>
      </c>
    </row>
    <row r="516" spans="1:123" x14ac:dyDescent="0.25">
      <c r="A516">
        <v>515</v>
      </c>
      <c r="B516">
        <v>32</v>
      </c>
      <c r="C516" s="25" t="s">
        <v>659</v>
      </c>
      <c r="D516" s="12">
        <v>6</v>
      </c>
      <c r="E516" s="14">
        <f t="shared" si="395"/>
        <v>3.333333333333333</v>
      </c>
      <c r="F516" s="7">
        <v>1.8</v>
      </c>
      <c r="G516" s="7">
        <f t="shared" si="388"/>
        <v>2.666666666666667</v>
      </c>
      <c r="H516" s="16">
        <f t="shared" si="389"/>
        <v>9.3333333333333321</v>
      </c>
      <c r="I516" s="11">
        <f t="shared" si="390"/>
        <v>6.9683742661882223E-2</v>
      </c>
      <c r="J516" s="39">
        <f t="shared" si="391"/>
        <v>3.8713190367712341E-2</v>
      </c>
      <c r="K516" s="39">
        <f t="shared" si="392"/>
        <v>25.830989140952386</v>
      </c>
      <c r="L516" s="39">
        <f t="shared" si="393"/>
        <v>3.0970552294169881E-2</v>
      </c>
      <c r="M516" s="39">
        <f t="shared" si="394"/>
        <v>0.10839693302959456</v>
      </c>
      <c r="N516" s="42"/>
      <c r="O516" s="8"/>
      <c r="P516" s="9"/>
      <c r="Q516" s="9"/>
      <c r="R516" s="8"/>
      <c r="S516" s="9"/>
      <c r="T516" s="9"/>
      <c r="U516" s="8"/>
      <c r="V516" s="9"/>
      <c r="W516" s="9"/>
      <c r="X516" s="9"/>
      <c r="Y516" s="8"/>
      <c r="Z516" s="9"/>
      <c r="AA516" s="8">
        <v>1</v>
      </c>
      <c r="AB516" s="9">
        <v>0</v>
      </c>
      <c r="AC516" s="8">
        <v>1</v>
      </c>
      <c r="AD516" s="9">
        <v>0</v>
      </c>
      <c r="AE516" s="9">
        <v>0</v>
      </c>
      <c r="AF516" s="9">
        <v>0</v>
      </c>
      <c r="AG516" s="9">
        <v>0</v>
      </c>
      <c r="AH516" s="8">
        <v>672</v>
      </c>
      <c r="AI516" s="9">
        <v>7</v>
      </c>
      <c r="AJ516" s="9">
        <f t="shared" si="385"/>
        <v>664</v>
      </c>
      <c r="AL516" s="7">
        <v>5.45</v>
      </c>
      <c r="AM516" s="7">
        <v>17.46</v>
      </c>
      <c r="AN516" s="9">
        <v>1</v>
      </c>
      <c r="AO516" s="9">
        <v>0</v>
      </c>
      <c r="AP516" s="9">
        <v>0</v>
      </c>
      <c r="AQ516" s="9">
        <v>1</v>
      </c>
      <c r="AR516" s="9">
        <v>0</v>
      </c>
      <c r="AS516" s="9">
        <v>0</v>
      </c>
      <c r="AT516" s="8">
        <v>1</v>
      </c>
      <c r="AU516" s="9">
        <v>0</v>
      </c>
      <c r="AV516" s="31">
        <v>0</v>
      </c>
      <c r="AW516" s="9">
        <v>1</v>
      </c>
      <c r="AX516" s="9">
        <v>0</v>
      </c>
      <c r="AY516" s="31">
        <v>0</v>
      </c>
      <c r="AZ516" s="21">
        <v>2000</v>
      </c>
      <c r="BA516" s="23"/>
      <c r="BB516" s="39" t="s">
        <v>433</v>
      </c>
      <c r="BC516" s="39" t="s">
        <v>433</v>
      </c>
      <c r="BD516" s="39" t="s">
        <v>433</v>
      </c>
      <c r="BE516" s="59" t="s">
        <v>433</v>
      </c>
      <c r="BF516" s="39" t="s">
        <v>433</v>
      </c>
      <c r="BG516" s="59" t="s">
        <v>433</v>
      </c>
      <c r="BM516" s="57">
        <v>0.64</v>
      </c>
      <c r="BN516" s="18">
        <v>0.36</v>
      </c>
      <c r="BO516" t="s">
        <v>433</v>
      </c>
      <c r="BP516" s="54" t="s">
        <v>433</v>
      </c>
      <c r="BQ516" t="s">
        <v>433</v>
      </c>
      <c r="BR516" s="54" t="s">
        <v>433</v>
      </c>
      <c r="BT516" s="18"/>
      <c r="BU516">
        <v>1</v>
      </c>
      <c r="BV516" s="18">
        <v>0</v>
      </c>
      <c r="BW516" s="18" t="s">
        <v>62</v>
      </c>
      <c r="CD516" s="18"/>
      <c r="CG516" s="18"/>
      <c r="CJ516" s="25">
        <v>35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 s="18">
        <v>0</v>
      </c>
      <c r="CS516">
        <v>0</v>
      </c>
      <c r="CT516">
        <v>0</v>
      </c>
      <c r="CU516">
        <v>1</v>
      </c>
      <c r="CV516" s="18">
        <v>0</v>
      </c>
      <c r="CW516">
        <v>0</v>
      </c>
      <c r="CX516">
        <v>0</v>
      </c>
      <c r="CY516">
        <v>0</v>
      </c>
      <c r="CZ516">
        <v>0</v>
      </c>
      <c r="DA516" s="18">
        <v>0</v>
      </c>
      <c r="DB516">
        <v>0</v>
      </c>
      <c r="DC516">
        <v>0</v>
      </c>
      <c r="DD516">
        <v>1</v>
      </c>
      <c r="DE516">
        <v>1</v>
      </c>
      <c r="DF516">
        <v>0</v>
      </c>
      <c r="DG516">
        <v>0</v>
      </c>
      <c r="DH516">
        <v>1</v>
      </c>
      <c r="DI516">
        <v>1</v>
      </c>
      <c r="DJ516">
        <v>0</v>
      </c>
      <c r="DK516">
        <v>0</v>
      </c>
      <c r="DL516" s="18">
        <v>0</v>
      </c>
      <c r="DN516" s="18"/>
      <c r="DS516" s="43" t="s">
        <v>397</v>
      </c>
    </row>
    <row r="517" spans="1:123" s="69" customFormat="1" x14ac:dyDescent="0.25">
      <c r="A517" s="69">
        <v>516</v>
      </c>
      <c r="B517" s="69">
        <v>32</v>
      </c>
      <c r="C517" s="70" t="s">
        <v>659</v>
      </c>
      <c r="D517" s="71">
        <v>11.5</v>
      </c>
      <c r="E517" s="72">
        <f t="shared" si="395"/>
        <v>1.4631043256997456</v>
      </c>
      <c r="F517" s="73">
        <v>7.86</v>
      </c>
      <c r="G517" s="73">
        <f t="shared" si="388"/>
        <v>10.036895674300254</v>
      </c>
      <c r="H517" s="74">
        <f t="shared" si="389"/>
        <v>12.963104325699746</v>
      </c>
      <c r="I517" s="75">
        <f t="shared" si="390"/>
        <v>0.29175624950447748</v>
      </c>
      <c r="J517" s="76">
        <f t="shared" si="391"/>
        <v>3.7119115713037845E-2</v>
      </c>
      <c r="K517" s="76">
        <f t="shared" si="392"/>
        <v>26.940296954562324</v>
      </c>
      <c r="L517" s="76">
        <f t="shared" si="393"/>
        <v>0.25463713379143965</v>
      </c>
      <c r="M517" s="76">
        <f t="shared" si="394"/>
        <v>0.32887536521751531</v>
      </c>
      <c r="N517" s="77"/>
      <c r="O517" s="78"/>
      <c r="P517" s="79"/>
      <c r="Q517" s="79"/>
      <c r="R517" s="78"/>
      <c r="S517" s="79"/>
      <c r="T517" s="79"/>
      <c r="U517" s="78"/>
      <c r="V517" s="79"/>
      <c r="W517" s="79"/>
      <c r="X517" s="79"/>
      <c r="Y517" s="78"/>
      <c r="Z517" s="79"/>
      <c r="AA517" s="78">
        <v>1</v>
      </c>
      <c r="AB517" s="79">
        <v>0</v>
      </c>
      <c r="AC517" s="78">
        <v>1</v>
      </c>
      <c r="AD517" s="79">
        <v>0</v>
      </c>
      <c r="AE517" s="79">
        <v>0</v>
      </c>
      <c r="AF517" s="79">
        <v>0</v>
      </c>
      <c r="AG517" s="79">
        <v>0</v>
      </c>
      <c r="AH517" s="78">
        <v>672</v>
      </c>
      <c r="AI517" s="79">
        <v>7</v>
      </c>
      <c r="AJ517" s="79">
        <f t="shared" si="385"/>
        <v>664</v>
      </c>
      <c r="AK517" s="79"/>
      <c r="AL517" s="73">
        <v>7.68</v>
      </c>
      <c r="AM517" s="73">
        <v>17.46</v>
      </c>
      <c r="AN517" s="79">
        <v>1</v>
      </c>
      <c r="AO517" s="79">
        <v>0</v>
      </c>
      <c r="AP517" s="79">
        <v>0</v>
      </c>
      <c r="AQ517" s="79">
        <v>1</v>
      </c>
      <c r="AR517" s="79">
        <v>0</v>
      </c>
      <c r="AS517" s="79">
        <v>0</v>
      </c>
      <c r="AT517" s="78">
        <v>1</v>
      </c>
      <c r="AU517" s="79">
        <v>0</v>
      </c>
      <c r="AV517" s="80">
        <v>0</v>
      </c>
      <c r="AW517" s="79">
        <v>1</v>
      </c>
      <c r="AX517" s="79">
        <v>0</v>
      </c>
      <c r="AY517" s="80">
        <v>0</v>
      </c>
      <c r="AZ517" s="81">
        <v>2000</v>
      </c>
      <c r="BA517" s="82"/>
      <c r="BB517" s="76" t="s">
        <v>433</v>
      </c>
      <c r="BC517" s="76" t="s">
        <v>433</v>
      </c>
      <c r="BD517" s="76" t="s">
        <v>433</v>
      </c>
      <c r="BE517" s="83" t="s">
        <v>433</v>
      </c>
      <c r="BF517" s="76" t="s">
        <v>433</v>
      </c>
      <c r="BG517" s="83" t="s">
        <v>433</v>
      </c>
      <c r="BH517" s="76"/>
      <c r="BI517" s="76"/>
      <c r="BJ517" s="76"/>
      <c r="BK517" s="76"/>
      <c r="BL517" s="76"/>
      <c r="BM517" s="84">
        <v>0.64</v>
      </c>
      <c r="BN517" s="85">
        <v>0.36</v>
      </c>
      <c r="BO517" s="69" t="s">
        <v>433</v>
      </c>
      <c r="BP517" s="86" t="s">
        <v>433</v>
      </c>
      <c r="BQ517" s="69" t="s">
        <v>433</v>
      </c>
      <c r="BR517" s="86" t="s">
        <v>433</v>
      </c>
      <c r="BT517" s="85"/>
      <c r="BU517" s="69">
        <v>1</v>
      </c>
      <c r="BV517" s="85">
        <v>0</v>
      </c>
      <c r="BW517" s="85" t="s">
        <v>62</v>
      </c>
      <c r="CD517" s="85"/>
      <c r="CG517" s="85"/>
      <c r="CJ517" s="70">
        <v>35</v>
      </c>
      <c r="CK517" s="69">
        <v>0</v>
      </c>
      <c r="CL517" s="69">
        <v>0</v>
      </c>
      <c r="CM517" s="69">
        <v>0</v>
      </c>
      <c r="CN517" s="69">
        <v>0</v>
      </c>
      <c r="CO517" s="69">
        <v>0</v>
      </c>
      <c r="CP517" s="69">
        <v>1</v>
      </c>
      <c r="CQ517" s="69">
        <v>0</v>
      </c>
      <c r="CR517" s="85">
        <v>0</v>
      </c>
      <c r="CS517" s="69">
        <v>0</v>
      </c>
      <c r="CT517" s="69">
        <v>0</v>
      </c>
      <c r="CU517" s="69">
        <v>1</v>
      </c>
      <c r="CV517" s="85">
        <v>0</v>
      </c>
      <c r="CW517" s="69">
        <v>0</v>
      </c>
      <c r="CX517" s="69">
        <v>0</v>
      </c>
      <c r="CY517" s="69">
        <v>0</v>
      </c>
      <c r="CZ517" s="69">
        <v>0</v>
      </c>
      <c r="DA517" s="85">
        <v>0</v>
      </c>
      <c r="DB517" s="69">
        <v>0</v>
      </c>
      <c r="DC517" s="69">
        <v>0</v>
      </c>
      <c r="DD517" s="69">
        <v>1</v>
      </c>
      <c r="DE517" s="69">
        <v>1</v>
      </c>
      <c r="DF517" s="69">
        <v>0</v>
      </c>
      <c r="DG517" s="69">
        <v>0</v>
      </c>
      <c r="DH517" s="69">
        <v>1</v>
      </c>
      <c r="DI517" s="69">
        <v>1</v>
      </c>
      <c r="DJ517" s="69">
        <v>0</v>
      </c>
      <c r="DK517" s="69">
        <v>0</v>
      </c>
      <c r="DL517" s="85">
        <v>0</v>
      </c>
      <c r="DN517" s="85"/>
      <c r="DR517" s="70"/>
      <c r="DS517" s="87" t="s">
        <v>397</v>
      </c>
    </row>
    <row r="518" spans="1:123" x14ac:dyDescent="0.25">
      <c r="A518">
        <v>517</v>
      </c>
      <c r="B518">
        <v>33</v>
      </c>
      <c r="C518" s="25" t="s">
        <v>661</v>
      </c>
      <c r="D518" s="12">
        <v>6.62</v>
      </c>
      <c r="E518" s="14">
        <v>0.39</v>
      </c>
      <c r="F518" s="7">
        <f>D518/E518</f>
        <v>16.974358974358974</v>
      </c>
      <c r="G518" s="7">
        <f t="shared" ref="G518:G523" si="396">D518-E518</f>
        <v>6.23</v>
      </c>
      <c r="H518" s="16">
        <f t="shared" ref="H518:H523" si="397">D518+E518</f>
        <v>7.01</v>
      </c>
      <c r="I518" s="11">
        <f t="shared" ref="I518:I523" si="398">IFERROR(F518/SQRT(F518^2+AJ518), "X")</f>
        <v>0.7442826674266283</v>
      </c>
      <c r="J518" s="39">
        <f t="shared" ref="J518:J523" si="399">IFERROR(SQRT((1-I518^2)/AJ518), "X")</f>
        <v>4.3847468322716771E-2</v>
      </c>
      <c r="K518" s="39">
        <f t="shared" ref="K518:K523" si="400">IFERROR(1/J518, "X")</f>
        <v>22.806333826163318</v>
      </c>
      <c r="L518" s="39">
        <f t="shared" ref="L518:L523" si="401">IFERROR(I518-J518, "X")</f>
        <v>0.7004351991039115</v>
      </c>
      <c r="M518" s="39">
        <f t="shared" ref="M518:M523" si="402">IFERROR(I518+J518, "X")</f>
        <v>0.7881301357493451</v>
      </c>
      <c r="N518" s="42"/>
      <c r="O518" s="8"/>
      <c r="P518" s="9"/>
      <c r="Q518" s="9"/>
      <c r="R518" s="8"/>
      <c r="S518" s="9"/>
      <c r="T518" s="9"/>
      <c r="U518" s="8"/>
      <c r="V518" s="9"/>
      <c r="W518" s="9"/>
      <c r="X518" s="9"/>
      <c r="Y518" s="8"/>
      <c r="Z518" s="9"/>
      <c r="AA518" s="8">
        <v>1</v>
      </c>
      <c r="AB518" s="9">
        <v>0</v>
      </c>
      <c r="AC518" s="8">
        <v>1</v>
      </c>
      <c r="AD518" s="9">
        <v>0</v>
      </c>
      <c r="AE518" s="9">
        <v>0</v>
      </c>
      <c r="AF518" s="9">
        <v>0</v>
      </c>
      <c r="AG518" s="9">
        <v>0</v>
      </c>
      <c r="AH518" s="8">
        <v>237</v>
      </c>
      <c r="AI518" s="9">
        <v>4</v>
      </c>
      <c r="AJ518" s="9">
        <f t="shared" si="385"/>
        <v>232</v>
      </c>
      <c r="AL518" s="7">
        <v>15.046200000000001</v>
      </c>
      <c r="AM518" s="7">
        <v>15.176500000000001</v>
      </c>
      <c r="AN518" s="9">
        <v>1</v>
      </c>
      <c r="AO518" s="9">
        <v>0</v>
      </c>
      <c r="AP518" s="9">
        <v>0</v>
      </c>
      <c r="AQ518" s="9">
        <v>0</v>
      </c>
      <c r="AR518" s="9">
        <v>0</v>
      </c>
      <c r="AS518" s="9">
        <v>1</v>
      </c>
      <c r="AT518" s="8">
        <v>0</v>
      </c>
      <c r="AU518" s="9">
        <v>0</v>
      </c>
      <c r="AV518" s="31">
        <v>1</v>
      </c>
      <c r="AW518" s="9">
        <v>1</v>
      </c>
      <c r="AX518" s="9">
        <v>0</v>
      </c>
      <c r="AY518" s="31">
        <v>0</v>
      </c>
      <c r="AZ518" s="21">
        <v>2017</v>
      </c>
      <c r="BA518" s="7">
        <v>534.59439714285702</v>
      </c>
      <c r="BB518" s="39">
        <v>0</v>
      </c>
      <c r="BC518" s="39">
        <v>0</v>
      </c>
      <c r="BD518" s="39">
        <v>0.185</v>
      </c>
      <c r="BE518" s="59">
        <f>1-BD518</f>
        <v>0.81499999999999995</v>
      </c>
      <c r="BF518" s="39" t="s">
        <v>433</v>
      </c>
      <c r="BG518" s="59" t="s">
        <v>433</v>
      </c>
      <c r="BM518" s="57">
        <v>1</v>
      </c>
      <c r="BN518" s="18">
        <v>0</v>
      </c>
      <c r="BO518">
        <v>0.36969999999999997</v>
      </c>
      <c r="BP518" s="54">
        <v>0.63029999999999997</v>
      </c>
      <c r="BQ518">
        <v>0</v>
      </c>
      <c r="BR518" s="54">
        <v>1</v>
      </c>
      <c r="BT518" s="18"/>
      <c r="BU518">
        <v>0</v>
      </c>
      <c r="BV518" s="18">
        <v>1</v>
      </c>
      <c r="BW518" s="18" t="s">
        <v>132</v>
      </c>
      <c r="CD518" s="18"/>
      <c r="CG518" s="18"/>
      <c r="CJ518" s="25">
        <v>40.193300000000001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 s="18">
        <v>0</v>
      </c>
      <c r="CS518">
        <v>0</v>
      </c>
      <c r="CT518">
        <v>0</v>
      </c>
      <c r="CU518">
        <v>1</v>
      </c>
      <c r="CV518" s="18">
        <v>0</v>
      </c>
      <c r="CW518">
        <v>0</v>
      </c>
      <c r="CX518">
        <v>0</v>
      </c>
      <c r="CY518">
        <v>0</v>
      </c>
      <c r="CZ518">
        <v>0</v>
      </c>
      <c r="DA518" s="18">
        <v>0</v>
      </c>
      <c r="DB518">
        <v>0</v>
      </c>
      <c r="DC518">
        <v>0</v>
      </c>
      <c r="DD518">
        <v>1</v>
      </c>
      <c r="DE518">
        <v>1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0</v>
      </c>
      <c r="DL518" s="18">
        <v>0</v>
      </c>
      <c r="DN518" s="18"/>
      <c r="DS518" s="43" t="s">
        <v>397</v>
      </c>
    </row>
    <row r="519" spans="1:123" x14ac:dyDescent="0.25">
      <c r="A519">
        <v>518</v>
      </c>
      <c r="B519">
        <v>33</v>
      </c>
      <c r="C519" s="25" t="s">
        <v>661</v>
      </c>
      <c r="D519" s="12">
        <v>9.9700000000000006</v>
      </c>
      <c r="E519" s="14">
        <v>1.1100000000000001</v>
      </c>
      <c r="F519" s="7">
        <f t="shared" ref="F519:F523" si="403">D519/E519</f>
        <v>8.9819819819819813</v>
      </c>
      <c r="G519" s="7">
        <f t="shared" si="396"/>
        <v>8.8600000000000012</v>
      </c>
      <c r="H519" s="16">
        <f t="shared" si="397"/>
        <v>11.08</v>
      </c>
      <c r="I519" s="11">
        <f t="shared" si="398"/>
        <v>0.51040909554348857</v>
      </c>
      <c r="J519" s="39">
        <f t="shared" si="399"/>
        <v>5.6825887267128616E-2</v>
      </c>
      <c r="K519" s="39">
        <f t="shared" si="400"/>
        <v>17.597613483783789</v>
      </c>
      <c r="L519" s="39">
        <f t="shared" si="401"/>
        <v>0.45358320827635995</v>
      </c>
      <c r="M519" s="39">
        <f t="shared" si="402"/>
        <v>0.56723498281061713</v>
      </c>
      <c r="N519" s="42"/>
      <c r="O519" s="8"/>
      <c r="P519" s="9"/>
      <c r="Q519" s="9"/>
      <c r="R519" s="8"/>
      <c r="S519" s="9"/>
      <c r="T519" s="9"/>
      <c r="U519" s="8"/>
      <c r="V519" s="9"/>
      <c r="W519" s="9"/>
      <c r="X519" s="9"/>
      <c r="Y519" s="8"/>
      <c r="Z519" s="9"/>
      <c r="AA519" s="8">
        <v>1</v>
      </c>
      <c r="AB519" s="9">
        <v>0</v>
      </c>
      <c r="AC519" s="8">
        <v>1</v>
      </c>
      <c r="AD519" s="9">
        <v>0</v>
      </c>
      <c r="AE519" s="9">
        <v>0</v>
      </c>
      <c r="AF519" s="9">
        <v>0</v>
      </c>
      <c r="AG519" s="9">
        <v>0</v>
      </c>
      <c r="AH519" s="8">
        <v>237</v>
      </c>
      <c r="AI519" s="9">
        <v>7</v>
      </c>
      <c r="AJ519" s="9">
        <f t="shared" si="385"/>
        <v>229</v>
      </c>
      <c r="AL519" s="7">
        <v>15.046200000000001</v>
      </c>
      <c r="AM519" s="7">
        <v>15.176500000000001</v>
      </c>
      <c r="AN519" s="9">
        <v>1</v>
      </c>
      <c r="AO519" s="9">
        <v>0</v>
      </c>
      <c r="AP519" s="9">
        <v>0</v>
      </c>
      <c r="AQ519" s="9">
        <v>0</v>
      </c>
      <c r="AR519" s="9">
        <v>0</v>
      </c>
      <c r="AS519" s="9">
        <v>1</v>
      </c>
      <c r="AT519" s="8">
        <v>0</v>
      </c>
      <c r="AU519" s="9">
        <v>0</v>
      </c>
      <c r="AV519" s="31">
        <v>1</v>
      </c>
      <c r="AW519" s="9">
        <v>1</v>
      </c>
      <c r="AX519" s="9">
        <v>0</v>
      </c>
      <c r="AY519" s="31">
        <v>0</v>
      </c>
      <c r="AZ519" s="21">
        <v>2017</v>
      </c>
      <c r="BA519" s="7">
        <v>534.59439714285702</v>
      </c>
      <c r="BB519" s="39">
        <v>0</v>
      </c>
      <c r="BC519" s="39">
        <v>0</v>
      </c>
      <c r="BD519" s="39">
        <v>0.185</v>
      </c>
      <c r="BE519" s="59">
        <f t="shared" ref="BE519:BE523" si="404">1-BD519</f>
        <v>0.81499999999999995</v>
      </c>
      <c r="BF519" s="39" t="s">
        <v>433</v>
      </c>
      <c r="BG519" s="59" t="s">
        <v>433</v>
      </c>
      <c r="BM519" s="57">
        <v>1</v>
      </c>
      <c r="BN519" s="18">
        <v>0</v>
      </c>
      <c r="BO519">
        <v>0.36969999999999997</v>
      </c>
      <c r="BP519" s="54">
        <v>0.63029999999999997</v>
      </c>
      <c r="BQ519">
        <v>0</v>
      </c>
      <c r="BR519" s="54">
        <v>1</v>
      </c>
      <c r="BT519" s="18"/>
      <c r="BU519">
        <v>0</v>
      </c>
      <c r="BV519" s="18">
        <v>1</v>
      </c>
      <c r="BW519" s="18" t="s">
        <v>132</v>
      </c>
      <c r="CD519" s="18"/>
      <c r="CG519" s="18"/>
      <c r="CJ519" s="25">
        <v>40.193300000000001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 s="18">
        <v>0</v>
      </c>
      <c r="CS519">
        <v>1</v>
      </c>
      <c r="CT519">
        <v>0</v>
      </c>
      <c r="CU519">
        <v>0</v>
      </c>
      <c r="CV519" s="18">
        <v>0</v>
      </c>
      <c r="CW519">
        <v>0</v>
      </c>
      <c r="CX519">
        <v>0</v>
      </c>
      <c r="CY519">
        <v>0</v>
      </c>
      <c r="CZ519">
        <v>1</v>
      </c>
      <c r="DA519" s="18">
        <v>0</v>
      </c>
      <c r="DB519">
        <v>0</v>
      </c>
      <c r="DC519">
        <v>0</v>
      </c>
      <c r="DD519">
        <v>1</v>
      </c>
      <c r="DE519">
        <v>1</v>
      </c>
      <c r="DF519">
        <v>0</v>
      </c>
      <c r="DG519">
        <v>0</v>
      </c>
      <c r="DH519">
        <v>1</v>
      </c>
      <c r="DI519">
        <v>0</v>
      </c>
      <c r="DJ519">
        <v>0</v>
      </c>
      <c r="DK519">
        <v>0</v>
      </c>
      <c r="DL519" s="18">
        <v>0</v>
      </c>
      <c r="DN519" s="18"/>
      <c r="DS519" s="43" t="s">
        <v>397</v>
      </c>
    </row>
    <row r="520" spans="1:123" x14ac:dyDescent="0.25">
      <c r="A520">
        <v>519</v>
      </c>
      <c r="B520">
        <v>33</v>
      </c>
      <c r="C520" s="25" t="s">
        <v>661</v>
      </c>
      <c r="D520" s="12">
        <v>5.72</v>
      </c>
      <c r="E520" s="14">
        <v>0.67</v>
      </c>
      <c r="F520" s="7">
        <f t="shared" si="403"/>
        <v>8.5373134328358198</v>
      </c>
      <c r="G520" s="7">
        <f t="shared" si="396"/>
        <v>5.05</v>
      </c>
      <c r="H520" s="16">
        <f t="shared" si="397"/>
        <v>6.39</v>
      </c>
      <c r="I520" s="11">
        <f t="shared" si="398"/>
        <v>0.49217600558469293</v>
      </c>
      <c r="J520" s="39">
        <f t="shared" si="399"/>
        <v>5.7649986668137115E-2</v>
      </c>
      <c r="K520" s="39">
        <f t="shared" si="400"/>
        <v>17.346057784132938</v>
      </c>
      <c r="L520" s="39">
        <f t="shared" si="401"/>
        <v>0.43452601891655585</v>
      </c>
      <c r="M520" s="39">
        <f t="shared" si="402"/>
        <v>0.54982599225283002</v>
      </c>
      <c r="N520" s="42"/>
      <c r="O520" s="8"/>
      <c r="P520" s="9"/>
      <c r="Q520" s="9"/>
      <c r="R520" s="8"/>
      <c r="S520" s="9"/>
      <c r="T520" s="9"/>
      <c r="U520" s="8"/>
      <c r="V520" s="9"/>
      <c r="W520" s="9"/>
      <c r="X520" s="9"/>
      <c r="Y520" s="8"/>
      <c r="Z520" s="9"/>
      <c r="AA520" s="8">
        <v>1</v>
      </c>
      <c r="AB520" s="9">
        <v>0</v>
      </c>
      <c r="AC520" s="8">
        <v>1</v>
      </c>
      <c r="AD520" s="9">
        <v>0</v>
      </c>
      <c r="AE520" s="9">
        <v>0</v>
      </c>
      <c r="AF520" s="9">
        <v>0</v>
      </c>
      <c r="AG520" s="9">
        <v>0</v>
      </c>
      <c r="AH520" s="8">
        <v>237</v>
      </c>
      <c r="AI520" s="9">
        <v>8</v>
      </c>
      <c r="AJ520" s="9">
        <f t="shared" si="385"/>
        <v>228</v>
      </c>
      <c r="AL520" s="7">
        <v>15.046200000000001</v>
      </c>
      <c r="AM520" s="7">
        <v>15.176500000000001</v>
      </c>
      <c r="AN520" s="9">
        <v>1</v>
      </c>
      <c r="AO520" s="9">
        <v>0</v>
      </c>
      <c r="AP520" s="9">
        <v>0</v>
      </c>
      <c r="AQ520" s="9">
        <v>0</v>
      </c>
      <c r="AR520" s="9">
        <v>0</v>
      </c>
      <c r="AS520" s="9">
        <v>1</v>
      </c>
      <c r="AT520" s="8">
        <v>0</v>
      </c>
      <c r="AU520" s="9">
        <v>0</v>
      </c>
      <c r="AV520" s="31">
        <v>1</v>
      </c>
      <c r="AW520" s="9">
        <v>1</v>
      </c>
      <c r="AX520" s="9">
        <v>0</v>
      </c>
      <c r="AY520" s="31">
        <v>0</v>
      </c>
      <c r="AZ520" s="21">
        <v>2017</v>
      </c>
      <c r="BA520" s="7">
        <v>534.59439714285702</v>
      </c>
      <c r="BB520" s="39">
        <v>0</v>
      </c>
      <c r="BC520" s="39">
        <v>0</v>
      </c>
      <c r="BD520" s="39">
        <v>0.185</v>
      </c>
      <c r="BE520" s="59">
        <f t="shared" si="404"/>
        <v>0.81499999999999995</v>
      </c>
      <c r="BF520" s="39" t="s">
        <v>433</v>
      </c>
      <c r="BG520" s="59" t="s">
        <v>433</v>
      </c>
      <c r="BM520" s="57">
        <v>1</v>
      </c>
      <c r="BN520" s="18">
        <v>0</v>
      </c>
      <c r="BO520">
        <v>0.36969999999999997</v>
      </c>
      <c r="BP520" s="54">
        <v>0.63029999999999997</v>
      </c>
      <c r="BQ520">
        <v>0</v>
      </c>
      <c r="BR520" s="54">
        <v>1</v>
      </c>
      <c r="BT520" s="18"/>
      <c r="BU520">
        <v>0</v>
      </c>
      <c r="BV520" s="18">
        <v>1</v>
      </c>
      <c r="BW520" s="18" t="s">
        <v>132</v>
      </c>
      <c r="CD520" s="18"/>
      <c r="CG520" s="18"/>
      <c r="CJ520" s="25">
        <v>40.193300000000001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 s="18">
        <v>0</v>
      </c>
      <c r="CS520">
        <v>0</v>
      </c>
      <c r="CT520">
        <v>1</v>
      </c>
      <c r="CU520">
        <v>0</v>
      </c>
      <c r="CV520" s="18">
        <v>0</v>
      </c>
      <c r="CW520">
        <v>0</v>
      </c>
      <c r="CX520">
        <v>0</v>
      </c>
      <c r="CY520">
        <v>0</v>
      </c>
      <c r="CZ520">
        <v>1</v>
      </c>
      <c r="DA520" s="18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 s="18">
        <v>0</v>
      </c>
      <c r="DN520" s="18"/>
      <c r="DS520" s="43" t="s">
        <v>397</v>
      </c>
    </row>
    <row r="521" spans="1:123" x14ac:dyDescent="0.25">
      <c r="A521">
        <v>520</v>
      </c>
      <c r="B521">
        <v>33</v>
      </c>
      <c r="C521" s="25" t="s">
        <v>661</v>
      </c>
      <c r="D521" s="12">
        <v>5.28</v>
      </c>
      <c r="E521" s="14">
        <v>0.7</v>
      </c>
      <c r="F521" s="7">
        <f t="shared" si="403"/>
        <v>7.5428571428571436</v>
      </c>
      <c r="G521" s="7">
        <f t="shared" si="396"/>
        <v>4.58</v>
      </c>
      <c r="H521" s="16">
        <f t="shared" si="397"/>
        <v>5.98</v>
      </c>
      <c r="I521" s="11">
        <f t="shared" si="398"/>
        <v>0.44688286452391052</v>
      </c>
      <c r="J521" s="39">
        <f t="shared" si="399"/>
        <v>5.924583431188208E-2</v>
      </c>
      <c r="K521" s="39">
        <f t="shared" si="400"/>
        <v>16.87882382980375</v>
      </c>
      <c r="L521" s="39">
        <f t="shared" si="401"/>
        <v>0.38763703021202844</v>
      </c>
      <c r="M521" s="39">
        <f t="shared" si="402"/>
        <v>0.50612869883579259</v>
      </c>
      <c r="N521" s="42"/>
      <c r="O521" s="8"/>
      <c r="P521" s="9"/>
      <c r="Q521" s="9"/>
      <c r="R521" s="8"/>
      <c r="S521" s="9"/>
      <c r="T521" s="9"/>
      <c r="U521" s="8"/>
      <c r="V521" s="9"/>
      <c r="W521" s="9"/>
      <c r="X521" s="9"/>
      <c r="Y521" s="8"/>
      <c r="Z521" s="9"/>
      <c r="AA521" s="8">
        <v>1</v>
      </c>
      <c r="AB521" s="9">
        <v>0</v>
      </c>
      <c r="AC521" s="8">
        <v>1</v>
      </c>
      <c r="AD521" s="9">
        <v>0</v>
      </c>
      <c r="AE521" s="9">
        <v>0</v>
      </c>
      <c r="AF521" s="9">
        <v>0</v>
      </c>
      <c r="AG521" s="9">
        <v>0</v>
      </c>
      <c r="AH521" s="8">
        <v>237</v>
      </c>
      <c r="AI521" s="9">
        <v>8</v>
      </c>
      <c r="AJ521" s="9">
        <f t="shared" si="385"/>
        <v>228</v>
      </c>
      <c r="AL521" s="7">
        <v>15.046200000000001</v>
      </c>
      <c r="AM521" s="7">
        <v>15.176500000000001</v>
      </c>
      <c r="AN521" s="9">
        <v>1</v>
      </c>
      <c r="AO521" s="9">
        <v>0</v>
      </c>
      <c r="AP521" s="9">
        <v>0</v>
      </c>
      <c r="AQ521" s="9">
        <v>0</v>
      </c>
      <c r="AR521" s="9">
        <v>0</v>
      </c>
      <c r="AS521" s="9">
        <v>1</v>
      </c>
      <c r="AT521" s="8">
        <v>0</v>
      </c>
      <c r="AU521" s="9">
        <v>0</v>
      </c>
      <c r="AV521" s="31">
        <v>1</v>
      </c>
      <c r="AW521" s="9">
        <v>1</v>
      </c>
      <c r="AX521" s="9">
        <v>0</v>
      </c>
      <c r="AY521" s="31">
        <v>0</v>
      </c>
      <c r="AZ521" s="21">
        <v>2017</v>
      </c>
      <c r="BA521" s="7">
        <v>534.59439714285702</v>
      </c>
      <c r="BB521" s="39">
        <v>0</v>
      </c>
      <c r="BC521" s="39">
        <v>0</v>
      </c>
      <c r="BD521" s="39">
        <v>0.185</v>
      </c>
      <c r="BE521" s="59">
        <f t="shared" si="404"/>
        <v>0.81499999999999995</v>
      </c>
      <c r="BF521" s="39" t="s">
        <v>433</v>
      </c>
      <c r="BG521" s="59" t="s">
        <v>433</v>
      </c>
      <c r="BM521" s="57">
        <v>1</v>
      </c>
      <c r="BN521" s="18">
        <v>0</v>
      </c>
      <c r="BO521">
        <v>0.36969999999999997</v>
      </c>
      <c r="BP521" s="54">
        <v>0.63029999999999997</v>
      </c>
      <c r="BQ521">
        <v>0</v>
      </c>
      <c r="BR521" s="54">
        <v>1</v>
      </c>
      <c r="BT521" s="18"/>
      <c r="BU521">
        <v>0</v>
      </c>
      <c r="BV521" s="18">
        <v>1</v>
      </c>
      <c r="BW521" s="18" t="s">
        <v>132</v>
      </c>
      <c r="CD521" s="18"/>
      <c r="CG521" s="18"/>
      <c r="CJ521" s="25">
        <v>40.193300000000001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 s="18">
        <v>0</v>
      </c>
      <c r="CS521">
        <v>0</v>
      </c>
      <c r="CT521">
        <v>1</v>
      </c>
      <c r="CU521">
        <v>0</v>
      </c>
      <c r="CV521" s="18">
        <v>0</v>
      </c>
      <c r="CW521">
        <v>0</v>
      </c>
      <c r="CX521">
        <v>0</v>
      </c>
      <c r="CY521">
        <v>0</v>
      </c>
      <c r="CZ521">
        <v>1</v>
      </c>
      <c r="DA521" s="18">
        <v>0</v>
      </c>
      <c r="DB521">
        <v>0</v>
      </c>
      <c r="DC521">
        <v>0</v>
      </c>
      <c r="DD521">
        <v>1</v>
      </c>
      <c r="DE521">
        <v>1</v>
      </c>
      <c r="DF521">
        <v>0</v>
      </c>
      <c r="DG521">
        <v>0</v>
      </c>
      <c r="DH521">
        <v>1</v>
      </c>
      <c r="DI521">
        <v>0</v>
      </c>
      <c r="DJ521">
        <v>0</v>
      </c>
      <c r="DK521">
        <v>0</v>
      </c>
      <c r="DL521" s="18">
        <v>0</v>
      </c>
      <c r="DN521" s="18"/>
      <c r="DS521" s="43" t="s">
        <v>397</v>
      </c>
    </row>
    <row r="522" spans="1:123" x14ac:dyDescent="0.25">
      <c r="A522">
        <v>521</v>
      </c>
      <c r="B522">
        <v>33</v>
      </c>
      <c r="C522" s="25" t="s">
        <v>661</v>
      </c>
      <c r="D522" s="12">
        <v>8.99</v>
      </c>
      <c r="E522" s="14">
        <v>1.39</v>
      </c>
      <c r="F522" s="7">
        <f t="shared" si="403"/>
        <v>6.4676258992805762</v>
      </c>
      <c r="G522" s="7">
        <f t="shared" si="396"/>
        <v>7.6000000000000005</v>
      </c>
      <c r="H522" s="16">
        <f t="shared" si="397"/>
        <v>10.38</v>
      </c>
      <c r="I522" s="11">
        <f t="shared" si="398"/>
        <v>0.39373101472301469</v>
      </c>
      <c r="J522" s="39">
        <f t="shared" si="399"/>
        <v>6.0877209172968898E-2</v>
      </c>
      <c r="K522" s="39">
        <f t="shared" si="400"/>
        <v>16.426508599609502</v>
      </c>
      <c r="L522" s="39">
        <f t="shared" si="401"/>
        <v>0.33285380555004579</v>
      </c>
      <c r="M522" s="39">
        <f t="shared" si="402"/>
        <v>0.4546082238959836</v>
      </c>
      <c r="N522" s="42"/>
      <c r="O522" s="8"/>
      <c r="P522" s="9"/>
      <c r="Q522" s="9"/>
      <c r="R522" s="8"/>
      <c r="S522" s="9"/>
      <c r="T522" s="9"/>
      <c r="U522" s="8"/>
      <c r="V522" s="9"/>
      <c r="W522" s="9"/>
      <c r="X522" s="9"/>
      <c r="Y522" s="8"/>
      <c r="Z522" s="9"/>
      <c r="AA522" s="8">
        <v>1</v>
      </c>
      <c r="AB522" s="9">
        <v>0</v>
      </c>
      <c r="AC522" s="8">
        <v>1</v>
      </c>
      <c r="AD522" s="9">
        <v>0</v>
      </c>
      <c r="AE522" s="9">
        <v>0</v>
      </c>
      <c r="AF522" s="9">
        <v>0</v>
      </c>
      <c r="AG522" s="9">
        <v>0</v>
      </c>
      <c r="AH522" s="8">
        <v>237</v>
      </c>
      <c r="AI522" s="9">
        <v>8</v>
      </c>
      <c r="AJ522" s="9">
        <f t="shared" si="385"/>
        <v>228</v>
      </c>
      <c r="AL522" s="7">
        <v>15.046200000000001</v>
      </c>
      <c r="AM522" s="7">
        <v>15.176500000000001</v>
      </c>
      <c r="AN522" s="9">
        <v>1</v>
      </c>
      <c r="AO522" s="9">
        <v>0</v>
      </c>
      <c r="AP522" s="9">
        <v>0</v>
      </c>
      <c r="AQ522" s="9">
        <v>0</v>
      </c>
      <c r="AR522" s="9">
        <v>0</v>
      </c>
      <c r="AS522" s="9">
        <v>1</v>
      </c>
      <c r="AT522" s="8">
        <v>0</v>
      </c>
      <c r="AU522" s="9">
        <v>0</v>
      </c>
      <c r="AV522" s="31">
        <v>1</v>
      </c>
      <c r="AW522" s="9">
        <v>1</v>
      </c>
      <c r="AX522" s="9">
        <v>0</v>
      </c>
      <c r="AY522" s="31">
        <v>0</v>
      </c>
      <c r="AZ522" s="21">
        <v>2017</v>
      </c>
      <c r="BA522" s="7">
        <v>534.59439714285702</v>
      </c>
      <c r="BB522" s="39">
        <v>0</v>
      </c>
      <c r="BC522" s="39">
        <v>0</v>
      </c>
      <c r="BD522" s="39">
        <v>0.185</v>
      </c>
      <c r="BE522" s="59">
        <f t="shared" si="404"/>
        <v>0.81499999999999995</v>
      </c>
      <c r="BF522" s="39" t="s">
        <v>433</v>
      </c>
      <c r="BG522" s="59" t="s">
        <v>433</v>
      </c>
      <c r="BM522" s="57">
        <v>1</v>
      </c>
      <c r="BN522" s="18">
        <v>0</v>
      </c>
      <c r="BO522">
        <v>0.36969999999999997</v>
      </c>
      <c r="BP522" s="54">
        <v>0.63029999999999997</v>
      </c>
      <c r="BQ522">
        <v>0</v>
      </c>
      <c r="BR522" s="54">
        <v>1</v>
      </c>
      <c r="BT522" s="18"/>
      <c r="BU522">
        <v>0</v>
      </c>
      <c r="BV522" s="18">
        <v>1</v>
      </c>
      <c r="BW522" s="18" t="s">
        <v>132</v>
      </c>
      <c r="CD522" s="18"/>
      <c r="CG522" s="18"/>
      <c r="CJ522" s="25">
        <v>40.193300000000001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 s="18">
        <v>0</v>
      </c>
      <c r="CS522">
        <v>0</v>
      </c>
      <c r="CT522">
        <v>1</v>
      </c>
      <c r="CU522">
        <v>0</v>
      </c>
      <c r="CV522" s="18">
        <v>0</v>
      </c>
      <c r="CW522">
        <v>0</v>
      </c>
      <c r="CX522">
        <v>0</v>
      </c>
      <c r="CY522">
        <v>0</v>
      </c>
      <c r="CZ522">
        <v>1</v>
      </c>
      <c r="DA522" s="18">
        <v>0</v>
      </c>
      <c r="DB522">
        <v>0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1</v>
      </c>
      <c r="DI522">
        <v>0</v>
      </c>
      <c r="DJ522">
        <v>0</v>
      </c>
      <c r="DK522">
        <v>0</v>
      </c>
      <c r="DL522" s="18">
        <v>0</v>
      </c>
      <c r="DN522" s="18"/>
      <c r="DS522" s="43" t="s">
        <v>397</v>
      </c>
    </row>
    <row r="523" spans="1:123" s="69" customFormat="1" x14ac:dyDescent="0.25">
      <c r="A523" s="69">
        <v>522</v>
      </c>
      <c r="B523" s="69">
        <v>33</v>
      </c>
      <c r="C523" s="70" t="s">
        <v>661</v>
      </c>
      <c r="D523" s="71">
        <v>7.98</v>
      </c>
      <c r="E523" s="72">
        <v>1.8</v>
      </c>
      <c r="F523" s="73">
        <f t="shared" si="403"/>
        <v>4.4333333333333336</v>
      </c>
      <c r="G523" s="73">
        <f t="shared" si="396"/>
        <v>6.1800000000000006</v>
      </c>
      <c r="H523" s="74">
        <f t="shared" si="397"/>
        <v>9.7800000000000011</v>
      </c>
      <c r="I523" s="75">
        <f t="shared" si="398"/>
        <v>0.28171328190061568</v>
      </c>
      <c r="J523" s="76">
        <f t="shared" si="399"/>
        <v>6.3544349300890743E-2</v>
      </c>
      <c r="K523" s="76">
        <f t="shared" si="400"/>
        <v>15.737040523695823</v>
      </c>
      <c r="L523" s="76">
        <f t="shared" si="401"/>
        <v>0.21816893259972492</v>
      </c>
      <c r="M523" s="76">
        <f t="shared" si="402"/>
        <v>0.34525763120150643</v>
      </c>
      <c r="N523" s="77"/>
      <c r="O523" s="78"/>
      <c r="P523" s="79"/>
      <c r="Q523" s="79"/>
      <c r="R523" s="78"/>
      <c r="S523" s="79"/>
      <c r="T523" s="79"/>
      <c r="U523" s="78"/>
      <c r="V523" s="79"/>
      <c r="W523" s="79"/>
      <c r="X523" s="79"/>
      <c r="Y523" s="78"/>
      <c r="Z523" s="79"/>
      <c r="AA523" s="78">
        <v>1</v>
      </c>
      <c r="AB523" s="79">
        <v>0</v>
      </c>
      <c r="AC523" s="78">
        <v>1</v>
      </c>
      <c r="AD523" s="79">
        <v>0</v>
      </c>
      <c r="AE523" s="79">
        <v>0</v>
      </c>
      <c r="AF523" s="79">
        <v>0</v>
      </c>
      <c r="AG523" s="79">
        <v>0</v>
      </c>
      <c r="AH523" s="78">
        <v>237</v>
      </c>
      <c r="AI523" s="79">
        <v>8</v>
      </c>
      <c r="AJ523" s="79">
        <f t="shared" si="385"/>
        <v>228</v>
      </c>
      <c r="AK523" s="79"/>
      <c r="AL523" s="73">
        <v>15.046200000000001</v>
      </c>
      <c r="AM523" s="73">
        <v>15.176500000000001</v>
      </c>
      <c r="AN523" s="79">
        <v>1</v>
      </c>
      <c r="AO523" s="79">
        <v>0</v>
      </c>
      <c r="AP523" s="79">
        <v>0</v>
      </c>
      <c r="AQ523" s="79">
        <v>0</v>
      </c>
      <c r="AR523" s="79">
        <v>0</v>
      </c>
      <c r="AS523" s="79">
        <v>1</v>
      </c>
      <c r="AT523" s="78">
        <v>0</v>
      </c>
      <c r="AU523" s="79">
        <v>0</v>
      </c>
      <c r="AV523" s="80">
        <v>1</v>
      </c>
      <c r="AW523" s="79">
        <v>1</v>
      </c>
      <c r="AX523" s="79">
        <v>0</v>
      </c>
      <c r="AY523" s="80">
        <v>0</v>
      </c>
      <c r="AZ523" s="81">
        <v>2017</v>
      </c>
      <c r="BA523" s="82"/>
      <c r="BB523" s="76">
        <v>0</v>
      </c>
      <c r="BC523" s="76">
        <v>0</v>
      </c>
      <c r="BD523" s="76">
        <v>0.185</v>
      </c>
      <c r="BE523" s="83">
        <f t="shared" si="404"/>
        <v>0.81499999999999995</v>
      </c>
      <c r="BF523" s="76" t="s">
        <v>433</v>
      </c>
      <c r="BG523" s="83" t="s">
        <v>433</v>
      </c>
      <c r="BH523" s="76"/>
      <c r="BI523" s="76"/>
      <c r="BJ523" s="76"/>
      <c r="BK523" s="76"/>
      <c r="BL523" s="76"/>
      <c r="BM523" s="84">
        <v>1</v>
      </c>
      <c r="BN523" s="85">
        <v>0</v>
      </c>
      <c r="BO523" s="69">
        <v>0.36969999999999997</v>
      </c>
      <c r="BP523" s="86">
        <v>0.63029999999999997</v>
      </c>
      <c r="BQ523" s="69">
        <v>0</v>
      </c>
      <c r="BR523" s="86">
        <v>1</v>
      </c>
      <c r="BT523" s="85"/>
      <c r="BU523" s="69">
        <v>0</v>
      </c>
      <c r="BV523" s="85">
        <v>1</v>
      </c>
      <c r="BW523" s="85" t="s">
        <v>132</v>
      </c>
      <c r="CD523" s="85"/>
      <c r="CG523" s="85"/>
      <c r="CJ523" s="70">
        <v>40.193300000000001</v>
      </c>
      <c r="CK523" s="69">
        <v>0</v>
      </c>
      <c r="CL523" s="69">
        <v>0</v>
      </c>
      <c r="CM523" s="69">
        <v>0</v>
      </c>
      <c r="CN523" s="69">
        <v>0</v>
      </c>
      <c r="CO523" s="69">
        <v>1</v>
      </c>
      <c r="CP523" s="69">
        <v>0</v>
      </c>
      <c r="CQ523" s="69">
        <v>0</v>
      </c>
      <c r="CR523" s="85">
        <v>0</v>
      </c>
      <c r="CS523" s="69">
        <v>0</v>
      </c>
      <c r="CT523" s="69">
        <v>1</v>
      </c>
      <c r="CU523" s="69">
        <v>0</v>
      </c>
      <c r="CV523" s="85">
        <v>0</v>
      </c>
      <c r="CW523" s="69">
        <v>0</v>
      </c>
      <c r="CX523" s="69">
        <v>0</v>
      </c>
      <c r="CY523" s="69">
        <v>0</v>
      </c>
      <c r="CZ523" s="69">
        <v>1</v>
      </c>
      <c r="DA523" s="85">
        <v>0</v>
      </c>
      <c r="DB523" s="69">
        <v>0</v>
      </c>
      <c r="DC523" s="69">
        <v>0</v>
      </c>
      <c r="DD523" s="69">
        <v>1</v>
      </c>
      <c r="DE523" s="69">
        <v>1</v>
      </c>
      <c r="DF523" s="69">
        <v>0</v>
      </c>
      <c r="DG523" s="69">
        <v>0</v>
      </c>
      <c r="DH523" s="69">
        <v>1</v>
      </c>
      <c r="DI523" s="69">
        <v>0</v>
      </c>
      <c r="DJ523" s="69">
        <v>0</v>
      </c>
      <c r="DK523" s="69">
        <v>0</v>
      </c>
      <c r="DL523" s="85">
        <v>0</v>
      </c>
      <c r="DN523" s="85"/>
      <c r="DR523" s="70"/>
      <c r="DS523" s="87" t="s">
        <v>397</v>
      </c>
    </row>
    <row r="524" spans="1:123" x14ac:dyDescent="0.25">
      <c r="A524">
        <v>523</v>
      </c>
      <c r="B524">
        <v>34</v>
      </c>
      <c r="C524" s="25" t="s">
        <v>669</v>
      </c>
      <c r="D524" s="12">
        <v>10.833235364008504</v>
      </c>
      <c r="E524" s="14">
        <v>0.27083088410021261</v>
      </c>
      <c r="F524" s="7">
        <v>40</v>
      </c>
      <c r="G524" s="7">
        <f t="shared" ref="G524:G553" si="405">D524-E524</f>
        <v>10.562404479908292</v>
      </c>
      <c r="H524" s="16">
        <f t="shared" ref="H524:H553" si="406">D524+E524</f>
        <v>11.104066248108715</v>
      </c>
      <c r="I524" s="11">
        <f t="shared" ref="I524:I539" si="407">IFERROR(F524/SQRT(F524^2+AJ524), "X")</f>
        <v>0.18815249919273908</v>
      </c>
      <c r="J524" s="39">
        <f t="shared" ref="J524:J539" si="408">IFERROR(SQRT((1-I524^2)/AJ524), "X")</f>
        <v>4.7038124798184765E-3</v>
      </c>
      <c r="K524" s="39">
        <f t="shared" ref="K524:K539" si="409">IFERROR(1/J524, "X")</f>
        <v>212.59350883787585</v>
      </c>
      <c r="L524" s="39">
        <f t="shared" ref="L524:L539" si="410">IFERROR(I524-J524, "X")</f>
        <v>0.18344868671292061</v>
      </c>
      <c r="M524" s="39">
        <f t="shared" ref="M524:M539" si="411">IFERROR(I524+J524, "X")</f>
        <v>0.19285631167255754</v>
      </c>
      <c r="N524" s="42"/>
      <c r="O524" s="8"/>
      <c r="P524" s="9"/>
      <c r="Q524" s="9"/>
      <c r="R524" s="8"/>
      <c r="S524" s="9"/>
      <c r="T524" s="9"/>
      <c r="U524" s="8"/>
      <c r="V524" s="9"/>
      <c r="W524" s="9"/>
      <c r="X524" s="9"/>
      <c r="Y524" s="8"/>
      <c r="Z524" s="9"/>
      <c r="AA524" s="8">
        <v>0</v>
      </c>
      <c r="AB524" s="9">
        <v>1</v>
      </c>
      <c r="AC524" s="8">
        <v>0</v>
      </c>
      <c r="AD524" s="9">
        <v>0</v>
      </c>
      <c r="AE524" s="9">
        <v>1</v>
      </c>
      <c r="AF524" s="9">
        <v>0</v>
      </c>
      <c r="AG524" s="9">
        <v>0</v>
      </c>
      <c r="AH524" s="8">
        <v>43611</v>
      </c>
      <c r="AI524" s="9">
        <v>14</v>
      </c>
      <c r="AJ524" s="9">
        <f t="shared" si="385"/>
        <v>43596</v>
      </c>
      <c r="AL524" s="7">
        <v>16</v>
      </c>
      <c r="AM524" s="7" t="s">
        <v>433</v>
      </c>
      <c r="AN524" s="9">
        <v>0</v>
      </c>
      <c r="AO524" s="9">
        <v>1</v>
      </c>
      <c r="AP524" s="9">
        <v>0</v>
      </c>
      <c r="AQ524" s="9">
        <v>0</v>
      </c>
      <c r="AR524" s="9">
        <v>0</v>
      </c>
      <c r="AS524" s="9">
        <v>1</v>
      </c>
      <c r="AT524" s="8">
        <v>1</v>
      </c>
      <c r="AU524" s="9">
        <v>0</v>
      </c>
      <c r="AV524" s="31">
        <v>0</v>
      </c>
      <c r="AW524" s="9">
        <v>0</v>
      </c>
      <c r="AX524" s="9">
        <v>0</v>
      </c>
      <c r="AY524" s="31">
        <v>1</v>
      </c>
      <c r="AZ524" s="21">
        <v>2008</v>
      </c>
      <c r="BA524" s="23"/>
      <c r="BB524" s="39">
        <v>0</v>
      </c>
      <c r="BC524" s="39">
        <v>0</v>
      </c>
      <c r="BD524" s="39">
        <v>0.20100000000000001</v>
      </c>
      <c r="BE524" s="59">
        <v>0.79900000000000004</v>
      </c>
      <c r="BF524" s="39" t="s">
        <v>433</v>
      </c>
      <c r="BG524" s="59" t="s">
        <v>433</v>
      </c>
      <c r="BM524" s="57" t="s">
        <v>433</v>
      </c>
      <c r="BN524" s="18" t="s">
        <v>433</v>
      </c>
      <c r="BO524" s="53">
        <f>1-BP524</f>
        <v>0.42900000000000005</v>
      </c>
      <c r="BP524" s="54">
        <v>0.57099999999999995</v>
      </c>
      <c r="BQ524">
        <v>0.61499999999999999</v>
      </c>
      <c r="BR524" s="54">
        <f>1-BQ524</f>
        <v>0.38500000000000001</v>
      </c>
      <c r="BT524" s="18"/>
      <c r="BU524">
        <f>1-BV524</f>
        <v>0.47399999999999998</v>
      </c>
      <c r="BV524" s="18">
        <v>0.52600000000000002</v>
      </c>
      <c r="BW524" s="18" t="s">
        <v>279</v>
      </c>
      <c r="CD524" s="18"/>
      <c r="CG524" s="18"/>
      <c r="CJ524" s="25">
        <v>37.829000000000001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 s="18">
        <v>0</v>
      </c>
      <c r="CS524">
        <v>0</v>
      </c>
      <c r="CT524">
        <v>0</v>
      </c>
      <c r="CU524">
        <v>1</v>
      </c>
      <c r="CV524" s="18">
        <v>0</v>
      </c>
      <c r="CW524">
        <v>0</v>
      </c>
      <c r="CX524">
        <v>0</v>
      </c>
      <c r="CY524">
        <v>0</v>
      </c>
      <c r="CZ524">
        <v>0</v>
      </c>
      <c r="DA524" s="18">
        <v>0</v>
      </c>
      <c r="DB524">
        <v>1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1</v>
      </c>
      <c r="DJ524">
        <v>0</v>
      </c>
      <c r="DK524">
        <v>1</v>
      </c>
      <c r="DL524" s="18">
        <v>1</v>
      </c>
      <c r="DN524" s="18"/>
      <c r="DS524" s="43" t="s">
        <v>397</v>
      </c>
    </row>
    <row r="525" spans="1:123" x14ac:dyDescent="0.25">
      <c r="A525">
        <v>524</v>
      </c>
      <c r="B525">
        <v>34</v>
      </c>
      <c r="C525" s="25" t="s">
        <v>669</v>
      </c>
      <c r="D525" s="12">
        <v>14.89125293076059</v>
      </c>
      <c r="E525" s="14">
        <v>0.28468571779395241</v>
      </c>
      <c r="F525" s="7">
        <v>52.307692307692314</v>
      </c>
      <c r="G525" s="7">
        <f t="shared" si="405"/>
        <v>14.606567212966638</v>
      </c>
      <c r="H525" s="16">
        <f t="shared" si="406"/>
        <v>15.175938648554542</v>
      </c>
      <c r="I525" s="11">
        <f t="shared" si="407"/>
        <v>0.24301025035175569</v>
      </c>
      <c r="J525" s="39">
        <f t="shared" si="408"/>
        <v>4.6457841979012111E-3</v>
      </c>
      <c r="K525" s="39">
        <f t="shared" si="409"/>
        <v>215.24891329471612</v>
      </c>
      <c r="L525" s="39">
        <f t="shared" si="410"/>
        <v>0.23836446615385448</v>
      </c>
      <c r="M525" s="39">
        <f t="shared" si="411"/>
        <v>0.2476560345496569</v>
      </c>
      <c r="N525" s="42"/>
      <c r="O525" s="8"/>
      <c r="P525" s="9"/>
      <c r="Q525" s="9"/>
      <c r="R525" s="8"/>
      <c r="S525" s="9"/>
      <c r="T525" s="9"/>
      <c r="U525" s="8"/>
      <c r="V525" s="9"/>
      <c r="W525" s="9"/>
      <c r="X525" s="9"/>
      <c r="Y525" s="8"/>
      <c r="Z525" s="9"/>
      <c r="AA525" s="8">
        <v>0</v>
      </c>
      <c r="AB525" s="9">
        <v>1</v>
      </c>
      <c r="AC525" s="8">
        <v>0</v>
      </c>
      <c r="AD525" s="9">
        <v>0</v>
      </c>
      <c r="AE525" s="9">
        <v>1</v>
      </c>
      <c r="AF525" s="9">
        <v>0</v>
      </c>
      <c r="AG525" s="9">
        <v>0</v>
      </c>
      <c r="AH525" s="8">
        <v>43611</v>
      </c>
      <c r="AI525" s="9">
        <v>14</v>
      </c>
      <c r="AJ525" s="9">
        <f t="shared" si="385"/>
        <v>43596</v>
      </c>
      <c r="AL525" s="7">
        <v>18</v>
      </c>
      <c r="AM525" s="7" t="s">
        <v>433</v>
      </c>
      <c r="AN525" s="9">
        <v>0</v>
      </c>
      <c r="AO525" s="9">
        <v>1</v>
      </c>
      <c r="AP525" s="9">
        <v>0</v>
      </c>
      <c r="AQ525" s="9">
        <v>0</v>
      </c>
      <c r="AR525" s="9">
        <v>0</v>
      </c>
      <c r="AS525" s="9">
        <v>1</v>
      </c>
      <c r="AT525" s="8">
        <v>1</v>
      </c>
      <c r="AU525" s="9">
        <v>0</v>
      </c>
      <c r="AV525" s="31">
        <v>0</v>
      </c>
      <c r="AW525" s="9">
        <v>0</v>
      </c>
      <c r="AX525" s="9">
        <v>0</v>
      </c>
      <c r="AY525" s="31">
        <v>1</v>
      </c>
      <c r="AZ525" s="21">
        <v>2008</v>
      </c>
      <c r="BA525" s="23"/>
      <c r="BB525" s="39">
        <v>0</v>
      </c>
      <c r="BC525" s="39">
        <v>0</v>
      </c>
      <c r="BD525" s="39">
        <v>0.20100000000000001</v>
      </c>
      <c r="BE525" s="59">
        <v>0.79900000000000004</v>
      </c>
      <c r="BF525" s="39" t="s">
        <v>433</v>
      </c>
      <c r="BG525" s="59" t="s">
        <v>433</v>
      </c>
      <c r="BM525" s="57" t="s">
        <v>433</v>
      </c>
      <c r="BN525" s="18" t="s">
        <v>433</v>
      </c>
      <c r="BO525" s="53">
        <f>1-BP525</f>
        <v>0.42900000000000005</v>
      </c>
      <c r="BP525" s="54">
        <v>0.57099999999999995</v>
      </c>
      <c r="BQ525">
        <v>0.61499999999999999</v>
      </c>
      <c r="BR525" s="54">
        <f>1-BQ525</f>
        <v>0.38500000000000001</v>
      </c>
      <c r="BT525" s="18"/>
      <c r="BU525">
        <f>1-BV525</f>
        <v>0.47399999999999998</v>
      </c>
      <c r="BV525" s="18">
        <v>0.52600000000000002</v>
      </c>
      <c r="BW525" s="18" t="s">
        <v>279</v>
      </c>
      <c r="CD525" s="18"/>
      <c r="CG525" s="18"/>
      <c r="CJ525" s="25">
        <v>37.829000000000001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 s="18">
        <v>0</v>
      </c>
      <c r="CS525">
        <v>0</v>
      </c>
      <c r="CT525">
        <v>0</v>
      </c>
      <c r="CU525">
        <v>1</v>
      </c>
      <c r="CV525" s="18">
        <v>0</v>
      </c>
      <c r="CW525">
        <v>0</v>
      </c>
      <c r="CX525">
        <v>0</v>
      </c>
      <c r="CY525">
        <v>0</v>
      </c>
      <c r="CZ525">
        <v>0</v>
      </c>
      <c r="DA525" s="18">
        <v>0</v>
      </c>
      <c r="DB525">
        <v>1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1</v>
      </c>
      <c r="DJ525">
        <v>0</v>
      </c>
      <c r="DK525">
        <v>1</v>
      </c>
      <c r="DL525" s="18">
        <v>1</v>
      </c>
      <c r="DN525" s="18"/>
      <c r="DS525" s="43" t="s">
        <v>397</v>
      </c>
    </row>
    <row r="526" spans="1:123" x14ac:dyDescent="0.25">
      <c r="A526">
        <v>525</v>
      </c>
      <c r="B526">
        <v>34</v>
      </c>
      <c r="C526" s="25" t="s">
        <v>669</v>
      </c>
      <c r="D526" s="12">
        <v>11.193365366583114</v>
      </c>
      <c r="E526" s="14">
        <v>0.18151403297161808</v>
      </c>
      <c r="F526" s="7">
        <v>61.666666666666664</v>
      </c>
      <c r="G526" s="7">
        <f t="shared" si="405"/>
        <v>11.011851333611496</v>
      </c>
      <c r="H526" s="16">
        <f t="shared" si="406"/>
        <v>11.374879399554732</v>
      </c>
      <c r="I526" s="11">
        <f t="shared" si="407"/>
        <v>0.28325102065209717</v>
      </c>
      <c r="J526" s="39">
        <f t="shared" si="408"/>
        <v>4.5932597943583323E-3</v>
      </c>
      <c r="K526" s="39">
        <f t="shared" si="409"/>
        <v>217.71030700859751</v>
      </c>
      <c r="L526" s="39">
        <f t="shared" si="410"/>
        <v>0.27865776085773886</v>
      </c>
      <c r="M526" s="39">
        <f t="shared" si="411"/>
        <v>0.28784428044645549</v>
      </c>
      <c r="N526" s="42"/>
      <c r="O526" s="8"/>
      <c r="P526" s="9"/>
      <c r="Q526" s="9"/>
      <c r="R526" s="8"/>
      <c r="S526" s="9"/>
      <c r="T526" s="9"/>
      <c r="U526" s="8"/>
      <c r="V526" s="9"/>
      <c r="W526" s="9"/>
      <c r="X526" s="9"/>
      <c r="Y526" s="8"/>
      <c r="Z526" s="9"/>
      <c r="AA526" s="8">
        <v>0</v>
      </c>
      <c r="AB526" s="9">
        <v>1</v>
      </c>
      <c r="AC526" s="8">
        <v>0</v>
      </c>
      <c r="AD526" s="9">
        <v>0</v>
      </c>
      <c r="AE526" s="9">
        <v>1</v>
      </c>
      <c r="AF526" s="9">
        <v>0</v>
      </c>
      <c r="AG526" s="9">
        <v>0</v>
      </c>
      <c r="AH526" s="8">
        <v>43611</v>
      </c>
      <c r="AI526" s="9">
        <v>15</v>
      </c>
      <c r="AJ526" s="9">
        <f t="shared" si="385"/>
        <v>43595</v>
      </c>
      <c r="AL526" s="7">
        <v>16</v>
      </c>
      <c r="AM526" s="7" t="s">
        <v>433</v>
      </c>
      <c r="AN526" s="9">
        <v>0</v>
      </c>
      <c r="AO526" s="9">
        <v>1</v>
      </c>
      <c r="AP526" s="9">
        <v>0</v>
      </c>
      <c r="AQ526" s="9">
        <v>0</v>
      </c>
      <c r="AR526" s="9">
        <v>0</v>
      </c>
      <c r="AS526" s="9">
        <v>1</v>
      </c>
      <c r="AT526" s="8">
        <v>1</v>
      </c>
      <c r="AU526" s="9">
        <v>0</v>
      </c>
      <c r="AV526" s="31">
        <v>0</v>
      </c>
      <c r="AW526" s="9">
        <v>0</v>
      </c>
      <c r="AX526" s="9">
        <v>0</v>
      </c>
      <c r="AY526" s="31">
        <v>1</v>
      </c>
      <c r="AZ526" s="21">
        <v>2008</v>
      </c>
      <c r="BA526" s="23"/>
      <c r="BB526" s="39">
        <v>0</v>
      </c>
      <c r="BC526" s="39">
        <v>0</v>
      </c>
      <c r="BD526" s="39">
        <v>0.20100000000000001</v>
      </c>
      <c r="BE526" s="59">
        <v>0.79900000000000004</v>
      </c>
      <c r="BF526" s="39" t="s">
        <v>433</v>
      </c>
      <c r="BG526" s="59" t="s">
        <v>433</v>
      </c>
      <c r="BM526" s="57" t="s">
        <v>433</v>
      </c>
      <c r="BN526" s="18" t="s">
        <v>433</v>
      </c>
      <c r="BO526" s="53">
        <f t="shared" ref="BO526:BO535" si="412">1-BP526</f>
        <v>0.42900000000000005</v>
      </c>
      <c r="BP526" s="54">
        <v>0.57099999999999995</v>
      </c>
      <c r="BQ526">
        <v>0.61499999999999999</v>
      </c>
      <c r="BR526" s="54">
        <f t="shared" ref="BR526:BR539" si="413">1-BQ526</f>
        <v>0.38500000000000001</v>
      </c>
      <c r="BT526" s="18"/>
      <c r="BU526">
        <f t="shared" ref="BU526:BU539" si="414">1-BV526</f>
        <v>0.47399999999999998</v>
      </c>
      <c r="BV526" s="18">
        <v>0.52600000000000002</v>
      </c>
      <c r="BW526" s="18" t="s">
        <v>279</v>
      </c>
      <c r="CD526" s="18"/>
      <c r="CG526" s="18"/>
      <c r="CJ526" s="25">
        <v>37.829000000000001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 s="18">
        <v>0</v>
      </c>
      <c r="CS526">
        <v>0</v>
      </c>
      <c r="CT526">
        <v>0</v>
      </c>
      <c r="CU526">
        <v>1</v>
      </c>
      <c r="CV526" s="18">
        <v>0</v>
      </c>
      <c r="CW526">
        <v>0</v>
      </c>
      <c r="CX526">
        <v>0</v>
      </c>
      <c r="CY526">
        <v>0</v>
      </c>
      <c r="CZ526">
        <v>0</v>
      </c>
      <c r="DA526" s="18">
        <v>0</v>
      </c>
      <c r="DB526">
        <v>1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1</v>
      </c>
      <c r="DJ526">
        <v>0</v>
      </c>
      <c r="DK526">
        <v>1</v>
      </c>
      <c r="DL526" s="18">
        <v>1</v>
      </c>
      <c r="DN526" s="18"/>
      <c r="DS526" s="43" t="s">
        <v>397</v>
      </c>
    </row>
    <row r="527" spans="1:123" x14ac:dyDescent="0.25">
      <c r="A527">
        <v>526</v>
      </c>
      <c r="B527">
        <v>34</v>
      </c>
      <c r="C527" s="25" t="s">
        <v>669</v>
      </c>
      <c r="D527" s="12">
        <v>14.891252930760569</v>
      </c>
      <c r="E527" s="14">
        <v>0.19423373387948567</v>
      </c>
      <c r="F527" s="7">
        <v>76.666666666666671</v>
      </c>
      <c r="G527" s="7">
        <f t="shared" si="405"/>
        <v>14.697019196881083</v>
      </c>
      <c r="H527" s="16">
        <f t="shared" si="406"/>
        <v>15.085486664640054</v>
      </c>
      <c r="I527" s="11">
        <f t="shared" si="407"/>
        <v>0.34468583278159914</v>
      </c>
      <c r="J527" s="39">
        <f t="shared" si="408"/>
        <v>4.4959021667165108E-3</v>
      </c>
      <c r="K527" s="39">
        <f t="shared" si="409"/>
        <v>222.42476880459552</v>
      </c>
      <c r="L527" s="39">
        <f t="shared" si="410"/>
        <v>0.34018993061488262</v>
      </c>
      <c r="M527" s="39">
        <f t="shared" si="411"/>
        <v>0.34918173494831567</v>
      </c>
      <c r="N527" s="42"/>
      <c r="O527" s="8"/>
      <c r="P527" s="9"/>
      <c r="Q527" s="9"/>
      <c r="R527" s="8"/>
      <c r="S527" s="9"/>
      <c r="T527" s="9"/>
      <c r="U527" s="8"/>
      <c r="V527" s="9"/>
      <c r="W527" s="9"/>
      <c r="X527" s="9"/>
      <c r="Y527" s="8"/>
      <c r="Z527" s="9"/>
      <c r="AA527" s="8">
        <v>0</v>
      </c>
      <c r="AB527" s="9">
        <v>1</v>
      </c>
      <c r="AC527" s="8">
        <v>0</v>
      </c>
      <c r="AD527" s="9">
        <v>0</v>
      </c>
      <c r="AE527" s="9">
        <v>1</v>
      </c>
      <c r="AF527" s="9">
        <v>0</v>
      </c>
      <c r="AG527" s="9">
        <v>0</v>
      </c>
      <c r="AH527" s="8">
        <v>43611</v>
      </c>
      <c r="AI527" s="9">
        <v>15</v>
      </c>
      <c r="AJ527" s="9">
        <f t="shared" si="385"/>
        <v>43595</v>
      </c>
      <c r="AL527" s="7">
        <v>18</v>
      </c>
      <c r="AM527" s="7" t="s">
        <v>433</v>
      </c>
      <c r="AN527" s="9">
        <v>0</v>
      </c>
      <c r="AO527" s="9">
        <v>1</v>
      </c>
      <c r="AP527" s="9">
        <v>0</v>
      </c>
      <c r="AQ527" s="9">
        <v>0</v>
      </c>
      <c r="AR527" s="9">
        <v>0</v>
      </c>
      <c r="AS527" s="9">
        <v>1</v>
      </c>
      <c r="AT527" s="8">
        <v>1</v>
      </c>
      <c r="AU527" s="9">
        <v>0</v>
      </c>
      <c r="AV527" s="31">
        <v>0</v>
      </c>
      <c r="AW527" s="9">
        <v>0</v>
      </c>
      <c r="AX527" s="9">
        <v>0</v>
      </c>
      <c r="AY527" s="31">
        <v>1</v>
      </c>
      <c r="AZ527" s="21">
        <v>2008</v>
      </c>
      <c r="BA527" s="23"/>
      <c r="BB527" s="39">
        <v>0</v>
      </c>
      <c r="BC527" s="39">
        <v>0</v>
      </c>
      <c r="BD527" s="39">
        <v>0.20100000000000001</v>
      </c>
      <c r="BE527" s="59">
        <v>0.79900000000000004</v>
      </c>
      <c r="BF527" s="39" t="s">
        <v>433</v>
      </c>
      <c r="BG527" s="59" t="s">
        <v>433</v>
      </c>
      <c r="BM527" s="57" t="s">
        <v>433</v>
      </c>
      <c r="BN527" s="18" t="s">
        <v>433</v>
      </c>
      <c r="BO527" s="53">
        <f t="shared" si="412"/>
        <v>0.42900000000000005</v>
      </c>
      <c r="BP527" s="54">
        <v>0.57099999999999995</v>
      </c>
      <c r="BQ527">
        <v>0.61499999999999999</v>
      </c>
      <c r="BR527" s="54">
        <f t="shared" si="413"/>
        <v>0.38500000000000001</v>
      </c>
      <c r="BT527" s="18"/>
      <c r="BU527">
        <f t="shared" si="414"/>
        <v>0.47399999999999998</v>
      </c>
      <c r="BV527" s="18">
        <v>0.52600000000000002</v>
      </c>
      <c r="BW527" s="18" t="s">
        <v>279</v>
      </c>
      <c r="CD527" s="18"/>
      <c r="CG527" s="18"/>
      <c r="CJ527" s="25">
        <v>37.829000000000001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 s="18">
        <v>0</v>
      </c>
      <c r="CS527">
        <v>0</v>
      </c>
      <c r="CT527">
        <v>0</v>
      </c>
      <c r="CU527">
        <v>1</v>
      </c>
      <c r="CV527" s="18">
        <v>0</v>
      </c>
      <c r="CW527">
        <v>0</v>
      </c>
      <c r="CX527">
        <v>0</v>
      </c>
      <c r="CY527">
        <v>0</v>
      </c>
      <c r="CZ527">
        <v>0</v>
      </c>
      <c r="DA527" s="18">
        <v>0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1</v>
      </c>
      <c r="DJ527">
        <v>0</v>
      </c>
      <c r="DK527">
        <v>1</v>
      </c>
      <c r="DL527" s="18">
        <v>1</v>
      </c>
      <c r="DN527" s="18"/>
      <c r="DS527" s="43" t="s">
        <v>397</v>
      </c>
    </row>
    <row r="528" spans="1:123" x14ac:dyDescent="0.25">
      <c r="A528">
        <v>527</v>
      </c>
      <c r="B528">
        <v>34</v>
      </c>
      <c r="C528" s="25" t="s">
        <v>669</v>
      </c>
      <c r="D528" s="12">
        <v>10.833235364008504</v>
      </c>
      <c r="E528" s="14">
        <v>0.18055392273347506</v>
      </c>
      <c r="F528" s="7">
        <v>60</v>
      </c>
      <c r="G528" s="7">
        <f t="shared" si="405"/>
        <v>10.652681441275028</v>
      </c>
      <c r="H528" s="16">
        <f t="shared" si="406"/>
        <v>11.013789286741979</v>
      </c>
      <c r="I528" s="11">
        <f t="shared" si="407"/>
        <v>0.2761899403727695</v>
      </c>
      <c r="J528" s="39">
        <f t="shared" si="408"/>
        <v>4.603165672879491E-3</v>
      </c>
      <c r="K528" s="39">
        <f t="shared" si="409"/>
        <v>217.2418007658747</v>
      </c>
      <c r="L528" s="39">
        <f t="shared" si="410"/>
        <v>0.27158677469989001</v>
      </c>
      <c r="M528" s="39">
        <f t="shared" si="411"/>
        <v>0.280793106045649</v>
      </c>
      <c r="N528" s="42"/>
      <c r="O528" s="8"/>
      <c r="P528" s="9"/>
      <c r="Q528" s="9"/>
      <c r="R528" s="8"/>
      <c r="S528" s="9"/>
      <c r="T528" s="9"/>
      <c r="U528" s="8"/>
      <c r="V528" s="9"/>
      <c r="W528" s="9"/>
      <c r="X528" s="9"/>
      <c r="Y528" s="8"/>
      <c r="Z528" s="9"/>
      <c r="AA528" s="8">
        <v>0</v>
      </c>
      <c r="AB528" s="9">
        <v>1</v>
      </c>
      <c r="AC528" s="8">
        <v>0</v>
      </c>
      <c r="AD528" s="9">
        <v>0</v>
      </c>
      <c r="AE528" s="9">
        <v>1</v>
      </c>
      <c r="AF528" s="9">
        <v>0</v>
      </c>
      <c r="AG528" s="9">
        <v>0</v>
      </c>
      <c r="AH528" s="8">
        <v>43611</v>
      </c>
      <c r="AI528" s="9">
        <v>16</v>
      </c>
      <c r="AJ528" s="9">
        <f t="shared" si="385"/>
        <v>43594</v>
      </c>
      <c r="AL528" s="7">
        <v>16</v>
      </c>
      <c r="AM528" s="7" t="s">
        <v>433</v>
      </c>
      <c r="AN528" s="9">
        <v>0</v>
      </c>
      <c r="AO528" s="9">
        <v>1</v>
      </c>
      <c r="AP528" s="9">
        <v>0</v>
      </c>
      <c r="AQ528" s="9">
        <v>0</v>
      </c>
      <c r="AR528" s="9">
        <v>0</v>
      </c>
      <c r="AS528" s="9">
        <v>1</v>
      </c>
      <c r="AT528" s="8">
        <v>1</v>
      </c>
      <c r="AU528" s="9">
        <v>0</v>
      </c>
      <c r="AV528" s="31">
        <v>0</v>
      </c>
      <c r="AW528" s="9">
        <v>0</v>
      </c>
      <c r="AX528" s="9">
        <v>0</v>
      </c>
      <c r="AY528" s="31">
        <v>1</v>
      </c>
      <c r="AZ528" s="21">
        <v>2008</v>
      </c>
      <c r="BA528" s="23"/>
      <c r="BB528" s="39">
        <v>0</v>
      </c>
      <c r="BC528" s="39">
        <v>0</v>
      </c>
      <c r="BD528" s="39">
        <v>0.20100000000000001</v>
      </c>
      <c r="BE528" s="59">
        <v>0.79900000000000004</v>
      </c>
      <c r="BF528" s="39" t="s">
        <v>433</v>
      </c>
      <c r="BG528" s="59" t="s">
        <v>433</v>
      </c>
      <c r="BM528" s="57" t="s">
        <v>433</v>
      </c>
      <c r="BN528" s="18" t="s">
        <v>433</v>
      </c>
      <c r="BO528" s="53">
        <f t="shared" si="412"/>
        <v>0.42900000000000005</v>
      </c>
      <c r="BP528" s="54">
        <v>0.57099999999999995</v>
      </c>
      <c r="BQ528">
        <v>0.61499999999999999</v>
      </c>
      <c r="BR528" s="54">
        <f t="shared" si="413"/>
        <v>0.38500000000000001</v>
      </c>
      <c r="BT528" s="18"/>
      <c r="BU528">
        <f t="shared" si="414"/>
        <v>0.47399999999999998</v>
      </c>
      <c r="BV528" s="18">
        <v>0.52600000000000002</v>
      </c>
      <c r="BW528" s="18" t="s">
        <v>279</v>
      </c>
      <c r="CD528" s="18"/>
      <c r="CG528" s="18"/>
      <c r="CJ528" s="25">
        <v>37.829000000000001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 s="18">
        <v>0</v>
      </c>
      <c r="CS528">
        <v>0</v>
      </c>
      <c r="CT528">
        <v>0</v>
      </c>
      <c r="CU528">
        <v>1</v>
      </c>
      <c r="CV528" s="18">
        <v>0</v>
      </c>
      <c r="CW528">
        <v>0</v>
      </c>
      <c r="CX528">
        <v>0</v>
      </c>
      <c r="CY528">
        <v>0</v>
      </c>
      <c r="CZ528">
        <v>0</v>
      </c>
      <c r="DA528" s="18">
        <v>0</v>
      </c>
      <c r="DB528">
        <v>1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1</v>
      </c>
      <c r="DJ528">
        <v>0</v>
      </c>
      <c r="DK528">
        <v>1</v>
      </c>
      <c r="DL528" s="18">
        <v>1</v>
      </c>
      <c r="DN528" s="18"/>
      <c r="DS528" s="43" t="s">
        <v>397</v>
      </c>
    </row>
    <row r="529" spans="1:123" x14ac:dyDescent="0.25">
      <c r="A529">
        <v>528</v>
      </c>
      <c r="B529">
        <v>34</v>
      </c>
      <c r="C529" s="25" t="s">
        <v>669</v>
      </c>
      <c r="D529" s="12">
        <v>14.89125293076059</v>
      </c>
      <c r="E529" s="14">
        <v>0.19709011231889012</v>
      </c>
      <c r="F529" s="7">
        <v>75.555555555555571</v>
      </c>
      <c r="G529" s="7">
        <f t="shared" si="405"/>
        <v>14.694162818441701</v>
      </c>
      <c r="H529" s="16">
        <f t="shared" si="406"/>
        <v>15.08834304307948</v>
      </c>
      <c r="I529" s="11">
        <f t="shared" si="407"/>
        <v>0.34027599068456138</v>
      </c>
      <c r="J529" s="39">
        <f t="shared" si="408"/>
        <v>4.5036528178838998E-3</v>
      </c>
      <c r="K529" s="39">
        <f t="shared" si="409"/>
        <v>222.04198246121979</v>
      </c>
      <c r="L529" s="39">
        <f t="shared" si="410"/>
        <v>0.33577233786667748</v>
      </c>
      <c r="M529" s="39">
        <f t="shared" si="411"/>
        <v>0.34477964350244528</v>
      </c>
      <c r="N529" s="42"/>
      <c r="O529" s="8"/>
      <c r="P529" s="9"/>
      <c r="Q529" s="9"/>
      <c r="R529" s="8"/>
      <c r="S529" s="9"/>
      <c r="T529" s="9"/>
      <c r="U529" s="8"/>
      <c r="V529" s="9"/>
      <c r="W529" s="9"/>
      <c r="X529" s="9"/>
      <c r="Y529" s="8"/>
      <c r="Z529" s="9"/>
      <c r="AA529" s="8">
        <v>0</v>
      </c>
      <c r="AB529" s="9">
        <v>1</v>
      </c>
      <c r="AC529" s="8">
        <v>0</v>
      </c>
      <c r="AD529" s="9">
        <v>0</v>
      </c>
      <c r="AE529" s="9">
        <v>1</v>
      </c>
      <c r="AF529" s="9">
        <v>0</v>
      </c>
      <c r="AG529" s="9">
        <v>0</v>
      </c>
      <c r="AH529" s="8">
        <v>43611</v>
      </c>
      <c r="AI529" s="9">
        <v>16</v>
      </c>
      <c r="AJ529" s="9">
        <f t="shared" si="385"/>
        <v>43594</v>
      </c>
      <c r="AL529" s="7">
        <v>18</v>
      </c>
      <c r="AM529" s="7" t="s">
        <v>433</v>
      </c>
      <c r="AN529" s="9">
        <v>0</v>
      </c>
      <c r="AO529" s="9">
        <v>1</v>
      </c>
      <c r="AP529" s="9">
        <v>0</v>
      </c>
      <c r="AQ529" s="9">
        <v>0</v>
      </c>
      <c r="AR529" s="9">
        <v>0</v>
      </c>
      <c r="AS529" s="9">
        <v>1</v>
      </c>
      <c r="AT529" s="8">
        <v>1</v>
      </c>
      <c r="AU529" s="9">
        <v>0</v>
      </c>
      <c r="AV529" s="31">
        <v>0</v>
      </c>
      <c r="AW529" s="9">
        <v>0</v>
      </c>
      <c r="AX529" s="9">
        <v>0</v>
      </c>
      <c r="AY529" s="31">
        <v>1</v>
      </c>
      <c r="AZ529" s="21">
        <v>2008</v>
      </c>
      <c r="BA529" s="23"/>
      <c r="BB529" s="39">
        <v>0</v>
      </c>
      <c r="BC529" s="39">
        <v>0</v>
      </c>
      <c r="BD529" s="39">
        <v>0.20100000000000001</v>
      </c>
      <c r="BE529" s="59">
        <v>0.79900000000000004</v>
      </c>
      <c r="BF529" s="39" t="s">
        <v>433</v>
      </c>
      <c r="BG529" s="59" t="s">
        <v>433</v>
      </c>
      <c r="BM529" s="57" t="s">
        <v>433</v>
      </c>
      <c r="BN529" s="18" t="s">
        <v>433</v>
      </c>
      <c r="BO529" s="53">
        <f t="shared" si="412"/>
        <v>0.42900000000000005</v>
      </c>
      <c r="BP529" s="54">
        <v>0.57099999999999995</v>
      </c>
      <c r="BQ529">
        <v>0.61499999999999999</v>
      </c>
      <c r="BR529" s="54">
        <f t="shared" si="413"/>
        <v>0.38500000000000001</v>
      </c>
      <c r="BT529" s="18"/>
      <c r="BU529">
        <f t="shared" si="414"/>
        <v>0.47399999999999998</v>
      </c>
      <c r="BV529" s="18">
        <v>0.52600000000000002</v>
      </c>
      <c r="BW529" s="18" t="s">
        <v>279</v>
      </c>
      <c r="CD529" s="18"/>
      <c r="CG529" s="18"/>
      <c r="CJ529" s="25">
        <v>37.829000000000001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 s="18">
        <v>0</v>
      </c>
      <c r="CS529">
        <v>0</v>
      </c>
      <c r="CT529">
        <v>0</v>
      </c>
      <c r="CU529">
        <v>1</v>
      </c>
      <c r="CV529" s="18">
        <v>0</v>
      </c>
      <c r="CW529">
        <v>0</v>
      </c>
      <c r="CX529">
        <v>0</v>
      </c>
      <c r="CY529">
        <v>0</v>
      </c>
      <c r="CZ529">
        <v>0</v>
      </c>
      <c r="DA529" s="18">
        <v>0</v>
      </c>
      <c r="DB529">
        <v>1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1</v>
      </c>
      <c r="DJ529">
        <v>0</v>
      </c>
      <c r="DK529">
        <v>1</v>
      </c>
      <c r="DL529" s="18">
        <v>1</v>
      </c>
      <c r="DN529" s="18"/>
      <c r="DS529" s="43" t="s">
        <v>397</v>
      </c>
    </row>
    <row r="530" spans="1:123" x14ac:dyDescent="0.25">
      <c r="A530">
        <v>529</v>
      </c>
      <c r="B530">
        <v>34</v>
      </c>
      <c r="C530" s="25" t="s">
        <v>669</v>
      </c>
      <c r="D530" s="12">
        <v>10.833235364008504</v>
      </c>
      <c r="E530" s="14">
        <v>0.18055392273347506</v>
      </c>
      <c r="F530" s="7">
        <v>60</v>
      </c>
      <c r="G530" s="7">
        <f t="shared" si="405"/>
        <v>10.652681441275028</v>
      </c>
      <c r="H530" s="16">
        <f t="shared" si="406"/>
        <v>11.013789286741979</v>
      </c>
      <c r="I530" s="11">
        <f t="shared" si="407"/>
        <v>0.27619286653212893</v>
      </c>
      <c r="J530" s="39">
        <f t="shared" si="408"/>
        <v>4.6032144422021486E-3</v>
      </c>
      <c r="K530" s="39">
        <f t="shared" si="409"/>
        <v>217.23949917084599</v>
      </c>
      <c r="L530" s="39">
        <f t="shared" si="410"/>
        <v>0.2715896520899268</v>
      </c>
      <c r="M530" s="39">
        <f t="shared" si="411"/>
        <v>0.28079608097433106</v>
      </c>
      <c r="N530" s="42"/>
      <c r="O530" s="8"/>
      <c r="P530" s="9"/>
      <c r="Q530" s="9"/>
      <c r="R530" s="8"/>
      <c r="S530" s="9"/>
      <c r="T530" s="9"/>
      <c r="U530" s="8"/>
      <c r="V530" s="9"/>
      <c r="W530" s="9"/>
      <c r="X530" s="9"/>
      <c r="Y530" s="8"/>
      <c r="Z530" s="9"/>
      <c r="AA530" s="8">
        <v>0</v>
      </c>
      <c r="AB530" s="9">
        <v>1</v>
      </c>
      <c r="AC530" s="8">
        <v>0</v>
      </c>
      <c r="AD530" s="9">
        <v>0</v>
      </c>
      <c r="AE530" s="9">
        <v>1</v>
      </c>
      <c r="AF530" s="9">
        <v>0</v>
      </c>
      <c r="AG530" s="9">
        <v>0</v>
      </c>
      <c r="AH530" s="8">
        <v>43611</v>
      </c>
      <c r="AI530" s="9">
        <v>17</v>
      </c>
      <c r="AJ530" s="9">
        <f t="shared" si="385"/>
        <v>43593</v>
      </c>
      <c r="AL530" s="7">
        <v>16</v>
      </c>
      <c r="AM530" s="7" t="s">
        <v>433</v>
      </c>
      <c r="AN530" s="9">
        <v>0</v>
      </c>
      <c r="AO530" s="9">
        <v>1</v>
      </c>
      <c r="AP530" s="9">
        <v>0</v>
      </c>
      <c r="AQ530" s="9">
        <v>0</v>
      </c>
      <c r="AR530" s="9">
        <v>0</v>
      </c>
      <c r="AS530" s="9">
        <v>1</v>
      </c>
      <c r="AT530" s="8">
        <v>1</v>
      </c>
      <c r="AU530" s="9">
        <v>0</v>
      </c>
      <c r="AV530" s="31">
        <v>0</v>
      </c>
      <c r="AW530" s="9">
        <v>0</v>
      </c>
      <c r="AX530" s="9">
        <v>0</v>
      </c>
      <c r="AY530" s="31">
        <v>1</v>
      </c>
      <c r="AZ530" s="21">
        <v>2008</v>
      </c>
      <c r="BA530" s="23"/>
      <c r="BB530" s="39">
        <v>0</v>
      </c>
      <c r="BC530" s="39">
        <v>0</v>
      </c>
      <c r="BD530" s="39">
        <v>0.20100000000000001</v>
      </c>
      <c r="BE530" s="59">
        <v>0.79900000000000004</v>
      </c>
      <c r="BF530" s="39" t="s">
        <v>433</v>
      </c>
      <c r="BG530" s="59" t="s">
        <v>433</v>
      </c>
      <c r="BM530" s="57" t="s">
        <v>433</v>
      </c>
      <c r="BN530" s="18" t="s">
        <v>433</v>
      </c>
      <c r="BO530" s="53">
        <f t="shared" si="412"/>
        <v>0.42900000000000005</v>
      </c>
      <c r="BP530" s="54">
        <v>0.57099999999999995</v>
      </c>
      <c r="BQ530">
        <v>0.61499999999999999</v>
      </c>
      <c r="BR530" s="54">
        <f t="shared" si="413"/>
        <v>0.38500000000000001</v>
      </c>
      <c r="BT530" s="18"/>
      <c r="BU530">
        <f t="shared" si="414"/>
        <v>0.47399999999999998</v>
      </c>
      <c r="BV530" s="18">
        <v>0.52600000000000002</v>
      </c>
      <c r="BW530" s="18" t="s">
        <v>279</v>
      </c>
      <c r="CD530" s="18"/>
      <c r="CG530" s="18"/>
      <c r="CJ530" s="25">
        <v>37.829000000000001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 s="18">
        <v>0</v>
      </c>
      <c r="CS530">
        <v>0</v>
      </c>
      <c r="CT530">
        <v>0</v>
      </c>
      <c r="CU530">
        <v>1</v>
      </c>
      <c r="CV530" s="18">
        <v>0</v>
      </c>
      <c r="CW530">
        <v>0</v>
      </c>
      <c r="CX530">
        <v>0</v>
      </c>
      <c r="CY530">
        <v>0</v>
      </c>
      <c r="CZ530">
        <v>0</v>
      </c>
      <c r="DA530" s="18">
        <v>0</v>
      </c>
      <c r="DB530">
        <v>1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1</v>
      </c>
      <c r="DJ530">
        <v>0</v>
      </c>
      <c r="DK530">
        <v>1</v>
      </c>
      <c r="DL530" s="18">
        <v>1</v>
      </c>
      <c r="DN530" s="18"/>
      <c r="DS530" s="43" t="s">
        <v>397</v>
      </c>
    </row>
    <row r="531" spans="1:123" x14ac:dyDescent="0.25">
      <c r="A531">
        <v>530</v>
      </c>
      <c r="B531">
        <v>34</v>
      </c>
      <c r="C531" s="25" t="s">
        <v>669</v>
      </c>
      <c r="D531" s="12">
        <v>14.455231422595972</v>
      </c>
      <c r="E531" s="14">
        <v>0.19417475045278168</v>
      </c>
      <c r="F531" s="7">
        <v>74.444444444444457</v>
      </c>
      <c r="G531" s="7">
        <f t="shared" si="405"/>
        <v>14.261056672143191</v>
      </c>
      <c r="H531" s="16">
        <f t="shared" si="406"/>
        <v>14.649406173048753</v>
      </c>
      <c r="I531" s="11">
        <f t="shared" si="407"/>
        <v>0.33584348060361058</v>
      </c>
      <c r="J531" s="39">
        <f t="shared" si="408"/>
        <v>4.5113303364664112E-3</v>
      </c>
      <c r="K531" s="39">
        <f t="shared" si="409"/>
        <v>221.66410469140459</v>
      </c>
      <c r="L531" s="39">
        <f t="shared" si="410"/>
        <v>0.33133215026714419</v>
      </c>
      <c r="M531" s="39">
        <f t="shared" si="411"/>
        <v>0.34035481094007697</v>
      </c>
      <c r="N531" s="42"/>
      <c r="O531" s="8"/>
      <c r="P531" s="9"/>
      <c r="Q531" s="9"/>
      <c r="R531" s="8"/>
      <c r="S531" s="9"/>
      <c r="T531" s="9"/>
      <c r="U531" s="8"/>
      <c r="V531" s="9"/>
      <c r="W531" s="9"/>
      <c r="X531" s="9"/>
      <c r="Y531" s="8"/>
      <c r="Z531" s="9"/>
      <c r="AA531" s="8">
        <v>0</v>
      </c>
      <c r="AB531" s="9">
        <v>1</v>
      </c>
      <c r="AC531" s="8">
        <v>0</v>
      </c>
      <c r="AD531" s="9">
        <v>0</v>
      </c>
      <c r="AE531" s="9">
        <v>1</v>
      </c>
      <c r="AF531" s="9">
        <v>0</v>
      </c>
      <c r="AG531" s="9">
        <v>0</v>
      </c>
      <c r="AH531" s="8">
        <v>43611</v>
      </c>
      <c r="AI531" s="9">
        <v>17</v>
      </c>
      <c r="AJ531" s="9">
        <f t="shared" si="385"/>
        <v>43593</v>
      </c>
      <c r="AL531" s="7">
        <v>18</v>
      </c>
      <c r="AM531" s="7" t="s">
        <v>433</v>
      </c>
      <c r="AN531" s="9">
        <v>0</v>
      </c>
      <c r="AO531" s="9">
        <v>1</v>
      </c>
      <c r="AP531" s="9">
        <v>0</v>
      </c>
      <c r="AQ531" s="9">
        <v>0</v>
      </c>
      <c r="AR531" s="9">
        <v>0</v>
      </c>
      <c r="AS531" s="9">
        <v>1</v>
      </c>
      <c r="AT531" s="8">
        <v>1</v>
      </c>
      <c r="AU531" s="9">
        <v>0</v>
      </c>
      <c r="AV531" s="31">
        <v>0</v>
      </c>
      <c r="AW531" s="9">
        <v>0</v>
      </c>
      <c r="AX531" s="9">
        <v>0</v>
      </c>
      <c r="AY531" s="31">
        <v>1</v>
      </c>
      <c r="AZ531" s="21">
        <v>2008</v>
      </c>
      <c r="BA531" s="23"/>
      <c r="BB531" s="39">
        <v>0</v>
      </c>
      <c r="BC531" s="39">
        <v>0</v>
      </c>
      <c r="BD531" s="39">
        <v>0.20100000000000001</v>
      </c>
      <c r="BE531" s="59">
        <v>0.79900000000000004</v>
      </c>
      <c r="BF531" s="39" t="s">
        <v>433</v>
      </c>
      <c r="BG531" s="59" t="s">
        <v>433</v>
      </c>
      <c r="BM531" s="57" t="s">
        <v>433</v>
      </c>
      <c r="BN531" s="18" t="s">
        <v>433</v>
      </c>
      <c r="BO531" s="53">
        <f t="shared" si="412"/>
        <v>0.42900000000000005</v>
      </c>
      <c r="BP531" s="54">
        <v>0.57099999999999995</v>
      </c>
      <c r="BQ531">
        <v>0.61499999999999999</v>
      </c>
      <c r="BR531" s="54">
        <f t="shared" si="413"/>
        <v>0.38500000000000001</v>
      </c>
      <c r="BT531" s="18"/>
      <c r="BU531">
        <f t="shared" si="414"/>
        <v>0.47399999999999998</v>
      </c>
      <c r="BV531" s="18">
        <v>0.52600000000000002</v>
      </c>
      <c r="BW531" s="18" t="s">
        <v>279</v>
      </c>
      <c r="CD531" s="18"/>
      <c r="CG531" s="18"/>
      <c r="CJ531" s="25">
        <v>37.829000000000001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 s="18">
        <v>0</v>
      </c>
      <c r="CS531">
        <v>0</v>
      </c>
      <c r="CT531">
        <v>0</v>
      </c>
      <c r="CU531">
        <v>1</v>
      </c>
      <c r="CV531" s="18">
        <v>0</v>
      </c>
      <c r="CW531">
        <v>0</v>
      </c>
      <c r="CX531">
        <v>0</v>
      </c>
      <c r="CY531">
        <v>0</v>
      </c>
      <c r="CZ531">
        <v>0</v>
      </c>
      <c r="DA531" s="18">
        <v>0</v>
      </c>
      <c r="DB531">
        <v>1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0</v>
      </c>
      <c r="DK531">
        <v>1</v>
      </c>
      <c r="DL531" s="18">
        <v>1</v>
      </c>
      <c r="DN531" s="18"/>
      <c r="DS531" s="43" t="s">
        <v>397</v>
      </c>
    </row>
    <row r="532" spans="1:123" x14ac:dyDescent="0.25">
      <c r="A532">
        <v>531</v>
      </c>
      <c r="B532">
        <v>34</v>
      </c>
      <c r="C532" s="25" t="s">
        <v>669</v>
      </c>
      <c r="D532" s="12">
        <v>11.924519847066067</v>
      </c>
      <c r="E532" s="14">
        <v>0.42805968681775625</v>
      </c>
      <c r="F532" s="7">
        <v>27.857142857142858</v>
      </c>
      <c r="G532" s="7">
        <f t="shared" si="405"/>
        <v>11.496460160248311</v>
      </c>
      <c r="H532" s="16">
        <f t="shared" si="406"/>
        <v>12.352579533883823</v>
      </c>
      <c r="I532" s="11">
        <f t="shared" si="407"/>
        <v>0.13839588612814366</v>
      </c>
      <c r="J532" s="39">
        <f t="shared" si="408"/>
        <v>4.9680574507538749E-3</v>
      </c>
      <c r="K532" s="39">
        <f t="shared" si="409"/>
        <v>201.28591706367155</v>
      </c>
      <c r="L532" s="39">
        <f t="shared" si="410"/>
        <v>0.13342782867738978</v>
      </c>
      <c r="M532" s="39">
        <f t="shared" si="411"/>
        <v>0.14336394357889753</v>
      </c>
      <c r="N532" s="42"/>
      <c r="O532" s="8"/>
      <c r="P532" s="9"/>
      <c r="Q532" s="9"/>
      <c r="R532" s="8"/>
      <c r="S532" s="9"/>
      <c r="T532" s="9"/>
      <c r="U532" s="8"/>
      <c r="V532" s="9"/>
      <c r="W532" s="9"/>
      <c r="X532" s="9"/>
      <c r="Y532" s="8"/>
      <c r="Z532" s="9"/>
      <c r="AA532" s="8">
        <v>0</v>
      </c>
      <c r="AB532" s="9">
        <v>1</v>
      </c>
      <c r="AC532" s="8">
        <v>0</v>
      </c>
      <c r="AD532" s="9">
        <v>0</v>
      </c>
      <c r="AE532" s="9">
        <v>1</v>
      </c>
      <c r="AF532" s="9">
        <v>0</v>
      </c>
      <c r="AG532" s="9">
        <v>0</v>
      </c>
      <c r="AH532" s="8">
        <v>39756</v>
      </c>
      <c r="AI532" s="9">
        <v>15</v>
      </c>
      <c r="AJ532" s="9">
        <f t="shared" si="385"/>
        <v>39740</v>
      </c>
      <c r="AL532" s="7">
        <v>16</v>
      </c>
      <c r="AM532" s="7" t="s">
        <v>433</v>
      </c>
      <c r="AN532" s="9">
        <v>0</v>
      </c>
      <c r="AO532" s="9">
        <v>1</v>
      </c>
      <c r="AP532" s="9">
        <v>0</v>
      </c>
      <c r="AQ532" s="9">
        <v>0</v>
      </c>
      <c r="AR532" s="9">
        <v>0</v>
      </c>
      <c r="AS532" s="9">
        <v>1</v>
      </c>
      <c r="AT532" s="8">
        <v>1</v>
      </c>
      <c r="AU532" s="9">
        <v>0</v>
      </c>
      <c r="AV532" s="31">
        <v>0</v>
      </c>
      <c r="AW532" s="9">
        <v>0</v>
      </c>
      <c r="AX532" s="9">
        <v>0</v>
      </c>
      <c r="AY532" s="31">
        <v>1</v>
      </c>
      <c r="AZ532" s="21">
        <v>2008</v>
      </c>
      <c r="BA532" s="23"/>
      <c r="BB532" s="39">
        <v>0</v>
      </c>
      <c r="BC532" s="39">
        <v>0</v>
      </c>
      <c r="BD532" s="39">
        <v>0.20100000000000001</v>
      </c>
      <c r="BE532" s="59">
        <v>0.79900000000000004</v>
      </c>
      <c r="BF532" s="39" t="s">
        <v>433</v>
      </c>
      <c r="BG532" s="59" t="s">
        <v>433</v>
      </c>
      <c r="BM532" s="57" t="s">
        <v>433</v>
      </c>
      <c r="BN532" s="18" t="s">
        <v>433</v>
      </c>
      <c r="BO532" s="53">
        <f t="shared" si="412"/>
        <v>0.42900000000000005</v>
      </c>
      <c r="BP532" s="54">
        <v>0.57099999999999995</v>
      </c>
      <c r="BQ532">
        <v>0.61499999999999999</v>
      </c>
      <c r="BR532" s="54">
        <f t="shared" si="413"/>
        <v>0.38500000000000001</v>
      </c>
      <c r="BT532" s="18"/>
      <c r="BU532">
        <f t="shared" si="414"/>
        <v>0.47399999999999998</v>
      </c>
      <c r="BV532" s="18">
        <v>0.52600000000000002</v>
      </c>
      <c r="BW532" s="18" t="s">
        <v>279</v>
      </c>
      <c r="CD532" s="18"/>
      <c r="CG532" s="18"/>
      <c r="CJ532" s="25">
        <v>37.829000000000001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 s="18">
        <v>1</v>
      </c>
      <c r="CS532">
        <v>0</v>
      </c>
      <c r="CT532">
        <v>1</v>
      </c>
      <c r="CU532">
        <v>0</v>
      </c>
      <c r="CV532" s="18">
        <v>0</v>
      </c>
      <c r="CW532">
        <v>0</v>
      </c>
      <c r="CX532">
        <v>1</v>
      </c>
      <c r="CY532">
        <v>0</v>
      </c>
      <c r="CZ532">
        <v>0</v>
      </c>
      <c r="DA532" s="18">
        <v>0</v>
      </c>
      <c r="DB532">
        <v>1</v>
      </c>
      <c r="DC532">
        <v>1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1</v>
      </c>
      <c r="DJ532">
        <v>0</v>
      </c>
      <c r="DK532">
        <v>1</v>
      </c>
      <c r="DL532" s="18">
        <v>1</v>
      </c>
      <c r="DN532" s="18"/>
      <c r="DS532" s="43" t="s">
        <v>397</v>
      </c>
    </row>
    <row r="533" spans="1:123" x14ac:dyDescent="0.25">
      <c r="A533">
        <v>532</v>
      </c>
      <c r="B533">
        <v>34</v>
      </c>
      <c r="C533" s="25" t="s">
        <v>669</v>
      </c>
      <c r="D533" s="12">
        <v>14.455231422595972</v>
      </c>
      <c r="E533" s="14">
        <v>0.35105562026304504</v>
      </c>
      <c r="F533" s="7">
        <v>41.17647058823529</v>
      </c>
      <c r="G533" s="7">
        <f t="shared" si="405"/>
        <v>14.104175802332927</v>
      </c>
      <c r="H533" s="16">
        <f t="shared" si="406"/>
        <v>14.806287042859017</v>
      </c>
      <c r="I533" s="11">
        <f t="shared" si="407"/>
        <v>0.20228459842864593</v>
      </c>
      <c r="J533" s="39">
        <f t="shared" si="408"/>
        <v>4.912625961838544E-3</v>
      </c>
      <c r="K533" s="39">
        <f t="shared" si="409"/>
        <v>203.55712154111387</v>
      </c>
      <c r="L533" s="39">
        <f t="shared" si="410"/>
        <v>0.19737197246680738</v>
      </c>
      <c r="M533" s="39">
        <f t="shared" si="411"/>
        <v>0.20719722439048449</v>
      </c>
      <c r="N533" s="42"/>
      <c r="O533" s="8"/>
      <c r="P533" s="9"/>
      <c r="Q533" s="9"/>
      <c r="R533" s="8"/>
      <c r="S533" s="9"/>
      <c r="T533" s="9"/>
      <c r="U533" s="8"/>
      <c r="V533" s="9"/>
      <c r="W533" s="9"/>
      <c r="X533" s="9"/>
      <c r="Y533" s="8"/>
      <c r="Z533" s="9"/>
      <c r="AA533" s="8">
        <v>0</v>
      </c>
      <c r="AB533" s="9">
        <v>1</v>
      </c>
      <c r="AC533" s="8">
        <v>0</v>
      </c>
      <c r="AD533" s="9">
        <v>0</v>
      </c>
      <c r="AE533" s="9">
        <v>1</v>
      </c>
      <c r="AF533" s="9">
        <v>0</v>
      </c>
      <c r="AG533" s="9">
        <v>0</v>
      </c>
      <c r="AH533" s="8">
        <v>39756</v>
      </c>
      <c r="AI533" s="9">
        <v>15</v>
      </c>
      <c r="AJ533" s="9">
        <f t="shared" si="385"/>
        <v>39740</v>
      </c>
      <c r="AL533" s="7">
        <v>18</v>
      </c>
      <c r="AM533" s="7" t="s">
        <v>433</v>
      </c>
      <c r="AN533" s="9">
        <v>0</v>
      </c>
      <c r="AO533" s="9">
        <v>1</v>
      </c>
      <c r="AP533" s="9">
        <v>0</v>
      </c>
      <c r="AQ533" s="9">
        <v>0</v>
      </c>
      <c r="AR533" s="9">
        <v>0</v>
      </c>
      <c r="AS533" s="9">
        <v>1</v>
      </c>
      <c r="AT533" s="8">
        <v>1</v>
      </c>
      <c r="AU533" s="9">
        <v>0</v>
      </c>
      <c r="AV533" s="31">
        <v>0</v>
      </c>
      <c r="AW533" s="9">
        <v>0</v>
      </c>
      <c r="AX533" s="9">
        <v>0</v>
      </c>
      <c r="AY533" s="31">
        <v>1</v>
      </c>
      <c r="AZ533" s="21">
        <v>2008</v>
      </c>
      <c r="BA533" s="23"/>
      <c r="BB533" s="39">
        <v>0</v>
      </c>
      <c r="BC533" s="39">
        <v>0</v>
      </c>
      <c r="BD533" s="39">
        <v>0.20100000000000001</v>
      </c>
      <c r="BE533" s="59">
        <v>0.79900000000000004</v>
      </c>
      <c r="BF533" s="39" t="s">
        <v>433</v>
      </c>
      <c r="BG533" s="59" t="s">
        <v>433</v>
      </c>
      <c r="BM533" s="57" t="s">
        <v>433</v>
      </c>
      <c r="BN533" s="18" t="s">
        <v>433</v>
      </c>
      <c r="BO533" s="53">
        <f t="shared" si="412"/>
        <v>0.42900000000000005</v>
      </c>
      <c r="BP533" s="54">
        <v>0.57099999999999995</v>
      </c>
      <c r="BQ533">
        <v>0.61499999999999999</v>
      </c>
      <c r="BR533" s="54">
        <f t="shared" si="413"/>
        <v>0.38500000000000001</v>
      </c>
      <c r="BT533" s="18"/>
      <c r="BU533">
        <f t="shared" si="414"/>
        <v>0.47399999999999998</v>
      </c>
      <c r="BV533" s="18">
        <v>0.52600000000000002</v>
      </c>
      <c r="BW533" s="18" t="s">
        <v>279</v>
      </c>
      <c r="CD533" s="18"/>
      <c r="CG533" s="18"/>
      <c r="CJ533" s="25">
        <v>37.829000000000001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 s="18">
        <v>1</v>
      </c>
      <c r="CS533">
        <v>0</v>
      </c>
      <c r="CT533">
        <v>1</v>
      </c>
      <c r="CU533">
        <v>0</v>
      </c>
      <c r="CV533" s="18">
        <v>0</v>
      </c>
      <c r="CW533">
        <v>0</v>
      </c>
      <c r="CX533">
        <v>1</v>
      </c>
      <c r="CY533">
        <v>0</v>
      </c>
      <c r="CZ533">
        <v>0</v>
      </c>
      <c r="DA533" s="18">
        <v>0</v>
      </c>
      <c r="DB533">
        <v>1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1</v>
      </c>
      <c r="DJ533">
        <v>0</v>
      </c>
      <c r="DK533">
        <v>1</v>
      </c>
      <c r="DL533" s="18">
        <v>1</v>
      </c>
      <c r="DN533" s="18"/>
      <c r="DS533" s="43" t="s">
        <v>397</v>
      </c>
    </row>
    <row r="534" spans="1:123" x14ac:dyDescent="0.25">
      <c r="A534">
        <v>533</v>
      </c>
      <c r="B534">
        <v>34</v>
      </c>
      <c r="C534" s="25" t="s">
        <v>669</v>
      </c>
      <c r="D534" s="12">
        <v>10.123689764089844</v>
      </c>
      <c r="E534" s="14">
        <v>1.5483290227431525</v>
      </c>
      <c r="F534" s="7">
        <v>6.5384615384615392</v>
      </c>
      <c r="G534" s="7">
        <f t="shared" si="405"/>
        <v>8.5753607413466924</v>
      </c>
      <c r="H534" s="16">
        <f t="shared" si="406"/>
        <v>11.672018786832997</v>
      </c>
      <c r="I534" s="11">
        <f t="shared" si="407"/>
        <v>0.10494498983487337</v>
      </c>
      <c r="J534" s="39">
        <f t="shared" si="408"/>
        <v>1.6050410210039456E-2</v>
      </c>
      <c r="K534" s="39">
        <f t="shared" si="409"/>
        <v>62.303703576031019</v>
      </c>
      <c r="L534" s="39">
        <f t="shared" si="410"/>
        <v>8.8894579624833908E-2</v>
      </c>
      <c r="M534" s="39">
        <f t="shared" si="411"/>
        <v>0.12099540004491283</v>
      </c>
      <c r="N534" s="42"/>
      <c r="O534" s="8"/>
      <c r="P534" s="9"/>
      <c r="Q534" s="9"/>
      <c r="R534" s="8"/>
      <c r="S534" s="9"/>
      <c r="T534" s="9"/>
      <c r="U534" s="8"/>
      <c r="V534" s="9"/>
      <c r="W534" s="9"/>
      <c r="X534" s="9"/>
      <c r="Y534" s="8"/>
      <c r="Z534" s="9"/>
      <c r="AA534" s="8">
        <v>0</v>
      </c>
      <c r="AB534" s="9">
        <v>1</v>
      </c>
      <c r="AC534" s="8">
        <v>0</v>
      </c>
      <c r="AD534" s="9">
        <v>0</v>
      </c>
      <c r="AE534" s="9">
        <v>1</v>
      </c>
      <c r="AF534" s="9">
        <v>0</v>
      </c>
      <c r="AG534" s="9">
        <v>0</v>
      </c>
      <c r="AH534" s="8">
        <v>3855</v>
      </c>
      <c r="AI534" s="9">
        <v>15</v>
      </c>
      <c r="AJ534" s="9">
        <f t="shared" si="385"/>
        <v>3839</v>
      </c>
      <c r="AL534" s="7">
        <v>16</v>
      </c>
      <c r="AM534" s="7" t="s">
        <v>433</v>
      </c>
      <c r="AN534" s="9">
        <v>0</v>
      </c>
      <c r="AO534" s="9">
        <v>1</v>
      </c>
      <c r="AP534" s="9">
        <v>0</v>
      </c>
      <c r="AQ534" s="9">
        <v>0</v>
      </c>
      <c r="AR534" s="9">
        <v>0</v>
      </c>
      <c r="AS534" s="9">
        <v>1</v>
      </c>
      <c r="AT534" s="8">
        <v>1</v>
      </c>
      <c r="AU534" s="9">
        <v>0</v>
      </c>
      <c r="AV534" s="31">
        <v>0</v>
      </c>
      <c r="AW534" s="9">
        <v>0</v>
      </c>
      <c r="AX534" s="9">
        <v>0</v>
      </c>
      <c r="AY534" s="31">
        <v>1</v>
      </c>
      <c r="AZ534" s="21">
        <v>2008</v>
      </c>
      <c r="BA534" s="23"/>
      <c r="BB534" s="39">
        <v>0</v>
      </c>
      <c r="BC534" s="39">
        <v>0</v>
      </c>
      <c r="BD534" s="39">
        <v>0.20100000000000001</v>
      </c>
      <c r="BE534" s="59">
        <v>0.79900000000000004</v>
      </c>
      <c r="BF534" s="39" t="s">
        <v>433</v>
      </c>
      <c r="BG534" s="59" t="s">
        <v>433</v>
      </c>
      <c r="BM534" s="57" t="s">
        <v>433</v>
      </c>
      <c r="BN534" s="18" t="s">
        <v>433</v>
      </c>
      <c r="BO534" s="53">
        <f t="shared" si="412"/>
        <v>0.42900000000000005</v>
      </c>
      <c r="BP534" s="54">
        <v>0.57099999999999995</v>
      </c>
      <c r="BQ534">
        <v>0.61499999999999999</v>
      </c>
      <c r="BR534" s="54">
        <f t="shared" si="413"/>
        <v>0.38500000000000001</v>
      </c>
      <c r="BT534" s="18"/>
      <c r="BU534">
        <f t="shared" si="414"/>
        <v>0.47399999999999998</v>
      </c>
      <c r="BV534" s="18">
        <v>0.52600000000000002</v>
      </c>
      <c r="BW534" s="18" t="s">
        <v>279</v>
      </c>
      <c r="CD534" s="18"/>
      <c r="CG534" s="18"/>
      <c r="CJ534" s="25">
        <v>37.829000000000001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 s="18">
        <v>1</v>
      </c>
      <c r="CS534">
        <v>0</v>
      </c>
      <c r="CT534">
        <v>1</v>
      </c>
      <c r="CU534">
        <v>0</v>
      </c>
      <c r="CV534" s="18">
        <v>0</v>
      </c>
      <c r="CW534">
        <v>0</v>
      </c>
      <c r="CX534">
        <v>1</v>
      </c>
      <c r="CY534">
        <v>0</v>
      </c>
      <c r="CZ534">
        <v>0</v>
      </c>
      <c r="DA534" s="18">
        <v>0</v>
      </c>
      <c r="DB534">
        <v>1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1</v>
      </c>
      <c r="DJ534">
        <v>0</v>
      </c>
      <c r="DK534">
        <v>1</v>
      </c>
      <c r="DL534" s="18">
        <v>1</v>
      </c>
      <c r="DN534" s="18"/>
      <c r="DS534" s="43" t="s">
        <v>397</v>
      </c>
    </row>
    <row r="535" spans="1:123" x14ac:dyDescent="0.25">
      <c r="A535">
        <v>534</v>
      </c>
      <c r="B535">
        <v>34</v>
      </c>
      <c r="C535" s="25" t="s">
        <v>669</v>
      </c>
      <c r="D535" s="12">
        <v>15.758369027902264</v>
      </c>
      <c r="E535" s="14">
        <v>0.88061473979453819</v>
      </c>
      <c r="F535" s="7">
        <v>17.894736842105264</v>
      </c>
      <c r="G535" s="7">
        <f t="shared" si="405"/>
        <v>14.877754288107726</v>
      </c>
      <c r="H535" s="16">
        <f t="shared" si="406"/>
        <v>16.638983767696804</v>
      </c>
      <c r="I535" s="11">
        <f t="shared" si="407"/>
        <v>0.27747207748426905</v>
      </c>
      <c r="J535" s="39">
        <f t="shared" si="408"/>
        <v>1.5505792565297388E-2</v>
      </c>
      <c r="K535" s="39">
        <f t="shared" si="409"/>
        <v>64.492027465789903</v>
      </c>
      <c r="L535" s="39">
        <f t="shared" si="410"/>
        <v>0.26196628491897167</v>
      </c>
      <c r="M535" s="39">
        <f t="shared" si="411"/>
        <v>0.29297787004956644</v>
      </c>
      <c r="N535" s="42"/>
      <c r="O535" s="8"/>
      <c r="P535" s="9"/>
      <c r="Q535" s="9"/>
      <c r="R535" s="8"/>
      <c r="S535" s="9"/>
      <c r="T535" s="9"/>
      <c r="U535" s="8"/>
      <c r="V535" s="9"/>
      <c r="W535" s="9"/>
      <c r="X535" s="9"/>
      <c r="Y535" s="8"/>
      <c r="Z535" s="9"/>
      <c r="AA535" s="8">
        <v>0</v>
      </c>
      <c r="AB535" s="9">
        <v>1</v>
      </c>
      <c r="AC535" s="8">
        <v>0</v>
      </c>
      <c r="AD535" s="9">
        <v>0</v>
      </c>
      <c r="AE535" s="9">
        <v>1</v>
      </c>
      <c r="AF535" s="9">
        <v>0</v>
      </c>
      <c r="AG535" s="9">
        <v>0</v>
      </c>
      <c r="AH535" s="8">
        <v>3855</v>
      </c>
      <c r="AI535" s="9">
        <v>15</v>
      </c>
      <c r="AJ535" s="9">
        <f t="shared" si="385"/>
        <v>3839</v>
      </c>
      <c r="AL535" s="7">
        <v>18</v>
      </c>
      <c r="AM535" s="7" t="s">
        <v>433</v>
      </c>
      <c r="AN535" s="9">
        <v>0</v>
      </c>
      <c r="AO535" s="9">
        <v>1</v>
      </c>
      <c r="AP535" s="9">
        <v>0</v>
      </c>
      <c r="AQ535" s="9">
        <v>0</v>
      </c>
      <c r="AR535" s="9">
        <v>0</v>
      </c>
      <c r="AS535" s="9">
        <v>1</v>
      </c>
      <c r="AT535" s="8">
        <v>1</v>
      </c>
      <c r="AU535" s="9">
        <v>0</v>
      </c>
      <c r="AV535" s="31">
        <v>0</v>
      </c>
      <c r="AW535" s="9">
        <v>0</v>
      </c>
      <c r="AX535" s="9">
        <v>0</v>
      </c>
      <c r="AY535" s="31">
        <v>1</v>
      </c>
      <c r="AZ535" s="21">
        <v>2008</v>
      </c>
      <c r="BA535" s="23"/>
      <c r="BB535" s="39">
        <v>0</v>
      </c>
      <c r="BC535" s="39">
        <v>0</v>
      </c>
      <c r="BD535" s="39">
        <v>0.20100000000000001</v>
      </c>
      <c r="BE535" s="59">
        <v>0.79900000000000004</v>
      </c>
      <c r="BF535" s="39" t="s">
        <v>433</v>
      </c>
      <c r="BG535" s="59" t="s">
        <v>433</v>
      </c>
      <c r="BM535" s="57" t="s">
        <v>433</v>
      </c>
      <c r="BN535" s="18" t="s">
        <v>433</v>
      </c>
      <c r="BO535" s="53">
        <f t="shared" si="412"/>
        <v>0.42900000000000005</v>
      </c>
      <c r="BP535" s="54">
        <v>0.57099999999999995</v>
      </c>
      <c r="BQ535">
        <v>0.61499999999999999</v>
      </c>
      <c r="BR535" s="54">
        <f t="shared" si="413"/>
        <v>0.38500000000000001</v>
      </c>
      <c r="BT535" s="18"/>
      <c r="BU535">
        <f t="shared" si="414"/>
        <v>0.47399999999999998</v>
      </c>
      <c r="BV535" s="18">
        <v>0.52600000000000002</v>
      </c>
      <c r="BW535" s="18" t="s">
        <v>279</v>
      </c>
      <c r="CD535" s="18"/>
      <c r="CG535" s="18"/>
      <c r="CJ535" s="25">
        <v>37.829000000000001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 s="18">
        <v>1</v>
      </c>
      <c r="CS535">
        <v>0</v>
      </c>
      <c r="CT535">
        <v>1</v>
      </c>
      <c r="CU535">
        <v>0</v>
      </c>
      <c r="CV535" s="18">
        <v>0</v>
      </c>
      <c r="CW535">
        <v>0</v>
      </c>
      <c r="CX535">
        <v>1</v>
      </c>
      <c r="CY535">
        <v>0</v>
      </c>
      <c r="CZ535">
        <v>0</v>
      </c>
      <c r="DA535" s="18">
        <v>0</v>
      </c>
      <c r="DB535">
        <v>1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1</v>
      </c>
      <c r="DJ535">
        <v>0</v>
      </c>
      <c r="DK535">
        <v>1</v>
      </c>
      <c r="DL535" s="18">
        <v>1</v>
      </c>
      <c r="DN535" s="18"/>
      <c r="DS535" s="43" t="s">
        <v>397</v>
      </c>
    </row>
    <row r="536" spans="1:123" x14ac:dyDescent="0.25">
      <c r="A536">
        <v>535</v>
      </c>
      <c r="B536">
        <v>34</v>
      </c>
      <c r="C536" s="25" t="s">
        <v>669</v>
      </c>
      <c r="D536" s="12">
        <v>10.833235364008504</v>
      </c>
      <c r="E536" s="14">
        <v>0.27083088410021261</v>
      </c>
      <c r="F536" s="7">
        <v>40</v>
      </c>
      <c r="G536" s="7">
        <f t="shared" si="405"/>
        <v>10.562404479908292</v>
      </c>
      <c r="H536" s="16">
        <f t="shared" si="406"/>
        <v>11.104066248108715</v>
      </c>
      <c r="I536" s="11">
        <f t="shared" si="407"/>
        <v>0.28075187769348076</v>
      </c>
      <c r="J536" s="39">
        <f t="shared" si="408"/>
        <v>7.0187969423370199E-3</v>
      </c>
      <c r="K536" s="39">
        <f t="shared" si="409"/>
        <v>142.47455913249917</v>
      </c>
      <c r="L536" s="39">
        <f t="shared" si="410"/>
        <v>0.27373308075114372</v>
      </c>
      <c r="M536" s="39">
        <f t="shared" si="411"/>
        <v>0.28777067463581779</v>
      </c>
      <c r="N536" s="42"/>
      <c r="O536" s="8"/>
      <c r="P536" s="9"/>
      <c r="Q536" s="9"/>
      <c r="R536" s="8"/>
      <c r="S536" s="9"/>
      <c r="T536" s="9"/>
      <c r="U536" s="8"/>
      <c r="V536" s="9"/>
      <c r="W536" s="9"/>
      <c r="X536" s="9"/>
      <c r="Y536" s="8"/>
      <c r="Z536" s="9"/>
      <c r="AA536" s="8">
        <v>0</v>
      </c>
      <c r="AB536" s="9">
        <v>1</v>
      </c>
      <c r="AC536" s="8">
        <v>0</v>
      </c>
      <c r="AD536" s="9">
        <v>0</v>
      </c>
      <c r="AE536" s="9">
        <v>1</v>
      </c>
      <c r="AF536" s="9">
        <v>0</v>
      </c>
      <c r="AG536" s="9">
        <v>0</v>
      </c>
      <c r="AH536" s="8">
        <v>18716</v>
      </c>
      <c r="AI536" s="9">
        <v>16</v>
      </c>
      <c r="AJ536" s="9">
        <f t="shared" si="385"/>
        <v>18699</v>
      </c>
      <c r="AL536" s="7">
        <v>16</v>
      </c>
      <c r="AM536" s="7" t="s">
        <v>433</v>
      </c>
      <c r="AN536" s="9">
        <v>0</v>
      </c>
      <c r="AO536" s="9">
        <v>1</v>
      </c>
      <c r="AP536" s="9">
        <v>0</v>
      </c>
      <c r="AQ536" s="9">
        <v>0</v>
      </c>
      <c r="AR536" s="9">
        <v>0</v>
      </c>
      <c r="AS536" s="9">
        <v>1</v>
      </c>
      <c r="AT536" s="8">
        <v>1</v>
      </c>
      <c r="AU536" s="9">
        <v>0</v>
      </c>
      <c r="AV536" s="31">
        <v>0</v>
      </c>
      <c r="AW536" s="9">
        <v>0</v>
      </c>
      <c r="AX536" s="9">
        <v>0</v>
      </c>
      <c r="AY536" s="31">
        <v>1</v>
      </c>
      <c r="AZ536" s="21">
        <v>2008</v>
      </c>
      <c r="BA536" s="23"/>
      <c r="BB536" s="39">
        <v>0</v>
      </c>
      <c r="BC536" s="39">
        <v>0</v>
      </c>
      <c r="BD536" s="39">
        <v>0.20100000000000001</v>
      </c>
      <c r="BE536" s="59">
        <v>0.79900000000000004</v>
      </c>
      <c r="BF536" s="39" t="s">
        <v>433</v>
      </c>
      <c r="BG536" s="59" t="s">
        <v>433</v>
      </c>
      <c r="BM536" s="57" t="s">
        <v>433</v>
      </c>
      <c r="BN536" s="18" t="s">
        <v>433</v>
      </c>
      <c r="BO536">
        <v>1</v>
      </c>
      <c r="BP536" s="54">
        <v>0</v>
      </c>
      <c r="BQ536">
        <v>0.61499999999999999</v>
      </c>
      <c r="BR536" s="54">
        <f t="shared" si="413"/>
        <v>0.38500000000000001</v>
      </c>
      <c r="BT536" s="18"/>
      <c r="BU536">
        <f t="shared" si="414"/>
        <v>0.47399999999999998</v>
      </c>
      <c r="BV536" s="18">
        <v>0.52600000000000002</v>
      </c>
      <c r="BW536" s="18" t="s">
        <v>279</v>
      </c>
      <c r="CD536" s="18"/>
      <c r="CG536" s="18"/>
      <c r="CJ536" s="25">
        <v>37.829000000000001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 s="18">
        <v>0</v>
      </c>
      <c r="CS536">
        <v>0</v>
      </c>
      <c r="CT536">
        <v>0</v>
      </c>
      <c r="CU536">
        <v>1</v>
      </c>
      <c r="CV536" s="18">
        <v>0</v>
      </c>
      <c r="CW536">
        <v>0</v>
      </c>
      <c r="CX536">
        <v>0</v>
      </c>
      <c r="CY536">
        <v>0</v>
      </c>
      <c r="CZ536">
        <v>0</v>
      </c>
      <c r="DA536" s="18">
        <v>0</v>
      </c>
      <c r="DB536">
        <v>1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1</v>
      </c>
      <c r="DL536" s="18">
        <v>1</v>
      </c>
      <c r="DN536" s="18"/>
      <c r="DS536" s="43" t="s">
        <v>397</v>
      </c>
    </row>
    <row r="537" spans="1:123" x14ac:dyDescent="0.25">
      <c r="A537">
        <v>536</v>
      </c>
      <c r="B537">
        <v>34</v>
      </c>
      <c r="C537" s="25" t="s">
        <v>669</v>
      </c>
      <c r="D537" s="12">
        <v>14.89125293076059</v>
      </c>
      <c r="E537" s="14">
        <v>0.28468571779395241</v>
      </c>
      <c r="F537" s="7">
        <v>52.307692307692314</v>
      </c>
      <c r="G537" s="7">
        <f t="shared" si="405"/>
        <v>14.606567212966638</v>
      </c>
      <c r="H537" s="16">
        <f t="shared" si="406"/>
        <v>15.175938648554542</v>
      </c>
      <c r="I537" s="11">
        <f t="shared" si="407"/>
        <v>0.35727518878461628</v>
      </c>
      <c r="J537" s="39">
        <f t="shared" si="408"/>
        <v>6.83026096205884E-3</v>
      </c>
      <c r="K537" s="39">
        <f t="shared" si="409"/>
        <v>146.40729037365665</v>
      </c>
      <c r="L537" s="39">
        <f t="shared" si="410"/>
        <v>0.35044492782255743</v>
      </c>
      <c r="M537" s="39">
        <f t="shared" si="411"/>
        <v>0.36410544974667514</v>
      </c>
      <c r="N537" s="42"/>
      <c r="O537" s="8"/>
      <c r="P537" s="9"/>
      <c r="Q537" s="9"/>
      <c r="R537" s="8"/>
      <c r="S537" s="9"/>
      <c r="T537" s="9"/>
      <c r="U537" s="8"/>
      <c r="V537" s="9"/>
      <c r="W537" s="9"/>
      <c r="X537" s="9"/>
      <c r="Y537" s="8"/>
      <c r="Z537" s="9"/>
      <c r="AA537" s="8">
        <v>0</v>
      </c>
      <c r="AB537" s="9">
        <v>1</v>
      </c>
      <c r="AC537" s="8">
        <v>0</v>
      </c>
      <c r="AD537" s="9">
        <v>0</v>
      </c>
      <c r="AE537" s="9">
        <v>1</v>
      </c>
      <c r="AF537" s="9">
        <v>0</v>
      </c>
      <c r="AG537" s="9">
        <v>0</v>
      </c>
      <c r="AH537" s="8">
        <v>18716</v>
      </c>
      <c r="AI537" s="9">
        <v>16</v>
      </c>
      <c r="AJ537" s="9">
        <f t="shared" si="385"/>
        <v>18699</v>
      </c>
      <c r="AL537" s="7">
        <v>18</v>
      </c>
      <c r="AM537" s="7" t="s">
        <v>433</v>
      </c>
      <c r="AN537" s="9">
        <v>0</v>
      </c>
      <c r="AO537" s="9">
        <v>1</v>
      </c>
      <c r="AP537" s="9">
        <v>0</v>
      </c>
      <c r="AQ537" s="9">
        <v>0</v>
      </c>
      <c r="AR537" s="9">
        <v>0</v>
      </c>
      <c r="AS537" s="9">
        <v>1</v>
      </c>
      <c r="AT537" s="8">
        <v>1</v>
      </c>
      <c r="AU537" s="9">
        <v>0</v>
      </c>
      <c r="AV537" s="31">
        <v>0</v>
      </c>
      <c r="AW537" s="9">
        <v>0</v>
      </c>
      <c r="AX537" s="9">
        <v>0</v>
      </c>
      <c r="AY537" s="31">
        <v>1</v>
      </c>
      <c r="AZ537" s="21">
        <v>2008</v>
      </c>
      <c r="BA537" s="23"/>
      <c r="BB537" s="39">
        <v>0</v>
      </c>
      <c r="BC537" s="39">
        <v>0</v>
      </c>
      <c r="BD537" s="39">
        <v>0.20100000000000001</v>
      </c>
      <c r="BE537" s="59">
        <v>0.79900000000000004</v>
      </c>
      <c r="BF537" s="39" t="s">
        <v>433</v>
      </c>
      <c r="BG537" s="59" t="s">
        <v>433</v>
      </c>
      <c r="BM537" s="57" t="s">
        <v>433</v>
      </c>
      <c r="BN537" s="18" t="s">
        <v>433</v>
      </c>
      <c r="BO537">
        <v>1</v>
      </c>
      <c r="BP537" s="54">
        <v>0</v>
      </c>
      <c r="BQ537">
        <v>0.61499999999999999</v>
      </c>
      <c r="BR537" s="54">
        <f t="shared" si="413"/>
        <v>0.38500000000000001</v>
      </c>
      <c r="BT537" s="18"/>
      <c r="BU537">
        <f t="shared" si="414"/>
        <v>0.47399999999999998</v>
      </c>
      <c r="BV537" s="18">
        <v>0.52600000000000002</v>
      </c>
      <c r="BW537" s="18" t="s">
        <v>279</v>
      </c>
      <c r="CD537" s="18"/>
      <c r="CG537" s="18"/>
      <c r="CJ537" s="25">
        <v>37.829000000000001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 s="18">
        <v>0</v>
      </c>
      <c r="CS537">
        <v>0</v>
      </c>
      <c r="CT537">
        <v>0</v>
      </c>
      <c r="CU537">
        <v>1</v>
      </c>
      <c r="CV537" s="18">
        <v>0</v>
      </c>
      <c r="CW537">
        <v>0</v>
      </c>
      <c r="CX537">
        <v>0</v>
      </c>
      <c r="CY537">
        <v>0</v>
      </c>
      <c r="CZ537">
        <v>0</v>
      </c>
      <c r="DA537" s="18">
        <v>0</v>
      </c>
      <c r="DB537">
        <v>1</v>
      </c>
      <c r="DC537">
        <v>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1</v>
      </c>
      <c r="DL537" s="18">
        <v>1</v>
      </c>
      <c r="DN537" s="18"/>
      <c r="DS537" s="43" t="s">
        <v>397</v>
      </c>
    </row>
    <row r="538" spans="1:123" x14ac:dyDescent="0.25">
      <c r="A538">
        <v>537</v>
      </c>
      <c r="B538">
        <v>34</v>
      </c>
      <c r="C538" s="25" t="s">
        <v>669</v>
      </c>
      <c r="D538" s="12">
        <v>11.193365366583114</v>
      </c>
      <c r="E538" s="14">
        <v>0.2420187106288241</v>
      </c>
      <c r="F538" s="7">
        <v>46.25</v>
      </c>
      <c r="G538" s="7">
        <f t="shared" si="405"/>
        <v>10.951346655954289</v>
      </c>
      <c r="H538" s="16">
        <f t="shared" si="406"/>
        <v>11.435384077211939</v>
      </c>
      <c r="I538" s="11">
        <f t="shared" si="407"/>
        <v>0.28136402135764199</v>
      </c>
      <c r="J538" s="39">
        <f t="shared" si="408"/>
        <v>6.0835464077327985E-3</v>
      </c>
      <c r="K538" s="39">
        <f t="shared" si="409"/>
        <v>164.37780415859072</v>
      </c>
      <c r="L538" s="39">
        <f t="shared" si="410"/>
        <v>0.2752804749499092</v>
      </c>
      <c r="M538" s="39">
        <f t="shared" si="411"/>
        <v>0.28744756776537478</v>
      </c>
      <c r="N538" s="42"/>
      <c r="O538" s="8"/>
      <c r="P538" s="9"/>
      <c r="Q538" s="9"/>
      <c r="R538" s="8"/>
      <c r="S538" s="9"/>
      <c r="T538" s="9"/>
      <c r="U538" s="8"/>
      <c r="V538" s="9"/>
      <c r="W538" s="9"/>
      <c r="X538" s="9"/>
      <c r="Y538" s="8"/>
      <c r="Z538" s="9"/>
      <c r="AA538" s="8">
        <v>0</v>
      </c>
      <c r="AB538" s="9">
        <v>1</v>
      </c>
      <c r="AC538" s="8">
        <v>0</v>
      </c>
      <c r="AD538" s="9">
        <v>0</v>
      </c>
      <c r="AE538" s="9">
        <v>1</v>
      </c>
      <c r="AF538" s="9">
        <v>0</v>
      </c>
      <c r="AG538" s="9">
        <v>0</v>
      </c>
      <c r="AH538" s="8">
        <v>24898</v>
      </c>
      <c r="AI538" s="9">
        <v>16</v>
      </c>
      <c r="AJ538" s="9">
        <f t="shared" si="385"/>
        <v>24881</v>
      </c>
      <c r="AL538" s="7">
        <v>16</v>
      </c>
      <c r="AM538" s="7" t="s">
        <v>433</v>
      </c>
      <c r="AN538" s="9">
        <v>0</v>
      </c>
      <c r="AO538" s="9">
        <v>1</v>
      </c>
      <c r="AP538" s="9">
        <v>0</v>
      </c>
      <c r="AQ538" s="9">
        <v>0</v>
      </c>
      <c r="AR538" s="9">
        <v>0</v>
      </c>
      <c r="AS538" s="9">
        <v>1</v>
      </c>
      <c r="AT538" s="8">
        <v>1</v>
      </c>
      <c r="AU538" s="9">
        <v>0</v>
      </c>
      <c r="AV538" s="31">
        <v>0</v>
      </c>
      <c r="AW538" s="9">
        <v>0</v>
      </c>
      <c r="AX538" s="9">
        <v>0</v>
      </c>
      <c r="AY538" s="31">
        <v>1</v>
      </c>
      <c r="AZ538" s="21">
        <v>2008</v>
      </c>
      <c r="BA538" s="23"/>
      <c r="BB538" s="39">
        <v>0</v>
      </c>
      <c r="BC538" s="39">
        <v>0</v>
      </c>
      <c r="BD538" s="39">
        <v>0.20100000000000001</v>
      </c>
      <c r="BE538" s="59">
        <v>0.79900000000000004</v>
      </c>
      <c r="BF538" s="39" t="s">
        <v>433</v>
      </c>
      <c r="BG538" s="59" t="s">
        <v>433</v>
      </c>
      <c r="BM538" s="57" t="s">
        <v>433</v>
      </c>
      <c r="BN538" s="18" t="s">
        <v>433</v>
      </c>
      <c r="BO538">
        <v>0</v>
      </c>
      <c r="BP538" s="54">
        <v>1</v>
      </c>
      <c r="BQ538">
        <v>0.61499999999999999</v>
      </c>
      <c r="BR538" s="54">
        <f t="shared" si="413"/>
        <v>0.38500000000000001</v>
      </c>
      <c r="BT538" s="18"/>
      <c r="BU538">
        <f t="shared" si="414"/>
        <v>0.47399999999999998</v>
      </c>
      <c r="BV538" s="18">
        <v>0.52600000000000002</v>
      </c>
      <c r="BW538" s="18" t="s">
        <v>279</v>
      </c>
      <c r="CD538" s="18"/>
      <c r="CG538" s="18"/>
      <c r="CJ538" s="25">
        <v>37.829000000000001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 s="18">
        <v>0</v>
      </c>
      <c r="CS538">
        <v>0</v>
      </c>
      <c r="CT538">
        <v>0</v>
      </c>
      <c r="CU538">
        <v>1</v>
      </c>
      <c r="CV538" s="18">
        <v>0</v>
      </c>
      <c r="CW538">
        <v>0</v>
      </c>
      <c r="CX538">
        <v>0</v>
      </c>
      <c r="CY538">
        <v>0</v>
      </c>
      <c r="CZ538">
        <v>0</v>
      </c>
      <c r="DA538" s="18">
        <v>0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1</v>
      </c>
      <c r="DL538" s="18">
        <v>1</v>
      </c>
      <c r="DN538" s="18"/>
      <c r="DS538" s="43" t="s">
        <v>397</v>
      </c>
    </row>
    <row r="539" spans="1:123" s="69" customFormat="1" x14ac:dyDescent="0.25">
      <c r="A539" s="69">
        <v>538</v>
      </c>
      <c r="B539" s="69">
        <v>34</v>
      </c>
      <c r="C539" s="70" t="s">
        <v>669</v>
      </c>
      <c r="D539" s="71">
        <v>14.891252930760569</v>
      </c>
      <c r="E539" s="72">
        <v>0.25897831183931425</v>
      </c>
      <c r="F539" s="73">
        <v>57.499999999999993</v>
      </c>
      <c r="G539" s="73">
        <f t="shared" si="405"/>
        <v>14.632274618921254</v>
      </c>
      <c r="H539" s="74">
        <f t="shared" si="406"/>
        <v>15.150231242599883</v>
      </c>
      <c r="I539" s="75">
        <f t="shared" si="407"/>
        <v>0.34248494936346119</v>
      </c>
      <c r="J539" s="76">
        <f t="shared" si="408"/>
        <v>5.9562599889297612E-3</v>
      </c>
      <c r="K539" s="76">
        <f t="shared" si="409"/>
        <v>167.89058937296036</v>
      </c>
      <c r="L539" s="76">
        <f t="shared" si="410"/>
        <v>0.33652868937453145</v>
      </c>
      <c r="M539" s="76">
        <f t="shared" si="411"/>
        <v>0.34844120935239092</v>
      </c>
      <c r="N539" s="77"/>
      <c r="O539" s="78"/>
      <c r="P539" s="79"/>
      <c r="Q539" s="79"/>
      <c r="R539" s="78"/>
      <c r="S539" s="79"/>
      <c r="T539" s="79"/>
      <c r="U539" s="78"/>
      <c r="V539" s="79"/>
      <c r="W539" s="79"/>
      <c r="X539" s="79"/>
      <c r="Y539" s="78"/>
      <c r="Z539" s="79"/>
      <c r="AA539" s="78">
        <v>0</v>
      </c>
      <c r="AB539" s="79">
        <v>1</v>
      </c>
      <c r="AC539" s="78">
        <v>0</v>
      </c>
      <c r="AD539" s="79">
        <v>0</v>
      </c>
      <c r="AE539" s="79">
        <v>1</v>
      </c>
      <c r="AF539" s="79">
        <v>0</v>
      </c>
      <c r="AG539" s="79">
        <v>0</v>
      </c>
      <c r="AH539" s="78">
        <v>24898</v>
      </c>
      <c r="AI539" s="79">
        <v>16</v>
      </c>
      <c r="AJ539" s="79">
        <f t="shared" si="385"/>
        <v>24881</v>
      </c>
      <c r="AK539" s="79"/>
      <c r="AL539" s="73">
        <v>18</v>
      </c>
      <c r="AM539" s="73" t="s">
        <v>433</v>
      </c>
      <c r="AN539" s="79">
        <v>0</v>
      </c>
      <c r="AO539" s="79">
        <v>1</v>
      </c>
      <c r="AP539" s="79">
        <v>0</v>
      </c>
      <c r="AQ539" s="79">
        <v>0</v>
      </c>
      <c r="AR539" s="79">
        <v>0</v>
      </c>
      <c r="AS539" s="79">
        <v>1</v>
      </c>
      <c r="AT539" s="78">
        <v>1</v>
      </c>
      <c r="AU539" s="79">
        <v>0</v>
      </c>
      <c r="AV539" s="80">
        <v>0</v>
      </c>
      <c r="AW539" s="79">
        <v>0</v>
      </c>
      <c r="AX539" s="79">
        <v>0</v>
      </c>
      <c r="AY539" s="80">
        <v>1</v>
      </c>
      <c r="AZ539" s="81">
        <v>2008</v>
      </c>
      <c r="BA539" s="82"/>
      <c r="BB539" s="76">
        <v>0</v>
      </c>
      <c r="BC539" s="76">
        <v>0</v>
      </c>
      <c r="BD539" s="76">
        <v>0.20100000000000001</v>
      </c>
      <c r="BE539" s="83">
        <v>0.79900000000000004</v>
      </c>
      <c r="BF539" s="76" t="s">
        <v>433</v>
      </c>
      <c r="BG539" s="83" t="s">
        <v>433</v>
      </c>
      <c r="BH539" s="76"/>
      <c r="BI539" s="76"/>
      <c r="BJ539" s="76"/>
      <c r="BK539" s="76"/>
      <c r="BL539" s="76"/>
      <c r="BM539" s="84" t="s">
        <v>433</v>
      </c>
      <c r="BN539" s="85" t="s">
        <v>433</v>
      </c>
      <c r="BO539" s="69">
        <v>0</v>
      </c>
      <c r="BP539" s="86">
        <v>1</v>
      </c>
      <c r="BQ539" s="69">
        <v>0.61499999999999999</v>
      </c>
      <c r="BR539" s="86">
        <f t="shared" si="413"/>
        <v>0.38500000000000001</v>
      </c>
      <c r="BT539" s="85"/>
      <c r="BU539" s="69">
        <f t="shared" si="414"/>
        <v>0.47399999999999998</v>
      </c>
      <c r="BV539" s="85">
        <v>0.52600000000000002</v>
      </c>
      <c r="BW539" s="85" t="s">
        <v>279</v>
      </c>
      <c r="CD539" s="85"/>
      <c r="CG539" s="85"/>
      <c r="CJ539" s="70">
        <v>37.829000000000001</v>
      </c>
      <c r="CK539" s="69">
        <v>1</v>
      </c>
      <c r="CL539" s="69">
        <v>0</v>
      </c>
      <c r="CM539" s="69">
        <v>0</v>
      </c>
      <c r="CN539" s="69">
        <v>0</v>
      </c>
      <c r="CO539" s="69">
        <v>0</v>
      </c>
      <c r="CP539" s="69">
        <v>0</v>
      </c>
      <c r="CQ539" s="69">
        <v>0</v>
      </c>
      <c r="CR539" s="85">
        <v>0</v>
      </c>
      <c r="CS539" s="69">
        <v>0</v>
      </c>
      <c r="CT539" s="69">
        <v>0</v>
      </c>
      <c r="CU539" s="69">
        <v>1</v>
      </c>
      <c r="CV539" s="85">
        <v>0</v>
      </c>
      <c r="CW539" s="69">
        <v>0</v>
      </c>
      <c r="CX539" s="69">
        <v>0</v>
      </c>
      <c r="CY539" s="69">
        <v>0</v>
      </c>
      <c r="CZ539" s="69">
        <v>0</v>
      </c>
      <c r="DA539" s="85">
        <v>0</v>
      </c>
      <c r="DB539" s="69">
        <v>1</v>
      </c>
      <c r="DC539" s="69">
        <v>1</v>
      </c>
      <c r="DD539" s="69">
        <v>0</v>
      </c>
      <c r="DE539" s="69">
        <v>0</v>
      </c>
      <c r="DF539" s="69">
        <v>0</v>
      </c>
      <c r="DG539" s="69">
        <v>0</v>
      </c>
      <c r="DH539" s="69">
        <v>0</v>
      </c>
      <c r="DI539" s="69">
        <v>1</v>
      </c>
      <c r="DJ539" s="69">
        <v>0</v>
      </c>
      <c r="DK539" s="69">
        <v>1</v>
      </c>
      <c r="DL539" s="85">
        <v>1</v>
      </c>
      <c r="DN539" s="85"/>
      <c r="DR539" s="70"/>
      <c r="DS539" s="87" t="s">
        <v>397</v>
      </c>
    </row>
    <row r="540" spans="1:123" x14ac:dyDescent="0.25">
      <c r="A540">
        <v>539</v>
      </c>
      <c r="B540">
        <v>35</v>
      </c>
      <c r="C540" s="25" t="s">
        <v>670</v>
      </c>
      <c r="D540" s="12">
        <v>8.07</v>
      </c>
      <c r="E540" s="14">
        <v>0.36</v>
      </c>
      <c r="F540" s="7">
        <f>D540/E540</f>
        <v>22.416666666666668</v>
      </c>
      <c r="G540" s="7">
        <f t="shared" si="405"/>
        <v>7.71</v>
      </c>
      <c r="H540" s="16">
        <f t="shared" si="406"/>
        <v>8.43</v>
      </c>
      <c r="I540" s="11">
        <f t="shared" ref="I540:I563" si="415">IFERROR(F540/SQRT(F540^2+AJ540), "X")</f>
        <v>0.13448371164683043</v>
      </c>
      <c r="J540" s="39">
        <f t="shared" ref="J540:J563" si="416">IFERROR(SQRT((1-I540^2)/AJ540), "X")</f>
        <v>5.9992733820147404E-3</v>
      </c>
      <c r="K540" s="39">
        <f t="shared" ref="K540:K563" si="417">IFERROR(1/J540, "X")</f>
        <v>166.68685294420925</v>
      </c>
      <c r="L540" s="39">
        <f t="shared" ref="L540:L563" si="418">IFERROR(I540-J540, "X")</f>
        <v>0.12848443826481568</v>
      </c>
      <c r="M540" s="39">
        <f t="shared" ref="M540:M563" si="419">IFERROR(I540+J540, "X")</f>
        <v>0.14048298502884518</v>
      </c>
      <c r="N540" s="42"/>
      <c r="O540" s="8"/>
      <c r="P540" s="9"/>
      <c r="Q540" s="9"/>
      <c r="R540" s="8"/>
      <c r="S540" s="9"/>
      <c r="T540" s="9"/>
      <c r="U540" s="8"/>
      <c r="V540" s="9"/>
      <c r="W540" s="9"/>
      <c r="X540" s="9"/>
      <c r="Y540" s="8"/>
      <c r="Z540" s="9"/>
      <c r="AA540" s="8">
        <v>1</v>
      </c>
      <c r="AB540" s="9">
        <v>0</v>
      </c>
      <c r="AC540" s="8">
        <v>0</v>
      </c>
      <c r="AD540" s="9">
        <v>0</v>
      </c>
      <c r="AE540" s="9">
        <v>1</v>
      </c>
      <c r="AF540" s="9">
        <v>0</v>
      </c>
      <c r="AG540" s="9">
        <v>0</v>
      </c>
      <c r="AH540" s="8">
        <v>27356</v>
      </c>
      <c r="AI540" s="9">
        <v>73</v>
      </c>
      <c r="AJ540" s="9">
        <f t="shared" si="385"/>
        <v>27282</v>
      </c>
      <c r="AL540" s="7">
        <v>5</v>
      </c>
      <c r="AM540" s="7">
        <f>CJ540-AL540-6</f>
        <v>23.878999999999998</v>
      </c>
      <c r="AN540" s="9">
        <v>1</v>
      </c>
      <c r="AO540" s="9">
        <v>0</v>
      </c>
      <c r="AP540" s="9">
        <v>0</v>
      </c>
      <c r="AQ540" s="9">
        <v>1</v>
      </c>
      <c r="AR540" s="9">
        <v>0</v>
      </c>
      <c r="AS540" s="9">
        <v>0</v>
      </c>
      <c r="AT540" s="8">
        <v>0</v>
      </c>
      <c r="AU540" s="9">
        <v>1</v>
      </c>
      <c r="AV540" s="31">
        <v>0</v>
      </c>
      <c r="AW540" s="9">
        <v>0</v>
      </c>
      <c r="AX540" s="9">
        <v>0</v>
      </c>
      <c r="AY540" s="31">
        <v>1</v>
      </c>
      <c r="AZ540" s="21">
        <v>1983</v>
      </c>
      <c r="BA540" s="23"/>
      <c r="BB540" s="39">
        <f t="shared" ref="BB540:BB563" si="420">1-SUM(BC540:BE540)</f>
        <v>0.28200000000000003</v>
      </c>
      <c r="BC540" s="39">
        <v>0.1472</v>
      </c>
      <c r="BD540" s="39">
        <v>0.43049999999999999</v>
      </c>
      <c r="BE540" s="59">
        <v>0.14030000000000001</v>
      </c>
      <c r="BF540" s="39" t="s">
        <v>433</v>
      </c>
      <c r="BG540" s="59" t="s">
        <v>433</v>
      </c>
      <c r="BM540" s="57">
        <f>1-BN540</f>
        <v>0.54134831999999999</v>
      </c>
      <c r="BN540" s="18">
        <f>(0.6116*BU540+0.39*BV540)</f>
        <v>0.45865168000000001</v>
      </c>
      <c r="BO540">
        <v>1</v>
      </c>
      <c r="BP540" s="54">
        <v>0</v>
      </c>
      <c r="BQ540" t="s">
        <v>433</v>
      </c>
      <c r="BR540" s="54" t="s">
        <v>433</v>
      </c>
      <c r="BT540" s="18"/>
      <c r="BU540">
        <v>0.30980000000000002</v>
      </c>
      <c r="BV540" s="18">
        <f t="shared" ref="BV540:BV563" si="421">1-BU540</f>
        <v>0.69019999999999992</v>
      </c>
      <c r="BW540" s="18" t="s">
        <v>144</v>
      </c>
      <c r="CD540" s="18"/>
      <c r="CG540" s="18"/>
      <c r="CJ540" s="25">
        <v>34.878999999999998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 s="18">
        <v>0</v>
      </c>
      <c r="CS540">
        <v>0</v>
      </c>
      <c r="CT540">
        <v>0</v>
      </c>
      <c r="CU540">
        <v>0</v>
      </c>
      <c r="CV540" s="18">
        <v>1</v>
      </c>
      <c r="CW540">
        <v>0</v>
      </c>
      <c r="CX540">
        <v>0</v>
      </c>
      <c r="CY540">
        <v>0</v>
      </c>
      <c r="CZ540">
        <v>0</v>
      </c>
      <c r="DA540" s="18">
        <v>0</v>
      </c>
      <c r="DB540">
        <v>1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1</v>
      </c>
      <c r="DK540">
        <v>1</v>
      </c>
      <c r="DL540" s="18">
        <v>1</v>
      </c>
      <c r="DN540" s="18"/>
      <c r="DS540" s="43" t="s">
        <v>397</v>
      </c>
    </row>
    <row r="541" spans="1:123" x14ac:dyDescent="0.25">
      <c r="A541">
        <v>540</v>
      </c>
      <c r="B541">
        <v>35</v>
      </c>
      <c r="C541" s="25" t="s">
        <v>670</v>
      </c>
      <c r="D541" s="12">
        <v>5.0999999999999996</v>
      </c>
      <c r="E541" s="14">
        <v>0.47000000000000003</v>
      </c>
      <c r="F541" s="7">
        <f t="shared" ref="F541:F563" si="422">D541/E541</f>
        <v>10.851063829787233</v>
      </c>
      <c r="G541" s="7">
        <f t="shared" si="405"/>
        <v>4.63</v>
      </c>
      <c r="H541" s="16">
        <f t="shared" si="406"/>
        <v>5.5699999999999994</v>
      </c>
      <c r="I541" s="11">
        <f t="shared" si="415"/>
        <v>6.6744826887680922E-2</v>
      </c>
      <c r="J541" s="39">
        <f t="shared" si="416"/>
        <v>6.1509938504333405E-3</v>
      </c>
      <c r="K541" s="39">
        <f t="shared" si="417"/>
        <v>162.5753535633188</v>
      </c>
      <c r="L541" s="39">
        <f t="shared" si="418"/>
        <v>6.059383303724758E-2</v>
      </c>
      <c r="M541" s="39">
        <f t="shared" si="419"/>
        <v>7.2895820738114264E-2</v>
      </c>
      <c r="N541" s="42"/>
      <c r="O541" s="8"/>
      <c r="P541" s="9"/>
      <c r="Q541" s="9"/>
      <c r="R541" s="8"/>
      <c r="S541" s="9"/>
      <c r="T541" s="9"/>
      <c r="U541" s="8"/>
      <c r="V541" s="9"/>
      <c r="W541" s="9"/>
      <c r="X541" s="9"/>
      <c r="Y541" s="8"/>
      <c r="Z541" s="9"/>
      <c r="AA541" s="8">
        <v>1</v>
      </c>
      <c r="AB541" s="9">
        <v>0</v>
      </c>
      <c r="AC541" s="8">
        <v>0</v>
      </c>
      <c r="AD541" s="9">
        <v>0</v>
      </c>
      <c r="AE541" s="9">
        <v>1</v>
      </c>
      <c r="AF541" s="9">
        <v>0</v>
      </c>
      <c r="AG541" s="9">
        <v>0</v>
      </c>
      <c r="AH541" s="8">
        <v>26387</v>
      </c>
      <c r="AI541" s="9">
        <v>73</v>
      </c>
      <c r="AJ541" s="9">
        <f t="shared" ref="AJ541:AJ575" si="423">AH541-AI541-1</f>
        <v>26313</v>
      </c>
      <c r="AL541" s="7">
        <v>5</v>
      </c>
      <c r="AM541" s="7">
        <f t="shared" ref="AM541:AM563" si="424">CJ541-AL541-6</f>
        <v>25.769599999999997</v>
      </c>
      <c r="AN541" s="9">
        <v>1</v>
      </c>
      <c r="AO541" s="9">
        <v>0</v>
      </c>
      <c r="AP541" s="9">
        <v>0</v>
      </c>
      <c r="AQ541" s="9">
        <v>1</v>
      </c>
      <c r="AR541" s="9">
        <v>0</v>
      </c>
      <c r="AS541" s="9">
        <v>0</v>
      </c>
      <c r="AT541" s="8">
        <v>0</v>
      </c>
      <c r="AU541" s="9">
        <v>1</v>
      </c>
      <c r="AV541" s="31">
        <v>0</v>
      </c>
      <c r="AW541" s="9">
        <v>0</v>
      </c>
      <c r="AX541" s="9">
        <v>0</v>
      </c>
      <c r="AY541" s="31">
        <v>1</v>
      </c>
      <c r="AZ541" s="21">
        <v>1993</v>
      </c>
      <c r="BA541" s="23"/>
      <c r="BB541" s="39">
        <f t="shared" si="420"/>
        <v>0.19130000000000003</v>
      </c>
      <c r="BC541" s="39">
        <v>0.1027</v>
      </c>
      <c r="BD541" s="39">
        <v>0.4718</v>
      </c>
      <c r="BE541" s="59">
        <v>0.23419999999999999</v>
      </c>
      <c r="BF541" s="39" t="s">
        <v>433</v>
      </c>
      <c r="BG541" s="59" t="s">
        <v>433</v>
      </c>
      <c r="BM541" s="57">
        <f t="shared" ref="BM541:BM563" si="425">1-BN541</f>
        <v>0.52929399999999993</v>
      </c>
      <c r="BN541" s="18">
        <f>(0.622*BU541+0.4104*BV541)</f>
        <v>0.47070600000000001</v>
      </c>
      <c r="BO541">
        <v>1</v>
      </c>
      <c r="BP541" s="54">
        <v>0</v>
      </c>
      <c r="BQ541" t="s">
        <v>433</v>
      </c>
      <c r="BR541" s="54" t="s">
        <v>433</v>
      </c>
      <c r="BT541" s="18"/>
      <c r="BU541">
        <v>0.28499999999999998</v>
      </c>
      <c r="BV541" s="18">
        <f t="shared" si="421"/>
        <v>0.71500000000000008</v>
      </c>
      <c r="BW541" s="18" t="s">
        <v>144</v>
      </c>
      <c r="CD541" s="18"/>
      <c r="CG541" s="18"/>
      <c r="CJ541" s="25">
        <v>36.769599999999997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 s="18">
        <v>0</v>
      </c>
      <c r="CS541">
        <v>0</v>
      </c>
      <c r="CT541">
        <v>0</v>
      </c>
      <c r="CU541">
        <v>0</v>
      </c>
      <c r="CV541" s="18">
        <v>1</v>
      </c>
      <c r="CW541">
        <v>0</v>
      </c>
      <c r="CX541">
        <v>0</v>
      </c>
      <c r="CY541">
        <v>0</v>
      </c>
      <c r="CZ541">
        <v>0</v>
      </c>
      <c r="DA541" s="18">
        <v>0</v>
      </c>
      <c r="DB541">
        <v>1</v>
      </c>
      <c r="DC541">
        <v>0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1</v>
      </c>
      <c r="DK541">
        <v>1</v>
      </c>
      <c r="DL541" s="18">
        <v>1</v>
      </c>
      <c r="DN541" s="18"/>
      <c r="DS541" s="43" t="s">
        <v>397</v>
      </c>
    </row>
    <row r="542" spans="1:123" x14ac:dyDescent="0.25">
      <c r="A542">
        <v>541</v>
      </c>
      <c r="B542">
        <v>35</v>
      </c>
      <c r="C542" s="25" t="s">
        <v>670</v>
      </c>
      <c r="D542" s="12">
        <v>5.6</v>
      </c>
      <c r="E542" s="14">
        <v>0.55999999999999994</v>
      </c>
      <c r="F542" s="7">
        <f t="shared" si="422"/>
        <v>10</v>
      </c>
      <c r="G542" s="7">
        <f t="shared" si="405"/>
        <v>5.04</v>
      </c>
      <c r="H542" s="16">
        <f t="shared" si="406"/>
        <v>6.1599999999999993</v>
      </c>
      <c r="I542" s="11">
        <f t="shared" si="415"/>
        <v>6.0499488705856599E-2</v>
      </c>
      <c r="J542" s="39">
        <f t="shared" si="416"/>
        <v>6.0499488705856603E-3</v>
      </c>
      <c r="K542" s="39">
        <f t="shared" si="417"/>
        <v>165.29065309327083</v>
      </c>
      <c r="L542" s="39">
        <f t="shared" si="418"/>
        <v>5.4449539835270941E-2</v>
      </c>
      <c r="M542" s="39">
        <f t="shared" si="419"/>
        <v>6.6549437576442258E-2</v>
      </c>
      <c r="N542" s="42"/>
      <c r="O542" s="8"/>
      <c r="P542" s="9"/>
      <c r="Q542" s="9"/>
      <c r="R542" s="8"/>
      <c r="S542" s="9"/>
      <c r="T542" s="9"/>
      <c r="U542" s="8"/>
      <c r="V542" s="9"/>
      <c r="W542" s="9"/>
      <c r="X542" s="9"/>
      <c r="Y542" s="8"/>
      <c r="Z542" s="9"/>
      <c r="AA542" s="8">
        <v>1</v>
      </c>
      <c r="AB542" s="9">
        <v>0</v>
      </c>
      <c r="AC542" s="8">
        <v>0</v>
      </c>
      <c r="AD542" s="9">
        <v>0</v>
      </c>
      <c r="AE542" s="9">
        <v>1</v>
      </c>
      <c r="AF542" s="9">
        <v>0</v>
      </c>
      <c r="AG542" s="9">
        <v>0</v>
      </c>
      <c r="AH542" s="8">
        <v>27295</v>
      </c>
      <c r="AI542" s="9">
        <v>73</v>
      </c>
      <c r="AJ542" s="9">
        <f t="shared" si="423"/>
        <v>27221</v>
      </c>
      <c r="AL542" s="7">
        <v>5</v>
      </c>
      <c r="AM542" s="7">
        <f t="shared" si="424"/>
        <v>26.110999999999997</v>
      </c>
      <c r="AN542" s="9">
        <v>1</v>
      </c>
      <c r="AO542" s="9">
        <v>0</v>
      </c>
      <c r="AP542" s="9">
        <v>0</v>
      </c>
      <c r="AQ542" s="9">
        <v>1</v>
      </c>
      <c r="AR542" s="9">
        <v>0</v>
      </c>
      <c r="AS542" s="9">
        <v>0</v>
      </c>
      <c r="AT542" s="8">
        <v>0</v>
      </c>
      <c r="AU542" s="9">
        <v>1</v>
      </c>
      <c r="AV542" s="31">
        <v>0</v>
      </c>
      <c r="AW542" s="9">
        <v>0</v>
      </c>
      <c r="AX542" s="9">
        <v>0</v>
      </c>
      <c r="AY542" s="31">
        <v>1</v>
      </c>
      <c r="AZ542" s="21">
        <v>1999</v>
      </c>
      <c r="BA542" s="23"/>
      <c r="BB542" s="39">
        <f t="shared" si="420"/>
        <v>0.16289999999999993</v>
      </c>
      <c r="BC542" s="39">
        <v>9.69E-2</v>
      </c>
      <c r="BD542" s="39">
        <v>0.49940000000000001</v>
      </c>
      <c r="BE542" s="59">
        <v>0.24079999999999999</v>
      </c>
      <c r="BF542" s="39" t="s">
        <v>433</v>
      </c>
      <c r="BG542" s="59" t="s">
        <v>433</v>
      </c>
      <c r="BM542" s="57">
        <f t="shared" si="425"/>
        <v>0.53514991000000001</v>
      </c>
      <c r="BN542" s="18">
        <f>(0.5965*BU542+0.4124*BV542)</f>
        <v>0.46485008999999999</v>
      </c>
      <c r="BO542">
        <v>1</v>
      </c>
      <c r="BP542" s="54">
        <v>0</v>
      </c>
      <c r="BQ542" t="s">
        <v>433</v>
      </c>
      <c r="BR542" s="54" t="s">
        <v>433</v>
      </c>
      <c r="BT542" s="18"/>
      <c r="BU542">
        <v>0.28489999999999999</v>
      </c>
      <c r="BV542" s="18">
        <f t="shared" si="421"/>
        <v>0.71510000000000007</v>
      </c>
      <c r="BW542" s="18" t="s">
        <v>144</v>
      </c>
      <c r="CD542" s="18"/>
      <c r="CG542" s="18"/>
      <c r="CJ542" s="25">
        <v>37.110999999999997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 s="18">
        <v>0</v>
      </c>
      <c r="CS542">
        <v>0</v>
      </c>
      <c r="CT542">
        <v>0</v>
      </c>
      <c r="CU542">
        <v>0</v>
      </c>
      <c r="CV542" s="18">
        <v>1</v>
      </c>
      <c r="CW542">
        <v>0</v>
      </c>
      <c r="CX542">
        <v>0</v>
      </c>
      <c r="CY542">
        <v>0</v>
      </c>
      <c r="CZ542">
        <v>0</v>
      </c>
      <c r="DA542" s="18">
        <v>0</v>
      </c>
      <c r="DB542">
        <v>1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1</v>
      </c>
      <c r="DK542">
        <v>1</v>
      </c>
      <c r="DL542" s="18">
        <v>1</v>
      </c>
      <c r="DN542" s="18"/>
      <c r="DS542" s="43" t="s">
        <v>397</v>
      </c>
    </row>
    <row r="543" spans="1:123" x14ac:dyDescent="0.25">
      <c r="A543">
        <v>542</v>
      </c>
      <c r="B543">
        <v>35</v>
      </c>
      <c r="C543" s="25" t="s">
        <v>670</v>
      </c>
      <c r="D543" s="12">
        <v>3.42</v>
      </c>
      <c r="E543" s="14">
        <v>0.26</v>
      </c>
      <c r="F543" s="7">
        <f t="shared" si="422"/>
        <v>13.153846153846153</v>
      </c>
      <c r="G543" s="7">
        <f t="shared" si="405"/>
        <v>3.16</v>
      </c>
      <c r="H543" s="16">
        <f t="shared" si="406"/>
        <v>3.6799999999999997</v>
      </c>
      <c r="I543" s="11">
        <f t="shared" si="415"/>
        <v>7.9385621078379501E-2</v>
      </c>
      <c r="J543" s="39">
        <f t="shared" si="416"/>
        <v>6.0351641755493181E-3</v>
      </c>
      <c r="K543" s="39">
        <f t="shared" si="417"/>
        <v>165.69557528382904</v>
      </c>
      <c r="L543" s="39">
        <f t="shared" si="418"/>
        <v>7.335045690283018E-2</v>
      </c>
      <c r="M543" s="39">
        <f t="shared" si="419"/>
        <v>8.5420785253928821E-2</v>
      </c>
      <c r="N543" s="42"/>
      <c r="O543" s="8"/>
      <c r="P543" s="9"/>
      <c r="Q543" s="9"/>
      <c r="R543" s="8"/>
      <c r="S543" s="9"/>
      <c r="T543" s="9"/>
      <c r="U543" s="8"/>
      <c r="V543" s="9"/>
      <c r="W543" s="9"/>
      <c r="X543" s="9"/>
      <c r="Y543" s="8"/>
      <c r="Z543" s="9"/>
      <c r="AA543" s="8">
        <v>1</v>
      </c>
      <c r="AB543" s="9">
        <v>0</v>
      </c>
      <c r="AC543" s="8">
        <v>0</v>
      </c>
      <c r="AD543" s="9">
        <v>0</v>
      </c>
      <c r="AE543" s="9">
        <v>1</v>
      </c>
      <c r="AF543" s="9">
        <v>0</v>
      </c>
      <c r="AG543" s="9">
        <v>0</v>
      </c>
      <c r="AH543" s="8">
        <v>27356</v>
      </c>
      <c r="AI543" s="9">
        <v>73</v>
      </c>
      <c r="AJ543" s="9">
        <f t="shared" si="423"/>
        <v>27282</v>
      </c>
      <c r="AL543" s="7">
        <v>8</v>
      </c>
      <c r="AM543" s="7">
        <f t="shared" si="424"/>
        <v>20.878999999999998</v>
      </c>
      <c r="AN543" s="9">
        <v>1</v>
      </c>
      <c r="AO543" s="9">
        <v>0</v>
      </c>
      <c r="AP543" s="9">
        <v>0</v>
      </c>
      <c r="AQ543" s="9">
        <v>1</v>
      </c>
      <c r="AR543" s="9">
        <v>0</v>
      </c>
      <c r="AS543" s="9">
        <v>0</v>
      </c>
      <c r="AT543" s="8">
        <v>0</v>
      </c>
      <c r="AU543" s="9">
        <v>1</v>
      </c>
      <c r="AV543" s="31">
        <v>0</v>
      </c>
      <c r="AW543" s="9">
        <v>0</v>
      </c>
      <c r="AX543" s="9">
        <v>0</v>
      </c>
      <c r="AY543" s="31">
        <v>1</v>
      </c>
      <c r="AZ543" s="21">
        <v>1983</v>
      </c>
      <c r="BA543" s="23"/>
      <c r="BB543" s="39">
        <f t="shared" si="420"/>
        <v>0.28200000000000003</v>
      </c>
      <c r="BC543" s="39">
        <v>0.1472</v>
      </c>
      <c r="BD543" s="39">
        <v>0.43049999999999999</v>
      </c>
      <c r="BE543" s="59">
        <v>0.14030000000000001</v>
      </c>
      <c r="BF543" s="39" t="s">
        <v>433</v>
      </c>
      <c r="BG543" s="59" t="s">
        <v>433</v>
      </c>
      <c r="BM543" s="57">
        <f t="shared" si="425"/>
        <v>0.54134831999999999</v>
      </c>
      <c r="BN543" s="18">
        <v>0.45865168000000001</v>
      </c>
      <c r="BO543">
        <v>1</v>
      </c>
      <c r="BP543" s="54">
        <v>0</v>
      </c>
      <c r="BQ543" t="s">
        <v>433</v>
      </c>
      <c r="BR543" s="54" t="s">
        <v>433</v>
      </c>
      <c r="BT543" s="18"/>
      <c r="BU543">
        <v>0.30980000000000002</v>
      </c>
      <c r="BV543" s="18">
        <f t="shared" si="421"/>
        <v>0.69019999999999992</v>
      </c>
      <c r="BW543" s="18" t="s">
        <v>144</v>
      </c>
      <c r="CD543" s="18"/>
      <c r="CG543" s="18"/>
      <c r="CJ543" s="25">
        <v>34.878999999999998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 s="18">
        <v>0</v>
      </c>
      <c r="CS543">
        <v>0</v>
      </c>
      <c r="CT543">
        <v>0</v>
      </c>
      <c r="CU543">
        <v>0</v>
      </c>
      <c r="CV543" s="18">
        <v>1</v>
      </c>
      <c r="CW543">
        <v>0</v>
      </c>
      <c r="CX543">
        <v>0</v>
      </c>
      <c r="CY543">
        <v>0</v>
      </c>
      <c r="CZ543">
        <v>0</v>
      </c>
      <c r="DA543" s="18">
        <v>0</v>
      </c>
      <c r="DB543">
        <v>1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1</v>
      </c>
      <c r="DK543">
        <v>1</v>
      </c>
      <c r="DL543" s="18">
        <v>1</v>
      </c>
      <c r="DN543" s="18"/>
      <c r="DS543" s="43" t="s">
        <v>397</v>
      </c>
    </row>
    <row r="544" spans="1:123" x14ac:dyDescent="0.25">
      <c r="A544">
        <v>543</v>
      </c>
      <c r="B544">
        <v>35</v>
      </c>
      <c r="C544" s="25" t="s">
        <v>670</v>
      </c>
      <c r="D544" s="12">
        <v>3.14</v>
      </c>
      <c r="E544" s="14">
        <v>0.32</v>
      </c>
      <c r="F544" s="7">
        <f t="shared" si="422"/>
        <v>9.8125</v>
      </c>
      <c r="G544" s="7">
        <f t="shared" si="405"/>
        <v>2.8200000000000003</v>
      </c>
      <c r="H544" s="16">
        <f t="shared" si="406"/>
        <v>3.46</v>
      </c>
      <c r="I544" s="11">
        <f t="shared" si="415"/>
        <v>6.0381145354891051E-2</v>
      </c>
      <c r="J544" s="39">
        <f t="shared" si="416"/>
        <v>6.1534925202436745E-3</v>
      </c>
      <c r="K544" s="39">
        <f t="shared" si="417"/>
        <v>162.50933867396668</v>
      </c>
      <c r="L544" s="39">
        <f t="shared" si="418"/>
        <v>5.422765283464738E-2</v>
      </c>
      <c r="M544" s="39">
        <f t="shared" si="419"/>
        <v>6.6534637875134722E-2</v>
      </c>
      <c r="N544" s="42"/>
      <c r="O544" s="8"/>
      <c r="P544" s="9"/>
      <c r="Q544" s="9"/>
      <c r="R544" s="8"/>
      <c r="S544" s="9"/>
      <c r="T544" s="9"/>
      <c r="U544" s="8"/>
      <c r="V544" s="9"/>
      <c r="W544" s="9"/>
      <c r="X544" s="9"/>
      <c r="Y544" s="8"/>
      <c r="Z544" s="9"/>
      <c r="AA544" s="8">
        <v>1</v>
      </c>
      <c r="AB544" s="9">
        <v>0</v>
      </c>
      <c r="AC544" s="8">
        <v>0</v>
      </c>
      <c r="AD544" s="9">
        <v>0</v>
      </c>
      <c r="AE544" s="9">
        <v>1</v>
      </c>
      <c r="AF544" s="9">
        <v>0</v>
      </c>
      <c r="AG544" s="9">
        <v>0</v>
      </c>
      <c r="AH544" s="8">
        <v>26387</v>
      </c>
      <c r="AI544" s="9">
        <v>73</v>
      </c>
      <c r="AJ544" s="9">
        <f t="shared" si="423"/>
        <v>26313</v>
      </c>
      <c r="AL544" s="7">
        <v>8</v>
      </c>
      <c r="AM544" s="7">
        <f t="shared" si="424"/>
        <v>22.769599999999997</v>
      </c>
      <c r="AN544" s="9">
        <v>1</v>
      </c>
      <c r="AO544" s="9">
        <v>0</v>
      </c>
      <c r="AP544" s="9">
        <v>0</v>
      </c>
      <c r="AQ544" s="9">
        <v>1</v>
      </c>
      <c r="AR544" s="9">
        <v>0</v>
      </c>
      <c r="AS544" s="9">
        <v>0</v>
      </c>
      <c r="AT544" s="8">
        <v>0</v>
      </c>
      <c r="AU544" s="9">
        <v>1</v>
      </c>
      <c r="AV544" s="31">
        <v>0</v>
      </c>
      <c r="AW544" s="9">
        <v>0</v>
      </c>
      <c r="AX544" s="9">
        <v>0</v>
      </c>
      <c r="AY544" s="31">
        <v>1</v>
      </c>
      <c r="AZ544" s="21">
        <v>1993</v>
      </c>
      <c r="BA544" s="23"/>
      <c r="BB544" s="39">
        <f t="shared" si="420"/>
        <v>0.19130000000000003</v>
      </c>
      <c r="BC544" s="39">
        <v>0.1027</v>
      </c>
      <c r="BD544" s="39">
        <v>0.4718</v>
      </c>
      <c r="BE544" s="59">
        <v>0.23419999999999999</v>
      </c>
      <c r="BF544" s="39" t="s">
        <v>433</v>
      </c>
      <c r="BG544" s="59" t="s">
        <v>433</v>
      </c>
      <c r="BM544" s="57">
        <f t="shared" si="425"/>
        <v>0.52929399999999993</v>
      </c>
      <c r="BN544" s="18">
        <v>0.47070600000000001</v>
      </c>
      <c r="BO544">
        <v>1</v>
      </c>
      <c r="BP544" s="54">
        <v>0</v>
      </c>
      <c r="BQ544" t="s">
        <v>433</v>
      </c>
      <c r="BR544" s="54" t="s">
        <v>433</v>
      </c>
      <c r="BT544" s="18"/>
      <c r="BU544">
        <v>0.28499999999999998</v>
      </c>
      <c r="BV544" s="18">
        <f t="shared" si="421"/>
        <v>0.71500000000000008</v>
      </c>
      <c r="BW544" s="18" t="s">
        <v>144</v>
      </c>
      <c r="CD544" s="18"/>
      <c r="CG544" s="18"/>
      <c r="CJ544" s="25">
        <v>36.769599999999997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 s="18">
        <v>0</v>
      </c>
      <c r="CS544">
        <v>0</v>
      </c>
      <c r="CT544">
        <v>0</v>
      </c>
      <c r="CU544">
        <v>0</v>
      </c>
      <c r="CV544" s="18">
        <v>1</v>
      </c>
      <c r="CW544">
        <v>0</v>
      </c>
      <c r="CX544">
        <v>0</v>
      </c>
      <c r="CY544">
        <v>0</v>
      </c>
      <c r="CZ544">
        <v>0</v>
      </c>
      <c r="DA544" s="18">
        <v>0</v>
      </c>
      <c r="DB544">
        <v>1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1</v>
      </c>
      <c r="DK544">
        <v>1</v>
      </c>
      <c r="DL544" s="18">
        <v>1</v>
      </c>
      <c r="DN544" s="18"/>
      <c r="DS544" s="43" t="s">
        <v>397</v>
      </c>
    </row>
    <row r="545" spans="1:123" x14ac:dyDescent="0.25">
      <c r="A545">
        <v>544</v>
      </c>
      <c r="B545">
        <v>35</v>
      </c>
      <c r="C545" s="25" t="s">
        <v>670</v>
      </c>
      <c r="D545" s="12">
        <v>3.53</v>
      </c>
      <c r="E545" s="14">
        <v>0.36</v>
      </c>
      <c r="F545" s="7">
        <f t="shared" si="422"/>
        <v>9.8055555555555554</v>
      </c>
      <c r="G545" s="7">
        <f t="shared" si="405"/>
        <v>3.17</v>
      </c>
      <c r="H545" s="16">
        <f t="shared" si="406"/>
        <v>3.8899999999999997</v>
      </c>
      <c r="I545" s="11">
        <f t="shared" si="415"/>
        <v>5.9327291198186465E-2</v>
      </c>
      <c r="J545" s="39">
        <f t="shared" si="416"/>
        <v>6.0503753063306312E-3</v>
      </c>
      <c r="K545" s="39">
        <f t="shared" si="417"/>
        <v>165.27900326343055</v>
      </c>
      <c r="L545" s="39">
        <f t="shared" si="418"/>
        <v>5.3276915891855833E-2</v>
      </c>
      <c r="M545" s="39">
        <f t="shared" si="419"/>
        <v>6.5377666504517096E-2</v>
      </c>
      <c r="N545" s="42"/>
      <c r="O545" s="8"/>
      <c r="P545" s="9"/>
      <c r="Q545" s="9"/>
      <c r="R545" s="8"/>
      <c r="S545" s="9"/>
      <c r="T545" s="9"/>
      <c r="U545" s="8"/>
      <c r="V545" s="9"/>
      <c r="W545" s="9"/>
      <c r="X545" s="9"/>
      <c r="Y545" s="8"/>
      <c r="Z545" s="9"/>
      <c r="AA545" s="8">
        <v>1</v>
      </c>
      <c r="AB545" s="9">
        <v>0</v>
      </c>
      <c r="AC545" s="8">
        <v>0</v>
      </c>
      <c r="AD545" s="9">
        <v>0</v>
      </c>
      <c r="AE545" s="9">
        <v>1</v>
      </c>
      <c r="AF545" s="9">
        <v>0</v>
      </c>
      <c r="AG545" s="9">
        <v>0</v>
      </c>
      <c r="AH545" s="8">
        <v>27295</v>
      </c>
      <c r="AI545" s="9">
        <v>73</v>
      </c>
      <c r="AJ545" s="9">
        <f t="shared" si="423"/>
        <v>27221</v>
      </c>
      <c r="AL545" s="7">
        <v>8</v>
      </c>
      <c r="AM545" s="7">
        <f t="shared" si="424"/>
        <v>23.110999999999997</v>
      </c>
      <c r="AN545" s="9">
        <v>1</v>
      </c>
      <c r="AO545" s="9">
        <v>0</v>
      </c>
      <c r="AP545" s="9">
        <v>0</v>
      </c>
      <c r="AQ545" s="9">
        <v>1</v>
      </c>
      <c r="AR545" s="9">
        <v>0</v>
      </c>
      <c r="AS545" s="9">
        <v>0</v>
      </c>
      <c r="AT545" s="8">
        <v>0</v>
      </c>
      <c r="AU545" s="9">
        <v>1</v>
      </c>
      <c r="AV545" s="31">
        <v>0</v>
      </c>
      <c r="AW545" s="9">
        <v>0</v>
      </c>
      <c r="AX545" s="9">
        <v>0</v>
      </c>
      <c r="AY545" s="31">
        <v>1</v>
      </c>
      <c r="AZ545" s="21">
        <v>1999</v>
      </c>
      <c r="BA545" s="23"/>
      <c r="BB545" s="39">
        <f t="shared" si="420"/>
        <v>0.16289999999999993</v>
      </c>
      <c r="BC545" s="39">
        <v>9.69E-2</v>
      </c>
      <c r="BD545" s="39">
        <v>0.49940000000000001</v>
      </c>
      <c r="BE545" s="59">
        <v>0.24079999999999999</v>
      </c>
      <c r="BF545" s="39" t="s">
        <v>433</v>
      </c>
      <c r="BG545" s="59" t="s">
        <v>433</v>
      </c>
      <c r="BM545" s="57">
        <f t="shared" si="425"/>
        <v>0.53514991000000001</v>
      </c>
      <c r="BN545" s="18">
        <v>0.46485008999999999</v>
      </c>
      <c r="BO545">
        <v>1</v>
      </c>
      <c r="BP545" s="54">
        <v>0</v>
      </c>
      <c r="BQ545" t="s">
        <v>433</v>
      </c>
      <c r="BR545" s="54" t="s">
        <v>433</v>
      </c>
      <c r="BT545" s="18"/>
      <c r="BU545">
        <v>0.28489999999999999</v>
      </c>
      <c r="BV545" s="18">
        <f t="shared" si="421"/>
        <v>0.71510000000000007</v>
      </c>
      <c r="BW545" s="18" t="s">
        <v>144</v>
      </c>
      <c r="CD545" s="18"/>
      <c r="CG545" s="18"/>
      <c r="CJ545" s="25">
        <v>37.110999999999997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 s="18">
        <v>0</v>
      </c>
      <c r="CS545">
        <v>0</v>
      </c>
      <c r="CT545">
        <v>0</v>
      </c>
      <c r="CU545">
        <v>0</v>
      </c>
      <c r="CV545" s="18">
        <v>1</v>
      </c>
      <c r="CW545">
        <v>0</v>
      </c>
      <c r="CX545">
        <v>0</v>
      </c>
      <c r="CY545">
        <v>0</v>
      </c>
      <c r="CZ545">
        <v>0</v>
      </c>
      <c r="DA545" s="18">
        <v>0</v>
      </c>
      <c r="DB545">
        <v>1</v>
      </c>
      <c r="DC545">
        <v>0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0</v>
      </c>
      <c r="DJ545">
        <v>1</v>
      </c>
      <c r="DK545">
        <v>1</v>
      </c>
      <c r="DL545" s="18">
        <v>1</v>
      </c>
      <c r="DN545" s="18"/>
      <c r="DS545" s="43" t="s">
        <v>397</v>
      </c>
    </row>
    <row r="546" spans="1:123" x14ac:dyDescent="0.25">
      <c r="A546">
        <v>545</v>
      </c>
      <c r="B546">
        <v>35</v>
      </c>
      <c r="C546" s="25" t="s">
        <v>670</v>
      </c>
      <c r="D546" s="12">
        <v>6</v>
      </c>
      <c r="E546" s="14">
        <v>0.18</v>
      </c>
      <c r="F546" s="7">
        <f t="shared" si="422"/>
        <v>33.333333333333336</v>
      </c>
      <c r="G546" s="7">
        <f t="shared" si="405"/>
        <v>5.82</v>
      </c>
      <c r="H546" s="16">
        <f t="shared" si="406"/>
        <v>6.18</v>
      </c>
      <c r="I546" s="11">
        <f t="shared" si="415"/>
        <v>0.1978209368545675</v>
      </c>
      <c r="J546" s="39">
        <f t="shared" si="416"/>
        <v>5.9346281056370243E-3</v>
      </c>
      <c r="K546" s="39">
        <f t="shared" si="417"/>
        <v>168.50255520647485</v>
      </c>
      <c r="L546" s="39">
        <f t="shared" si="418"/>
        <v>0.19188630874893048</v>
      </c>
      <c r="M546" s="39">
        <f t="shared" si="419"/>
        <v>0.20375556496020453</v>
      </c>
      <c r="N546" s="42"/>
      <c r="O546" s="8"/>
      <c r="P546" s="9"/>
      <c r="Q546" s="9"/>
      <c r="R546" s="8"/>
      <c r="S546" s="9"/>
      <c r="T546" s="9"/>
      <c r="U546" s="8"/>
      <c r="V546" s="9"/>
      <c r="W546" s="9"/>
      <c r="X546" s="9"/>
      <c r="Y546" s="8"/>
      <c r="Z546" s="9"/>
      <c r="AA546" s="8">
        <v>1</v>
      </c>
      <c r="AB546" s="9">
        <v>0</v>
      </c>
      <c r="AC546" s="8">
        <v>0</v>
      </c>
      <c r="AD546" s="9">
        <v>0</v>
      </c>
      <c r="AE546" s="9">
        <v>1</v>
      </c>
      <c r="AF546" s="9">
        <v>0</v>
      </c>
      <c r="AG546" s="9">
        <v>0</v>
      </c>
      <c r="AH546" s="8">
        <v>27356</v>
      </c>
      <c r="AI546" s="9">
        <v>73</v>
      </c>
      <c r="AJ546" s="9">
        <f t="shared" si="423"/>
        <v>27282</v>
      </c>
      <c r="AL546" s="7">
        <v>12</v>
      </c>
      <c r="AM546" s="7">
        <f t="shared" si="424"/>
        <v>16.878999999999998</v>
      </c>
      <c r="AN546" s="9">
        <v>1</v>
      </c>
      <c r="AO546" s="9">
        <v>0</v>
      </c>
      <c r="AP546" s="9">
        <v>0</v>
      </c>
      <c r="AQ546" s="9">
        <v>1</v>
      </c>
      <c r="AR546" s="9">
        <v>0</v>
      </c>
      <c r="AS546" s="9">
        <v>0</v>
      </c>
      <c r="AT546" s="8">
        <v>0</v>
      </c>
      <c r="AU546" s="9">
        <v>1</v>
      </c>
      <c r="AV546" s="31">
        <v>0</v>
      </c>
      <c r="AW546" s="9">
        <v>0</v>
      </c>
      <c r="AX546" s="9">
        <v>0</v>
      </c>
      <c r="AY546" s="31">
        <v>1</v>
      </c>
      <c r="AZ546" s="21">
        <v>1983</v>
      </c>
      <c r="BA546" s="23"/>
      <c r="BB546" s="39">
        <f t="shared" si="420"/>
        <v>0.28200000000000003</v>
      </c>
      <c r="BC546" s="39">
        <v>0.1472</v>
      </c>
      <c r="BD546" s="39">
        <v>0.43049999999999999</v>
      </c>
      <c r="BE546" s="59">
        <v>0.14030000000000001</v>
      </c>
      <c r="BF546" s="39" t="s">
        <v>433</v>
      </c>
      <c r="BG546" s="59" t="s">
        <v>433</v>
      </c>
      <c r="BM546" s="57">
        <f t="shared" si="425"/>
        <v>0.54134831999999999</v>
      </c>
      <c r="BN546" s="18">
        <v>0.45865168000000001</v>
      </c>
      <c r="BO546">
        <v>1</v>
      </c>
      <c r="BP546" s="54">
        <v>0</v>
      </c>
      <c r="BQ546" t="s">
        <v>433</v>
      </c>
      <c r="BR546" s="54" t="s">
        <v>433</v>
      </c>
      <c r="BT546" s="18"/>
      <c r="BU546">
        <v>0.30980000000000002</v>
      </c>
      <c r="BV546" s="18">
        <f t="shared" si="421"/>
        <v>0.69019999999999992</v>
      </c>
      <c r="BW546" s="18" t="s">
        <v>144</v>
      </c>
      <c r="CD546" s="18"/>
      <c r="CG546" s="18"/>
      <c r="CJ546" s="25">
        <v>34.878999999999998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 s="18">
        <v>0</v>
      </c>
      <c r="CS546">
        <v>0</v>
      </c>
      <c r="CT546">
        <v>0</v>
      </c>
      <c r="CU546">
        <v>0</v>
      </c>
      <c r="CV546" s="18">
        <v>1</v>
      </c>
      <c r="CW546">
        <v>0</v>
      </c>
      <c r="CX546">
        <v>0</v>
      </c>
      <c r="CY546">
        <v>0</v>
      </c>
      <c r="CZ546">
        <v>0</v>
      </c>
      <c r="DA546" s="18">
        <v>0</v>
      </c>
      <c r="DB546">
        <v>1</v>
      </c>
      <c r="DC546">
        <v>0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1</v>
      </c>
      <c r="DK546">
        <v>1</v>
      </c>
      <c r="DL546" s="18">
        <v>1</v>
      </c>
      <c r="DN546" s="18"/>
      <c r="DS546" s="43" t="s">
        <v>397</v>
      </c>
    </row>
    <row r="547" spans="1:123" x14ac:dyDescent="0.25">
      <c r="A547">
        <v>546</v>
      </c>
      <c r="B547">
        <v>35</v>
      </c>
      <c r="C547" s="25" t="s">
        <v>670</v>
      </c>
      <c r="D547" s="12">
        <v>5.37</v>
      </c>
      <c r="E547" s="14">
        <v>0.2</v>
      </c>
      <c r="F547" s="7">
        <f t="shared" si="422"/>
        <v>26.849999999999998</v>
      </c>
      <c r="G547" s="7">
        <f t="shared" si="405"/>
        <v>5.17</v>
      </c>
      <c r="H547" s="16">
        <f t="shared" si="406"/>
        <v>5.57</v>
      </c>
      <c r="I547" s="11">
        <f t="shared" si="415"/>
        <v>0.16330134352703748</v>
      </c>
      <c r="J547" s="39">
        <f t="shared" si="416"/>
        <v>6.0819867235395713E-3</v>
      </c>
      <c r="K547" s="39">
        <f t="shared" si="417"/>
        <v>164.41995773019772</v>
      </c>
      <c r="L547" s="39">
        <f t="shared" si="418"/>
        <v>0.15721935680349791</v>
      </c>
      <c r="M547" s="39">
        <f t="shared" si="419"/>
        <v>0.16938333025057706</v>
      </c>
      <c r="N547" s="42"/>
      <c r="O547" s="8"/>
      <c r="P547" s="9"/>
      <c r="Q547" s="9"/>
      <c r="R547" s="8"/>
      <c r="S547" s="9"/>
      <c r="T547" s="9"/>
      <c r="U547" s="8"/>
      <c r="V547" s="9"/>
      <c r="W547" s="9"/>
      <c r="X547" s="9"/>
      <c r="Y547" s="8"/>
      <c r="Z547" s="9"/>
      <c r="AA547" s="8">
        <v>1</v>
      </c>
      <c r="AB547" s="9">
        <v>0</v>
      </c>
      <c r="AC547" s="8">
        <v>0</v>
      </c>
      <c r="AD547" s="9">
        <v>0</v>
      </c>
      <c r="AE547" s="9">
        <v>1</v>
      </c>
      <c r="AF547" s="9">
        <v>0</v>
      </c>
      <c r="AG547" s="9">
        <v>0</v>
      </c>
      <c r="AH547" s="8">
        <v>26387</v>
      </c>
      <c r="AI547" s="9">
        <v>73</v>
      </c>
      <c r="AJ547" s="9">
        <f t="shared" si="423"/>
        <v>26313</v>
      </c>
      <c r="AL547" s="7">
        <v>12</v>
      </c>
      <c r="AM547" s="7">
        <f t="shared" si="424"/>
        <v>18.769599999999997</v>
      </c>
      <c r="AN547" s="9">
        <v>1</v>
      </c>
      <c r="AO547" s="9">
        <v>0</v>
      </c>
      <c r="AP547" s="9">
        <v>0</v>
      </c>
      <c r="AQ547" s="9">
        <v>1</v>
      </c>
      <c r="AR547" s="9">
        <v>0</v>
      </c>
      <c r="AS547" s="9">
        <v>0</v>
      </c>
      <c r="AT547" s="8">
        <v>0</v>
      </c>
      <c r="AU547" s="9">
        <v>1</v>
      </c>
      <c r="AV547" s="31">
        <v>0</v>
      </c>
      <c r="AW547" s="9">
        <v>0</v>
      </c>
      <c r="AX547" s="9">
        <v>0</v>
      </c>
      <c r="AY547" s="31">
        <v>1</v>
      </c>
      <c r="AZ547" s="21">
        <v>1993</v>
      </c>
      <c r="BA547" s="23"/>
      <c r="BB547" s="39">
        <f t="shared" si="420"/>
        <v>0.19130000000000003</v>
      </c>
      <c r="BC547" s="39">
        <v>0.1027</v>
      </c>
      <c r="BD547" s="39">
        <v>0.4718</v>
      </c>
      <c r="BE547" s="59">
        <v>0.23419999999999999</v>
      </c>
      <c r="BF547" s="39" t="s">
        <v>433</v>
      </c>
      <c r="BG547" s="59" t="s">
        <v>433</v>
      </c>
      <c r="BM547" s="57">
        <f t="shared" si="425"/>
        <v>0.52929399999999993</v>
      </c>
      <c r="BN547" s="18">
        <v>0.47070600000000001</v>
      </c>
      <c r="BO547">
        <v>1</v>
      </c>
      <c r="BP547" s="54">
        <v>0</v>
      </c>
      <c r="BQ547" t="s">
        <v>433</v>
      </c>
      <c r="BR547" s="54" t="s">
        <v>433</v>
      </c>
      <c r="BT547" s="18"/>
      <c r="BU547">
        <v>0.28499999999999998</v>
      </c>
      <c r="BV547" s="18">
        <f t="shared" si="421"/>
        <v>0.71500000000000008</v>
      </c>
      <c r="BW547" s="18" t="s">
        <v>144</v>
      </c>
      <c r="CD547" s="18"/>
      <c r="CG547" s="18"/>
      <c r="CJ547" s="25">
        <v>36.769599999999997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 s="18">
        <v>0</v>
      </c>
      <c r="CS547">
        <v>0</v>
      </c>
      <c r="CT547">
        <v>0</v>
      </c>
      <c r="CU547">
        <v>0</v>
      </c>
      <c r="CV547" s="18">
        <v>1</v>
      </c>
      <c r="CW547">
        <v>0</v>
      </c>
      <c r="CX547">
        <v>0</v>
      </c>
      <c r="CY547">
        <v>0</v>
      </c>
      <c r="CZ547">
        <v>0</v>
      </c>
      <c r="DA547" s="18">
        <v>0</v>
      </c>
      <c r="DB547">
        <v>1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1</v>
      </c>
      <c r="DK547">
        <v>1</v>
      </c>
      <c r="DL547" s="18">
        <v>1</v>
      </c>
      <c r="DN547" s="18"/>
      <c r="DS547" s="43" t="s">
        <v>397</v>
      </c>
    </row>
    <row r="548" spans="1:123" x14ac:dyDescent="0.25">
      <c r="A548">
        <v>547</v>
      </c>
      <c r="B548">
        <v>35</v>
      </c>
      <c r="C548" s="25" t="s">
        <v>670</v>
      </c>
      <c r="D548" s="12">
        <v>6.12</v>
      </c>
      <c r="E548" s="14">
        <v>0.21</v>
      </c>
      <c r="F548" s="7">
        <f t="shared" si="422"/>
        <v>29.142857142857146</v>
      </c>
      <c r="G548" s="7">
        <f t="shared" si="405"/>
        <v>5.91</v>
      </c>
      <c r="H548" s="16">
        <f t="shared" si="406"/>
        <v>6.33</v>
      </c>
      <c r="I548" s="11">
        <f t="shared" si="415"/>
        <v>0.17394363957968195</v>
      </c>
      <c r="J548" s="39">
        <f t="shared" si="416"/>
        <v>5.9686542993028112E-3</v>
      </c>
      <c r="K548" s="39">
        <f t="shared" si="417"/>
        <v>167.54195332050114</v>
      </c>
      <c r="L548" s="39">
        <f t="shared" si="418"/>
        <v>0.16797498528037913</v>
      </c>
      <c r="M548" s="39">
        <f t="shared" si="419"/>
        <v>0.17991229387898477</v>
      </c>
      <c r="N548" s="42"/>
      <c r="O548" s="8"/>
      <c r="P548" s="9"/>
      <c r="Q548" s="9"/>
      <c r="R548" s="8"/>
      <c r="S548" s="9"/>
      <c r="T548" s="9"/>
      <c r="U548" s="8"/>
      <c r="V548" s="9"/>
      <c r="W548" s="9"/>
      <c r="X548" s="9"/>
      <c r="Y548" s="8"/>
      <c r="Z548" s="9"/>
      <c r="AA548" s="8">
        <v>1</v>
      </c>
      <c r="AB548" s="9">
        <v>0</v>
      </c>
      <c r="AC548" s="8">
        <v>0</v>
      </c>
      <c r="AD548" s="9">
        <v>0</v>
      </c>
      <c r="AE548" s="9">
        <v>1</v>
      </c>
      <c r="AF548" s="9">
        <v>0</v>
      </c>
      <c r="AG548" s="9">
        <v>0</v>
      </c>
      <c r="AH548" s="8">
        <v>27295</v>
      </c>
      <c r="AI548" s="9">
        <v>73</v>
      </c>
      <c r="AJ548" s="9">
        <f t="shared" si="423"/>
        <v>27221</v>
      </c>
      <c r="AL548" s="7">
        <v>12</v>
      </c>
      <c r="AM548" s="7">
        <f t="shared" si="424"/>
        <v>19.110999999999997</v>
      </c>
      <c r="AN548" s="9">
        <v>1</v>
      </c>
      <c r="AO548" s="9">
        <v>0</v>
      </c>
      <c r="AP548" s="9">
        <v>0</v>
      </c>
      <c r="AQ548" s="9">
        <v>1</v>
      </c>
      <c r="AR548" s="9">
        <v>0</v>
      </c>
      <c r="AS548" s="9">
        <v>0</v>
      </c>
      <c r="AT548" s="8">
        <v>0</v>
      </c>
      <c r="AU548" s="9">
        <v>1</v>
      </c>
      <c r="AV548" s="31">
        <v>0</v>
      </c>
      <c r="AW548" s="9">
        <v>0</v>
      </c>
      <c r="AX548" s="9">
        <v>0</v>
      </c>
      <c r="AY548" s="31">
        <v>1</v>
      </c>
      <c r="AZ548" s="21">
        <v>1999</v>
      </c>
      <c r="BA548" s="23"/>
      <c r="BB548" s="39">
        <f t="shared" si="420"/>
        <v>0.16289999999999993</v>
      </c>
      <c r="BC548" s="39">
        <v>9.69E-2</v>
      </c>
      <c r="BD548" s="39">
        <v>0.49940000000000001</v>
      </c>
      <c r="BE548" s="59">
        <v>0.24079999999999999</v>
      </c>
      <c r="BF548" s="39" t="s">
        <v>433</v>
      </c>
      <c r="BG548" s="59" t="s">
        <v>433</v>
      </c>
      <c r="BM548" s="57">
        <f t="shared" si="425"/>
        <v>0.53514991000000001</v>
      </c>
      <c r="BN548" s="18">
        <v>0.46485008999999999</v>
      </c>
      <c r="BO548">
        <v>1</v>
      </c>
      <c r="BP548" s="54">
        <v>0</v>
      </c>
      <c r="BQ548" t="s">
        <v>433</v>
      </c>
      <c r="BR548" s="54" t="s">
        <v>433</v>
      </c>
      <c r="BT548" s="18"/>
      <c r="BU548">
        <v>0.28489999999999999</v>
      </c>
      <c r="BV548" s="18">
        <f t="shared" si="421"/>
        <v>0.71510000000000007</v>
      </c>
      <c r="BW548" s="18" t="s">
        <v>144</v>
      </c>
      <c r="CD548" s="18"/>
      <c r="CG548" s="18"/>
      <c r="CJ548" s="25">
        <v>37.110999999999997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 s="18">
        <v>0</v>
      </c>
      <c r="CS548">
        <v>0</v>
      </c>
      <c r="CT548">
        <v>0</v>
      </c>
      <c r="CU548">
        <v>0</v>
      </c>
      <c r="CV548" s="18">
        <v>1</v>
      </c>
      <c r="CW548">
        <v>0</v>
      </c>
      <c r="CX548">
        <v>0</v>
      </c>
      <c r="CY548">
        <v>0</v>
      </c>
      <c r="CZ548">
        <v>0</v>
      </c>
      <c r="DA548" s="18">
        <v>0</v>
      </c>
      <c r="DB548">
        <v>1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1</v>
      </c>
      <c r="DK548">
        <v>1</v>
      </c>
      <c r="DL548" s="18">
        <v>1</v>
      </c>
      <c r="DN548" s="18"/>
      <c r="DS548" s="43" t="s">
        <v>397</v>
      </c>
    </row>
    <row r="549" spans="1:123" x14ac:dyDescent="0.25">
      <c r="A549">
        <v>548</v>
      </c>
      <c r="B549">
        <v>35</v>
      </c>
      <c r="C549" s="25" t="s">
        <v>670</v>
      </c>
      <c r="D549" s="12">
        <v>9.9700000000000006</v>
      </c>
      <c r="E549" s="14">
        <v>0.27999999999999997</v>
      </c>
      <c r="F549" s="7">
        <f t="shared" si="422"/>
        <v>35.607142857142861</v>
      </c>
      <c r="G549" s="7">
        <f t="shared" si="405"/>
        <v>9.6900000000000013</v>
      </c>
      <c r="H549" s="16">
        <f t="shared" si="406"/>
        <v>10.25</v>
      </c>
      <c r="I549" s="11">
        <f t="shared" si="415"/>
        <v>0.21073422283035781</v>
      </c>
      <c r="J549" s="39">
        <f t="shared" si="416"/>
        <v>5.9183131787863769E-3</v>
      </c>
      <c r="K549" s="39">
        <f t="shared" si="417"/>
        <v>168.96706372085944</v>
      </c>
      <c r="L549" s="39">
        <f t="shared" si="418"/>
        <v>0.20481590965157143</v>
      </c>
      <c r="M549" s="39">
        <f t="shared" si="419"/>
        <v>0.21665253600914419</v>
      </c>
      <c r="N549" s="42"/>
      <c r="O549" s="8"/>
      <c r="P549" s="9"/>
      <c r="Q549" s="9"/>
      <c r="R549" s="8"/>
      <c r="S549" s="9"/>
      <c r="T549" s="9"/>
      <c r="U549" s="8"/>
      <c r="V549" s="9"/>
      <c r="W549" s="9"/>
      <c r="X549" s="9"/>
      <c r="Y549" s="8"/>
      <c r="Z549" s="9"/>
      <c r="AA549" s="8">
        <v>1</v>
      </c>
      <c r="AB549" s="9">
        <v>0</v>
      </c>
      <c r="AC549" s="8">
        <v>0</v>
      </c>
      <c r="AD549" s="9">
        <v>0</v>
      </c>
      <c r="AE549" s="9">
        <v>1</v>
      </c>
      <c r="AF549" s="9">
        <v>0</v>
      </c>
      <c r="AG549" s="9">
        <v>0</v>
      </c>
      <c r="AH549" s="8">
        <v>27356</v>
      </c>
      <c r="AI549" s="9">
        <v>73</v>
      </c>
      <c r="AJ549" s="9">
        <f t="shared" si="423"/>
        <v>27282</v>
      </c>
      <c r="AL549" s="7">
        <v>15.5</v>
      </c>
      <c r="AM549" s="7">
        <f t="shared" si="424"/>
        <v>13.378999999999998</v>
      </c>
      <c r="AN549" s="9">
        <v>1</v>
      </c>
      <c r="AO549" s="9">
        <v>0</v>
      </c>
      <c r="AP549" s="9">
        <v>0</v>
      </c>
      <c r="AQ549" s="9">
        <v>1</v>
      </c>
      <c r="AR549" s="9">
        <v>0</v>
      </c>
      <c r="AS549" s="9">
        <v>0</v>
      </c>
      <c r="AT549" s="8">
        <v>0</v>
      </c>
      <c r="AU549" s="9">
        <v>1</v>
      </c>
      <c r="AV549" s="31">
        <v>0</v>
      </c>
      <c r="AW549" s="9">
        <v>0</v>
      </c>
      <c r="AX549" s="9">
        <v>0</v>
      </c>
      <c r="AY549" s="31">
        <v>1</v>
      </c>
      <c r="AZ549" s="21">
        <v>1983</v>
      </c>
      <c r="BA549" s="23"/>
      <c r="BB549" s="39">
        <f t="shared" si="420"/>
        <v>0.28200000000000003</v>
      </c>
      <c r="BC549" s="39">
        <v>0.1472</v>
      </c>
      <c r="BD549" s="39">
        <v>0.43049999999999999</v>
      </c>
      <c r="BE549" s="59">
        <v>0.14030000000000001</v>
      </c>
      <c r="BF549" s="39" t="s">
        <v>433</v>
      </c>
      <c r="BG549" s="59" t="s">
        <v>433</v>
      </c>
      <c r="BM549" s="57">
        <f t="shared" si="425"/>
        <v>0.54134831999999999</v>
      </c>
      <c r="BN549" s="18">
        <v>0.45865168000000001</v>
      </c>
      <c r="BO549">
        <v>1</v>
      </c>
      <c r="BP549" s="54">
        <v>0</v>
      </c>
      <c r="BQ549" t="s">
        <v>433</v>
      </c>
      <c r="BR549" s="54" t="s">
        <v>433</v>
      </c>
      <c r="BT549" s="18"/>
      <c r="BU549">
        <v>0.30980000000000002</v>
      </c>
      <c r="BV549" s="18">
        <f t="shared" si="421"/>
        <v>0.69019999999999992</v>
      </c>
      <c r="BW549" s="18" t="s">
        <v>144</v>
      </c>
      <c r="CD549" s="18"/>
      <c r="CG549" s="18"/>
      <c r="CJ549" s="25">
        <v>34.878999999999998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 s="18">
        <v>0</v>
      </c>
      <c r="CS549">
        <v>0</v>
      </c>
      <c r="CT549">
        <v>0</v>
      </c>
      <c r="CU549">
        <v>0</v>
      </c>
      <c r="CV549" s="18">
        <v>1</v>
      </c>
      <c r="CW549">
        <v>0</v>
      </c>
      <c r="CX549">
        <v>0</v>
      </c>
      <c r="CY549">
        <v>0</v>
      </c>
      <c r="CZ549">
        <v>0</v>
      </c>
      <c r="DA549" s="18">
        <v>0</v>
      </c>
      <c r="DB549">
        <v>1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1</v>
      </c>
      <c r="DK549">
        <v>1</v>
      </c>
      <c r="DL549" s="18">
        <v>1</v>
      </c>
      <c r="DN549" s="18"/>
      <c r="DS549" s="43" t="s">
        <v>397</v>
      </c>
    </row>
    <row r="550" spans="1:123" x14ac:dyDescent="0.25">
      <c r="A550">
        <v>549</v>
      </c>
      <c r="B550">
        <v>35</v>
      </c>
      <c r="C550" s="25" t="s">
        <v>670</v>
      </c>
      <c r="D550" s="12">
        <v>10.94</v>
      </c>
      <c r="E550" s="14">
        <v>0.27999999999999997</v>
      </c>
      <c r="F550" s="7">
        <f t="shared" si="422"/>
        <v>39.071428571428577</v>
      </c>
      <c r="G550" s="7">
        <f t="shared" si="405"/>
        <v>10.66</v>
      </c>
      <c r="H550" s="16">
        <f t="shared" si="406"/>
        <v>11.219999999999999</v>
      </c>
      <c r="I550" s="11">
        <f t="shared" si="415"/>
        <v>0.2341682326604532</v>
      </c>
      <c r="J550" s="39">
        <f t="shared" si="416"/>
        <v>5.9933368505417639E-3</v>
      </c>
      <c r="K550" s="39">
        <f t="shared" si="417"/>
        <v>166.85195992439597</v>
      </c>
      <c r="L550" s="39">
        <f t="shared" si="418"/>
        <v>0.22817489580991143</v>
      </c>
      <c r="M550" s="39">
        <f t="shared" si="419"/>
        <v>0.24016156951099496</v>
      </c>
      <c r="N550" s="42"/>
      <c r="O550" s="8"/>
      <c r="P550" s="9"/>
      <c r="Q550" s="9"/>
      <c r="R550" s="8"/>
      <c r="S550" s="9"/>
      <c r="T550" s="9"/>
      <c r="U550" s="8"/>
      <c r="V550" s="9"/>
      <c r="W550" s="9"/>
      <c r="X550" s="9"/>
      <c r="Y550" s="8"/>
      <c r="Z550" s="9"/>
      <c r="AA550" s="8">
        <v>1</v>
      </c>
      <c r="AB550" s="9">
        <v>0</v>
      </c>
      <c r="AC550" s="8">
        <v>0</v>
      </c>
      <c r="AD550" s="9">
        <v>0</v>
      </c>
      <c r="AE550" s="9">
        <v>1</v>
      </c>
      <c r="AF550" s="9">
        <v>0</v>
      </c>
      <c r="AG550" s="9">
        <v>0</v>
      </c>
      <c r="AH550" s="8">
        <v>26387</v>
      </c>
      <c r="AI550" s="9">
        <v>73</v>
      </c>
      <c r="AJ550" s="9">
        <f t="shared" si="423"/>
        <v>26313</v>
      </c>
      <c r="AL550" s="7">
        <v>15.5</v>
      </c>
      <c r="AM550" s="7">
        <f t="shared" si="424"/>
        <v>15.269599999999997</v>
      </c>
      <c r="AN550" s="9">
        <v>1</v>
      </c>
      <c r="AO550" s="9">
        <v>0</v>
      </c>
      <c r="AP550" s="9">
        <v>0</v>
      </c>
      <c r="AQ550" s="9">
        <v>1</v>
      </c>
      <c r="AR550" s="9">
        <v>0</v>
      </c>
      <c r="AS550" s="9">
        <v>0</v>
      </c>
      <c r="AT550" s="8">
        <v>0</v>
      </c>
      <c r="AU550" s="9">
        <v>1</v>
      </c>
      <c r="AV550" s="31">
        <v>0</v>
      </c>
      <c r="AW550" s="9">
        <v>0</v>
      </c>
      <c r="AX550" s="9">
        <v>0</v>
      </c>
      <c r="AY550" s="31">
        <v>1</v>
      </c>
      <c r="AZ550" s="21">
        <v>1993</v>
      </c>
      <c r="BA550" s="23"/>
      <c r="BB550" s="39">
        <f t="shared" si="420"/>
        <v>0.19130000000000003</v>
      </c>
      <c r="BC550" s="39">
        <v>0.1027</v>
      </c>
      <c r="BD550" s="39">
        <v>0.4718</v>
      </c>
      <c r="BE550" s="59">
        <v>0.23419999999999999</v>
      </c>
      <c r="BF550" s="39" t="s">
        <v>433</v>
      </c>
      <c r="BG550" s="59" t="s">
        <v>433</v>
      </c>
      <c r="BM550" s="57">
        <f t="shared" si="425"/>
        <v>0.52929399999999993</v>
      </c>
      <c r="BN550" s="18">
        <v>0.47070600000000001</v>
      </c>
      <c r="BO550">
        <v>1</v>
      </c>
      <c r="BP550" s="54">
        <v>0</v>
      </c>
      <c r="BQ550" t="s">
        <v>433</v>
      </c>
      <c r="BR550" s="54" t="s">
        <v>433</v>
      </c>
      <c r="BT550" s="18"/>
      <c r="BU550">
        <v>0.28499999999999998</v>
      </c>
      <c r="BV550" s="18">
        <f t="shared" si="421"/>
        <v>0.71500000000000008</v>
      </c>
      <c r="BW550" s="18" t="s">
        <v>144</v>
      </c>
      <c r="CD550" s="18"/>
      <c r="CG550" s="18"/>
      <c r="CJ550" s="25">
        <v>36.769599999999997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 s="18">
        <v>0</v>
      </c>
      <c r="CS550">
        <v>0</v>
      </c>
      <c r="CT550">
        <v>0</v>
      </c>
      <c r="CU550">
        <v>0</v>
      </c>
      <c r="CV550" s="18">
        <v>1</v>
      </c>
      <c r="CW550">
        <v>0</v>
      </c>
      <c r="CX550">
        <v>0</v>
      </c>
      <c r="CY550">
        <v>0</v>
      </c>
      <c r="CZ550">
        <v>0</v>
      </c>
      <c r="DA550" s="18">
        <v>0</v>
      </c>
      <c r="DB550">
        <v>1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1</v>
      </c>
      <c r="DK550">
        <v>1</v>
      </c>
      <c r="DL550" s="18">
        <v>1</v>
      </c>
      <c r="DN550" s="18"/>
      <c r="DS550" s="43" t="s">
        <v>397</v>
      </c>
    </row>
    <row r="551" spans="1:123" x14ac:dyDescent="0.25">
      <c r="A551">
        <v>550</v>
      </c>
      <c r="B551">
        <v>35</v>
      </c>
      <c r="C551" s="25" t="s">
        <v>670</v>
      </c>
      <c r="D551" s="12">
        <v>12.29</v>
      </c>
      <c r="E551" s="14">
        <v>0.27999999999999997</v>
      </c>
      <c r="F551" s="7">
        <f t="shared" si="422"/>
        <v>43.892857142857146</v>
      </c>
      <c r="G551" s="7">
        <f t="shared" si="405"/>
        <v>12.01</v>
      </c>
      <c r="H551" s="16">
        <f t="shared" si="406"/>
        <v>12.569999999999999</v>
      </c>
      <c r="I551" s="11">
        <f t="shared" si="415"/>
        <v>0.25709437715131617</v>
      </c>
      <c r="J551" s="39">
        <f t="shared" si="416"/>
        <v>5.8573169733416195E-3</v>
      </c>
      <c r="K551" s="39">
        <f t="shared" si="417"/>
        <v>170.7266320998668</v>
      </c>
      <c r="L551" s="39">
        <f t="shared" si="418"/>
        <v>0.25123706017797454</v>
      </c>
      <c r="M551" s="39">
        <f t="shared" si="419"/>
        <v>0.2629516941246578</v>
      </c>
      <c r="N551" s="42"/>
      <c r="O551" s="8"/>
      <c r="P551" s="9"/>
      <c r="Q551" s="9"/>
      <c r="R551" s="8"/>
      <c r="S551" s="9"/>
      <c r="T551" s="9"/>
      <c r="U551" s="8"/>
      <c r="V551" s="9"/>
      <c r="W551" s="9"/>
      <c r="X551" s="9"/>
      <c r="Y551" s="8"/>
      <c r="Z551" s="9"/>
      <c r="AA551" s="8">
        <v>1</v>
      </c>
      <c r="AB551" s="9">
        <v>0</v>
      </c>
      <c r="AC551" s="8">
        <v>0</v>
      </c>
      <c r="AD551" s="9">
        <v>0</v>
      </c>
      <c r="AE551" s="9">
        <v>1</v>
      </c>
      <c r="AF551" s="9">
        <v>0</v>
      </c>
      <c r="AG551" s="9">
        <v>0</v>
      </c>
      <c r="AH551" s="8">
        <v>27295</v>
      </c>
      <c r="AI551" s="9">
        <v>73</v>
      </c>
      <c r="AJ551" s="9">
        <f t="shared" si="423"/>
        <v>27221</v>
      </c>
      <c r="AL551" s="7">
        <v>15.5</v>
      </c>
      <c r="AM551" s="7">
        <f t="shared" si="424"/>
        <v>15.610999999999997</v>
      </c>
      <c r="AN551" s="9">
        <v>1</v>
      </c>
      <c r="AO551" s="9">
        <v>0</v>
      </c>
      <c r="AP551" s="9">
        <v>0</v>
      </c>
      <c r="AQ551" s="9">
        <v>1</v>
      </c>
      <c r="AR551" s="9">
        <v>0</v>
      </c>
      <c r="AS551" s="9">
        <v>0</v>
      </c>
      <c r="AT551" s="8">
        <v>0</v>
      </c>
      <c r="AU551" s="9">
        <v>1</v>
      </c>
      <c r="AV551" s="31">
        <v>0</v>
      </c>
      <c r="AW551" s="9">
        <v>0</v>
      </c>
      <c r="AX551" s="9">
        <v>0</v>
      </c>
      <c r="AY551" s="31">
        <v>1</v>
      </c>
      <c r="AZ551" s="21">
        <v>1999</v>
      </c>
      <c r="BA551" s="23"/>
      <c r="BB551" s="39">
        <f t="shared" si="420"/>
        <v>0.16289999999999993</v>
      </c>
      <c r="BC551" s="39">
        <v>9.69E-2</v>
      </c>
      <c r="BD551" s="39">
        <v>0.49940000000000001</v>
      </c>
      <c r="BE551" s="59">
        <v>0.24079999999999999</v>
      </c>
      <c r="BF551" s="39" t="s">
        <v>433</v>
      </c>
      <c r="BG551" s="59" t="s">
        <v>433</v>
      </c>
      <c r="BM551" s="57">
        <f t="shared" si="425"/>
        <v>0.53514991000000001</v>
      </c>
      <c r="BN551" s="18">
        <v>0.46485008999999999</v>
      </c>
      <c r="BO551">
        <v>1</v>
      </c>
      <c r="BP551" s="54">
        <v>0</v>
      </c>
      <c r="BQ551" t="s">
        <v>433</v>
      </c>
      <c r="BR551" s="54" t="s">
        <v>433</v>
      </c>
      <c r="BT551" s="18"/>
      <c r="BU551">
        <v>0.28489999999999999</v>
      </c>
      <c r="BV551" s="18">
        <f t="shared" si="421"/>
        <v>0.71510000000000007</v>
      </c>
      <c r="BW551" s="18" t="s">
        <v>144</v>
      </c>
      <c r="CD551" s="18"/>
      <c r="CG551" s="18"/>
      <c r="CJ551" s="25">
        <v>37.110999999999997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 s="18">
        <v>0</v>
      </c>
      <c r="CS551">
        <v>0</v>
      </c>
      <c r="CT551">
        <v>0</v>
      </c>
      <c r="CU551">
        <v>0</v>
      </c>
      <c r="CV551" s="18">
        <v>1</v>
      </c>
      <c r="CW551">
        <v>0</v>
      </c>
      <c r="CX551">
        <v>0</v>
      </c>
      <c r="CY551">
        <v>0</v>
      </c>
      <c r="CZ551">
        <v>0</v>
      </c>
      <c r="DA551" s="18">
        <v>0</v>
      </c>
      <c r="DB551">
        <v>1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1</v>
      </c>
      <c r="DK551">
        <v>1</v>
      </c>
      <c r="DL551" s="18">
        <v>1</v>
      </c>
      <c r="DN551" s="18"/>
      <c r="DS551" s="43" t="s">
        <v>397</v>
      </c>
    </row>
    <row r="552" spans="1:123" x14ac:dyDescent="0.25">
      <c r="A552">
        <v>551</v>
      </c>
      <c r="B552">
        <v>35</v>
      </c>
      <c r="C552" s="25" t="s">
        <v>670</v>
      </c>
      <c r="D552" s="12">
        <v>5.17</v>
      </c>
      <c r="E552" s="14">
        <v>0.24</v>
      </c>
      <c r="F552" s="7">
        <f t="shared" si="422"/>
        <v>21.541666666666668</v>
      </c>
      <c r="G552" s="7">
        <f t="shared" si="405"/>
        <v>4.93</v>
      </c>
      <c r="H552" s="16">
        <f t="shared" si="406"/>
        <v>5.41</v>
      </c>
      <c r="I552" s="11">
        <f t="shared" si="415"/>
        <v>0.12596594997664462</v>
      </c>
      <c r="J552" s="39">
        <f t="shared" si="416"/>
        <v>5.8475489350860175E-3</v>
      </c>
      <c r="K552" s="39">
        <f t="shared" si="417"/>
        <v>171.01182240645755</v>
      </c>
      <c r="L552" s="39">
        <f t="shared" si="418"/>
        <v>0.1201184010415586</v>
      </c>
      <c r="M552" s="39">
        <f t="shared" si="419"/>
        <v>0.13181349891173064</v>
      </c>
      <c r="N552" s="42"/>
      <c r="O552" s="8"/>
      <c r="P552" s="9"/>
      <c r="Q552" s="9"/>
      <c r="R552" s="8"/>
      <c r="S552" s="9"/>
      <c r="T552" s="9"/>
      <c r="U552" s="8"/>
      <c r="V552" s="9"/>
      <c r="W552" s="9"/>
      <c r="X552" s="9"/>
      <c r="Y552" s="8"/>
      <c r="Z552" s="9"/>
      <c r="AA552" s="8">
        <v>1</v>
      </c>
      <c r="AB552" s="9">
        <v>0</v>
      </c>
      <c r="AC552" s="8">
        <v>0</v>
      </c>
      <c r="AD552" s="9">
        <v>0</v>
      </c>
      <c r="AE552" s="9">
        <v>1</v>
      </c>
      <c r="AF552" s="9">
        <v>0</v>
      </c>
      <c r="AG552" s="9">
        <v>0</v>
      </c>
      <c r="AH552" s="8">
        <v>28855</v>
      </c>
      <c r="AI552" s="9">
        <v>73</v>
      </c>
      <c r="AJ552" s="9">
        <f t="shared" si="423"/>
        <v>28781</v>
      </c>
      <c r="AL552" s="7">
        <v>5</v>
      </c>
      <c r="AM552" s="7">
        <f t="shared" si="424"/>
        <v>21.476599999999998</v>
      </c>
      <c r="AN552" s="9">
        <v>1</v>
      </c>
      <c r="AO552" s="9">
        <v>0</v>
      </c>
      <c r="AP552" s="9">
        <v>0</v>
      </c>
      <c r="AQ552" s="9">
        <v>1</v>
      </c>
      <c r="AR552" s="9">
        <v>0</v>
      </c>
      <c r="AS552" s="9">
        <v>0</v>
      </c>
      <c r="AT552" s="8">
        <v>0</v>
      </c>
      <c r="AU552" s="9">
        <v>1</v>
      </c>
      <c r="AV552" s="31">
        <v>0</v>
      </c>
      <c r="AW552" s="9">
        <v>0</v>
      </c>
      <c r="AX552" s="9">
        <v>0</v>
      </c>
      <c r="AY552" s="31">
        <v>1</v>
      </c>
      <c r="AZ552" s="21">
        <v>1983</v>
      </c>
      <c r="BA552" s="23"/>
      <c r="BB552" s="39">
        <f t="shared" si="420"/>
        <v>0.75960000000000005</v>
      </c>
      <c r="BC552" s="39">
        <v>0.14369999999999999</v>
      </c>
      <c r="BD552" s="39">
        <v>9.5100000000000004E-2</v>
      </c>
      <c r="BE552" s="59">
        <v>1.6000000000000001E-3</v>
      </c>
      <c r="BF552" s="39" t="s">
        <v>433</v>
      </c>
      <c r="BG552" s="59" t="s">
        <v>433</v>
      </c>
      <c r="BM552" s="57">
        <f t="shared" si="425"/>
        <v>0.54134831999999999</v>
      </c>
      <c r="BN552" s="18">
        <v>0.45865168000000001</v>
      </c>
      <c r="BO552">
        <v>1</v>
      </c>
      <c r="BP552" s="54">
        <v>0</v>
      </c>
      <c r="BQ552" t="s">
        <v>433</v>
      </c>
      <c r="BR552" s="54" t="s">
        <v>433</v>
      </c>
      <c r="BT552" s="18"/>
      <c r="BU552">
        <v>0.79579999999999995</v>
      </c>
      <c r="BV552" s="18">
        <f t="shared" si="421"/>
        <v>0.20420000000000005</v>
      </c>
      <c r="BW552" s="18" t="s">
        <v>144</v>
      </c>
      <c r="CD552" s="18"/>
      <c r="CG552" s="18"/>
      <c r="CJ552" s="25">
        <v>32.476599999999998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 s="18">
        <v>0</v>
      </c>
      <c r="CS552">
        <v>0</v>
      </c>
      <c r="CT552">
        <v>0</v>
      </c>
      <c r="CU552">
        <v>0</v>
      </c>
      <c r="CV552" s="18">
        <v>1</v>
      </c>
      <c r="CW552">
        <v>0</v>
      </c>
      <c r="CX552">
        <v>0</v>
      </c>
      <c r="CY552">
        <v>0</v>
      </c>
      <c r="CZ552">
        <v>0</v>
      </c>
      <c r="DA552" s="18">
        <v>0</v>
      </c>
      <c r="DB552">
        <v>1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1</v>
      </c>
      <c r="DK552">
        <v>1</v>
      </c>
      <c r="DL552" s="18">
        <v>1</v>
      </c>
      <c r="DN552" s="18"/>
      <c r="DS552" s="43" t="s">
        <v>397</v>
      </c>
    </row>
    <row r="553" spans="1:123" x14ac:dyDescent="0.25">
      <c r="A553">
        <v>552</v>
      </c>
      <c r="B553">
        <v>35</v>
      </c>
      <c r="C553" s="25" t="s">
        <v>670</v>
      </c>
      <c r="D553" s="12">
        <v>5.09</v>
      </c>
      <c r="E553" s="14">
        <v>0.25</v>
      </c>
      <c r="F553" s="7">
        <f t="shared" si="422"/>
        <v>20.36</v>
      </c>
      <c r="G553" s="7">
        <f t="shared" si="405"/>
        <v>4.84</v>
      </c>
      <c r="H553" s="16">
        <f t="shared" si="406"/>
        <v>5.34</v>
      </c>
      <c r="I553" s="11">
        <f t="shared" si="415"/>
        <v>0.1245113704291685</v>
      </c>
      <c r="J553" s="39">
        <f t="shared" si="416"/>
        <v>6.1154897067371566E-3</v>
      </c>
      <c r="K553" s="39">
        <f t="shared" si="417"/>
        <v>163.51920254208679</v>
      </c>
      <c r="L553" s="39">
        <f t="shared" si="418"/>
        <v>0.11839588072243135</v>
      </c>
      <c r="M553" s="39">
        <f t="shared" si="419"/>
        <v>0.13062686013590566</v>
      </c>
      <c r="N553" s="42"/>
      <c r="O553" s="8"/>
      <c r="P553" s="9"/>
      <c r="Q553" s="9"/>
      <c r="R553" s="8"/>
      <c r="S553" s="9"/>
      <c r="T553" s="9"/>
      <c r="U553" s="8"/>
      <c r="V553" s="9"/>
      <c r="W553" s="9"/>
      <c r="X553" s="9"/>
      <c r="Y553" s="8"/>
      <c r="Z553" s="9"/>
      <c r="AA553" s="8">
        <v>1</v>
      </c>
      <c r="AB553" s="9">
        <v>0</v>
      </c>
      <c r="AC553" s="8">
        <v>0</v>
      </c>
      <c r="AD553" s="9">
        <v>0</v>
      </c>
      <c r="AE553" s="9">
        <v>1</v>
      </c>
      <c r="AF553" s="9">
        <v>0</v>
      </c>
      <c r="AG553" s="9">
        <v>0</v>
      </c>
      <c r="AH553" s="8">
        <v>26398</v>
      </c>
      <c r="AI553" s="9">
        <v>73</v>
      </c>
      <c r="AJ553" s="9">
        <f t="shared" si="423"/>
        <v>26324</v>
      </c>
      <c r="AL553" s="7">
        <v>5</v>
      </c>
      <c r="AM553" s="7">
        <f t="shared" si="424"/>
        <v>22.099899999999998</v>
      </c>
      <c r="AN553" s="9">
        <v>1</v>
      </c>
      <c r="AO553" s="9">
        <v>0</v>
      </c>
      <c r="AP553" s="9">
        <v>0</v>
      </c>
      <c r="AQ553" s="9">
        <v>1</v>
      </c>
      <c r="AR553" s="9">
        <v>0</v>
      </c>
      <c r="AS553" s="9">
        <v>0</v>
      </c>
      <c r="AT553" s="8">
        <v>0</v>
      </c>
      <c r="AU553" s="9">
        <v>1</v>
      </c>
      <c r="AV553" s="31">
        <v>0</v>
      </c>
      <c r="AW553" s="9">
        <v>0</v>
      </c>
      <c r="AX553" s="9">
        <v>0</v>
      </c>
      <c r="AY553" s="31">
        <v>1</v>
      </c>
      <c r="AZ553" s="21">
        <v>1993</v>
      </c>
      <c r="BA553" s="23"/>
      <c r="BB553" s="39">
        <f t="shared" si="420"/>
        <v>0.69320000000000004</v>
      </c>
      <c r="BC553" s="39">
        <v>0.1447</v>
      </c>
      <c r="BD553" s="39">
        <v>0.1585</v>
      </c>
      <c r="BE553" s="59">
        <v>3.5999999999999999E-3</v>
      </c>
      <c r="BF553" s="39" t="s">
        <v>433</v>
      </c>
      <c r="BG553" s="59" t="s">
        <v>433</v>
      </c>
      <c r="BM553" s="57">
        <f t="shared" si="425"/>
        <v>0.52929399999999993</v>
      </c>
      <c r="BN553" s="18">
        <v>0.47070600000000001</v>
      </c>
      <c r="BO553">
        <v>1</v>
      </c>
      <c r="BP553" s="54">
        <v>0</v>
      </c>
      <c r="BQ553" t="s">
        <v>433</v>
      </c>
      <c r="BR553" s="54" t="s">
        <v>433</v>
      </c>
      <c r="BT553" s="18"/>
      <c r="BU553">
        <v>0.76400000000000001</v>
      </c>
      <c r="BV553" s="18">
        <f t="shared" si="421"/>
        <v>0.23599999999999999</v>
      </c>
      <c r="BW553" s="18" t="s">
        <v>144</v>
      </c>
      <c r="CD553" s="18"/>
      <c r="CG553" s="18"/>
      <c r="CJ553" s="25">
        <v>33.099899999999998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 s="18">
        <v>0</v>
      </c>
      <c r="CS553">
        <v>0</v>
      </c>
      <c r="CT553">
        <v>0</v>
      </c>
      <c r="CU553">
        <v>0</v>
      </c>
      <c r="CV553" s="18">
        <v>1</v>
      </c>
      <c r="CW553">
        <v>0</v>
      </c>
      <c r="CX553">
        <v>0</v>
      </c>
      <c r="CY553">
        <v>0</v>
      </c>
      <c r="CZ553">
        <v>0</v>
      </c>
      <c r="DA553" s="18">
        <v>0</v>
      </c>
      <c r="DB553">
        <v>1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1</v>
      </c>
      <c r="DK553">
        <v>1</v>
      </c>
      <c r="DL553" s="18">
        <v>1</v>
      </c>
      <c r="DN553" s="18"/>
      <c r="DS553" s="43" t="s">
        <v>397</v>
      </c>
    </row>
    <row r="554" spans="1:123" x14ac:dyDescent="0.25">
      <c r="A554">
        <v>553</v>
      </c>
      <c r="B554">
        <v>35</v>
      </c>
      <c r="C554" s="25" t="s">
        <v>670</v>
      </c>
      <c r="D554" s="12">
        <v>5.15</v>
      </c>
      <c r="E554" s="14">
        <v>0.25</v>
      </c>
      <c r="F554" s="7">
        <f t="shared" si="422"/>
        <v>20.6</v>
      </c>
      <c r="G554" s="7">
        <f t="shared" ref="G554:G563" si="426">D554-E554</f>
        <v>4.9000000000000004</v>
      </c>
      <c r="H554" s="16">
        <f t="shared" ref="H554:H563" si="427">D554+E554</f>
        <v>5.4</v>
      </c>
      <c r="I554" s="11">
        <f t="shared" si="415"/>
        <v>0.11862738625856023</v>
      </c>
      <c r="J554" s="39">
        <f t="shared" si="416"/>
        <v>5.7586109834252535E-3</v>
      </c>
      <c r="K554" s="39">
        <f t="shared" si="417"/>
        <v>173.65298730514255</v>
      </c>
      <c r="L554" s="39">
        <f t="shared" si="418"/>
        <v>0.11286877527513497</v>
      </c>
      <c r="M554" s="39">
        <f t="shared" si="419"/>
        <v>0.12438599724198549</v>
      </c>
      <c r="N554" s="42"/>
      <c r="O554" s="8"/>
      <c r="P554" s="9"/>
      <c r="Q554" s="9"/>
      <c r="R554" s="8"/>
      <c r="S554" s="9"/>
      <c r="T554" s="9"/>
      <c r="U554" s="8"/>
      <c r="V554" s="9"/>
      <c r="W554" s="9"/>
      <c r="X554" s="9"/>
      <c r="Y554" s="8"/>
      <c r="Z554" s="9"/>
      <c r="AA554" s="8">
        <v>1</v>
      </c>
      <c r="AB554" s="9">
        <v>0</v>
      </c>
      <c r="AC554" s="8">
        <v>0</v>
      </c>
      <c r="AD554" s="9">
        <v>0</v>
      </c>
      <c r="AE554" s="9">
        <v>1</v>
      </c>
      <c r="AF554" s="9">
        <v>0</v>
      </c>
      <c r="AG554" s="9">
        <v>0</v>
      </c>
      <c r="AH554" s="8">
        <v>29805</v>
      </c>
      <c r="AI554" s="9">
        <v>73</v>
      </c>
      <c r="AJ554" s="9">
        <f t="shared" si="423"/>
        <v>29731</v>
      </c>
      <c r="AL554" s="7">
        <v>5</v>
      </c>
      <c r="AM554" s="7">
        <f t="shared" si="424"/>
        <v>22.079599999999999</v>
      </c>
      <c r="AN554" s="9">
        <v>1</v>
      </c>
      <c r="AO554" s="9">
        <v>0</v>
      </c>
      <c r="AP554" s="9">
        <v>0</v>
      </c>
      <c r="AQ554" s="9">
        <v>1</v>
      </c>
      <c r="AR554" s="9">
        <v>0</v>
      </c>
      <c r="AS554" s="9">
        <v>0</v>
      </c>
      <c r="AT554" s="8">
        <v>0</v>
      </c>
      <c r="AU554" s="9">
        <v>1</v>
      </c>
      <c r="AV554" s="31">
        <v>0</v>
      </c>
      <c r="AW554" s="9">
        <v>0</v>
      </c>
      <c r="AX554" s="9">
        <v>0</v>
      </c>
      <c r="AY554" s="31">
        <v>1</v>
      </c>
      <c r="AZ554" s="21">
        <v>1999</v>
      </c>
      <c r="BA554" s="23"/>
      <c r="BB554" s="39">
        <f t="shared" si="420"/>
        <v>0.61990000000000001</v>
      </c>
      <c r="BC554" s="39">
        <v>0.14649999999999999</v>
      </c>
      <c r="BD554" s="39">
        <v>0.22819999999999999</v>
      </c>
      <c r="BE554" s="59">
        <v>5.4000000000000003E-3</v>
      </c>
      <c r="BF554" s="39" t="s">
        <v>433</v>
      </c>
      <c r="BG554" s="59" t="s">
        <v>433</v>
      </c>
      <c r="BM554" s="57">
        <f t="shared" si="425"/>
        <v>0.53514991000000001</v>
      </c>
      <c r="BN554" s="18">
        <v>0.46485008999999999</v>
      </c>
      <c r="BO554">
        <v>1</v>
      </c>
      <c r="BP554" s="54">
        <v>0</v>
      </c>
      <c r="BQ554" t="s">
        <v>433</v>
      </c>
      <c r="BR554" s="54" t="s">
        <v>433</v>
      </c>
      <c r="BT554" s="18"/>
      <c r="BU554">
        <v>0.75</v>
      </c>
      <c r="BV554" s="18">
        <f t="shared" si="421"/>
        <v>0.25</v>
      </c>
      <c r="BW554" s="18" t="s">
        <v>144</v>
      </c>
      <c r="CD554" s="18"/>
      <c r="CG554" s="18"/>
      <c r="CJ554" s="25">
        <v>33.079599999999999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 s="18">
        <v>0</v>
      </c>
      <c r="CS554">
        <v>0</v>
      </c>
      <c r="CT554">
        <v>0</v>
      </c>
      <c r="CU554">
        <v>0</v>
      </c>
      <c r="CV554" s="18">
        <v>1</v>
      </c>
      <c r="CW554">
        <v>0</v>
      </c>
      <c r="CX554">
        <v>0</v>
      </c>
      <c r="CY554">
        <v>0</v>
      </c>
      <c r="CZ554">
        <v>0</v>
      </c>
      <c r="DA554" s="18">
        <v>0</v>
      </c>
      <c r="DB554">
        <v>1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1</v>
      </c>
      <c r="DK554">
        <v>1</v>
      </c>
      <c r="DL554" s="18">
        <v>1</v>
      </c>
      <c r="DN554" s="18"/>
      <c r="DS554" s="43" t="s">
        <v>397</v>
      </c>
    </row>
    <row r="555" spans="1:123" x14ac:dyDescent="0.25">
      <c r="A555">
        <v>554</v>
      </c>
      <c r="B555">
        <v>35</v>
      </c>
      <c r="C555" s="25" t="s">
        <v>670</v>
      </c>
      <c r="D555" s="12">
        <v>0.82</v>
      </c>
      <c r="E555" s="14">
        <v>0.26</v>
      </c>
      <c r="F555" s="7">
        <f t="shared" si="422"/>
        <v>3.1538461538461537</v>
      </c>
      <c r="G555" s="7">
        <f t="shared" si="426"/>
        <v>0.55999999999999994</v>
      </c>
      <c r="H555" s="16">
        <f t="shared" si="427"/>
        <v>1.08</v>
      </c>
      <c r="I555" s="11">
        <f t="shared" si="415"/>
        <v>1.8587138339873844E-2</v>
      </c>
      <c r="J555" s="39">
        <f t="shared" si="416"/>
        <v>5.8934828882526826E-3</v>
      </c>
      <c r="K555" s="39">
        <f t="shared" si="417"/>
        <v>169.67895198156467</v>
      </c>
      <c r="L555" s="39">
        <f t="shared" si="418"/>
        <v>1.2693655451621162E-2</v>
      </c>
      <c r="M555" s="39">
        <f t="shared" si="419"/>
        <v>2.4480621228126526E-2</v>
      </c>
      <c r="N555" s="42"/>
      <c r="O555" s="8"/>
      <c r="P555" s="9"/>
      <c r="Q555" s="9"/>
      <c r="R555" s="8"/>
      <c r="S555" s="9"/>
      <c r="T555" s="9"/>
      <c r="U555" s="8"/>
      <c r="V555" s="9"/>
      <c r="W555" s="9"/>
      <c r="X555" s="9"/>
      <c r="Y555" s="8"/>
      <c r="Z555" s="9"/>
      <c r="AA555" s="8">
        <v>1</v>
      </c>
      <c r="AB555" s="9">
        <v>0</v>
      </c>
      <c r="AC555" s="8">
        <v>0</v>
      </c>
      <c r="AD555" s="9">
        <v>0</v>
      </c>
      <c r="AE555" s="9">
        <v>1</v>
      </c>
      <c r="AF555" s="9">
        <v>0</v>
      </c>
      <c r="AG555" s="9">
        <v>0</v>
      </c>
      <c r="AH555" s="8">
        <v>28855</v>
      </c>
      <c r="AI555" s="9">
        <v>73</v>
      </c>
      <c r="AJ555" s="9">
        <f t="shared" si="423"/>
        <v>28781</v>
      </c>
      <c r="AL555" s="7">
        <v>8</v>
      </c>
      <c r="AM555" s="7">
        <f t="shared" si="424"/>
        <v>20.878999999999998</v>
      </c>
      <c r="AN555" s="9">
        <v>1</v>
      </c>
      <c r="AO555" s="9">
        <v>0</v>
      </c>
      <c r="AP555" s="9">
        <v>0</v>
      </c>
      <c r="AQ555" s="9">
        <v>1</v>
      </c>
      <c r="AR555" s="9">
        <v>0</v>
      </c>
      <c r="AS555" s="9">
        <v>0</v>
      </c>
      <c r="AT555" s="8">
        <v>0</v>
      </c>
      <c r="AU555" s="9">
        <v>1</v>
      </c>
      <c r="AV555" s="31">
        <v>0</v>
      </c>
      <c r="AW555" s="9">
        <v>0</v>
      </c>
      <c r="AX555" s="9">
        <v>0</v>
      </c>
      <c r="AY555" s="31">
        <v>1</v>
      </c>
      <c r="AZ555" s="21">
        <v>1983</v>
      </c>
      <c r="BA555" s="23"/>
      <c r="BB555" s="39">
        <f t="shared" si="420"/>
        <v>0.75960000000000005</v>
      </c>
      <c r="BC555" s="39">
        <v>0.14369999999999999</v>
      </c>
      <c r="BD555" s="39">
        <v>9.5100000000000004E-2</v>
      </c>
      <c r="BE555" s="59">
        <v>1.6000000000000001E-3</v>
      </c>
      <c r="BF555" s="39" t="s">
        <v>433</v>
      </c>
      <c r="BG555" s="59" t="s">
        <v>433</v>
      </c>
      <c r="BM555" s="57">
        <f t="shared" si="425"/>
        <v>0.54134831999999999</v>
      </c>
      <c r="BN555" s="18">
        <v>0.45865168000000001</v>
      </c>
      <c r="BO555">
        <v>1</v>
      </c>
      <c r="BP555" s="54">
        <v>0</v>
      </c>
      <c r="BQ555" t="s">
        <v>433</v>
      </c>
      <c r="BR555" s="54" t="s">
        <v>433</v>
      </c>
      <c r="BT555" s="18"/>
      <c r="BU555">
        <v>0.30980000000000002</v>
      </c>
      <c r="BV555" s="18">
        <f t="shared" si="421"/>
        <v>0.69019999999999992</v>
      </c>
      <c r="BW555" s="18" t="s">
        <v>144</v>
      </c>
      <c r="CD555" s="18"/>
      <c r="CG555" s="18"/>
      <c r="CJ555" s="25">
        <v>34.878999999999998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 s="18">
        <v>0</v>
      </c>
      <c r="CS555">
        <v>0</v>
      </c>
      <c r="CT555">
        <v>0</v>
      </c>
      <c r="CU555">
        <v>0</v>
      </c>
      <c r="CV555" s="18">
        <v>1</v>
      </c>
      <c r="CW555">
        <v>0</v>
      </c>
      <c r="CX555">
        <v>0</v>
      </c>
      <c r="CY555">
        <v>0</v>
      </c>
      <c r="CZ555">
        <v>0</v>
      </c>
      <c r="DA555" s="18">
        <v>0</v>
      </c>
      <c r="DB555">
        <v>1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1</v>
      </c>
      <c r="DK555">
        <v>1</v>
      </c>
      <c r="DL555" s="18">
        <v>1</v>
      </c>
      <c r="DN555" s="18"/>
      <c r="DS555" s="43" t="s">
        <v>397</v>
      </c>
    </row>
    <row r="556" spans="1:123" x14ac:dyDescent="0.25">
      <c r="A556">
        <v>555</v>
      </c>
      <c r="B556">
        <v>35</v>
      </c>
      <c r="C556" s="25" t="s">
        <v>670</v>
      </c>
      <c r="D556" s="12">
        <v>0.72</v>
      </c>
      <c r="E556" s="14">
        <v>0.24</v>
      </c>
      <c r="F556" s="7">
        <f t="shared" si="422"/>
        <v>3</v>
      </c>
      <c r="G556" s="7">
        <f t="shared" si="426"/>
        <v>0.48</v>
      </c>
      <c r="H556" s="16">
        <f t="shared" si="427"/>
        <v>0.96</v>
      </c>
      <c r="I556" s="11">
        <f t="shared" si="415"/>
        <v>1.8487197683350179E-2</v>
      </c>
      <c r="J556" s="39">
        <f t="shared" si="416"/>
        <v>6.1623992277833927E-3</v>
      </c>
      <c r="K556" s="39">
        <f t="shared" si="417"/>
        <v>162.27445886522005</v>
      </c>
      <c r="L556" s="39">
        <f t="shared" si="418"/>
        <v>1.2324798455566787E-2</v>
      </c>
      <c r="M556" s="39">
        <f t="shared" si="419"/>
        <v>2.4649596911133571E-2</v>
      </c>
      <c r="N556" s="42"/>
      <c r="O556" s="8"/>
      <c r="P556" s="9"/>
      <c r="Q556" s="9"/>
      <c r="R556" s="8"/>
      <c r="S556" s="9"/>
      <c r="T556" s="9"/>
      <c r="U556" s="8"/>
      <c r="V556" s="9"/>
      <c r="W556" s="9"/>
      <c r="X556" s="9"/>
      <c r="Y556" s="8"/>
      <c r="Z556" s="9"/>
      <c r="AA556" s="8">
        <v>1</v>
      </c>
      <c r="AB556" s="9">
        <v>0</v>
      </c>
      <c r="AC556" s="8">
        <v>0</v>
      </c>
      <c r="AD556" s="9">
        <v>0</v>
      </c>
      <c r="AE556" s="9">
        <v>1</v>
      </c>
      <c r="AF556" s="9">
        <v>0</v>
      </c>
      <c r="AG556" s="9">
        <v>0</v>
      </c>
      <c r="AH556" s="8">
        <v>26398</v>
      </c>
      <c r="AI556" s="9">
        <v>73</v>
      </c>
      <c r="AJ556" s="9">
        <f t="shared" si="423"/>
        <v>26324</v>
      </c>
      <c r="AL556" s="7">
        <v>8</v>
      </c>
      <c r="AM556" s="7">
        <f t="shared" si="424"/>
        <v>22.769599999999997</v>
      </c>
      <c r="AN556" s="9">
        <v>1</v>
      </c>
      <c r="AO556" s="9">
        <v>0</v>
      </c>
      <c r="AP556" s="9">
        <v>0</v>
      </c>
      <c r="AQ556" s="9">
        <v>1</v>
      </c>
      <c r="AR556" s="9">
        <v>0</v>
      </c>
      <c r="AS556" s="9">
        <v>0</v>
      </c>
      <c r="AT556" s="8">
        <v>0</v>
      </c>
      <c r="AU556" s="9">
        <v>1</v>
      </c>
      <c r="AV556" s="31">
        <v>0</v>
      </c>
      <c r="AW556" s="9">
        <v>0</v>
      </c>
      <c r="AX556" s="9">
        <v>0</v>
      </c>
      <c r="AY556" s="31">
        <v>1</v>
      </c>
      <c r="AZ556" s="21">
        <v>1993</v>
      </c>
      <c r="BA556" s="23"/>
      <c r="BB556" s="39">
        <f t="shared" si="420"/>
        <v>0.69320000000000004</v>
      </c>
      <c r="BC556" s="39">
        <v>0.1447</v>
      </c>
      <c r="BD556" s="39">
        <v>0.1585</v>
      </c>
      <c r="BE556" s="59">
        <v>3.5999999999999999E-3</v>
      </c>
      <c r="BF556" s="39" t="s">
        <v>433</v>
      </c>
      <c r="BG556" s="59" t="s">
        <v>433</v>
      </c>
      <c r="BM556" s="57">
        <f t="shared" si="425"/>
        <v>0.52929399999999993</v>
      </c>
      <c r="BN556" s="18">
        <v>0.47070600000000001</v>
      </c>
      <c r="BO556">
        <v>1</v>
      </c>
      <c r="BP556" s="54">
        <v>0</v>
      </c>
      <c r="BQ556" t="s">
        <v>433</v>
      </c>
      <c r="BR556" s="54" t="s">
        <v>433</v>
      </c>
      <c r="BT556" s="18"/>
      <c r="BU556">
        <v>0.28499999999999998</v>
      </c>
      <c r="BV556" s="18">
        <f t="shared" si="421"/>
        <v>0.71500000000000008</v>
      </c>
      <c r="BW556" s="18" t="s">
        <v>144</v>
      </c>
      <c r="CD556" s="18"/>
      <c r="CG556" s="18"/>
      <c r="CJ556" s="25">
        <v>36.769599999999997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 s="18">
        <v>0</v>
      </c>
      <c r="CS556">
        <v>0</v>
      </c>
      <c r="CT556">
        <v>0</v>
      </c>
      <c r="CU556">
        <v>0</v>
      </c>
      <c r="CV556" s="18">
        <v>1</v>
      </c>
      <c r="CW556">
        <v>0</v>
      </c>
      <c r="CX556">
        <v>0</v>
      </c>
      <c r="CY556">
        <v>0</v>
      </c>
      <c r="CZ556">
        <v>0</v>
      </c>
      <c r="DA556" s="18">
        <v>0</v>
      </c>
      <c r="DB556">
        <v>1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1</v>
      </c>
      <c r="DK556">
        <v>1</v>
      </c>
      <c r="DL556" s="18">
        <v>1</v>
      </c>
      <c r="DN556" s="18"/>
      <c r="DS556" s="43" t="s">
        <v>397</v>
      </c>
    </row>
    <row r="557" spans="1:123" x14ac:dyDescent="0.25">
      <c r="A557">
        <v>556</v>
      </c>
      <c r="B557">
        <v>35</v>
      </c>
      <c r="C557" s="25" t="s">
        <v>670</v>
      </c>
      <c r="D557" s="12">
        <v>0.72</v>
      </c>
      <c r="E557" s="14">
        <v>0.22</v>
      </c>
      <c r="F557" s="7">
        <f t="shared" si="422"/>
        <v>3.2727272727272725</v>
      </c>
      <c r="G557" s="7">
        <f t="shared" si="426"/>
        <v>0.5</v>
      </c>
      <c r="H557" s="16">
        <f t="shared" si="427"/>
        <v>0.94</v>
      </c>
      <c r="I557" s="11">
        <f t="shared" si="415"/>
        <v>1.8976968768129054E-2</v>
      </c>
      <c r="J557" s="39">
        <f t="shared" si="416"/>
        <v>5.7985182347060999E-3</v>
      </c>
      <c r="K557" s="39">
        <f t="shared" si="417"/>
        <v>172.45785207928822</v>
      </c>
      <c r="L557" s="39">
        <f t="shared" si="418"/>
        <v>1.3178450533422953E-2</v>
      </c>
      <c r="M557" s="39">
        <f t="shared" si="419"/>
        <v>2.4775487002835155E-2</v>
      </c>
      <c r="N557" s="42"/>
      <c r="O557" s="8"/>
      <c r="P557" s="9"/>
      <c r="Q557" s="9"/>
      <c r="R557" s="8"/>
      <c r="S557" s="9"/>
      <c r="T557" s="9"/>
      <c r="U557" s="8"/>
      <c r="V557" s="9"/>
      <c r="W557" s="9"/>
      <c r="X557" s="9"/>
      <c r="Y557" s="8"/>
      <c r="Z557" s="9"/>
      <c r="AA557" s="8">
        <v>1</v>
      </c>
      <c r="AB557" s="9">
        <v>0</v>
      </c>
      <c r="AC557" s="8">
        <v>0</v>
      </c>
      <c r="AD557" s="9">
        <v>0</v>
      </c>
      <c r="AE557" s="9">
        <v>1</v>
      </c>
      <c r="AF557" s="9">
        <v>0</v>
      </c>
      <c r="AG557" s="9">
        <v>0</v>
      </c>
      <c r="AH557" s="8">
        <v>29805</v>
      </c>
      <c r="AI557" s="9">
        <v>73</v>
      </c>
      <c r="AJ557" s="9">
        <f t="shared" si="423"/>
        <v>29731</v>
      </c>
      <c r="AL557" s="7">
        <v>8</v>
      </c>
      <c r="AM557" s="7">
        <f t="shared" si="424"/>
        <v>23.110999999999997</v>
      </c>
      <c r="AN557" s="9">
        <v>1</v>
      </c>
      <c r="AO557" s="9">
        <v>0</v>
      </c>
      <c r="AP557" s="9">
        <v>0</v>
      </c>
      <c r="AQ557" s="9">
        <v>1</v>
      </c>
      <c r="AR557" s="9">
        <v>0</v>
      </c>
      <c r="AS557" s="9">
        <v>0</v>
      </c>
      <c r="AT557" s="8">
        <v>0</v>
      </c>
      <c r="AU557" s="9">
        <v>1</v>
      </c>
      <c r="AV557" s="31">
        <v>0</v>
      </c>
      <c r="AW557" s="9">
        <v>0</v>
      </c>
      <c r="AX557" s="9">
        <v>0</v>
      </c>
      <c r="AY557" s="31">
        <v>1</v>
      </c>
      <c r="AZ557" s="21">
        <v>1999</v>
      </c>
      <c r="BA557" s="23"/>
      <c r="BB557" s="39">
        <f t="shared" si="420"/>
        <v>0.61990000000000001</v>
      </c>
      <c r="BC557" s="39">
        <v>0.14649999999999999</v>
      </c>
      <c r="BD557" s="39">
        <v>0.22819999999999999</v>
      </c>
      <c r="BE557" s="59">
        <v>5.4000000000000003E-3</v>
      </c>
      <c r="BF557" s="39" t="s">
        <v>433</v>
      </c>
      <c r="BG557" s="59" t="s">
        <v>433</v>
      </c>
      <c r="BM557" s="57">
        <f t="shared" si="425"/>
        <v>0.53514991000000001</v>
      </c>
      <c r="BN557" s="18">
        <v>0.46485008999999999</v>
      </c>
      <c r="BO557">
        <v>1</v>
      </c>
      <c r="BP557" s="54">
        <v>0</v>
      </c>
      <c r="BQ557" t="s">
        <v>433</v>
      </c>
      <c r="BR557" s="54" t="s">
        <v>433</v>
      </c>
      <c r="BT557" s="18"/>
      <c r="BU557">
        <v>0.28489999999999999</v>
      </c>
      <c r="BV557" s="18">
        <f t="shared" si="421"/>
        <v>0.71510000000000007</v>
      </c>
      <c r="BW557" s="18" t="s">
        <v>144</v>
      </c>
      <c r="CD557" s="18"/>
      <c r="CG557" s="18"/>
      <c r="CJ557" s="25">
        <v>37.110999999999997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 s="18">
        <v>0</v>
      </c>
      <c r="CS557">
        <v>0</v>
      </c>
      <c r="CT557">
        <v>0</v>
      </c>
      <c r="CU557">
        <v>0</v>
      </c>
      <c r="CV557" s="18">
        <v>1</v>
      </c>
      <c r="CW557">
        <v>0</v>
      </c>
      <c r="CX557">
        <v>0</v>
      </c>
      <c r="CY557">
        <v>0</v>
      </c>
      <c r="CZ557">
        <v>0</v>
      </c>
      <c r="DA557" s="18">
        <v>0</v>
      </c>
      <c r="DB557">
        <v>1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1</v>
      </c>
      <c r="DK557">
        <v>1</v>
      </c>
      <c r="DL557" s="18">
        <v>1</v>
      </c>
      <c r="DN557" s="18"/>
      <c r="DS557" s="43" t="s">
        <v>397</v>
      </c>
    </row>
    <row r="558" spans="1:123" x14ac:dyDescent="0.25">
      <c r="A558">
        <v>557</v>
      </c>
      <c r="B558">
        <v>35</v>
      </c>
      <c r="C558" s="25" t="s">
        <v>670</v>
      </c>
      <c r="D558" s="12">
        <v>0.69</v>
      </c>
      <c r="E558" s="14">
        <v>0.36</v>
      </c>
      <c r="F558" s="7">
        <f t="shared" si="422"/>
        <v>1.9166666666666665</v>
      </c>
      <c r="G558" s="7">
        <f t="shared" si="426"/>
        <v>0.32999999999999996</v>
      </c>
      <c r="H558" s="16">
        <f t="shared" si="427"/>
        <v>1.0499999999999998</v>
      </c>
      <c r="I558" s="11">
        <f t="shared" si="415"/>
        <v>1.1297073004638739E-2</v>
      </c>
      <c r="J558" s="39">
        <f t="shared" si="416"/>
        <v>5.8941250458984726E-3</v>
      </c>
      <c r="K558" s="39">
        <f t="shared" si="417"/>
        <v>169.66046566926283</v>
      </c>
      <c r="L558" s="39">
        <f t="shared" si="418"/>
        <v>5.402947958740266E-3</v>
      </c>
      <c r="M558" s="39">
        <f t="shared" si="419"/>
        <v>1.7191198050537211E-2</v>
      </c>
      <c r="N558" s="42"/>
      <c r="O558" s="8"/>
      <c r="P558" s="9"/>
      <c r="Q558" s="9"/>
      <c r="R558" s="8"/>
      <c r="S558" s="9"/>
      <c r="T558" s="9"/>
      <c r="U558" s="8"/>
      <c r="V558" s="9"/>
      <c r="W558" s="9"/>
      <c r="X558" s="9"/>
      <c r="Y558" s="8"/>
      <c r="Z558" s="9"/>
      <c r="AA558" s="8">
        <v>1</v>
      </c>
      <c r="AB558" s="9">
        <v>0</v>
      </c>
      <c r="AC558" s="8">
        <v>0</v>
      </c>
      <c r="AD558" s="9">
        <v>0</v>
      </c>
      <c r="AE558" s="9">
        <v>1</v>
      </c>
      <c r="AF558" s="9">
        <v>0</v>
      </c>
      <c r="AG558" s="9">
        <v>0</v>
      </c>
      <c r="AH558" s="8">
        <v>28855</v>
      </c>
      <c r="AI558" s="9">
        <v>73</v>
      </c>
      <c r="AJ558" s="9">
        <f t="shared" si="423"/>
        <v>28781</v>
      </c>
      <c r="AL558" s="7">
        <v>12</v>
      </c>
      <c r="AM558" s="7">
        <f t="shared" si="424"/>
        <v>16.878999999999998</v>
      </c>
      <c r="AN558" s="9">
        <v>1</v>
      </c>
      <c r="AO558" s="9">
        <v>0</v>
      </c>
      <c r="AP558" s="9">
        <v>0</v>
      </c>
      <c r="AQ558" s="9">
        <v>1</v>
      </c>
      <c r="AR558" s="9">
        <v>0</v>
      </c>
      <c r="AS558" s="9">
        <v>0</v>
      </c>
      <c r="AT558" s="8">
        <v>0</v>
      </c>
      <c r="AU558" s="9">
        <v>1</v>
      </c>
      <c r="AV558" s="31">
        <v>0</v>
      </c>
      <c r="AW558" s="9">
        <v>0</v>
      </c>
      <c r="AX558" s="9">
        <v>0</v>
      </c>
      <c r="AY558" s="31">
        <v>1</v>
      </c>
      <c r="AZ558" s="21">
        <v>1983</v>
      </c>
      <c r="BA558" s="23"/>
      <c r="BB558" s="39">
        <f t="shared" si="420"/>
        <v>0.75960000000000005</v>
      </c>
      <c r="BC558" s="39">
        <v>0.14369999999999999</v>
      </c>
      <c r="BD558" s="39">
        <v>9.5100000000000004E-2</v>
      </c>
      <c r="BE558" s="59">
        <v>1.6000000000000001E-3</v>
      </c>
      <c r="BF558" s="39" t="s">
        <v>433</v>
      </c>
      <c r="BG558" s="59" t="s">
        <v>433</v>
      </c>
      <c r="BM558" s="57">
        <f t="shared" si="425"/>
        <v>0.54134831999999999</v>
      </c>
      <c r="BN558" s="18">
        <v>0.45865168000000001</v>
      </c>
      <c r="BO558">
        <v>1</v>
      </c>
      <c r="BP558" s="54">
        <v>0</v>
      </c>
      <c r="BQ558" t="s">
        <v>433</v>
      </c>
      <c r="BR558" s="54" t="s">
        <v>433</v>
      </c>
      <c r="BT558" s="18"/>
      <c r="BU558">
        <v>0.30980000000000002</v>
      </c>
      <c r="BV558" s="18">
        <f t="shared" si="421"/>
        <v>0.69019999999999992</v>
      </c>
      <c r="BW558" s="18" t="s">
        <v>144</v>
      </c>
      <c r="CD558" s="18"/>
      <c r="CG558" s="18"/>
      <c r="CJ558" s="25">
        <v>34.878999999999998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 s="18">
        <v>0</v>
      </c>
      <c r="CS558">
        <v>0</v>
      </c>
      <c r="CT558">
        <v>0</v>
      </c>
      <c r="CU558">
        <v>0</v>
      </c>
      <c r="CV558" s="18">
        <v>1</v>
      </c>
      <c r="CW558">
        <v>0</v>
      </c>
      <c r="CX558">
        <v>0</v>
      </c>
      <c r="CY558">
        <v>0</v>
      </c>
      <c r="CZ558">
        <v>0</v>
      </c>
      <c r="DA558" s="18">
        <v>0</v>
      </c>
      <c r="DB558">
        <v>1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1</v>
      </c>
      <c r="DK558">
        <v>1</v>
      </c>
      <c r="DL558" s="18">
        <v>1</v>
      </c>
      <c r="DN558" s="18"/>
      <c r="DS558" s="43" t="s">
        <v>397</v>
      </c>
    </row>
    <row r="559" spans="1:123" x14ac:dyDescent="0.25">
      <c r="A559">
        <v>558</v>
      </c>
      <c r="B559">
        <v>35</v>
      </c>
      <c r="C559" s="25" t="s">
        <v>670</v>
      </c>
      <c r="D559" s="12">
        <f>0.47</f>
        <v>0.47</v>
      </c>
      <c r="E559" s="14">
        <v>0.26</v>
      </c>
      <c r="F559" s="7">
        <f t="shared" si="422"/>
        <v>1.8076923076923075</v>
      </c>
      <c r="G559" s="7">
        <f t="shared" si="426"/>
        <v>0.20999999999999996</v>
      </c>
      <c r="H559" s="16">
        <f t="shared" si="427"/>
        <v>0.73</v>
      </c>
      <c r="I559" s="11">
        <f t="shared" si="415"/>
        <v>1.1140934343436375E-2</v>
      </c>
      <c r="J559" s="39">
        <f t="shared" si="416"/>
        <v>6.1630700623265056E-3</v>
      </c>
      <c r="K559" s="39">
        <f t="shared" si="417"/>
        <v>162.25679570199608</v>
      </c>
      <c r="L559" s="39">
        <f t="shared" si="418"/>
        <v>4.9778642811098691E-3</v>
      </c>
      <c r="M559" s="39">
        <f t="shared" si="419"/>
        <v>1.7304004405762879E-2</v>
      </c>
      <c r="N559" s="42"/>
      <c r="O559" s="8"/>
      <c r="P559" s="9"/>
      <c r="Q559" s="9"/>
      <c r="R559" s="8"/>
      <c r="S559" s="9"/>
      <c r="T559" s="9"/>
      <c r="U559" s="8"/>
      <c r="V559" s="9"/>
      <c r="W559" s="9"/>
      <c r="X559" s="9"/>
      <c r="Y559" s="8"/>
      <c r="Z559" s="9"/>
      <c r="AA559" s="8">
        <v>1</v>
      </c>
      <c r="AB559" s="9">
        <v>0</v>
      </c>
      <c r="AC559" s="8">
        <v>0</v>
      </c>
      <c r="AD559" s="9">
        <v>0</v>
      </c>
      <c r="AE559" s="9">
        <v>1</v>
      </c>
      <c r="AF559" s="9">
        <v>0</v>
      </c>
      <c r="AG559" s="9">
        <v>0</v>
      </c>
      <c r="AH559" s="8">
        <v>26398</v>
      </c>
      <c r="AI559" s="9">
        <v>73</v>
      </c>
      <c r="AJ559" s="9">
        <f t="shared" si="423"/>
        <v>26324</v>
      </c>
      <c r="AL559" s="7">
        <v>12</v>
      </c>
      <c r="AM559" s="7">
        <f t="shared" si="424"/>
        <v>18.769599999999997</v>
      </c>
      <c r="AN559" s="9">
        <v>1</v>
      </c>
      <c r="AO559" s="9">
        <v>0</v>
      </c>
      <c r="AP559" s="9">
        <v>0</v>
      </c>
      <c r="AQ559" s="9">
        <v>1</v>
      </c>
      <c r="AR559" s="9">
        <v>0</v>
      </c>
      <c r="AS559" s="9">
        <v>0</v>
      </c>
      <c r="AT559" s="8">
        <v>0</v>
      </c>
      <c r="AU559" s="9">
        <v>1</v>
      </c>
      <c r="AV559" s="31">
        <v>0</v>
      </c>
      <c r="AW559" s="9">
        <v>0</v>
      </c>
      <c r="AX559" s="9">
        <v>0</v>
      </c>
      <c r="AY559" s="31">
        <v>1</v>
      </c>
      <c r="AZ559" s="21">
        <v>1993</v>
      </c>
      <c r="BA559" s="23"/>
      <c r="BB559" s="39">
        <f t="shared" si="420"/>
        <v>0.69320000000000004</v>
      </c>
      <c r="BC559" s="39">
        <v>0.1447</v>
      </c>
      <c r="BD559" s="39">
        <v>0.1585</v>
      </c>
      <c r="BE559" s="59">
        <v>3.5999999999999999E-3</v>
      </c>
      <c r="BF559" s="39" t="s">
        <v>433</v>
      </c>
      <c r="BG559" s="59" t="s">
        <v>433</v>
      </c>
      <c r="BM559" s="57">
        <f t="shared" si="425"/>
        <v>0.52929399999999993</v>
      </c>
      <c r="BN559" s="18">
        <v>0.47070600000000001</v>
      </c>
      <c r="BO559">
        <v>1</v>
      </c>
      <c r="BP559" s="54">
        <v>0</v>
      </c>
      <c r="BQ559" t="s">
        <v>433</v>
      </c>
      <c r="BR559" s="54" t="s">
        <v>433</v>
      </c>
      <c r="BT559" s="18"/>
      <c r="BU559">
        <v>0.28499999999999998</v>
      </c>
      <c r="BV559" s="18">
        <f t="shared" si="421"/>
        <v>0.71500000000000008</v>
      </c>
      <c r="BW559" s="18" t="s">
        <v>144</v>
      </c>
      <c r="CD559" s="18"/>
      <c r="CG559" s="18"/>
      <c r="CJ559" s="25">
        <v>36.769599999999997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 s="18">
        <v>0</v>
      </c>
      <c r="CS559">
        <v>0</v>
      </c>
      <c r="CT559">
        <v>0</v>
      </c>
      <c r="CU559">
        <v>0</v>
      </c>
      <c r="CV559" s="18">
        <v>1</v>
      </c>
      <c r="CW559">
        <v>0</v>
      </c>
      <c r="CX559">
        <v>0</v>
      </c>
      <c r="CY559">
        <v>0</v>
      </c>
      <c r="CZ559">
        <v>0</v>
      </c>
      <c r="DA559" s="18">
        <v>0</v>
      </c>
      <c r="DB559">
        <v>1</v>
      </c>
      <c r="DC559">
        <v>0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1</v>
      </c>
      <c r="DK559">
        <v>1</v>
      </c>
      <c r="DL559" s="18">
        <v>1</v>
      </c>
      <c r="DN559" s="18"/>
      <c r="DS559" s="43" t="s">
        <v>397</v>
      </c>
    </row>
    <row r="560" spans="1:123" x14ac:dyDescent="0.25">
      <c r="A560">
        <v>559</v>
      </c>
      <c r="B560">
        <v>35</v>
      </c>
      <c r="C560" s="25" t="s">
        <v>670</v>
      </c>
      <c r="D560" s="12">
        <v>0.16</v>
      </c>
      <c r="E560" s="14">
        <v>0.21</v>
      </c>
      <c r="F560" s="7">
        <f t="shared" si="422"/>
        <v>0.76190476190476197</v>
      </c>
      <c r="G560" s="7">
        <f t="shared" si="426"/>
        <v>-4.9999999999999989E-2</v>
      </c>
      <c r="H560" s="16">
        <f t="shared" si="427"/>
        <v>0.37</v>
      </c>
      <c r="I560" s="11">
        <f t="shared" si="415"/>
        <v>4.4186712350274774E-3</v>
      </c>
      <c r="J560" s="39">
        <f t="shared" si="416"/>
        <v>5.799505995973564E-3</v>
      </c>
      <c r="K560" s="39">
        <f t="shared" si="417"/>
        <v>172.42847937294525</v>
      </c>
      <c r="L560" s="39">
        <f t="shared" si="418"/>
        <v>-1.3808347609460866E-3</v>
      </c>
      <c r="M560" s="39">
        <f t="shared" si="419"/>
        <v>1.0218177231001041E-2</v>
      </c>
      <c r="N560" s="42"/>
      <c r="O560" s="8"/>
      <c r="P560" s="9"/>
      <c r="Q560" s="9"/>
      <c r="R560" s="8"/>
      <c r="S560" s="9"/>
      <c r="T560" s="9"/>
      <c r="U560" s="8"/>
      <c r="V560" s="9"/>
      <c r="W560" s="9"/>
      <c r="X560" s="9"/>
      <c r="Y560" s="8"/>
      <c r="Z560" s="9"/>
      <c r="AA560" s="8">
        <v>1</v>
      </c>
      <c r="AB560" s="9">
        <v>0</v>
      </c>
      <c r="AC560" s="8">
        <v>0</v>
      </c>
      <c r="AD560" s="9">
        <v>0</v>
      </c>
      <c r="AE560" s="9">
        <v>1</v>
      </c>
      <c r="AF560" s="9">
        <v>0</v>
      </c>
      <c r="AG560" s="9">
        <v>0</v>
      </c>
      <c r="AH560" s="8">
        <v>29805</v>
      </c>
      <c r="AI560" s="9">
        <v>73</v>
      </c>
      <c r="AJ560" s="9">
        <f t="shared" si="423"/>
        <v>29731</v>
      </c>
      <c r="AL560" s="7">
        <v>12</v>
      </c>
      <c r="AM560" s="7">
        <f t="shared" si="424"/>
        <v>19.110999999999997</v>
      </c>
      <c r="AN560" s="9">
        <v>1</v>
      </c>
      <c r="AO560" s="9">
        <v>0</v>
      </c>
      <c r="AP560" s="9">
        <v>0</v>
      </c>
      <c r="AQ560" s="9">
        <v>1</v>
      </c>
      <c r="AR560" s="9">
        <v>0</v>
      </c>
      <c r="AS560" s="9">
        <v>0</v>
      </c>
      <c r="AT560" s="8">
        <v>0</v>
      </c>
      <c r="AU560" s="9">
        <v>1</v>
      </c>
      <c r="AV560" s="31">
        <v>0</v>
      </c>
      <c r="AW560" s="9">
        <v>0</v>
      </c>
      <c r="AX560" s="9">
        <v>0</v>
      </c>
      <c r="AY560" s="31">
        <v>1</v>
      </c>
      <c r="AZ560" s="21">
        <v>1999</v>
      </c>
      <c r="BA560" s="23"/>
      <c r="BB560" s="39">
        <f t="shared" si="420"/>
        <v>0.61990000000000001</v>
      </c>
      <c r="BC560" s="39">
        <v>0.14649999999999999</v>
      </c>
      <c r="BD560" s="39">
        <v>0.22819999999999999</v>
      </c>
      <c r="BE560" s="59">
        <v>5.4000000000000003E-3</v>
      </c>
      <c r="BF560" s="39" t="s">
        <v>433</v>
      </c>
      <c r="BG560" s="59" t="s">
        <v>433</v>
      </c>
      <c r="BM560" s="57">
        <f t="shared" si="425"/>
        <v>0.53514991000000001</v>
      </c>
      <c r="BN560" s="18">
        <v>0.46485008999999999</v>
      </c>
      <c r="BO560">
        <v>1</v>
      </c>
      <c r="BP560" s="54">
        <v>0</v>
      </c>
      <c r="BQ560" t="s">
        <v>433</v>
      </c>
      <c r="BR560" s="54" t="s">
        <v>433</v>
      </c>
      <c r="BT560" s="18"/>
      <c r="BU560">
        <v>0.28489999999999999</v>
      </c>
      <c r="BV560" s="18">
        <f t="shared" si="421"/>
        <v>0.71510000000000007</v>
      </c>
      <c r="BW560" s="18" t="s">
        <v>144</v>
      </c>
      <c r="CD560" s="18"/>
      <c r="CG560" s="18"/>
      <c r="CJ560" s="25">
        <v>37.110999999999997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 s="18">
        <v>0</v>
      </c>
      <c r="CS560">
        <v>0</v>
      </c>
      <c r="CT560">
        <v>0</v>
      </c>
      <c r="CU560">
        <v>0</v>
      </c>
      <c r="CV560" s="18">
        <v>1</v>
      </c>
      <c r="CW560">
        <v>0</v>
      </c>
      <c r="CX560">
        <v>0</v>
      </c>
      <c r="CY560">
        <v>0</v>
      </c>
      <c r="CZ560">
        <v>0</v>
      </c>
      <c r="DA560" s="18">
        <v>0</v>
      </c>
      <c r="DB560">
        <v>1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0</v>
      </c>
      <c r="DI560">
        <v>0</v>
      </c>
      <c r="DJ560">
        <v>1</v>
      </c>
      <c r="DK560">
        <v>1</v>
      </c>
      <c r="DL560" s="18">
        <v>1</v>
      </c>
      <c r="DN560" s="18"/>
      <c r="DS560" s="43" t="s">
        <v>397</v>
      </c>
    </row>
    <row r="561" spans="1:123" x14ac:dyDescent="0.25">
      <c r="A561">
        <v>560</v>
      </c>
      <c r="B561">
        <v>35</v>
      </c>
      <c r="C561" s="25" t="s">
        <v>670</v>
      </c>
      <c r="D561" s="12">
        <v>2.1800000000000002</v>
      </c>
      <c r="E561" s="14">
        <v>1.8399999999999999</v>
      </c>
      <c r="F561" s="7">
        <f t="shared" si="422"/>
        <v>1.1847826086956523</v>
      </c>
      <c r="G561" s="7">
        <f t="shared" si="426"/>
        <v>0.3400000000000003</v>
      </c>
      <c r="H561" s="16">
        <f t="shared" si="427"/>
        <v>4.0199999999999996</v>
      </c>
      <c r="I561" s="11">
        <f t="shared" si="415"/>
        <v>6.9835322069161203E-3</v>
      </c>
      <c r="J561" s="39">
        <f t="shared" si="416"/>
        <v>5.8943574590484679E-3</v>
      </c>
      <c r="K561" s="39">
        <f t="shared" si="417"/>
        <v>169.65377599637995</v>
      </c>
      <c r="L561" s="39">
        <f t="shared" si="418"/>
        <v>1.0891747478676524E-3</v>
      </c>
      <c r="M561" s="39">
        <f t="shared" si="419"/>
        <v>1.2877889665964589E-2</v>
      </c>
      <c r="N561" s="42"/>
      <c r="O561" s="8"/>
      <c r="P561" s="9"/>
      <c r="Q561" s="9"/>
      <c r="R561" s="8"/>
      <c r="S561" s="9"/>
      <c r="T561" s="9"/>
      <c r="U561" s="8"/>
      <c r="V561" s="9"/>
      <c r="W561" s="9"/>
      <c r="X561" s="9"/>
      <c r="Y561" s="8"/>
      <c r="Z561" s="9"/>
      <c r="AA561" s="8">
        <v>1</v>
      </c>
      <c r="AB561" s="9">
        <v>0</v>
      </c>
      <c r="AC561" s="8">
        <v>0</v>
      </c>
      <c r="AD561" s="9">
        <v>0</v>
      </c>
      <c r="AE561" s="9">
        <v>1</v>
      </c>
      <c r="AF561" s="9">
        <v>0</v>
      </c>
      <c r="AG561" s="9">
        <v>0</v>
      </c>
      <c r="AH561" s="8">
        <v>28855</v>
      </c>
      <c r="AI561" s="9">
        <v>73</v>
      </c>
      <c r="AJ561" s="9">
        <f t="shared" si="423"/>
        <v>28781</v>
      </c>
      <c r="AL561" s="7">
        <v>15.5</v>
      </c>
      <c r="AM561" s="7">
        <f t="shared" si="424"/>
        <v>13.378999999999998</v>
      </c>
      <c r="AN561" s="9">
        <v>1</v>
      </c>
      <c r="AO561" s="9">
        <v>0</v>
      </c>
      <c r="AP561" s="9">
        <v>0</v>
      </c>
      <c r="AQ561" s="9">
        <v>1</v>
      </c>
      <c r="AR561" s="9">
        <v>0</v>
      </c>
      <c r="AS561" s="9">
        <v>0</v>
      </c>
      <c r="AT561" s="8">
        <v>0</v>
      </c>
      <c r="AU561" s="9">
        <v>1</v>
      </c>
      <c r="AV561" s="31">
        <v>0</v>
      </c>
      <c r="AW561" s="9">
        <v>0</v>
      </c>
      <c r="AX561" s="9">
        <v>0</v>
      </c>
      <c r="AY561" s="31">
        <v>1</v>
      </c>
      <c r="AZ561" s="21">
        <v>1983</v>
      </c>
      <c r="BA561" s="23"/>
      <c r="BB561" s="39">
        <f t="shared" si="420"/>
        <v>0.75960000000000005</v>
      </c>
      <c r="BC561" s="39">
        <v>0.14369999999999999</v>
      </c>
      <c r="BD561" s="39">
        <v>9.5100000000000004E-2</v>
      </c>
      <c r="BE561" s="59">
        <v>1.6000000000000001E-3</v>
      </c>
      <c r="BF561" s="39" t="s">
        <v>433</v>
      </c>
      <c r="BG561" s="59" t="s">
        <v>433</v>
      </c>
      <c r="BM561" s="57">
        <f t="shared" si="425"/>
        <v>0.54134831999999999</v>
      </c>
      <c r="BN561" s="18">
        <v>0.45865168000000001</v>
      </c>
      <c r="BO561">
        <v>1</v>
      </c>
      <c r="BP561" s="54">
        <v>0</v>
      </c>
      <c r="BQ561" t="s">
        <v>433</v>
      </c>
      <c r="BR561" s="54" t="s">
        <v>433</v>
      </c>
      <c r="BT561" s="18"/>
      <c r="BU561">
        <v>0.30980000000000002</v>
      </c>
      <c r="BV561" s="18">
        <f t="shared" si="421"/>
        <v>0.69019999999999992</v>
      </c>
      <c r="BW561" s="18" t="s">
        <v>144</v>
      </c>
      <c r="CD561" s="18"/>
      <c r="CG561" s="18"/>
      <c r="CJ561" s="25">
        <v>34.878999999999998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 s="18">
        <v>0</v>
      </c>
      <c r="CS561">
        <v>0</v>
      </c>
      <c r="CT561">
        <v>0</v>
      </c>
      <c r="CU561">
        <v>0</v>
      </c>
      <c r="CV561" s="18">
        <v>1</v>
      </c>
      <c r="CW561">
        <v>0</v>
      </c>
      <c r="CX561">
        <v>0</v>
      </c>
      <c r="CY561">
        <v>0</v>
      </c>
      <c r="CZ561">
        <v>0</v>
      </c>
      <c r="DA561" s="18">
        <v>0</v>
      </c>
      <c r="DB561">
        <v>1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1</v>
      </c>
      <c r="DK561">
        <v>1</v>
      </c>
      <c r="DL561" s="18">
        <v>1</v>
      </c>
      <c r="DN561" s="18"/>
      <c r="DS561" s="43" t="s">
        <v>397</v>
      </c>
    </row>
    <row r="562" spans="1:123" x14ac:dyDescent="0.25">
      <c r="A562">
        <v>561</v>
      </c>
      <c r="B562">
        <v>35</v>
      </c>
      <c r="C562" s="25" t="s">
        <v>670</v>
      </c>
      <c r="D562" s="12">
        <v>-2.11</v>
      </c>
      <c r="E562" s="14">
        <v>1.1499999999999999</v>
      </c>
      <c r="F562" s="7">
        <f t="shared" si="422"/>
        <v>-1.8347826086956522</v>
      </c>
      <c r="G562" s="7">
        <f t="shared" si="426"/>
        <v>-3.26</v>
      </c>
      <c r="H562" s="16">
        <f t="shared" si="427"/>
        <v>-0.96</v>
      </c>
      <c r="I562" s="11">
        <f t="shared" si="415"/>
        <v>-1.1307872575350824E-2</v>
      </c>
      <c r="J562" s="39">
        <f t="shared" si="416"/>
        <v>6.1630585126319663E-3</v>
      </c>
      <c r="K562" s="39">
        <f t="shared" si="417"/>
        <v>162.2570997744665</v>
      </c>
      <c r="L562" s="39">
        <f t="shared" si="418"/>
        <v>-1.747093108798279E-2</v>
      </c>
      <c r="M562" s="39">
        <f t="shared" si="419"/>
        <v>-5.144814062718858E-3</v>
      </c>
      <c r="N562" s="42"/>
      <c r="O562" s="8"/>
      <c r="P562" s="9"/>
      <c r="Q562" s="9"/>
      <c r="R562" s="8"/>
      <c r="S562" s="9"/>
      <c r="T562" s="9"/>
      <c r="U562" s="8"/>
      <c r="V562" s="9"/>
      <c r="W562" s="9"/>
      <c r="X562" s="9"/>
      <c r="Y562" s="8"/>
      <c r="Z562" s="9"/>
      <c r="AA562" s="8">
        <v>1</v>
      </c>
      <c r="AB562" s="9">
        <v>0</v>
      </c>
      <c r="AC562" s="8">
        <v>0</v>
      </c>
      <c r="AD562" s="9">
        <v>0</v>
      </c>
      <c r="AE562" s="9">
        <v>1</v>
      </c>
      <c r="AF562" s="9">
        <v>0</v>
      </c>
      <c r="AG562" s="9">
        <v>0</v>
      </c>
      <c r="AH562" s="8">
        <v>26398</v>
      </c>
      <c r="AI562" s="9">
        <v>73</v>
      </c>
      <c r="AJ562" s="9">
        <f t="shared" si="423"/>
        <v>26324</v>
      </c>
      <c r="AL562" s="7">
        <v>15.5</v>
      </c>
      <c r="AM562" s="7">
        <f t="shared" si="424"/>
        <v>15.269599999999997</v>
      </c>
      <c r="AN562" s="9">
        <v>1</v>
      </c>
      <c r="AO562" s="9">
        <v>0</v>
      </c>
      <c r="AP562" s="9">
        <v>0</v>
      </c>
      <c r="AQ562" s="9">
        <v>1</v>
      </c>
      <c r="AR562" s="9">
        <v>0</v>
      </c>
      <c r="AS562" s="9">
        <v>0</v>
      </c>
      <c r="AT562" s="8">
        <v>0</v>
      </c>
      <c r="AU562" s="9">
        <v>1</v>
      </c>
      <c r="AV562" s="31">
        <v>0</v>
      </c>
      <c r="AW562" s="9">
        <v>0</v>
      </c>
      <c r="AX562" s="9">
        <v>0</v>
      </c>
      <c r="AY562" s="31">
        <v>1</v>
      </c>
      <c r="AZ562" s="21">
        <v>1993</v>
      </c>
      <c r="BA562" s="23"/>
      <c r="BB562" s="39">
        <f t="shared" si="420"/>
        <v>0.69320000000000004</v>
      </c>
      <c r="BC562" s="39">
        <v>0.1447</v>
      </c>
      <c r="BD562" s="39">
        <v>0.1585</v>
      </c>
      <c r="BE562" s="59">
        <v>3.5999999999999999E-3</v>
      </c>
      <c r="BF562" s="39" t="s">
        <v>433</v>
      </c>
      <c r="BG562" s="59" t="s">
        <v>433</v>
      </c>
      <c r="BM562" s="57">
        <f t="shared" si="425"/>
        <v>0.52929399999999993</v>
      </c>
      <c r="BN562" s="18">
        <v>0.47070600000000001</v>
      </c>
      <c r="BO562">
        <v>1</v>
      </c>
      <c r="BP562" s="54">
        <v>0</v>
      </c>
      <c r="BQ562" t="s">
        <v>433</v>
      </c>
      <c r="BR562" s="54" t="s">
        <v>433</v>
      </c>
      <c r="BT562" s="18"/>
      <c r="BU562">
        <v>0.28499999999999998</v>
      </c>
      <c r="BV562" s="18">
        <f t="shared" si="421"/>
        <v>0.71500000000000008</v>
      </c>
      <c r="BW562" s="18" t="s">
        <v>144</v>
      </c>
      <c r="CD562" s="18"/>
      <c r="CG562" s="18"/>
      <c r="CJ562" s="25">
        <v>36.769599999999997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 s="18">
        <v>0</v>
      </c>
      <c r="CS562">
        <v>0</v>
      </c>
      <c r="CT562">
        <v>0</v>
      </c>
      <c r="CU562">
        <v>0</v>
      </c>
      <c r="CV562" s="18">
        <v>1</v>
      </c>
      <c r="CW562">
        <v>0</v>
      </c>
      <c r="CX562">
        <v>0</v>
      </c>
      <c r="CY562">
        <v>0</v>
      </c>
      <c r="CZ562">
        <v>0</v>
      </c>
      <c r="DA562" s="18">
        <v>0</v>
      </c>
      <c r="DB562">
        <v>1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1</v>
      </c>
      <c r="DK562">
        <v>1</v>
      </c>
      <c r="DL562" s="18">
        <v>1</v>
      </c>
      <c r="DN562" s="18"/>
      <c r="DS562" s="43" t="s">
        <v>397</v>
      </c>
    </row>
    <row r="563" spans="1:123" s="69" customFormat="1" x14ac:dyDescent="0.25">
      <c r="A563" s="69">
        <v>562</v>
      </c>
      <c r="B563" s="69">
        <v>35</v>
      </c>
      <c r="C563" s="70" t="s">
        <v>670</v>
      </c>
      <c r="D563" s="71">
        <v>-7.0000000000000007E-2</v>
      </c>
      <c r="E563" s="72">
        <v>0.95</v>
      </c>
      <c r="F563" s="73">
        <f t="shared" si="422"/>
        <v>-7.3684210526315796E-2</v>
      </c>
      <c r="G563" s="73">
        <f t="shared" si="426"/>
        <v>-1.02</v>
      </c>
      <c r="H563" s="74">
        <f t="shared" si="427"/>
        <v>0.87999999999999989</v>
      </c>
      <c r="I563" s="75">
        <f t="shared" si="415"/>
        <v>-4.2733615355302289E-4</v>
      </c>
      <c r="J563" s="76">
        <f t="shared" si="416"/>
        <v>5.7995620839338818E-3</v>
      </c>
      <c r="K563" s="76">
        <f t="shared" si="417"/>
        <v>172.42681180536536</v>
      </c>
      <c r="L563" s="76">
        <f t="shared" si="418"/>
        <v>-6.2268982374869049E-3</v>
      </c>
      <c r="M563" s="76">
        <f t="shared" si="419"/>
        <v>5.3722259303808587E-3</v>
      </c>
      <c r="N563" s="77"/>
      <c r="O563" s="78"/>
      <c r="P563" s="79"/>
      <c r="Q563" s="79"/>
      <c r="R563" s="78"/>
      <c r="S563" s="79"/>
      <c r="T563" s="79"/>
      <c r="U563" s="78"/>
      <c r="V563" s="79"/>
      <c r="W563" s="79"/>
      <c r="X563" s="79"/>
      <c r="Y563" s="78"/>
      <c r="Z563" s="79"/>
      <c r="AA563" s="78">
        <v>1</v>
      </c>
      <c r="AB563" s="79">
        <v>0</v>
      </c>
      <c r="AC563" s="78">
        <v>0</v>
      </c>
      <c r="AD563" s="79">
        <v>0</v>
      </c>
      <c r="AE563" s="79">
        <v>1</v>
      </c>
      <c r="AF563" s="79">
        <v>0</v>
      </c>
      <c r="AG563" s="79">
        <v>0</v>
      </c>
      <c r="AH563" s="78">
        <v>29805</v>
      </c>
      <c r="AI563" s="79">
        <v>73</v>
      </c>
      <c r="AJ563" s="79">
        <f t="shared" si="423"/>
        <v>29731</v>
      </c>
      <c r="AK563" s="79"/>
      <c r="AL563" s="73">
        <v>15.5</v>
      </c>
      <c r="AM563" s="73">
        <f t="shared" si="424"/>
        <v>15.610999999999997</v>
      </c>
      <c r="AN563" s="79">
        <v>1</v>
      </c>
      <c r="AO563" s="79">
        <v>0</v>
      </c>
      <c r="AP563" s="79">
        <v>0</v>
      </c>
      <c r="AQ563" s="79">
        <v>1</v>
      </c>
      <c r="AR563" s="79">
        <v>0</v>
      </c>
      <c r="AS563" s="79">
        <v>0</v>
      </c>
      <c r="AT563" s="78">
        <v>0</v>
      </c>
      <c r="AU563" s="79">
        <v>1</v>
      </c>
      <c r="AV563" s="80">
        <v>0</v>
      </c>
      <c r="AW563" s="79">
        <v>0</v>
      </c>
      <c r="AX563" s="79">
        <v>0</v>
      </c>
      <c r="AY563" s="80">
        <v>1</v>
      </c>
      <c r="AZ563" s="81">
        <v>1999</v>
      </c>
      <c r="BA563" s="82"/>
      <c r="BB563" s="76">
        <f t="shared" si="420"/>
        <v>0.61990000000000001</v>
      </c>
      <c r="BC563" s="76">
        <v>0.14649999999999999</v>
      </c>
      <c r="BD563" s="76">
        <v>0.22819999999999999</v>
      </c>
      <c r="BE563" s="83">
        <v>5.4000000000000003E-3</v>
      </c>
      <c r="BF563" s="76" t="s">
        <v>433</v>
      </c>
      <c r="BG563" s="83" t="s">
        <v>433</v>
      </c>
      <c r="BH563" s="76"/>
      <c r="BI563" s="76"/>
      <c r="BJ563" s="76"/>
      <c r="BK563" s="76"/>
      <c r="BL563" s="76"/>
      <c r="BM563" s="84">
        <f t="shared" si="425"/>
        <v>0.53514991000000001</v>
      </c>
      <c r="BN563" s="85">
        <v>0.46485008999999999</v>
      </c>
      <c r="BO563" s="69">
        <v>1</v>
      </c>
      <c r="BP563" s="86">
        <v>0</v>
      </c>
      <c r="BQ563" s="69" t="s">
        <v>433</v>
      </c>
      <c r="BR563" s="86" t="s">
        <v>433</v>
      </c>
      <c r="BT563" s="85"/>
      <c r="BU563" s="69">
        <v>0.28489999999999999</v>
      </c>
      <c r="BV563" s="85">
        <f t="shared" si="421"/>
        <v>0.71510000000000007</v>
      </c>
      <c r="BW563" s="85" t="s">
        <v>144</v>
      </c>
      <c r="CD563" s="85"/>
      <c r="CG563" s="85"/>
      <c r="CJ563" s="70">
        <v>37.110999999999997</v>
      </c>
      <c r="CK563" s="69">
        <v>0</v>
      </c>
      <c r="CL563" s="69">
        <v>0</v>
      </c>
      <c r="CM563" s="69">
        <v>0</v>
      </c>
      <c r="CN563" s="69">
        <v>0</v>
      </c>
      <c r="CO563" s="69">
        <v>0</v>
      </c>
      <c r="CP563" s="69">
        <v>0</v>
      </c>
      <c r="CQ563" s="69">
        <v>1</v>
      </c>
      <c r="CR563" s="85">
        <v>0</v>
      </c>
      <c r="CS563" s="69">
        <v>0</v>
      </c>
      <c r="CT563" s="69">
        <v>0</v>
      </c>
      <c r="CU563" s="69">
        <v>0</v>
      </c>
      <c r="CV563" s="85">
        <v>1</v>
      </c>
      <c r="CW563" s="69">
        <v>0</v>
      </c>
      <c r="CX563" s="69">
        <v>0</v>
      </c>
      <c r="CY563" s="69">
        <v>0</v>
      </c>
      <c r="CZ563" s="69">
        <v>0</v>
      </c>
      <c r="DA563" s="85">
        <v>0</v>
      </c>
      <c r="DB563" s="69">
        <v>1</v>
      </c>
      <c r="DC563" s="69">
        <v>0</v>
      </c>
      <c r="DD563" s="69">
        <v>0</v>
      </c>
      <c r="DE563" s="69">
        <v>0</v>
      </c>
      <c r="DF563" s="69">
        <v>1</v>
      </c>
      <c r="DG563" s="69">
        <v>0</v>
      </c>
      <c r="DH563" s="69">
        <v>0</v>
      </c>
      <c r="DI563" s="69">
        <v>0</v>
      </c>
      <c r="DJ563" s="69">
        <v>1</v>
      </c>
      <c r="DK563" s="69">
        <v>1</v>
      </c>
      <c r="DL563" s="85">
        <v>1</v>
      </c>
      <c r="DN563" s="85"/>
      <c r="DR563" s="70"/>
      <c r="DS563" s="87" t="s">
        <v>397</v>
      </c>
    </row>
    <row r="564" spans="1:123" x14ac:dyDescent="0.25">
      <c r="A564">
        <v>563</v>
      </c>
      <c r="B564">
        <v>36</v>
      </c>
      <c r="C564" s="25" t="s">
        <v>678</v>
      </c>
      <c r="D564" s="12">
        <v>11.1</v>
      </c>
      <c r="E564" s="14">
        <f>D564/F564</f>
        <v>0.44758064516129031</v>
      </c>
      <c r="F564" s="7">
        <v>24.8</v>
      </c>
      <c r="G564" s="7">
        <f t="shared" ref="G564:G578" si="428">D564-E564</f>
        <v>10.65241935483871</v>
      </c>
      <c r="H564" s="16">
        <f t="shared" ref="H564:H578" si="429">D564+E564</f>
        <v>11.54758064516129</v>
      </c>
      <c r="I564" s="11">
        <f t="shared" ref="I564:I578" si="430">IFERROR(F564/SQRT(F564^2+AJ564), "X")</f>
        <v>0.53861649976244053</v>
      </c>
      <c r="J564" s="39">
        <f t="shared" ref="J564:J578" si="431">IFERROR(SQRT((1-I564^2)/AJ564), "X")</f>
        <v>2.1718407248485505E-2</v>
      </c>
      <c r="K564" s="39">
        <f t="shared" ref="K564:K578" si="432">IFERROR(1/J564, "X")</f>
        <v>46.043892103079209</v>
      </c>
      <c r="L564" s="39">
        <f t="shared" ref="L564:L578" si="433">IFERROR(I564-J564, "X")</f>
        <v>0.51689809251395502</v>
      </c>
      <c r="M564" s="39">
        <f t="shared" ref="M564:M578" si="434">IFERROR(I564+J564, "X")</f>
        <v>0.56033490701092603</v>
      </c>
      <c r="N564" s="42"/>
      <c r="O564" s="8"/>
      <c r="P564" s="9"/>
      <c r="Q564" s="9"/>
      <c r="R564" s="8"/>
      <c r="S564" s="9"/>
      <c r="T564" s="9"/>
      <c r="U564" s="8"/>
      <c r="V564" s="9"/>
      <c r="W564" s="9"/>
      <c r="X564" s="9"/>
      <c r="Y564" s="8"/>
      <c r="Z564" s="9"/>
      <c r="AA564" s="8">
        <v>1</v>
      </c>
      <c r="AB564" s="9">
        <v>0</v>
      </c>
      <c r="AC564" s="8">
        <v>0</v>
      </c>
      <c r="AD564" s="9">
        <v>0</v>
      </c>
      <c r="AE564" s="9">
        <v>0</v>
      </c>
      <c r="AF564" s="9">
        <v>1</v>
      </c>
      <c r="AG564" s="9">
        <v>0</v>
      </c>
      <c r="AH564" s="8">
        <v>1510</v>
      </c>
      <c r="AI564" s="9">
        <v>4</v>
      </c>
      <c r="AJ564" s="9">
        <f t="shared" si="423"/>
        <v>1505</v>
      </c>
      <c r="AL564" s="7">
        <f>(7.477*$BO564+9.003*$BP564)</f>
        <v>7.66012</v>
      </c>
      <c r="AM564" s="7">
        <f>(17.561*$BO564+11.448*$BP564)</f>
        <v>16.827439999999999</v>
      </c>
      <c r="AN564" s="9">
        <v>1</v>
      </c>
      <c r="AO564" s="9">
        <v>0</v>
      </c>
      <c r="AP564" s="9">
        <v>0</v>
      </c>
      <c r="AQ564" s="9">
        <v>1</v>
      </c>
      <c r="AR564" s="9">
        <v>0</v>
      </c>
      <c r="AS564" s="9">
        <v>0</v>
      </c>
      <c r="AT564" s="8">
        <v>1</v>
      </c>
      <c r="AU564" s="9">
        <v>0</v>
      </c>
      <c r="AV564" s="31">
        <v>0</v>
      </c>
      <c r="AW564" s="9">
        <v>0</v>
      </c>
      <c r="AX564" s="9">
        <v>0</v>
      </c>
      <c r="AY564" s="31">
        <v>1</v>
      </c>
      <c r="AZ564" s="21">
        <v>1986</v>
      </c>
      <c r="BA564" s="23"/>
      <c r="BB564" s="39">
        <v>0.36</v>
      </c>
      <c r="BC564" s="39">
        <v>0.49</v>
      </c>
      <c r="BD564" s="39">
        <v>0.13</v>
      </c>
      <c r="BE564" s="59">
        <v>0.02</v>
      </c>
      <c r="BF564" s="39" t="s">
        <v>433</v>
      </c>
      <c r="BG564" s="59" t="s">
        <v>433</v>
      </c>
      <c r="BM564" s="57">
        <v>1</v>
      </c>
      <c r="BN564" s="18">
        <v>0</v>
      </c>
      <c r="BO564">
        <v>0.88</v>
      </c>
      <c r="BP564" s="54">
        <f>1-BO564</f>
        <v>0.12</v>
      </c>
      <c r="BQ564" s="53">
        <f>1-BR564</f>
        <v>0.54400000000000004</v>
      </c>
      <c r="BR564" s="54">
        <f>(0.45*$BO564+0.5*$BP564)</f>
        <v>0.45600000000000002</v>
      </c>
      <c r="BT564" s="18"/>
      <c r="BU564">
        <v>0</v>
      </c>
      <c r="BV564" s="18">
        <v>1</v>
      </c>
      <c r="BW564" s="18" t="s">
        <v>224</v>
      </c>
      <c r="CD564" s="18"/>
      <c r="CG564" s="18"/>
      <c r="CJ564" s="116">
        <f>AM564+AL564+7</f>
        <v>31.487559999999998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 s="18">
        <v>0</v>
      </c>
      <c r="CS564">
        <v>0</v>
      </c>
      <c r="CT564">
        <v>0</v>
      </c>
      <c r="CU564">
        <v>0</v>
      </c>
      <c r="CV564" s="18">
        <v>1</v>
      </c>
      <c r="CW564">
        <v>0</v>
      </c>
      <c r="CX564">
        <v>0</v>
      </c>
      <c r="CY564">
        <v>0</v>
      </c>
      <c r="CZ564">
        <v>0</v>
      </c>
      <c r="DA564" s="18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1</v>
      </c>
      <c r="DI564">
        <v>0</v>
      </c>
      <c r="DJ564">
        <v>0</v>
      </c>
      <c r="DK564">
        <v>0</v>
      </c>
      <c r="DL564" s="18">
        <v>0</v>
      </c>
      <c r="DN564" s="18"/>
      <c r="DS564" s="43" t="s">
        <v>397</v>
      </c>
    </row>
    <row r="565" spans="1:123" x14ac:dyDescent="0.25">
      <c r="A565">
        <v>564</v>
      </c>
      <c r="B565">
        <v>36</v>
      </c>
      <c r="C565" s="25" t="s">
        <v>678</v>
      </c>
      <c r="D565" s="12">
        <v>10.9</v>
      </c>
      <c r="E565" s="14">
        <f t="shared" ref="E565:E578" si="435">D565/F565</f>
        <v>0.47996477322765302</v>
      </c>
      <c r="F565" s="7">
        <v>22.71</v>
      </c>
      <c r="G565" s="7">
        <f t="shared" si="428"/>
        <v>10.420035226772347</v>
      </c>
      <c r="H565" s="16">
        <f t="shared" si="429"/>
        <v>11.379964773227654</v>
      </c>
      <c r="I565" s="11">
        <f t="shared" si="430"/>
        <v>0.54588442624056877</v>
      </c>
      <c r="J565" s="39">
        <f t="shared" si="431"/>
        <v>2.4037183013675419E-2</v>
      </c>
      <c r="K565" s="39">
        <f t="shared" si="432"/>
        <v>41.602212681538944</v>
      </c>
      <c r="L565" s="39">
        <f t="shared" si="433"/>
        <v>0.52184724322689335</v>
      </c>
      <c r="M565" s="39">
        <f t="shared" si="434"/>
        <v>0.56992160925424418</v>
      </c>
      <c r="N565" s="42"/>
      <c r="O565" s="8"/>
      <c r="P565" s="9"/>
      <c r="Q565" s="9"/>
      <c r="R565" s="8"/>
      <c r="S565" s="9"/>
      <c r="T565" s="9"/>
      <c r="U565" s="8"/>
      <c r="V565" s="9"/>
      <c r="W565" s="9"/>
      <c r="X565" s="9"/>
      <c r="Y565" s="8"/>
      <c r="Z565" s="9"/>
      <c r="AA565" s="8">
        <v>1</v>
      </c>
      <c r="AB565" s="9">
        <v>0</v>
      </c>
      <c r="AC565" s="8">
        <v>0</v>
      </c>
      <c r="AD565" s="9">
        <v>0</v>
      </c>
      <c r="AE565" s="9">
        <v>0</v>
      </c>
      <c r="AF565" s="9">
        <v>1</v>
      </c>
      <c r="AG565" s="9">
        <v>0</v>
      </c>
      <c r="AH565" s="8">
        <v>1220</v>
      </c>
      <c r="AI565" s="9">
        <v>4</v>
      </c>
      <c r="AJ565" s="9">
        <f t="shared" si="423"/>
        <v>1215</v>
      </c>
      <c r="AL565" s="7">
        <f t="shared" ref="AL565:AL584" si="436">(7.477*BO565+9.003*BP565)</f>
        <v>7.4770000000000003</v>
      </c>
      <c r="AM565" s="7">
        <f t="shared" ref="AM565:AM584" si="437">(17.561*$BO565+11.448*$BP565)</f>
        <v>17.561</v>
      </c>
      <c r="AN565" s="9">
        <v>1</v>
      </c>
      <c r="AO565" s="9">
        <v>0</v>
      </c>
      <c r="AP565" s="9">
        <v>0</v>
      </c>
      <c r="AQ565" s="9">
        <v>1</v>
      </c>
      <c r="AR565" s="9">
        <v>0</v>
      </c>
      <c r="AS565" s="9">
        <v>0</v>
      </c>
      <c r="AT565" s="8">
        <v>1</v>
      </c>
      <c r="AU565" s="9">
        <v>0</v>
      </c>
      <c r="AV565" s="31">
        <v>0</v>
      </c>
      <c r="AW565" s="9">
        <v>0</v>
      </c>
      <c r="AX565" s="9">
        <v>0</v>
      </c>
      <c r="AY565" s="31">
        <v>1</v>
      </c>
      <c r="AZ565" s="21">
        <v>1986</v>
      </c>
      <c r="BA565" s="23"/>
      <c r="BB565" s="39">
        <v>0.36</v>
      </c>
      <c r="BC565" s="39">
        <v>0.49</v>
      </c>
      <c r="BD565" s="39">
        <v>0.13</v>
      </c>
      <c r="BE565" s="59">
        <v>0.02</v>
      </c>
      <c r="BF565" s="39" t="s">
        <v>433</v>
      </c>
      <c r="BG565" s="59" t="s">
        <v>433</v>
      </c>
      <c r="BM565" s="57">
        <v>1</v>
      </c>
      <c r="BN565" s="18">
        <v>0</v>
      </c>
      <c r="BO565">
        <v>1</v>
      </c>
      <c r="BP565" s="54">
        <v>0</v>
      </c>
      <c r="BQ565" s="53">
        <f t="shared" ref="BQ565:BQ584" si="438">1-BR565</f>
        <v>0.55000000000000004</v>
      </c>
      <c r="BR565" s="54">
        <f t="shared" ref="BR565:BR584" si="439">(0.45*$BO565+0.5*$BP565)</f>
        <v>0.45</v>
      </c>
      <c r="BT565" s="18"/>
      <c r="BU565">
        <v>0</v>
      </c>
      <c r="BV565" s="18">
        <v>1</v>
      </c>
      <c r="BW565" s="18" t="s">
        <v>224</v>
      </c>
      <c r="CD565" s="18"/>
      <c r="CG565" s="18"/>
      <c r="CJ565" s="116">
        <f t="shared" ref="CJ565:CJ584" si="440">AM565+AL565+7</f>
        <v>32.037999999999997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 s="18">
        <v>0</v>
      </c>
      <c r="CS565">
        <v>0</v>
      </c>
      <c r="CT565">
        <v>0</v>
      </c>
      <c r="CU565">
        <v>0</v>
      </c>
      <c r="CV565" s="18">
        <v>1</v>
      </c>
      <c r="CW565">
        <v>0</v>
      </c>
      <c r="CX565">
        <v>0</v>
      </c>
      <c r="CY565">
        <v>0</v>
      </c>
      <c r="CZ565">
        <v>0</v>
      </c>
      <c r="DA565" s="18">
        <v>0</v>
      </c>
      <c r="DB565">
        <v>0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 s="18">
        <v>0</v>
      </c>
      <c r="DN565" s="18"/>
      <c r="DS565" s="43" t="s">
        <v>397</v>
      </c>
    </row>
    <row r="566" spans="1:123" x14ac:dyDescent="0.25">
      <c r="A566">
        <v>565</v>
      </c>
      <c r="B566">
        <v>36</v>
      </c>
      <c r="C566" s="25" t="s">
        <v>678</v>
      </c>
      <c r="D566" s="12">
        <v>12.8</v>
      </c>
      <c r="E566" s="14">
        <f t="shared" si="435"/>
        <v>1.2598425196850394</v>
      </c>
      <c r="F566" s="7">
        <v>10.16</v>
      </c>
      <c r="G566" s="7">
        <f t="shared" si="428"/>
        <v>11.540157480314962</v>
      </c>
      <c r="H566" s="16">
        <f t="shared" si="429"/>
        <v>14.05984251968504</v>
      </c>
      <c r="I566" s="11">
        <f t="shared" si="430"/>
        <v>0.51564596422723608</v>
      </c>
      <c r="J566" s="39">
        <f t="shared" si="431"/>
        <v>5.0752555534176777E-2</v>
      </c>
      <c r="K566" s="39">
        <f t="shared" si="432"/>
        <v>19.703441323789104</v>
      </c>
      <c r="L566" s="39">
        <f t="shared" si="433"/>
        <v>0.46489340869305928</v>
      </c>
      <c r="M566" s="39">
        <f t="shared" si="434"/>
        <v>0.56639851976141287</v>
      </c>
      <c r="N566" s="42"/>
      <c r="O566" s="8"/>
      <c r="P566" s="9"/>
      <c r="Q566" s="9"/>
      <c r="R566" s="8"/>
      <c r="S566" s="9"/>
      <c r="T566" s="9"/>
      <c r="U566" s="8"/>
      <c r="V566" s="9"/>
      <c r="W566" s="9"/>
      <c r="X566" s="9"/>
      <c r="Y566" s="8"/>
      <c r="Z566" s="9"/>
      <c r="AA566" s="8">
        <v>1</v>
      </c>
      <c r="AB566" s="9">
        <v>0</v>
      </c>
      <c r="AC566" s="8">
        <v>0</v>
      </c>
      <c r="AD566" s="9">
        <v>0</v>
      </c>
      <c r="AE566" s="9">
        <v>0</v>
      </c>
      <c r="AF566" s="9">
        <v>1</v>
      </c>
      <c r="AG566" s="9">
        <v>0</v>
      </c>
      <c r="AH566" s="8">
        <v>290</v>
      </c>
      <c r="AI566" s="9">
        <v>4</v>
      </c>
      <c r="AJ566" s="9">
        <f t="shared" si="423"/>
        <v>285</v>
      </c>
      <c r="AL566" s="7">
        <f>(7.477*BO566+9.003*BP566)</f>
        <v>9.0030000000000001</v>
      </c>
      <c r="AM566" s="7">
        <f t="shared" si="437"/>
        <v>11.448</v>
      </c>
      <c r="AN566" s="9">
        <v>1</v>
      </c>
      <c r="AO566" s="9">
        <v>0</v>
      </c>
      <c r="AP566" s="9">
        <v>0</v>
      </c>
      <c r="AQ566" s="9">
        <v>1</v>
      </c>
      <c r="AR566" s="9">
        <v>0</v>
      </c>
      <c r="AS566" s="9">
        <v>0</v>
      </c>
      <c r="AT566" s="8">
        <v>1</v>
      </c>
      <c r="AU566" s="9">
        <v>0</v>
      </c>
      <c r="AV566" s="31">
        <v>0</v>
      </c>
      <c r="AW566" s="9">
        <v>0</v>
      </c>
      <c r="AX566" s="9">
        <v>0</v>
      </c>
      <c r="AY566" s="31">
        <v>1</v>
      </c>
      <c r="AZ566" s="21">
        <v>1986</v>
      </c>
      <c r="BA566" s="23"/>
      <c r="BB566" s="39">
        <v>0.36</v>
      </c>
      <c r="BC566" s="39">
        <v>0.49</v>
      </c>
      <c r="BD566" s="39">
        <v>0.13</v>
      </c>
      <c r="BE566" s="59">
        <v>0.02</v>
      </c>
      <c r="BF566" s="39" t="s">
        <v>433</v>
      </c>
      <c r="BG566" s="59" t="s">
        <v>433</v>
      </c>
      <c r="BM566" s="57">
        <v>1</v>
      </c>
      <c r="BN566" s="18">
        <v>0</v>
      </c>
      <c r="BO566">
        <v>0</v>
      </c>
      <c r="BP566" s="54">
        <v>1</v>
      </c>
      <c r="BQ566" s="53">
        <f t="shared" si="438"/>
        <v>0.5</v>
      </c>
      <c r="BR566" s="54">
        <f t="shared" si="439"/>
        <v>0.5</v>
      </c>
      <c r="BT566" s="18"/>
      <c r="BU566">
        <v>0</v>
      </c>
      <c r="BV566" s="18">
        <v>1</v>
      </c>
      <c r="BW566" s="18" t="s">
        <v>224</v>
      </c>
      <c r="CD566" s="18"/>
      <c r="CG566" s="18"/>
      <c r="CJ566" s="116">
        <f t="shared" si="440"/>
        <v>27.451000000000001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 s="18">
        <v>0</v>
      </c>
      <c r="CS566">
        <v>0</v>
      </c>
      <c r="CT566">
        <v>0</v>
      </c>
      <c r="CU566">
        <v>0</v>
      </c>
      <c r="CV566" s="18">
        <v>1</v>
      </c>
      <c r="CW566">
        <v>0</v>
      </c>
      <c r="CX566">
        <v>0</v>
      </c>
      <c r="CY566">
        <v>0</v>
      </c>
      <c r="CZ566">
        <v>0</v>
      </c>
      <c r="DA566" s="18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 s="18">
        <v>0</v>
      </c>
      <c r="DN566" s="18"/>
      <c r="DS566" s="43" t="s">
        <v>397</v>
      </c>
    </row>
    <row r="567" spans="1:123" x14ac:dyDescent="0.25">
      <c r="A567">
        <v>566</v>
      </c>
      <c r="B567">
        <v>36</v>
      </c>
      <c r="C567" s="25" t="s">
        <v>678</v>
      </c>
      <c r="D567" s="12">
        <v>6.5</v>
      </c>
      <c r="E567" s="14">
        <f t="shared" si="435"/>
        <v>0.93525179856115104</v>
      </c>
      <c r="F567" s="7">
        <v>6.95</v>
      </c>
      <c r="G567" s="7">
        <f t="shared" si="428"/>
        <v>5.5647482014388494</v>
      </c>
      <c r="H567" s="16">
        <f t="shared" si="429"/>
        <v>7.4352517985611506</v>
      </c>
      <c r="I567" s="11">
        <f t="shared" si="430"/>
        <v>0.17651295312271437</v>
      </c>
      <c r="J567" s="39">
        <f t="shared" si="431"/>
        <v>2.5397547211901347E-2</v>
      </c>
      <c r="K567" s="39">
        <f t="shared" si="432"/>
        <v>39.373880936478692</v>
      </c>
      <c r="L567" s="39">
        <f t="shared" si="433"/>
        <v>0.15111540591081302</v>
      </c>
      <c r="M567" s="39">
        <f t="shared" si="434"/>
        <v>0.20191050033461572</v>
      </c>
      <c r="N567" s="42"/>
      <c r="O567" s="8"/>
      <c r="P567" s="9"/>
      <c r="Q567" s="9"/>
      <c r="R567" s="8"/>
      <c r="S567" s="9"/>
      <c r="T567" s="9"/>
      <c r="U567" s="8"/>
      <c r="V567" s="9"/>
      <c r="W567" s="9"/>
      <c r="X567" s="9"/>
      <c r="Y567" s="8"/>
      <c r="Z567" s="9"/>
      <c r="AA567" s="8">
        <v>1</v>
      </c>
      <c r="AB567" s="9">
        <v>0</v>
      </c>
      <c r="AC567" s="8">
        <v>0</v>
      </c>
      <c r="AD567" s="9">
        <v>0</v>
      </c>
      <c r="AE567" s="9">
        <v>0</v>
      </c>
      <c r="AF567" s="9">
        <v>1</v>
      </c>
      <c r="AG567" s="9">
        <v>0</v>
      </c>
      <c r="AH567" s="8">
        <v>1510</v>
      </c>
      <c r="AI567" s="9">
        <v>7</v>
      </c>
      <c r="AJ567" s="9">
        <f t="shared" si="423"/>
        <v>1502</v>
      </c>
      <c r="AL567" s="7">
        <f t="shared" si="436"/>
        <v>7.66012</v>
      </c>
      <c r="AM567" s="7">
        <f t="shared" si="437"/>
        <v>16.827439999999999</v>
      </c>
      <c r="AN567" s="9">
        <v>1</v>
      </c>
      <c r="AO567" s="9">
        <v>0</v>
      </c>
      <c r="AP567" s="9">
        <v>0</v>
      </c>
      <c r="AQ567" s="9">
        <v>1</v>
      </c>
      <c r="AR567" s="9">
        <v>0</v>
      </c>
      <c r="AS567" s="9">
        <v>0</v>
      </c>
      <c r="AT567" s="8">
        <v>1</v>
      </c>
      <c r="AU567" s="9">
        <v>0</v>
      </c>
      <c r="AV567" s="31">
        <v>0</v>
      </c>
      <c r="AW567" s="9">
        <v>0</v>
      </c>
      <c r="AX567" s="9">
        <v>0</v>
      </c>
      <c r="AY567" s="31">
        <v>1</v>
      </c>
      <c r="AZ567" s="21">
        <v>1986</v>
      </c>
      <c r="BA567" s="23"/>
      <c r="BB567" s="39">
        <v>0.36</v>
      </c>
      <c r="BC567" s="39">
        <v>0.49</v>
      </c>
      <c r="BD567" s="39">
        <v>0.13</v>
      </c>
      <c r="BE567" s="59">
        <v>0.02</v>
      </c>
      <c r="BF567" s="39" t="s">
        <v>433</v>
      </c>
      <c r="BG567" s="59" t="s">
        <v>433</v>
      </c>
      <c r="BM567" s="57">
        <v>1</v>
      </c>
      <c r="BN567" s="18">
        <v>0</v>
      </c>
      <c r="BO567">
        <v>0.88</v>
      </c>
      <c r="BP567" s="54">
        <f t="shared" ref="BP567:BP573" si="441">1-BO567</f>
        <v>0.12</v>
      </c>
      <c r="BQ567" s="53">
        <f t="shared" si="438"/>
        <v>0.54400000000000004</v>
      </c>
      <c r="BR567" s="54">
        <f t="shared" si="439"/>
        <v>0.45600000000000002</v>
      </c>
      <c r="BT567" s="18"/>
      <c r="BU567">
        <v>0</v>
      </c>
      <c r="BV567" s="18">
        <v>1</v>
      </c>
      <c r="BW567" s="18" t="s">
        <v>224</v>
      </c>
      <c r="CD567" s="18"/>
      <c r="CG567" s="18"/>
      <c r="CJ567" s="116">
        <f t="shared" si="440"/>
        <v>31.487559999999998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 s="18">
        <v>0</v>
      </c>
      <c r="CS567">
        <v>0</v>
      </c>
      <c r="CT567">
        <v>0</v>
      </c>
      <c r="CU567">
        <v>0</v>
      </c>
      <c r="CV567" s="18">
        <v>1</v>
      </c>
      <c r="CW567">
        <v>0</v>
      </c>
      <c r="CX567">
        <v>0</v>
      </c>
      <c r="CY567">
        <v>0</v>
      </c>
      <c r="CZ567">
        <v>0</v>
      </c>
      <c r="DA567" s="18">
        <v>0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 s="18">
        <v>0</v>
      </c>
      <c r="DN567" s="18"/>
      <c r="DS567" s="43" t="s">
        <v>397</v>
      </c>
    </row>
    <row r="568" spans="1:123" x14ac:dyDescent="0.25">
      <c r="A568">
        <v>567</v>
      </c>
      <c r="B568">
        <v>36</v>
      </c>
      <c r="C568" s="25" t="s">
        <v>678</v>
      </c>
      <c r="D568" s="12">
        <v>7.4</v>
      </c>
      <c r="E568" s="14">
        <f t="shared" si="435"/>
        <v>0.95238095238095244</v>
      </c>
      <c r="F568" s="7">
        <v>7.77</v>
      </c>
      <c r="G568" s="7">
        <f t="shared" si="428"/>
        <v>6.4476190476190478</v>
      </c>
      <c r="H568" s="16">
        <f t="shared" si="429"/>
        <v>8.3523809523809529</v>
      </c>
      <c r="I568" s="11">
        <f t="shared" si="430"/>
        <v>0.19657517462416382</v>
      </c>
      <c r="J568" s="39">
        <f t="shared" si="431"/>
        <v>2.5299250273380161E-2</v>
      </c>
      <c r="K568" s="39">
        <f t="shared" si="432"/>
        <v>39.526863017446757</v>
      </c>
      <c r="L568" s="39">
        <f t="shared" si="433"/>
        <v>0.17127592435078365</v>
      </c>
      <c r="M568" s="39">
        <f t="shared" si="434"/>
        <v>0.221874424897544</v>
      </c>
      <c r="N568" s="42"/>
      <c r="O568" s="8"/>
      <c r="P568" s="9"/>
      <c r="Q568" s="9"/>
      <c r="R568" s="8"/>
      <c r="S568" s="9"/>
      <c r="T568" s="9"/>
      <c r="U568" s="8"/>
      <c r="V568" s="9"/>
      <c r="W568" s="9"/>
      <c r="X568" s="9"/>
      <c r="Y568" s="8"/>
      <c r="Z568" s="9"/>
      <c r="AA568" s="8">
        <v>1</v>
      </c>
      <c r="AB568" s="9">
        <v>0</v>
      </c>
      <c r="AC568" s="8">
        <v>0</v>
      </c>
      <c r="AD568" s="9">
        <v>0</v>
      </c>
      <c r="AE568" s="9">
        <v>0</v>
      </c>
      <c r="AF568" s="9">
        <v>1</v>
      </c>
      <c r="AG568" s="9">
        <v>0</v>
      </c>
      <c r="AH568" s="8">
        <v>1510</v>
      </c>
      <c r="AI568" s="9">
        <v>7</v>
      </c>
      <c r="AJ568" s="9">
        <f t="shared" si="423"/>
        <v>1502</v>
      </c>
      <c r="AL568" s="7">
        <f t="shared" si="436"/>
        <v>7.66012</v>
      </c>
      <c r="AM568" s="7">
        <f t="shared" si="437"/>
        <v>16.827439999999999</v>
      </c>
      <c r="AN568" s="9">
        <v>1</v>
      </c>
      <c r="AO568" s="9">
        <v>0</v>
      </c>
      <c r="AP568" s="9">
        <v>0</v>
      </c>
      <c r="AQ568" s="9">
        <v>1</v>
      </c>
      <c r="AR568" s="9">
        <v>0</v>
      </c>
      <c r="AS568" s="9">
        <v>0</v>
      </c>
      <c r="AT568" s="8">
        <v>1</v>
      </c>
      <c r="AU568" s="9">
        <v>0</v>
      </c>
      <c r="AV568" s="31">
        <v>0</v>
      </c>
      <c r="AW568" s="9">
        <v>0</v>
      </c>
      <c r="AX568" s="9">
        <v>0</v>
      </c>
      <c r="AY568" s="31">
        <v>1</v>
      </c>
      <c r="AZ568" s="21">
        <v>1986</v>
      </c>
      <c r="BA568" s="23"/>
      <c r="BB568" s="39">
        <v>0.36</v>
      </c>
      <c r="BC568" s="39">
        <v>0.49</v>
      </c>
      <c r="BD568" s="39">
        <v>0.13</v>
      </c>
      <c r="BE568" s="59">
        <v>0.02</v>
      </c>
      <c r="BF568" s="39" t="s">
        <v>433</v>
      </c>
      <c r="BG568" s="59" t="s">
        <v>433</v>
      </c>
      <c r="BM568" s="57">
        <v>1</v>
      </c>
      <c r="BN568" s="18">
        <v>0</v>
      </c>
      <c r="BO568">
        <v>0.88</v>
      </c>
      <c r="BP568" s="54">
        <f t="shared" si="441"/>
        <v>0.12</v>
      </c>
      <c r="BQ568" s="53">
        <f t="shared" si="438"/>
        <v>0.54400000000000004</v>
      </c>
      <c r="BR568" s="54">
        <f t="shared" si="439"/>
        <v>0.45600000000000002</v>
      </c>
      <c r="BT568" s="18"/>
      <c r="BU568">
        <v>0</v>
      </c>
      <c r="BV568" s="18">
        <v>1</v>
      </c>
      <c r="BW568" s="18" t="s">
        <v>224</v>
      </c>
      <c r="CD568" s="18"/>
      <c r="CG568" s="18"/>
      <c r="CJ568" s="116">
        <f t="shared" si="440"/>
        <v>31.487559999999998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 s="18">
        <v>0</v>
      </c>
      <c r="CS568">
        <v>0</v>
      </c>
      <c r="CT568">
        <v>0</v>
      </c>
      <c r="CU568">
        <v>0</v>
      </c>
      <c r="CV568" s="18">
        <v>1</v>
      </c>
      <c r="CW568">
        <v>0</v>
      </c>
      <c r="CX568">
        <v>0</v>
      </c>
      <c r="CY568">
        <v>0</v>
      </c>
      <c r="CZ568">
        <v>0</v>
      </c>
      <c r="DA568" s="1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 s="18">
        <v>0</v>
      </c>
      <c r="DN568" s="18"/>
      <c r="DS568" s="43" t="s">
        <v>397</v>
      </c>
    </row>
    <row r="569" spans="1:123" x14ac:dyDescent="0.25">
      <c r="A569">
        <v>568</v>
      </c>
      <c r="B569">
        <v>36</v>
      </c>
      <c r="C569" s="25" t="s">
        <v>678</v>
      </c>
      <c r="D569" s="12">
        <v>7.5</v>
      </c>
      <c r="E569" s="14">
        <f t="shared" si="435"/>
        <v>0.96030729833546735</v>
      </c>
      <c r="F569" s="7">
        <v>7.81</v>
      </c>
      <c r="G569" s="7">
        <f t="shared" si="428"/>
        <v>6.5396927016645323</v>
      </c>
      <c r="H569" s="16">
        <f t="shared" si="429"/>
        <v>8.4603072983354668</v>
      </c>
      <c r="I569" s="11">
        <f t="shared" si="430"/>
        <v>0.1975477495959001</v>
      </c>
      <c r="J569" s="39">
        <f t="shared" si="431"/>
        <v>2.5294206094225363E-2</v>
      </c>
      <c r="K569" s="39">
        <f t="shared" si="432"/>
        <v>39.534745477870473</v>
      </c>
      <c r="L569" s="39">
        <f t="shared" si="433"/>
        <v>0.17225354350167474</v>
      </c>
      <c r="M569" s="39">
        <f t="shared" si="434"/>
        <v>0.22284195569012547</v>
      </c>
      <c r="N569" s="42"/>
      <c r="O569" s="8"/>
      <c r="P569" s="9"/>
      <c r="Q569" s="9"/>
      <c r="R569" s="8"/>
      <c r="S569" s="9"/>
      <c r="T569" s="9"/>
      <c r="U569" s="8"/>
      <c r="V569" s="9"/>
      <c r="W569" s="9"/>
      <c r="X569" s="9"/>
      <c r="Y569" s="8"/>
      <c r="Z569" s="9"/>
      <c r="AA569" s="8">
        <v>1</v>
      </c>
      <c r="AB569" s="9">
        <v>0</v>
      </c>
      <c r="AC569" s="8">
        <v>0</v>
      </c>
      <c r="AD569" s="9">
        <v>0</v>
      </c>
      <c r="AE569" s="9">
        <v>0</v>
      </c>
      <c r="AF569" s="9">
        <v>1</v>
      </c>
      <c r="AG569" s="9">
        <v>0</v>
      </c>
      <c r="AH569" s="8">
        <v>1510</v>
      </c>
      <c r="AI569" s="9">
        <v>7</v>
      </c>
      <c r="AJ569" s="9">
        <f t="shared" si="423"/>
        <v>1502</v>
      </c>
      <c r="AL569" s="7">
        <f t="shared" si="436"/>
        <v>7.66012</v>
      </c>
      <c r="AM569" s="7">
        <f t="shared" si="437"/>
        <v>16.827439999999999</v>
      </c>
      <c r="AN569" s="9">
        <v>1</v>
      </c>
      <c r="AO569" s="9">
        <v>0</v>
      </c>
      <c r="AP569" s="9">
        <v>0</v>
      </c>
      <c r="AQ569" s="9">
        <v>1</v>
      </c>
      <c r="AR569" s="9">
        <v>0</v>
      </c>
      <c r="AS569" s="9">
        <v>0</v>
      </c>
      <c r="AT569" s="8">
        <v>1</v>
      </c>
      <c r="AU569" s="9">
        <v>0</v>
      </c>
      <c r="AV569" s="31">
        <v>0</v>
      </c>
      <c r="AW569" s="9">
        <v>0</v>
      </c>
      <c r="AX569" s="9">
        <v>0</v>
      </c>
      <c r="AY569" s="31">
        <v>1</v>
      </c>
      <c r="AZ569" s="21">
        <v>1986</v>
      </c>
      <c r="BA569" s="23"/>
      <c r="BB569" s="39">
        <v>0.36</v>
      </c>
      <c r="BC569" s="39">
        <v>0.49</v>
      </c>
      <c r="BD569" s="39">
        <v>0.13</v>
      </c>
      <c r="BE569" s="59">
        <v>0.02</v>
      </c>
      <c r="BF569" s="39" t="s">
        <v>433</v>
      </c>
      <c r="BG569" s="59" t="s">
        <v>433</v>
      </c>
      <c r="BM569" s="57">
        <v>1</v>
      </c>
      <c r="BN569" s="18">
        <v>0</v>
      </c>
      <c r="BO569">
        <v>0.88</v>
      </c>
      <c r="BP569" s="54">
        <f t="shared" si="441"/>
        <v>0.12</v>
      </c>
      <c r="BQ569" s="53">
        <f t="shared" si="438"/>
        <v>0.54400000000000004</v>
      </c>
      <c r="BR569" s="54">
        <f t="shared" si="439"/>
        <v>0.45600000000000002</v>
      </c>
      <c r="BT569" s="18"/>
      <c r="BU569">
        <v>0</v>
      </c>
      <c r="BV569" s="18">
        <v>1</v>
      </c>
      <c r="BW569" s="18" t="s">
        <v>224</v>
      </c>
      <c r="CD569" s="18"/>
      <c r="CG569" s="18"/>
      <c r="CJ569" s="116">
        <f t="shared" si="440"/>
        <v>31.487559999999998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 s="18">
        <v>0</v>
      </c>
      <c r="CS569">
        <v>0</v>
      </c>
      <c r="CT569">
        <v>0</v>
      </c>
      <c r="CU569">
        <v>0</v>
      </c>
      <c r="CV569" s="18">
        <v>1</v>
      </c>
      <c r="CW569">
        <v>0</v>
      </c>
      <c r="CX569">
        <v>0</v>
      </c>
      <c r="CY569">
        <v>0</v>
      </c>
      <c r="CZ569">
        <v>0</v>
      </c>
      <c r="DA569" s="18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 s="18">
        <v>0</v>
      </c>
      <c r="DN569" s="18"/>
      <c r="DS569" s="43" t="s">
        <v>397</v>
      </c>
    </row>
    <row r="570" spans="1:123" x14ac:dyDescent="0.25">
      <c r="A570">
        <v>569</v>
      </c>
      <c r="B570">
        <v>36</v>
      </c>
      <c r="C570" s="25" t="s">
        <v>678</v>
      </c>
      <c r="D570" s="12">
        <v>7.3</v>
      </c>
      <c r="E570" s="14">
        <f t="shared" si="435"/>
        <v>0.96052631578947367</v>
      </c>
      <c r="F570" s="7">
        <v>7.6</v>
      </c>
      <c r="G570" s="7">
        <f t="shared" si="428"/>
        <v>6.3394736842105264</v>
      </c>
      <c r="H570" s="16">
        <f t="shared" si="429"/>
        <v>8.2605263157894733</v>
      </c>
      <c r="I570" s="11">
        <f t="shared" si="430"/>
        <v>0.19243528302935478</v>
      </c>
      <c r="J570" s="39">
        <f t="shared" si="431"/>
        <v>2.5320431977546683E-2</v>
      </c>
      <c r="K570" s="39">
        <f t="shared" si="432"/>
        <v>39.493796981298217</v>
      </c>
      <c r="L570" s="39">
        <f t="shared" si="433"/>
        <v>0.16711485105180809</v>
      </c>
      <c r="M570" s="39">
        <f t="shared" si="434"/>
        <v>0.21775571500690147</v>
      </c>
      <c r="N570" s="42"/>
      <c r="O570" s="8"/>
      <c r="P570" s="9"/>
      <c r="Q570" s="9"/>
      <c r="R570" s="8"/>
      <c r="S570" s="9"/>
      <c r="T570" s="9"/>
      <c r="U570" s="8"/>
      <c r="V570" s="9"/>
      <c r="W570" s="9"/>
      <c r="X570" s="9"/>
      <c r="Y570" s="8"/>
      <c r="Z570" s="9"/>
      <c r="AA570" s="8">
        <v>1</v>
      </c>
      <c r="AB570" s="9">
        <v>0</v>
      </c>
      <c r="AC570" s="8">
        <v>0</v>
      </c>
      <c r="AD570" s="9">
        <v>0</v>
      </c>
      <c r="AE570" s="9">
        <v>0</v>
      </c>
      <c r="AF570" s="9">
        <v>1</v>
      </c>
      <c r="AG570" s="9">
        <v>0</v>
      </c>
      <c r="AH570" s="8">
        <v>1510</v>
      </c>
      <c r="AI570" s="9">
        <v>7</v>
      </c>
      <c r="AJ570" s="9">
        <f t="shared" si="423"/>
        <v>1502</v>
      </c>
      <c r="AL570" s="7">
        <f t="shared" si="436"/>
        <v>7.66012</v>
      </c>
      <c r="AM570" s="7">
        <f t="shared" si="437"/>
        <v>16.827439999999999</v>
      </c>
      <c r="AN570" s="9">
        <v>1</v>
      </c>
      <c r="AO570" s="9">
        <v>0</v>
      </c>
      <c r="AP570" s="9">
        <v>0</v>
      </c>
      <c r="AQ570" s="9">
        <v>1</v>
      </c>
      <c r="AR570" s="9">
        <v>0</v>
      </c>
      <c r="AS570" s="9">
        <v>0</v>
      </c>
      <c r="AT570" s="8">
        <v>1</v>
      </c>
      <c r="AU570" s="9">
        <v>0</v>
      </c>
      <c r="AV570" s="31">
        <v>0</v>
      </c>
      <c r="AW570" s="9">
        <v>0</v>
      </c>
      <c r="AX570" s="9">
        <v>0</v>
      </c>
      <c r="AY570" s="31">
        <v>1</v>
      </c>
      <c r="AZ570" s="21">
        <v>1986</v>
      </c>
      <c r="BA570" s="23"/>
      <c r="BB570" s="39">
        <v>0.36</v>
      </c>
      <c r="BC570" s="39">
        <v>0.49</v>
      </c>
      <c r="BD570" s="39">
        <v>0.13</v>
      </c>
      <c r="BE570" s="59">
        <v>0.02</v>
      </c>
      <c r="BF570" s="39" t="s">
        <v>433</v>
      </c>
      <c r="BG570" s="59" t="s">
        <v>433</v>
      </c>
      <c r="BM570" s="57">
        <v>1</v>
      </c>
      <c r="BN570" s="18">
        <v>0</v>
      </c>
      <c r="BO570">
        <v>0.88</v>
      </c>
      <c r="BP570" s="54">
        <f t="shared" si="441"/>
        <v>0.12</v>
      </c>
      <c r="BQ570" s="53">
        <f t="shared" si="438"/>
        <v>0.54400000000000004</v>
      </c>
      <c r="BR570" s="54">
        <f t="shared" si="439"/>
        <v>0.45600000000000002</v>
      </c>
      <c r="BT570" s="18"/>
      <c r="BU570">
        <v>0</v>
      </c>
      <c r="BV570" s="18">
        <v>1</v>
      </c>
      <c r="BW570" s="18" t="s">
        <v>224</v>
      </c>
      <c r="CD570" s="18"/>
      <c r="CG570" s="18"/>
      <c r="CJ570" s="116">
        <f t="shared" si="440"/>
        <v>31.487559999999998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 s="18">
        <v>0</v>
      </c>
      <c r="CS570">
        <v>0</v>
      </c>
      <c r="CT570">
        <v>0</v>
      </c>
      <c r="CU570">
        <v>0</v>
      </c>
      <c r="CV570" s="18">
        <v>1</v>
      </c>
      <c r="CW570">
        <v>0</v>
      </c>
      <c r="CX570">
        <v>0</v>
      </c>
      <c r="CY570">
        <v>0</v>
      </c>
      <c r="CZ570">
        <v>0</v>
      </c>
      <c r="DA570" s="18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 s="18">
        <v>1</v>
      </c>
      <c r="DN570" s="18"/>
      <c r="DS570" s="43" t="s">
        <v>397</v>
      </c>
    </row>
    <row r="571" spans="1:123" x14ac:dyDescent="0.25">
      <c r="A571">
        <v>570</v>
      </c>
      <c r="B571">
        <v>36</v>
      </c>
      <c r="C571" s="25" t="s">
        <v>678</v>
      </c>
      <c r="D571" s="12">
        <v>7.1</v>
      </c>
      <c r="E571" s="14">
        <f t="shared" si="435"/>
        <v>0.94164456233421745</v>
      </c>
      <c r="F571" s="7">
        <v>7.54</v>
      </c>
      <c r="G571" s="7">
        <f t="shared" si="428"/>
        <v>6.1583554376657821</v>
      </c>
      <c r="H571" s="16">
        <f t="shared" si="429"/>
        <v>8.0416445623342163</v>
      </c>
      <c r="I571" s="11">
        <f t="shared" si="430"/>
        <v>0.19097167590337699</v>
      </c>
      <c r="J571" s="39">
        <f t="shared" si="431"/>
        <v>2.5327808475248934E-2</v>
      </c>
      <c r="K571" s="39">
        <f t="shared" si="432"/>
        <v>39.482294766135368</v>
      </c>
      <c r="L571" s="39">
        <f t="shared" si="433"/>
        <v>0.16564386742812806</v>
      </c>
      <c r="M571" s="39">
        <f t="shared" si="434"/>
        <v>0.21629948437862592</v>
      </c>
      <c r="N571" s="42"/>
      <c r="O571" s="8"/>
      <c r="P571" s="9"/>
      <c r="Q571" s="9"/>
      <c r="R571" s="8"/>
      <c r="S571" s="9"/>
      <c r="T571" s="9"/>
      <c r="U571" s="8"/>
      <c r="V571" s="9"/>
      <c r="W571" s="9"/>
      <c r="X571" s="9"/>
      <c r="Y571" s="8"/>
      <c r="Z571" s="9"/>
      <c r="AA571" s="8">
        <v>1</v>
      </c>
      <c r="AB571" s="9">
        <v>0</v>
      </c>
      <c r="AC571" s="8">
        <v>0</v>
      </c>
      <c r="AD571" s="9">
        <v>0</v>
      </c>
      <c r="AE571" s="9">
        <v>0</v>
      </c>
      <c r="AF571" s="9">
        <v>1</v>
      </c>
      <c r="AG571" s="9">
        <v>0</v>
      </c>
      <c r="AH571" s="8">
        <v>1510</v>
      </c>
      <c r="AI571" s="9">
        <v>7</v>
      </c>
      <c r="AJ571" s="9">
        <f t="shared" si="423"/>
        <v>1502</v>
      </c>
      <c r="AL571" s="7">
        <f t="shared" si="436"/>
        <v>7.66012</v>
      </c>
      <c r="AM571" s="7">
        <f t="shared" si="437"/>
        <v>16.827439999999999</v>
      </c>
      <c r="AN571" s="9">
        <v>1</v>
      </c>
      <c r="AO571" s="9">
        <v>0</v>
      </c>
      <c r="AP571" s="9">
        <v>0</v>
      </c>
      <c r="AQ571" s="9">
        <v>1</v>
      </c>
      <c r="AR571" s="9">
        <v>0</v>
      </c>
      <c r="AS571" s="9">
        <v>0</v>
      </c>
      <c r="AT571" s="8">
        <v>1</v>
      </c>
      <c r="AU571" s="9">
        <v>0</v>
      </c>
      <c r="AV571" s="31">
        <v>0</v>
      </c>
      <c r="AW571" s="9">
        <v>0</v>
      </c>
      <c r="AX571" s="9">
        <v>0</v>
      </c>
      <c r="AY571" s="31">
        <v>1</v>
      </c>
      <c r="AZ571" s="21">
        <v>1986</v>
      </c>
      <c r="BA571" s="23"/>
      <c r="BB571" s="39">
        <v>0.36</v>
      </c>
      <c r="BC571" s="39">
        <v>0.49</v>
      </c>
      <c r="BD571" s="39">
        <v>0.13</v>
      </c>
      <c r="BE571" s="59">
        <v>0.02</v>
      </c>
      <c r="BF571" s="39" t="s">
        <v>433</v>
      </c>
      <c r="BG571" s="59" t="s">
        <v>433</v>
      </c>
      <c r="BM571" s="57">
        <v>1</v>
      </c>
      <c r="BN571" s="18">
        <v>0</v>
      </c>
      <c r="BO571">
        <v>0.88</v>
      </c>
      <c r="BP571" s="54">
        <f t="shared" si="441"/>
        <v>0.12</v>
      </c>
      <c r="BQ571" s="53">
        <f t="shared" si="438"/>
        <v>0.54400000000000004</v>
      </c>
      <c r="BR571" s="54">
        <f t="shared" si="439"/>
        <v>0.45600000000000002</v>
      </c>
      <c r="BT571" s="18"/>
      <c r="BU571">
        <v>0</v>
      </c>
      <c r="BV571" s="18">
        <v>1</v>
      </c>
      <c r="BW571" s="18" t="s">
        <v>224</v>
      </c>
      <c r="CD571" s="18"/>
      <c r="CG571" s="18"/>
      <c r="CJ571" s="116">
        <f t="shared" si="440"/>
        <v>31.487559999999998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 s="18">
        <v>0</v>
      </c>
      <c r="CS571">
        <v>0</v>
      </c>
      <c r="CT571">
        <v>0</v>
      </c>
      <c r="CU571">
        <v>0</v>
      </c>
      <c r="CV571" s="18">
        <v>1</v>
      </c>
      <c r="CW571">
        <v>0</v>
      </c>
      <c r="CX571">
        <v>0</v>
      </c>
      <c r="CY571">
        <v>0</v>
      </c>
      <c r="CZ571">
        <v>0</v>
      </c>
      <c r="DA571" s="18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 s="18">
        <v>1</v>
      </c>
      <c r="DN571" s="18"/>
      <c r="DS571" s="43" t="s">
        <v>397</v>
      </c>
    </row>
    <row r="572" spans="1:123" x14ac:dyDescent="0.25">
      <c r="A572">
        <v>571</v>
      </c>
      <c r="B572">
        <v>36</v>
      </c>
      <c r="C572" s="25" t="s">
        <v>678</v>
      </c>
      <c r="D572" s="12">
        <v>6</v>
      </c>
      <c r="E572" s="14">
        <f t="shared" si="435"/>
        <v>0.90361445783132532</v>
      </c>
      <c r="F572" s="7">
        <v>6.64</v>
      </c>
      <c r="G572" s="7">
        <f t="shared" si="428"/>
        <v>5.096385542168675</v>
      </c>
      <c r="H572" s="16">
        <f t="shared" si="429"/>
        <v>6.903614457831325</v>
      </c>
      <c r="I572" s="11">
        <f t="shared" si="430"/>
        <v>0.16886931820305151</v>
      </c>
      <c r="J572" s="39">
        <f t="shared" si="431"/>
        <v>2.5432126235399324E-2</v>
      </c>
      <c r="K572" s="39">
        <f t="shared" si="432"/>
        <v>39.320345878438047</v>
      </c>
      <c r="L572" s="39">
        <f t="shared" si="433"/>
        <v>0.1434371919676522</v>
      </c>
      <c r="M572" s="39">
        <f t="shared" si="434"/>
        <v>0.19430144443845082</v>
      </c>
      <c r="N572" s="42"/>
      <c r="O572" s="8"/>
      <c r="P572" s="9"/>
      <c r="Q572" s="9"/>
      <c r="R572" s="8"/>
      <c r="S572" s="9"/>
      <c r="T572" s="9"/>
      <c r="U572" s="8"/>
      <c r="V572" s="9"/>
      <c r="W572" s="9"/>
      <c r="X572" s="9"/>
      <c r="Y572" s="8"/>
      <c r="Z572" s="9"/>
      <c r="AA572" s="8">
        <v>1</v>
      </c>
      <c r="AB572" s="9">
        <v>0</v>
      </c>
      <c r="AC572" s="8">
        <v>0</v>
      </c>
      <c r="AD572" s="9">
        <v>0</v>
      </c>
      <c r="AE572" s="9">
        <v>0</v>
      </c>
      <c r="AF572" s="9">
        <v>1</v>
      </c>
      <c r="AG572" s="9">
        <v>0</v>
      </c>
      <c r="AH572" s="8">
        <v>1510</v>
      </c>
      <c r="AI572" s="9">
        <v>7</v>
      </c>
      <c r="AJ572" s="9">
        <f t="shared" si="423"/>
        <v>1502</v>
      </c>
      <c r="AL572" s="7">
        <f t="shared" si="436"/>
        <v>7.66012</v>
      </c>
      <c r="AM572" s="7">
        <f t="shared" si="437"/>
        <v>16.827439999999999</v>
      </c>
      <c r="AN572" s="9">
        <v>1</v>
      </c>
      <c r="AO572" s="9">
        <v>0</v>
      </c>
      <c r="AP572" s="9">
        <v>0</v>
      </c>
      <c r="AQ572" s="9">
        <v>1</v>
      </c>
      <c r="AR572" s="9">
        <v>0</v>
      </c>
      <c r="AS572" s="9">
        <v>0</v>
      </c>
      <c r="AT572" s="8">
        <v>1</v>
      </c>
      <c r="AU572" s="9">
        <v>0</v>
      </c>
      <c r="AV572" s="31">
        <v>0</v>
      </c>
      <c r="AW572" s="9">
        <v>0</v>
      </c>
      <c r="AX572" s="9">
        <v>0</v>
      </c>
      <c r="AY572" s="31">
        <v>1</v>
      </c>
      <c r="AZ572" s="21">
        <v>1986</v>
      </c>
      <c r="BA572" s="23"/>
      <c r="BB572" s="39">
        <v>0.36</v>
      </c>
      <c r="BC572" s="39">
        <v>0.49</v>
      </c>
      <c r="BD572" s="39">
        <v>0.13</v>
      </c>
      <c r="BE572" s="59">
        <v>0.02</v>
      </c>
      <c r="BF572" s="39" t="s">
        <v>433</v>
      </c>
      <c r="BG572" s="59" t="s">
        <v>433</v>
      </c>
      <c r="BM572" s="57">
        <v>1</v>
      </c>
      <c r="BN572" s="18">
        <v>0</v>
      </c>
      <c r="BO572">
        <v>0.88</v>
      </c>
      <c r="BP572" s="54">
        <f t="shared" si="441"/>
        <v>0.12</v>
      </c>
      <c r="BQ572" s="53">
        <f t="shared" si="438"/>
        <v>0.54400000000000004</v>
      </c>
      <c r="BR572" s="54">
        <f t="shared" si="439"/>
        <v>0.45600000000000002</v>
      </c>
      <c r="BT572" s="18"/>
      <c r="BU572">
        <v>0</v>
      </c>
      <c r="BV572" s="18">
        <v>1</v>
      </c>
      <c r="BW572" s="18" t="s">
        <v>224</v>
      </c>
      <c r="CD572" s="18"/>
      <c r="CG572" s="18"/>
      <c r="CJ572" s="116">
        <f t="shared" si="440"/>
        <v>31.487559999999998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 s="18">
        <v>0</v>
      </c>
      <c r="CS572">
        <v>0</v>
      </c>
      <c r="CT572">
        <v>0</v>
      </c>
      <c r="CU572">
        <v>0</v>
      </c>
      <c r="CV572" s="18">
        <v>1</v>
      </c>
      <c r="CW572">
        <v>0</v>
      </c>
      <c r="CX572">
        <v>0</v>
      </c>
      <c r="CY572">
        <v>0</v>
      </c>
      <c r="CZ572">
        <v>0</v>
      </c>
      <c r="DA572" s="18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0</v>
      </c>
      <c r="DL572" s="18">
        <v>0</v>
      </c>
      <c r="DN572" s="18"/>
      <c r="DS572" s="43" t="s">
        <v>397</v>
      </c>
    </row>
    <row r="573" spans="1:123" x14ac:dyDescent="0.25">
      <c r="A573">
        <v>572</v>
      </c>
      <c r="B573">
        <v>36</v>
      </c>
      <c r="C573" s="25" t="s">
        <v>678</v>
      </c>
      <c r="D573" s="12">
        <v>8.4</v>
      </c>
      <c r="E573" s="14">
        <f t="shared" si="435"/>
        <v>0.98707403055229148</v>
      </c>
      <c r="F573" s="7">
        <v>8.51</v>
      </c>
      <c r="G573" s="7">
        <f t="shared" si="428"/>
        <v>7.4129259694477092</v>
      </c>
      <c r="H573" s="16">
        <f t="shared" si="429"/>
        <v>9.3870740305522915</v>
      </c>
      <c r="I573" s="11">
        <f t="shared" si="430"/>
        <v>0.21440325235359536</v>
      </c>
      <c r="J573" s="39">
        <f t="shared" si="431"/>
        <v>2.5194271721926603E-2</v>
      </c>
      <c r="K573" s="39">
        <f t="shared" si="432"/>
        <v>39.691562075584777</v>
      </c>
      <c r="L573" s="39">
        <f t="shared" si="433"/>
        <v>0.18920898063166877</v>
      </c>
      <c r="M573" s="39">
        <f t="shared" si="434"/>
        <v>0.23959752407552196</v>
      </c>
      <c r="N573" s="42"/>
      <c r="O573" s="8"/>
      <c r="P573" s="9"/>
      <c r="Q573" s="9"/>
      <c r="R573" s="8"/>
      <c r="S573" s="9"/>
      <c r="T573" s="9"/>
      <c r="U573" s="8"/>
      <c r="V573" s="9"/>
      <c r="W573" s="9"/>
      <c r="X573" s="9"/>
      <c r="Y573" s="8"/>
      <c r="Z573" s="9"/>
      <c r="AA573" s="8">
        <v>1</v>
      </c>
      <c r="AB573" s="9">
        <v>0</v>
      </c>
      <c r="AC573" s="8">
        <v>0</v>
      </c>
      <c r="AD573" s="9">
        <v>0</v>
      </c>
      <c r="AE573" s="9">
        <v>0</v>
      </c>
      <c r="AF573" s="9">
        <v>1</v>
      </c>
      <c r="AG573" s="9">
        <v>0</v>
      </c>
      <c r="AH573" s="8">
        <v>1510</v>
      </c>
      <c r="AI573" s="9">
        <v>6</v>
      </c>
      <c r="AJ573" s="9">
        <f t="shared" si="423"/>
        <v>1503</v>
      </c>
      <c r="AL573" s="7">
        <f t="shared" si="436"/>
        <v>7.66012</v>
      </c>
      <c r="AM573" s="7">
        <f t="shared" si="437"/>
        <v>16.827439999999999</v>
      </c>
      <c r="AN573" s="9">
        <v>1</v>
      </c>
      <c r="AO573" s="9">
        <v>0</v>
      </c>
      <c r="AP573" s="9">
        <v>0</v>
      </c>
      <c r="AQ573" s="9">
        <v>1</v>
      </c>
      <c r="AR573" s="9">
        <v>0</v>
      </c>
      <c r="AS573" s="9">
        <v>0</v>
      </c>
      <c r="AT573" s="8">
        <v>1</v>
      </c>
      <c r="AU573" s="9">
        <v>0</v>
      </c>
      <c r="AV573" s="31">
        <v>0</v>
      </c>
      <c r="AW573" s="9">
        <v>0</v>
      </c>
      <c r="AX573" s="9">
        <v>0</v>
      </c>
      <c r="AY573" s="31">
        <v>1</v>
      </c>
      <c r="AZ573" s="21">
        <v>1986</v>
      </c>
      <c r="BA573" s="23"/>
      <c r="BB573" s="39">
        <v>0.36</v>
      </c>
      <c r="BC573" s="39">
        <v>0.49</v>
      </c>
      <c r="BD573" s="39">
        <v>0.13</v>
      </c>
      <c r="BE573" s="59">
        <v>0.02</v>
      </c>
      <c r="BF573" s="39" t="s">
        <v>433</v>
      </c>
      <c r="BG573" s="59" t="s">
        <v>433</v>
      </c>
      <c r="BM573" s="57">
        <v>1</v>
      </c>
      <c r="BN573" s="18">
        <v>0</v>
      </c>
      <c r="BO573">
        <v>0.88</v>
      </c>
      <c r="BP573" s="54">
        <f t="shared" si="441"/>
        <v>0.12</v>
      </c>
      <c r="BQ573" s="53">
        <f t="shared" si="438"/>
        <v>0.54400000000000004</v>
      </c>
      <c r="BR573" s="54">
        <f t="shared" si="439"/>
        <v>0.45600000000000002</v>
      </c>
      <c r="BT573" s="18"/>
      <c r="BU573">
        <v>0</v>
      </c>
      <c r="BV573" s="18">
        <v>1</v>
      </c>
      <c r="BW573" s="18" t="s">
        <v>224</v>
      </c>
      <c r="CD573" s="18"/>
      <c r="CG573" s="18"/>
      <c r="CJ573" s="116">
        <f t="shared" si="440"/>
        <v>31.487559999999998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 s="18">
        <v>0</v>
      </c>
      <c r="CS573">
        <v>0</v>
      </c>
      <c r="CT573">
        <v>0</v>
      </c>
      <c r="CU573">
        <v>0</v>
      </c>
      <c r="CV573" s="18">
        <v>1</v>
      </c>
      <c r="CW573">
        <v>0</v>
      </c>
      <c r="CX573">
        <v>0</v>
      </c>
      <c r="CY573">
        <v>0</v>
      </c>
      <c r="CZ573">
        <v>0</v>
      </c>
      <c r="DA573" s="18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0</v>
      </c>
      <c r="DL573" s="18">
        <v>0</v>
      </c>
      <c r="DN573" s="18"/>
      <c r="DS573" s="43" t="s">
        <v>397</v>
      </c>
    </row>
    <row r="574" spans="1:123" x14ac:dyDescent="0.25">
      <c r="A574">
        <v>573</v>
      </c>
      <c r="B574">
        <v>36</v>
      </c>
      <c r="C574" s="25" t="s">
        <v>678</v>
      </c>
      <c r="D574" s="12">
        <v>7.4</v>
      </c>
      <c r="E574" s="14">
        <f t="shared" si="435"/>
        <v>1.0407876230661042</v>
      </c>
      <c r="F574" s="7">
        <v>7.11</v>
      </c>
      <c r="G574" s="7">
        <f t="shared" si="428"/>
        <v>6.359212376933896</v>
      </c>
      <c r="H574" s="16">
        <f t="shared" si="429"/>
        <v>8.4407876230661039</v>
      </c>
      <c r="I574" s="11">
        <f t="shared" si="430"/>
        <v>0.19994071330712809</v>
      </c>
      <c r="J574" s="39">
        <f t="shared" si="431"/>
        <v>2.8121056723928003E-2</v>
      </c>
      <c r="K574" s="39">
        <f t="shared" si="432"/>
        <v>35.560541334462272</v>
      </c>
      <c r="L574" s="39">
        <f t="shared" si="433"/>
        <v>0.17181965658320009</v>
      </c>
      <c r="M574" s="39">
        <f t="shared" si="434"/>
        <v>0.2280617700310561</v>
      </c>
      <c r="N574" s="42"/>
      <c r="O574" s="8"/>
      <c r="P574" s="9"/>
      <c r="Q574" s="9"/>
      <c r="R574" s="8"/>
      <c r="S574" s="9"/>
      <c r="T574" s="9"/>
      <c r="U574" s="8"/>
      <c r="V574" s="9"/>
      <c r="W574" s="9"/>
      <c r="X574" s="9"/>
      <c r="Y574" s="8"/>
      <c r="Z574" s="9"/>
      <c r="AA574" s="8">
        <v>1</v>
      </c>
      <c r="AB574" s="9">
        <v>0</v>
      </c>
      <c r="AC574" s="8">
        <v>0</v>
      </c>
      <c r="AD574" s="9">
        <v>0</v>
      </c>
      <c r="AE574" s="9">
        <v>0</v>
      </c>
      <c r="AF574" s="9">
        <v>1</v>
      </c>
      <c r="AG574" s="9">
        <v>0</v>
      </c>
      <c r="AH574" s="8">
        <v>1220</v>
      </c>
      <c r="AI574" s="9">
        <v>5</v>
      </c>
      <c r="AJ574" s="9">
        <f t="shared" si="423"/>
        <v>1214</v>
      </c>
      <c r="AL574" s="7">
        <f t="shared" si="436"/>
        <v>7.4770000000000003</v>
      </c>
      <c r="AM574" s="7">
        <f t="shared" si="437"/>
        <v>17.561</v>
      </c>
      <c r="AN574" s="9">
        <v>1</v>
      </c>
      <c r="AO574" s="9">
        <v>0</v>
      </c>
      <c r="AP574" s="9">
        <v>0</v>
      </c>
      <c r="AQ574" s="9">
        <v>1</v>
      </c>
      <c r="AR574" s="9">
        <v>0</v>
      </c>
      <c r="AS574" s="9">
        <v>0</v>
      </c>
      <c r="AT574" s="8">
        <v>1</v>
      </c>
      <c r="AU574" s="9">
        <v>0</v>
      </c>
      <c r="AV574" s="31">
        <v>0</v>
      </c>
      <c r="AW574" s="9">
        <v>0</v>
      </c>
      <c r="AX574" s="9">
        <v>0</v>
      </c>
      <c r="AY574" s="31">
        <v>1</v>
      </c>
      <c r="AZ574" s="21">
        <v>1986</v>
      </c>
      <c r="BA574" s="23"/>
      <c r="BB574" s="39">
        <v>0.36</v>
      </c>
      <c r="BC574" s="39">
        <v>0.49</v>
      </c>
      <c r="BD574" s="39">
        <v>0.13</v>
      </c>
      <c r="BE574" s="59">
        <v>0.02</v>
      </c>
      <c r="BF574" s="39" t="s">
        <v>433</v>
      </c>
      <c r="BG574" s="59" t="s">
        <v>433</v>
      </c>
      <c r="BM574" s="57">
        <v>1</v>
      </c>
      <c r="BN574" s="18">
        <v>0</v>
      </c>
      <c r="BO574">
        <v>1</v>
      </c>
      <c r="BP574" s="54">
        <v>0</v>
      </c>
      <c r="BQ574" s="53">
        <f t="shared" si="438"/>
        <v>0.55000000000000004</v>
      </c>
      <c r="BR574" s="54">
        <f t="shared" si="439"/>
        <v>0.45</v>
      </c>
      <c r="BT574" s="18"/>
      <c r="BU574">
        <v>0</v>
      </c>
      <c r="BV574" s="18">
        <v>1</v>
      </c>
      <c r="BW574" s="18" t="s">
        <v>224</v>
      </c>
      <c r="CD574" s="18"/>
      <c r="CG574" s="18"/>
      <c r="CJ574" s="116">
        <f t="shared" si="440"/>
        <v>32.037999999999997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 s="18">
        <v>0</v>
      </c>
      <c r="CS574">
        <v>0</v>
      </c>
      <c r="CT574">
        <v>0</v>
      </c>
      <c r="CU574">
        <v>0</v>
      </c>
      <c r="CV574" s="18">
        <v>1</v>
      </c>
      <c r="CW574">
        <v>0</v>
      </c>
      <c r="CX574">
        <v>0</v>
      </c>
      <c r="CY574">
        <v>0</v>
      </c>
      <c r="CZ574">
        <v>0</v>
      </c>
      <c r="DA574" s="18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 s="18">
        <v>0</v>
      </c>
      <c r="DN574" s="18"/>
      <c r="DS574" s="43" t="s">
        <v>397</v>
      </c>
    </row>
    <row r="575" spans="1:123" x14ac:dyDescent="0.25">
      <c r="A575">
        <v>574</v>
      </c>
      <c r="B575">
        <v>36</v>
      </c>
      <c r="C575" s="25" t="s">
        <v>678</v>
      </c>
      <c r="D575" s="12">
        <v>7.6</v>
      </c>
      <c r="E575" s="14">
        <f t="shared" si="435"/>
        <v>3.1275720164609049</v>
      </c>
      <c r="F575" s="7">
        <v>2.4300000000000002</v>
      </c>
      <c r="G575" s="7">
        <f t="shared" si="428"/>
        <v>4.4724279835390952</v>
      </c>
      <c r="H575" s="16">
        <f t="shared" si="429"/>
        <v>10.727572016460904</v>
      </c>
      <c r="I575" s="11">
        <f t="shared" si="430"/>
        <v>6.11932504058443E-2</v>
      </c>
      <c r="J575" s="39">
        <f t="shared" si="431"/>
        <v>2.5182407574421521E-2</v>
      </c>
      <c r="K575" s="39">
        <f t="shared" si="432"/>
        <v>39.710261897902413</v>
      </c>
      <c r="L575" s="39">
        <f t="shared" si="433"/>
        <v>3.6010842831422779E-2</v>
      </c>
      <c r="M575" s="39">
        <f t="shared" si="434"/>
        <v>8.6375657980265821E-2</v>
      </c>
      <c r="N575" s="42"/>
      <c r="O575" s="8"/>
      <c r="P575" s="9"/>
      <c r="Q575" s="9"/>
      <c r="R575" s="8"/>
      <c r="S575" s="9"/>
      <c r="T575" s="9"/>
      <c r="U575" s="8"/>
      <c r="V575" s="9"/>
      <c r="W575" s="9"/>
      <c r="X575" s="9"/>
      <c r="Y575" s="8"/>
      <c r="Z575" s="9"/>
      <c r="AA575" s="8">
        <v>1</v>
      </c>
      <c r="AB575" s="9">
        <v>0</v>
      </c>
      <c r="AC575" s="8">
        <v>0</v>
      </c>
      <c r="AD575" s="9">
        <v>0</v>
      </c>
      <c r="AE575" s="9">
        <v>0</v>
      </c>
      <c r="AF575" s="9">
        <v>1</v>
      </c>
      <c r="AG575" s="9">
        <v>0</v>
      </c>
      <c r="AH575" s="8">
        <v>1577</v>
      </c>
      <c r="AI575" s="9">
        <v>5</v>
      </c>
      <c r="AJ575" s="9">
        <f t="shared" si="423"/>
        <v>1571</v>
      </c>
      <c r="AL575" s="7">
        <f t="shared" si="436"/>
        <v>9.0030000000000001</v>
      </c>
      <c r="AM575" s="7">
        <f t="shared" si="437"/>
        <v>11.448</v>
      </c>
      <c r="AN575" s="9">
        <v>1</v>
      </c>
      <c r="AO575" s="9">
        <v>0</v>
      </c>
      <c r="AP575" s="9">
        <v>0</v>
      </c>
      <c r="AQ575" s="9">
        <v>1</v>
      </c>
      <c r="AR575" s="9">
        <v>0</v>
      </c>
      <c r="AS575" s="9">
        <v>0</v>
      </c>
      <c r="AT575" s="8">
        <v>1</v>
      </c>
      <c r="AU575" s="9">
        <v>0</v>
      </c>
      <c r="AV575" s="31">
        <v>0</v>
      </c>
      <c r="AW575" s="9">
        <v>0</v>
      </c>
      <c r="AX575" s="9">
        <v>0</v>
      </c>
      <c r="AY575" s="31">
        <v>1</v>
      </c>
      <c r="AZ575" s="21">
        <v>1986</v>
      </c>
      <c r="BA575" s="23"/>
      <c r="BB575" s="39">
        <v>0.36</v>
      </c>
      <c r="BC575" s="39">
        <v>0.49</v>
      </c>
      <c r="BD575" s="39">
        <v>0.13</v>
      </c>
      <c r="BE575" s="59">
        <v>0.02</v>
      </c>
      <c r="BF575" s="39" t="s">
        <v>433</v>
      </c>
      <c r="BG575" s="59" t="s">
        <v>433</v>
      </c>
      <c r="BM575" s="57">
        <v>1</v>
      </c>
      <c r="BN575" s="18">
        <v>0</v>
      </c>
      <c r="BO575">
        <v>0</v>
      </c>
      <c r="BP575" s="54">
        <v>1</v>
      </c>
      <c r="BQ575" s="53">
        <f t="shared" si="438"/>
        <v>0.5</v>
      </c>
      <c r="BR575" s="54">
        <f t="shared" si="439"/>
        <v>0.5</v>
      </c>
      <c r="BT575" s="18"/>
      <c r="BU575">
        <v>0</v>
      </c>
      <c r="BV575" s="18">
        <v>1</v>
      </c>
      <c r="BW575" s="18" t="s">
        <v>224</v>
      </c>
      <c r="CD575" s="18"/>
      <c r="CG575" s="18"/>
      <c r="CJ575" s="116">
        <f t="shared" si="440"/>
        <v>27.451000000000001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 s="18">
        <v>0</v>
      </c>
      <c r="CS575">
        <v>0</v>
      </c>
      <c r="CT575">
        <v>0</v>
      </c>
      <c r="CU575">
        <v>0</v>
      </c>
      <c r="CV575" s="18">
        <v>1</v>
      </c>
      <c r="CW575">
        <v>0</v>
      </c>
      <c r="CX575">
        <v>0</v>
      </c>
      <c r="CY575">
        <v>0</v>
      </c>
      <c r="CZ575">
        <v>0</v>
      </c>
      <c r="DA575" s="18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 s="18">
        <v>0</v>
      </c>
      <c r="DN575" s="18"/>
      <c r="DS575" s="43" t="s">
        <v>397</v>
      </c>
    </row>
    <row r="576" spans="1:123" x14ac:dyDescent="0.25">
      <c r="A576">
        <v>575</v>
      </c>
      <c r="B576">
        <v>36</v>
      </c>
      <c r="C576" s="25" t="s">
        <v>678</v>
      </c>
      <c r="D576" s="12">
        <v>6.7</v>
      </c>
      <c r="E576" s="14">
        <f t="shared" si="435"/>
        <v>0.93314763231197773</v>
      </c>
      <c r="F576" s="7">
        <v>7.18</v>
      </c>
      <c r="G576" s="7">
        <f t="shared" si="428"/>
        <v>5.7668523676880223</v>
      </c>
      <c r="H576" s="16">
        <f t="shared" si="429"/>
        <v>7.633147632311978</v>
      </c>
      <c r="I576" s="11">
        <f t="shared" si="430"/>
        <v>0.18239852026663411</v>
      </c>
      <c r="J576" s="39">
        <f t="shared" si="431"/>
        <v>2.5403693630450433E-2</v>
      </c>
      <c r="K576" s="39">
        <f t="shared" si="432"/>
        <v>39.364354433929179</v>
      </c>
      <c r="L576" s="39">
        <f t="shared" si="433"/>
        <v>0.15699482663618369</v>
      </c>
      <c r="M576" s="39">
        <f t="shared" si="434"/>
        <v>0.20780221389708453</v>
      </c>
      <c r="N576" s="42"/>
      <c r="O576" s="8"/>
      <c r="P576" s="9"/>
      <c r="Q576" s="9"/>
      <c r="R576" s="8"/>
      <c r="S576" s="9"/>
      <c r="T576" s="9"/>
      <c r="U576" s="8"/>
      <c r="V576" s="9"/>
      <c r="W576" s="9"/>
      <c r="X576" s="9"/>
      <c r="Y576" s="8"/>
      <c r="Z576" s="9"/>
      <c r="AA576" s="8">
        <v>1</v>
      </c>
      <c r="AB576" s="9">
        <v>0</v>
      </c>
      <c r="AC576" s="8">
        <v>0</v>
      </c>
      <c r="AD576" s="9">
        <v>0</v>
      </c>
      <c r="AE576" s="9">
        <v>0</v>
      </c>
      <c r="AF576" s="9">
        <v>1</v>
      </c>
      <c r="AG576" s="9">
        <v>0</v>
      </c>
      <c r="AH576" s="8">
        <v>1510</v>
      </c>
      <c r="AI576" s="9">
        <v>11</v>
      </c>
      <c r="AJ576" s="9">
        <f t="shared" ref="AJ576:AJ584" si="442">AH576-AI576-1</f>
        <v>1498</v>
      </c>
      <c r="AL576" s="7">
        <f t="shared" si="436"/>
        <v>7.66012</v>
      </c>
      <c r="AM576" s="7">
        <f t="shared" si="437"/>
        <v>16.827439999999999</v>
      </c>
      <c r="AN576" s="9">
        <v>1</v>
      </c>
      <c r="AO576" s="9">
        <v>0</v>
      </c>
      <c r="AP576" s="9">
        <v>0</v>
      </c>
      <c r="AQ576" s="9">
        <v>1</v>
      </c>
      <c r="AR576" s="9">
        <v>0</v>
      </c>
      <c r="AS576" s="9">
        <v>0</v>
      </c>
      <c r="AT576" s="8">
        <v>1</v>
      </c>
      <c r="AU576" s="9">
        <v>0</v>
      </c>
      <c r="AV576" s="31">
        <v>0</v>
      </c>
      <c r="AW576" s="9">
        <v>0</v>
      </c>
      <c r="AX576" s="9">
        <v>0</v>
      </c>
      <c r="AY576" s="31">
        <v>1</v>
      </c>
      <c r="AZ576" s="21">
        <v>1986</v>
      </c>
      <c r="BA576" s="23"/>
      <c r="BB576" s="39">
        <v>0.36</v>
      </c>
      <c r="BC576" s="39">
        <v>0.49</v>
      </c>
      <c r="BD576" s="39">
        <v>0.13</v>
      </c>
      <c r="BE576" s="59">
        <v>0.02</v>
      </c>
      <c r="BF576" s="39" t="s">
        <v>433</v>
      </c>
      <c r="BG576" s="59" t="s">
        <v>433</v>
      </c>
      <c r="BM576" s="57">
        <v>1</v>
      </c>
      <c r="BN576" s="18">
        <v>0</v>
      </c>
      <c r="BO576">
        <v>0.88</v>
      </c>
      <c r="BP576" s="54">
        <f>1-BO576</f>
        <v>0.12</v>
      </c>
      <c r="BQ576" s="53">
        <f t="shared" si="438"/>
        <v>0.54400000000000004</v>
      </c>
      <c r="BR576" s="54">
        <f t="shared" si="439"/>
        <v>0.45600000000000002</v>
      </c>
      <c r="BT576" s="18"/>
      <c r="BU576">
        <v>0</v>
      </c>
      <c r="BV576" s="18">
        <v>1</v>
      </c>
      <c r="BW576" s="18" t="s">
        <v>224</v>
      </c>
      <c r="CD576" s="18"/>
      <c r="CG576" s="18"/>
      <c r="CJ576" s="116">
        <f t="shared" si="440"/>
        <v>31.487559999999998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 s="18">
        <v>0</v>
      </c>
      <c r="CS576">
        <v>0</v>
      </c>
      <c r="CT576">
        <v>0</v>
      </c>
      <c r="CU576">
        <v>0</v>
      </c>
      <c r="CV576" s="18">
        <v>1</v>
      </c>
      <c r="CW576">
        <v>0</v>
      </c>
      <c r="CX576">
        <v>0</v>
      </c>
      <c r="CY576">
        <v>0</v>
      </c>
      <c r="CZ576">
        <v>0</v>
      </c>
      <c r="DA576" s="18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1</v>
      </c>
      <c r="DI576">
        <v>0</v>
      </c>
      <c r="DJ576">
        <v>1</v>
      </c>
      <c r="DK576">
        <v>0</v>
      </c>
      <c r="DL576" s="18">
        <v>1</v>
      </c>
      <c r="DN576" s="18"/>
      <c r="DS576" s="43" t="s">
        <v>397</v>
      </c>
    </row>
    <row r="577" spans="1:123" x14ac:dyDescent="0.25">
      <c r="A577">
        <v>576</v>
      </c>
      <c r="B577">
        <v>36</v>
      </c>
      <c r="C577" s="25" t="s">
        <v>678</v>
      </c>
      <c r="D577" s="12">
        <v>5.9</v>
      </c>
      <c r="E577" s="14">
        <f t="shared" si="435"/>
        <v>0.94855305466237949</v>
      </c>
      <c r="F577" s="7">
        <v>6.22</v>
      </c>
      <c r="G577" s="7">
        <f t="shared" si="428"/>
        <v>4.9514469453376204</v>
      </c>
      <c r="H577" s="16">
        <f t="shared" si="429"/>
        <v>6.8485530546623803</v>
      </c>
      <c r="I577" s="11">
        <f t="shared" si="430"/>
        <v>0.17609106334503863</v>
      </c>
      <c r="J577" s="39">
        <f t="shared" si="431"/>
        <v>2.8310460344861517E-2</v>
      </c>
      <c r="K577" s="39">
        <f t="shared" si="432"/>
        <v>35.322632970943715</v>
      </c>
      <c r="L577" s="39">
        <f t="shared" si="433"/>
        <v>0.14778060300017712</v>
      </c>
      <c r="M577" s="39">
        <f t="shared" si="434"/>
        <v>0.20440152368990014</v>
      </c>
      <c r="N577" s="42"/>
      <c r="O577" s="8"/>
      <c r="P577" s="9"/>
      <c r="Q577" s="9"/>
      <c r="R577" s="8"/>
      <c r="S577" s="9"/>
      <c r="T577" s="9"/>
      <c r="U577" s="8"/>
      <c r="V577" s="9"/>
      <c r="W577" s="9"/>
      <c r="X577" s="9"/>
      <c r="Y577" s="8"/>
      <c r="Z577" s="9"/>
      <c r="AA577" s="8">
        <v>1</v>
      </c>
      <c r="AB577" s="9">
        <v>0</v>
      </c>
      <c r="AC577" s="8">
        <v>0</v>
      </c>
      <c r="AD577" s="9">
        <v>0</v>
      </c>
      <c r="AE577" s="9">
        <v>0</v>
      </c>
      <c r="AF577" s="9">
        <v>1</v>
      </c>
      <c r="AG577" s="9">
        <v>0</v>
      </c>
      <c r="AH577" s="8">
        <v>1220</v>
      </c>
      <c r="AI577" s="9">
        <v>10</v>
      </c>
      <c r="AJ577" s="9">
        <f t="shared" si="442"/>
        <v>1209</v>
      </c>
      <c r="AL577" s="7">
        <f t="shared" si="436"/>
        <v>7.4770000000000003</v>
      </c>
      <c r="AM577" s="7">
        <f t="shared" si="437"/>
        <v>17.561</v>
      </c>
      <c r="AN577" s="9">
        <v>1</v>
      </c>
      <c r="AO577" s="9">
        <v>0</v>
      </c>
      <c r="AP577" s="9">
        <v>0</v>
      </c>
      <c r="AQ577" s="9">
        <v>1</v>
      </c>
      <c r="AR577" s="9">
        <v>0</v>
      </c>
      <c r="AS577" s="9">
        <v>0</v>
      </c>
      <c r="AT577" s="8">
        <v>1</v>
      </c>
      <c r="AU577" s="9">
        <v>0</v>
      </c>
      <c r="AV577" s="31">
        <v>0</v>
      </c>
      <c r="AW577" s="9">
        <v>0</v>
      </c>
      <c r="AX577" s="9">
        <v>0</v>
      </c>
      <c r="AY577" s="31">
        <v>1</v>
      </c>
      <c r="AZ577" s="21">
        <v>1986</v>
      </c>
      <c r="BA577" s="23"/>
      <c r="BB577" s="39">
        <v>0.36</v>
      </c>
      <c r="BC577" s="39">
        <v>0.49</v>
      </c>
      <c r="BD577" s="39">
        <v>0.13</v>
      </c>
      <c r="BE577" s="59">
        <v>0.02</v>
      </c>
      <c r="BF577" s="39" t="s">
        <v>433</v>
      </c>
      <c r="BG577" s="59" t="s">
        <v>433</v>
      </c>
      <c r="BM577" s="57">
        <v>1</v>
      </c>
      <c r="BN577" s="18">
        <v>0</v>
      </c>
      <c r="BO577">
        <v>1</v>
      </c>
      <c r="BP577" s="54">
        <v>0</v>
      </c>
      <c r="BQ577" s="53">
        <f t="shared" si="438"/>
        <v>0.55000000000000004</v>
      </c>
      <c r="BR577" s="54">
        <f t="shared" si="439"/>
        <v>0.45</v>
      </c>
      <c r="BT577" s="18"/>
      <c r="BU577">
        <v>0</v>
      </c>
      <c r="BV577" s="18">
        <v>1</v>
      </c>
      <c r="BW577" s="18" t="s">
        <v>224</v>
      </c>
      <c r="CD577" s="18"/>
      <c r="CG577" s="18"/>
      <c r="CJ577" s="116">
        <f t="shared" si="440"/>
        <v>32.037999999999997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 s="18">
        <v>0</v>
      </c>
      <c r="CS577">
        <v>0</v>
      </c>
      <c r="CT577">
        <v>0</v>
      </c>
      <c r="CU577">
        <v>0</v>
      </c>
      <c r="CV577" s="18">
        <v>1</v>
      </c>
      <c r="CW577">
        <v>0</v>
      </c>
      <c r="CX577">
        <v>0</v>
      </c>
      <c r="CY577">
        <v>0</v>
      </c>
      <c r="CZ577">
        <v>0</v>
      </c>
      <c r="DA577" s="18">
        <v>0</v>
      </c>
      <c r="DB577">
        <v>0</v>
      </c>
      <c r="DC577">
        <v>0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 s="18">
        <v>1</v>
      </c>
      <c r="DN577" s="18"/>
      <c r="DS577" s="43" t="s">
        <v>397</v>
      </c>
    </row>
    <row r="578" spans="1:123" s="69" customFormat="1" x14ac:dyDescent="0.25">
      <c r="A578" s="69">
        <v>577</v>
      </c>
      <c r="B578" s="69">
        <v>36</v>
      </c>
      <c r="C578" s="70" t="s">
        <v>678</v>
      </c>
      <c r="D578" s="71">
        <v>6.6</v>
      </c>
      <c r="E578" s="72">
        <f t="shared" si="435"/>
        <v>3.1132075471698109</v>
      </c>
      <c r="F578" s="73">
        <v>2.12</v>
      </c>
      <c r="G578" s="73">
        <f t="shared" si="428"/>
        <v>3.4867924528301888</v>
      </c>
      <c r="H578" s="74">
        <f t="shared" si="429"/>
        <v>9.7132075471698105</v>
      </c>
      <c r="I578" s="75">
        <f t="shared" si="430"/>
        <v>0.12591098420571495</v>
      </c>
      <c r="J578" s="76">
        <f t="shared" si="431"/>
        <v>5.9391973681941011E-2</v>
      </c>
      <c r="K578" s="76">
        <f t="shared" si="432"/>
        <v>16.837291943777657</v>
      </c>
      <c r="L578" s="76">
        <f t="shared" si="433"/>
        <v>6.651901052377393E-2</v>
      </c>
      <c r="M578" s="76">
        <f t="shared" si="434"/>
        <v>0.18530295788765597</v>
      </c>
      <c r="N578" s="77"/>
      <c r="O578" s="78"/>
      <c r="P578" s="79"/>
      <c r="Q578" s="79"/>
      <c r="R578" s="78"/>
      <c r="S578" s="79"/>
      <c r="T578" s="79"/>
      <c r="U578" s="78"/>
      <c r="V578" s="79"/>
      <c r="W578" s="79"/>
      <c r="X578" s="79"/>
      <c r="Y578" s="78"/>
      <c r="Z578" s="79"/>
      <c r="AA578" s="78">
        <v>1</v>
      </c>
      <c r="AB578" s="79">
        <v>0</v>
      </c>
      <c r="AC578" s="78">
        <v>0</v>
      </c>
      <c r="AD578" s="79">
        <v>0</v>
      </c>
      <c r="AE578" s="79">
        <v>0</v>
      </c>
      <c r="AF578" s="79">
        <v>1</v>
      </c>
      <c r="AG578" s="79">
        <v>0</v>
      </c>
      <c r="AH578" s="78">
        <v>290</v>
      </c>
      <c r="AI578" s="79">
        <v>10</v>
      </c>
      <c r="AJ578" s="79">
        <f t="shared" si="442"/>
        <v>279</v>
      </c>
      <c r="AK578" s="79"/>
      <c r="AL578" s="73">
        <f t="shared" si="436"/>
        <v>9.0030000000000001</v>
      </c>
      <c r="AM578" s="73">
        <f t="shared" si="437"/>
        <v>11.448</v>
      </c>
      <c r="AN578" s="79">
        <v>1</v>
      </c>
      <c r="AO578" s="79">
        <v>0</v>
      </c>
      <c r="AP578" s="79">
        <v>0</v>
      </c>
      <c r="AQ578" s="79">
        <v>1</v>
      </c>
      <c r="AR578" s="79">
        <v>0</v>
      </c>
      <c r="AS578" s="79">
        <v>0</v>
      </c>
      <c r="AT578" s="78">
        <v>1</v>
      </c>
      <c r="AU578" s="79">
        <v>0</v>
      </c>
      <c r="AV578" s="80">
        <v>0</v>
      </c>
      <c r="AW578" s="79">
        <v>0</v>
      </c>
      <c r="AX578" s="79">
        <v>0</v>
      </c>
      <c r="AY578" s="80">
        <v>1</v>
      </c>
      <c r="AZ578" s="81">
        <v>1986</v>
      </c>
      <c r="BA578" s="82"/>
      <c r="BB578" s="76">
        <v>0.36</v>
      </c>
      <c r="BC578" s="76">
        <v>0.49</v>
      </c>
      <c r="BD578" s="76">
        <v>0.13</v>
      </c>
      <c r="BE578" s="83">
        <v>0.02</v>
      </c>
      <c r="BF578" s="76" t="s">
        <v>433</v>
      </c>
      <c r="BG578" s="83" t="s">
        <v>433</v>
      </c>
      <c r="BH578" s="76"/>
      <c r="BI578" s="76"/>
      <c r="BJ578" s="76"/>
      <c r="BK578" s="76"/>
      <c r="BL578" s="76"/>
      <c r="BM578" s="84">
        <v>1</v>
      </c>
      <c r="BN578" s="85">
        <v>0</v>
      </c>
      <c r="BO578" s="69">
        <v>0</v>
      </c>
      <c r="BP578" s="86">
        <v>1</v>
      </c>
      <c r="BQ578" s="88">
        <f t="shared" si="438"/>
        <v>0.5</v>
      </c>
      <c r="BR578" s="86">
        <f t="shared" si="439"/>
        <v>0.5</v>
      </c>
      <c r="BT578" s="85"/>
      <c r="BU578" s="69">
        <v>0</v>
      </c>
      <c r="BV578" s="85">
        <v>1</v>
      </c>
      <c r="BW578" s="85" t="s">
        <v>224</v>
      </c>
      <c r="CD578" s="85"/>
      <c r="CG578" s="85"/>
      <c r="CJ578" s="117">
        <f t="shared" si="440"/>
        <v>27.451000000000001</v>
      </c>
      <c r="CK578" s="69">
        <v>0</v>
      </c>
      <c r="CL578" s="69">
        <v>0</v>
      </c>
      <c r="CM578" s="69">
        <v>0</v>
      </c>
      <c r="CN578" s="69">
        <v>0</v>
      </c>
      <c r="CO578" s="69">
        <v>0</v>
      </c>
      <c r="CP578" s="69">
        <v>0</v>
      </c>
      <c r="CQ578" s="69">
        <v>1</v>
      </c>
      <c r="CR578" s="85">
        <v>0</v>
      </c>
      <c r="CS578" s="69">
        <v>0</v>
      </c>
      <c r="CT578" s="69">
        <v>0</v>
      </c>
      <c r="CU578" s="69">
        <v>0</v>
      </c>
      <c r="CV578" s="85">
        <v>1</v>
      </c>
      <c r="CW578" s="69">
        <v>0</v>
      </c>
      <c r="CX578" s="69">
        <v>0</v>
      </c>
      <c r="CY578" s="69">
        <v>0</v>
      </c>
      <c r="CZ578" s="69">
        <v>0</v>
      </c>
      <c r="DA578" s="85">
        <v>0</v>
      </c>
      <c r="DB578" s="69">
        <v>0</v>
      </c>
      <c r="DC578" s="69">
        <v>0</v>
      </c>
      <c r="DD578" s="69">
        <v>0</v>
      </c>
      <c r="DE578" s="69">
        <v>1</v>
      </c>
      <c r="DF578" s="69">
        <v>0</v>
      </c>
      <c r="DG578" s="69">
        <v>0</v>
      </c>
      <c r="DH578" s="69">
        <v>0</v>
      </c>
      <c r="DI578" s="69">
        <v>0</v>
      </c>
      <c r="DJ578" s="69">
        <v>1</v>
      </c>
      <c r="DK578" s="69">
        <v>0</v>
      </c>
      <c r="DL578" s="85">
        <v>1</v>
      </c>
      <c r="DN578" s="85"/>
      <c r="DR578" s="70"/>
      <c r="DS578" s="87" t="s">
        <v>397</v>
      </c>
    </row>
    <row r="579" spans="1:123" x14ac:dyDescent="0.25">
      <c r="A579">
        <v>578</v>
      </c>
      <c r="B579">
        <v>37</v>
      </c>
      <c r="C579" s="25" t="s">
        <v>679</v>
      </c>
      <c r="D579" s="12">
        <v>11.1</v>
      </c>
      <c r="E579" s="14">
        <v>0.5</v>
      </c>
      <c r="F579" s="7">
        <f>D579/E579</f>
        <v>22.2</v>
      </c>
      <c r="G579" s="7">
        <f t="shared" ref="G579:G584" si="443">D579-E579</f>
        <v>10.6</v>
      </c>
      <c r="H579" s="16">
        <f t="shared" ref="H579:H584" si="444">D579+E579</f>
        <v>11.6</v>
      </c>
      <c r="I579" s="11">
        <f t="shared" ref="I579:I584" si="445">IFERROR(F579/SQRT(F579^2+AJ579), "X")</f>
        <v>0.39245407503305468</v>
      </c>
      <c r="J579" s="39">
        <f t="shared" ref="J579:J584" si="446">IFERROR(SQRT((1-I579^2)/AJ579), "X")</f>
        <v>1.7678111487975434E-2</v>
      </c>
      <c r="K579" s="39">
        <f t="shared" ref="K579:K584" si="447">IFERROR(1/J579, "X")</f>
        <v>56.567128263683323</v>
      </c>
      <c r="L579" s="39">
        <f t="shared" ref="L579:L584" si="448">IFERROR(I579-J579, "X")</f>
        <v>0.37477596354507925</v>
      </c>
      <c r="M579" s="39">
        <f t="shared" ref="M579:M584" si="449">IFERROR(I579+J579, "X")</f>
        <v>0.41013218652103012</v>
      </c>
      <c r="N579" s="42"/>
      <c r="O579" s="8"/>
      <c r="P579" s="9"/>
      <c r="Q579" s="9"/>
      <c r="R579" s="8"/>
      <c r="S579" s="9"/>
      <c r="T579" s="9"/>
      <c r="U579" s="8"/>
      <c r="V579" s="9"/>
      <c r="W579" s="9"/>
      <c r="X579" s="9"/>
      <c r="Y579" s="8"/>
      <c r="Z579" s="9"/>
      <c r="AA579" s="8">
        <v>1</v>
      </c>
      <c r="AB579" s="9">
        <v>0</v>
      </c>
      <c r="AC579" s="8">
        <v>0</v>
      </c>
      <c r="AD579" s="9">
        <v>0</v>
      </c>
      <c r="AE579" s="9">
        <v>1</v>
      </c>
      <c r="AF579" s="9">
        <v>0</v>
      </c>
      <c r="AG579" s="9">
        <v>0</v>
      </c>
      <c r="AH579" s="8">
        <v>2717</v>
      </c>
      <c r="AI579" s="9">
        <v>9</v>
      </c>
      <c r="AJ579" s="9">
        <f t="shared" si="442"/>
        <v>2707</v>
      </c>
      <c r="AL579" s="7">
        <v>8.49</v>
      </c>
      <c r="AM579" s="7">
        <v>14.73</v>
      </c>
      <c r="AN579" s="9">
        <v>1</v>
      </c>
      <c r="AO579" s="9">
        <v>0</v>
      </c>
      <c r="AP579" s="9">
        <v>0</v>
      </c>
      <c r="AQ579" s="9">
        <v>0</v>
      </c>
      <c r="AR579" s="9">
        <v>0</v>
      </c>
      <c r="AS579" s="9">
        <v>1</v>
      </c>
      <c r="AT579" s="8">
        <v>0</v>
      </c>
      <c r="AU579" s="9">
        <v>1</v>
      </c>
      <c r="AV579" s="31">
        <v>0</v>
      </c>
      <c r="AW579" s="9">
        <v>0</v>
      </c>
      <c r="AX579" s="9">
        <v>0</v>
      </c>
      <c r="AY579" s="31">
        <v>1</v>
      </c>
      <c r="AZ579" s="21">
        <v>1985</v>
      </c>
      <c r="BA579" s="23"/>
      <c r="BB579" s="39">
        <v>0.01</v>
      </c>
      <c r="BC579" s="39">
        <v>0.47</v>
      </c>
      <c r="BD579" s="39">
        <v>0.28999999999999998</v>
      </c>
      <c r="BE579" s="59">
        <v>0.23</v>
      </c>
      <c r="BF579" s="39">
        <f>1-BG579</f>
        <v>0.873</v>
      </c>
      <c r="BG579" s="59">
        <v>0.127</v>
      </c>
      <c r="BM579" s="57">
        <v>1</v>
      </c>
      <c r="BN579" s="18">
        <v>0</v>
      </c>
      <c r="BO579" s="118">
        <v>1</v>
      </c>
      <c r="BP579" s="54">
        <v>0</v>
      </c>
      <c r="BQ579" s="119">
        <v>0.63</v>
      </c>
      <c r="BR579" s="54">
        <f>1-BQ579</f>
        <v>0.37</v>
      </c>
      <c r="BT579" s="18"/>
      <c r="BU579" s="119">
        <v>0.15</v>
      </c>
      <c r="BV579" s="54">
        <f>1-BU579</f>
        <v>0.85</v>
      </c>
      <c r="BW579" s="18" t="s">
        <v>279</v>
      </c>
      <c r="CD579" s="18"/>
      <c r="CG579" s="18"/>
      <c r="CJ579" s="116">
        <f>AM579+AL579+6</f>
        <v>29.22</v>
      </c>
      <c r="CK579" s="118">
        <v>1</v>
      </c>
      <c r="CL579" s="118">
        <v>0</v>
      </c>
      <c r="CM579" s="118">
        <v>0</v>
      </c>
      <c r="CN579" s="118">
        <v>0</v>
      </c>
      <c r="CO579" s="118">
        <v>0</v>
      </c>
      <c r="CP579" s="118">
        <v>0</v>
      </c>
      <c r="CQ579" s="118">
        <v>0</v>
      </c>
      <c r="CR579" s="18">
        <v>0</v>
      </c>
      <c r="CS579" s="118">
        <v>0</v>
      </c>
      <c r="CT579" s="118">
        <v>0</v>
      </c>
      <c r="CU579" s="118">
        <v>0</v>
      </c>
      <c r="CV579" s="18">
        <v>1</v>
      </c>
      <c r="CW579" s="118">
        <v>0</v>
      </c>
      <c r="CX579" s="118">
        <v>0</v>
      </c>
      <c r="CY579" s="118">
        <v>0</v>
      </c>
      <c r="CZ579" s="118">
        <v>0</v>
      </c>
      <c r="DA579" s="18">
        <v>0</v>
      </c>
      <c r="DB579" s="118">
        <v>0</v>
      </c>
      <c r="DC579" s="118">
        <v>0</v>
      </c>
      <c r="DD579" s="118">
        <v>1</v>
      </c>
      <c r="DE579" s="118">
        <v>1</v>
      </c>
      <c r="DF579" s="118">
        <v>0</v>
      </c>
      <c r="DG579" s="118">
        <v>0</v>
      </c>
      <c r="DH579" s="118">
        <v>0</v>
      </c>
      <c r="DI579" s="118">
        <v>0</v>
      </c>
      <c r="DJ579" s="118">
        <v>0</v>
      </c>
      <c r="DK579" s="118">
        <v>1</v>
      </c>
      <c r="DL579" s="18">
        <v>1</v>
      </c>
      <c r="DN579" s="18"/>
      <c r="DS579" s="43" t="s">
        <v>397</v>
      </c>
    </row>
    <row r="580" spans="1:123" x14ac:dyDescent="0.25">
      <c r="A580">
        <v>579</v>
      </c>
      <c r="B580">
        <v>37</v>
      </c>
      <c r="C580" s="25" t="s">
        <v>679</v>
      </c>
      <c r="D580" s="12">
        <v>10.3</v>
      </c>
      <c r="E580" s="14">
        <v>0.8</v>
      </c>
      <c r="F580" s="7">
        <f>D580/E580</f>
        <v>12.875</v>
      </c>
      <c r="G580" s="7">
        <f t="shared" si="443"/>
        <v>9.5</v>
      </c>
      <c r="H580" s="16">
        <f t="shared" si="444"/>
        <v>11.100000000000001</v>
      </c>
      <c r="I580" s="11">
        <f t="shared" si="445"/>
        <v>0.14568016832067471</v>
      </c>
      <c r="J580" s="39">
        <f t="shared" si="446"/>
        <v>1.1314964529761141E-2</v>
      </c>
      <c r="K580" s="39">
        <f t="shared" si="447"/>
        <v>88.378535997152611</v>
      </c>
      <c r="L580" s="39">
        <f t="shared" si="448"/>
        <v>0.13436520379091357</v>
      </c>
      <c r="M580" s="39">
        <f t="shared" si="449"/>
        <v>0.15699513285043584</v>
      </c>
      <c r="N580" s="42"/>
      <c r="O580" s="8"/>
      <c r="P580" s="9"/>
      <c r="Q580" s="9"/>
      <c r="R580" s="8"/>
      <c r="S580" s="9"/>
      <c r="T580" s="9"/>
      <c r="U580" s="8"/>
      <c r="V580" s="9"/>
      <c r="W580" s="9"/>
      <c r="X580" s="9"/>
      <c r="Y580" s="8"/>
      <c r="Z580" s="9"/>
      <c r="AA580" s="8">
        <v>1</v>
      </c>
      <c r="AB580" s="9">
        <v>0</v>
      </c>
      <c r="AC580" s="8">
        <v>0</v>
      </c>
      <c r="AD580" s="9">
        <v>0</v>
      </c>
      <c r="AE580" s="9">
        <v>1</v>
      </c>
      <c r="AF580" s="9">
        <v>0</v>
      </c>
      <c r="AG580" s="9">
        <v>0</v>
      </c>
      <c r="AH580" s="8">
        <v>7655</v>
      </c>
      <c r="AI580" s="9">
        <v>9</v>
      </c>
      <c r="AJ580" s="9">
        <f t="shared" si="442"/>
        <v>7645</v>
      </c>
      <c r="AL580" s="7">
        <v>9.09</v>
      </c>
      <c r="AM580" s="7">
        <v>14.38</v>
      </c>
      <c r="AN580" s="9">
        <v>1</v>
      </c>
      <c r="AO580" s="9">
        <v>0</v>
      </c>
      <c r="AP580" s="9">
        <v>0</v>
      </c>
      <c r="AQ580" s="9">
        <v>0</v>
      </c>
      <c r="AR580" s="9">
        <v>0</v>
      </c>
      <c r="AS580" s="9">
        <v>1</v>
      </c>
      <c r="AT580" s="8">
        <v>0</v>
      </c>
      <c r="AU580" s="9">
        <v>1</v>
      </c>
      <c r="AV580" s="31">
        <v>0</v>
      </c>
      <c r="AW580" s="9">
        <v>0</v>
      </c>
      <c r="AX580" s="9">
        <v>0</v>
      </c>
      <c r="AY580" s="31">
        <v>1</v>
      </c>
      <c r="AZ580" s="21">
        <v>1995</v>
      </c>
      <c r="BA580" s="23"/>
      <c r="BB580" s="39">
        <v>0.01</v>
      </c>
      <c r="BC580" s="39">
        <v>0.3</v>
      </c>
      <c r="BD580" s="39">
        <v>0.44</v>
      </c>
      <c r="BE580" s="59">
        <v>0.25</v>
      </c>
      <c r="BF580" s="39">
        <f t="shared" ref="BF580:BF584" si="450">1-BG580</f>
        <v>0.873</v>
      </c>
      <c r="BG580" s="59">
        <v>0.127</v>
      </c>
      <c r="BM580" s="57">
        <v>1</v>
      </c>
      <c r="BN580" s="18">
        <v>0</v>
      </c>
      <c r="BO580" s="118">
        <v>1</v>
      </c>
      <c r="BP580" s="54">
        <v>0</v>
      </c>
      <c r="BQ580" s="119">
        <v>0.71</v>
      </c>
      <c r="BR580" s="54">
        <f t="shared" ref="BR580:BR584" si="451">1-BQ580</f>
        <v>0.29000000000000004</v>
      </c>
      <c r="BT580" s="18"/>
      <c r="BU580" s="119">
        <v>0.25</v>
      </c>
      <c r="BV580" s="54">
        <f t="shared" ref="BV580:BV584" si="452">1-BU580</f>
        <v>0.75</v>
      </c>
      <c r="BW580" s="18" t="s">
        <v>279</v>
      </c>
      <c r="CD580" s="18"/>
      <c r="CG580" s="18"/>
      <c r="CJ580" s="116">
        <f t="shared" ref="CJ580:CJ584" si="453">AM580+AL580+6</f>
        <v>29.47</v>
      </c>
      <c r="CK580" s="118">
        <v>1</v>
      </c>
      <c r="CL580" s="118">
        <v>0</v>
      </c>
      <c r="CM580" s="118">
        <v>0</v>
      </c>
      <c r="CN580" s="118">
        <v>0</v>
      </c>
      <c r="CO580" s="118">
        <v>0</v>
      </c>
      <c r="CP580" s="118">
        <v>0</v>
      </c>
      <c r="CQ580" s="118">
        <v>0</v>
      </c>
      <c r="CR580" s="18">
        <v>0</v>
      </c>
      <c r="CS580" s="118">
        <v>0</v>
      </c>
      <c r="CT580" s="118">
        <v>0</v>
      </c>
      <c r="CU580" s="118">
        <v>0</v>
      </c>
      <c r="CV580" s="18">
        <v>1</v>
      </c>
      <c r="CW580" s="118">
        <v>0</v>
      </c>
      <c r="CX580" s="118">
        <v>0</v>
      </c>
      <c r="CY580" s="118">
        <v>0</v>
      </c>
      <c r="CZ580" s="118">
        <v>0</v>
      </c>
      <c r="DA580" s="18">
        <v>0</v>
      </c>
      <c r="DB580" s="118">
        <v>0</v>
      </c>
      <c r="DC580" s="118">
        <v>0</v>
      </c>
      <c r="DD580" s="118">
        <v>1</v>
      </c>
      <c r="DE580" s="118">
        <v>1</v>
      </c>
      <c r="DF580" s="118">
        <v>0</v>
      </c>
      <c r="DG580" s="118">
        <v>0</v>
      </c>
      <c r="DH580" s="118">
        <v>0</v>
      </c>
      <c r="DI580" s="118">
        <v>0</v>
      </c>
      <c r="DJ580" s="118">
        <v>0</v>
      </c>
      <c r="DK580" s="118">
        <v>1</v>
      </c>
      <c r="DL580" s="18">
        <v>1</v>
      </c>
      <c r="DN580" s="18"/>
      <c r="DS580" s="43" t="s">
        <v>397</v>
      </c>
    </row>
    <row r="581" spans="1:123" x14ac:dyDescent="0.25">
      <c r="A581">
        <v>580</v>
      </c>
      <c r="B581">
        <v>37</v>
      </c>
      <c r="C581" s="25" t="s">
        <v>679</v>
      </c>
      <c r="D581" s="12">
        <v>10.3</v>
      </c>
      <c r="E581" s="14">
        <v>0.4</v>
      </c>
      <c r="F581" s="7">
        <f>D581/E581</f>
        <v>25.75</v>
      </c>
      <c r="G581" s="7">
        <f t="shared" si="443"/>
        <v>9.9</v>
      </c>
      <c r="H581" s="16">
        <f t="shared" si="444"/>
        <v>10.700000000000001</v>
      </c>
      <c r="I581" s="11">
        <f t="shared" si="445"/>
        <v>0.30460976967849723</v>
      </c>
      <c r="J581" s="39">
        <f t="shared" si="446"/>
        <v>1.1829505618582415E-2</v>
      </c>
      <c r="K581" s="39">
        <f t="shared" si="447"/>
        <v>84.534386494491116</v>
      </c>
      <c r="L581" s="39">
        <f t="shared" si="448"/>
        <v>0.29278026405991481</v>
      </c>
      <c r="M581" s="39">
        <f t="shared" si="449"/>
        <v>0.31643927529707966</v>
      </c>
      <c r="N581" s="42"/>
      <c r="O581" s="8"/>
      <c r="P581" s="9"/>
      <c r="Q581" s="9"/>
      <c r="R581" s="8"/>
      <c r="S581" s="9"/>
      <c r="T581" s="9"/>
      <c r="U581" s="8"/>
      <c r="V581" s="9"/>
      <c r="W581" s="9"/>
      <c r="X581" s="9"/>
      <c r="Y581" s="8"/>
      <c r="Z581" s="9"/>
      <c r="AA581" s="8">
        <v>1</v>
      </c>
      <c r="AB581" s="9">
        <v>0</v>
      </c>
      <c r="AC581" s="8">
        <v>0</v>
      </c>
      <c r="AD581" s="9">
        <v>0</v>
      </c>
      <c r="AE581" s="9">
        <v>1</v>
      </c>
      <c r="AF581" s="9">
        <v>0</v>
      </c>
      <c r="AG581" s="9">
        <v>0</v>
      </c>
      <c r="AH581" s="8">
        <v>6493</v>
      </c>
      <c r="AI581" s="9">
        <v>9</v>
      </c>
      <c r="AJ581" s="9">
        <f t="shared" si="442"/>
        <v>6483</v>
      </c>
      <c r="AL581" s="7">
        <v>9.66</v>
      </c>
      <c r="AM581" s="7">
        <v>13.85</v>
      </c>
      <c r="AN581" s="9">
        <v>1</v>
      </c>
      <c r="AO581" s="9">
        <v>0</v>
      </c>
      <c r="AP581" s="9">
        <v>0</v>
      </c>
      <c r="AQ581" s="9">
        <v>0</v>
      </c>
      <c r="AR581" s="9">
        <v>0</v>
      </c>
      <c r="AS581" s="9">
        <v>1</v>
      </c>
      <c r="AT581" s="8">
        <v>0</v>
      </c>
      <c r="AU581" s="9">
        <v>1</v>
      </c>
      <c r="AV581" s="31">
        <v>0</v>
      </c>
      <c r="AW581" s="9">
        <v>0</v>
      </c>
      <c r="AX581" s="9">
        <v>0</v>
      </c>
      <c r="AY581" s="31">
        <v>1</v>
      </c>
      <c r="AZ581" s="21">
        <v>1998</v>
      </c>
      <c r="BA581" s="23"/>
      <c r="BB581" s="39">
        <v>0.01</v>
      </c>
      <c r="BC581" s="39">
        <v>0.25</v>
      </c>
      <c r="BD581" s="39">
        <v>0.46</v>
      </c>
      <c r="BE581" s="59">
        <v>0.28000000000000003</v>
      </c>
      <c r="BF581" s="39">
        <f t="shared" si="450"/>
        <v>0.873</v>
      </c>
      <c r="BG581" s="59">
        <v>0.127</v>
      </c>
      <c r="BM581" s="57">
        <v>1</v>
      </c>
      <c r="BN581" s="18">
        <v>0</v>
      </c>
      <c r="BO581" s="118">
        <v>1</v>
      </c>
      <c r="BP581" s="54">
        <v>0</v>
      </c>
      <c r="BQ581" s="119">
        <v>0.69</v>
      </c>
      <c r="BR581" s="54">
        <f t="shared" si="451"/>
        <v>0.31000000000000005</v>
      </c>
      <c r="BT581" s="18"/>
      <c r="BU581" s="119">
        <v>0.25</v>
      </c>
      <c r="BV581" s="54">
        <f t="shared" si="452"/>
        <v>0.75</v>
      </c>
      <c r="BW581" s="18" t="s">
        <v>279</v>
      </c>
      <c r="CD581" s="18"/>
      <c r="CG581" s="18"/>
      <c r="CJ581" s="116">
        <f t="shared" si="453"/>
        <v>29.509999999999998</v>
      </c>
      <c r="CK581" s="118">
        <v>1</v>
      </c>
      <c r="CL581" s="118">
        <v>0</v>
      </c>
      <c r="CM581" s="118">
        <v>0</v>
      </c>
      <c r="CN581" s="118">
        <v>0</v>
      </c>
      <c r="CO581" s="118">
        <v>0</v>
      </c>
      <c r="CP581" s="118">
        <v>0</v>
      </c>
      <c r="CQ581" s="118">
        <v>0</v>
      </c>
      <c r="CR581" s="18">
        <v>0</v>
      </c>
      <c r="CS581" s="118">
        <v>0</v>
      </c>
      <c r="CT581" s="118">
        <v>0</v>
      </c>
      <c r="CU581" s="118">
        <v>0</v>
      </c>
      <c r="CV581" s="18">
        <v>1</v>
      </c>
      <c r="CW581" s="118">
        <v>0</v>
      </c>
      <c r="CX581" s="118">
        <v>0</v>
      </c>
      <c r="CY581" s="118">
        <v>0</v>
      </c>
      <c r="CZ581" s="118">
        <v>0</v>
      </c>
      <c r="DA581" s="18">
        <v>0</v>
      </c>
      <c r="DB581" s="118">
        <v>0</v>
      </c>
      <c r="DC581" s="118">
        <v>0</v>
      </c>
      <c r="DD581" s="118">
        <v>1</v>
      </c>
      <c r="DE581" s="118">
        <v>1</v>
      </c>
      <c r="DF581" s="118">
        <v>0</v>
      </c>
      <c r="DG581" s="118">
        <v>0</v>
      </c>
      <c r="DH581" s="118">
        <v>0</v>
      </c>
      <c r="DI581" s="118">
        <v>0</v>
      </c>
      <c r="DJ581" s="118">
        <v>0</v>
      </c>
      <c r="DK581" s="118">
        <v>1</v>
      </c>
      <c r="DL581" s="18">
        <v>1</v>
      </c>
      <c r="DN581" s="18"/>
      <c r="DS581" s="43" t="s">
        <v>397</v>
      </c>
    </row>
    <row r="582" spans="1:123" x14ac:dyDescent="0.25">
      <c r="A582">
        <v>581</v>
      </c>
      <c r="B582">
        <v>37</v>
      </c>
      <c r="C582" s="25" t="s">
        <v>679</v>
      </c>
      <c r="D582" s="12">
        <v>10.8</v>
      </c>
      <c r="E582" s="14">
        <v>0.8</v>
      </c>
      <c r="F582" s="7">
        <f>D582/E582</f>
        <v>13.5</v>
      </c>
      <c r="G582" s="7">
        <f t="shared" si="443"/>
        <v>10</v>
      </c>
      <c r="H582" s="16">
        <f t="shared" si="444"/>
        <v>11.600000000000001</v>
      </c>
      <c r="I582" s="11">
        <f t="shared" si="445"/>
        <v>0.27960140146238877</v>
      </c>
      <c r="J582" s="39">
        <f t="shared" si="446"/>
        <v>2.071121492313991E-2</v>
      </c>
      <c r="K582" s="39">
        <f t="shared" si="447"/>
        <v>48.283019789569913</v>
      </c>
      <c r="L582" s="39">
        <f t="shared" si="448"/>
        <v>0.25889018653924883</v>
      </c>
      <c r="M582" s="39">
        <f t="shared" si="449"/>
        <v>0.3003126163855287</v>
      </c>
      <c r="N582" s="42"/>
      <c r="O582" s="8"/>
      <c r="P582" s="9"/>
      <c r="Q582" s="9"/>
      <c r="R582" s="8"/>
      <c r="S582" s="9"/>
      <c r="T582" s="9"/>
      <c r="U582" s="8"/>
      <c r="V582" s="9"/>
      <c r="W582" s="9"/>
      <c r="X582" s="9"/>
      <c r="Y582" s="8"/>
      <c r="Z582" s="9"/>
      <c r="AA582" s="8">
        <v>1</v>
      </c>
      <c r="AB582" s="9">
        <v>0</v>
      </c>
      <c r="AC582" s="8">
        <v>0</v>
      </c>
      <c r="AD582" s="9">
        <v>0</v>
      </c>
      <c r="AE582" s="9">
        <v>1</v>
      </c>
      <c r="AF582" s="9">
        <v>0</v>
      </c>
      <c r="AG582" s="9">
        <v>0</v>
      </c>
      <c r="AH582" s="8">
        <v>2159</v>
      </c>
      <c r="AI582" s="9">
        <v>9</v>
      </c>
      <c r="AJ582" s="9">
        <f t="shared" si="442"/>
        <v>2149</v>
      </c>
      <c r="AL582" s="7">
        <v>9.15</v>
      </c>
      <c r="AM582" s="7">
        <v>13.47</v>
      </c>
      <c r="AN582" s="9">
        <v>1</v>
      </c>
      <c r="AO582" s="9">
        <v>0</v>
      </c>
      <c r="AP582" s="9">
        <v>0</v>
      </c>
      <c r="AQ582" s="9">
        <v>0</v>
      </c>
      <c r="AR582" s="9">
        <v>0</v>
      </c>
      <c r="AS582" s="9">
        <v>1</v>
      </c>
      <c r="AT582" s="8">
        <v>0</v>
      </c>
      <c r="AU582" s="9">
        <v>1</v>
      </c>
      <c r="AV582" s="31">
        <v>0</v>
      </c>
      <c r="AW582" s="9">
        <v>0</v>
      </c>
      <c r="AX582" s="9">
        <v>0</v>
      </c>
      <c r="AY582" s="31">
        <v>1</v>
      </c>
      <c r="AZ582" s="21">
        <v>1985</v>
      </c>
      <c r="BA582" s="23"/>
      <c r="BB582" s="39">
        <v>0.03</v>
      </c>
      <c r="BC582" s="39">
        <v>0.39</v>
      </c>
      <c r="BD582" s="39">
        <v>0.26</v>
      </c>
      <c r="BE582" s="59">
        <v>0.32</v>
      </c>
      <c r="BF582" s="39">
        <f t="shared" si="450"/>
        <v>0.873</v>
      </c>
      <c r="BG582" s="59">
        <v>0.127</v>
      </c>
      <c r="BM582" s="57">
        <v>1</v>
      </c>
      <c r="BN582" s="18">
        <v>0</v>
      </c>
      <c r="BO582" s="118">
        <v>0</v>
      </c>
      <c r="BP582" s="54">
        <v>1</v>
      </c>
      <c r="BQ582" s="119">
        <v>0.64</v>
      </c>
      <c r="BR582" s="54">
        <f t="shared" si="451"/>
        <v>0.36</v>
      </c>
      <c r="BT582" s="18"/>
      <c r="BU582" s="119">
        <v>0.12</v>
      </c>
      <c r="BV582" s="54">
        <f t="shared" si="452"/>
        <v>0.88</v>
      </c>
      <c r="BW582" s="18" t="s">
        <v>279</v>
      </c>
      <c r="CD582" s="18"/>
      <c r="CG582" s="18"/>
      <c r="CJ582" s="116">
        <f t="shared" si="453"/>
        <v>28.62</v>
      </c>
      <c r="CK582" s="118">
        <v>1</v>
      </c>
      <c r="CL582" s="118">
        <v>0</v>
      </c>
      <c r="CM582" s="118">
        <v>0</v>
      </c>
      <c r="CN582" s="118">
        <v>0</v>
      </c>
      <c r="CO582" s="118">
        <v>0</v>
      </c>
      <c r="CP582" s="118">
        <v>0</v>
      </c>
      <c r="CQ582" s="118">
        <v>0</v>
      </c>
      <c r="CR582" s="18">
        <v>0</v>
      </c>
      <c r="CS582" s="118">
        <v>0</v>
      </c>
      <c r="CT582" s="118">
        <v>0</v>
      </c>
      <c r="CU582" s="118">
        <v>0</v>
      </c>
      <c r="CV582" s="18">
        <v>1</v>
      </c>
      <c r="CW582" s="118">
        <v>0</v>
      </c>
      <c r="CX582" s="118">
        <v>0</v>
      </c>
      <c r="CY582" s="118">
        <v>0</v>
      </c>
      <c r="CZ582" s="118">
        <v>0</v>
      </c>
      <c r="DA582" s="18">
        <v>0</v>
      </c>
      <c r="DB582" s="118">
        <v>0</v>
      </c>
      <c r="DC582" s="118">
        <v>0</v>
      </c>
      <c r="DD582" s="118">
        <v>1</v>
      </c>
      <c r="DE582" s="118">
        <v>1</v>
      </c>
      <c r="DF582" s="118">
        <v>0</v>
      </c>
      <c r="DG582" s="118">
        <v>0</v>
      </c>
      <c r="DH582" s="118">
        <v>0</v>
      </c>
      <c r="DI582" s="118">
        <v>0</v>
      </c>
      <c r="DJ582" s="118">
        <v>0</v>
      </c>
      <c r="DK582" s="118">
        <v>1</v>
      </c>
      <c r="DL582" s="18">
        <v>1</v>
      </c>
      <c r="DN582" s="18"/>
      <c r="DS582" s="43" t="s">
        <v>397</v>
      </c>
    </row>
    <row r="583" spans="1:123" x14ac:dyDescent="0.25">
      <c r="A583">
        <v>582</v>
      </c>
      <c r="B583">
        <v>37</v>
      </c>
      <c r="C583" s="25" t="s">
        <v>679</v>
      </c>
      <c r="D583" s="12">
        <v>10.3</v>
      </c>
      <c r="E583" s="14">
        <v>0.4</v>
      </c>
      <c r="F583" s="7">
        <f>D583/E583</f>
        <v>25.75</v>
      </c>
      <c r="G583" s="7">
        <f t="shared" si="443"/>
        <v>9.9</v>
      </c>
      <c r="H583" s="16">
        <f t="shared" si="444"/>
        <v>10.700000000000001</v>
      </c>
      <c r="I583" s="11">
        <f t="shared" si="445"/>
        <v>0.30144160977152851</v>
      </c>
      <c r="J583" s="39">
        <f t="shared" si="446"/>
        <v>1.1706470282389457E-2</v>
      </c>
      <c r="K583" s="39">
        <f t="shared" si="447"/>
        <v>85.422845304988527</v>
      </c>
      <c r="L583" s="39">
        <f t="shared" si="448"/>
        <v>0.28973513948913904</v>
      </c>
      <c r="M583" s="39">
        <f t="shared" si="449"/>
        <v>0.31314808005391798</v>
      </c>
      <c r="N583" s="42"/>
      <c r="O583" s="8"/>
      <c r="P583" s="9"/>
      <c r="Q583" s="9"/>
      <c r="R583" s="8"/>
      <c r="S583" s="9"/>
      <c r="T583" s="9"/>
      <c r="U583" s="8"/>
      <c r="V583" s="9"/>
      <c r="W583" s="9"/>
      <c r="X583" s="9"/>
      <c r="Y583" s="8"/>
      <c r="Z583" s="9"/>
      <c r="AA583" s="8">
        <v>1</v>
      </c>
      <c r="AB583" s="9">
        <v>0</v>
      </c>
      <c r="AC583" s="8">
        <v>0</v>
      </c>
      <c r="AD583" s="9">
        <v>0</v>
      </c>
      <c r="AE583" s="9">
        <v>1</v>
      </c>
      <c r="AF583" s="9">
        <v>0</v>
      </c>
      <c r="AG583" s="9">
        <v>0</v>
      </c>
      <c r="AH583" s="8">
        <v>6644</v>
      </c>
      <c r="AI583" s="9">
        <v>9</v>
      </c>
      <c r="AJ583" s="9">
        <f t="shared" si="442"/>
        <v>6634</v>
      </c>
      <c r="AL583" s="7">
        <v>10.11</v>
      </c>
      <c r="AM583" s="7">
        <v>13.19</v>
      </c>
      <c r="AN583" s="9">
        <v>1</v>
      </c>
      <c r="AO583" s="9">
        <v>0</v>
      </c>
      <c r="AP583" s="9">
        <v>0</v>
      </c>
      <c r="AQ583" s="9">
        <v>0</v>
      </c>
      <c r="AR583" s="9">
        <v>0</v>
      </c>
      <c r="AS583" s="9">
        <v>1</v>
      </c>
      <c r="AT583" s="8">
        <v>0</v>
      </c>
      <c r="AU583" s="9">
        <v>1</v>
      </c>
      <c r="AV583" s="31">
        <v>0</v>
      </c>
      <c r="AW583" s="9">
        <v>0</v>
      </c>
      <c r="AX583" s="9">
        <v>0</v>
      </c>
      <c r="AY583" s="31">
        <v>1</v>
      </c>
      <c r="AZ583" s="21">
        <v>1995</v>
      </c>
      <c r="BA583" s="23"/>
      <c r="BB583" s="39">
        <v>0.02</v>
      </c>
      <c r="BC583" s="39">
        <v>0.33</v>
      </c>
      <c r="BD583" s="39">
        <v>0.28000000000000003</v>
      </c>
      <c r="BE583" s="59">
        <v>0.37</v>
      </c>
      <c r="BF583" s="39">
        <f t="shared" si="450"/>
        <v>0.873</v>
      </c>
      <c r="BG583" s="59">
        <v>0.127</v>
      </c>
      <c r="BM583" s="57">
        <v>1</v>
      </c>
      <c r="BN583" s="18">
        <v>0</v>
      </c>
      <c r="BO583" s="118">
        <v>0</v>
      </c>
      <c r="BP583" s="54">
        <v>1</v>
      </c>
      <c r="BQ583" s="119">
        <v>0.68</v>
      </c>
      <c r="BR583" s="54">
        <f t="shared" si="451"/>
        <v>0.31999999999999995</v>
      </c>
      <c r="BT583" s="18"/>
      <c r="BU583" s="119">
        <v>0.22</v>
      </c>
      <c r="BV583" s="54">
        <f t="shared" si="452"/>
        <v>0.78</v>
      </c>
      <c r="BW583" s="18" t="s">
        <v>279</v>
      </c>
      <c r="CD583" s="18"/>
      <c r="CG583" s="18"/>
      <c r="CJ583" s="116">
        <f t="shared" si="453"/>
        <v>29.299999999999997</v>
      </c>
      <c r="CK583" s="118">
        <v>1</v>
      </c>
      <c r="CL583" s="118">
        <v>0</v>
      </c>
      <c r="CM583" s="118">
        <v>0</v>
      </c>
      <c r="CN583" s="118">
        <v>0</v>
      </c>
      <c r="CO583" s="118">
        <v>0</v>
      </c>
      <c r="CP583" s="118">
        <v>0</v>
      </c>
      <c r="CQ583" s="118">
        <v>0</v>
      </c>
      <c r="CR583" s="18">
        <v>0</v>
      </c>
      <c r="CS583" s="118">
        <v>0</v>
      </c>
      <c r="CT583" s="118">
        <v>0</v>
      </c>
      <c r="CU583" s="118">
        <v>0</v>
      </c>
      <c r="CV583" s="18">
        <v>1</v>
      </c>
      <c r="CW583" s="118">
        <v>0</v>
      </c>
      <c r="CX583" s="118">
        <v>0</v>
      </c>
      <c r="CY583" s="118">
        <v>0</v>
      </c>
      <c r="CZ583" s="118">
        <v>0</v>
      </c>
      <c r="DA583" s="18">
        <v>0</v>
      </c>
      <c r="DB583" s="118">
        <v>0</v>
      </c>
      <c r="DC583" s="118">
        <v>0</v>
      </c>
      <c r="DD583" s="118">
        <v>1</v>
      </c>
      <c r="DE583" s="118">
        <v>1</v>
      </c>
      <c r="DF583" s="118">
        <v>0</v>
      </c>
      <c r="DG583" s="118">
        <v>0</v>
      </c>
      <c r="DH583" s="118">
        <v>0</v>
      </c>
      <c r="DI583" s="118">
        <v>0</v>
      </c>
      <c r="DJ583" s="118">
        <v>0</v>
      </c>
      <c r="DK583" s="118">
        <v>1</v>
      </c>
      <c r="DL583" s="18">
        <v>1</v>
      </c>
      <c r="DN583" s="18"/>
      <c r="DS583" s="43" t="s">
        <v>397</v>
      </c>
    </row>
    <row r="584" spans="1:123" s="69" customFormat="1" x14ac:dyDescent="0.25">
      <c r="A584" s="69">
        <v>583</v>
      </c>
      <c r="B584" s="69">
        <v>37</v>
      </c>
      <c r="C584" s="70" t="s">
        <v>679</v>
      </c>
      <c r="D584" s="71">
        <v>10.7</v>
      </c>
      <c r="E584" s="72">
        <v>0.4</v>
      </c>
      <c r="F584" s="73">
        <f>D584/E584</f>
        <v>26.749999999999996</v>
      </c>
      <c r="G584" s="73">
        <f t="shared" si="443"/>
        <v>10.299999999999999</v>
      </c>
      <c r="H584" s="74">
        <f t="shared" si="444"/>
        <v>11.1</v>
      </c>
      <c r="I584" s="75">
        <f t="shared" si="445"/>
        <v>0.32404460614450042</v>
      </c>
      <c r="J584" s="76">
        <f t="shared" si="446"/>
        <v>1.2113817052130859E-2</v>
      </c>
      <c r="K584" s="76">
        <f t="shared" si="447"/>
        <v>82.550363415311509</v>
      </c>
      <c r="L584" s="76">
        <f t="shared" si="448"/>
        <v>0.31193078909236954</v>
      </c>
      <c r="M584" s="76">
        <f t="shared" si="449"/>
        <v>0.33615842319663131</v>
      </c>
      <c r="N584" s="77"/>
      <c r="O584" s="78"/>
      <c r="P584" s="79"/>
      <c r="Q584" s="79"/>
      <c r="R584" s="78"/>
      <c r="S584" s="79"/>
      <c r="T584" s="79"/>
      <c r="U584" s="78"/>
      <c r="V584" s="79"/>
      <c r="W584" s="79"/>
      <c r="X584" s="79"/>
      <c r="Y584" s="78"/>
      <c r="Z584" s="79"/>
      <c r="AA584" s="78">
        <v>1</v>
      </c>
      <c r="AB584" s="79">
        <v>0</v>
      </c>
      <c r="AC584" s="78">
        <v>0</v>
      </c>
      <c r="AD584" s="79">
        <v>0</v>
      </c>
      <c r="AE584" s="79">
        <v>1</v>
      </c>
      <c r="AF584" s="79">
        <v>0</v>
      </c>
      <c r="AG584" s="79">
        <v>0</v>
      </c>
      <c r="AH584" s="78">
        <v>6109</v>
      </c>
      <c r="AI584" s="79">
        <v>9</v>
      </c>
      <c r="AJ584" s="79">
        <f t="shared" si="442"/>
        <v>6099</v>
      </c>
      <c r="AK584" s="79"/>
      <c r="AL584" s="73">
        <v>10.45</v>
      </c>
      <c r="AM584" s="73">
        <v>12.81</v>
      </c>
      <c r="AN584" s="79">
        <v>1</v>
      </c>
      <c r="AO584" s="79">
        <v>0</v>
      </c>
      <c r="AP584" s="79">
        <v>0</v>
      </c>
      <c r="AQ584" s="79">
        <v>0</v>
      </c>
      <c r="AR584" s="79">
        <v>0</v>
      </c>
      <c r="AS584" s="79">
        <v>1</v>
      </c>
      <c r="AT584" s="78">
        <v>0</v>
      </c>
      <c r="AU584" s="79">
        <v>1</v>
      </c>
      <c r="AV584" s="80">
        <v>0</v>
      </c>
      <c r="AW584" s="79">
        <v>0</v>
      </c>
      <c r="AX584" s="79">
        <v>0</v>
      </c>
      <c r="AY584" s="80">
        <v>1</v>
      </c>
      <c r="AZ584" s="81">
        <v>1998</v>
      </c>
      <c r="BA584" s="82"/>
      <c r="BB584" s="76">
        <v>0.02</v>
      </c>
      <c r="BC584" s="76">
        <v>0.18</v>
      </c>
      <c r="BD584" s="76">
        <v>0.42</v>
      </c>
      <c r="BE584" s="83">
        <v>0.38</v>
      </c>
      <c r="BF584" s="76">
        <f t="shared" si="450"/>
        <v>0.873</v>
      </c>
      <c r="BG584" s="83">
        <v>0.127</v>
      </c>
      <c r="BH584" s="76"/>
      <c r="BI584" s="76"/>
      <c r="BJ584" s="76"/>
      <c r="BK584" s="76"/>
      <c r="BL584" s="76"/>
      <c r="BM584" s="84">
        <v>1</v>
      </c>
      <c r="BN584" s="85">
        <v>0</v>
      </c>
      <c r="BO584" s="120">
        <v>0</v>
      </c>
      <c r="BP584" s="86">
        <v>1</v>
      </c>
      <c r="BQ584" s="121">
        <v>0.7</v>
      </c>
      <c r="BR584" s="86">
        <f t="shared" si="451"/>
        <v>0.30000000000000004</v>
      </c>
      <c r="BT584" s="85"/>
      <c r="BU584" s="121">
        <v>0.23</v>
      </c>
      <c r="BV584" s="86">
        <f t="shared" si="452"/>
        <v>0.77</v>
      </c>
      <c r="BW584" s="85" t="s">
        <v>279</v>
      </c>
      <c r="CD584" s="85"/>
      <c r="CG584" s="85"/>
      <c r="CJ584" s="117">
        <f t="shared" si="453"/>
        <v>29.259999999999998</v>
      </c>
      <c r="CK584" s="120">
        <v>1</v>
      </c>
      <c r="CL584" s="120">
        <v>0</v>
      </c>
      <c r="CM584" s="120">
        <v>0</v>
      </c>
      <c r="CN584" s="120">
        <v>0</v>
      </c>
      <c r="CO584" s="120">
        <v>0</v>
      </c>
      <c r="CP584" s="120">
        <v>0</v>
      </c>
      <c r="CQ584" s="120">
        <v>0</v>
      </c>
      <c r="CR584" s="85">
        <v>0</v>
      </c>
      <c r="CS584" s="120">
        <v>0</v>
      </c>
      <c r="CT584" s="120">
        <v>0</v>
      </c>
      <c r="CU584" s="120">
        <v>0</v>
      </c>
      <c r="CV584" s="85">
        <v>1</v>
      </c>
      <c r="CW584" s="120">
        <v>0</v>
      </c>
      <c r="CX584" s="120">
        <v>0</v>
      </c>
      <c r="CY584" s="120">
        <v>0</v>
      </c>
      <c r="CZ584" s="120">
        <v>0</v>
      </c>
      <c r="DA584" s="85">
        <v>0</v>
      </c>
      <c r="DB584" s="120">
        <v>0</v>
      </c>
      <c r="DC584" s="120">
        <v>0</v>
      </c>
      <c r="DD584" s="120">
        <v>1</v>
      </c>
      <c r="DE584" s="120">
        <v>1</v>
      </c>
      <c r="DF584" s="120">
        <v>0</v>
      </c>
      <c r="DG584" s="120">
        <v>0</v>
      </c>
      <c r="DH584" s="120">
        <v>0</v>
      </c>
      <c r="DI584" s="120">
        <v>0</v>
      </c>
      <c r="DJ584" s="120">
        <v>0</v>
      </c>
      <c r="DK584" s="120">
        <v>1</v>
      </c>
      <c r="DL584" s="85">
        <v>1</v>
      </c>
      <c r="DN584" s="85"/>
      <c r="DR584" s="70"/>
      <c r="DS584" s="87" t="s">
        <v>397</v>
      </c>
    </row>
    <row r="585" spans="1:123" x14ac:dyDescent="0.25">
      <c r="A585">
        <v>584</v>
      </c>
      <c r="B585" s="118">
        <v>38</v>
      </c>
      <c r="D585" s="12"/>
      <c r="E585" s="14"/>
      <c r="H585" s="16"/>
      <c r="I585" s="11"/>
      <c r="J585" s="39"/>
      <c r="K585" s="39"/>
      <c r="L585" s="39"/>
      <c r="M585" s="39"/>
      <c r="N585" s="42"/>
      <c r="O585" s="8"/>
      <c r="P585" s="9"/>
      <c r="Q585" s="9"/>
      <c r="R585" s="8"/>
      <c r="S585" s="9"/>
      <c r="T585" s="9"/>
      <c r="U585" s="8"/>
      <c r="V585" s="9"/>
      <c r="W585" s="9"/>
      <c r="X585" s="9"/>
      <c r="Y585" s="8"/>
      <c r="Z585" s="9"/>
      <c r="AA585" s="8"/>
      <c r="AT585" s="8"/>
      <c r="AV585" s="31"/>
      <c r="AY585" s="31"/>
      <c r="AZ585" s="21"/>
      <c r="BA585" s="23"/>
      <c r="BN585" s="18"/>
      <c r="BP585" s="54"/>
      <c r="BR585" s="54"/>
      <c r="BT585" s="18"/>
      <c r="BV585" s="18"/>
      <c r="BW585" s="18"/>
      <c r="CD585" s="18"/>
      <c r="CG585" s="18"/>
      <c r="CR585" s="18"/>
      <c r="CV585" s="18"/>
      <c r="DA585" s="18"/>
      <c r="DL585" s="18"/>
      <c r="DN585" s="18"/>
      <c r="DS585" s="43" t="s">
        <v>397</v>
      </c>
    </row>
    <row r="586" spans="1:123" x14ac:dyDescent="0.25">
      <c r="A586">
        <v>585</v>
      </c>
      <c r="B586" s="118">
        <v>38</v>
      </c>
      <c r="D586" s="12"/>
      <c r="E586" s="14"/>
      <c r="H586" s="16"/>
      <c r="I586" s="11"/>
      <c r="J586" s="39"/>
      <c r="K586" s="39"/>
      <c r="L586" s="39"/>
      <c r="M586" s="39"/>
      <c r="N586" s="42"/>
      <c r="O586" s="8"/>
      <c r="P586" s="9"/>
      <c r="Q586" s="9"/>
      <c r="R586" s="8"/>
      <c r="S586" s="9"/>
      <c r="T586" s="9"/>
      <c r="U586" s="8"/>
      <c r="V586" s="9"/>
      <c r="W586" s="9"/>
      <c r="X586" s="9"/>
      <c r="Y586" s="8"/>
      <c r="Z586" s="9"/>
      <c r="AA586" s="8"/>
      <c r="AT586" s="8"/>
      <c r="AV586" s="31"/>
      <c r="AY586" s="31"/>
      <c r="AZ586" s="21"/>
      <c r="BA586" s="23"/>
      <c r="BN586" s="18"/>
      <c r="BP586" s="54"/>
      <c r="BR586" s="54"/>
      <c r="BT586" s="18"/>
      <c r="BV586" s="18"/>
      <c r="BW586" s="18"/>
      <c r="CD586" s="18"/>
      <c r="CG586" s="18"/>
      <c r="CR586" s="18"/>
      <c r="CV586" s="18"/>
      <c r="DA586" s="18"/>
      <c r="DL586" s="18"/>
      <c r="DN586" s="18"/>
      <c r="DS586" s="43" t="s">
        <v>397</v>
      </c>
    </row>
    <row r="587" spans="1:123" x14ac:dyDescent="0.25">
      <c r="A587">
        <v>586</v>
      </c>
      <c r="D587" s="12"/>
      <c r="E587" s="14"/>
      <c r="H587" s="16"/>
      <c r="I587" s="11"/>
      <c r="J587" s="39"/>
      <c r="K587" s="39"/>
      <c r="L587" s="39"/>
      <c r="M587" s="39"/>
      <c r="N587" s="42"/>
      <c r="O587" s="8"/>
      <c r="P587" s="9"/>
      <c r="Q587" s="9"/>
      <c r="R587" s="8"/>
      <c r="S587" s="9"/>
      <c r="T587" s="9"/>
      <c r="U587" s="8"/>
      <c r="V587" s="9"/>
      <c r="W587" s="9"/>
      <c r="X587" s="9"/>
      <c r="Y587" s="8"/>
      <c r="Z587" s="9"/>
      <c r="AA587" s="8"/>
      <c r="AT587" s="8"/>
      <c r="AV587" s="31"/>
      <c r="AY587" s="31"/>
      <c r="AZ587" s="21"/>
      <c r="BA587" s="23"/>
      <c r="BN587" s="18"/>
      <c r="BP587" s="54"/>
      <c r="BR587" s="54"/>
      <c r="BT587" s="18"/>
      <c r="BV587" s="18"/>
      <c r="BW587" s="18"/>
      <c r="CD587" s="18"/>
      <c r="CG587" s="18"/>
      <c r="CR587" s="18"/>
      <c r="CV587" s="18"/>
      <c r="DA587" s="18"/>
      <c r="DL587" s="18"/>
      <c r="DN587" s="18"/>
      <c r="DS587" s="43" t="s">
        <v>397</v>
      </c>
    </row>
    <row r="588" spans="1:123" x14ac:dyDescent="0.25">
      <c r="A588">
        <v>587</v>
      </c>
      <c r="D588" s="12"/>
      <c r="E588" s="14"/>
      <c r="H588" s="16"/>
      <c r="I588" s="11"/>
      <c r="J588" s="39"/>
      <c r="K588" s="39"/>
      <c r="L588" s="39"/>
      <c r="M588" s="39"/>
      <c r="N588" s="42"/>
      <c r="O588" s="8"/>
      <c r="P588" s="9"/>
      <c r="Q588" s="9"/>
      <c r="R588" s="8"/>
      <c r="S588" s="9"/>
      <c r="T588" s="9"/>
      <c r="U588" s="8"/>
      <c r="V588" s="9"/>
      <c r="W588" s="9"/>
      <c r="X588" s="9"/>
      <c r="Y588" s="8"/>
      <c r="Z588" s="9"/>
      <c r="AA588" s="8"/>
      <c r="AT588" s="8"/>
      <c r="AV588" s="31"/>
      <c r="AY588" s="31"/>
      <c r="AZ588" s="21"/>
      <c r="BA588" s="23"/>
      <c r="BN588" s="18"/>
      <c r="BP588" s="54"/>
      <c r="BR588" s="54"/>
      <c r="BT588" s="18"/>
      <c r="BV588" s="18"/>
      <c r="BW588" s="18"/>
      <c r="CD588" s="18"/>
      <c r="CG588" s="18"/>
      <c r="CR588" s="18"/>
      <c r="CV588" s="18"/>
      <c r="DA588" s="18"/>
      <c r="DL588" s="18"/>
      <c r="DN588" s="18"/>
      <c r="DS588" s="43" t="s">
        <v>397</v>
      </c>
    </row>
    <row r="589" spans="1:123" x14ac:dyDescent="0.25">
      <c r="A589">
        <v>588</v>
      </c>
      <c r="D589" s="12"/>
      <c r="E589" s="14"/>
      <c r="H589" s="16"/>
      <c r="I589" s="11"/>
      <c r="J589" s="39"/>
      <c r="K589" s="39"/>
      <c r="L589" s="39"/>
      <c r="M589" s="39"/>
      <c r="N589" s="42"/>
      <c r="O589" s="8"/>
      <c r="P589" s="9"/>
      <c r="Q589" s="9"/>
      <c r="R589" s="8"/>
      <c r="S589" s="9"/>
      <c r="T589" s="9"/>
      <c r="U589" s="8"/>
      <c r="V589" s="9"/>
      <c r="W589" s="9"/>
      <c r="X589" s="9"/>
      <c r="Y589" s="8"/>
      <c r="Z589" s="9"/>
      <c r="AA589" s="8"/>
      <c r="AT589" s="8"/>
      <c r="AV589" s="31"/>
      <c r="AY589" s="31"/>
      <c r="AZ589" s="21"/>
      <c r="BA589" s="23"/>
      <c r="BN589" s="18"/>
      <c r="BP589" s="54"/>
      <c r="BR589" s="54"/>
      <c r="BT589" s="18"/>
      <c r="BV589" s="18"/>
      <c r="BW589" s="18"/>
      <c r="CD589" s="18"/>
      <c r="CG589" s="18"/>
      <c r="CR589" s="18"/>
      <c r="CV589" s="18"/>
      <c r="DA589" s="18"/>
      <c r="DL589" s="18"/>
      <c r="DN589" s="18"/>
      <c r="DS589" s="43" t="s">
        <v>397</v>
      </c>
    </row>
    <row r="590" spans="1:123" x14ac:dyDescent="0.25">
      <c r="A590">
        <v>589</v>
      </c>
      <c r="D590" s="12"/>
      <c r="E590" s="14"/>
      <c r="H590" s="16"/>
      <c r="I590" s="11"/>
      <c r="J590" s="39"/>
      <c r="K590" s="39"/>
      <c r="L590" s="39"/>
      <c r="M590" s="39"/>
      <c r="N590" s="42"/>
      <c r="O590" s="8"/>
      <c r="P590" s="9"/>
      <c r="Q590" s="9"/>
      <c r="R590" s="8"/>
      <c r="S590" s="9"/>
      <c r="T590" s="9"/>
      <c r="U590" s="8"/>
      <c r="V590" s="9"/>
      <c r="W590" s="9"/>
      <c r="X590" s="9"/>
      <c r="Y590" s="8"/>
      <c r="Z590" s="9"/>
      <c r="AA590" s="8"/>
      <c r="AT590" s="8"/>
      <c r="AV590" s="31"/>
      <c r="AY590" s="31"/>
      <c r="AZ590" s="21"/>
      <c r="BA590" s="23"/>
      <c r="BN590" s="18"/>
      <c r="BP590" s="54"/>
      <c r="BR590" s="54"/>
      <c r="BT590" s="18"/>
      <c r="BV590" s="18"/>
      <c r="BW590" s="18"/>
      <c r="CD590" s="18"/>
      <c r="CG590" s="18"/>
      <c r="CR590" s="18"/>
      <c r="CV590" s="18"/>
      <c r="DA590" s="18"/>
      <c r="DL590" s="18"/>
      <c r="DN590" s="18"/>
      <c r="DS590" s="43" t="s">
        <v>397</v>
      </c>
    </row>
    <row r="591" spans="1:123" x14ac:dyDescent="0.25">
      <c r="A591">
        <v>590</v>
      </c>
      <c r="D591" s="12"/>
      <c r="E591" s="14"/>
      <c r="H591" s="16"/>
      <c r="I591" s="11"/>
      <c r="J591" s="39"/>
      <c r="K591" s="39"/>
      <c r="L591" s="39"/>
      <c r="M591" s="39"/>
      <c r="N591" s="42"/>
      <c r="O591" s="8"/>
      <c r="P591" s="9"/>
      <c r="Q591" s="9"/>
      <c r="R591" s="8"/>
      <c r="S591" s="9"/>
      <c r="T591" s="9"/>
      <c r="U591" s="8"/>
      <c r="V591" s="9"/>
      <c r="W591" s="9"/>
      <c r="X591" s="9"/>
      <c r="Y591" s="8"/>
      <c r="Z591" s="9"/>
      <c r="AA591" s="8"/>
      <c r="AT591" s="8"/>
      <c r="AV591" s="31"/>
      <c r="AY591" s="31"/>
      <c r="AZ591" s="21"/>
      <c r="BA591" s="23"/>
      <c r="BN591" s="18"/>
      <c r="BP591" s="54"/>
      <c r="BR591" s="54"/>
      <c r="BT591" s="18"/>
      <c r="BV591" s="18"/>
      <c r="BW591" s="18"/>
      <c r="CD591" s="18"/>
      <c r="CG591" s="18"/>
      <c r="CR591" s="18"/>
      <c r="CV591" s="18"/>
      <c r="DA591" s="18"/>
      <c r="DL591" s="18"/>
      <c r="DN591" s="18"/>
      <c r="DS591" s="43" t="s">
        <v>397</v>
      </c>
    </row>
    <row r="592" spans="1:123" x14ac:dyDescent="0.25">
      <c r="A592">
        <v>591</v>
      </c>
      <c r="D592" s="12"/>
      <c r="E592" s="14"/>
      <c r="H592" s="16"/>
      <c r="I592" s="11"/>
      <c r="J592" s="39"/>
      <c r="K592" s="39"/>
      <c r="L592" s="39"/>
      <c r="M592" s="39"/>
      <c r="N592" s="42"/>
      <c r="O592" s="8"/>
      <c r="P592" s="9"/>
      <c r="Q592" s="9"/>
      <c r="R592" s="8"/>
      <c r="S592" s="9"/>
      <c r="T592" s="9"/>
      <c r="U592" s="8"/>
      <c r="V592" s="9"/>
      <c r="W592" s="9"/>
      <c r="X592" s="9"/>
      <c r="Y592" s="8"/>
      <c r="Z592" s="9"/>
      <c r="AA592" s="8"/>
      <c r="AT592" s="8"/>
      <c r="AV592" s="31"/>
      <c r="AY592" s="31"/>
      <c r="AZ592" s="21"/>
      <c r="BA592" s="23"/>
      <c r="BN592" s="18"/>
      <c r="BP592" s="54"/>
      <c r="BR592" s="54"/>
      <c r="BT592" s="18"/>
      <c r="BV592" s="18"/>
      <c r="BW592" s="18"/>
      <c r="CD592" s="18"/>
      <c r="CG592" s="18"/>
      <c r="CR592" s="18"/>
      <c r="CV592" s="18"/>
      <c r="DA592" s="18"/>
      <c r="DL592" s="18"/>
      <c r="DN592" s="18"/>
      <c r="DS592" s="43" t="s">
        <v>397</v>
      </c>
    </row>
    <row r="593" spans="1:123" x14ac:dyDescent="0.25">
      <c r="A593">
        <v>592</v>
      </c>
      <c r="D593" s="12"/>
      <c r="E593" s="14"/>
      <c r="H593" s="16"/>
      <c r="I593" s="11"/>
      <c r="J593" s="39"/>
      <c r="K593" s="39"/>
      <c r="L593" s="39"/>
      <c r="M593" s="39"/>
      <c r="N593" s="42"/>
      <c r="O593" s="8"/>
      <c r="P593" s="9"/>
      <c r="Q593" s="9"/>
      <c r="R593" s="8"/>
      <c r="S593" s="9"/>
      <c r="T593" s="9"/>
      <c r="U593" s="8"/>
      <c r="V593" s="9"/>
      <c r="W593" s="9"/>
      <c r="X593" s="9"/>
      <c r="Y593" s="8"/>
      <c r="Z593" s="9"/>
      <c r="AA593" s="8"/>
      <c r="AT593" s="8"/>
      <c r="AV593" s="31"/>
      <c r="AY593" s="31"/>
      <c r="AZ593" s="21"/>
      <c r="BA593" s="23"/>
      <c r="BN593" s="18"/>
      <c r="BP593" s="54"/>
      <c r="BR593" s="54"/>
      <c r="BT593" s="18"/>
      <c r="BV593" s="18"/>
      <c r="BW593" s="18"/>
      <c r="CD593" s="18"/>
      <c r="CG593" s="18"/>
      <c r="CR593" s="18"/>
      <c r="CV593" s="18"/>
      <c r="DA593" s="18"/>
      <c r="DL593" s="18"/>
      <c r="DN593" s="18"/>
      <c r="DS593" s="43" t="s">
        <v>397</v>
      </c>
    </row>
    <row r="594" spans="1:123" x14ac:dyDescent="0.25">
      <c r="A594">
        <v>593</v>
      </c>
      <c r="D594" s="12"/>
      <c r="E594" s="14"/>
      <c r="H594" s="16"/>
      <c r="I594" s="11"/>
      <c r="J594" s="39"/>
      <c r="K594" s="39"/>
      <c r="L594" s="39"/>
      <c r="M594" s="39"/>
      <c r="N594" s="42"/>
      <c r="O594" s="8"/>
      <c r="P594" s="9"/>
      <c r="Q594" s="9"/>
      <c r="R594" s="8"/>
      <c r="S594" s="9"/>
      <c r="T594" s="9"/>
      <c r="U594" s="8"/>
      <c r="V594" s="9"/>
      <c r="W594" s="9"/>
      <c r="X594" s="9"/>
      <c r="Y594" s="8"/>
      <c r="Z594" s="9"/>
      <c r="AA594" s="8"/>
      <c r="AT594" s="8"/>
      <c r="AV594" s="31"/>
      <c r="AY594" s="31"/>
      <c r="AZ594" s="21"/>
      <c r="BA594" s="23"/>
      <c r="BN594" s="18"/>
      <c r="BP594" s="54"/>
      <c r="BR594" s="54"/>
      <c r="BT594" s="18"/>
      <c r="BV594" s="18"/>
      <c r="BW594" s="18"/>
      <c r="CD594" s="18"/>
      <c r="CG594" s="18"/>
      <c r="CR594" s="18"/>
      <c r="CV594" s="18"/>
      <c r="DA594" s="18"/>
      <c r="DL594" s="18"/>
      <c r="DN594" s="18"/>
      <c r="DS594" s="43" t="s">
        <v>397</v>
      </c>
    </row>
    <row r="595" spans="1:123" x14ac:dyDescent="0.25">
      <c r="A595">
        <v>594</v>
      </c>
      <c r="D595" s="12"/>
      <c r="E595" s="14"/>
      <c r="H595" s="16"/>
      <c r="I595" s="11"/>
      <c r="J595" s="39"/>
      <c r="K595" s="39"/>
      <c r="L595" s="39"/>
      <c r="M595" s="39"/>
      <c r="N595" s="42"/>
      <c r="O595" s="8"/>
      <c r="P595" s="9"/>
      <c r="Q595" s="9"/>
      <c r="R595" s="8"/>
      <c r="S595" s="9"/>
      <c r="T595" s="9"/>
      <c r="U595" s="8"/>
      <c r="V595" s="9"/>
      <c r="W595" s="9"/>
      <c r="X595" s="9"/>
      <c r="Y595" s="8"/>
      <c r="Z595" s="9"/>
      <c r="AA595" s="8"/>
      <c r="AT595" s="8"/>
      <c r="AV595" s="31"/>
      <c r="AY595" s="31"/>
      <c r="AZ595" s="21"/>
      <c r="BA595" s="23"/>
      <c r="BN595" s="18"/>
      <c r="BP595" s="54"/>
      <c r="BR595" s="54"/>
      <c r="BT595" s="18"/>
      <c r="BV595" s="18"/>
      <c r="BW595" s="18"/>
      <c r="CD595" s="18"/>
      <c r="CG595" s="18"/>
      <c r="CR595" s="18"/>
      <c r="CV595" s="18"/>
      <c r="DA595" s="18"/>
      <c r="DL595" s="18"/>
      <c r="DN595" s="18"/>
      <c r="DS595" s="43" t="s">
        <v>397</v>
      </c>
    </row>
    <row r="596" spans="1:123" x14ac:dyDescent="0.25">
      <c r="A596">
        <v>595</v>
      </c>
      <c r="D596" s="12"/>
      <c r="E596" s="14"/>
      <c r="H596" s="16"/>
      <c r="I596" s="11"/>
      <c r="J596" s="39"/>
      <c r="K596" s="39"/>
      <c r="L596" s="39"/>
      <c r="M596" s="39"/>
      <c r="N596" s="42"/>
      <c r="O596" s="8"/>
      <c r="P596" s="9"/>
      <c r="Q596" s="9"/>
      <c r="R596" s="8"/>
      <c r="S596" s="9"/>
      <c r="T596" s="9"/>
      <c r="U596" s="8"/>
      <c r="V596" s="9"/>
      <c r="W596" s="9"/>
      <c r="X596" s="9"/>
      <c r="Y596" s="8"/>
      <c r="Z596" s="9"/>
      <c r="AA596" s="8"/>
      <c r="AT596" s="8"/>
      <c r="AV596" s="31"/>
      <c r="AY596" s="31"/>
      <c r="AZ596" s="21"/>
      <c r="BA596" s="23"/>
      <c r="BN596" s="18"/>
      <c r="BP596" s="54"/>
      <c r="BR596" s="54"/>
      <c r="BT596" s="18"/>
      <c r="BV596" s="18"/>
      <c r="BW596" s="18"/>
      <c r="CD596" s="18"/>
      <c r="CG596" s="18"/>
      <c r="CR596" s="18"/>
      <c r="CV596" s="18"/>
      <c r="DA596" s="18"/>
      <c r="DL596" s="18"/>
      <c r="DN596" s="18"/>
      <c r="DS596" s="43" t="s">
        <v>397</v>
      </c>
    </row>
    <row r="597" spans="1:123" x14ac:dyDescent="0.25">
      <c r="A597">
        <v>596</v>
      </c>
      <c r="D597" s="12"/>
      <c r="E597" s="14"/>
      <c r="H597" s="16"/>
      <c r="I597" s="11"/>
      <c r="J597" s="39"/>
      <c r="K597" s="39"/>
      <c r="L597" s="39"/>
      <c r="M597" s="39"/>
      <c r="N597" s="42"/>
      <c r="O597" s="8"/>
      <c r="P597" s="9"/>
      <c r="Q597" s="9"/>
      <c r="R597" s="8"/>
      <c r="S597" s="9"/>
      <c r="T597" s="9"/>
      <c r="U597" s="8"/>
      <c r="V597" s="9"/>
      <c r="W597" s="9"/>
      <c r="X597" s="9"/>
      <c r="Y597" s="8"/>
      <c r="Z597" s="9"/>
      <c r="AA597" s="8"/>
      <c r="AT597" s="8"/>
      <c r="AV597" s="31"/>
      <c r="AY597" s="31"/>
      <c r="AZ597" s="21"/>
      <c r="BA597" s="23"/>
      <c r="BN597" s="18"/>
      <c r="BP597" s="54"/>
      <c r="BR597" s="54"/>
      <c r="BT597" s="18"/>
      <c r="BV597" s="18"/>
      <c r="BW597" s="18"/>
      <c r="CD597" s="18"/>
      <c r="CG597" s="18"/>
      <c r="CR597" s="18"/>
      <c r="CV597" s="18"/>
      <c r="DA597" s="18"/>
      <c r="DL597" s="18"/>
      <c r="DN597" s="18"/>
      <c r="DS597" s="43" t="s">
        <v>397</v>
      </c>
    </row>
    <row r="598" spans="1:123" x14ac:dyDescent="0.25">
      <c r="A598">
        <v>597</v>
      </c>
      <c r="D598" s="12"/>
      <c r="E598" s="14"/>
      <c r="H598" s="16"/>
      <c r="I598" s="11"/>
      <c r="J598" s="39"/>
      <c r="K598" s="39"/>
      <c r="L598" s="39"/>
      <c r="M598" s="39"/>
      <c r="N598" s="42"/>
      <c r="O598" s="8"/>
      <c r="P598" s="9"/>
      <c r="Q598" s="9"/>
      <c r="R598" s="8"/>
      <c r="S598" s="9"/>
      <c r="T598" s="9"/>
      <c r="U598" s="8"/>
      <c r="V598" s="9"/>
      <c r="W598" s="9"/>
      <c r="X598" s="9"/>
      <c r="Y598" s="8"/>
      <c r="Z598" s="9"/>
      <c r="AA598" s="8"/>
      <c r="AT598" s="8"/>
      <c r="AV598" s="31"/>
      <c r="AY598" s="31"/>
      <c r="AZ598" s="21"/>
      <c r="BA598" s="23"/>
      <c r="BN598" s="18"/>
      <c r="BP598" s="54"/>
      <c r="BR598" s="54"/>
      <c r="BT598" s="18"/>
      <c r="BV598" s="18"/>
      <c r="BW598" s="18"/>
      <c r="CD598" s="18"/>
      <c r="CG598" s="18"/>
      <c r="CR598" s="18"/>
      <c r="CV598" s="18"/>
      <c r="DA598" s="18"/>
      <c r="DL598" s="18"/>
      <c r="DN598" s="18"/>
      <c r="DS598" s="43" t="s">
        <v>397</v>
      </c>
    </row>
    <row r="599" spans="1:123" x14ac:dyDescent="0.25">
      <c r="A599">
        <v>598</v>
      </c>
      <c r="D599" s="12"/>
      <c r="E599" s="14"/>
      <c r="H599" s="16"/>
      <c r="I599" s="11"/>
      <c r="J599" s="39"/>
      <c r="K599" s="39"/>
      <c r="L599" s="39"/>
      <c r="M599" s="39"/>
      <c r="N599" s="42"/>
      <c r="O599" s="8"/>
      <c r="P599" s="9"/>
      <c r="Q599" s="9"/>
      <c r="R599" s="8"/>
      <c r="S599" s="9"/>
      <c r="T599" s="9"/>
      <c r="U599" s="8"/>
      <c r="V599" s="9"/>
      <c r="W599" s="9"/>
      <c r="X599" s="9"/>
      <c r="Y599" s="8"/>
      <c r="Z599" s="9"/>
      <c r="AA599" s="8"/>
      <c r="AT599" s="8"/>
      <c r="AV599" s="31"/>
      <c r="AY599" s="31"/>
      <c r="AZ599" s="21"/>
      <c r="BA599" s="23"/>
      <c r="BN599" s="18"/>
      <c r="BP599" s="54"/>
      <c r="BR599" s="54"/>
      <c r="BT599" s="18"/>
      <c r="BV599" s="18"/>
      <c r="BW599" s="18"/>
      <c r="CD599" s="18"/>
      <c r="CG599" s="18"/>
      <c r="CR599" s="18"/>
      <c r="CV599" s="18"/>
      <c r="DA599" s="18"/>
      <c r="DL599" s="18"/>
      <c r="DN599" s="18"/>
      <c r="DS599" s="43" t="s">
        <v>397</v>
      </c>
    </row>
    <row r="600" spans="1:123" x14ac:dyDescent="0.25">
      <c r="A600">
        <v>599</v>
      </c>
      <c r="D600" s="12"/>
      <c r="E600" s="14"/>
      <c r="H600" s="16"/>
      <c r="I600" s="11"/>
      <c r="J600" s="39"/>
      <c r="K600" s="39"/>
      <c r="L600" s="39"/>
      <c r="M600" s="39"/>
      <c r="N600" s="42"/>
      <c r="O600" s="8"/>
      <c r="P600" s="9"/>
      <c r="Q600" s="9"/>
      <c r="R600" s="8"/>
      <c r="S600" s="9"/>
      <c r="T600" s="9"/>
      <c r="U600" s="8"/>
      <c r="V600" s="9"/>
      <c r="W600" s="9"/>
      <c r="X600" s="9"/>
      <c r="Y600" s="8"/>
      <c r="Z600" s="9"/>
      <c r="AA600" s="8"/>
      <c r="AT600" s="8"/>
      <c r="AV600" s="31"/>
      <c r="AY600" s="31"/>
      <c r="AZ600" s="21"/>
      <c r="BA600" s="23"/>
      <c r="BN600" s="18"/>
      <c r="BP600" s="54"/>
      <c r="BR600" s="54"/>
      <c r="BT600" s="18"/>
      <c r="BV600" s="18"/>
      <c r="BW600" s="18"/>
      <c r="CD600" s="18"/>
      <c r="CG600" s="18"/>
      <c r="CR600" s="18"/>
      <c r="CV600" s="18"/>
      <c r="DA600" s="18"/>
      <c r="DL600" s="18"/>
      <c r="DN600" s="18"/>
      <c r="DS600" s="43" t="s">
        <v>397</v>
      </c>
    </row>
    <row r="601" spans="1:123" x14ac:dyDescent="0.25">
      <c r="A601">
        <v>600</v>
      </c>
      <c r="D601" s="12"/>
      <c r="E601" s="14"/>
      <c r="H601" s="16"/>
      <c r="I601" s="11"/>
      <c r="J601" s="39"/>
      <c r="K601" s="39"/>
      <c r="L601" s="39"/>
      <c r="M601" s="39"/>
      <c r="N601" s="42"/>
      <c r="O601" s="8"/>
      <c r="P601" s="9"/>
      <c r="Q601" s="9"/>
      <c r="R601" s="8"/>
      <c r="S601" s="9"/>
      <c r="T601" s="9"/>
      <c r="U601" s="8"/>
      <c r="V601" s="9"/>
      <c r="W601" s="9"/>
      <c r="X601" s="9"/>
      <c r="Y601" s="8"/>
      <c r="Z601" s="9"/>
      <c r="AA601" s="8"/>
      <c r="AT601" s="8"/>
      <c r="AV601" s="31"/>
      <c r="AY601" s="31"/>
      <c r="AZ601" s="21"/>
      <c r="BA601" s="23"/>
      <c r="BN601" s="18"/>
      <c r="BP601" s="54"/>
      <c r="BR601" s="54"/>
      <c r="BT601" s="18"/>
      <c r="BV601" s="18"/>
      <c r="BW601" s="18"/>
      <c r="CD601" s="18"/>
      <c r="CG601" s="18"/>
      <c r="CR601" s="18"/>
      <c r="CV601" s="18"/>
      <c r="DA601" s="18"/>
      <c r="DL601" s="18"/>
      <c r="DN601" s="18"/>
      <c r="DS601" s="43" t="s">
        <v>397</v>
      </c>
    </row>
    <row r="602" spans="1:123" x14ac:dyDescent="0.25">
      <c r="A602">
        <v>601</v>
      </c>
      <c r="D602" s="12"/>
      <c r="E602" s="14"/>
      <c r="H602" s="16"/>
      <c r="I602" s="11"/>
      <c r="J602" s="39"/>
      <c r="K602" s="39"/>
      <c r="L602" s="39"/>
      <c r="M602" s="39"/>
      <c r="N602" s="42"/>
      <c r="O602" s="8"/>
      <c r="P602" s="9"/>
      <c r="Q602" s="9"/>
      <c r="R602" s="8"/>
      <c r="S602" s="9"/>
      <c r="T602" s="9"/>
      <c r="U602" s="8"/>
      <c r="V602" s="9"/>
      <c r="W602" s="9"/>
      <c r="X602" s="9"/>
      <c r="Y602" s="8"/>
      <c r="Z602" s="9"/>
      <c r="AA602" s="8"/>
      <c r="AT602" s="8"/>
      <c r="AV602" s="31"/>
      <c r="AY602" s="31"/>
      <c r="AZ602" s="21"/>
      <c r="BA602" s="23"/>
      <c r="BN602" s="18"/>
      <c r="BP602" s="54"/>
      <c r="BR602" s="54"/>
      <c r="BT602" s="18"/>
      <c r="BV602" s="18"/>
      <c r="BW602" s="18"/>
      <c r="CD602" s="18"/>
      <c r="CG602" s="18"/>
      <c r="CR602" s="18"/>
      <c r="CV602" s="18"/>
      <c r="DA602" s="18"/>
      <c r="DL602" s="18"/>
      <c r="DN602" s="18"/>
      <c r="DS602" s="43" t="s">
        <v>397</v>
      </c>
    </row>
    <row r="603" spans="1:123" x14ac:dyDescent="0.25">
      <c r="A603">
        <v>602</v>
      </c>
      <c r="D603" s="12"/>
      <c r="E603" s="14"/>
      <c r="H603" s="16"/>
      <c r="I603" s="11"/>
      <c r="J603" s="39"/>
      <c r="K603" s="39"/>
      <c r="L603" s="39"/>
      <c r="M603" s="39"/>
      <c r="N603" s="42"/>
      <c r="O603" s="8"/>
      <c r="P603" s="9"/>
      <c r="Q603" s="9"/>
      <c r="R603" s="8"/>
      <c r="S603" s="9"/>
      <c r="T603" s="9"/>
      <c r="U603" s="8"/>
      <c r="V603" s="9"/>
      <c r="W603" s="9"/>
      <c r="X603" s="9"/>
      <c r="Y603" s="8"/>
      <c r="Z603" s="9"/>
      <c r="AA603" s="8"/>
      <c r="AT603" s="8"/>
      <c r="AV603" s="31"/>
      <c r="AY603" s="31"/>
      <c r="AZ603" s="21"/>
      <c r="BA603" s="23"/>
      <c r="BN603" s="18"/>
      <c r="BP603" s="54"/>
      <c r="BR603" s="54"/>
      <c r="BT603" s="18"/>
      <c r="BV603" s="18"/>
      <c r="BW603" s="18"/>
      <c r="CD603" s="18"/>
      <c r="CG603" s="18"/>
      <c r="CR603" s="18"/>
      <c r="CV603" s="18"/>
      <c r="DA603" s="18"/>
      <c r="DL603" s="18"/>
      <c r="DN603" s="18"/>
      <c r="DS603" s="43" t="s">
        <v>397</v>
      </c>
    </row>
    <row r="604" spans="1:123" x14ac:dyDescent="0.25">
      <c r="A604">
        <v>603</v>
      </c>
      <c r="D604" s="12"/>
      <c r="E604" s="14"/>
      <c r="H604" s="16"/>
      <c r="I604" s="11"/>
      <c r="J604" s="39"/>
      <c r="K604" s="39"/>
      <c r="L604" s="39"/>
      <c r="M604" s="39"/>
      <c r="N604" s="42"/>
      <c r="O604" s="8"/>
      <c r="P604" s="9"/>
      <c r="Q604" s="9"/>
      <c r="R604" s="8"/>
      <c r="S604" s="9"/>
      <c r="T604" s="9"/>
      <c r="U604" s="8"/>
      <c r="V604" s="9"/>
      <c r="W604" s="9"/>
      <c r="X604" s="9"/>
      <c r="Y604" s="8"/>
      <c r="Z604" s="9"/>
      <c r="AA604" s="8"/>
      <c r="AT604" s="8"/>
      <c r="AV604" s="31"/>
      <c r="AY604" s="31"/>
      <c r="AZ604" s="21"/>
      <c r="BA604" s="23"/>
      <c r="BN604" s="18"/>
      <c r="BP604" s="54"/>
      <c r="BR604" s="54"/>
      <c r="BT604" s="18"/>
      <c r="BV604" s="18"/>
      <c r="BW604" s="18"/>
      <c r="CD604" s="18"/>
      <c r="CG604" s="18"/>
      <c r="CR604" s="18"/>
      <c r="CV604" s="18"/>
      <c r="DA604" s="18"/>
      <c r="DL604" s="18"/>
      <c r="DN604" s="18"/>
      <c r="DS604" s="43" t="s">
        <v>397</v>
      </c>
    </row>
    <row r="605" spans="1:123" x14ac:dyDescent="0.25">
      <c r="A605">
        <v>604</v>
      </c>
      <c r="D605" s="12"/>
      <c r="E605" s="14"/>
      <c r="H605" s="16"/>
      <c r="I605" s="11"/>
      <c r="J605" s="39"/>
      <c r="K605" s="39"/>
      <c r="L605" s="39"/>
      <c r="M605" s="39"/>
      <c r="N605" s="42"/>
      <c r="O605" s="8"/>
      <c r="P605" s="9"/>
      <c r="Q605" s="9"/>
      <c r="R605" s="8"/>
      <c r="S605" s="9"/>
      <c r="T605" s="9"/>
      <c r="U605" s="8"/>
      <c r="V605" s="9"/>
      <c r="W605" s="9"/>
      <c r="X605" s="9"/>
      <c r="Y605" s="8"/>
      <c r="Z605" s="9"/>
      <c r="AA605" s="8"/>
      <c r="AT605" s="8"/>
      <c r="AV605" s="31"/>
      <c r="AY605" s="31"/>
      <c r="AZ605" s="21"/>
      <c r="BA605" s="23"/>
      <c r="BN605" s="18"/>
      <c r="BP605" s="54"/>
      <c r="BR605" s="54"/>
      <c r="BT605" s="18"/>
      <c r="BV605" s="18"/>
      <c r="BW605" s="18"/>
      <c r="CD605" s="18"/>
      <c r="CG605" s="18"/>
      <c r="CR605" s="18"/>
      <c r="CV605" s="18"/>
      <c r="DA605" s="18"/>
      <c r="DL605" s="18"/>
      <c r="DN605" s="18"/>
      <c r="DS605" s="43" t="s">
        <v>397</v>
      </c>
    </row>
    <row r="606" spans="1:123" x14ac:dyDescent="0.25">
      <c r="A606">
        <v>605</v>
      </c>
      <c r="D606" s="12"/>
      <c r="E606" s="14"/>
      <c r="H606" s="16"/>
      <c r="I606" s="11"/>
      <c r="J606" s="39"/>
      <c r="K606" s="39"/>
      <c r="L606" s="39"/>
      <c r="M606" s="39"/>
      <c r="N606" s="42"/>
      <c r="O606" s="8"/>
      <c r="P606" s="9"/>
      <c r="Q606" s="9"/>
      <c r="R606" s="8"/>
      <c r="S606" s="9"/>
      <c r="T606" s="9"/>
      <c r="U606" s="8"/>
      <c r="V606" s="9"/>
      <c r="W606" s="9"/>
      <c r="X606" s="9"/>
      <c r="Y606" s="8"/>
      <c r="Z606" s="9"/>
      <c r="AA606" s="8"/>
      <c r="AT606" s="8"/>
      <c r="AV606" s="31"/>
      <c r="AY606" s="31"/>
      <c r="AZ606" s="21"/>
      <c r="BA606" s="23"/>
      <c r="BN606" s="18"/>
      <c r="BP606" s="54"/>
      <c r="BR606" s="54"/>
      <c r="BT606" s="18"/>
      <c r="BV606" s="18"/>
      <c r="BW606" s="18"/>
      <c r="CD606" s="18"/>
      <c r="CG606" s="18"/>
      <c r="CR606" s="18"/>
      <c r="CV606" s="18"/>
      <c r="DA606" s="18"/>
      <c r="DL606" s="18"/>
      <c r="DN606" s="18"/>
      <c r="DS606" s="43" t="s">
        <v>397</v>
      </c>
    </row>
    <row r="607" spans="1:123" x14ac:dyDescent="0.25">
      <c r="A607">
        <v>606</v>
      </c>
      <c r="D607" s="12"/>
      <c r="E607" s="14"/>
      <c r="H607" s="16"/>
      <c r="I607" s="11"/>
      <c r="J607" s="39"/>
      <c r="K607" s="39"/>
      <c r="L607" s="39"/>
      <c r="M607" s="39"/>
      <c r="N607" s="42"/>
      <c r="O607" s="8"/>
      <c r="P607" s="9"/>
      <c r="Q607" s="9"/>
      <c r="R607" s="8"/>
      <c r="S607" s="9"/>
      <c r="T607" s="9"/>
      <c r="U607" s="8"/>
      <c r="V607" s="9"/>
      <c r="W607" s="9"/>
      <c r="X607" s="9"/>
      <c r="Y607" s="8"/>
      <c r="Z607" s="9"/>
      <c r="AA607" s="8"/>
      <c r="AT607" s="8"/>
      <c r="AV607" s="31"/>
      <c r="AY607" s="31"/>
      <c r="AZ607" s="21"/>
      <c r="BA607" s="23"/>
      <c r="BN607" s="18"/>
      <c r="BP607" s="54"/>
      <c r="BR607" s="54"/>
      <c r="BT607" s="18"/>
      <c r="BV607" s="18"/>
      <c r="BW607" s="18"/>
      <c r="CD607" s="18"/>
      <c r="CG607" s="18"/>
      <c r="CR607" s="18"/>
      <c r="CV607" s="18"/>
      <c r="DA607" s="18"/>
      <c r="DL607" s="18"/>
      <c r="DN607" s="18"/>
      <c r="DS607" s="43" t="s">
        <v>397</v>
      </c>
    </row>
    <row r="608" spans="1:123" x14ac:dyDescent="0.25">
      <c r="A608">
        <v>607</v>
      </c>
      <c r="D608" s="12"/>
      <c r="E608" s="14"/>
      <c r="H608" s="16"/>
      <c r="I608" s="11"/>
      <c r="J608" s="39"/>
      <c r="K608" s="39"/>
      <c r="L608" s="39"/>
      <c r="M608" s="39"/>
      <c r="N608" s="42"/>
      <c r="O608" s="8"/>
      <c r="P608" s="9"/>
      <c r="Q608" s="9"/>
      <c r="R608" s="8"/>
      <c r="S608" s="9"/>
      <c r="T608" s="9"/>
      <c r="U608" s="8"/>
      <c r="V608" s="9"/>
      <c r="W608" s="9"/>
      <c r="X608" s="9"/>
      <c r="Y608" s="8"/>
      <c r="Z608" s="9"/>
      <c r="AA608" s="8"/>
      <c r="AT608" s="8"/>
      <c r="AV608" s="31"/>
      <c r="AY608" s="31"/>
      <c r="AZ608" s="21"/>
      <c r="BA608" s="23"/>
      <c r="BN608" s="18"/>
      <c r="BP608" s="54"/>
      <c r="BR608" s="54"/>
      <c r="BT608" s="18"/>
      <c r="BV608" s="18"/>
      <c r="BW608" s="18"/>
      <c r="CD608" s="18"/>
      <c r="CG608" s="18"/>
      <c r="CR608" s="18"/>
      <c r="CV608" s="18"/>
      <c r="DA608" s="18"/>
      <c r="DL608" s="18"/>
      <c r="DN608" s="18"/>
      <c r="DS608" s="43" t="s">
        <v>397</v>
      </c>
    </row>
    <row r="609" spans="1:123" x14ac:dyDescent="0.25">
      <c r="A609">
        <v>608</v>
      </c>
      <c r="D609" s="12"/>
      <c r="E609" s="14"/>
      <c r="H609" s="16"/>
      <c r="I609" s="11"/>
      <c r="J609" s="39"/>
      <c r="K609" s="39"/>
      <c r="L609" s="39"/>
      <c r="M609" s="39"/>
      <c r="N609" s="42"/>
      <c r="O609" s="8"/>
      <c r="P609" s="9"/>
      <c r="Q609" s="9"/>
      <c r="R609" s="8"/>
      <c r="S609" s="9"/>
      <c r="T609" s="9"/>
      <c r="U609" s="8"/>
      <c r="V609" s="9"/>
      <c r="W609" s="9"/>
      <c r="X609" s="9"/>
      <c r="Y609" s="8"/>
      <c r="Z609" s="9"/>
      <c r="AA609" s="8"/>
      <c r="AT609" s="8"/>
      <c r="AV609" s="31"/>
      <c r="AY609" s="31"/>
      <c r="AZ609" s="21"/>
      <c r="BA609" s="23"/>
      <c r="BN609" s="18"/>
      <c r="BP609" s="54"/>
      <c r="BR609" s="54"/>
      <c r="BT609" s="18"/>
      <c r="BV609" s="18"/>
      <c r="BW609" s="18"/>
      <c r="CD609" s="18"/>
      <c r="CG609" s="18"/>
      <c r="CR609" s="18"/>
      <c r="CV609" s="18"/>
      <c r="DA609" s="18"/>
      <c r="DL609" s="18"/>
      <c r="DN609" s="18"/>
      <c r="DS609" s="43" t="s">
        <v>397</v>
      </c>
    </row>
    <row r="610" spans="1:123" x14ac:dyDescent="0.25">
      <c r="A610">
        <v>609</v>
      </c>
      <c r="D610" s="12"/>
      <c r="E610" s="14"/>
      <c r="H610" s="16"/>
      <c r="I610" s="11"/>
      <c r="J610" s="39"/>
      <c r="K610" s="39"/>
      <c r="L610" s="39"/>
      <c r="M610" s="39"/>
      <c r="N610" s="42"/>
      <c r="O610" s="8"/>
      <c r="P610" s="9"/>
      <c r="Q610" s="9"/>
      <c r="R610" s="8"/>
      <c r="S610" s="9"/>
      <c r="T610" s="9"/>
      <c r="U610" s="8"/>
      <c r="V610" s="9"/>
      <c r="W610" s="9"/>
      <c r="X610" s="9"/>
      <c r="Y610" s="8"/>
      <c r="Z610" s="9"/>
      <c r="AA610" s="8"/>
      <c r="AT610" s="8"/>
      <c r="AV610" s="31"/>
      <c r="AY610" s="31"/>
      <c r="AZ610" s="21"/>
      <c r="BA610" s="23"/>
      <c r="BN610" s="18"/>
      <c r="BP610" s="54"/>
      <c r="BR610" s="54"/>
      <c r="BT610" s="18"/>
      <c r="BV610" s="18"/>
      <c r="BW610" s="18"/>
      <c r="CD610" s="18"/>
      <c r="CG610" s="18"/>
      <c r="CR610" s="18"/>
      <c r="CV610" s="18"/>
      <c r="DA610" s="18"/>
      <c r="DL610" s="18"/>
      <c r="DN610" s="18"/>
      <c r="DS610" s="43" t="s">
        <v>397</v>
      </c>
    </row>
    <row r="611" spans="1:123" x14ac:dyDescent="0.25">
      <c r="A611">
        <v>610</v>
      </c>
      <c r="D611" s="12"/>
      <c r="E611" s="14"/>
      <c r="H611" s="16"/>
      <c r="I611" s="11"/>
      <c r="J611" s="39"/>
      <c r="K611" s="39"/>
      <c r="L611" s="39"/>
      <c r="M611" s="39"/>
      <c r="N611" s="42"/>
      <c r="O611" s="8"/>
      <c r="P611" s="9"/>
      <c r="Q611" s="9"/>
      <c r="R611" s="8"/>
      <c r="S611" s="9"/>
      <c r="T611" s="9"/>
      <c r="U611" s="8"/>
      <c r="V611" s="9"/>
      <c r="W611" s="9"/>
      <c r="X611" s="9"/>
      <c r="Y611" s="8"/>
      <c r="Z611" s="9"/>
      <c r="AA611" s="8"/>
      <c r="AT611" s="8"/>
      <c r="AV611" s="31"/>
      <c r="AY611" s="31"/>
      <c r="AZ611" s="21"/>
      <c r="BA611" s="23"/>
      <c r="BN611" s="18"/>
      <c r="BP611" s="54"/>
      <c r="BR611" s="54"/>
      <c r="BT611" s="18"/>
      <c r="BV611" s="18"/>
      <c r="BW611" s="18"/>
      <c r="CD611" s="18"/>
      <c r="CG611" s="18"/>
      <c r="CR611" s="18"/>
      <c r="CV611" s="18"/>
      <c r="DA611" s="18"/>
      <c r="DL611" s="18"/>
      <c r="DN611" s="18"/>
      <c r="DS611" s="43" t="s">
        <v>397</v>
      </c>
    </row>
    <row r="612" spans="1:123" x14ac:dyDescent="0.25">
      <c r="A612">
        <v>611</v>
      </c>
      <c r="D612" s="12"/>
      <c r="E612" s="14"/>
      <c r="H612" s="16"/>
      <c r="I612" s="11"/>
      <c r="J612" s="39"/>
      <c r="K612" s="39"/>
      <c r="L612" s="39"/>
      <c r="M612" s="39"/>
      <c r="N612" s="42"/>
      <c r="O612" s="8"/>
      <c r="P612" s="9"/>
      <c r="Q612" s="9"/>
      <c r="R612" s="8"/>
      <c r="S612" s="9"/>
      <c r="T612" s="9"/>
      <c r="U612" s="8"/>
      <c r="V612" s="9"/>
      <c r="W612" s="9"/>
      <c r="X612" s="9"/>
      <c r="Y612" s="8"/>
      <c r="Z612" s="9"/>
      <c r="AA612" s="8"/>
      <c r="AT612" s="8"/>
      <c r="AV612" s="31"/>
      <c r="AY612" s="31"/>
      <c r="AZ612" s="21"/>
      <c r="BA612" s="23"/>
      <c r="BN612" s="18"/>
      <c r="BP612" s="54"/>
      <c r="BR612" s="54"/>
      <c r="BT612" s="18"/>
      <c r="BV612" s="18"/>
      <c r="BW612" s="18"/>
      <c r="CD612" s="18"/>
      <c r="CG612" s="18"/>
      <c r="CR612" s="18"/>
      <c r="CV612" s="18"/>
      <c r="DA612" s="18"/>
      <c r="DL612" s="18"/>
      <c r="DN612" s="18"/>
      <c r="DS612" s="43" t="s">
        <v>397</v>
      </c>
    </row>
    <row r="613" spans="1:123" x14ac:dyDescent="0.25">
      <c r="A613">
        <v>612</v>
      </c>
      <c r="D613" s="12"/>
      <c r="E613" s="14"/>
      <c r="H613" s="16"/>
      <c r="I613" s="11"/>
      <c r="J613" s="39"/>
      <c r="K613" s="39"/>
      <c r="L613" s="39"/>
      <c r="M613" s="39"/>
      <c r="N613" s="42"/>
      <c r="O613" s="8"/>
      <c r="P613" s="9"/>
      <c r="Q613" s="9"/>
      <c r="R613" s="8"/>
      <c r="S613" s="9"/>
      <c r="T613" s="9"/>
      <c r="U613" s="8"/>
      <c r="V613" s="9"/>
      <c r="W613" s="9"/>
      <c r="X613" s="9"/>
      <c r="Y613" s="8"/>
      <c r="Z613" s="9"/>
      <c r="AA613" s="8"/>
      <c r="AT613" s="8"/>
      <c r="AV613" s="31"/>
      <c r="AY613" s="31"/>
      <c r="AZ613" s="21"/>
      <c r="BA613" s="23"/>
      <c r="BN613" s="18"/>
      <c r="BP613" s="54"/>
      <c r="BR613" s="54"/>
      <c r="BT613" s="18"/>
      <c r="BV613" s="18"/>
      <c r="BW613" s="18"/>
      <c r="CD613" s="18"/>
      <c r="CG613" s="18"/>
      <c r="CR613" s="18"/>
      <c r="CV613" s="18"/>
      <c r="DA613" s="18"/>
      <c r="DL613" s="18"/>
      <c r="DN613" s="18"/>
      <c r="DS613" s="43" t="s">
        <v>397</v>
      </c>
    </row>
    <row r="614" spans="1:123" x14ac:dyDescent="0.25">
      <c r="A614">
        <v>613</v>
      </c>
      <c r="D614" s="12"/>
      <c r="E614" s="14"/>
      <c r="H614" s="16"/>
      <c r="I614" s="11"/>
      <c r="J614" s="39"/>
      <c r="K614" s="39"/>
      <c r="L614" s="39"/>
      <c r="M614" s="39"/>
      <c r="N614" s="42"/>
      <c r="O614" s="8"/>
      <c r="P614" s="9"/>
      <c r="Q614" s="9"/>
      <c r="R614" s="8"/>
      <c r="S614" s="9"/>
      <c r="T614" s="9"/>
      <c r="U614" s="8"/>
      <c r="V614" s="9"/>
      <c r="W614" s="9"/>
      <c r="X614" s="9"/>
      <c r="Y614" s="8"/>
      <c r="Z614" s="9"/>
      <c r="AA614" s="8"/>
      <c r="AT614" s="8"/>
      <c r="AV614" s="31"/>
      <c r="AY614" s="31"/>
      <c r="AZ614" s="21"/>
      <c r="BA614" s="23"/>
      <c r="BN614" s="18"/>
      <c r="BP614" s="54"/>
      <c r="BR614" s="54"/>
      <c r="BT614" s="18"/>
      <c r="BV614" s="18"/>
      <c r="BW614" s="18"/>
      <c r="CD614" s="18"/>
      <c r="CG614" s="18"/>
      <c r="CR614" s="18"/>
      <c r="CV614" s="18"/>
      <c r="DA614" s="18"/>
      <c r="DL614" s="18"/>
      <c r="DN614" s="18"/>
      <c r="DS614" s="43" t="s">
        <v>397</v>
      </c>
    </row>
    <row r="615" spans="1:123" x14ac:dyDescent="0.25">
      <c r="A615">
        <v>614</v>
      </c>
      <c r="D615" s="12"/>
      <c r="E615" s="14"/>
      <c r="H615" s="16"/>
      <c r="I615" s="11"/>
      <c r="J615" s="39"/>
      <c r="K615" s="39"/>
      <c r="L615" s="39"/>
      <c r="M615" s="39"/>
      <c r="N615" s="42"/>
      <c r="O615" s="8"/>
      <c r="P615" s="9"/>
      <c r="Q615" s="9"/>
      <c r="R615" s="8"/>
      <c r="S615" s="9"/>
      <c r="T615" s="9"/>
      <c r="U615" s="8"/>
      <c r="V615" s="9"/>
      <c r="W615" s="9"/>
      <c r="X615" s="9"/>
      <c r="Y615" s="8"/>
      <c r="Z615" s="9"/>
      <c r="AA615" s="8"/>
      <c r="AT615" s="8"/>
      <c r="AV615" s="31"/>
      <c r="AY615" s="31"/>
      <c r="AZ615" s="21"/>
      <c r="BA615" s="23"/>
      <c r="BN615" s="18"/>
      <c r="BP615" s="54"/>
      <c r="BR615" s="54"/>
      <c r="BT615" s="18"/>
      <c r="BV615" s="18"/>
      <c r="BW615" s="18"/>
      <c r="CD615" s="18"/>
      <c r="CG615" s="18"/>
      <c r="CR615" s="18"/>
      <c r="CV615" s="18"/>
      <c r="DA615" s="18"/>
      <c r="DL615" s="18"/>
      <c r="DN615" s="18"/>
      <c r="DS615" s="43" t="s">
        <v>397</v>
      </c>
    </row>
    <row r="616" spans="1:123" x14ac:dyDescent="0.25">
      <c r="A616">
        <v>615</v>
      </c>
      <c r="D616" s="12"/>
      <c r="E616" s="14"/>
      <c r="H616" s="16"/>
      <c r="I616" s="11"/>
      <c r="J616" s="39"/>
      <c r="K616" s="39"/>
      <c r="L616" s="39"/>
      <c r="M616" s="39"/>
      <c r="N616" s="42"/>
      <c r="O616" s="8"/>
      <c r="P616" s="9"/>
      <c r="Q616" s="9"/>
      <c r="R616" s="8"/>
      <c r="S616" s="9"/>
      <c r="T616" s="9"/>
      <c r="U616" s="8"/>
      <c r="V616" s="9"/>
      <c r="W616" s="9"/>
      <c r="X616" s="9"/>
      <c r="Y616" s="8"/>
      <c r="Z616" s="9"/>
      <c r="AA616" s="8"/>
      <c r="AT616" s="8"/>
      <c r="AV616" s="31"/>
      <c r="AY616" s="31"/>
      <c r="AZ616" s="21"/>
      <c r="BA616" s="23"/>
      <c r="BN616" s="18"/>
      <c r="BP616" s="54"/>
      <c r="BR616" s="54"/>
      <c r="BT616" s="18"/>
      <c r="BV616" s="18"/>
      <c r="BW616" s="18"/>
      <c r="CD616" s="18"/>
      <c r="CG616" s="18"/>
      <c r="CR616" s="18"/>
      <c r="CV616" s="18"/>
      <c r="DA616" s="18"/>
      <c r="DL616" s="18"/>
      <c r="DN616" s="18"/>
      <c r="DS616" s="43" t="s">
        <v>397</v>
      </c>
    </row>
    <row r="617" spans="1:123" x14ac:dyDescent="0.25">
      <c r="A617">
        <v>616</v>
      </c>
      <c r="D617" s="12"/>
      <c r="E617" s="14"/>
      <c r="H617" s="16"/>
      <c r="I617" s="11"/>
      <c r="J617" s="39"/>
      <c r="K617" s="39"/>
      <c r="L617" s="39"/>
      <c r="M617" s="39"/>
      <c r="N617" s="42"/>
      <c r="O617" s="8"/>
      <c r="P617" s="9"/>
      <c r="Q617" s="9"/>
      <c r="R617" s="8"/>
      <c r="S617" s="9"/>
      <c r="T617" s="9"/>
      <c r="U617" s="8"/>
      <c r="V617" s="9"/>
      <c r="W617" s="9"/>
      <c r="X617" s="9"/>
      <c r="Y617" s="8"/>
      <c r="Z617" s="9"/>
      <c r="AA617" s="8"/>
      <c r="AT617" s="8"/>
      <c r="AV617" s="31"/>
      <c r="AY617" s="31"/>
      <c r="AZ617" s="21"/>
      <c r="BA617" s="23"/>
      <c r="BN617" s="18"/>
      <c r="BP617" s="54"/>
      <c r="BR617" s="54"/>
      <c r="BT617" s="18"/>
      <c r="BV617" s="18"/>
      <c r="BW617" s="18"/>
      <c r="CD617" s="18"/>
      <c r="CG617" s="18"/>
      <c r="CR617" s="18"/>
      <c r="CV617" s="18"/>
      <c r="DA617" s="18"/>
      <c r="DL617" s="18"/>
      <c r="DN617" s="18"/>
      <c r="DS617" s="43" t="s">
        <v>397</v>
      </c>
    </row>
    <row r="618" spans="1:123" x14ac:dyDescent="0.25">
      <c r="A618">
        <v>617</v>
      </c>
      <c r="D618" s="12"/>
      <c r="E618" s="14"/>
      <c r="H618" s="16"/>
      <c r="I618" s="11"/>
      <c r="J618" s="39"/>
      <c r="K618" s="39"/>
      <c r="L618" s="39"/>
      <c r="M618" s="39"/>
      <c r="N618" s="42"/>
      <c r="O618" s="8"/>
      <c r="P618" s="9"/>
      <c r="Q618" s="9"/>
      <c r="R618" s="8"/>
      <c r="S618" s="9"/>
      <c r="T618" s="9"/>
      <c r="U618" s="8"/>
      <c r="V618" s="9"/>
      <c r="W618" s="9"/>
      <c r="X618" s="9"/>
      <c r="Y618" s="8"/>
      <c r="Z618" s="9"/>
      <c r="AA618" s="8"/>
      <c r="AT618" s="8"/>
      <c r="AV618" s="31"/>
      <c r="AY618" s="31"/>
      <c r="AZ618" s="21"/>
      <c r="BA618" s="23"/>
      <c r="BN618" s="18"/>
      <c r="BP618" s="54"/>
      <c r="BR618" s="54"/>
      <c r="BT618" s="18"/>
      <c r="BV618" s="18"/>
      <c r="BW618" s="18"/>
      <c r="CD618" s="18"/>
      <c r="CG618" s="18"/>
      <c r="CR618" s="18"/>
      <c r="CV618" s="18"/>
      <c r="DA618" s="18"/>
      <c r="DL618" s="18"/>
      <c r="DN618" s="18"/>
      <c r="DS618" s="43" t="s">
        <v>397</v>
      </c>
    </row>
    <row r="619" spans="1:123" x14ac:dyDescent="0.25">
      <c r="A619">
        <v>618</v>
      </c>
      <c r="D619" s="12"/>
      <c r="E619" s="14"/>
      <c r="H619" s="16"/>
      <c r="I619" s="11"/>
      <c r="J619" s="39"/>
      <c r="K619" s="39"/>
      <c r="L619" s="39"/>
      <c r="M619" s="39"/>
      <c r="N619" s="42"/>
      <c r="O619" s="8"/>
      <c r="P619" s="9"/>
      <c r="Q619" s="9"/>
      <c r="R619" s="8"/>
      <c r="S619" s="9"/>
      <c r="T619" s="9"/>
      <c r="U619" s="8"/>
      <c r="V619" s="9"/>
      <c r="W619" s="9"/>
      <c r="X619" s="9"/>
      <c r="Y619" s="8"/>
      <c r="Z619" s="9"/>
      <c r="AA619" s="8"/>
      <c r="AT619" s="8"/>
      <c r="AV619" s="31"/>
      <c r="AY619" s="31"/>
      <c r="AZ619" s="21"/>
      <c r="BA619" s="23"/>
      <c r="BN619" s="18"/>
      <c r="BP619" s="54"/>
      <c r="BR619" s="54"/>
      <c r="BT619" s="18"/>
      <c r="BV619" s="18"/>
      <c r="BW619" s="18"/>
      <c r="CD619" s="18"/>
      <c r="CG619" s="18"/>
      <c r="CR619" s="18"/>
      <c r="CV619" s="18"/>
      <c r="DA619" s="18"/>
      <c r="DL619" s="18"/>
      <c r="DN619" s="18"/>
      <c r="DS619" s="43" t="s">
        <v>397</v>
      </c>
    </row>
    <row r="620" spans="1:123" x14ac:dyDescent="0.25">
      <c r="A620">
        <v>619</v>
      </c>
      <c r="D620" s="12"/>
      <c r="E620" s="14"/>
      <c r="H620" s="16"/>
      <c r="I620" s="11"/>
      <c r="J620" s="39"/>
      <c r="K620" s="39"/>
      <c r="L620" s="39"/>
      <c r="M620" s="39"/>
      <c r="N620" s="42"/>
      <c r="O620" s="8"/>
      <c r="P620" s="9"/>
      <c r="Q620" s="9"/>
      <c r="R620" s="8"/>
      <c r="S620" s="9"/>
      <c r="T620" s="9"/>
      <c r="U620" s="8"/>
      <c r="V620" s="9"/>
      <c r="W620" s="9"/>
      <c r="X620" s="9"/>
      <c r="Y620" s="8"/>
      <c r="Z620" s="9"/>
      <c r="AA620" s="8"/>
      <c r="AT620" s="8"/>
      <c r="AV620" s="31"/>
      <c r="AY620" s="31"/>
      <c r="AZ620" s="21"/>
      <c r="BA620" s="23"/>
      <c r="BN620" s="18"/>
      <c r="BP620" s="54"/>
      <c r="BR620" s="54"/>
      <c r="BT620" s="18"/>
      <c r="BV620" s="18"/>
      <c r="BW620" s="18"/>
      <c r="CD620" s="18"/>
      <c r="CG620" s="18"/>
      <c r="CR620" s="18"/>
      <c r="CV620" s="18"/>
      <c r="DA620" s="18"/>
      <c r="DL620" s="18"/>
      <c r="DN620" s="18"/>
      <c r="DS620" s="43" t="s">
        <v>397</v>
      </c>
    </row>
    <row r="621" spans="1:123" x14ac:dyDescent="0.25">
      <c r="A621">
        <v>620</v>
      </c>
      <c r="D621" s="12"/>
      <c r="E621" s="14"/>
      <c r="H621" s="16"/>
      <c r="I621" s="11"/>
      <c r="J621" s="39"/>
      <c r="K621" s="39"/>
      <c r="L621" s="39"/>
      <c r="M621" s="39"/>
      <c r="N621" s="42"/>
      <c r="O621" s="8"/>
      <c r="P621" s="9"/>
      <c r="Q621" s="9"/>
      <c r="R621" s="8"/>
      <c r="S621" s="9"/>
      <c r="T621" s="9"/>
      <c r="U621" s="8"/>
      <c r="V621" s="9"/>
      <c r="W621" s="9"/>
      <c r="X621" s="9"/>
      <c r="Y621" s="8"/>
      <c r="Z621" s="9"/>
      <c r="AA621" s="8"/>
      <c r="AT621" s="8"/>
      <c r="AV621" s="31"/>
      <c r="AY621" s="31"/>
      <c r="AZ621" s="21"/>
      <c r="BA621" s="23"/>
      <c r="BN621" s="18"/>
      <c r="BP621" s="54"/>
      <c r="BR621" s="54"/>
      <c r="BT621" s="18"/>
      <c r="BV621" s="18"/>
      <c r="BW621" s="18"/>
      <c r="CD621" s="18"/>
      <c r="CG621" s="18"/>
      <c r="CR621" s="18"/>
      <c r="CV621" s="18"/>
      <c r="DA621" s="18"/>
      <c r="DL621" s="18"/>
      <c r="DN621" s="18"/>
      <c r="DS621" s="43" t="s">
        <v>397</v>
      </c>
    </row>
    <row r="622" spans="1:123" x14ac:dyDescent="0.25">
      <c r="A622">
        <v>621</v>
      </c>
      <c r="D622" s="12"/>
      <c r="E622" s="14"/>
      <c r="H622" s="16"/>
      <c r="I622" s="11"/>
      <c r="J622" s="39"/>
      <c r="K622" s="39"/>
      <c r="L622" s="39"/>
      <c r="M622" s="39"/>
      <c r="N622" s="42"/>
      <c r="O622" s="8"/>
      <c r="P622" s="9"/>
      <c r="Q622" s="9"/>
      <c r="R622" s="8"/>
      <c r="S622" s="9"/>
      <c r="T622" s="9"/>
      <c r="U622" s="8"/>
      <c r="V622" s="9"/>
      <c r="W622" s="9"/>
      <c r="X622" s="9"/>
      <c r="Y622" s="8"/>
      <c r="Z622" s="9"/>
      <c r="AA622" s="8"/>
      <c r="AT622" s="8"/>
      <c r="AV622" s="31"/>
      <c r="AY622" s="31"/>
      <c r="AZ622" s="21"/>
      <c r="BA622" s="23"/>
      <c r="BN622" s="18"/>
      <c r="BP622" s="54"/>
      <c r="BR622" s="54"/>
      <c r="BT622" s="18"/>
      <c r="BV622" s="18"/>
      <c r="BW622" s="18"/>
      <c r="CD622" s="18"/>
      <c r="CG622" s="18"/>
      <c r="CR622" s="18"/>
      <c r="CV622" s="18"/>
      <c r="DA622" s="18"/>
      <c r="DL622" s="18"/>
      <c r="DN622" s="18"/>
      <c r="DS622" s="43" t="s">
        <v>397</v>
      </c>
    </row>
    <row r="623" spans="1:123" x14ac:dyDescent="0.25">
      <c r="A623">
        <v>622</v>
      </c>
      <c r="D623" s="12"/>
      <c r="E623" s="14"/>
      <c r="H623" s="16"/>
      <c r="I623" s="11"/>
      <c r="J623" s="39"/>
      <c r="K623" s="39"/>
      <c r="L623" s="39"/>
      <c r="M623" s="39"/>
      <c r="N623" s="42"/>
      <c r="O623" s="8"/>
      <c r="P623" s="9"/>
      <c r="Q623" s="9"/>
      <c r="R623" s="8"/>
      <c r="S623" s="9"/>
      <c r="T623" s="9"/>
      <c r="U623" s="8"/>
      <c r="V623" s="9"/>
      <c r="W623" s="9"/>
      <c r="X623" s="9"/>
      <c r="Y623" s="8"/>
      <c r="Z623" s="9"/>
      <c r="AA623" s="8"/>
      <c r="AT623" s="8"/>
      <c r="AV623" s="31"/>
      <c r="AY623" s="31"/>
      <c r="AZ623" s="21"/>
      <c r="BA623" s="23"/>
      <c r="BN623" s="18"/>
      <c r="BP623" s="54"/>
      <c r="BR623" s="54"/>
      <c r="BT623" s="18"/>
      <c r="BV623" s="18"/>
      <c r="BW623" s="18"/>
      <c r="CD623" s="18"/>
      <c r="CG623" s="18"/>
      <c r="CR623" s="18"/>
      <c r="CV623" s="18"/>
      <c r="DA623" s="18"/>
      <c r="DL623" s="18"/>
      <c r="DN623" s="18"/>
      <c r="DS623" s="43" t="s">
        <v>397</v>
      </c>
    </row>
    <row r="624" spans="1:123" x14ac:dyDescent="0.25">
      <c r="A624">
        <v>623</v>
      </c>
      <c r="D624" s="12"/>
      <c r="E624" s="14"/>
      <c r="H624" s="16"/>
      <c r="I624" s="11"/>
      <c r="J624" s="39"/>
      <c r="K624" s="39"/>
      <c r="L624" s="39"/>
      <c r="M624" s="39"/>
      <c r="N624" s="42"/>
      <c r="O624" s="8"/>
      <c r="P624" s="9"/>
      <c r="Q624" s="9"/>
      <c r="R624" s="8"/>
      <c r="S624" s="9"/>
      <c r="T624" s="9"/>
      <c r="U624" s="8"/>
      <c r="V624" s="9"/>
      <c r="W624" s="9"/>
      <c r="X624" s="9"/>
      <c r="Y624" s="8"/>
      <c r="Z624" s="9"/>
      <c r="AA624" s="8"/>
      <c r="AT624" s="8"/>
      <c r="AV624" s="31"/>
      <c r="AY624" s="31"/>
      <c r="AZ624" s="21"/>
      <c r="BA624" s="23"/>
      <c r="BN624" s="18"/>
      <c r="BP624" s="54"/>
      <c r="BR624" s="54"/>
      <c r="BT624" s="18"/>
      <c r="BV624" s="18"/>
      <c r="BW624" s="18"/>
      <c r="CD624" s="18"/>
      <c r="CG624" s="18"/>
      <c r="CR624" s="18"/>
      <c r="CV624" s="18"/>
      <c r="DA624" s="18"/>
      <c r="DL624" s="18"/>
      <c r="DN624" s="18"/>
      <c r="DS624" s="43" t="s">
        <v>397</v>
      </c>
    </row>
    <row r="625" spans="1:123" x14ac:dyDescent="0.25">
      <c r="A625">
        <v>624</v>
      </c>
      <c r="D625" s="12"/>
      <c r="E625" s="14"/>
      <c r="H625" s="16"/>
      <c r="I625" s="11"/>
      <c r="J625" s="39"/>
      <c r="K625" s="39"/>
      <c r="L625" s="39"/>
      <c r="M625" s="39"/>
      <c r="N625" s="42"/>
      <c r="O625" s="8"/>
      <c r="P625" s="9"/>
      <c r="Q625" s="9"/>
      <c r="R625" s="8"/>
      <c r="S625" s="9"/>
      <c r="T625" s="9"/>
      <c r="U625" s="8"/>
      <c r="V625" s="9"/>
      <c r="W625" s="9"/>
      <c r="X625" s="9"/>
      <c r="Y625" s="8"/>
      <c r="Z625" s="9"/>
      <c r="AA625" s="8"/>
      <c r="AT625" s="8"/>
      <c r="AV625" s="31"/>
      <c r="AY625" s="31"/>
      <c r="AZ625" s="21"/>
      <c r="BA625" s="23"/>
      <c r="BN625" s="18"/>
      <c r="BP625" s="54"/>
      <c r="BR625" s="54"/>
      <c r="BT625" s="18"/>
      <c r="BV625" s="18"/>
      <c r="BW625" s="18"/>
      <c r="CD625" s="18"/>
      <c r="CG625" s="18"/>
      <c r="CR625" s="18"/>
      <c r="CV625" s="18"/>
      <c r="DA625" s="18"/>
      <c r="DL625" s="18"/>
      <c r="DN625" s="18"/>
      <c r="DS625" s="43" t="s">
        <v>397</v>
      </c>
    </row>
    <row r="626" spans="1:123" x14ac:dyDescent="0.25">
      <c r="A626">
        <v>625</v>
      </c>
      <c r="D626" s="12"/>
      <c r="E626" s="14"/>
      <c r="H626" s="16"/>
      <c r="I626" s="11"/>
      <c r="J626" s="39"/>
      <c r="K626" s="39"/>
      <c r="L626" s="39"/>
      <c r="M626" s="39"/>
      <c r="N626" s="42"/>
      <c r="O626" s="8"/>
      <c r="P626" s="9"/>
      <c r="Q626" s="9"/>
      <c r="R626" s="8"/>
      <c r="S626" s="9"/>
      <c r="T626" s="9"/>
      <c r="U626" s="8"/>
      <c r="V626" s="9"/>
      <c r="W626" s="9"/>
      <c r="X626" s="9"/>
      <c r="Y626" s="8"/>
      <c r="Z626" s="9"/>
      <c r="AA626" s="8"/>
      <c r="AT626" s="8"/>
      <c r="AV626" s="31"/>
      <c r="AY626" s="31"/>
      <c r="AZ626" s="21"/>
      <c r="BA626" s="23"/>
      <c r="BN626" s="18"/>
      <c r="BP626" s="54"/>
      <c r="BR626" s="54"/>
      <c r="BT626" s="18"/>
      <c r="BV626" s="18"/>
      <c r="BW626" s="18"/>
      <c r="CD626" s="18"/>
      <c r="CG626" s="18"/>
      <c r="CR626" s="18"/>
      <c r="CV626" s="18"/>
      <c r="DA626" s="18"/>
      <c r="DL626" s="18"/>
      <c r="DN626" s="18"/>
      <c r="DS626" s="43" t="s">
        <v>397</v>
      </c>
    </row>
    <row r="627" spans="1:123" x14ac:dyDescent="0.25">
      <c r="A627">
        <v>626</v>
      </c>
      <c r="D627" s="12"/>
      <c r="E627" s="14"/>
      <c r="H627" s="16"/>
      <c r="I627" s="11"/>
      <c r="J627" s="39"/>
      <c r="K627" s="39"/>
      <c r="L627" s="39"/>
      <c r="M627" s="39"/>
      <c r="N627" s="42"/>
      <c r="O627" s="8"/>
      <c r="P627" s="9"/>
      <c r="Q627" s="9"/>
      <c r="R627" s="8"/>
      <c r="S627" s="9"/>
      <c r="T627" s="9"/>
      <c r="U627" s="8"/>
      <c r="V627" s="9"/>
      <c r="W627" s="9"/>
      <c r="X627" s="9"/>
      <c r="Y627" s="8"/>
      <c r="Z627" s="9"/>
      <c r="AA627" s="8"/>
      <c r="AT627" s="8"/>
      <c r="AV627" s="31"/>
      <c r="AY627" s="31"/>
      <c r="AZ627" s="21"/>
      <c r="BA627" s="23"/>
      <c r="BN627" s="18"/>
      <c r="BP627" s="54"/>
      <c r="BR627" s="54"/>
      <c r="BT627" s="18"/>
      <c r="BV627" s="18"/>
      <c r="BW627" s="18"/>
      <c r="CD627" s="18"/>
      <c r="CG627" s="18"/>
      <c r="CR627" s="18"/>
      <c r="CV627" s="18"/>
      <c r="DA627" s="18"/>
      <c r="DL627" s="18"/>
      <c r="DN627" s="18"/>
      <c r="DS627" s="43" t="s">
        <v>397</v>
      </c>
    </row>
    <row r="628" spans="1:123" x14ac:dyDescent="0.25">
      <c r="A628">
        <v>627</v>
      </c>
      <c r="D628" s="12"/>
      <c r="E628" s="14"/>
      <c r="H628" s="16"/>
      <c r="I628" s="11"/>
      <c r="J628" s="39"/>
      <c r="K628" s="39"/>
      <c r="L628" s="39"/>
      <c r="M628" s="39"/>
      <c r="N628" s="42"/>
      <c r="O628" s="8"/>
      <c r="P628" s="9"/>
      <c r="Q628" s="9"/>
      <c r="R628" s="8"/>
      <c r="S628" s="9"/>
      <c r="T628" s="9"/>
      <c r="U628" s="8"/>
      <c r="V628" s="9"/>
      <c r="W628" s="9"/>
      <c r="X628" s="9"/>
      <c r="Y628" s="8"/>
      <c r="Z628" s="9"/>
      <c r="AA628" s="8"/>
      <c r="AT628" s="8"/>
      <c r="AV628" s="31"/>
      <c r="AY628" s="31"/>
      <c r="AZ628" s="21"/>
      <c r="BA628" s="23"/>
      <c r="BN628" s="18"/>
      <c r="BP628" s="54"/>
      <c r="BR628" s="54"/>
      <c r="BT628" s="18"/>
      <c r="BV628" s="18"/>
      <c r="BW628" s="18"/>
      <c r="CD628" s="18"/>
      <c r="CG628" s="18"/>
      <c r="CR628" s="18"/>
      <c r="CV628" s="18"/>
      <c r="DA628" s="18"/>
      <c r="DL628" s="18"/>
      <c r="DN628" s="18"/>
      <c r="DS628" s="43" t="s">
        <v>397</v>
      </c>
    </row>
    <row r="629" spans="1:123" x14ac:dyDescent="0.25">
      <c r="A629">
        <v>628</v>
      </c>
      <c r="D629" s="12"/>
      <c r="E629" s="14"/>
      <c r="H629" s="16"/>
      <c r="I629" s="11"/>
      <c r="J629" s="39"/>
      <c r="K629" s="39"/>
      <c r="L629" s="39"/>
      <c r="M629" s="39"/>
      <c r="N629" s="42"/>
      <c r="O629" s="8"/>
      <c r="P629" s="9"/>
      <c r="Q629" s="9"/>
      <c r="R629" s="8"/>
      <c r="S629" s="9"/>
      <c r="T629" s="9"/>
      <c r="U629" s="8"/>
      <c r="V629" s="9"/>
      <c r="W629" s="9"/>
      <c r="X629" s="9"/>
      <c r="Y629" s="8"/>
      <c r="Z629" s="9"/>
      <c r="AA629" s="8"/>
      <c r="AT629" s="8"/>
      <c r="AV629" s="31"/>
      <c r="AY629" s="31"/>
      <c r="AZ629" s="21"/>
      <c r="BA629" s="23"/>
      <c r="BN629" s="18"/>
      <c r="BP629" s="54"/>
      <c r="BR629" s="54"/>
      <c r="BT629" s="18"/>
      <c r="BV629" s="18"/>
      <c r="BW629" s="18"/>
      <c r="CD629" s="18"/>
      <c r="CG629" s="18"/>
      <c r="CR629" s="18"/>
      <c r="CV629" s="18"/>
      <c r="DA629" s="18"/>
      <c r="DL629" s="18"/>
      <c r="DN629" s="18"/>
      <c r="DS629" s="43" t="s">
        <v>397</v>
      </c>
    </row>
    <row r="630" spans="1:123" x14ac:dyDescent="0.25">
      <c r="A630">
        <v>629</v>
      </c>
      <c r="D630" s="12"/>
      <c r="E630" s="14"/>
      <c r="H630" s="16"/>
      <c r="I630" s="11"/>
      <c r="J630" s="39"/>
      <c r="K630" s="39"/>
      <c r="L630" s="39"/>
      <c r="M630" s="39"/>
      <c r="N630" s="42"/>
      <c r="O630" s="8"/>
      <c r="P630" s="9"/>
      <c r="Q630" s="9"/>
      <c r="R630" s="8"/>
      <c r="S630" s="9"/>
      <c r="T630" s="9"/>
      <c r="U630" s="8"/>
      <c r="V630" s="9"/>
      <c r="W630" s="9"/>
      <c r="X630" s="9"/>
      <c r="Y630" s="8"/>
      <c r="Z630" s="9"/>
      <c r="AA630" s="8"/>
      <c r="AT630" s="8"/>
      <c r="AV630" s="31"/>
      <c r="AY630" s="31"/>
      <c r="AZ630" s="21"/>
      <c r="BA630" s="23"/>
      <c r="BN630" s="18"/>
      <c r="BP630" s="54"/>
      <c r="BR630" s="54"/>
      <c r="BT630" s="18"/>
      <c r="BV630" s="18"/>
      <c r="BW630" s="18"/>
      <c r="CD630" s="18"/>
      <c r="CG630" s="18"/>
      <c r="CR630" s="18"/>
      <c r="CV630" s="18"/>
      <c r="DA630" s="18"/>
      <c r="DL630" s="18"/>
      <c r="DN630" s="18"/>
      <c r="DS630" s="43" t="s">
        <v>397</v>
      </c>
    </row>
    <row r="631" spans="1:123" x14ac:dyDescent="0.25">
      <c r="A631">
        <v>630</v>
      </c>
      <c r="D631" s="12"/>
      <c r="E631" s="14"/>
      <c r="H631" s="16"/>
      <c r="I631" s="11"/>
      <c r="J631" s="39"/>
      <c r="K631" s="39"/>
      <c r="L631" s="39"/>
      <c r="M631" s="39"/>
      <c r="N631" s="42"/>
      <c r="O631" s="8"/>
      <c r="P631" s="9"/>
      <c r="Q631" s="9"/>
      <c r="R631" s="8"/>
      <c r="S631" s="9"/>
      <c r="T631" s="9"/>
      <c r="U631" s="8"/>
      <c r="V631" s="9"/>
      <c r="W631" s="9"/>
      <c r="X631" s="9"/>
      <c r="Y631" s="8"/>
      <c r="Z631" s="9"/>
      <c r="AA631" s="8"/>
      <c r="AT631" s="8"/>
      <c r="AV631" s="31"/>
      <c r="AY631" s="31"/>
      <c r="AZ631" s="21"/>
      <c r="BA631" s="23"/>
      <c r="BN631" s="18"/>
      <c r="BP631" s="54"/>
      <c r="BR631" s="54"/>
      <c r="BT631" s="18"/>
      <c r="BV631" s="18"/>
      <c r="BW631" s="18"/>
      <c r="CD631" s="18"/>
      <c r="CG631" s="18"/>
      <c r="CR631" s="18"/>
      <c r="CV631" s="18"/>
      <c r="DA631" s="18"/>
      <c r="DL631" s="18"/>
      <c r="DN631" s="18"/>
      <c r="DS631" s="43" t="s">
        <v>397</v>
      </c>
    </row>
    <row r="632" spans="1:123" x14ac:dyDescent="0.25">
      <c r="A632">
        <v>631</v>
      </c>
      <c r="D632" s="12"/>
      <c r="E632" s="14"/>
      <c r="H632" s="16"/>
      <c r="I632" s="11"/>
      <c r="J632" s="39"/>
      <c r="K632" s="39"/>
      <c r="L632" s="39"/>
      <c r="M632" s="39"/>
      <c r="N632" s="42"/>
      <c r="O632" s="8"/>
      <c r="P632" s="9"/>
      <c r="Q632" s="9"/>
      <c r="R632" s="8"/>
      <c r="S632" s="9"/>
      <c r="T632" s="9"/>
      <c r="U632" s="8"/>
      <c r="V632" s="9"/>
      <c r="W632" s="9"/>
      <c r="X632" s="9"/>
      <c r="Y632" s="8"/>
      <c r="Z632" s="9"/>
      <c r="AA632" s="8"/>
      <c r="AT632" s="8"/>
      <c r="AV632" s="31"/>
      <c r="AY632" s="31"/>
      <c r="AZ632" s="21"/>
      <c r="BA632" s="23"/>
      <c r="BN632" s="18"/>
      <c r="BP632" s="54"/>
      <c r="BR632" s="54"/>
      <c r="BT632" s="18"/>
      <c r="BV632" s="18"/>
      <c r="BW632" s="18"/>
      <c r="CD632" s="18"/>
      <c r="CG632" s="18"/>
      <c r="CR632" s="18"/>
      <c r="CV632" s="18"/>
      <c r="DA632" s="18"/>
      <c r="DL632" s="18"/>
      <c r="DN632" s="18"/>
      <c r="DS632" s="43" t="s">
        <v>397</v>
      </c>
    </row>
    <row r="633" spans="1:123" x14ac:dyDescent="0.25">
      <c r="A633">
        <v>632</v>
      </c>
      <c r="D633" s="12"/>
      <c r="E633" s="14"/>
      <c r="H633" s="16"/>
      <c r="I633" s="11"/>
      <c r="J633" s="39"/>
      <c r="K633" s="39"/>
      <c r="L633" s="39"/>
      <c r="M633" s="39"/>
      <c r="N633" s="42"/>
      <c r="O633" s="8"/>
      <c r="P633" s="9"/>
      <c r="Q633" s="9"/>
      <c r="R633" s="8"/>
      <c r="S633" s="9"/>
      <c r="T633" s="9"/>
      <c r="U633" s="8"/>
      <c r="V633" s="9"/>
      <c r="W633" s="9"/>
      <c r="X633" s="9"/>
      <c r="Y633" s="8"/>
      <c r="Z633" s="9"/>
      <c r="AA633" s="8"/>
      <c r="AT633" s="8"/>
      <c r="AV633" s="31"/>
      <c r="AY633" s="31"/>
      <c r="AZ633" s="21"/>
      <c r="BA633" s="23"/>
      <c r="BN633" s="18"/>
      <c r="BP633" s="54"/>
      <c r="BR633" s="54"/>
      <c r="BT633" s="18"/>
      <c r="BV633" s="18"/>
      <c r="BW633" s="18"/>
      <c r="CD633" s="18"/>
      <c r="CG633" s="18"/>
      <c r="CR633" s="18"/>
      <c r="CV633" s="18"/>
      <c r="DA633" s="18"/>
      <c r="DL633" s="18"/>
      <c r="DN633" s="18"/>
      <c r="DS633" s="43" t="s">
        <v>397</v>
      </c>
    </row>
    <row r="634" spans="1:123" x14ac:dyDescent="0.25">
      <c r="A634">
        <v>633</v>
      </c>
      <c r="D634" s="12"/>
      <c r="E634" s="14"/>
      <c r="H634" s="16"/>
      <c r="I634" s="11"/>
      <c r="J634" s="39"/>
      <c r="K634" s="39"/>
      <c r="L634" s="39"/>
      <c r="M634" s="39"/>
      <c r="N634" s="42"/>
      <c r="O634" s="8"/>
      <c r="P634" s="9"/>
      <c r="Q634" s="9"/>
      <c r="R634" s="8"/>
      <c r="S634" s="9"/>
      <c r="T634" s="9"/>
      <c r="U634" s="8"/>
      <c r="V634" s="9"/>
      <c r="W634" s="9"/>
      <c r="X634" s="9"/>
      <c r="Y634" s="8"/>
      <c r="Z634" s="9"/>
      <c r="AA634" s="8"/>
      <c r="AT634" s="8"/>
      <c r="AV634" s="31"/>
      <c r="AY634" s="31"/>
      <c r="AZ634" s="21"/>
      <c r="BA634" s="23"/>
      <c r="BN634" s="18"/>
      <c r="BP634" s="54"/>
      <c r="BR634" s="54"/>
      <c r="BT634" s="18"/>
      <c r="BV634" s="18"/>
      <c r="BW634" s="18"/>
      <c r="CD634" s="18"/>
      <c r="CG634" s="18"/>
      <c r="CR634" s="18"/>
      <c r="CV634" s="18"/>
      <c r="DA634" s="18"/>
      <c r="DL634" s="18"/>
      <c r="DN634" s="18"/>
      <c r="DS634" s="43" t="s">
        <v>397</v>
      </c>
    </row>
    <row r="635" spans="1:123" x14ac:dyDescent="0.25">
      <c r="A635">
        <v>634</v>
      </c>
      <c r="D635" s="12"/>
      <c r="E635" s="14"/>
      <c r="H635" s="16"/>
      <c r="I635" s="11"/>
      <c r="J635" s="39"/>
      <c r="K635" s="39"/>
      <c r="L635" s="39"/>
      <c r="M635" s="39"/>
      <c r="N635" s="42"/>
      <c r="O635" s="8"/>
      <c r="P635" s="9"/>
      <c r="Q635" s="9"/>
      <c r="R635" s="8"/>
      <c r="S635" s="9"/>
      <c r="T635" s="9"/>
      <c r="U635" s="8"/>
      <c r="V635" s="9"/>
      <c r="W635" s="9"/>
      <c r="X635" s="9"/>
      <c r="Y635" s="8"/>
      <c r="Z635" s="9"/>
      <c r="AA635" s="8"/>
      <c r="AT635" s="8"/>
      <c r="AV635" s="31"/>
      <c r="AY635" s="31"/>
      <c r="AZ635" s="21"/>
      <c r="BA635" s="23"/>
      <c r="BN635" s="18"/>
      <c r="BP635" s="54"/>
      <c r="BR635" s="54"/>
      <c r="BT635" s="18"/>
      <c r="BV635" s="18"/>
      <c r="BW635" s="18"/>
      <c r="CD635" s="18"/>
      <c r="CG635" s="18"/>
      <c r="CR635" s="18"/>
      <c r="CV635" s="18"/>
      <c r="DA635" s="18"/>
      <c r="DL635" s="18"/>
      <c r="DN635" s="18"/>
      <c r="DS635" s="43" t="s">
        <v>397</v>
      </c>
    </row>
    <row r="636" spans="1:123" x14ac:dyDescent="0.25">
      <c r="A636">
        <v>635</v>
      </c>
      <c r="D636" s="12"/>
      <c r="E636" s="14"/>
      <c r="H636" s="16"/>
      <c r="I636" s="11"/>
      <c r="J636" s="39"/>
      <c r="K636" s="39"/>
      <c r="L636" s="39"/>
      <c r="M636" s="39"/>
      <c r="N636" s="42"/>
      <c r="O636" s="8"/>
      <c r="P636" s="9"/>
      <c r="Q636" s="9"/>
      <c r="R636" s="8"/>
      <c r="S636" s="9"/>
      <c r="T636" s="9"/>
      <c r="U636" s="8"/>
      <c r="V636" s="9"/>
      <c r="W636" s="9"/>
      <c r="X636" s="9"/>
      <c r="Y636" s="8"/>
      <c r="Z636" s="9"/>
      <c r="AA636" s="8"/>
      <c r="AT636" s="8"/>
      <c r="AV636" s="31"/>
      <c r="AY636" s="31"/>
      <c r="AZ636" s="21"/>
      <c r="BA636" s="23"/>
      <c r="BN636" s="18"/>
      <c r="BP636" s="54"/>
      <c r="BR636" s="54"/>
      <c r="BT636" s="18"/>
      <c r="BV636" s="18"/>
      <c r="BW636" s="18"/>
      <c r="CD636" s="18"/>
      <c r="CG636" s="18"/>
      <c r="CR636" s="18"/>
      <c r="CV636" s="18"/>
      <c r="DA636" s="18"/>
      <c r="DL636" s="18"/>
      <c r="DN636" s="18"/>
      <c r="DS636" s="43" t="s">
        <v>397</v>
      </c>
    </row>
    <row r="637" spans="1:123" x14ac:dyDescent="0.25">
      <c r="A637">
        <v>636</v>
      </c>
      <c r="D637" s="12"/>
      <c r="E637" s="14"/>
      <c r="H637" s="16"/>
      <c r="I637" s="11"/>
      <c r="J637" s="39"/>
      <c r="K637" s="39"/>
      <c r="L637" s="39"/>
      <c r="M637" s="39"/>
      <c r="N637" s="42"/>
      <c r="O637" s="8"/>
      <c r="P637" s="9"/>
      <c r="Q637" s="9"/>
      <c r="R637" s="8"/>
      <c r="S637" s="9"/>
      <c r="T637" s="9"/>
      <c r="U637" s="8"/>
      <c r="V637" s="9"/>
      <c r="W637" s="9"/>
      <c r="X637" s="9"/>
      <c r="Y637" s="8"/>
      <c r="Z637" s="9"/>
      <c r="AA637" s="8"/>
      <c r="AT637" s="8"/>
      <c r="AV637" s="31"/>
      <c r="AY637" s="31"/>
      <c r="AZ637" s="21"/>
      <c r="BA637" s="23"/>
      <c r="BN637" s="18"/>
      <c r="BP637" s="54"/>
      <c r="BR637" s="54"/>
      <c r="BT637" s="18"/>
      <c r="BV637" s="18"/>
      <c r="BW637" s="18"/>
      <c r="CD637" s="18"/>
      <c r="CG637" s="18"/>
      <c r="CR637" s="18"/>
      <c r="CV637" s="18"/>
      <c r="DA637" s="18"/>
      <c r="DL637" s="18"/>
      <c r="DN637" s="18"/>
      <c r="DS637" s="43" t="s">
        <v>397</v>
      </c>
    </row>
    <row r="638" spans="1:123" x14ac:dyDescent="0.25">
      <c r="A638">
        <v>637</v>
      </c>
      <c r="D638" s="12"/>
      <c r="E638" s="14"/>
      <c r="H638" s="16"/>
      <c r="I638" s="11"/>
      <c r="J638" s="39"/>
      <c r="K638" s="39"/>
      <c r="L638" s="39"/>
      <c r="M638" s="39"/>
      <c r="N638" s="42"/>
      <c r="O638" s="8"/>
      <c r="P638" s="9"/>
      <c r="Q638" s="9"/>
      <c r="R638" s="8"/>
      <c r="S638" s="9"/>
      <c r="T638" s="9"/>
      <c r="U638" s="8"/>
      <c r="V638" s="9"/>
      <c r="W638" s="9"/>
      <c r="X638" s="9"/>
      <c r="Y638" s="8"/>
      <c r="Z638" s="9"/>
      <c r="AA638" s="8"/>
      <c r="AT638" s="8"/>
      <c r="AV638" s="31"/>
      <c r="AY638" s="31"/>
      <c r="AZ638" s="21"/>
      <c r="BA638" s="23"/>
      <c r="BN638" s="18"/>
      <c r="BP638" s="54"/>
      <c r="BR638" s="54"/>
      <c r="BT638" s="18"/>
      <c r="BV638" s="18"/>
      <c r="BW638" s="18"/>
      <c r="CD638" s="18"/>
      <c r="CG638" s="18"/>
      <c r="CR638" s="18"/>
      <c r="CV638" s="18"/>
      <c r="DA638" s="18"/>
      <c r="DL638" s="18"/>
      <c r="DN638" s="18"/>
      <c r="DS638" s="43" t="s">
        <v>397</v>
      </c>
    </row>
    <row r="639" spans="1:123" x14ac:dyDescent="0.25">
      <c r="A639">
        <v>638</v>
      </c>
      <c r="D639" s="12"/>
      <c r="E639" s="14"/>
      <c r="H639" s="16"/>
      <c r="I639" s="11"/>
      <c r="J639" s="39"/>
      <c r="K639" s="39"/>
      <c r="L639" s="39"/>
      <c r="M639" s="39"/>
      <c r="N639" s="42"/>
      <c r="O639" s="8"/>
      <c r="P639" s="9"/>
      <c r="Q639" s="9"/>
      <c r="R639" s="8"/>
      <c r="S639" s="9"/>
      <c r="T639" s="9"/>
      <c r="U639" s="8"/>
      <c r="V639" s="9"/>
      <c r="W639" s="9"/>
      <c r="X639" s="9"/>
      <c r="Y639" s="8"/>
      <c r="Z639" s="9"/>
      <c r="AA639" s="8"/>
      <c r="AT639" s="8"/>
      <c r="AV639" s="31"/>
      <c r="AY639" s="31"/>
      <c r="AZ639" s="21"/>
      <c r="BA639" s="23"/>
      <c r="BN639" s="18"/>
      <c r="BP639" s="54"/>
      <c r="BR639" s="54"/>
      <c r="BT639" s="18"/>
      <c r="BV639" s="18"/>
      <c r="BW639" s="18"/>
      <c r="CD639" s="18"/>
      <c r="CG639" s="18"/>
      <c r="CR639" s="18"/>
      <c r="CV639" s="18"/>
      <c r="DA639" s="18"/>
      <c r="DL639" s="18"/>
      <c r="DN639" s="18"/>
      <c r="DS639" s="43" t="s">
        <v>397</v>
      </c>
    </row>
    <row r="640" spans="1:123" x14ac:dyDescent="0.25">
      <c r="A640">
        <v>639</v>
      </c>
      <c r="D640" s="12"/>
      <c r="E640" s="14"/>
      <c r="H640" s="16"/>
      <c r="I640" s="11"/>
      <c r="J640" s="39"/>
      <c r="K640" s="39"/>
      <c r="L640" s="39"/>
      <c r="M640" s="39"/>
      <c r="N640" s="42"/>
      <c r="O640" s="8"/>
      <c r="P640" s="9"/>
      <c r="Q640" s="9"/>
      <c r="R640" s="8"/>
      <c r="S640" s="9"/>
      <c r="T640" s="9"/>
      <c r="U640" s="8"/>
      <c r="V640" s="9"/>
      <c r="W640" s="9"/>
      <c r="X640" s="9"/>
      <c r="Y640" s="8"/>
      <c r="Z640" s="9"/>
      <c r="AA640" s="8"/>
      <c r="AT640" s="8"/>
      <c r="AV640" s="31"/>
      <c r="AY640" s="31"/>
      <c r="AZ640" s="21"/>
      <c r="BA640" s="23"/>
      <c r="BN640" s="18"/>
      <c r="BP640" s="54"/>
      <c r="BR640" s="54"/>
      <c r="BT640" s="18"/>
      <c r="BV640" s="18"/>
      <c r="BW640" s="18"/>
      <c r="CD640" s="18"/>
      <c r="CG640" s="18"/>
      <c r="CR640" s="18"/>
      <c r="CV640" s="18"/>
      <c r="DA640" s="18"/>
      <c r="DL640" s="18"/>
      <c r="DN640" s="18"/>
      <c r="DS640" s="43" t="s">
        <v>397</v>
      </c>
    </row>
    <row r="641" spans="1:123" x14ac:dyDescent="0.25">
      <c r="A641">
        <v>640</v>
      </c>
      <c r="D641" s="12"/>
      <c r="E641" s="14"/>
      <c r="H641" s="16"/>
      <c r="I641" s="11"/>
      <c r="J641" s="39"/>
      <c r="K641" s="39"/>
      <c r="L641" s="39"/>
      <c r="M641" s="39"/>
      <c r="N641" s="42"/>
      <c r="O641" s="8"/>
      <c r="P641" s="9"/>
      <c r="Q641" s="9"/>
      <c r="R641" s="8"/>
      <c r="S641" s="9"/>
      <c r="T641" s="9"/>
      <c r="U641" s="8"/>
      <c r="V641" s="9"/>
      <c r="W641" s="9"/>
      <c r="X641" s="9"/>
      <c r="Y641" s="8"/>
      <c r="Z641" s="9"/>
      <c r="AA641" s="8"/>
      <c r="AT641" s="8"/>
      <c r="AV641" s="31"/>
      <c r="AY641" s="31"/>
      <c r="AZ641" s="21"/>
      <c r="BA641" s="23"/>
      <c r="BN641" s="18"/>
      <c r="BP641" s="54"/>
      <c r="BR641" s="54"/>
      <c r="BT641" s="18"/>
      <c r="BV641" s="18"/>
      <c r="BW641" s="18"/>
      <c r="CD641" s="18"/>
      <c r="CG641" s="18"/>
      <c r="CR641" s="18"/>
      <c r="CV641" s="18"/>
      <c r="DA641" s="18"/>
      <c r="DL641" s="18"/>
      <c r="DN641" s="18"/>
      <c r="DS641" s="43" t="s">
        <v>397</v>
      </c>
    </row>
    <row r="642" spans="1:123" x14ac:dyDescent="0.25">
      <c r="A642">
        <v>641</v>
      </c>
      <c r="D642" s="12"/>
      <c r="E642" s="14"/>
      <c r="H642" s="16"/>
      <c r="I642" s="11"/>
      <c r="J642" s="39"/>
      <c r="K642" s="39"/>
      <c r="L642" s="39"/>
      <c r="M642" s="39"/>
      <c r="N642" s="42"/>
      <c r="O642" s="8"/>
      <c r="P642" s="9"/>
      <c r="Q642" s="9"/>
      <c r="R642" s="8"/>
      <c r="S642" s="9"/>
      <c r="T642" s="9"/>
      <c r="U642" s="8"/>
      <c r="V642" s="9"/>
      <c r="W642" s="9"/>
      <c r="X642" s="9"/>
      <c r="Y642" s="8"/>
      <c r="Z642" s="9"/>
      <c r="AA642" s="8"/>
      <c r="AT642" s="8"/>
      <c r="AV642" s="31"/>
      <c r="AY642" s="31"/>
      <c r="AZ642" s="21"/>
      <c r="BA642" s="23"/>
      <c r="BN642" s="18"/>
      <c r="BP642" s="54"/>
      <c r="BR642" s="54"/>
      <c r="BT642" s="18"/>
      <c r="BV642" s="18"/>
      <c r="BW642" s="18"/>
      <c r="CD642" s="18"/>
      <c r="CG642" s="18"/>
      <c r="CR642" s="18"/>
      <c r="CV642" s="18"/>
      <c r="DA642" s="18"/>
      <c r="DL642" s="18"/>
      <c r="DN642" s="18"/>
      <c r="DS642" s="43" t="s">
        <v>397</v>
      </c>
    </row>
    <row r="643" spans="1:123" x14ac:dyDescent="0.25">
      <c r="A643">
        <v>642</v>
      </c>
      <c r="D643" s="12"/>
      <c r="E643" s="14"/>
      <c r="H643" s="16"/>
      <c r="I643" s="11"/>
      <c r="J643" s="39"/>
      <c r="K643" s="39"/>
      <c r="L643" s="39"/>
      <c r="M643" s="39"/>
      <c r="N643" s="42"/>
      <c r="O643" s="8"/>
      <c r="P643" s="9"/>
      <c r="Q643" s="9"/>
      <c r="R643" s="8"/>
      <c r="S643" s="9"/>
      <c r="T643" s="9"/>
      <c r="U643" s="8"/>
      <c r="V643" s="9"/>
      <c r="W643" s="9"/>
      <c r="X643" s="9"/>
      <c r="Y643" s="8"/>
      <c r="Z643" s="9"/>
      <c r="AA643" s="8"/>
      <c r="AT643" s="8"/>
      <c r="AV643" s="31"/>
      <c r="AY643" s="31"/>
      <c r="AZ643" s="21"/>
      <c r="BA643" s="23"/>
      <c r="BN643" s="18"/>
      <c r="BP643" s="54"/>
      <c r="BR643" s="54"/>
      <c r="BT643" s="18"/>
      <c r="BV643" s="18"/>
      <c r="BW643" s="18"/>
      <c r="CD643" s="18"/>
      <c r="CG643" s="18"/>
      <c r="CR643" s="18"/>
      <c r="CV643" s="18"/>
      <c r="DA643" s="18"/>
      <c r="DL643" s="18"/>
      <c r="DN643" s="18"/>
      <c r="DS643" s="43" t="s">
        <v>397</v>
      </c>
    </row>
    <row r="644" spans="1:123" x14ac:dyDescent="0.25">
      <c r="A644">
        <v>643</v>
      </c>
      <c r="D644" s="12"/>
      <c r="E644" s="14"/>
      <c r="H644" s="16"/>
      <c r="I644" s="11"/>
      <c r="J644" s="39"/>
      <c r="K644" s="39"/>
      <c r="L644" s="39"/>
      <c r="M644" s="39"/>
      <c r="N644" s="42"/>
      <c r="O644" s="8"/>
      <c r="P644" s="9"/>
      <c r="Q644" s="9"/>
      <c r="R644" s="8"/>
      <c r="S644" s="9"/>
      <c r="T644" s="9"/>
      <c r="U644" s="8"/>
      <c r="V644" s="9"/>
      <c r="W644" s="9"/>
      <c r="X644" s="9"/>
      <c r="Y644" s="8"/>
      <c r="Z644" s="9"/>
      <c r="AA644" s="8"/>
      <c r="AT644" s="8"/>
      <c r="AV644" s="31"/>
      <c r="AY644" s="31"/>
      <c r="AZ644" s="21"/>
      <c r="BA644" s="23"/>
      <c r="BN644" s="18"/>
      <c r="BP644" s="54"/>
      <c r="BR644" s="54"/>
      <c r="BT644" s="18"/>
      <c r="BV644" s="18"/>
      <c r="BW644" s="18"/>
      <c r="CD644" s="18"/>
      <c r="CG644" s="18"/>
      <c r="CR644" s="18"/>
      <c r="CV644" s="18"/>
      <c r="DA644" s="18"/>
      <c r="DL644" s="18"/>
      <c r="DN644" s="18"/>
      <c r="DS644" s="43" t="s">
        <v>397</v>
      </c>
    </row>
    <row r="645" spans="1:123" x14ac:dyDescent="0.25">
      <c r="A645">
        <v>644</v>
      </c>
      <c r="D645" s="12"/>
      <c r="E645" s="14"/>
      <c r="H645" s="16"/>
      <c r="I645" s="11"/>
      <c r="J645" s="39"/>
      <c r="K645" s="39"/>
      <c r="L645" s="39"/>
      <c r="M645" s="39"/>
      <c r="N645" s="42"/>
      <c r="O645" s="8"/>
      <c r="P645" s="9"/>
      <c r="Q645" s="9"/>
      <c r="R645" s="8"/>
      <c r="S645" s="9"/>
      <c r="T645" s="9"/>
      <c r="U645" s="8"/>
      <c r="V645" s="9"/>
      <c r="W645" s="9"/>
      <c r="X645" s="9"/>
      <c r="Y645" s="8"/>
      <c r="Z645" s="9"/>
      <c r="AA645" s="8"/>
      <c r="AT645" s="8"/>
      <c r="AV645" s="31"/>
      <c r="AY645" s="31"/>
      <c r="AZ645" s="21"/>
      <c r="BA645" s="23"/>
      <c r="BN645" s="18"/>
      <c r="BP645" s="54"/>
      <c r="BR645" s="54"/>
      <c r="BT645" s="18"/>
      <c r="BV645" s="18"/>
      <c r="BW645" s="18"/>
      <c r="CD645" s="18"/>
      <c r="CG645" s="18"/>
      <c r="CR645" s="18"/>
      <c r="CV645" s="18"/>
      <c r="DA645" s="18"/>
      <c r="DL645" s="18"/>
      <c r="DN645" s="18"/>
      <c r="DS645" s="43" t="s">
        <v>397</v>
      </c>
    </row>
    <row r="646" spans="1:123" x14ac:dyDescent="0.25">
      <c r="A646">
        <v>645</v>
      </c>
      <c r="D646" s="12"/>
      <c r="E646" s="14"/>
      <c r="H646" s="16"/>
      <c r="I646" s="11"/>
      <c r="J646" s="39"/>
      <c r="K646" s="39"/>
      <c r="L646" s="39"/>
      <c r="M646" s="39"/>
      <c r="N646" s="42"/>
      <c r="O646" s="8"/>
      <c r="P646" s="9"/>
      <c r="Q646" s="9"/>
      <c r="R646" s="8"/>
      <c r="S646" s="9"/>
      <c r="T646" s="9"/>
      <c r="U646" s="8"/>
      <c r="V646" s="9"/>
      <c r="W646" s="9"/>
      <c r="X646" s="9"/>
      <c r="Y646" s="8"/>
      <c r="Z646" s="9"/>
      <c r="AA646" s="8"/>
      <c r="AT646" s="8"/>
      <c r="AV646" s="31"/>
      <c r="AY646" s="31"/>
      <c r="AZ646" s="21"/>
      <c r="BA646" s="23"/>
      <c r="BN646" s="18"/>
      <c r="BP646" s="54"/>
      <c r="BR646" s="54"/>
      <c r="BT646" s="18"/>
      <c r="BV646" s="18"/>
      <c r="BW646" s="18"/>
      <c r="CD646" s="18"/>
      <c r="CG646" s="18"/>
      <c r="CR646" s="18"/>
      <c r="CV646" s="18"/>
      <c r="DA646" s="18"/>
      <c r="DL646" s="18"/>
      <c r="DN646" s="18"/>
      <c r="DS646" s="43" t="s">
        <v>397</v>
      </c>
    </row>
    <row r="647" spans="1:123" x14ac:dyDescent="0.25">
      <c r="A647">
        <v>646</v>
      </c>
      <c r="D647" s="12"/>
      <c r="E647" s="14"/>
      <c r="H647" s="16"/>
      <c r="I647" s="11"/>
      <c r="J647" s="39"/>
      <c r="K647" s="39"/>
      <c r="L647" s="39"/>
      <c r="M647" s="39"/>
      <c r="N647" s="42"/>
      <c r="O647" s="8"/>
      <c r="P647" s="9"/>
      <c r="Q647" s="9"/>
      <c r="R647" s="8"/>
      <c r="S647" s="9"/>
      <c r="T647" s="9"/>
      <c r="U647" s="8"/>
      <c r="V647" s="9"/>
      <c r="W647" s="9"/>
      <c r="X647" s="9"/>
      <c r="Y647" s="8"/>
      <c r="Z647" s="9"/>
      <c r="AA647" s="8"/>
      <c r="AT647" s="8"/>
      <c r="AV647" s="31"/>
      <c r="AY647" s="31"/>
      <c r="AZ647" s="21"/>
      <c r="BA647" s="23"/>
      <c r="BN647" s="18"/>
      <c r="BP647" s="54"/>
      <c r="BR647" s="54"/>
      <c r="BT647" s="18"/>
      <c r="BV647" s="18"/>
      <c r="BW647" s="18"/>
      <c r="CD647" s="18"/>
      <c r="CG647" s="18"/>
      <c r="CR647" s="18"/>
      <c r="CV647" s="18"/>
      <c r="DA647" s="18"/>
      <c r="DL647" s="18"/>
      <c r="DN647" s="18"/>
      <c r="DS647" s="43" t="s">
        <v>397</v>
      </c>
    </row>
    <row r="648" spans="1:123" x14ac:dyDescent="0.25">
      <c r="A648">
        <v>647</v>
      </c>
      <c r="D648" s="12"/>
      <c r="E648" s="14"/>
      <c r="H648" s="16"/>
      <c r="I648" s="11"/>
      <c r="J648" s="39"/>
      <c r="K648" s="39"/>
      <c r="L648" s="39"/>
      <c r="M648" s="39"/>
      <c r="N648" s="42"/>
      <c r="O648" s="8"/>
      <c r="P648" s="9"/>
      <c r="Q648" s="9"/>
      <c r="R648" s="8"/>
      <c r="S648" s="9"/>
      <c r="T648" s="9"/>
      <c r="U648" s="8"/>
      <c r="V648" s="9"/>
      <c r="W648" s="9"/>
      <c r="X648" s="9"/>
      <c r="Y648" s="8"/>
      <c r="Z648" s="9"/>
      <c r="AA648" s="8"/>
      <c r="AT648" s="8"/>
      <c r="AV648" s="31"/>
      <c r="AY648" s="31"/>
      <c r="AZ648" s="21"/>
      <c r="BA648" s="23"/>
      <c r="BN648" s="18"/>
      <c r="BP648" s="54"/>
      <c r="BR648" s="54"/>
      <c r="BT648" s="18"/>
      <c r="BV648" s="18"/>
      <c r="BW648" s="18"/>
      <c r="CD648" s="18"/>
      <c r="CG648" s="18"/>
      <c r="CR648" s="18"/>
      <c r="CV648" s="18"/>
      <c r="DA648" s="18"/>
      <c r="DL648" s="18"/>
      <c r="DN648" s="18"/>
      <c r="DS648" s="43" t="s">
        <v>397</v>
      </c>
    </row>
    <row r="649" spans="1:123" x14ac:dyDescent="0.25">
      <c r="A649">
        <v>648</v>
      </c>
      <c r="D649" s="12"/>
      <c r="E649" s="14"/>
      <c r="H649" s="16"/>
      <c r="I649" s="11"/>
      <c r="J649" s="39"/>
      <c r="K649" s="39"/>
      <c r="L649" s="39"/>
      <c r="M649" s="39"/>
      <c r="N649" s="42"/>
      <c r="O649" s="8"/>
      <c r="P649" s="9"/>
      <c r="Q649" s="9"/>
      <c r="R649" s="8"/>
      <c r="S649" s="9"/>
      <c r="T649" s="9"/>
      <c r="U649" s="8"/>
      <c r="V649" s="9"/>
      <c r="W649" s="9"/>
      <c r="X649" s="9"/>
      <c r="Y649" s="8"/>
      <c r="Z649" s="9"/>
      <c r="AA649" s="8"/>
      <c r="AT649" s="8"/>
      <c r="AV649" s="31"/>
      <c r="AY649" s="31"/>
      <c r="AZ649" s="21"/>
      <c r="BA649" s="23"/>
      <c r="BN649" s="18"/>
      <c r="BP649" s="54"/>
      <c r="BR649" s="54"/>
      <c r="BT649" s="18"/>
      <c r="BV649" s="18"/>
      <c r="BW649" s="18"/>
      <c r="CD649" s="18"/>
      <c r="CG649" s="18"/>
      <c r="CR649" s="18"/>
      <c r="CV649" s="18"/>
      <c r="DA649" s="18"/>
      <c r="DL649" s="18"/>
      <c r="DN649" s="18"/>
      <c r="DS649" s="43" t="s">
        <v>397</v>
      </c>
    </row>
    <row r="650" spans="1:123" x14ac:dyDescent="0.25">
      <c r="A650">
        <v>649</v>
      </c>
      <c r="D650" s="12"/>
      <c r="E650" s="14"/>
      <c r="H650" s="16"/>
      <c r="I650" s="11"/>
      <c r="J650" s="39"/>
      <c r="K650" s="39"/>
      <c r="L650" s="39"/>
      <c r="M650" s="39"/>
      <c r="N650" s="42"/>
      <c r="O650" s="8"/>
      <c r="P650" s="9"/>
      <c r="Q650" s="9"/>
      <c r="R650" s="8"/>
      <c r="S650" s="9"/>
      <c r="T650" s="9"/>
      <c r="U650" s="8"/>
      <c r="V650" s="9"/>
      <c r="W650" s="9"/>
      <c r="X650" s="9"/>
      <c r="Y650" s="8"/>
      <c r="Z650" s="9"/>
      <c r="AA650" s="8"/>
      <c r="AT650" s="8"/>
      <c r="AV650" s="31"/>
      <c r="AY650" s="31"/>
      <c r="AZ650" s="21"/>
      <c r="BA650" s="23"/>
      <c r="BN650" s="18"/>
      <c r="BP650" s="54"/>
      <c r="BR650" s="54"/>
      <c r="BT650" s="18"/>
      <c r="BV650" s="18"/>
      <c r="BW650" s="18"/>
      <c r="CD650" s="18"/>
      <c r="CG650" s="18"/>
      <c r="CR650" s="18"/>
      <c r="CV650" s="18"/>
      <c r="DA650" s="18"/>
      <c r="DL650" s="18"/>
      <c r="DN650" s="18"/>
      <c r="DS650" s="43" t="s">
        <v>397</v>
      </c>
    </row>
    <row r="651" spans="1:123" x14ac:dyDescent="0.25">
      <c r="A651">
        <v>650</v>
      </c>
      <c r="D651" s="12"/>
      <c r="E651" s="14"/>
      <c r="H651" s="16"/>
      <c r="I651" s="11"/>
      <c r="J651" s="39"/>
      <c r="K651" s="39"/>
      <c r="L651" s="39"/>
      <c r="M651" s="39"/>
      <c r="N651" s="42"/>
      <c r="O651" s="8"/>
      <c r="P651" s="9"/>
      <c r="Q651" s="9"/>
      <c r="R651" s="8"/>
      <c r="S651" s="9"/>
      <c r="T651" s="9"/>
      <c r="U651" s="8"/>
      <c r="V651" s="9"/>
      <c r="W651" s="9"/>
      <c r="X651" s="9"/>
      <c r="Y651" s="8"/>
      <c r="Z651" s="9"/>
      <c r="AA651" s="8"/>
      <c r="AT651" s="8"/>
      <c r="AV651" s="31"/>
      <c r="AY651" s="31"/>
      <c r="AZ651" s="21"/>
      <c r="BA651" s="23"/>
      <c r="BN651" s="18"/>
      <c r="BP651" s="54"/>
      <c r="BR651" s="54"/>
      <c r="BT651" s="18"/>
      <c r="BV651" s="18"/>
      <c r="BW651" s="18"/>
      <c r="CD651" s="18"/>
      <c r="CG651" s="18"/>
      <c r="CR651" s="18"/>
      <c r="CV651" s="18"/>
      <c r="DA651" s="18"/>
      <c r="DL651" s="18"/>
      <c r="DN651" s="18"/>
      <c r="DS651" s="43" t="s">
        <v>397</v>
      </c>
    </row>
    <row r="652" spans="1:123" x14ac:dyDescent="0.25">
      <c r="A652">
        <v>651</v>
      </c>
      <c r="D652" s="12"/>
      <c r="E652" s="14"/>
      <c r="H652" s="16"/>
      <c r="I652" s="11"/>
      <c r="J652" s="39"/>
      <c r="K652" s="39"/>
      <c r="L652" s="39"/>
      <c r="M652" s="39"/>
      <c r="N652" s="42"/>
      <c r="O652" s="8"/>
      <c r="P652" s="9"/>
      <c r="Q652" s="9"/>
      <c r="R652" s="8"/>
      <c r="S652" s="9"/>
      <c r="T652" s="9"/>
      <c r="U652" s="8"/>
      <c r="V652" s="9"/>
      <c r="W652" s="9"/>
      <c r="X652" s="9"/>
      <c r="Y652" s="8"/>
      <c r="Z652" s="9"/>
      <c r="AA652" s="8"/>
      <c r="AT652" s="8"/>
      <c r="AV652" s="31"/>
      <c r="AY652" s="31"/>
      <c r="AZ652" s="21"/>
      <c r="BA652" s="23"/>
      <c r="BN652" s="18"/>
      <c r="BP652" s="54"/>
      <c r="BR652" s="54"/>
      <c r="BT652" s="18"/>
      <c r="BV652" s="18"/>
      <c r="BW652" s="18"/>
      <c r="CD652" s="18"/>
      <c r="CG652" s="18"/>
      <c r="CR652" s="18"/>
      <c r="CV652" s="18"/>
      <c r="DA652" s="18"/>
      <c r="DL652" s="18"/>
      <c r="DN652" s="18"/>
      <c r="DS652" s="43" t="s">
        <v>397</v>
      </c>
    </row>
    <row r="653" spans="1:123" x14ac:dyDescent="0.25">
      <c r="A653">
        <v>652</v>
      </c>
      <c r="D653" s="12"/>
      <c r="E653" s="14"/>
      <c r="H653" s="16"/>
      <c r="I653" s="11"/>
      <c r="J653" s="39"/>
      <c r="K653" s="39"/>
      <c r="L653" s="39"/>
      <c r="M653" s="39"/>
      <c r="N653" s="42"/>
      <c r="O653" s="8"/>
      <c r="P653" s="9"/>
      <c r="Q653" s="9"/>
      <c r="R653" s="8"/>
      <c r="S653" s="9"/>
      <c r="T653" s="9"/>
      <c r="U653" s="8"/>
      <c r="V653" s="9"/>
      <c r="W653" s="9"/>
      <c r="X653" s="9"/>
      <c r="Y653" s="8"/>
      <c r="Z653" s="9"/>
      <c r="AA653" s="8"/>
      <c r="AT653" s="8"/>
      <c r="AV653" s="31"/>
      <c r="AY653" s="31"/>
      <c r="AZ653" s="21"/>
      <c r="BA653" s="23"/>
      <c r="BN653" s="18"/>
      <c r="BP653" s="54"/>
      <c r="BR653" s="54"/>
      <c r="BT653" s="18"/>
      <c r="BV653" s="18"/>
      <c r="BW653" s="18"/>
      <c r="CD653" s="18"/>
      <c r="CG653" s="18"/>
      <c r="CR653" s="18"/>
      <c r="CV653" s="18"/>
      <c r="DA653" s="18"/>
      <c r="DL653" s="18"/>
      <c r="DN653" s="18"/>
      <c r="DS653" s="43" t="s">
        <v>397</v>
      </c>
    </row>
    <row r="654" spans="1:123" x14ac:dyDescent="0.25">
      <c r="A654">
        <v>653</v>
      </c>
      <c r="D654" s="12"/>
      <c r="E654" s="14"/>
      <c r="H654" s="16"/>
      <c r="I654" s="11"/>
      <c r="J654" s="39"/>
      <c r="K654" s="39"/>
      <c r="L654" s="39"/>
      <c r="M654" s="39"/>
      <c r="N654" s="42"/>
      <c r="O654" s="8"/>
      <c r="P654" s="9"/>
      <c r="Q654" s="9"/>
      <c r="R654" s="8"/>
      <c r="S654" s="9"/>
      <c r="T654" s="9"/>
      <c r="U654" s="8"/>
      <c r="V654" s="9"/>
      <c r="W654" s="9"/>
      <c r="X654" s="9"/>
      <c r="Y654" s="8"/>
      <c r="Z654" s="9"/>
      <c r="AA654" s="8"/>
      <c r="AT654" s="8"/>
      <c r="AV654" s="31"/>
      <c r="AY654" s="31"/>
      <c r="AZ654" s="21"/>
      <c r="BA654" s="23"/>
      <c r="BN654" s="18"/>
      <c r="BP654" s="54"/>
      <c r="BR654" s="54"/>
      <c r="BT654" s="18"/>
      <c r="BV654" s="18"/>
      <c r="BW654" s="18"/>
      <c r="CD654" s="18"/>
      <c r="CG654" s="18"/>
      <c r="CR654" s="18"/>
      <c r="CV654" s="18"/>
      <c r="DA654" s="18"/>
      <c r="DL654" s="18"/>
      <c r="DN654" s="18"/>
      <c r="DS654" s="43" t="s">
        <v>397</v>
      </c>
    </row>
    <row r="655" spans="1:123" x14ac:dyDescent="0.25">
      <c r="A655">
        <v>654</v>
      </c>
      <c r="D655" s="12"/>
      <c r="E655" s="14"/>
      <c r="H655" s="16"/>
      <c r="I655" s="11"/>
      <c r="J655" s="39"/>
      <c r="K655" s="39"/>
      <c r="L655" s="39"/>
      <c r="M655" s="39"/>
      <c r="N655" s="42"/>
      <c r="O655" s="8"/>
      <c r="P655" s="9"/>
      <c r="Q655" s="9"/>
      <c r="R655" s="8"/>
      <c r="S655" s="9"/>
      <c r="T655" s="9"/>
      <c r="U655" s="8"/>
      <c r="V655" s="9"/>
      <c r="W655" s="9"/>
      <c r="X655" s="9"/>
      <c r="Y655" s="8"/>
      <c r="Z655" s="9"/>
      <c r="AA655" s="8"/>
      <c r="AT655" s="8"/>
      <c r="AV655" s="31"/>
      <c r="AY655" s="31"/>
      <c r="AZ655" s="21"/>
      <c r="BA655" s="23"/>
      <c r="BN655" s="18"/>
      <c r="BP655" s="54"/>
      <c r="BR655" s="54"/>
      <c r="BT655" s="18"/>
      <c r="BV655" s="18"/>
      <c r="BW655" s="18"/>
      <c r="CD655" s="18"/>
      <c r="CG655" s="18"/>
      <c r="CR655" s="18"/>
      <c r="CV655" s="18"/>
      <c r="DA655" s="18"/>
      <c r="DL655" s="18"/>
      <c r="DN655" s="18"/>
      <c r="DS655" s="43" t="s">
        <v>397</v>
      </c>
    </row>
    <row r="656" spans="1:123" x14ac:dyDescent="0.25">
      <c r="A656">
        <v>655</v>
      </c>
      <c r="D656" s="12"/>
      <c r="E656" s="14"/>
      <c r="H656" s="16"/>
      <c r="I656" s="11"/>
      <c r="J656" s="39"/>
      <c r="K656" s="39"/>
      <c r="L656" s="39"/>
      <c r="M656" s="39"/>
      <c r="N656" s="42"/>
      <c r="O656" s="8"/>
      <c r="P656" s="9"/>
      <c r="Q656" s="9"/>
      <c r="R656" s="8"/>
      <c r="S656" s="9"/>
      <c r="T656" s="9"/>
      <c r="U656" s="8"/>
      <c r="V656" s="9"/>
      <c r="W656" s="9"/>
      <c r="X656" s="9"/>
      <c r="Y656" s="8"/>
      <c r="Z656" s="9"/>
      <c r="AA656" s="8"/>
      <c r="AT656" s="8"/>
      <c r="AV656" s="31"/>
      <c r="AY656" s="31"/>
      <c r="AZ656" s="21"/>
      <c r="BA656" s="23"/>
      <c r="BN656" s="18"/>
      <c r="BP656" s="54"/>
      <c r="BR656" s="54"/>
      <c r="BT656" s="18"/>
      <c r="BV656" s="18"/>
      <c r="BW656" s="18"/>
      <c r="CD656" s="18"/>
      <c r="CG656" s="18"/>
      <c r="CR656" s="18"/>
      <c r="CV656" s="18"/>
      <c r="DA656" s="18"/>
      <c r="DL656" s="18"/>
      <c r="DN656" s="18"/>
      <c r="DS656" s="43" t="s">
        <v>397</v>
      </c>
    </row>
    <row r="657" spans="1:123" x14ac:dyDescent="0.25">
      <c r="A657">
        <v>656</v>
      </c>
      <c r="D657" s="12"/>
      <c r="E657" s="14"/>
      <c r="H657" s="16"/>
      <c r="I657" s="11"/>
      <c r="J657" s="39"/>
      <c r="K657" s="39"/>
      <c r="L657" s="39"/>
      <c r="M657" s="39"/>
      <c r="N657" s="42"/>
      <c r="O657" s="8"/>
      <c r="P657" s="9"/>
      <c r="Q657" s="9"/>
      <c r="R657" s="8"/>
      <c r="S657" s="9"/>
      <c r="T657" s="9"/>
      <c r="U657" s="8"/>
      <c r="V657" s="9"/>
      <c r="W657" s="9"/>
      <c r="X657" s="9"/>
      <c r="Y657" s="8"/>
      <c r="Z657" s="9"/>
      <c r="AA657" s="8"/>
      <c r="AT657" s="8"/>
      <c r="AV657" s="31"/>
      <c r="AY657" s="31"/>
      <c r="AZ657" s="21"/>
      <c r="BA657" s="23"/>
      <c r="BN657" s="18"/>
      <c r="BP657" s="54"/>
      <c r="BR657" s="54"/>
      <c r="BT657" s="18"/>
      <c r="BV657" s="18"/>
      <c r="BW657" s="18"/>
      <c r="CD657" s="18"/>
      <c r="CG657" s="18"/>
      <c r="CR657" s="18"/>
      <c r="CV657" s="18"/>
      <c r="DA657" s="18"/>
      <c r="DL657" s="18"/>
      <c r="DN657" s="18"/>
      <c r="DS657" s="43" t="s">
        <v>397</v>
      </c>
    </row>
    <row r="658" spans="1:123" x14ac:dyDescent="0.25">
      <c r="A658">
        <v>657</v>
      </c>
      <c r="D658" s="12"/>
      <c r="E658" s="14"/>
      <c r="H658" s="16"/>
      <c r="I658" s="11"/>
      <c r="J658" s="39"/>
      <c r="K658" s="39"/>
      <c r="L658" s="39"/>
      <c r="M658" s="39"/>
      <c r="N658" s="42"/>
      <c r="O658" s="8"/>
      <c r="P658" s="9"/>
      <c r="Q658" s="9"/>
      <c r="R658" s="8"/>
      <c r="S658" s="9"/>
      <c r="T658" s="9"/>
      <c r="U658" s="8"/>
      <c r="V658" s="9"/>
      <c r="W658" s="9"/>
      <c r="X658" s="9"/>
      <c r="Y658" s="8"/>
      <c r="Z658" s="9"/>
      <c r="AA658" s="8"/>
      <c r="AT658" s="8"/>
      <c r="AV658" s="31"/>
      <c r="AY658" s="31"/>
      <c r="AZ658" s="21"/>
      <c r="BA658" s="23"/>
      <c r="BN658" s="18"/>
      <c r="BP658" s="54"/>
      <c r="BR658" s="54"/>
      <c r="BT658" s="18"/>
      <c r="BV658" s="18"/>
      <c r="BW658" s="18"/>
      <c r="CD658" s="18"/>
      <c r="CG658" s="18"/>
      <c r="CR658" s="18"/>
      <c r="CV658" s="18"/>
      <c r="DA658" s="18"/>
      <c r="DL658" s="18"/>
      <c r="DN658" s="18"/>
      <c r="DS658" s="43" t="s">
        <v>397</v>
      </c>
    </row>
    <row r="659" spans="1:123" x14ac:dyDescent="0.25">
      <c r="A659">
        <v>658</v>
      </c>
      <c r="D659" s="12"/>
      <c r="E659" s="14"/>
      <c r="H659" s="16"/>
      <c r="I659" s="11"/>
      <c r="J659" s="39"/>
      <c r="K659" s="39"/>
      <c r="L659" s="39"/>
      <c r="M659" s="39"/>
      <c r="N659" s="42"/>
      <c r="O659" s="8"/>
      <c r="P659" s="9"/>
      <c r="Q659" s="9"/>
      <c r="R659" s="8"/>
      <c r="S659" s="9"/>
      <c r="T659" s="9"/>
      <c r="U659" s="8"/>
      <c r="V659" s="9"/>
      <c r="W659" s="9"/>
      <c r="X659" s="9"/>
      <c r="Y659" s="8"/>
      <c r="Z659" s="9"/>
      <c r="AA659" s="8"/>
      <c r="AT659" s="8"/>
      <c r="AV659" s="31"/>
      <c r="AY659" s="31"/>
      <c r="AZ659" s="21"/>
      <c r="BA659" s="23"/>
      <c r="BN659" s="18"/>
      <c r="BP659" s="54"/>
      <c r="BR659" s="54"/>
      <c r="BT659" s="18"/>
      <c r="BV659" s="18"/>
      <c r="BW659" s="18"/>
      <c r="CD659" s="18"/>
      <c r="CG659" s="18"/>
      <c r="CR659" s="18"/>
      <c r="CV659" s="18"/>
      <c r="DA659" s="18"/>
      <c r="DL659" s="18"/>
      <c r="DN659" s="18"/>
      <c r="DS659" s="43" t="s">
        <v>397</v>
      </c>
    </row>
    <row r="660" spans="1:123" x14ac:dyDescent="0.25">
      <c r="A660">
        <v>659</v>
      </c>
      <c r="D660" s="12"/>
      <c r="E660" s="14"/>
      <c r="H660" s="16"/>
      <c r="I660" s="11"/>
      <c r="J660" s="39"/>
      <c r="K660" s="39"/>
      <c r="L660" s="39"/>
      <c r="M660" s="39"/>
      <c r="N660" s="42"/>
      <c r="O660" s="8"/>
      <c r="P660" s="9"/>
      <c r="Q660" s="9"/>
      <c r="R660" s="8"/>
      <c r="S660" s="9"/>
      <c r="T660" s="9"/>
      <c r="U660" s="8"/>
      <c r="V660" s="9"/>
      <c r="W660" s="9"/>
      <c r="X660" s="9"/>
      <c r="Y660" s="8"/>
      <c r="Z660" s="9"/>
      <c r="AA660" s="8"/>
      <c r="AT660" s="8"/>
      <c r="AV660" s="31"/>
      <c r="AY660" s="31"/>
      <c r="AZ660" s="21"/>
      <c r="BA660" s="23"/>
      <c r="BN660" s="18"/>
      <c r="BP660" s="54"/>
      <c r="BR660" s="54"/>
      <c r="BT660" s="18"/>
      <c r="BV660" s="18"/>
      <c r="BW660" s="18"/>
      <c r="CD660" s="18"/>
      <c r="CG660" s="18"/>
      <c r="CR660" s="18"/>
      <c r="CV660" s="18"/>
      <c r="DA660" s="18"/>
      <c r="DL660" s="18"/>
      <c r="DN660" s="18"/>
      <c r="DS660" s="43" t="s">
        <v>397</v>
      </c>
    </row>
    <row r="661" spans="1:123" x14ac:dyDescent="0.25">
      <c r="A661">
        <v>660</v>
      </c>
      <c r="D661" s="12"/>
      <c r="E661" s="14"/>
      <c r="H661" s="16"/>
      <c r="I661" s="11"/>
      <c r="J661" s="39"/>
      <c r="K661" s="39"/>
      <c r="L661" s="39"/>
      <c r="M661" s="39"/>
      <c r="N661" s="42"/>
      <c r="O661" s="8"/>
      <c r="P661" s="9"/>
      <c r="Q661" s="9"/>
      <c r="R661" s="8"/>
      <c r="S661" s="9"/>
      <c r="T661" s="9"/>
      <c r="U661" s="8"/>
      <c r="V661" s="9"/>
      <c r="W661" s="9"/>
      <c r="X661" s="9"/>
      <c r="Y661" s="8"/>
      <c r="Z661" s="9"/>
      <c r="AA661" s="8"/>
      <c r="AT661" s="8"/>
      <c r="AV661" s="31"/>
      <c r="AY661" s="31"/>
      <c r="AZ661" s="21"/>
      <c r="BA661" s="23"/>
      <c r="BN661" s="18"/>
      <c r="BP661" s="54"/>
      <c r="BR661" s="54"/>
      <c r="BT661" s="18"/>
      <c r="BV661" s="18"/>
      <c r="BW661" s="18"/>
      <c r="CD661" s="18"/>
      <c r="CG661" s="18"/>
      <c r="CR661" s="18"/>
      <c r="CV661" s="18"/>
      <c r="DA661" s="18"/>
      <c r="DL661" s="18"/>
      <c r="DN661" s="18"/>
      <c r="DS661" s="43" t="s">
        <v>397</v>
      </c>
    </row>
    <row r="662" spans="1:123" x14ac:dyDescent="0.25">
      <c r="A662">
        <v>661</v>
      </c>
      <c r="D662" s="12"/>
      <c r="E662" s="14"/>
      <c r="H662" s="16"/>
      <c r="I662" s="11"/>
      <c r="J662" s="39"/>
      <c r="K662" s="39"/>
      <c r="L662" s="39"/>
      <c r="M662" s="39"/>
      <c r="N662" s="42"/>
      <c r="O662" s="8"/>
      <c r="P662" s="9"/>
      <c r="Q662" s="9"/>
      <c r="R662" s="8"/>
      <c r="S662" s="9"/>
      <c r="T662" s="9"/>
      <c r="U662" s="8"/>
      <c r="V662" s="9"/>
      <c r="W662" s="9"/>
      <c r="X662" s="9"/>
      <c r="Y662" s="8"/>
      <c r="Z662" s="9"/>
      <c r="AA662" s="8"/>
      <c r="AT662" s="8"/>
      <c r="AV662" s="31"/>
      <c r="AY662" s="31"/>
      <c r="AZ662" s="21"/>
      <c r="BA662" s="23"/>
      <c r="BN662" s="18"/>
      <c r="BP662" s="54"/>
      <c r="BR662" s="54"/>
      <c r="BT662" s="18"/>
      <c r="BV662" s="18"/>
      <c r="BW662" s="18"/>
      <c r="CD662" s="18"/>
      <c r="CG662" s="18"/>
      <c r="CR662" s="18"/>
      <c r="CV662" s="18"/>
      <c r="DA662" s="18"/>
      <c r="DL662" s="18"/>
      <c r="DN662" s="18"/>
      <c r="DS662" s="43" t="s">
        <v>397</v>
      </c>
    </row>
    <row r="663" spans="1:123" x14ac:dyDescent="0.25">
      <c r="A663">
        <v>662</v>
      </c>
      <c r="D663" s="12"/>
      <c r="E663" s="14"/>
      <c r="H663" s="16"/>
      <c r="I663" s="11"/>
      <c r="J663" s="39"/>
      <c r="K663" s="39"/>
      <c r="L663" s="39"/>
      <c r="M663" s="39"/>
      <c r="N663" s="42"/>
      <c r="O663" s="8"/>
      <c r="P663" s="9"/>
      <c r="Q663" s="9"/>
      <c r="R663" s="8"/>
      <c r="S663" s="9"/>
      <c r="T663" s="9"/>
      <c r="U663" s="8"/>
      <c r="V663" s="9"/>
      <c r="W663" s="9"/>
      <c r="X663" s="9"/>
      <c r="Y663" s="8"/>
      <c r="Z663" s="9"/>
      <c r="AA663" s="8"/>
      <c r="AT663" s="8"/>
      <c r="AV663" s="31"/>
      <c r="AY663" s="31"/>
      <c r="AZ663" s="21"/>
      <c r="BA663" s="23"/>
      <c r="BN663" s="18"/>
      <c r="BP663" s="54"/>
      <c r="BR663" s="54"/>
      <c r="BT663" s="18"/>
      <c r="BV663" s="18"/>
      <c r="BW663" s="18"/>
      <c r="CD663" s="18"/>
      <c r="CG663" s="18"/>
      <c r="CR663" s="18"/>
      <c r="CV663" s="18"/>
      <c r="DA663" s="18"/>
      <c r="DL663" s="18"/>
      <c r="DN663" s="18"/>
      <c r="DS663" s="43" t="s">
        <v>397</v>
      </c>
    </row>
    <row r="664" spans="1:123" x14ac:dyDescent="0.25">
      <c r="A664">
        <v>663</v>
      </c>
      <c r="D664" s="12"/>
      <c r="E664" s="14"/>
      <c r="H664" s="16"/>
      <c r="I664" s="11"/>
      <c r="J664" s="39"/>
      <c r="K664" s="39"/>
      <c r="L664" s="39"/>
      <c r="M664" s="39"/>
      <c r="N664" s="42"/>
      <c r="O664" s="8"/>
      <c r="P664" s="9"/>
      <c r="Q664" s="9"/>
      <c r="R664" s="8"/>
      <c r="S664" s="9"/>
      <c r="T664" s="9"/>
      <c r="U664" s="8"/>
      <c r="V664" s="9"/>
      <c r="W664" s="9"/>
      <c r="X664" s="9"/>
      <c r="Y664" s="8"/>
      <c r="Z664" s="9"/>
      <c r="AA664" s="8"/>
      <c r="AT664" s="8"/>
      <c r="AV664" s="31"/>
      <c r="AY664" s="31"/>
      <c r="AZ664" s="21"/>
      <c r="BA664" s="23"/>
      <c r="BN664" s="18"/>
      <c r="BP664" s="54"/>
      <c r="BR664" s="54"/>
      <c r="BT664" s="18"/>
      <c r="BV664" s="18"/>
      <c r="BW664" s="18"/>
      <c r="CD664" s="18"/>
      <c r="CG664" s="18"/>
      <c r="CR664" s="18"/>
      <c r="CV664" s="18"/>
      <c r="DA664" s="18"/>
      <c r="DL664" s="18"/>
      <c r="DN664" s="18"/>
      <c r="DS664" s="43" t="s">
        <v>397</v>
      </c>
    </row>
    <row r="665" spans="1:123" x14ac:dyDescent="0.25">
      <c r="A665">
        <v>664</v>
      </c>
      <c r="D665" s="12"/>
      <c r="E665" s="14"/>
      <c r="H665" s="16"/>
      <c r="I665" s="11"/>
      <c r="J665" s="39"/>
      <c r="K665" s="39"/>
      <c r="L665" s="39"/>
      <c r="M665" s="39"/>
      <c r="N665" s="42"/>
      <c r="O665" s="8"/>
      <c r="P665" s="9"/>
      <c r="Q665" s="9"/>
      <c r="R665" s="8"/>
      <c r="S665" s="9"/>
      <c r="T665" s="9"/>
      <c r="U665" s="8"/>
      <c r="V665" s="9"/>
      <c r="W665" s="9"/>
      <c r="X665" s="9"/>
      <c r="Y665" s="8"/>
      <c r="Z665" s="9"/>
      <c r="AA665" s="8"/>
      <c r="AT665" s="8"/>
      <c r="AV665" s="31"/>
      <c r="AY665" s="31"/>
      <c r="AZ665" s="21"/>
      <c r="BA665" s="23"/>
      <c r="BN665" s="18"/>
      <c r="BP665" s="54"/>
      <c r="BR665" s="54"/>
      <c r="BT665" s="18"/>
      <c r="BV665" s="18"/>
      <c r="BW665" s="18"/>
      <c r="CD665" s="18"/>
      <c r="CG665" s="18"/>
      <c r="CR665" s="18"/>
      <c r="CV665" s="18"/>
      <c r="DA665" s="18"/>
      <c r="DL665" s="18"/>
      <c r="DN665" s="18"/>
      <c r="DS665" s="43" t="s">
        <v>397</v>
      </c>
    </row>
    <row r="666" spans="1:123" x14ac:dyDescent="0.25">
      <c r="A666">
        <v>665</v>
      </c>
      <c r="D666" s="12"/>
      <c r="E666" s="14"/>
      <c r="H666" s="16"/>
      <c r="I666" s="11"/>
      <c r="J666" s="39"/>
      <c r="K666" s="39"/>
      <c r="L666" s="39"/>
      <c r="M666" s="39"/>
      <c r="N666" s="42"/>
      <c r="O666" s="8"/>
      <c r="P666" s="9"/>
      <c r="Q666" s="9"/>
      <c r="R666" s="8"/>
      <c r="S666" s="9"/>
      <c r="T666" s="9"/>
      <c r="U666" s="8"/>
      <c r="V666" s="9"/>
      <c r="W666" s="9"/>
      <c r="X666" s="9"/>
      <c r="Y666" s="8"/>
      <c r="Z666" s="9"/>
      <c r="AA666" s="8"/>
      <c r="AT666" s="8"/>
      <c r="AV666" s="31"/>
      <c r="AY666" s="31"/>
      <c r="AZ666" s="21"/>
      <c r="BA666" s="23"/>
      <c r="BN666" s="18"/>
      <c r="BP666" s="54"/>
      <c r="BR666" s="54"/>
      <c r="BT666" s="18"/>
      <c r="BV666" s="18"/>
      <c r="BW666" s="18"/>
      <c r="CD666" s="18"/>
      <c r="CG666" s="18"/>
      <c r="CR666" s="18"/>
      <c r="CV666" s="18"/>
      <c r="DA666" s="18"/>
      <c r="DL666" s="18"/>
      <c r="DN666" s="18"/>
      <c r="DS666" s="43" t="s">
        <v>397</v>
      </c>
    </row>
    <row r="667" spans="1:123" x14ac:dyDescent="0.25">
      <c r="A667">
        <v>666</v>
      </c>
      <c r="D667" s="12"/>
      <c r="E667" s="14"/>
      <c r="H667" s="16"/>
      <c r="I667" s="11"/>
      <c r="J667" s="39"/>
      <c r="K667" s="39"/>
      <c r="L667" s="39"/>
      <c r="M667" s="39"/>
      <c r="N667" s="42"/>
      <c r="O667" s="8"/>
      <c r="P667" s="9"/>
      <c r="Q667" s="9"/>
      <c r="R667" s="8"/>
      <c r="S667" s="9"/>
      <c r="T667" s="9"/>
      <c r="U667" s="8"/>
      <c r="V667" s="9"/>
      <c r="W667" s="9"/>
      <c r="X667" s="9"/>
      <c r="Y667" s="8"/>
      <c r="Z667" s="9"/>
      <c r="AA667" s="8"/>
      <c r="AT667" s="8"/>
      <c r="AV667" s="31"/>
      <c r="AY667" s="31"/>
      <c r="AZ667" s="21"/>
      <c r="BA667" s="23"/>
      <c r="BN667" s="18"/>
      <c r="BP667" s="54"/>
      <c r="BR667" s="54"/>
      <c r="BT667" s="18"/>
      <c r="BV667" s="18"/>
      <c r="BW667" s="18"/>
      <c r="CD667" s="18"/>
      <c r="CG667" s="18"/>
      <c r="CR667" s="18"/>
      <c r="CV667" s="18"/>
      <c r="DA667" s="18"/>
      <c r="DL667" s="18"/>
      <c r="DN667" s="18"/>
      <c r="DS667" s="43" t="s">
        <v>397</v>
      </c>
    </row>
    <row r="668" spans="1:123" x14ac:dyDescent="0.25">
      <c r="A668">
        <v>667</v>
      </c>
      <c r="D668" s="12"/>
      <c r="E668" s="14"/>
      <c r="H668" s="16"/>
      <c r="I668" s="11"/>
      <c r="J668" s="39"/>
      <c r="K668" s="39"/>
      <c r="L668" s="39"/>
      <c r="M668" s="39"/>
      <c r="N668" s="42"/>
      <c r="O668" s="8"/>
      <c r="P668" s="9"/>
      <c r="Q668" s="9"/>
      <c r="R668" s="8"/>
      <c r="S668" s="9"/>
      <c r="T668" s="9"/>
      <c r="U668" s="8"/>
      <c r="V668" s="9"/>
      <c r="W668" s="9"/>
      <c r="X668" s="9"/>
      <c r="Y668" s="8"/>
      <c r="Z668" s="9"/>
      <c r="AA668" s="8"/>
      <c r="AT668" s="8"/>
      <c r="AV668" s="31"/>
      <c r="AY668" s="31"/>
      <c r="AZ668" s="21"/>
      <c r="BA668" s="23"/>
      <c r="BN668" s="18"/>
      <c r="BP668" s="54"/>
      <c r="BR668" s="54"/>
      <c r="BT668" s="18"/>
      <c r="BV668" s="18"/>
      <c r="BW668" s="18"/>
      <c r="CD668" s="18"/>
      <c r="CG668" s="18"/>
      <c r="CR668" s="18"/>
      <c r="CV668" s="18"/>
      <c r="DA668" s="18"/>
      <c r="DL668" s="18"/>
      <c r="DN668" s="18"/>
      <c r="DS668" s="43" t="s">
        <v>397</v>
      </c>
    </row>
    <row r="669" spans="1:123" x14ac:dyDescent="0.25">
      <c r="A669">
        <v>668</v>
      </c>
      <c r="D669" s="12"/>
      <c r="E669" s="14"/>
      <c r="H669" s="16"/>
      <c r="I669" s="11"/>
      <c r="J669" s="39"/>
      <c r="K669" s="39"/>
      <c r="L669" s="39"/>
      <c r="M669" s="39"/>
      <c r="N669" s="42"/>
      <c r="O669" s="8"/>
      <c r="P669" s="9"/>
      <c r="Q669" s="9"/>
      <c r="R669" s="8"/>
      <c r="S669" s="9"/>
      <c r="T669" s="9"/>
      <c r="U669" s="8"/>
      <c r="V669" s="9"/>
      <c r="W669" s="9"/>
      <c r="X669" s="9"/>
      <c r="Y669" s="8"/>
      <c r="Z669" s="9"/>
      <c r="AA669" s="8"/>
      <c r="AT669" s="8"/>
      <c r="AV669" s="31"/>
      <c r="AY669" s="31"/>
      <c r="AZ669" s="21"/>
      <c r="BA669" s="23"/>
      <c r="BN669" s="18"/>
      <c r="BP669" s="54"/>
      <c r="BR669" s="54"/>
      <c r="BT669" s="18"/>
      <c r="BV669" s="18"/>
      <c r="BW669" s="18"/>
      <c r="CD669" s="18"/>
      <c r="CG669" s="18"/>
      <c r="CR669" s="18"/>
      <c r="CV669" s="18"/>
      <c r="DA669" s="18"/>
      <c r="DL669" s="18"/>
      <c r="DN669" s="18"/>
      <c r="DS669" s="43" t="s">
        <v>397</v>
      </c>
    </row>
    <row r="670" spans="1:123" x14ac:dyDescent="0.25">
      <c r="A670">
        <v>669</v>
      </c>
      <c r="D670" s="12"/>
      <c r="E670" s="14"/>
      <c r="H670" s="16"/>
      <c r="I670" s="11"/>
      <c r="J670" s="39"/>
      <c r="K670" s="39"/>
      <c r="L670" s="39"/>
      <c r="M670" s="39"/>
      <c r="N670" s="42"/>
      <c r="O670" s="8"/>
      <c r="P670" s="9"/>
      <c r="Q670" s="9"/>
      <c r="R670" s="8"/>
      <c r="S670" s="9"/>
      <c r="T670" s="9"/>
      <c r="U670" s="8"/>
      <c r="V670" s="9"/>
      <c r="W670" s="9"/>
      <c r="X670" s="9"/>
      <c r="Y670" s="8"/>
      <c r="Z670" s="9"/>
      <c r="AA670" s="8"/>
      <c r="AT670" s="8"/>
      <c r="AV670" s="31"/>
      <c r="AY670" s="31"/>
      <c r="AZ670" s="21"/>
      <c r="BA670" s="23"/>
      <c r="BN670" s="18"/>
      <c r="BP670" s="54"/>
      <c r="BR670" s="54"/>
      <c r="BT670" s="18"/>
      <c r="BV670" s="18"/>
      <c r="BW670" s="18"/>
      <c r="CD670" s="18"/>
      <c r="CG670" s="18"/>
      <c r="CR670" s="18"/>
      <c r="CV670" s="18"/>
      <c r="DA670" s="18"/>
      <c r="DL670" s="18"/>
      <c r="DN670" s="18"/>
      <c r="DS670" s="43" t="s">
        <v>397</v>
      </c>
    </row>
    <row r="671" spans="1:123" x14ac:dyDescent="0.25">
      <c r="A671">
        <v>670</v>
      </c>
      <c r="D671" s="12"/>
      <c r="E671" s="14"/>
      <c r="H671" s="16"/>
      <c r="I671" s="11"/>
      <c r="J671" s="39"/>
      <c r="K671" s="39"/>
      <c r="L671" s="39"/>
      <c r="M671" s="39"/>
      <c r="N671" s="42"/>
      <c r="O671" s="8"/>
      <c r="P671" s="9"/>
      <c r="Q671" s="9"/>
      <c r="R671" s="8"/>
      <c r="S671" s="9"/>
      <c r="T671" s="9"/>
      <c r="U671" s="8"/>
      <c r="V671" s="9"/>
      <c r="W671" s="9"/>
      <c r="X671" s="9"/>
      <c r="Y671" s="8"/>
      <c r="Z671" s="9"/>
      <c r="AA671" s="8"/>
      <c r="AT671" s="8"/>
      <c r="AV671" s="31"/>
      <c r="AY671" s="31"/>
      <c r="AZ671" s="21"/>
      <c r="BA671" s="23"/>
      <c r="BN671" s="18"/>
      <c r="BP671" s="54"/>
      <c r="BR671" s="54"/>
      <c r="BT671" s="18"/>
      <c r="BV671" s="18"/>
      <c r="BW671" s="18"/>
      <c r="CD671" s="18"/>
      <c r="CG671" s="18"/>
      <c r="CR671" s="18"/>
      <c r="CV671" s="18"/>
      <c r="DA671" s="18"/>
      <c r="DL671" s="18"/>
      <c r="DN671" s="18"/>
      <c r="DS671" s="43" t="s">
        <v>397</v>
      </c>
    </row>
    <row r="672" spans="1:123" x14ac:dyDescent="0.25">
      <c r="A672">
        <v>671</v>
      </c>
      <c r="D672" s="12"/>
      <c r="E672" s="14"/>
      <c r="H672" s="16"/>
      <c r="I672" s="11"/>
      <c r="J672" s="39"/>
      <c r="K672" s="39"/>
      <c r="L672" s="39"/>
      <c r="M672" s="39"/>
      <c r="N672" s="42"/>
      <c r="O672" s="8"/>
      <c r="P672" s="9"/>
      <c r="Q672" s="9"/>
      <c r="R672" s="8"/>
      <c r="S672" s="9"/>
      <c r="T672" s="9"/>
      <c r="U672" s="8"/>
      <c r="V672" s="9"/>
      <c r="W672" s="9"/>
      <c r="X672" s="9"/>
      <c r="Y672" s="8"/>
      <c r="Z672" s="9"/>
      <c r="AA672" s="8"/>
      <c r="AT672" s="8"/>
      <c r="AV672" s="31"/>
      <c r="AY672" s="31"/>
      <c r="AZ672" s="21"/>
      <c r="BA672" s="23"/>
      <c r="BN672" s="18"/>
      <c r="BP672" s="54"/>
      <c r="BR672" s="54"/>
      <c r="BT672" s="18"/>
      <c r="BV672" s="18"/>
      <c r="BW672" s="18"/>
      <c r="CD672" s="18"/>
      <c r="CG672" s="18"/>
      <c r="CR672" s="18"/>
      <c r="CV672" s="18"/>
      <c r="DA672" s="18"/>
      <c r="DL672" s="18"/>
      <c r="DN672" s="18"/>
      <c r="DS672" s="43" t="s">
        <v>397</v>
      </c>
    </row>
    <row r="673" spans="1:123" x14ac:dyDescent="0.25">
      <c r="A673">
        <v>672</v>
      </c>
      <c r="D673" s="12"/>
      <c r="E673" s="14"/>
      <c r="H673" s="16"/>
      <c r="I673" s="11"/>
      <c r="J673" s="39"/>
      <c r="K673" s="39"/>
      <c r="L673" s="39"/>
      <c r="M673" s="39"/>
      <c r="N673" s="42"/>
      <c r="O673" s="8"/>
      <c r="P673" s="9"/>
      <c r="Q673" s="9"/>
      <c r="R673" s="8"/>
      <c r="S673" s="9"/>
      <c r="T673" s="9"/>
      <c r="U673" s="8"/>
      <c r="V673" s="9"/>
      <c r="W673" s="9"/>
      <c r="X673" s="9"/>
      <c r="Y673" s="8"/>
      <c r="Z673" s="9"/>
      <c r="AA673" s="8"/>
      <c r="AT673" s="8"/>
      <c r="AV673" s="31"/>
      <c r="AY673" s="31"/>
      <c r="AZ673" s="21"/>
      <c r="BA673" s="23"/>
      <c r="BN673" s="18"/>
      <c r="BP673" s="54"/>
      <c r="BR673" s="54"/>
      <c r="BT673" s="18"/>
      <c r="BV673" s="18"/>
      <c r="BW673" s="18"/>
      <c r="CD673" s="18"/>
      <c r="CG673" s="18"/>
      <c r="CR673" s="18"/>
      <c r="CV673" s="18"/>
      <c r="DA673" s="18"/>
      <c r="DL673" s="18"/>
      <c r="DN673" s="18"/>
      <c r="DS673" s="43" t="s">
        <v>397</v>
      </c>
    </row>
    <row r="674" spans="1:123" x14ac:dyDescent="0.25">
      <c r="A674">
        <v>673</v>
      </c>
      <c r="D674" s="12"/>
      <c r="E674" s="14"/>
      <c r="H674" s="16"/>
      <c r="I674" s="11"/>
      <c r="J674" s="39"/>
      <c r="K674" s="39"/>
      <c r="L674" s="39"/>
      <c r="M674" s="39"/>
      <c r="N674" s="42"/>
      <c r="O674" s="8"/>
      <c r="P674" s="9"/>
      <c r="Q674" s="9"/>
      <c r="R674" s="8"/>
      <c r="S674" s="9"/>
      <c r="T674" s="9"/>
      <c r="U674" s="8"/>
      <c r="V674" s="9"/>
      <c r="W674" s="9"/>
      <c r="X674" s="9"/>
      <c r="Y674" s="8"/>
      <c r="Z674" s="9"/>
      <c r="AA674" s="8"/>
      <c r="AT674" s="8"/>
      <c r="AV674" s="31"/>
      <c r="AY674" s="31"/>
      <c r="AZ674" s="21"/>
      <c r="BA674" s="23"/>
      <c r="BN674" s="18"/>
      <c r="BP674" s="54"/>
      <c r="BR674" s="54"/>
      <c r="BT674" s="18"/>
      <c r="BV674" s="18"/>
      <c r="BW674" s="18"/>
      <c r="CD674" s="18"/>
      <c r="CG674" s="18"/>
      <c r="CR674" s="18"/>
      <c r="CV674" s="18"/>
      <c r="DA674" s="18"/>
      <c r="DL674" s="18"/>
      <c r="DN674" s="18"/>
      <c r="DS674" s="43" t="s">
        <v>397</v>
      </c>
    </row>
    <row r="675" spans="1:123" x14ac:dyDescent="0.25">
      <c r="A675">
        <v>674</v>
      </c>
      <c r="D675" s="12"/>
      <c r="E675" s="14"/>
      <c r="H675" s="16"/>
      <c r="I675" s="11"/>
      <c r="J675" s="39"/>
      <c r="K675" s="39"/>
      <c r="L675" s="39"/>
      <c r="M675" s="39"/>
      <c r="N675" s="42"/>
      <c r="O675" s="8"/>
      <c r="P675" s="9"/>
      <c r="Q675" s="9"/>
      <c r="R675" s="8"/>
      <c r="S675" s="9"/>
      <c r="T675" s="9"/>
      <c r="U675" s="8"/>
      <c r="V675" s="9"/>
      <c r="W675" s="9"/>
      <c r="X675" s="9"/>
      <c r="Y675" s="8"/>
      <c r="Z675" s="9"/>
      <c r="AA675" s="8"/>
      <c r="AT675" s="8"/>
      <c r="AV675" s="31"/>
      <c r="AY675" s="31"/>
      <c r="AZ675" s="21"/>
      <c r="BA675" s="23"/>
      <c r="BN675" s="18"/>
      <c r="BP675" s="54"/>
      <c r="BR675" s="54"/>
      <c r="BT675" s="18"/>
      <c r="BV675" s="18"/>
      <c r="BW675" s="18"/>
      <c r="CD675" s="18"/>
      <c r="CG675" s="18"/>
      <c r="CR675" s="18"/>
      <c r="CV675" s="18"/>
      <c r="DA675" s="18"/>
      <c r="DL675" s="18"/>
      <c r="DN675" s="18"/>
      <c r="DS675" s="43" t="s">
        <v>397</v>
      </c>
    </row>
    <row r="676" spans="1:123" x14ac:dyDescent="0.25">
      <c r="A676">
        <v>675</v>
      </c>
      <c r="D676" s="12"/>
      <c r="E676" s="14"/>
      <c r="H676" s="16"/>
      <c r="I676" s="11"/>
      <c r="J676" s="39"/>
      <c r="K676" s="39"/>
      <c r="L676" s="39"/>
      <c r="M676" s="39"/>
      <c r="N676" s="42"/>
      <c r="O676" s="8"/>
      <c r="P676" s="9"/>
      <c r="Q676" s="9"/>
      <c r="R676" s="8"/>
      <c r="S676" s="9"/>
      <c r="T676" s="9"/>
      <c r="U676" s="8"/>
      <c r="V676" s="9"/>
      <c r="W676" s="9"/>
      <c r="X676" s="9"/>
      <c r="Y676" s="8"/>
      <c r="Z676" s="9"/>
      <c r="AA676" s="8"/>
      <c r="AT676" s="8"/>
      <c r="AV676" s="31"/>
      <c r="AY676" s="31"/>
      <c r="AZ676" s="21"/>
      <c r="BA676" s="23"/>
      <c r="BN676" s="18"/>
      <c r="BP676" s="54"/>
      <c r="BR676" s="54"/>
      <c r="BT676" s="18"/>
      <c r="BV676" s="18"/>
      <c r="BW676" s="18"/>
      <c r="CD676" s="18"/>
      <c r="CG676" s="18"/>
      <c r="CR676" s="18"/>
      <c r="CV676" s="18"/>
      <c r="DA676" s="18"/>
      <c r="DL676" s="18"/>
      <c r="DN676" s="18"/>
      <c r="DS676" s="43" t="s">
        <v>397</v>
      </c>
    </row>
    <row r="677" spans="1:123" x14ac:dyDescent="0.25">
      <c r="A677">
        <v>676</v>
      </c>
      <c r="D677" s="12"/>
      <c r="E677" s="14"/>
      <c r="H677" s="16"/>
      <c r="I677" s="11"/>
      <c r="J677" s="39"/>
      <c r="K677" s="39"/>
      <c r="L677" s="39"/>
      <c r="M677" s="39"/>
      <c r="N677" s="42"/>
      <c r="O677" s="8"/>
      <c r="P677" s="9"/>
      <c r="Q677" s="9"/>
      <c r="R677" s="8"/>
      <c r="S677" s="9"/>
      <c r="T677" s="9"/>
      <c r="U677" s="8"/>
      <c r="V677" s="9"/>
      <c r="W677" s="9"/>
      <c r="X677" s="9"/>
      <c r="Y677" s="8"/>
      <c r="Z677" s="9"/>
      <c r="AA677" s="8"/>
      <c r="AT677" s="8"/>
      <c r="AV677" s="31"/>
      <c r="AY677" s="31"/>
      <c r="AZ677" s="21"/>
      <c r="BA677" s="23"/>
      <c r="BN677" s="18"/>
      <c r="BP677" s="54"/>
      <c r="BR677" s="54"/>
      <c r="BT677" s="18"/>
      <c r="BV677" s="18"/>
      <c r="BW677" s="18"/>
      <c r="CD677" s="18"/>
      <c r="CG677" s="18"/>
      <c r="CR677" s="18"/>
      <c r="CV677" s="18"/>
      <c r="DA677" s="18"/>
      <c r="DL677" s="18"/>
      <c r="DN677" s="18"/>
      <c r="DS677" s="43" t="s">
        <v>397</v>
      </c>
    </row>
    <row r="678" spans="1:123" x14ac:dyDescent="0.25">
      <c r="A678">
        <v>677</v>
      </c>
      <c r="D678" s="12"/>
      <c r="E678" s="14"/>
      <c r="H678" s="16"/>
      <c r="I678" s="11"/>
      <c r="J678" s="39"/>
      <c r="K678" s="39"/>
      <c r="L678" s="39"/>
      <c r="M678" s="39"/>
      <c r="N678" s="42"/>
      <c r="O678" s="8"/>
      <c r="P678" s="9"/>
      <c r="Q678" s="9"/>
      <c r="R678" s="8"/>
      <c r="S678" s="9"/>
      <c r="T678" s="9"/>
      <c r="U678" s="8"/>
      <c r="V678" s="9"/>
      <c r="W678" s="9"/>
      <c r="X678" s="9"/>
      <c r="Y678" s="8"/>
      <c r="Z678" s="9"/>
      <c r="AA678" s="8"/>
      <c r="AT678" s="8"/>
      <c r="AV678" s="31"/>
      <c r="AY678" s="31"/>
      <c r="AZ678" s="21"/>
      <c r="BA678" s="23"/>
      <c r="BN678" s="18"/>
      <c r="BP678" s="54"/>
      <c r="BR678" s="54"/>
      <c r="BT678" s="18"/>
      <c r="BV678" s="18"/>
      <c r="BW678" s="18"/>
      <c r="CD678" s="18"/>
      <c r="CG678" s="18"/>
      <c r="CR678" s="18"/>
      <c r="CV678" s="18"/>
      <c r="DA678" s="18"/>
      <c r="DL678" s="18"/>
      <c r="DN678" s="18"/>
      <c r="DS678" s="43" t="s">
        <v>397</v>
      </c>
    </row>
    <row r="679" spans="1:123" x14ac:dyDescent="0.25">
      <c r="A679">
        <v>678</v>
      </c>
      <c r="D679" s="12"/>
      <c r="E679" s="14"/>
      <c r="H679" s="16"/>
      <c r="I679" s="11"/>
      <c r="J679" s="39"/>
      <c r="K679" s="39"/>
      <c r="L679" s="39"/>
      <c r="M679" s="39"/>
      <c r="N679" s="42"/>
      <c r="O679" s="8"/>
      <c r="P679" s="9"/>
      <c r="Q679" s="9"/>
      <c r="R679" s="8"/>
      <c r="S679" s="9"/>
      <c r="T679" s="9"/>
      <c r="U679" s="8"/>
      <c r="V679" s="9"/>
      <c r="W679" s="9"/>
      <c r="X679" s="9"/>
      <c r="Y679" s="8"/>
      <c r="Z679" s="9"/>
      <c r="AA679" s="8"/>
      <c r="AT679" s="8"/>
      <c r="AV679" s="31"/>
      <c r="AY679" s="31"/>
      <c r="AZ679" s="21"/>
      <c r="BA679" s="23"/>
      <c r="BN679" s="18"/>
      <c r="BP679" s="54"/>
      <c r="BR679" s="54"/>
      <c r="BT679" s="18"/>
      <c r="BV679" s="18"/>
      <c r="BW679" s="18"/>
      <c r="CD679" s="18"/>
      <c r="CG679" s="18"/>
      <c r="CR679" s="18"/>
      <c r="CV679" s="18"/>
      <c r="DA679" s="18"/>
      <c r="DL679" s="18"/>
      <c r="DN679" s="18"/>
      <c r="DS679" s="43" t="s">
        <v>397</v>
      </c>
    </row>
    <row r="680" spans="1:123" x14ac:dyDescent="0.25">
      <c r="A680">
        <v>679</v>
      </c>
      <c r="D680" s="12"/>
      <c r="E680" s="14"/>
      <c r="H680" s="16"/>
      <c r="I680" s="11"/>
      <c r="J680" s="39"/>
      <c r="K680" s="39"/>
      <c r="L680" s="39"/>
      <c r="M680" s="39"/>
      <c r="N680" s="42"/>
      <c r="O680" s="8"/>
      <c r="P680" s="9"/>
      <c r="Q680" s="9"/>
      <c r="R680" s="8"/>
      <c r="S680" s="9"/>
      <c r="T680" s="9"/>
      <c r="U680" s="8"/>
      <c r="V680" s="9"/>
      <c r="W680" s="9"/>
      <c r="X680" s="9"/>
      <c r="Y680" s="8"/>
      <c r="Z680" s="9"/>
      <c r="AA680" s="8"/>
      <c r="AT680" s="8"/>
      <c r="AV680" s="31"/>
      <c r="AY680" s="31"/>
      <c r="AZ680" s="21"/>
      <c r="BA680" s="23"/>
      <c r="BN680" s="18"/>
      <c r="BP680" s="54"/>
      <c r="BR680" s="54"/>
      <c r="BT680" s="18"/>
      <c r="BV680" s="18"/>
      <c r="BW680" s="18"/>
      <c r="CD680" s="18"/>
      <c r="CG680" s="18"/>
      <c r="CR680" s="18"/>
      <c r="CV680" s="18"/>
      <c r="DA680" s="18"/>
      <c r="DL680" s="18"/>
      <c r="DN680" s="18"/>
      <c r="DS680" s="43" t="s">
        <v>397</v>
      </c>
    </row>
    <row r="681" spans="1:123" x14ac:dyDescent="0.25">
      <c r="A681">
        <v>680</v>
      </c>
      <c r="D681" s="12"/>
      <c r="E681" s="14"/>
      <c r="H681" s="16"/>
      <c r="I681" s="11"/>
      <c r="J681" s="39"/>
      <c r="K681" s="39"/>
      <c r="L681" s="39"/>
      <c r="M681" s="39"/>
      <c r="N681" s="42"/>
      <c r="O681" s="8"/>
      <c r="P681" s="9"/>
      <c r="Q681" s="9"/>
      <c r="R681" s="8"/>
      <c r="S681" s="9"/>
      <c r="T681" s="9"/>
      <c r="U681" s="8"/>
      <c r="V681" s="9"/>
      <c r="W681" s="9"/>
      <c r="X681" s="9"/>
      <c r="Y681" s="8"/>
      <c r="Z681" s="9"/>
      <c r="AA681" s="8"/>
      <c r="AT681" s="8"/>
      <c r="AV681" s="31"/>
      <c r="AY681" s="31"/>
      <c r="AZ681" s="21"/>
      <c r="BA681" s="23"/>
      <c r="BN681" s="18"/>
      <c r="BP681" s="54"/>
      <c r="BR681" s="54"/>
      <c r="BT681" s="18"/>
      <c r="BV681" s="18"/>
      <c r="BW681" s="18"/>
      <c r="CD681" s="18"/>
      <c r="CG681" s="18"/>
      <c r="CR681" s="18"/>
      <c r="CV681" s="18"/>
      <c r="DA681" s="18"/>
      <c r="DL681" s="18"/>
      <c r="DN681" s="18"/>
      <c r="DS681" s="43" t="s">
        <v>397</v>
      </c>
    </row>
    <row r="682" spans="1:123" x14ac:dyDescent="0.25">
      <c r="A682">
        <v>681</v>
      </c>
      <c r="D682" s="12"/>
      <c r="E682" s="14"/>
      <c r="H682" s="16"/>
      <c r="I682" s="11"/>
      <c r="J682" s="39"/>
      <c r="K682" s="39"/>
      <c r="L682" s="39"/>
      <c r="M682" s="39"/>
      <c r="N682" s="42"/>
      <c r="O682" s="8"/>
      <c r="P682" s="9"/>
      <c r="Q682" s="9"/>
      <c r="R682" s="8"/>
      <c r="S682" s="9"/>
      <c r="T682" s="9"/>
      <c r="U682" s="8"/>
      <c r="V682" s="9"/>
      <c r="W682" s="9"/>
      <c r="X682" s="9"/>
      <c r="Y682" s="8"/>
      <c r="Z682" s="9"/>
      <c r="AA682" s="8"/>
      <c r="AT682" s="8"/>
      <c r="AV682" s="31"/>
      <c r="AY682" s="31"/>
      <c r="AZ682" s="21"/>
      <c r="BA682" s="23"/>
      <c r="BN682" s="18"/>
      <c r="BP682" s="54"/>
      <c r="BR682" s="54"/>
      <c r="BT682" s="18"/>
      <c r="BV682" s="18"/>
      <c r="BW682" s="18"/>
      <c r="CD682" s="18"/>
      <c r="CG682" s="18"/>
      <c r="CR682" s="18"/>
      <c r="CV682" s="18"/>
      <c r="DA682" s="18"/>
      <c r="DL682" s="18"/>
      <c r="DN682" s="18"/>
      <c r="DS682" s="43" t="s">
        <v>397</v>
      </c>
    </row>
    <row r="683" spans="1:123" x14ac:dyDescent="0.25">
      <c r="A683">
        <v>682</v>
      </c>
      <c r="D683" s="12"/>
      <c r="E683" s="14"/>
      <c r="H683" s="16"/>
      <c r="I683" s="11"/>
      <c r="J683" s="39"/>
      <c r="K683" s="39"/>
      <c r="L683" s="39"/>
      <c r="M683" s="39"/>
      <c r="N683" s="42"/>
      <c r="O683" s="8"/>
      <c r="P683" s="9"/>
      <c r="Q683" s="9"/>
      <c r="R683" s="8"/>
      <c r="S683" s="9"/>
      <c r="T683" s="9"/>
      <c r="U683" s="8"/>
      <c r="V683" s="9"/>
      <c r="W683" s="9"/>
      <c r="X683" s="9"/>
      <c r="Y683" s="8"/>
      <c r="Z683" s="9"/>
      <c r="AA683" s="8"/>
      <c r="AT683" s="8"/>
      <c r="AV683" s="31"/>
      <c r="AY683" s="31"/>
      <c r="AZ683" s="21"/>
      <c r="BA683" s="23"/>
      <c r="BN683" s="18"/>
      <c r="BP683" s="54"/>
      <c r="BR683" s="54"/>
      <c r="BT683" s="18"/>
      <c r="BV683" s="18"/>
      <c r="BW683" s="18"/>
      <c r="CD683" s="18"/>
      <c r="CG683" s="18"/>
      <c r="CR683" s="18"/>
      <c r="CV683" s="18"/>
      <c r="DA683" s="18"/>
      <c r="DL683" s="18"/>
      <c r="DN683" s="18"/>
      <c r="DS683" s="43" t="s">
        <v>397</v>
      </c>
    </row>
    <row r="684" spans="1:123" x14ac:dyDescent="0.25">
      <c r="A684">
        <v>683</v>
      </c>
      <c r="D684" s="12"/>
      <c r="E684" s="14"/>
      <c r="H684" s="16"/>
      <c r="I684" s="11"/>
      <c r="J684" s="39"/>
      <c r="K684" s="39"/>
      <c r="L684" s="39"/>
      <c r="M684" s="39"/>
      <c r="N684" s="42"/>
      <c r="O684" s="8"/>
      <c r="P684" s="9"/>
      <c r="Q684" s="9"/>
      <c r="R684" s="8"/>
      <c r="S684" s="9"/>
      <c r="T684" s="9"/>
      <c r="U684" s="8"/>
      <c r="V684" s="9"/>
      <c r="W684" s="9"/>
      <c r="X684" s="9"/>
      <c r="Y684" s="8"/>
      <c r="Z684" s="9"/>
      <c r="AA684" s="8"/>
      <c r="AT684" s="8"/>
      <c r="AV684" s="31"/>
      <c r="AY684" s="31"/>
      <c r="AZ684" s="21"/>
      <c r="BA684" s="23"/>
      <c r="BN684" s="18"/>
      <c r="BP684" s="54"/>
      <c r="BR684" s="54"/>
      <c r="BT684" s="18"/>
      <c r="BV684" s="18"/>
      <c r="BW684" s="18"/>
      <c r="CD684" s="18"/>
      <c r="CG684" s="18"/>
      <c r="CR684" s="18"/>
      <c r="CV684" s="18"/>
      <c r="DA684" s="18"/>
      <c r="DL684" s="18"/>
      <c r="DN684" s="18"/>
      <c r="DS684" s="43" t="s">
        <v>397</v>
      </c>
    </row>
    <row r="685" spans="1:123" x14ac:dyDescent="0.25">
      <c r="A685">
        <v>684</v>
      </c>
      <c r="D685" s="12"/>
      <c r="E685" s="14"/>
      <c r="H685" s="16"/>
      <c r="I685" s="11"/>
      <c r="J685" s="39"/>
      <c r="K685" s="39"/>
      <c r="L685" s="39"/>
      <c r="M685" s="39"/>
      <c r="N685" s="42"/>
      <c r="O685" s="8"/>
      <c r="P685" s="9"/>
      <c r="Q685" s="9"/>
      <c r="R685" s="8"/>
      <c r="S685" s="9"/>
      <c r="T685" s="9"/>
      <c r="U685" s="8"/>
      <c r="V685" s="9"/>
      <c r="W685" s="9"/>
      <c r="X685" s="9"/>
      <c r="Y685" s="8"/>
      <c r="Z685" s="9"/>
      <c r="AA685" s="8"/>
      <c r="AT685" s="8"/>
      <c r="AV685" s="31"/>
      <c r="AY685" s="31"/>
      <c r="AZ685" s="21"/>
      <c r="BA685" s="23"/>
      <c r="BN685" s="18"/>
      <c r="BP685" s="54"/>
      <c r="BR685" s="54"/>
      <c r="BT685" s="18"/>
      <c r="BV685" s="18"/>
      <c r="BW685" s="18"/>
      <c r="CD685" s="18"/>
      <c r="CG685" s="18"/>
      <c r="CR685" s="18"/>
      <c r="CV685" s="18"/>
      <c r="DA685" s="18"/>
      <c r="DL685" s="18"/>
      <c r="DN685" s="18"/>
      <c r="DS685" s="43" t="s">
        <v>397</v>
      </c>
    </row>
    <row r="686" spans="1:123" x14ac:dyDescent="0.25">
      <c r="A686">
        <v>685</v>
      </c>
      <c r="D686" s="12"/>
      <c r="E686" s="14"/>
      <c r="H686" s="16"/>
      <c r="I686" s="11"/>
      <c r="J686" s="39"/>
      <c r="K686" s="39"/>
      <c r="L686" s="39"/>
      <c r="M686" s="39"/>
      <c r="N686" s="42"/>
      <c r="O686" s="8"/>
      <c r="P686" s="9"/>
      <c r="Q686" s="9"/>
      <c r="R686" s="8"/>
      <c r="S686" s="9"/>
      <c r="T686" s="9"/>
      <c r="U686" s="8"/>
      <c r="V686" s="9"/>
      <c r="W686" s="9"/>
      <c r="X686" s="9"/>
      <c r="Y686" s="8"/>
      <c r="Z686" s="9"/>
      <c r="AA686" s="8"/>
      <c r="AT686" s="8"/>
      <c r="AV686" s="31"/>
      <c r="AY686" s="31"/>
      <c r="AZ686" s="21"/>
      <c r="BA686" s="23"/>
      <c r="BN686" s="18"/>
      <c r="BP686" s="54"/>
      <c r="BR686" s="54"/>
      <c r="BT686" s="18"/>
      <c r="BV686" s="18"/>
      <c r="BW686" s="18"/>
      <c r="CD686" s="18"/>
      <c r="CG686" s="18"/>
      <c r="CR686" s="18"/>
      <c r="CV686" s="18"/>
      <c r="DA686" s="18"/>
      <c r="DL686" s="18"/>
      <c r="DN686" s="18"/>
      <c r="DS686" s="43" t="s">
        <v>397</v>
      </c>
    </row>
    <row r="687" spans="1:123" x14ac:dyDescent="0.25">
      <c r="A687">
        <v>686</v>
      </c>
      <c r="D687" s="12"/>
      <c r="E687" s="14"/>
      <c r="H687" s="16"/>
      <c r="I687" s="11"/>
      <c r="J687" s="39"/>
      <c r="K687" s="39"/>
      <c r="L687" s="39"/>
      <c r="M687" s="39"/>
      <c r="N687" s="42"/>
      <c r="O687" s="8"/>
      <c r="P687" s="9"/>
      <c r="Q687" s="9"/>
      <c r="R687" s="8"/>
      <c r="S687" s="9"/>
      <c r="T687" s="9"/>
      <c r="U687" s="8"/>
      <c r="V687" s="9"/>
      <c r="W687" s="9"/>
      <c r="X687" s="9"/>
      <c r="Y687" s="8"/>
      <c r="Z687" s="9"/>
      <c r="AA687" s="8"/>
      <c r="AT687" s="8"/>
      <c r="AV687" s="31"/>
      <c r="AY687" s="31"/>
      <c r="AZ687" s="21"/>
      <c r="BA687" s="23"/>
      <c r="BN687" s="18"/>
      <c r="BP687" s="54"/>
      <c r="BR687" s="54"/>
      <c r="BT687" s="18"/>
      <c r="BV687" s="18"/>
      <c r="BW687" s="18"/>
      <c r="CD687" s="18"/>
      <c r="CG687" s="18"/>
      <c r="CR687" s="18"/>
      <c r="CV687" s="18"/>
      <c r="DA687" s="18"/>
      <c r="DL687" s="18"/>
      <c r="DN687" s="18"/>
      <c r="DS687" s="43" t="s">
        <v>397</v>
      </c>
    </row>
    <row r="688" spans="1:123" x14ac:dyDescent="0.25">
      <c r="A688">
        <v>687</v>
      </c>
      <c r="D688" s="12"/>
      <c r="E688" s="14"/>
      <c r="H688" s="16"/>
      <c r="I688" s="11"/>
      <c r="J688" s="39"/>
      <c r="K688" s="39"/>
      <c r="L688" s="39"/>
      <c r="M688" s="39"/>
      <c r="N688" s="42"/>
      <c r="O688" s="8"/>
      <c r="P688" s="9"/>
      <c r="Q688" s="9"/>
      <c r="R688" s="8"/>
      <c r="S688" s="9"/>
      <c r="T688" s="9"/>
      <c r="U688" s="8"/>
      <c r="V688" s="9"/>
      <c r="W688" s="9"/>
      <c r="X688" s="9"/>
      <c r="Y688" s="8"/>
      <c r="Z688" s="9"/>
      <c r="AA688" s="8"/>
      <c r="AT688" s="8"/>
      <c r="AV688" s="31"/>
      <c r="AY688" s="31"/>
      <c r="AZ688" s="21"/>
      <c r="BA688" s="23"/>
      <c r="BN688" s="18"/>
      <c r="BP688" s="54"/>
      <c r="BR688" s="54"/>
      <c r="BT688" s="18"/>
      <c r="BV688" s="18"/>
      <c r="BW688" s="18"/>
      <c r="CD688" s="18"/>
      <c r="CG688" s="18"/>
      <c r="CR688" s="18"/>
      <c r="CV688" s="18"/>
      <c r="DA688" s="18"/>
      <c r="DL688" s="18"/>
      <c r="DN688" s="18"/>
      <c r="DS688" s="43" t="s">
        <v>397</v>
      </c>
    </row>
    <row r="689" spans="1:123" x14ac:dyDescent="0.25">
      <c r="A689">
        <v>688</v>
      </c>
      <c r="D689" s="12"/>
      <c r="E689" s="14"/>
      <c r="H689" s="16"/>
      <c r="I689" s="11"/>
      <c r="J689" s="39"/>
      <c r="K689" s="39"/>
      <c r="L689" s="39"/>
      <c r="M689" s="39"/>
      <c r="N689" s="42"/>
      <c r="O689" s="8"/>
      <c r="P689" s="9"/>
      <c r="Q689" s="9"/>
      <c r="R689" s="8"/>
      <c r="S689" s="9"/>
      <c r="T689" s="9"/>
      <c r="U689" s="8"/>
      <c r="V689" s="9"/>
      <c r="W689" s="9"/>
      <c r="X689" s="9"/>
      <c r="Y689" s="8"/>
      <c r="Z689" s="9"/>
      <c r="AA689" s="8"/>
      <c r="AT689" s="8"/>
      <c r="AV689" s="31"/>
      <c r="AY689" s="31"/>
      <c r="AZ689" s="21"/>
      <c r="BA689" s="23"/>
      <c r="BN689" s="18"/>
      <c r="BP689" s="54"/>
      <c r="BR689" s="54"/>
      <c r="BT689" s="18"/>
      <c r="BV689" s="18"/>
      <c r="BW689" s="18"/>
      <c r="CD689" s="18"/>
      <c r="CG689" s="18"/>
      <c r="CR689" s="18"/>
      <c r="CV689" s="18"/>
      <c r="DA689" s="18"/>
      <c r="DL689" s="18"/>
      <c r="DN689" s="18"/>
      <c r="DS689" s="43" t="s">
        <v>397</v>
      </c>
    </row>
    <row r="690" spans="1:123" x14ac:dyDescent="0.25">
      <c r="A690">
        <v>689</v>
      </c>
      <c r="D690" s="12"/>
      <c r="E690" s="14"/>
      <c r="H690" s="16"/>
      <c r="I690" s="11"/>
      <c r="J690" s="39"/>
      <c r="K690" s="39"/>
      <c r="L690" s="39"/>
      <c r="M690" s="39"/>
      <c r="N690" s="42"/>
      <c r="O690" s="8"/>
      <c r="P690" s="9"/>
      <c r="Q690" s="9"/>
      <c r="R690" s="8"/>
      <c r="S690" s="9"/>
      <c r="T690" s="9"/>
      <c r="U690" s="8"/>
      <c r="V690" s="9"/>
      <c r="W690" s="9"/>
      <c r="X690" s="9"/>
      <c r="Y690" s="8"/>
      <c r="Z690" s="9"/>
      <c r="AA690" s="8"/>
      <c r="AT690" s="8"/>
      <c r="AV690" s="31"/>
      <c r="AY690" s="31"/>
      <c r="AZ690" s="21"/>
      <c r="BA690" s="23"/>
      <c r="BN690" s="18"/>
      <c r="BP690" s="54"/>
      <c r="BR690" s="54"/>
      <c r="BT690" s="18"/>
      <c r="BV690" s="18"/>
      <c r="BW690" s="18"/>
      <c r="CD690" s="18"/>
      <c r="CG690" s="18"/>
      <c r="CR690" s="18"/>
      <c r="CV690" s="18"/>
      <c r="DA690" s="18"/>
      <c r="DL690" s="18"/>
      <c r="DN690" s="18"/>
      <c r="DS690" s="43" t="s">
        <v>397</v>
      </c>
    </row>
    <row r="691" spans="1:123" x14ac:dyDescent="0.25">
      <c r="A691">
        <v>690</v>
      </c>
      <c r="D691" s="12"/>
      <c r="E691" s="14"/>
      <c r="H691" s="16"/>
      <c r="I691" s="11"/>
      <c r="J691" s="39"/>
      <c r="K691" s="39"/>
      <c r="L691" s="39"/>
      <c r="M691" s="39"/>
      <c r="N691" s="42"/>
      <c r="O691" s="8"/>
      <c r="P691" s="9"/>
      <c r="Q691" s="9"/>
      <c r="R691" s="8"/>
      <c r="S691" s="9"/>
      <c r="T691" s="9"/>
      <c r="U691" s="8"/>
      <c r="V691" s="9"/>
      <c r="W691" s="9"/>
      <c r="X691" s="9"/>
      <c r="Y691" s="8"/>
      <c r="Z691" s="9"/>
      <c r="AA691" s="8"/>
      <c r="AT691" s="8"/>
      <c r="AV691" s="31"/>
      <c r="AY691" s="31"/>
      <c r="AZ691" s="21"/>
      <c r="BA691" s="23"/>
      <c r="BN691" s="18"/>
      <c r="BP691" s="54"/>
      <c r="BR691" s="54"/>
      <c r="BT691" s="18"/>
      <c r="BV691" s="18"/>
      <c r="BW691" s="18"/>
      <c r="CD691" s="18"/>
      <c r="CG691" s="18"/>
      <c r="CR691" s="18"/>
      <c r="CV691" s="18"/>
      <c r="DA691" s="18"/>
      <c r="DL691" s="18"/>
      <c r="DN691" s="18"/>
      <c r="DS691" s="43" t="s">
        <v>397</v>
      </c>
    </row>
    <row r="692" spans="1:123" x14ac:dyDescent="0.25">
      <c r="A692">
        <v>691</v>
      </c>
      <c r="D692" s="12"/>
      <c r="E692" s="14"/>
      <c r="H692" s="16"/>
      <c r="I692" s="11"/>
      <c r="J692" s="39"/>
      <c r="K692" s="39"/>
      <c r="L692" s="39"/>
      <c r="M692" s="39"/>
      <c r="N692" s="42"/>
      <c r="O692" s="8"/>
      <c r="P692" s="9"/>
      <c r="Q692" s="9"/>
      <c r="R692" s="8"/>
      <c r="S692" s="9"/>
      <c r="T692" s="9"/>
      <c r="U692" s="8"/>
      <c r="V692" s="9"/>
      <c r="W692" s="9"/>
      <c r="X692" s="9"/>
      <c r="Y692" s="8"/>
      <c r="Z692" s="9"/>
      <c r="AA692" s="8"/>
      <c r="AT692" s="8"/>
      <c r="AV692" s="31"/>
      <c r="AY692" s="31"/>
      <c r="AZ692" s="21"/>
      <c r="BA692" s="23"/>
      <c r="BN692" s="18"/>
      <c r="BP692" s="54"/>
      <c r="BR692" s="54"/>
      <c r="BT692" s="18"/>
      <c r="BV692" s="18"/>
      <c r="BW692" s="18"/>
      <c r="CD692" s="18"/>
      <c r="CG692" s="18"/>
      <c r="CR692" s="18"/>
      <c r="CV692" s="18"/>
      <c r="DA692" s="18"/>
      <c r="DL692" s="18"/>
      <c r="DN692" s="18"/>
      <c r="DS692" s="43" t="s">
        <v>397</v>
      </c>
    </row>
    <row r="693" spans="1:123" x14ac:dyDescent="0.25">
      <c r="A693">
        <v>692</v>
      </c>
      <c r="D693" s="12"/>
      <c r="E693" s="14"/>
      <c r="H693" s="16"/>
      <c r="I693" s="11"/>
      <c r="J693" s="39"/>
      <c r="K693" s="39"/>
      <c r="L693" s="39"/>
      <c r="M693" s="39"/>
      <c r="N693" s="42"/>
      <c r="O693" s="8"/>
      <c r="P693" s="9"/>
      <c r="Q693" s="9"/>
      <c r="R693" s="8"/>
      <c r="S693" s="9"/>
      <c r="T693" s="9"/>
      <c r="U693" s="8"/>
      <c r="V693" s="9"/>
      <c r="W693" s="9"/>
      <c r="X693" s="9"/>
      <c r="Y693" s="8"/>
      <c r="Z693" s="9"/>
      <c r="AA693" s="8"/>
      <c r="AT693" s="8"/>
      <c r="AV693" s="31"/>
      <c r="AY693" s="31"/>
      <c r="AZ693" s="21"/>
      <c r="BA693" s="23"/>
      <c r="BN693" s="18"/>
      <c r="BP693" s="54"/>
      <c r="BR693" s="54"/>
      <c r="BT693" s="18"/>
      <c r="BV693" s="18"/>
      <c r="BW693" s="18"/>
      <c r="CD693" s="18"/>
      <c r="CG693" s="18"/>
      <c r="CR693" s="18"/>
      <c r="CV693" s="18"/>
      <c r="DA693" s="18"/>
      <c r="DL693" s="18"/>
      <c r="DN693" s="18"/>
      <c r="DS693" s="43" t="s">
        <v>397</v>
      </c>
    </row>
    <row r="694" spans="1:123" x14ac:dyDescent="0.25">
      <c r="A694">
        <v>693</v>
      </c>
      <c r="D694" s="12"/>
      <c r="E694" s="14"/>
      <c r="H694" s="16"/>
      <c r="I694" s="11"/>
      <c r="J694" s="39"/>
      <c r="K694" s="39"/>
      <c r="L694" s="39"/>
      <c r="M694" s="39"/>
      <c r="N694" s="42"/>
      <c r="O694" s="8"/>
      <c r="P694" s="9"/>
      <c r="Q694" s="9"/>
      <c r="R694" s="8"/>
      <c r="S694" s="9"/>
      <c r="T694" s="9"/>
      <c r="U694" s="8"/>
      <c r="V694" s="9"/>
      <c r="W694" s="9"/>
      <c r="X694" s="9"/>
      <c r="Y694" s="8"/>
      <c r="Z694" s="9"/>
      <c r="AA694" s="8"/>
      <c r="AT694" s="8"/>
      <c r="AV694" s="31"/>
      <c r="AY694" s="31"/>
      <c r="AZ694" s="21"/>
      <c r="BA694" s="23"/>
      <c r="BN694" s="18"/>
      <c r="BP694" s="54"/>
      <c r="BR694" s="54"/>
      <c r="BT694" s="18"/>
      <c r="BV694" s="18"/>
      <c r="BW694" s="18"/>
      <c r="CD694" s="18"/>
      <c r="CG694" s="18"/>
      <c r="CR694" s="18"/>
      <c r="CV694" s="18"/>
      <c r="DA694" s="18"/>
      <c r="DL694" s="18"/>
      <c r="DN694" s="18"/>
      <c r="DS694" s="43" t="s">
        <v>397</v>
      </c>
    </row>
    <row r="695" spans="1:123" x14ac:dyDescent="0.25">
      <c r="A695">
        <v>694</v>
      </c>
      <c r="D695" s="12"/>
      <c r="E695" s="14"/>
      <c r="H695" s="16"/>
      <c r="I695" s="11"/>
      <c r="J695" s="39"/>
      <c r="K695" s="39"/>
      <c r="L695" s="39"/>
      <c r="M695" s="39"/>
      <c r="N695" s="42"/>
      <c r="O695" s="8"/>
      <c r="P695" s="9"/>
      <c r="Q695" s="9"/>
      <c r="R695" s="8"/>
      <c r="S695" s="9"/>
      <c r="T695" s="9"/>
      <c r="U695" s="8"/>
      <c r="V695" s="9"/>
      <c r="W695" s="9"/>
      <c r="X695" s="9"/>
      <c r="Y695" s="8"/>
      <c r="Z695" s="9"/>
      <c r="AA695" s="8"/>
      <c r="AT695" s="8"/>
      <c r="AV695" s="31"/>
      <c r="AY695" s="31"/>
      <c r="AZ695" s="21"/>
      <c r="BA695" s="23"/>
      <c r="BN695" s="18"/>
      <c r="BP695" s="54"/>
      <c r="BR695" s="54"/>
      <c r="BT695" s="18"/>
      <c r="BV695" s="18"/>
      <c r="BW695" s="18"/>
      <c r="CD695" s="18"/>
      <c r="CG695" s="18"/>
      <c r="CR695" s="18"/>
      <c r="CV695" s="18"/>
      <c r="DA695" s="18"/>
      <c r="DL695" s="18"/>
      <c r="DN695" s="18"/>
      <c r="DS695" s="43" t="s">
        <v>397</v>
      </c>
    </row>
    <row r="696" spans="1:123" x14ac:dyDescent="0.25">
      <c r="A696">
        <v>695</v>
      </c>
      <c r="D696" s="12"/>
      <c r="E696" s="14"/>
      <c r="H696" s="16"/>
      <c r="I696" s="11"/>
      <c r="J696" s="39"/>
      <c r="K696" s="39"/>
      <c r="L696" s="39"/>
      <c r="M696" s="39"/>
      <c r="N696" s="42"/>
      <c r="O696" s="8"/>
      <c r="P696" s="9"/>
      <c r="Q696" s="9"/>
      <c r="R696" s="8"/>
      <c r="S696" s="9"/>
      <c r="T696" s="9"/>
      <c r="U696" s="8"/>
      <c r="V696" s="9"/>
      <c r="W696" s="9"/>
      <c r="X696" s="9"/>
      <c r="Y696" s="8"/>
      <c r="Z696" s="9"/>
      <c r="AA696" s="8"/>
      <c r="AT696" s="8"/>
      <c r="AV696" s="31"/>
      <c r="AY696" s="31"/>
      <c r="AZ696" s="21"/>
      <c r="BA696" s="23"/>
      <c r="BN696" s="18"/>
      <c r="BP696" s="54"/>
      <c r="BR696" s="54"/>
      <c r="BT696" s="18"/>
      <c r="BV696" s="18"/>
      <c r="BW696" s="18"/>
      <c r="CD696" s="18"/>
      <c r="CG696" s="18"/>
      <c r="CR696" s="18"/>
      <c r="CV696" s="18"/>
      <c r="DA696" s="18"/>
      <c r="DL696" s="18"/>
      <c r="DN696" s="18"/>
      <c r="DS696" s="43" t="s">
        <v>397</v>
      </c>
    </row>
    <row r="697" spans="1:123" x14ac:dyDescent="0.25">
      <c r="A697">
        <v>696</v>
      </c>
      <c r="D697" s="12"/>
      <c r="E697" s="14"/>
      <c r="H697" s="16"/>
      <c r="I697" s="11"/>
      <c r="J697" s="39"/>
      <c r="K697" s="39"/>
      <c r="L697" s="39"/>
      <c r="M697" s="39"/>
      <c r="N697" s="42"/>
      <c r="O697" s="8"/>
      <c r="P697" s="9"/>
      <c r="Q697" s="9"/>
      <c r="R697" s="8"/>
      <c r="S697" s="9"/>
      <c r="T697" s="9"/>
      <c r="U697" s="8"/>
      <c r="V697" s="9"/>
      <c r="W697" s="9"/>
      <c r="X697" s="9"/>
      <c r="Y697" s="8"/>
      <c r="Z697" s="9"/>
      <c r="AA697" s="8"/>
      <c r="AT697" s="8"/>
      <c r="AV697" s="31"/>
      <c r="AY697" s="31"/>
      <c r="AZ697" s="21"/>
      <c r="BA697" s="23"/>
      <c r="BN697" s="18"/>
      <c r="BP697" s="54"/>
      <c r="BR697" s="54"/>
      <c r="BT697" s="18"/>
      <c r="BV697" s="18"/>
      <c r="BW697" s="18"/>
      <c r="CD697" s="18"/>
      <c r="CG697" s="18"/>
      <c r="CR697" s="18"/>
      <c r="CV697" s="18"/>
      <c r="DA697" s="18"/>
      <c r="DL697" s="18"/>
      <c r="DN697" s="18"/>
      <c r="DS697" s="43" t="s">
        <v>397</v>
      </c>
    </row>
    <row r="698" spans="1:123" x14ac:dyDescent="0.25">
      <c r="A698">
        <v>697</v>
      </c>
      <c r="D698" s="12"/>
      <c r="E698" s="14"/>
      <c r="H698" s="16"/>
      <c r="I698" s="11"/>
      <c r="J698" s="39"/>
      <c r="K698" s="39"/>
      <c r="L698" s="39"/>
      <c r="M698" s="39"/>
      <c r="N698" s="42"/>
      <c r="O698" s="8"/>
      <c r="P698" s="9"/>
      <c r="Q698" s="9"/>
      <c r="R698" s="8"/>
      <c r="S698" s="9"/>
      <c r="T698" s="9"/>
      <c r="U698" s="8"/>
      <c r="V698" s="9"/>
      <c r="W698" s="9"/>
      <c r="X698" s="9"/>
      <c r="Y698" s="8"/>
      <c r="Z698" s="9"/>
      <c r="AA698" s="8"/>
      <c r="AT698" s="8"/>
      <c r="AV698" s="31"/>
      <c r="AY698" s="31"/>
      <c r="AZ698" s="21"/>
      <c r="BA698" s="23"/>
      <c r="BN698" s="18"/>
      <c r="BP698" s="54"/>
      <c r="BR698" s="54"/>
      <c r="BT698" s="18"/>
      <c r="BV698" s="18"/>
      <c r="BW698" s="18"/>
      <c r="CD698" s="18"/>
      <c r="CG698" s="18"/>
      <c r="CR698" s="18"/>
      <c r="CV698" s="18"/>
      <c r="DA698" s="18"/>
      <c r="DL698" s="18"/>
      <c r="DN698" s="18"/>
      <c r="DS698" s="43" t="s">
        <v>397</v>
      </c>
    </row>
    <row r="699" spans="1:123" x14ac:dyDescent="0.25">
      <c r="A699">
        <v>698</v>
      </c>
      <c r="D699" s="12"/>
      <c r="E699" s="14"/>
      <c r="H699" s="16"/>
      <c r="I699" s="11"/>
      <c r="J699" s="39"/>
      <c r="K699" s="39"/>
      <c r="L699" s="39"/>
      <c r="M699" s="39"/>
      <c r="N699" s="42"/>
      <c r="O699" s="8"/>
      <c r="P699" s="9"/>
      <c r="Q699" s="9"/>
      <c r="R699" s="8"/>
      <c r="S699" s="9"/>
      <c r="T699" s="9"/>
      <c r="U699" s="8"/>
      <c r="V699" s="9"/>
      <c r="W699" s="9"/>
      <c r="X699" s="9"/>
      <c r="Y699" s="8"/>
      <c r="Z699" s="9"/>
      <c r="AA699" s="8"/>
      <c r="AT699" s="8"/>
      <c r="AV699" s="31"/>
      <c r="AY699" s="31"/>
      <c r="AZ699" s="21"/>
      <c r="BA699" s="23"/>
      <c r="BN699" s="18"/>
      <c r="BP699" s="54"/>
      <c r="BR699" s="54"/>
      <c r="BT699" s="18"/>
      <c r="BV699" s="18"/>
      <c r="BW699" s="18"/>
      <c r="CD699" s="18"/>
      <c r="CG699" s="18"/>
      <c r="CR699" s="18"/>
      <c r="CV699" s="18"/>
      <c r="DA699" s="18"/>
      <c r="DL699" s="18"/>
      <c r="DN699" s="18"/>
      <c r="DS699" s="43" t="s">
        <v>397</v>
      </c>
    </row>
    <row r="700" spans="1:123" x14ac:dyDescent="0.25">
      <c r="A700">
        <v>699</v>
      </c>
      <c r="D700" s="12"/>
      <c r="E700" s="14"/>
      <c r="H700" s="16"/>
      <c r="I700" s="11"/>
      <c r="J700" s="39"/>
      <c r="K700" s="39"/>
      <c r="L700" s="39"/>
      <c r="M700" s="39"/>
      <c r="N700" s="42"/>
      <c r="O700" s="8"/>
      <c r="P700" s="9"/>
      <c r="Q700" s="9"/>
      <c r="R700" s="8"/>
      <c r="S700" s="9"/>
      <c r="T700" s="9"/>
      <c r="U700" s="8"/>
      <c r="V700" s="9"/>
      <c r="W700" s="9"/>
      <c r="X700" s="9"/>
      <c r="Y700" s="8"/>
      <c r="Z700" s="9"/>
      <c r="AA700" s="8"/>
      <c r="AT700" s="8"/>
      <c r="AV700" s="31"/>
      <c r="AY700" s="31"/>
      <c r="AZ700" s="21"/>
      <c r="BA700" s="23"/>
      <c r="BN700" s="18"/>
      <c r="BP700" s="54"/>
      <c r="BR700" s="54"/>
      <c r="BT700" s="18"/>
      <c r="BV700" s="18"/>
      <c r="BW700" s="18"/>
      <c r="CD700" s="18"/>
      <c r="CG700" s="18"/>
      <c r="CR700" s="18"/>
      <c r="CV700" s="18"/>
      <c r="DA700" s="18"/>
      <c r="DL700" s="18"/>
      <c r="DN700" s="18"/>
      <c r="DS700" s="43" t="s">
        <v>397</v>
      </c>
    </row>
    <row r="701" spans="1:123" x14ac:dyDescent="0.25">
      <c r="A701">
        <v>700</v>
      </c>
      <c r="D701" s="12"/>
      <c r="E701" s="14"/>
      <c r="H701" s="16"/>
      <c r="I701" s="11"/>
      <c r="J701" s="39"/>
      <c r="K701" s="39"/>
      <c r="L701" s="39"/>
      <c r="M701" s="39"/>
      <c r="N701" s="42"/>
      <c r="O701" s="8"/>
      <c r="P701" s="9"/>
      <c r="Q701" s="9"/>
      <c r="R701" s="8"/>
      <c r="S701" s="9"/>
      <c r="T701" s="9"/>
      <c r="U701" s="8"/>
      <c r="V701" s="9"/>
      <c r="W701" s="9"/>
      <c r="X701" s="9"/>
      <c r="Y701" s="8"/>
      <c r="Z701" s="9"/>
      <c r="AA701" s="8"/>
      <c r="AT701" s="8"/>
      <c r="AV701" s="31"/>
      <c r="AY701" s="31"/>
      <c r="AZ701" s="21"/>
      <c r="BA701" s="23"/>
      <c r="BN701" s="18"/>
      <c r="BP701" s="54"/>
      <c r="BR701" s="54"/>
      <c r="BT701" s="18"/>
      <c r="BV701" s="18"/>
      <c r="BW701" s="18"/>
      <c r="CD701" s="18"/>
      <c r="CG701" s="18"/>
      <c r="CR701" s="18"/>
      <c r="CV701" s="18"/>
      <c r="DA701" s="18"/>
      <c r="DL701" s="18"/>
      <c r="DN701" s="18"/>
      <c r="DS701" s="43" t="s">
        <v>397</v>
      </c>
    </row>
    <row r="702" spans="1:123" x14ac:dyDescent="0.25">
      <c r="A702">
        <v>701</v>
      </c>
      <c r="D702" s="12"/>
      <c r="E702" s="14"/>
      <c r="H702" s="16"/>
      <c r="I702" s="11"/>
      <c r="J702" s="39"/>
      <c r="K702" s="39"/>
      <c r="L702" s="39"/>
      <c r="M702" s="39"/>
      <c r="N702" s="42"/>
      <c r="O702" s="8"/>
      <c r="P702" s="9"/>
      <c r="Q702" s="9"/>
      <c r="R702" s="8"/>
      <c r="S702" s="9"/>
      <c r="T702" s="9"/>
      <c r="U702" s="8"/>
      <c r="V702" s="9"/>
      <c r="W702" s="9"/>
      <c r="X702" s="9"/>
      <c r="Y702" s="8"/>
      <c r="Z702" s="9"/>
      <c r="AA702" s="8"/>
      <c r="AT702" s="8"/>
      <c r="AV702" s="31"/>
      <c r="AY702" s="31"/>
      <c r="AZ702" s="21"/>
      <c r="BA702" s="23"/>
      <c r="BN702" s="18"/>
      <c r="BP702" s="54"/>
      <c r="BR702" s="54"/>
      <c r="BT702" s="18"/>
      <c r="BV702" s="18"/>
      <c r="BW702" s="18"/>
      <c r="CD702" s="18"/>
      <c r="CG702" s="18"/>
      <c r="CR702" s="18"/>
      <c r="CV702" s="18"/>
      <c r="DA702" s="18"/>
      <c r="DL702" s="18"/>
      <c r="DN702" s="18"/>
      <c r="DS702" s="43" t="s">
        <v>397</v>
      </c>
    </row>
    <row r="703" spans="1:123" x14ac:dyDescent="0.25">
      <c r="A703">
        <v>702</v>
      </c>
      <c r="D703" s="12"/>
      <c r="E703" s="14"/>
      <c r="H703" s="16"/>
      <c r="I703" s="11"/>
      <c r="J703" s="39"/>
      <c r="K703" s="39"/>
      <c r="L703" s="39"/>
      <c r="M703" s="39"/>
      <c r="N703" s="42"/>
      <c r="O703" s="8"/>
      <c r="P703" s="9"/>
      <c r="Q703" s="9"/>
      <c r="R703" s="8"/>
      <c r="S703" s="9"/>
      <c r="T703" s="9"/>
      <c r="U703" s="8"/>
      <c r="V703" s="9"/>
      <c r="W703" s="9"/>
      <c r="X703" s="9"/>
      <c r="Y703" s="8"/>
      <c r="Z703" s="9"/>
      <c r="AA703" s="8"/>
      <c r="AT703" s="8"/>
      <c r="AV703" s="31"/>
      <c r="AY703" s="31"/>
      <c r="AZ703" s="21"/>
      <c r="BA703" s="23"/>
      <c r="BN703" s="18"/>
      <c r="BP703" s="54"/>
      <c r="BR703" s="54"/>
      <c r="BT703" s="18"/>
      <c r="BV703" s="18"/>
      <c r="BW703" s="18"/>
      <c r="CD703" s="18"/>
      <c r="CG703" s="18"/>
      <c r="CR703" s="18"/>
      <c r="CV703" s="18"/>
      <c r="DA703" s="18"/>
      <c r="DL703" s="18"/>
      <c r="DN703" s="18"/>
      <c r="DS703" s="43" t="s">
        <v>397</v>
      </c>
    </row>
    <row r="704" spans="1:123" x14ac:dyDescent="0.25">
      <c r="A704">
        <v>703</v>
      </c>
      <c r="D704" s="12"/>
      <c r="E704" s="14"/>
      <c r="H704" s="16"/>
      <c r="I704" s="11"/>
      <c r="J704" s="39"/>
      <c r="K704" s="39"/>
      <c r="L704" s="39"/>
      <c r="M704" s="39"/>
      <c r="N704" s="42"/>
      <c r="O704" s="8"/>
      <c r="P704" s="9"/>
      <c r="Q704" s="9"/>
      <c r="R704" s="8"/>
      <c r="S704" s="9"/>
      <c r="T704" s="9"/>
      <c r="U704" s="8"/>
      <c r="V704" s="9"/>
      <c r="W704" s="9"/>
      <c r="X704" s="9"/>
      <c r="Y704" s="8"/>
      <c r="Z704" s="9"/>
      <c r="AA704" s="8"/>
      <c r="AT704" s="8"/>
      <c r="AV704" s="31"/>
      <c r="AY704" s="31"/>
      <c r="AZ704" s="21"/>
      <c r="BA704" s="23"/>
      <c r="BN704" s="18"/>
      <c r="BP704" s="54"/>
      <c r="BR704" s="54"/>
      <c r="BT704" s="18"/>
      <c r="BV704" s="18"/>
      <c r="BW704" s="18"/>
      <c r="CD704" s="18"/>
      <c r="CG704" s="18"/>
      <c r="CR704" s="18"/>
      <c r="CV704" s="18"/>
      <c r="DA704" s="18"/>
      <c r="DL704" s="18"/>
      <c r="DN704" s="18"/>
      <c r="DS704" s="43" t="s">
        <v>397</v>
      </c>
    </row>
    <row r="705" spans="1:123" x14ac:dyDescent="0.25">
      <c r="A705">
        <v>704</v>
      </c>
      <c r="D705" s="12"/>
      <c r="E705" s="14"/>
      <c r="H705" s="16"/>
      <c r="I705" s="11"/>
      <c r="J705" s="39"/>
      <c r="K705" s="39"/>
      <c r="L705" s="39"/>
      <c r="M705" s="39"/>
      <c r="N705" s="42"/>
      <c r="O705" s="8"/>
      <c r="P705" s="9"/>
      <c r="Q705" s="9"/>
      <c r="R705" s="8"/>
      <c r="S705" s="9"/>
      <c r="T705" s="9"/>
      <c r="U705" s="8"/>
      <c r="V705" s="9"/>
      <c r="W705" s="9"/>
      <c r="X705" s="9"/>
      <c r="Y705" s="8"/>
      <c r="Z705" s="9"/>
      <c r="AA705" s="8"/>
      <c r="AT705" s="8"/>
      <c r="AV705" s="31"/>
      <c r="AY705" s="31"/>
      <c r="AZ705" s="21"/>
      <c r="BA705" s="23"/>
      <c r="BN705" s="18"/>
      <c r="BP705" s="54"/>
      <c r="BR705" s="54"/>
      <c r="BT705" s="18"/>
      <c r="BV705" s="18"/>
      <c r="BW705" s="18"/>
      <c r="CD705" s="18"/>
      <c r="CG705" s="18"/>
      <c r="CR705" s="18"/>
      <c r="CV705" s="18"/>
      <c r="DA705" s="18"/>
      <c r="DL705" s="18"/>
      <c r="DN705" s="18"/>
      <c r="DS705" s="43" t="s">
        <v>397</v>
      </c>
    </row>
    <row r="706" spans="1:123" x14ac:dyDescent="0.25">
      <c r="A706">
        <v>705</v>
      </c>
      <c r="D706" s="12"/>
      <c r="E706" s="14"/>
      <c r="H706" s="16"/>
      <c r="I706" s="11"/>
      <c r="J706" s="39"/>
      <c r="K706" s="39"/>
      <c r="L706" s="39"/>
      <c r="M706" s="39"/>
      <c r="N706" s="42"/>
      <c r="O706" s="8"/>
      <c r="P706" s="9"/>
      <c r="Q706" s="9"/>
      <c r="R706" s="8"/>
      <c r="S706" s="9"/>
      <c r="T706" s="9"/>
      <c r="U706" s="8"/>
      <c r="V706" s="9"/>
      <c r="W706" s="9"/>
      <c r="X706" s="9"/>
      <c r="Y706" s="8"/>
      <c r="Z706" s="9"/>
      <c r="AA706" s="8"/>
      <c r="AT706" s="8"/>
      <c r="AV706" s="31"/>
      <c r="AY706" s="31"/>
      <c r="AZ706" s="21"/>
      <c r="BA706" s="23"/>
      <c r="BN706" s="18"/>
      <c r="BP706" s="54"/>
      <c r="BR706" s="54"/>
      <c r="BT706" s="18"/>
      <c r="BV706" s="18"/>
      <c r="BW706" s="18"/>
      <c r="CD706" s="18"/>
      <c r="CG706" s="18"/>
      <c r="CR706" s="18"/>
      <c r="CV706" s="18"/>
      <c r="DA706" s="18"/>
      <c r="DL706" s="18"/>
      <c r="DN706" s="18"/>
      <c r="DS706" s="43" t="s">
        <v>397</v>
      </c>
    </row>
    <row r="707" spans="1:123" x14ac:dyDescent="0.25">
      <c r="A707">
        <v>706</v>
      </c>
      <c r="D707" s="12"/>
      <c r="E707" s="14"/>
      <c r="H707" s="16"/>
      <c r="I707" s="11"/>
      <c r="J707" s="39"/>
      <c r="K707" s="39"/>
      <c r="L707" s="39"/>
      <c r="M707" s="39"/>
      <c r="N707" s="42"/>
      <c r="O707" s="8"/>
      <c r="P707" s="9"/>
      <c r="Q707" s="9"/>
      <c r="R707" s="8"/>
      <c r="S707" s="9"/>
      <c r="T707" s="9"/>
      <c r="U707" s="8"/>
      <c r="V707" s="9"/>
      <c r="W707" s="9"/>
      <c r="X707" s="9"/>
      <c r="Y707" s="8"/>
      <c r="Z707" s="9"/>
      <c r="AA707" s="8"/>
      <c r="AT707" s="8"/>
      <c r="AV707" s="31"/>
      <c r="AY707" s="31"/>
      <c r="AZ707" s="21"/>
      <c r="BA707" s="23"/>
      <c r="BN707" s="18"/>
      <c r="BP707" s="54"/>
      <c r="BR707" s="54"/>
      <c r="BT707" s="18"/>
      <c r="BV707" s="18"/>
      <c r="BW707" s="18"/>
      <c r="CD707" s="18"/>
      <c r="CG707" s="18"/>
      <c r="CR707" s="18"/>
      <c r="CV707" s="18"/>
      <c r="DA707" s="18"/>
      <c r="DL707" s="18"/>
      <c r="DN707" s="18"/>
      <c r="DS707" s="43" t="s">
        <v>397</v>
      </c>
    </row>
    <row r="708" spans="1:123" x14ac:dyDescent="0.25">
      <c r="A708">
        <v>707</v>
      </c>
      <c r="D708" s="12"/>
      <c r="E708" s="14"/>
      <c r="H708" s="16"/>
      <c r="I708" s="11"/>
      <c r="J708" s="39"/>
      <c r="K708" s="39"/>
      <c r="L708" s="39"/>
      <c r="M708" s="39"/>
      <c r="N708" s="42"/>
      <c r="O708" s="8"/>
      <c r="P708" s="9"/>
      <c r="Q708" s="9"/>
      <c r="R708" s="8"/>
      <c r="S708" s="9"/>
      <c r="T708" s="9"/>
      <c r="U708" s="8"/>
      <c r="V708" s="9"/>
      <c r="W708" s="9"/>
      <c r="X708" s="9"/>
      <c r="Y708" s="8"/>
      <c r="Z708" s="9"/>
      <c r="AA708" s="8"/>
      <c r="AT708" s="8"/>
      <c r="AV708" s="31"/>
      <c r="AY708" s="31"/>
      <c r="AZ708" s="21"/>
      <c r="BA708" s="23"/>
      <c r="BN708" s="18"/>
      <c r="BP708" s="54"/>
      <c r="BR708" s="54"/>
      <c r="BT708" s="18"/>
      <c r="BV708" s="18"/>
      <c r="BW708" s="18"/>
      <c r="CD708" s="18"/>
      <c r="CG708" s="18"/>
      <c r="CR708" s="18"/>
      <c r="CV708" s="18"/>
      <c r="DA708" s="18"/>
      <c r="DL708" s="18"/>
      <c r="DN708" s="18"/>
      <c r="DS708" s="43" t="s">
        <v>397</v>
      </c>
    </row>
    <row r="709" spans="1:123" x14ac:dyDescent="0.25">
      <c r="A709">
        <v>708</v>
      </c>
      <c r="D709" s="12"/>
      <c r="E709" s="14"/>
      <c r="H709" s="16"/>
      <c r="I709" s="11"/>
      <c r="J709" s="39"/>
      <c r="K709" s="39"/>
      <c r="L709" s="39"/>
      <c r="M709" s="39"/>
      <c r="N709" s="42"/>
      <c r="O709" s="8"/>
      <c r="P709" s="9"/>
      <c r="Q709" s="9"/>
      <c r="R709" s="8"/>
      <c r="S709" s="9"/>
      <c r="T709" s="9"/>
      <c r="U709" s="8"/>
      <c r="V709" s="9"/>
      <c r="W709" s="9"/>
      <c r="X709" s="9"/>
      <c r="Y709" s="8"/>
      <c r="Z709" s="9"/>
      <c r="AA709" s="8"/>
      <c r="AT709" s="8"/>
      <c r="AV709" s="31"/>
      <c r="AY709" s="31"/>
      <c r="AZ709" s="21"/>
      <c r="BA709" s="23"/>
      <c r="BN709" s="18"/>
      <c r="BP709" s="54"/>
      <c r="BR709" s="54"/>
      <c r="BT709" s="18"/>
      <c r="BV709" s="18"/>
      <c r="BW709" s="18"/>
      <c r="CD709" s="18"/>
      <c r="CG709" s="18"/>
      <c r="CR709" s="18"/>
      <c r="CV709" s="18"/>
      <c r="DA709" s="18"/>
      <c r="DL709" s="18"/>
      <c r="DN709" s="18"/>
      <c r="DS709" s="43" t="s">
        <v>397</v>
      </c>
    </row>
    <row r="710" spans="1:123" x14ac:dyDescent="0.25">
      <c r="A710">
        <v>709</v>
      </c>
      <c r="D710" s="12"/>
      <c r="E710" s="14"/>
      <c r="H710" s="16"/>
      <c r="I710" s="11"/>
      <c r="J710" s="39"/>
      <c r="K710" s="39"/>
      <c r="L710" s="39"/>
      <c r="M710" s="39"/>
      <c r="N710" s="42"/>
      <c r="O710" s="8"/>
      <c r="P710" s="9"/>
      <c r="Q710" s="9"/>
      <c r="R710" s="8"/>
      <c r="S710" s="9"/>
      <c r="T710" s="9"/>
      <c r="U710" s="8"/>
      <c r="V710" s="9"/>
      <c r="W710" s="9"/>
      <c r="X710" s="9"/>
      <c r="Y710" s="8"/>
      <c r="Z710" s="9"/>
      <c r="AA710" s="8"/>
      <c r="AT710" s="8"/>
      <c r="AV710" s="31"/>
      <c r="AY710" s="31"/>
      <c r="AZ710" s="21"/>
      <c r="BA710" s="23"/>
      <c r="BN710" s="18"/>
      <c r="BP710" s="54"/>
      <c r="BR710" s="54"/>
      <c r="BT710" s="18"/>
      <c r="BV710" s="18"/>
      <c r="BW710" s="18"/>
      <c r="CD710" s="18"/>
      <c r="CG710" s="18"/>
      <c r="CR710" s="18"/>
      <c r="CV710" s="18"/>
      <c r="DA710" s="18"/>
      <c r="DL710" s="18"/>
      <c r="DN710" s="18"/>
      <c r="DS710" s="43" t="s">
        <v>397</v>
      </c>
    </row>
    <row r="711" spans="1:123" x14ac:dyDescent="0.25">
      <c r="A711">
        <v>710</v>
      </c>
      <c r="D711" s="12"/>
      <c r="E711" s="14"/>
      <c r="H711" s="16"/>
      <c r="I711" s="11"/>
      <c r="J711" s="39"/>
      <c r="K711" s="39"/>
      <c r="L711" s="39"/>
      <c r="M711" s="39"/>
      <c r="N711" s="42"/>
      <c r="O711" s="8"/>
      <c r="P711" s="9"/>
      <c r="Q711" s="9"/>
      <c r="R711" s="8"/>
      <c r="S711" s="9"/>
      <c r="T711" s="9"/>
      <c r="U711" s="8"/>
      <c r="V711" s="9"/>
      <c r="W711" s="9"/>
      <c r="X711" s="9"/>
      <c r="Y711" s="8"/>
      <c r="Z711" s="9"/>
      <c r="AA711" s="8"/>
      <c r="AT711" s="8"/>
      <c r="AV711" s="31"/>
      <c r="AY711" s="31"/>
      <c r="AZ711" s="21"/>
      <c r="BA711" s="23"/>
      <c r="BN711" s="18"/>
      <c r="BP711" s="54"/>
      <c r="BR711" s="54"/>
      <c r="BT711" s="18"/>
      <c r="BV711" s="18"/>
      <c r="BW711" s="18"/>
      <c r="CD711" s="18"/>
      <c r="CG711" s="18"/>
      <c r="CR711" s="18"/>
      <c r="CV711" s="18"/>
      <c r="DA711" s="18"/>
      <c r="DL711" s="18"/>
      <c r="DN711" s="18"/>
      <c r="DS711" s="43" t="s">
        <v>397</v>
      </c>
    </row>
    <row r="712" spans="1:123" x14ac:dyDescent="0.25">
      <c r="A712">
        <v>711</v>
      </c>
      <c r="D712" s="12"/>
      <c r="E712" s="14"/>
      <c r="H712" s="16"/>
      <c r="I712" s="11"/>
      <c r="J712" s="39"/>
      <c r="K712" s="39"/>
      <c r="L712" s="39"/>
      <c r="M712" s="39"/>
      <c r="N712" s="42"/>
      <c r="O712" s="8"/>
      <c r="P712" s="9"/>
      <c r="Q712" s="9"/>
      <c r="R712" s="8"/>
      <c r="S712" s="9"/>
      <c r="T712" s="9"/>
      <c r="U712" s="8"/>
      <c r="V712" s="9"/>
      <c r="W712" s="9"/>
      <c r="X712" s="9"/>
      <c r="Y712" s="8"/>
      <c r="Z712" s="9"/>
      <c r="AA712" s="8"/>
      <c r="AT712" s="8"/>
      <c r="AV712" s="31"/>
      <c r="AY712" s="31"/>
      <c r="AZ712" s="21"/>
      <c r="BA712" s="23"/>
      <c r="BN712" s="18"/>
      <c r="BP712" s="54"/>
      <c r="BR712" s="54"/>
      <c r="BT712" s="18"/>
      <c r="BV712" s="18"/>
      <c r="BW712" s="18"/>
      <c r="CD712" s="18"/>
      <c r="CG712" s="18"/>
      <c r="CR712" s="18"/>
      <c r="CV712" s="18"/>
      <c r="DA712" s="18"/>
      <c r="DL712" s="18"/>
      <c r="DN712" s="18"/>
      <c r="DS712" s="43" t="s">
        <v>397</v>
      </c>
    </row>
    <row r="713" spans="1:123" x14ac:dyDescent="0.25">
      <c r="A713">
        <v>712</v>
      </c>
      <c r="D713" s="12"/>
      <c r="E713" s="14"/>
      <c r="H713" s="16"/>
      <c r="I713" s="11"/>
      <c r="J713" s="39"/>
      <c r="K713" s="39"/>
      <c r="L713" s="39"/>
      <c r="M713" s="39"/>
      <c r="N713" s="42"/>
      <c r="O713" s="8"/>
      <c r="P713" s="9"/>
      <c r="Q713" s="9"/>
      <c r="R713" s="8"/>
      <c r="S713" s="9"/>
      <c r="T713" s="9"/>
      <c r="U713" s="8"/>
      <c r="V713" s="9"/>
      <c r="W713" s="9"/>
      <c r="X713" s="9"/>
      <c r="Y713" s="8"/>
      <c r="Z713" s="9"/>
      <c r="AA713" s="8"/>
      <c r="AT713" s="8"/>
      <c r="AV713" s="31"/>
      <c r="AY713" s="31"/>
      <c r="AZ713" s="21"/>
      <c r="BA713" s="23"/>
      <c r="BN713" s="18"/>
      <c r="BP713" s="54"/>
      <c r="BR713" s="54"/>
      <c r="BT713" s="18"/>
      <c r="BV713" s="18"/>
      <c r="BW713" s="18"/>
      <c r="CD713" s="18"/>
      <c r="CG713" s="18"/>
      <c r="CR713" s="18"/>
      <c r="CV713" s="18"/>
      <c r="DA713" s="18"/>
      <c r="DL713" s="18"/>
      <c r="DN713" s="18"/>
      <c r="DS713" s="43" t="s">
        <v>397</v>
      </c>
    </row>
    <row r="714" spans="1:123" x14ac:dyDescent="0.25">
      <c r="A714">
        <v>713</v>
      </c>
      <c r="D714" s="12"/>
      <c r="E714" s="14"/>
      <c r="H714" s="16"/>
      <c r="I714" s="11"/>
      <c r="J714" s="39"/>
      <c r="K714" s="39"/>
      <c r="L714" s="39"/>
      <c r="M714" s="39"/>
      <c r="N714" s="42"/>
      <c r="O714" s="8"/>
      <c r="P714" s="9"/>
      <c r="Q714" s="9"/>
      <c r="R714" s="8"/>
      <c r="S714" s="9"/>
      <c r="T714" s="9"/>
      <c r="U714" s="8"/>
      <c r="V714" s="9"/>
      <c r="W714" s="9"/>
      <c r="X714" s="9"/>
      <c r="Y714" s="8"/>
      <c r="Z714" s="9"/>
      <c r="AA714" s="8"/>
      <c r="AT714" s="8"/>
      <c r="AV714" s="31"/>
      <c r="AY714" s="31"/>
      <c r="AZ714" s="21"/>
      <c r="BA714" s="23"/>
      <c r="BN714" s="18"/>
      <c r="BP714" s="54"/>
      <c r="BR714" s="54"/>
      <c r="BT714" s="18"/>
      <c r="BV714" s="18"/>
      <c r="BW714" s="18"/>
      <c r="CD714" s="18"/>
      <c r="CG714" s="18"/>
      <c r="CR714" s="18"/>
      <c r="CV714" s="18"/>
      <c r="DA714" s="18"/>
      <c r="DL714" s="18"/>
      <c r="DN714" s="18"/>
      <c r="DS714" s="43" t="s">
        <v>397</v>
      </c>
    </row>
    <row r="715" spans="1:123" x14ac:dyDescent="0.25">
      <c r="A715">
        <v>714</v>
      </c>
      <c r="D715" s="12"/>
      <c r="E715" s="14"/>
      <c r="H715" s="16"/>
      <c r="I715" s="11"/>
      <c r="J715" s="39"/>
      <c r="K715" s="39"/>
      <c r="L715" s="39"/>
      <c r="M715" s="39"/>
      <c r="N715" s="42"/>
      <c r="O715" s="8"/>
      <c r="P715" s="9"/>
      <c r="Q715" s="9"/>
      <c r="R715" s="8"/>
      <c r="S715" s="9"/>
      <c r="T715" s="9"/>
      <c r="U715" s="8"/>
      <c r="V715" s="9"/>
      <c r="W715" s="9"/>
      <c r="X715" s="9"/>
      <c r="Y715" s="8"/>
      <c r="Z715" s="9"/>
      <c r="AA715" s="8"/>
      <c r="AT715" s="8"/>
      <c r="AV715" s="31"/>
      <c r="AY715" s="31"/>
      <c r="AZ715" s="21"/>
      <c r="BA715" s="23"/>
      <c r="BN715" s="18"/>
      <c r="BP715" s="54"/>
      <c r="BR715" s="54"/>
      <c r="BT715" s="18"/>
      <c r="BV715" s="18"/>
      <c r="BW715" s="18"/>
      <c r="CD715" s="18"/>
      <c r="CG715" s="18"/>
      <c r="CR715" s="18"/>
      <c r="CV715" s="18"/>
      <c r="DA715" s="18"/>
      <c r="DL715" s="18"/>
      <c r="DN715" s="18"/>
      <c r="DS715" s="43" t="s">
        <v>397</v>
      </c>
    </row>
    <row r="716" spans="1:123" x14ac:dyDescent="0.25">
      <c r="A716">
        <v>715</v>
      </c>
      <c r="D716" s="12"/>
      <c r="E716" s="14"/>
      <c r="H716" s="16"/>
      <c r="I716" s="11"/>
      <c r="J716" s="39"/>
      <c r="K716" s="39"/>
      <c r="L716" s="39"/>
      <c r="M716" s="39"/>
      <c r="N716" s="42"/>
      <c r="O716" s="8"/>
      <c r="P716" s="9"/>
      <c r="Q716" s="9"/>
      <c r="R716" s="8"/>
      <c r="S716" s="9"/>
      <c r="T716" s="9"/>
      <c r="U716" s="8"/>
      <c r="V716" s="9"/>
      <c r="W716" s="9"/>
      <c r="X716" s="9"/>
      <c r="Y716" s="8"/>
      <c r="Z716" s="9"/>
      <c r="AA716" s="8"/>
      <c r="AT716" s="8"/>
      <c r="AV716" s="31"/>
      <c r="AY716" s="31"/>
      <c r="AZ716" s="21"/>
      <c r="BA716" s="23"/>
      <c r="BN716" s="18"/>
      <c r="BP716" s="54"/>
      <c r="BR716" s="54"/>
      <c r="BT716" s="18"/>
      <c r="BV716" s="18"/>
      <c r="BW716" s="18"/>
      <c r="CD716" s="18"/>
      <c r="CG716" s="18"/>
      <c r="CR716" s="18"/>
      <c r="CV716" s="18"/>
      <c r="DA716" s="18"/>
      <c r="DL716" s="18"/>
      <c r="DN716" s="18"/>
      <c r="DS716" s="43" t="s">
        <v>397</v>
      </c>
    </row>
    <row r="717" spans="1:123" x14ac:dyDescent="0.25">
      <c r="A717">
        <v>716</v>
      </c>
      <c r="D717" s="12"/>
      <c r="E717" s="14"/>
      <c r="H717" s="16"/>
      <c r="I717" s="11"/>
      <c r="J717" s="39"/>
      <c r="K717" s="39"/>
      <c r="L717" s="39"/>
      <c r="M717" s="39"/>
      <c r="N717" s="42"/>
      <c r="O717" s="8"/>
      <c r="P717" s="9"/>
      <c r="Q717" s="9"/>
      <c r="R717" s="8"/>
      <c r="S717" s="9"/>
      <c r="T717" s="9"/>
      <c r="U717" s="8"/>
      <c r="V717" s="9"/>
      <c r="W717" s="9"/>
      <c r="X717" s="9"/>
      <c r="Y717" s="8"/>
      <c r="Z717" s="9"/>
      <c r="AA717" s="8"/>
      <c r="AT717" s="8"/>
      <c r="AV717" s="31"/>
      <c r="AY717" s="31"/>
      <c r="AZ717" s="21"/>
      <c r="BA717" s="23"/>
      <c r="BN717" s="18"/>
      <c r="BP717" s="54"/>
      <c r="BR717" s="54"/>
      <c r="BT717" s="18"/>
      <c r="BV717" s="18"/>
      <c r="BW717" s="18"/>
      <c r="CD717" s="18"/>
      <c r="CG717" s="18"/>
      <c r="CR717" s="18"/>
      <c r="CV717" s="18"/>
      <c r="DA717" s="18"/>
      <c r="DL717" s="18"/>
      <c r="DN717" s="18"/>
      <c r="DS717" s="43" t="s">
        <v>397</v>
      </c>
    </row>
    <row r="718" spans="1:123" x14ac:dyDescent="0.25">
      <c r="A718">
        <v>717</v>
      </c>
      <c r="D718" s="12"/>
      <c r="E718" s="14"/>
      <c r="H718" s="16"/>
      <c r="I718" s="11"/>
      <c r="J718" s="39"/>
      <c r="K718" s="39"/>
      <c r="L718" s="39"/>
      <c r="M718" s="39"/>
      <c r="N718" s="42"/>
      <c r="O718" s="8"/>
      <c r="P718" s="9"/>
      <c r="Q718" s="9"/>
      <c r="R718" s="8"/>
      <c r="S718" s="9"/>
      <c r="T718" s="9"/>
      <c r="U718" s="8"/>
      <c r="V718" s="9"/>
      <c r="W718" s="9"/>
      <c r="X718" s="9"/>
      <c r="Y718" s="8"/>
      <c r="Z718" s="9"/>
      <c r="AA718" s="8"/>
      <c r="AT718" s="8"/>
      <c r="AV718" s="31"/>
      <c r="AY718" s="31"/>
      <c r="AZ718" s="21"/>
      <c r="BA718" s="23"/>
      <c r="BN718" s="18"/>
      <c r="BP718" s="54"/>
      <c r="BR718" s="54"/>
      <c r="BT718" s="18"/>
      <c r="BV718" s="18"/>
      <c r="BW718" s="18"/>
      <c r="CD718" s="18"/>
      <c r="CG718" s="18"/>
      <c r="CR718" s="18"/>
      <c r="CV718" s="18"/>
      <c r="DA718" s="18"/>
      <c r="DL718" s="18"/>
      <c r="DN718" s="18"/>
      <c r="DS718" s="43" t="s">
        <v>397</v>
      </c>
    </row>
    <row r="719" spans="1:123" x14ac:dyDescent="0.25">
      <c r="A719">
        <v>718</v>
      </c>
      <c r="D719" s="12"/>
      <c r="E719" s="14"/>
      <c r="H719" s="16"/>
      <c r="I719" s="11"/>
      <c r="J719" s="39"/>
      <c r="K719" s="39"/>
      <c r="L719" s="39"/>
      <c r="M719" s="39"/>
      <c r="N719" s="42"/>
      <c r="O719" s="8"/>
      <c r="P719" s="9"/>
      <c r="Q719" s="9"/>
      <c r="R719" s="8"/>
      <c r="S719" s="9"/>
      <c r="T719" s="9"/>
      <c r="U719" s="8"/>
      <c r="V719" s="9"/>
      <c r="W719" s="9"/>
      <c r="X719" s="9"/>
      <c r="Y719" s="8"/>
      <c r="Z719" s="9"/>
      <c r="AA719" s="8"/>
      <c r="AT719" s="8"/>
      <c r="AV719" s="31"/>
      <c r="AY719" s="31"/>
      <c r="AZ719" s="21"/>
      <c r="BA719" s="23"/>
      <c r="BN719" s="18"/>
      <c r="BP719" s="54"/>
      <c r="BR719" s="54"/>
      <c r="BT719" s="18"/>
      <c r="BV719" s="18"/>
      <c r="BW719" s="18"/>
      <c r="CD719" s="18"/>
      <c r="CG719" s="18"/>
      <c r="CR719" s="18"/>
      <c r="CV719" s="18"/>
      <c r="DA719" s="18"/>
      <c r="DL719" s="18"/>
      <c r="DN719" s="18"/>
      <c r="DS719" s="43" t="s">
        <v>397</v>
      </c>
    </row>
    <row r="720" spans="1:123" x14ac:dyDescent="0.25">
      <c r="A720">
        <v>719</v>
      </c>
      <c r="D720" s="12"/>
      <c r="E720" s="14"/>
      <c r="H720" s="16"/>
      <c r="I720" s="11"/>
      <c r="J720" s="39"/>
      <c r="K720" s="39"/>
      <c r="L720" s="39"/>
      <c r="M720" s="39"/>
      <c r="N720" s="42"/>
      <c r="O720" s="8"/>
      <c r="P720" s="9"/>
      <c r="Q720" s="9"/>
      <c r="R720" s="8"/>
      <c r="S720" s="9"/>
      <c r="T720" s="9"/>
      <c r="U720" s="8"/>
      <c r="V720" s="9"/>
      <c r="W720" s="9"/>
      <c r="X720" s="9"/>
      <c r="Y720" s="8"/>
      <c r="Z720" s="9"/>
      <c r="AA720" s="8"/>
      <c r="AT720" s="8"/>
      <c r="AV720" s="31"/>
      <c r="AY720" s="31"/>
      <c r="AZ720" s="21"/>
      <c r="BA720" s="23"/>
      <c r="BN720" s="18"/>
      <c r="BP720" s="54"/>
      <c r="BR720" s="54"/>
      <c r="BT720" s="18"/>
      <c r="BV720" s="18"/>
      <c r="BW720" s="18"/>
      <c r="CD720" s="18"/>
      <c r="CG720" s="18"/>
      <c r="CR720" s="18"/>
      <c r="CV720" s="18"/>
      <c r="DA720" s="18"/>
      <c r="DL720" s="18"/>
      <c r="DN720" s="18"/>
      <c r="DS720" s="43" t="s">
        <v>397</v>
      </c>
    </row>
    <row r="721" spans="1:123" x14ac:dyDescent="0.25">
      <c r="A721">
        <v>720</v>
      </c>
      <c r="D721" s="12"/>
      <c r="E721" s="14"/>
      <c r="H721" s="16"/>
      <c r="I721" s="11"/>
      <c r="J721" s="39"/>
      <c r="K721" s="39"/>
      <c r="L721" s="39"/>
      <c r="M721" s="39"/>
      <c r="N721" s="42"/>
      <c r="O721" s="8"/>
      <c r="P721" s="9"/>
      <c r="Q721" s="9"/>
      <c r="R721" s="8"/>
      <c r="S721" s="9"/>
      <c r="T721" s="9"/>
      <c r="U721" s="8"/>
      <c r="V721" s="9"/>
      <c r="W721" s="9"/>
      <c r="X721" s="9"/>
      <c r="Y721" s="8"/>
      <c r="Z721" s="9"/>
      <c r="AA721" s="8"/>
      <c r="AT721" s="8"/>
      <c r="AV721" s="31"/>
      <c r="AY721" s="31"/>
      <c r="AZ721" s="21"/>
      <c r="BA721" s="23"/>
      <c r="BN721" s="18"/>
      <c r="BP721" s="54"/>
      <c r="BR721" s="54"/>
      <c r="BT721" s="18"/>
      <c r="BV721" s="18"/>
      <c r="BW721" s="18"/>
      <c r="CD721" s="18"/>
      <c r="CG721" s="18"/>
      <c r="CR721" s="18"/>
      <c r="CV721" s="18"/>
      <c r="DA721" s="18"/>
      <c r="DL721" s="18"/>
      <c r="DN721" s="18"/>
      <c r="DS721" s="43" t="s">
        <v>397</v>
      </c>
    </row>
    <row r="722" spans="1:123" x14ac:dyDescent="0.25">
      <c r="A722">
        <v>721</v>
      </c>
      <c r="D722" s="12"/>
      <c r="E722" s="14"/>
      <c r="H722" s="16"/>
      <c r="I722" s="11"/>
      <c r="J722" s="39"/>
      <c r="K722" s="39"/>
      <c r="L722" s="39"/>
      <c r="M722" s="39"/>
      <c r="N722" s="42"/>
      <c r="O722" s="8"/>
      <c r="P722" s="9"/>
      <c r="Q722" s="9"/>
      <c r="R722" s="8"/>
      <c r="S722" s="9"/>
      <c r="T722" s="9"/>
      <c r="U722" s="8"/>
      <c r="V722" s="9"/>
      <c r="W722" s="9"/>
      <c r="X722" s="9"/>
      <c r="Y722" s="8"/>
      <c r="Z722" s="9"/>
      <c r="AA722" s="8"/>
      <c r="AT722" s="8"/>
      <c r="AV722" s="31"/>
      <c r="AY722" s="31"/>
      <c r="AZ722" s="21"/>
      <c r="BA722" s="23"/>
      <c r="BN722" s="18"/>
      <c r="BP722" s="54"/>
      <c r="BR722" s="54"/>
      <c r="BT722" s="18"/>
      <c r="BV722" s="18"/>
      <c r="BW722" s="18"/>
      <c r="CD722" s="18"/>
      <c r="CG722" s="18"/>
      <c r="CR722" s="18"/>
      <c r="CV722" s="18"/>
      <c r="DA722" s="18"/>
      <c r="DL722" s="18"/>
      <c r="DN722" s="18"/>
      <c r="DS722" s="43" t="s">
        <v>397</v>
      </c>
    </row>
    <row r="723" spans="1:123" x14ac:dyDescent="0.25">
      <c r="A723">
        <v>722</v>
      </c>
      <c r="D723" s="12"/>
      <c r="E723" s="14"/>
      <c r="H723" s="16"/>
      <c r="I723" s="11"/>
      <c r="J723" s="39"/>
      <c r="K723" s="39"/>
      <c r="L723" s="39"/>
      <c r="M723" s="39"/>
      <c r="N723" s="42"/>
      <c r="O723" s="8"/>
      <c r="P723" s="9"/>
      <c r="Q723" s="9"/>
      <c r="R723" s="8"/>
      <c r="S723" s="9"/>
      <c r="T723" s="9"/>
      <c r="U723" s="8"/>
      <c r="V723" s="9"/>
      <c r="W723" s="9"/>
      <c r="X723" s="9"/>
      <c r="Y723" s="8"/>
      <c r="Z723" s="9"/>
      <c r="AA723" s="8"/>
      <c r="AT723" s="8"/>
      <c r="AV723" s="31"/>
      <c r="AY723" s="31"/>
      <c r="AZ723" s="21"/>
      <c r="BA723" s="23"/>
      <c r="BN723" s="18"/>
      <c r="BP723" s="54"/>
      <c r="BR723" s="54"/>
      <c r="BT723" s="18"/>
      <c r="BV723" s="18"/>
      <c r="BW723" s="18"/>
      <c r="CD723" s="18"/>
      <c r="CG723" s="18"/>
      <c r="CR723" s="18"/>
      <c r="CV723" s="18"/>
      <c r="DA723" s="18"/>
      <c r="DL723" s="18"/>
      <c r="DN723" s="18"/>
      <c r="DS723" s="43" t="s">
        <v>397</v>
      </c>
    </row>
    <row r="724" spans="1:123" x14ac:dyDescent="0.25">
      <c r="A724">
        <v>723</v>
      </c>
      <c r="D724" s="12"/>
      <c r="E724" s="14"/>
      <c r="H724" s="16"/>
      <c r="I724" s="11"/>
      <c r="J724" s="39"/>
      <c r="K724" s="39"/>
      <c r="L724" s="39"/>
      <c r="M724" s="39"/>
      <c r="N724" s="42"/>
      <c r="O724" s="8"/>
      <c r="P724" s="9"/>
      <c r="Q724" s="9"/>
      <c r="R724" s="8"/>
      <c r="S724" s="9"/>
      <c r="T724" s="9"/>
      <c r="U724" s="8"/>
      <c r="V724" s="9"/>
      <c r="W724" s="9"/>
      <c r="X724" s="9"/>
      <c r="Y724" s="8"/>
      <c r="Z724" s="9"/>
      <c r="AA724" s="8"/>
      <c r="AT724" s="8"/>
      <c r="AV724" s="31"/>
      <c r="AY724" s="31"/>
      <c r="AZ724" s="21"/>
      <c r="BA724" s="23"/>
      <c r="BN724" s="18"/>
      <c r="BP724" s="54"/>
      <c r="BR724" s="54"/>
      <c r="BT724" s="18"/>
      <c r="BV724" s="18"/>
      <c r="BW724" s="18"/>
      <c r="CD724" s="18"/>
      <c r="CG724" s="18"/>
      <c r="CR724" s="18"/>
      <c r="CV724" s="18"/>
      <c r="DA724" s="18"/>
      <c r="DL724" s="18"/>
      <c r="DN724" s="18"/>
      <c r="DS724" s="43" t="s">
        <v>397</v>
      </c>
    </row>
    <row r="725" spans="1:123" x14ac:dyDescent="0.25">
      <c r="A725">
        <v>724</v>
      </c>
      <c r="D725" s="12"/>
      <c r="E725" s="14"/>
      <c r="H725" s="16"/>
      <c r="I725" s="11"/>
      <c r="J725" s="39"/>
      <c r="K725" s="39"/>
      <c r="L725" s="39"/>
      <c r="M725" s="39"/>
      <c r="N725" s="42"/>
      <c r="O725" s="8"/>
      <c r="P725" s="9"/>
      <c r="Q725" s="9"/>
      <c r="R725" s="8"/>
      <c r="S725" s="9"/>
      <c r="T725" s="9"/>
      <c r="U725" s="8"/>
      <c r="V725" s="9"/>
      <c r="W725" s="9"/>
      <c r="X725" s="9"/>
      <c r="Y725" s="8"/>
      <c r="Z725" s="9"/>
      <c r="AA725" s="8"/>
      <c r="AT725" s="8"/>
      <c r="AV725" s="31"/>
      <c r="AY725" s="31"/>
      <c r="AZ725" s="21"/>
      <c r="BA725" s="23"/>
      <c r="BN725" s="18"/>
      <c r="BP725" s="54"/>
      <c r="BR725" s="54"/>
      <c r="BT725" s="18"/>
      <c r="BV725" s="18"/>
      <c r="BW725" s="18"/>
      <c r="CD725" s="18"/>
      <c r="CG725" s="18"/>
      <c r="CR725" s="18"/>
      <c r="CV725" s="18"/>
      <c r="DA725" s="18"/>
      <c r="DL725" s="18"/>
      <c r="DN725" s="18"/>
      <c r="DS725" s="43" t="s">
        <v>397</v>
      </c>
    </row>
    <row r="726" spans="1:123" x14ac:dyDescent="0.25">
      <c r="A726">
        <v>725</v>
      </c>
      <c r="D726" s="12"/>
      <c r="E726" s="14"/>
      <c r="H726" s="16"/>
      <c r="I726" s="11"/>
      <c r="J726" s="39"/>
      <c r="K726" s="39"/>
      <c r="L726" s="39"/>
      <c r="M726" s="39"/>
      <c r="N726" s="42"/>
      <c r="O726" s="8"/>
      <c r="P726" s="9"/>
      <c r="Q726" s="9"/>
      <c r="R726" s="8"/>
      <c r="S726" s="9"/>
      <c r="T726" s="9"/>
      <c r="U726" s="8"/>
      <c r="V726" s="9"/>
      <c r="W726" s="9"/>
      <c r="X726" s="9"/>
      <c r="Y726" s="8"/>
      <c r="Z726" s="9"/>
      <c r="AA726" s="8"/>
      <c r="AT726" s="8"/>
      <c r="AV726" s="31"/>
      <c r="AY726" s="31"/>
      <c r="AZ726" s="21"/>
      <c r="BA726" s="23"/>
      <c r="BN726" s="18"/>
      <c r="BP726" s="54"/>
      <c r="BR726" s="54"/>
      <c r="BT726" s="18"/>
      <c r="BV726" s="18"/>
      <c r="BW726" s="18"/>
      <c r="CD726" s="18"/>
      <c r="CG726" s="18"/>
      <c r="CR726" s="18"/>
      <c r="CV726" s="18"/>
      <c r="DA726" s="18"/>
      <c r="DL726" s="18"/>
      <c r="DN726" s="18"/>
      <c r="DS726" s="43" t="s">
        <v>397</v>
      </c>
    </row>
    <row r="727" spans="1:123" x14ac:dyDescent="0.25">
      <c r="A727">
        <v>726</v>
      </c>
      <c r="D727" s="12"/>
      <c r="E727" s="14"/>
      <c r="H727" s="16"/>
      <c r="I727" s="11"/>
      <c r="J727" s="39"/>
      <c r="K727" s="39"/>
      <c r="L727" s="39"/>
      <c r="M727" s="39"/>
      <c r="N727" s="42"/>
      <c r="O727" s="8"/>
      <c r="P727" s="9"/>
      <c r="Q727" s="9"/>
      <c r="R727" s="8"/>
      <c r="S727" s="9"/>
      <c r="T727" s="9"/>
      <c r="U727" s="8"/>
      <c r="V727" s="9"/>
      <c r="W727" s="9"/>
      <c r="X727" s="9"/>
      <c r="Y727" s="8"/>
      <c r="Z727" s="9"/>
      <c r="AA727" s="8"/>
      <c r="AT727" s="8"/>
      <c r="AV727" s="31"/>
      <c r="AY727" s="31"/>
      <c r="AZ727" s="21"/>
      <c r="BA727" s="23"/>
      <c r="BN727" s="18"/>
      <c r="BP727" s="54"/>
      <c r="BR727" s="54"/>
      <c r="BT727" s="18"/>
      <c r="BV727" s="18"/>
      <c r="BW727" s="18"/>
      <c r="CD727" s="18"/>
      <c r="CG727" s="18"/>
      <c r="CR727" s="18"/>
      <c r="CV727" s="18"/>
      <c r="DA727" s="18"/>
      <c r="DL727" s="18"/>
      <c r="DN727" s="18"/>
      <c r="DS727" s="43" t="s">
        <v>397</v>
      </c>
    </row>
    <row r="728" spans="1:123" x14ac:dyDescent="0.25">
      <c r="A728">
        <v>727</v>
      </c>
      <c r="D728" s="12"/>
      <c r="E728" s="14"/>
      <c r="H728" s="16"/>
      <c r="I728" s="11"/>
      <c r="J728" s="39"/>
      <c r="K728" s="39"/>
      <c r="L728" s="39"/>
      <c r="M728" s="39"/>
      <c r="N728" s="42"/>
      <c r="O728" s="8"/>
      <c r="P728" s="9"/>
      <c r="Q728" s="9"/>
      <c r="R728" s="8"/>
      <c r="S728" s="9"/>
      <c r="T728" s="9"/>
      <c r="U728" s="8"/>
      <c r="V728" s="9"/>
      <c r="W728" s="9"/>
      <c r="X728" s="9"/>
      <c r="Y728" s="8"/>
      <c r="Z728" s="9"/>
      <c r="AA728" s="8"/>
      <c r="AT728" s="8"/>
      <c r="AV728" s="31"/>
      <c r="AY728" s="31"/>
      <c r="AZ728" s="21"/>
      <c r="BA728" s="23"/>
      <c r="BN728" s="18"/>
      <c r="BP728" s="54"/>
      <c r="BR728" s="54"/>
      <c r="BT728" s="18"/>
      <c r="BV728" s="18"/>
      <c r="BW728" s="18"/>
      <c r="CD728" s="18"/>
      <c r="CG728" s="18"/>
      <c r="CR728" s="18"/>
      <c r="CV728" s="18"/>
      <c r="DA728" s="18"/>
      <c r="DL728" s="18"/>
      <c r="DN728" s="18"/>
      <c r="DS728" s="43" t="s">
        <v>397</v>
      </c>
    </row>
    <row r="729" spans="1:123" x14ac:dyDescent="0.25">
      <c r="A729">
        <v>728</v>
      </c>
      <c r="D729" s="12"/>
      <c r="E729" s="14"/>
      <c r="H729" s="16"/>
      <c r="I729" s="11"/>
      <c r="J729" s="39"/>
      <c r="K729" s="39"/>
      <c r="L729" s="39"/>
      <c r="M729" s="39"/>
      <c r="N729" s="42"/>
      <c r="O729" s="8"/>
      <c r="P729" s="9"/>
      <c r="Q729" s="9"/>
      <c r="R729" s="8"/>
      <c r="S729" s="9"/>
      <c r="T729" s="9"/>
      <c r="U729" s="8"/>
      <c r="V729" s="9"/>
      <c r="W729" s="9"/>
      <c r="X729" s="9"/>
      <c r="Y729" s="8"/>
      <c r="Z729" s="9"/>
      <c r="AA729" s="8"/>
      <c r="AT729" s="8"/>
      <c r="AV729" s="31"/>
      <c r="AY729" s="31"/>
      <c r="AZ729" s="21"/>
      <c r="BA729" s="23"/>
      <c r="BN729" s="18"/>
      <c r="BP729" s="54"/>
      <c r="BR729" s="54"/>
      <c r="BT729" s="18"/>
      <c r="BV729" s="18"/>
      <c r="BW729" s="18"/>
      <c r="CD729" s="18"/>
      <c r="CG729" s="18"/>
      <c r="CR729" s="18"/>
      <c r="CV729" s="18"/>
      <c r="DA729" s="18"/>
      <c r="DL729" s="18"/>
      <c r="DN729" s="18"/>
      <c r="DS729" s="43" t="s">
        <v>397</v>
      </c>
    </row>
    <row r="730" spans="1:123" x14ac:dyDescent="0.25">
      <c r="A730">
        <v>729</v>
      </c>
      <c r="D730" s="12"/>
      <c r="E730" s="14"/>
      <c r="H730" s="16"/>
      <c r="I730" s="11"/>
      <c r="J730" s="39"/>
      <c r="K730" s="39"/>
      <c r="L730" s="39"/>
      <c r="M730" s="39"/>
      <c r="N730" s="42"/>
      <c r="O730" s="8"/>
      <c r="P730" s="9"/>
      <c r="Q730" s="9"/>
      <c r="R730" s="8"/>
      <c r="S730" s="9"/>
      <c r="T730" s="9"/>
      <c r="U730" s="8"/>
      <c r="V730" s="9"/>
      <c r="W730" s="9"/>
      <c r="X730" s="9"/>
      <c r="Y730" s="8"/>
      <c r="Z730" s="9"/>
      <c r="AA730" s="8"/>
      <c r="AT730" s="8"/>
      <c r="AV730" s="31"/>
      <c r="AY730" s="31"/>
      <c r="AZ730" s="21"/>
      <c r="BA730" s="23"/>
      <c r="BN730" s="18"/>
      <c r="BP730" s="54"/>
      <c r="BR730" s="54"/>
      <c r="BT730" s="18"/>
      <c r="BV730" s="18"/>
      <c r="BW730" s="18"/>
      <c r="CD730" s="18"/>
      <c r="CG730" s="18"/>
      <c r="CR730" s="18"/>
      <c r="CV730" s="18"/>
      <c r="DA730" s="18"/>
      <c r="DL730" s="18"/>
      <c r="DN730" s="18"/>
      <c r="DS730" s="43" t="s">
        <v>397</v>
      </c>
    </row>
    <row r="731" spans="1:123" x14ac:dyDescent="0.25">
      <c r="A731">
        <v>730</v>
      </c>
      <c r="D731" s="12"/>
      <c r="E731" s="14"/>
      <c r="H731" s="16"/>
      <c r="I731" s="11"/>
      <c r="J731" s="39"/>
      <c r="K731" s="39"/>
      <c r="L731" s="39"/>
      <c r="M731" s="39"/>
      <c r="N731" s="42"/>
      <c r="O731" s="8"/>
      <c r="P731" s="9"/>
      <c r="Q731" s="9"/>
      <c r="R731" s="8"/>
      <c r="S731" s="9"/>
      <c r="T731" s="9"/>
      <c r="U731" s="8"/>
      <c r="V731" s="9"/>
      <c r="W731" s="9"/>
      <c r="X731" s="9"/>
      <c r="Y731" s="8"/>
      <c r="Z731" s="9"/>
      <c r="AA731" s="8"/>
      <c r="AT731" s="8"/>
      <c r="AV731" s="31"/>
      <c r="AY731" s="31"/>
      <c r="AZ731" s="21"/>
      <c r="BA731" s="23"/>
      <c r="BN731" s="18"/>
      <c r="BP731" s="54"/>
      <c r="BR731" s="54"/>
      <c r="BT731" s="18"/>
      <c r="BV731" s="18"/>
      <c r="BW731" s="18"/>
      <c r="CD731" s="18"/>
      <c r="CG731" s="18"/>
      <c r="CR731" s="18"/>
      <c r="CV731" s="18"/>
      <c r="DA731" s="18"/>
      <c r="DL731" s="18"/>
      <c r="DN731" s="18"/>
      <c r="DS731" s="43" t="s">
        <v>397</v>
      </c>
    </row>
    <row r="732" spans="1:123" x14ac:dyDescent="0.25">
      <c r="A732">
        <v>731</v>
      </c>
      <c r="D732" s="12"/>
      <c r="E732" s="14"/>
      <c r="H732" s="16"/>
      <c r="I732" s="11"/>
      <c r="J732" s="39"/>
      <c r="K732" s="39"/>
      <c r="L732" s="39"/>
      <c r="M732" s="39"/>
      <c r="N732" s="42"/>
      <c r="O732" s="8"/>
      <c r="P732" s="9"/>
      <c r="Q732" s="9"/>
      <c r="R732" s="8"/>
      <c r="S732" s="9"/>
      <c r="T732" s="9"/>
      <c r="U732" s="8"/>
      <c r="V732" s="9"/>
      <c r="W732" s="9"/>
      <c r="X732" s="9"/>
      <c r="Y732" s="8"/>
      <c r="Z732" s="9"/>
      <c r="AA732" s="8"/>
      <c r="AT732" s="8"/>
      <c r="AV732" s="31"/>
      <c r="AY732" s="31"/>
      <c r="AZ732" s="21"/>
      <c r="BA732" s="23"/>
      <c r="BN732" s="18"/>
      <c r="BP732" s="54"/>
      <c r="BR732" s="54"/>
      <c r="BT732" s="18"/>
      <c r="BV732" s="18"/>
      <c r="BW732" s="18"/>
      <c r="CD732" s="18"/>
      <c r="CG732" s="18"/>
      <c r="CR732" s="18"/>
      <c r="CV732" s="18"/>
      <c r="DA732" s="18"/>
      <c r="DL732" s="18"/>
      <c r="DN732" s="18"/>
      <c r="DS732" s="43" t="s">
        <v>397</v>
      </c>
    </row>
    <row r="733" spans="1:123" x14ac:dyDescent="0.25">
      <c r="A733">
        <v>732</v>
      </c>
      <c r="D733" s="12"/>
      <c r="E733" s="14"/>
      <c r="H733" s="16"/>
      <c r="I733" s="11"/>
      <c r="J733" s="39"/>
      <c r="K733" s="39"/>
      <c r="L733" s="39"/>
      <c r="M733" s="39"/>
      <c r="N733" s="42"/>
      <c r="O733" s="8"/>
      <c r="P733" s="9"/>
      <c r="Q733" s="9"/>
      <c r="R733" s="8"/>
      <c r="S733" s="9"/>
      <c r="T733" s="9"/>
      <c r="U733" s="8"/>
      <c r="V733" s="9"/>
      <c r="W733" s="9"/>
      <c r="X733" s="9"/>
      <c r="Y733" s="8"/>
      <c r="Z733" s="9"/>
      <c r="AA733" s="8"/>
      <c r="AT733" s="8"/>
      <c r="AV733" s="31"/>
      <c r="AY733" s="31"/>
      <c r="AZ733" s="21"/>
      <c r="BA733" s="23"/>
      <c r="BN733" s="18"/>
      <c r="BP733" s="54"/>
      <c r="BR733" s="54"/>
      <c r="BT733" s="18"/>
      <c r="BV733" s="18"/>
      <c r="BW733" s="18"/>
      <c r="CD733" s="18"/>
      <c r="CG733" s="18"/>
      <c r="CR733" s="18"/>
      <c r="CV733" s="18"/>
      <c r="DA733" s="18"/>
      <c r="DL733" s="18"/>
      <c r="DN733" s="18"/>
      <c r="DS733" s="43" t="s">
        <v>397</v>
      </c>
    </row>
    <row r="734" spans="1:123" x14ac:dyDescent="0.25">
      <c r="A734">
        <v>733</v>
      </c>
      <c r="D734" s="12"/>
      <c r="E734" s="14"/>
      <c r="H734" s="16"/>
      <c r="I734" s="11"/>
      <c r="J734" s="39"/>
      <c r="K734" s="39"/>
      <c r="L734" s="39"/>
      <c r="M734" s="39"/>
      <c r="N734" s="42"/>
      <c r="O734" s="8"/>
      <c r="P734" s="9"/>
      <c r="Q734" s="9"/>
      <c r="R734" s="8"/>
      <c r="S734" s="9"/>
      <c r="T734" s="9"/>
      <c r="U734" s="8"/>
      <c r="V734" s="9"/>
      <c r="W734" s="9"/>
      <c r="X734" s="9"/>
      <c r="Y734" s="8"/>
      <c r="Z734" s="9"/>
      <c r="AA734" s="8"/>
      <c r="AT734" s="8"/>
      <c r="AV734" s="31"/>
      <c r="AY734" s="31"/>
      <c r="AZ734" s="21"/>
      <c r="BA734" s="23"/>
      <c r="BN734" s="18"/>
      <c r="BP734" s="54"/>
      <c r="BR734" s="54"/>
      <c r="BT734" s="18"/>
      <c r="BV734" s="18"/>
      <c r="BW734" s="18"/>
      <c r="CD734" s="18"/>
      <c r="CG734" s="18"/>
      <c r="CR734" s="18"/>
      <c r="CV734" s="18"/>
      <c r="DA734" s="18"/>
      <c r="DL734" s="18"/>
      <c r="DN734" s="18"/>
      <c r="DS734" s="43" t="s">
        <v>397</v>
      </c>
    </row>
    <row r="735" spans="1:123" x14ac:dyDescent="0.25">
      <c r="A735">
        <v>734</v>
      </c>
      <c r="D735" s="12"/>
      <c r="E735" s="14"/>
      <c r="H735" s="16"/>
      <c r="I735" s="11"/>
      <c r="J735" s="39"/>
      <c r="K735" s="39"/>
      <c r="L735" s="39"/>
      <c r="M735" s="39"/>
      <c r="N735" s="42"/>
      <c r="O735" s="8"/>
      <c r="P735" s="9"/>
      <c r="Q735" s="9"/>
      <c r="R735" s="8"/>
      <c r="S735" s="9"/>
      <c r="T735" s="9"/>
      <c r="U735" s="8"/>
      <c r="V735" s="9"/>
      <c r="W735" s="9"/>
      <c r="X735" s="9"/>
      <c r="Y735" s="8"/>
      <c r="Z735" s="9"/>
      <c r="AA735" s="8"/>
      <c r="AT735" s="8"/>
      <c r="AV735" s="31"/>
      <c r="AY735" s="31"/>
      <c r="AZ735" s="21"/>
      <c r="BA735" s="23"/>
      <c r="BN735" s="18"/>
      <c r="BP735" s="54"/>
      <c r="BR735" s="54"/>
      <c r="BT735" s="18"/>
      <c r="BV735" s="18"/>
      <c r="BW735" s="18"/>
      <c r="CD735" s="18"/>
      <c r="CG735" s="18"/>
      <c r="CR735" s="18"/>
      <c r="CV735" s="18"/>
      <c r="DA735" s="18"/>
      <c r="DL735" s="18"/>
      <c r="DN735" s="18"/>
      <c r="DS735" s="43" t="s">
        <v>397</v>
      </c>
    </row>
    <row r="736" spans="1:123" x14ac:dyDescent="0.25">
      <c r="A736">
        <v>735</v>
      </c>
      <c r="D736" s="12"/>
      <c r="E736" s="14"/>
      <c r="H736" s="16"/>
      <c r="I736" s="11"/>
      <c r="J736" s="39"/>
      <c r="K736" s="39"/>
      <c r="L736" s="39"/>
      <c r="M736" s="39"/>
      <c r="N736" s="42"/>
      <c r="O736" s="8"/>
      <c r="P736" s="9"/>
      <c r="Q736" s="9"/>
      <c r="R736" s="8"/>
      <c r="S736" s="9"/>
      <c r="T736" s="9"/>
      <c r="U736" s="8"/>
      <c r="V736" s="9"/>
      <c r="W736" s="9"/>
      <c r="X736" s="9"/>
      <c r="Y736" s="8"/>
      <c r="Z736" s="9"/>
      <c r="AA736" s="8"/>
      <c r="AT736" s="8"/>
      <c r="AV736" s="31"/>
      <c r="AY736" s="31"/>
      <c r="AZ736" s="21"/>
      <c r="BA736" s="23"/>
      <c r="BN736" s="18"/>
      <c r="BP736" s="54"/>
      <c r="BR736" s="54"/>
      <c r="BT736" s="18"/>
      <c r="BV736" s="18"/>
      <c r="BW736" s="18"/>
      <c r="CD736" s="18"/>
      <c r="CG736" s="18"/>
      <c r="CR736" s="18"/>
      <c r="CV736" s="18"/>
      <c r="DA736" s="18"/>
      <c r="DL736" s="18"/>
      <c r="DN736" s="18"/>
      <c r="DS736" s="43" t="s">
        <v>397</v>
      </c>
    </row>
    <row r="737" spans="1:123" x14ac:dyDescent="0.25">
      <c r="A737">
        <v>736</v>
      </c>
      <c r="D737" s="12"/>
      <c r="E737" s="14"/>
      <c r="H737" s="16"/>
      <c r="I737" s="11"/>
      <c r="J737" s="39"/>
      <c r="K737" s="39"/>
      <c r="L737" s="39"/>
      <c r="M737" s="39"/>
      <c r="N737" s="42"/>
      <c r="O737" s="8"/>
      <c r="P737" s="9"/>
      <c r="Q737" s="9"/>
      <c r="R737" s="8"/>
      <c r="S737" s="9"/>
      <c r="T737" s="9"/>
      <c r="U737" s="8"/>
      <c r="V737" s="9"/>
      <c r="W737" s="9"/>
      <c r="X737" s="9"/>
      <c r="Y737" s="8"/>
      <c r="Z737" s="9"/>
      <c r="AA737" s="8"/>
      <c r="AT737" s="8"/>
      <c r="AV737" s="31"/>
      <c r="AY737" s="31"/>
      <c r="AZ737" s="21"/>
      <c r="BA737" s="23"/>
      <c r="BN737" s="18"/>
      <c r="BP737" s="54"/>
      <c r="BR737" s="54"/>
      <c r="BT737" s="18"/>
      <c r="BV737" s="18"/>
      <c r="BW737" s="18"/>
      <c r="CD737" s="18"/>
      <c r="CG737" s="18"/>
      <c r="CR737" s="18"/>
      <c r="CV737" s="18"/>
      <c r="DA737" s="18"/>
      <c r="DL737" s="18"/>
      <c r="DN737" s="18"/>
      <c r="DS737" s="43" t="s">
        <v>397</v>
      </c>
    </row>
    <row r="738" spans="1:123" x14ac:dyDescent="0.25">
      <c r="A738">
        <v>737</v>
      </c>
      <c r="D738" s="12"/>
      <c r="E738" s="14"/>
      <c r="H738" s="16"/>
      <c r="I738" s="11"/>
      <c r="J738" s="39"/>
      <c r="K738" s="39"/>
      <c r="L738" s="39"/>
      <c r="M738" s="39"/>
      <c r="N738" s="42"/>
      <c r="O738" s="8"/>
      <c r="P738" s="9"/>
      <c r="Q738" s="9"/>
      <c r="R738" s="8"/>
      <c r="S738" s="9"/>
      <c r="T738" s="9"/>
      <c r="U738" s="8"/>
      <c r="V738" s="9"/>
      <c r="W738" s="9"/>
      <c r="X738" s="9"/>
      <c r="Y738" s="8"/>
      <c r="Z738" s="9"/>
      <c r="AA738" s="8"/>
      <c r="AT738" s="8"/>
      <c r="AV738" s="31"/>
      <c r="AY738" s="31"/>
      <c r="AZ738" s="21"/>
      <c r="BA738" s="23"/>
      <c r="BN738" s="18"/>
      <c r="BP738" s="54"/>
      <c r="BR738" s="54"/>
      <c r="BT738" s="18"/>
      <c r="BV738" s="18"/>
      <c r="BW738" s="18"/>
      <c r="CD738" s="18"/>
      <c r="CG738" s="18"/>
      <c r="CR738" s="18"/>
      <c r="CV738" s="18"/>
      <c r="DA738" s="18"/>
      <c r="DL738" s="18"/>
      <c r="DN738" s="18"/>
      <c r="DS738" s="43" t="s">
        <v>397</v>
      </c>
    </row>
    <row r="739" spans="1:123" x14ac:dyDescent="0.25">
      <c r="A739">
        <v>738</v>
      </c>
      <c r="D739" s="12"/>
      <c r="E739" s="14"/>
      <c r="H739" s="16"/>
      <c r="I739" s="11"/>
      <c r="J739" s="39"/>
      <c r="K739" s="39"/>
      <c r="L739" s="39"/>
      <c r="M739" s="39"/>
      <c r="N739" s="42"/>
      <c r="O739" s="8"/>
      <c r="P739" s="9"/>
      <c r="Q739" s="9"/>
      <c r="R739" s="8"/>
      <c r="S739" s="9"/>
      <c r="T739" s="9"/>
      <c r="U739" s="8"/>
      <c r="V739" s="9"/>
      <c r="W739" s="9"/>
      <c r="X739" s="9"/>
      <c r="Y739" s="8"/>
      <c r="Z739" s="9"/>
      <c r="AA739" s="8"/>
      <c r="AT739" s="8"/>
      <c r="AV739" s="31"/>
      <c r="AY739" s="31"/>
      <c r="AZ739" s="21"/>
      <c r="BA739" s="23"/>
      <c r="BN739" s="18"/>
      <c r="BP739" s="54"/>
      <c r="BR739" s="54"/>
      <c r="BT739" s="18"/>
      <c r="BV739" s="18"/>
      <c r="BW739" s="18"/>
      <c r="CD739" s="18"/>
      <c r="CG739" s="18"/>
      <c r="CR739" s="18"/>
      <c r="CV739" s="18"/>
      <c r="DA739" s="18"/>
      <c r="DL739" s="18"/>
      <c r="DN739" s="18"/>
      <c r="DS739" s="43" t="s">
        <v>397</v>
      </c>
    </row>
    <row r="740" spans="1:123" x14ac:dyDescent="0.25">
      <c r="A740">
        <v>739</v>
      </c>
      <c r="D740" s="12"/>
      <c r="E740" s="14"/>
      <c r="H740" s="16"/>
      <c r="I740" s="11"/>
      <c r="J740" s="39"/>
      <c r="K740" s="39"/>
      <c r="L740" s="39"/>
      <c r="M740" s="39"/>
      <c r="N740" s="42"/>
      <c r="O740" s="8"/>
      <c r="P740" s="9"/>
      <c r="Q740" s="9"/>
      <c r="R740" s="8"/>
      <c r="S740" s="9"/>
      <c r="T740" s="9"/>
      <c r="U740" s="8"/>
      <c r="V740" s="9"/>
      <c r="W740" s="9"/>
      <c r="X740" s="9"/>
      <c r="Y740" s="8"/>
      <c r="Z740" s="9"/>
      <c r="AA740" s="8"/>
      <c r="AT740" s="8"/>
      <c r="AV740" s="31"/>
      <c r="AY740" s="31"/>
      <c r="AZ740" s="21"/>
      <c r="BA740" s="23"/>
      <c r="BN740" s="18"/>
      <c r="BP740" s="54"/>
      <c r="BR740" s="54"/>
      <c r="BT740" s="18"/>
      <c r="BV740" s="18"/>
      <c r="BW740" s="18"/>
      <c r="CD740" s="18"/>
      <c r="CG740" s="18"/>
      <c r="CR740" s="18"/>
      <c r="CV740" s="18"/>
      <c r="DA740" s="18"/>
      <c r="DL740" s="18"/>
      <c r="DN740" s="18"/>
      <c r="DS740" s="43" t="s">
        <v>397</v>
      </c>
    </row>
    <row r="741" spans="1:123" x14ac:dyDescent="0.25">
      <c r="A741">
        <v>740</v>
      </c>
      <c r="D741" s="12"/>
      <c r="E741" s="14"/>
      <c r="H741" s="16"/>
      <c r="I741" s="11"/>
      <c r="J741" s="39"/>
      <c r="K741" s="39"/>
      <c r="L741" s="39"/>
      <c r="M741" s="39"/>
      <c r="N741" s="42"/>
      <c r="O741" s="8"/>
      <c r="P741" s="9"/>
      <c r="Q741" s="9"/>
      <c r="R741" s="8"/>
      <c r="S741" s="9"/>
      <c r="T741" s="9"/>
      <c r="U741" s="8"/>
      <c r="V741" s="9"/>
      <c r="W741" s="9"/>
      <c r="X741" s="9"/>
      <c r="Y741" s="8"/>
      <c r="Z741" s="9"/>
      <c r="AA741" s="8"/>
      <c r="AT741" s="8"/>
      <c r="AV741" s="31"/>
      <c r="AY741" s="31"/>
      <c r="AZ741" s="21"/>
      <c r="BA741" s="23"/>
      <c r="BN741" s="18"/>
      <c r="BP741" s="54"/>
      <c r="BR741" s="54"/>
      <c r="BT741" s="18"/>
      <c r="BV741" s="18"/>
      <c r="BW741" s="18"/>
      <c r="CD741" s="18"/>
      <c r="CG741" s="18"/>
      <c r="CR741" s="18"/>
      <c r="CV741" s="18"/>
      <c r="DA741" s="18"/>
      <c r="DL741" s="18"/>
      <c r="DN741" s="18"/>
      <c r="DS741" s="43" t="s">
        <v>397</v>
      </c>
    </row>
    <row r="742" spans="1:123" x14ac:dyDescent="0.25">
      <c r="A742">
        <v>741</v>
      </c>
      <c r="D742" s="12"/>
      <c r="E742" s="14"/>
      <c r="H742" s="16"/>
      <c r="I742" s="11"/>
      <c r="J742" s="39"/>
      <c r="K742" s="39"/>
      <c r="L742" s="39"/>
      <c r="M742" s="39"/>
      <c r="N742" s="42"/>
      <c r="O742" s="8"/>
      <c r="P742" s="9"/>
      <c r="Q742" s="9"/>
      <c r="R742" s="8"/>
      <c r="S742" s="9"/>
      <c r="T742" s="9"/>
      <c r="U742" s="8"/>
      <c r="V742" s="9"/>
      <c r="W742" s="9"/>
      <c r="X742" s="9"/>
      <c r="Y742" s="8"/>
      <c r="Z742" s="9"/>
      <c r="AA742" s="8"/>
      <c r="AT742" s="8"/>
      <c r="AV742" s="31"/>
      <c r="AY742" s="31"/>
      <c r="AZ742" s="21"/>
      <c r="BA742" s="23"/>
      <c r="BN742" s="18"/>
      <c r="BP742" s="54"/>
      <c r="BR742" s="54"/>
      <c r="BT742" s="18"/>
      <c r="BV742" s="18"/>
      <c r="BW742" s="18"/>
      <c r="CD742" s="18"/>
      <c r="CG742" s="18"/>
      <c r="CR742" s="18"/>
      <c r="CV742" s="18"/>
      <c r="DA742" s="18"/>
      <c r="DL742" s="18"/>
      <c r="DN742" s="18"/>
      <c r="DS742" s="43" t="s">
        <v>397</v>
      </c>
    </row>
    <row r="743" spans="1:123" x14ac:dyDescent="0.25">
      <c r="A743">
        <v>742</v>
      </c>
      <c r="D743" s="12"/>
      <c r="E743" s="14"/>
      <c r="H743" s="16"/>
      <c r="I743" s="11"/>
      <c r="J743" s="39"/>
      <c r="K743" s="39"/>
      <c r="L743" s="39"/>
      <c r="M743" s="39"/>
      <c r="N743" s="42"/>
      <c r="O743" s="8"/>
      <c r="P743" s="9"/>
      <c r="Q743" s="9"/>
      <c r="R743" s="8"/>
      <c r="S743" s="9"/>
      <c r="T743" s="9"/>
      <c r="U743" s="8"/>
      <c r="V743" s="9"/>
      <c r="W743" s="9"/>
      <c r="X743" s="9"/>
      <c r="Y743" s="8"/>
      <c r="Z743" s="9"/>
      <c r="AA743" s="8"/>
      <c r="AT743" s="8"/>
      <c r="AV743" s="31"/>
      <c r="AY743" s="31"/>
      <c r="AZ743" s="21"/>
      <c r="BA743" s="23"/>
      <c r="BN743" s="18"/>
      <c r="BP743" s="54"/>
      <c r="BR743" s="54"/>
      <c r="BT743" s="18"/>
      <c r="BV743" s="18"/>
      <c r="BW743" s="18"/>
      <c r="CD743" s="18"/>
      <c r="CG743" s="18"/>
      <c r="CR743" s="18"/>
      <c r="CV743" s="18"/>
      <c r="DA743" s="18"/>
      <c r="DL743" s="18"/>
      <c r="DN743" s="18"/>
      <c r="DS743" s="43" t="s">
        <v>397</v>
      </c>
    </row>
    <row r="744" spans="1:123" x14ac:dyDescent="0.25">
      <c r="A744">
        <v>743</v>
      </c>
      <c r="D744" s="12"/>
      <c r="E744" s="14"/>
      <c r="H744" s="16"/>
      <c r="I744" s="11"/>
      <c r="J744" s="39"/>
      <c r="K744" s="39"/>
      <c r="L744" s="39"/>
      <c r="M744" s="39"/>
      <c r="N744" s="42"/>
      <c r="O744" s="8"/>
      <c r="P744" s="9"/>
      <c r="Q744" s="9"/>
      <c r="R744" s="8"/>
      <c r="S744" s="9"/>
      <c r="T744" s="9"/>
      <c r="U744" s="8"/>
      <c r="V744" s="9"/>
      <c r="W744" s="9"/>
      <c r="X744" s="9"/>
      <c r="Y744" s="8"/>
      <c r="Z744" s="9"/>
      <c r="AA744" s="8"/>
      <c r="AT744" s="8"/>
      <c r="AV744" s="31"/>
      <c r="AY744" s="31"/>
      <c r="AZ744" s="21"/>
      <c r="BA744" s="23"/>
      <c r="BN744" s="18"/>
      <c r="BP744" s="54"/>
      <c r="BR744" s="54"/>
      <c r="BT744" s="18"/>
      <c r="BV744" s="18"/>
      <c r="BW744" s="18"/>
      <c r="CD744" s="18"/>
      <c r="CG744" s="18"/>
      <c r="CR744" s="18"/>
      <c r="CV744" s="18"/>
      <c r="DA744" s="18"/>
      <c r="DL744" s="18"/>
      <c r="DN744" s="18"/>
      <c r="DS744" s="43" t="s">
        <v>397</v>
      </c>
    </row>
    <row r="745" spans="1:123" x14ac:dyDescent="0.25">
      <c r="A745">
        <v>744</v>
      </c>
      <c r="D745" s="12"/>
      <c r="E745" s="14"/>
      <c r="H745" s="16"/>
      <c r="I745" s="11"/>
      <c r="J745" s="39"/>
      <c r="K745" s="39"/>
      <c r="L745" s="39"/>
      <c r="M745" s="39"/>
      <c r="N745" s="42"/>
      <c r="O745" s="8"/>
      <c r="P745" s="9"/>
      <c r="Q745" s="9"/>
      <c r="R745" s="8"/>
      <c r="S745" s="9"/>
      <c r="T745" s="9"/>
      <c r="U745" s="8"/>
      <c r="V745" s="9"/>
      <c r="W745" s="9"/>
      <c r="X745" s="9"/>
      <c r="Y745" s="8"/>
      <c r="Z745" s="9"/>
      <c r="AA745" s="8"/>
      <c r="AT745" s="8"/>
      <c r="AV745" s="31"/>
      <c r="AY745" s="31"/>
      <c r="AZ745" s="21"/>
      <c r="BA745" s="23"/>
      <c r="BN745" s="18"/>
      <c r="BP745" s="54"/>
      <c r="BR745" s="54"/>
      <c r="BT745" s="18"/>
      <c r="BV745" s="18"/>
      <c r="BW745" s="18"/>
      <c r="CD745" s="18"/>
      <c r="CG745" s="18"/>
      <c r="CR745" s="18"/>
      <c r="CV745" s="18"/>
      <c r="DA745" s="18"/>
      <c r="DL745" s="18"/>
      <c r="DN745" s="18"/>
      <c r="DS745" s="43" t="s">
        <v>397</v>
      </c>
    </row>
    <row r="746" spans="1:123" x14ac:dyDescent="0.25">
      <c r="A746">
        <v>745</v>
      </c>
      <c r="D746" s="12"/>
      <c r="E746" s="14"/>
      <c r="H746" s="16"/>
      <c r="I746" s="11"/>
      <c r="J746" s="39"/>
      <c r="K746" s="39"/>
      <c r="L746" s="39"/>
      <c r="M746" s="39"/>
      <c r="N746" s="42"/>
      <c r="O746" s="8"/>
      <c r="P746" s="9"/>
      <c r="Q746" s="9"/>
      <c r="R746" s="8"/>
      <c r="S746" s="9"/>
      <c r="T746" s="9"/>
      <c r="U746" s="8"/>
      <c r="V746" s="9"/>
      <c r="W746" s="9"/>
      <c r="X746" s="9"/>
      <c r="Y746" s="8"/>
      <c r="Z746" s="9"/>
      <c r="AA746" s="8"/>
      <c r="AT746" s="8"/>
      <c r="AV746" s="31"/>
      <c r="AY746" s="31"/>
      <c r="AZ746" s="21"/>
      <c r="BA746" s="23"/>
      <c r="BN746" s="18"/>
      <c r="BP746" s="54"/>
      <c r="BR746" s="54"/>
      <c r="BT746" s="18"/>
      <c r="BV746" s="18"/>
      <c r="BW746" s="18"/>
      <c r="CD746" s="18"/>
      <c r="CG746" s="18"/>
      <c r="CR746" s="18"/>
      <c r="CV746" s="18"/>
      <c r="DA746" s="18"/>
      <c r="DL746" s="18"/>
      <c r="DN746" s="18"/>
      <c r="DS746" s="43" t="s">
        <v>397</v>
      </c>
    </row>
    <row r="747" spans="1:123" x14ac:dyDescent="0.25">
      <c r="A747">
        <v>746</v>
      </c>
      <c r="D747" s="12"/>
      <c r="E747" s="14"/>
      <c r="H747" s="16"/>
      <c r="I747" s="11"/>
      <c r="J747" s="39"/>
      <c r="K747" s="39"/>
      <c r="L747" s="39"/>
      <c r="M747" s="39"/>
      <c r="N747" s="42"/>
      <c r="O747" s="8"/>
      <c r="P747" s="9"/>
      <c r="Q747" s="9"/>
      <c r="R747" s="8"/>
      <c r="S747" s="9"/>
      <c r="T747" s="9"/>
      <c r="U747" s="8"/>
      <c r="V747" s="9"/>
      <c r="W747" s="9"/>
      <c r="X747" s="9"/>
      <c r="Y747" s="8"/>
      <c r="Z747" s="9"/>
      <c r="AA747" s="8"/>
      <c r="AT747" s="8"/>
      <c r="AV747" s="31"/>
      <c r="AY747" s="31"/>
      <c r="AZ747" s="21"/>
      <c r="BA747" s="23"/>
      <c r="BN747" s="18"/>
      <c r="BP747" s="54"/>
      <c r="BR747" s="54"/>
      <c r="BT747" s="18"/>
      <c r="BV747" s="18"/>
      <c r="BW747" s="18"/>
      <c r="CD747" s="18"/>
      <c r="CG747" s="18"/>
      <c r="CR747" s="18"/>
      <c r="CV747" s="18"/>
      <c r="DA747" s="18"/>
      <c r="DL747" s="18"/>
      <c r="DN747" s="18"/>
      <c r="DS747" s="43" t="s">
        <v>397</v>
      </c>
    </row>
    <row r="748" spans="1:123" x14ac:dyDescent="0.25">
      <c r="A748">
        <v>747</v>
      </c>
      <c r="D748" s="12"/>
      <c r="E748" s="14"/>
      <c r="H748" s="16"/>
      <c r="I748" s="11"/>
      <c r="J748" s="39"/>
      <c r="K748" s="39"/>
      <c r="L748" s="39"/>
      <c r="M748" s="39"/>
      <c r="N748" s="42"/>
      <c r="O748" s="8"/>
      <c r="P748" s="9"/>
      <c r="Q748" s="9"/>
      <c r="R748" s="8"/>
      <c r="S748" s="9"/>
      <c r="T748" s="9"/>
      <c r="U748" s="8"/>
      <c r="V748" s="9"/>
      <c r="W748" s="9"/>
      <c r="X748" s="9"/>
      <c r="Y748" s="8"/>
      <c r="Z748" s="9"/>
      <c r="AA748" s="8"/>
      <c r="AT748" s="8"/>
      <c r="AV748" s="31"/>
      <c r="AY748" s="31"/>
      <c r="AZ748" s="21"/>
      <c r="BA748" s="23"/>
      <c r="BN748" s="18"/>
      <c r="BP748" s="54"/>
      <c r="BR748" s="54"/>
      <c r="BT748" s="18"/>
      <c r="BV748" s="18"/>
      <c r="BW748" s="18"/>
      <c r="CD748" s="18"/>
      <c r="CG748" s="18"/>
      <c r="CR748" s="18"/>
      <c r="CV748" s="18"/>
      <c r="DA748" s="18"/>
      <c r="DL748" s="18"/>
      <c r="DN748" s="18"/>
      <c r="DS748" s="43" t="s">
        <v>397</v>
      </c>
    </row>
    <row r="749" spans="1:123" x14ac:dyDescent="0.25">
      <c r="A749">
        <v>748</v>
      </c>
      <c r="D749" s="12"/>
      <c r="E749" s="14"/>
      <c r="H749" s="16"/>
      <c r="I749" s="11"/>
      <c r="J749" s="39"/>
      <c r="K749" s="39"/>
      <c r="L749" s="39"/>
      <c r="M749" s="39"/>
      <c r="N749" s="42"/>
      <c r="O749" s="8"/>
      <c r="P749" s="9"/>
      <c r="Q749" s="9"/>
      <c r="R749" s="8"/>
      <c r="S749" s="9"/>
      <c r="T749" s="9"/>
      <c r="U749" s="8"/>
      <c r="V749" s="9"/>
      <c r="W749" s="9"/>
      <c r="X749" s="9"/>
      <c r="Y749" s="8"/>
      <c r="Z749" s="9"/>
      <c r="AA749" s="8"/>
      <c r="AT749" s="8"/>
      <c r="AV749" s="31"/>
      <c r="AY749" s="31"/>
      <c r="AZ749" s="21"/>
      <c r="BA749" s="23"/>
      <c r="BN749" s="18"/>
      <c r="BP749" s="54"/>
      <c r="BR749" s="54"/>
      <c r="BT749" s="18"/>
      <c r="BV749" s="18"/>
      <c r="BW749" s="18"/>
      <c r="CD749" s="18"/>
      <c r="CG749" s="18"/>
      <c r="CR749" s="18"/>
      <c r="CV749" s="18"/>
      <c r="DA749" s="18"/>
      <c r="DL749" s="18"/>
      <c r="DN749" s="18"/>
      <c r="DS749" s="43" t="s">
        <v>397</v>
      </c>
    </row>
    <row r="750" spans="1:123" x14ac:dyDescent="0.25">
      <c r="A750">
        <v>749</v>
      </c>
      <c r="D750" s="12"/>
      <c r="E750" s="14"/>
      <c r="H750" s="16"/>
      <c r="I750" s="11"/>
      <c r="J750" s="39"/>
      <c r="K750" s="39"/>
      <c r="L750" s="39"/>
      <c r="M750" s="39"/>
      <c r="N750" s="42"/>
      <c r="O750" s="8"/>
      <c r="P750" s="9"/>
      <c r="Q750" s="9"/>
      <c r="R750" s="8"/>
      <c r="S750" s="9"/>
      <c r="T750" s="9"/>
      <c r="U750" s="8"/>
      <c r="V750" s="9"/>
      <c r="W750" s="9"/>
      <c r="X750" s="9"/>
      <c r="Y750" s="8"/>
      <c r="Z750" s="9"/>
      <c r="AA750" s="8"/>
      <c r="AT750" s="8"/>
      <c r="AV750" s="31"/>
      <c r="AY750" s="31"/>
      <c r="AZ750" s="21"/>
      <c r="BA750" s="23"/>
      <c r="BN750" s="18"/>
      <c r="BP750" s="54"/>
      <c r="BR750" s="54"/>
      <c r="BT750" s="18"/>
      <c r="BV750" s="18"/>
      <c r="BW750" s="18"/>
      <c r="CD750" s="18"/>
      <c r="CG750" s="18"/>
      <c r="CR750" s="18"/>
      <c r="CV750" s="18"/>
      <c r="DA750" s="18"/>
      <c r="DL750" s="18"/>
      <c r="DN750" s="18"/>
      <c r="DS750" s="43" t="s">
        <v>397</v>
      </c>
    </row>
    <row r="751" spans="1:123" x14ac:dyDescent="0.25">
      <c r="A751">
        <v>750</v>
      </c>
      <c r="D751" s="12"/>
      <c r="E751" s="14"/>
      <c r="H751" s="16"/>
      <c r="I751" s="11"/>
      <c r="J751" s="39"/>
      <c r="K751" s="39"/>
      <c r="L751" s="39"/>
      <c r="M751" s="39"/>
      <c r="N751" s="42"/>
      <c r="O751" s="8"/>
      <c r="P751" s="9"/>
      <c r="Q751" s="9"/>
      <c r="R751" s="8"/>
      <c r="S751" s="9"/>
      <c r="T751" s="9"/>
      <c r="U751" s="8"/>
      <c r="V751" s="9"/>
      <c r="W751" s="9"/>
      <c r="X751" s="9"/>
      <c r="Y751" s="8"/>
      <c r="Z751" s="9"/>
      <c r="AA751" s="8"/>
      <c r="AT751" s="8"/>
      <c r="AV751" s="31"/>
      <c r="AY751" s="31"/>
      <c r="AZ751" s="21"/>
      <c r="BA751" s="23"/>
      <c r="BN751" s="18"/>
      <c r="BP751" s="54"/>
      <c r="BR751" s="54"/>
      <c r="BT751" s="18"/>
      <c r="BV751" s="18"/>
      <c r="BW751" s="18"/>
      <c r="CD751" s="18"/>
      <c r="CG751" s="18"/>
      <c r="CR751" s="18"/>
      <c r="CV751" s="18"/>
      <c r="DA751" s="18"/>
      <c r="DL751" s="18"/>
      <c r="DN751" s="18"/>
      <c r="DS751" s="43" t="s">
        <v>397</v>
      </c>
    </row>
    <row r="752" spans="1:123" x14ac:dyDescent="0.25">
      <c r="A752">
        <v>751</v>
      </c>
      <c r="D752" s="12"/>
      <c r="E752" s="14"/>
      <c r="H752" s="16"/>
      <c r="I752" s="11"/>
      <c r="J752" s="39"/>
      <c r="K752" s="39"/>
      <c r="L752" s="39"/>
      <c r="M752" s="39"/>
      <c r="N752" s="42"/>
      <c r="O752" s="8"/>
      <c r="P752" s="9"/>
      <c r="Q752" s="9"/>
      <c r="R752" s="8"/>
      <c r="S752" s="9"/>
      <c r="T752" s="9"/>
      <c r="U752" s="8"/>
      <c r="V752" s="9"/>
      <c r="W752" s="9"/>
      <c r="X752" s="9"/>
      <c r="Y752" s="8"/>
      <c r="Z752" s="9"/>
      <c r="AA752" s="8"/>
      <c r="AT752" s="8"/>
      <c r="AV752" s="31"/>
      <c r="AY752" s="31"/>
      <c r="AZ752" s="21"/>
      <c r="BA752" s="23"/>
      <c r="BN752" s="18"/>
      <c r="BP752" s="54"/>
      <c r="BR752" s="54"/>
      <c r="BT752" s="18"/>
      <c r="BV752" s="18"/>
      <c r="BW752" s="18"/>
      <c r="CD752" s="18"/>
      <c r="CG752" s="18"/>
      <c r="CR752" s="18"/>
      <c r="CV752" s="18"/>
      <c r="DA752" s="18"/>
      <c r="DL752" s="18"/>
      <c r="DN752" s="18"/>
      <c r="DS752" s="43" t="s">
        <v>397</v>
      </c>
    </row>
    <row r="753" spans="1:123" x14ac:dyDescent="0.25">
      <c r="A753">
        <v>752</v>
      </c>
      <c r="D753" s="12"/>
      <c r="E753" s="14"/>
      <c r="H753" s="16"/>
      <c r="I753" s="11"/>
      <c r="J753" s="39"/>
      <c r="K753" s="39"/>
      <c r="L753" s="39"/>
      <c r="M753" s="39"/>
      <c r="N753" s="42"/>
      <c r="O753" s="8"/>
      <c r="P753" s="9"/>
      <c r="Q753" s="9"/>
      <c r="R753" s="8"/>
      <c r="S753" s="9"/>
      <c r="T753" s="9"/>
      <c r="U753" s="8"/>
      <c r="V753" s="9"/>
      <c r="W753" s="9"/>
      <c r="X753" s="9"/>
      <c r="Y753" s="8"/>
      <c r="Z753" s="9"/>
      <c r="AA753" s="8"/>
      <c r="AT753" s="8"/>
      <c r="AV753" s="31"/>
      <c r="AY753" s="31"/>
      <c r="AZ753" s="21"/>
      <c r="BA753" s="23"/>
      <c r="BN753" s="18"/>
      <c r="BP753" s="54"/>
      <c r="BR753" s="54"/>
      <c r="BT753" s="18"/>
      <c r="BV753" s="18"/>
      <c r="BW753" s="18"/>
      <c r="CD753" s="18"/>
      <c r="CG753" s="18"/>
      <c r="CR753" s="18"/>
      <c r="CV753" s="18"/>
      <c r="DA753" s="18"/>
      <c r="DL753" s="18"/>
      <c r="DN753" s="18"/>
      <c r="DS753" s="43" t="s">
        <v>397</v>
      </c>
    </row>
    <row r="754" spans="1:123" x14ac:dyDescent="0.25">
      <c r="A754">
        <v>753</v>
      </c>
      <c r="D754" s="12"/>
      <c r="E754" s="14"/>
      <c r="H754" s="16"/>
      <c r="I754" s="11"/>
      <c r="J754" s="39"/>
      <c r="K754" s="39"/>
      <c r="L754" s="39"/>
      <c r="M754" s="39"/>
      <c r="N754" s="42"/>
      <c r="O754" s="8"/>
      <c r="P754" s="9"/>
      <c r="Q754" s="9"/>
      <c r="R754" s="8"/>
      <c r="S754" s="9"/>
      <c r="T754" s="9"/>
      <c r="U754" s="8"/>
      <c r="V754" s="9"/>
      <c r="W754" s="9"/>
      <c r="X754" s="9"/>
      <c r="Y754" s="8"/>
      <c r="Z754" s="9"/>
      <c r="AA754" s="8"/>
      <c r="AT754" s="8"/>
      <c r="AV754" s="31"/>
      <c r="AY754" s="31"/>
      <c r="AZ754" s="21"/>
      <c r="BA754" s="23"/>
      <c r="BN754" s="18"/>
      <c r="BP754" s="54"/>
      <c r="BR754" s="54"/>
      <c r="BT754" s="18"/>
      <c r="BV754" s="18"/>
      <c r="BW754" s="18"/>
      <c r="CD754" s="18"/>
      <c r="CG754" s="18"/>
      <c r="CR754" s="18"/>
      <c r="CV754" s="18"/>
      <c r="DA754" s="18"/>
      <c r="DL754" s="18"/>
      <c r="DN754" s="18"/>
      <c r="DS754" s="43" t="s">
        <v>397</v>
      </c>
    </row>
    <row r="755" spans="1:123" x14ac:dyDescent="0.25">
      <c r="A755">
        <v>754</v>
      </c>
      <c r="D755" s="12"/>
      <c r="E755" s="14"/>
      <c r="H755" s="16"/>
      <c r="I755" s="11"/>
      <c r="J755" s="39"/>
      <c r="K755" s="39"/>
      <c r="L755" s="39"/>
      <c r="M755" s="39"/>
      <c r="N755" s="42"/>
      <c r="O755" s="8"/>
      <c r="P755" s="9"/>
      <c r="Q755" s="9"/>
      <c r="R755" s="8"/>
      <c r="S755" s="9"/>
      <c r="T755" s="9"/>
      <c r="U755" s="8"/>
      <c r="V755" s="9"/>
      <c r="W755" s="9"/>
      <c r="X755" s="9"/>
      <c r="Y755" s="8"/>
      <c r="Z755" s="9"/>
      <c r="AA755" s="8"/>
      <c r="AT755" s="8"/>
      <c r="AV755" s="31"/>
      <c r="AY755" s="31"/>
      <c r="AZ755" s="21"/>
      <c r="BA755" s="23"/>
      <c r="BN755" s="18"/>
      <c r="BP755" s="54"/>
      <c r="BR755" s="54"/>
      <c r="BT755" s="18"/>
      <c r="BV755" s="18"/>
      <c r="BW755" s="18"/>
      <c r="CD755" s="18"/>
      <c r="CG755" s="18"/>
      <c r="CR755" s="18"/>
      <c r="CV755" s="18"/>
      <c r="DA755" s="18"/>
      <c r="DL755" s="18"/>
      <c r="DN755" s="18"/>
      <c r="DS755" s="43" t="s">
        <v>397</v>
      </c>
    </row>
    <row r="756" spans="1:123" x14ac:dyDescent="0.25">
      <c r="A756">
        <v>755</v>
      </c>
      <c r="D756" s="12"/>
      <c r="E756" s="14"/>
      <c r="H756" s="16"/>
      <c r="I756" s="11"/>
      <c r="J756" s="39"/>
      <c r="K756" s="39"/>
      <c r="L756" s="39"/>
      <c r="M756" s="39"/>
      <c r="N756" s="42"/>
      <c r="O756" s="8"/>
      <c r="P756" s="9"/>
      <c r="Q756" s="9"/>
      <c r="R756" s="8"/>
      <c r="S756" s="9"/>
      <c r="T756" s="9"/>
      <c r="U756" s="8"/>
      <c r="V756" s="9"/>
      <c r="W756" s="9"/>
      <c r="X756" s="9"/>
      <c r="Y756" s="8"/>
      <c r="Z756" s="9"/>
      <c r="AA756" s="8"/>
      <c r="AT756" s="8"/>
      <c r="AV756" s="31"/>
      <c r="AY756" s="31"/>
      <c r="AZ756" s="21"/>
      <c r="BA756" s="23"/>
      <c r="BN756" s="18"/>
      <c r="BP756" s="54"/>
      <c r="BR756" s="54"/>
      <c r="BT756" s="18"/>
      <c r="BV756" s="18"/>
      <c r="BW756" s="18"/>
      <c r="CD756" s="18"/>
      <c r="CG756" s="18"/>
      <c r="CR756" s="18"/>
      <c r="CV756" s="18"/>
      <c r="DA756" s="18"/>
      <c r="DL756" s="18"/>
      <c r="DN756" s="18"/>
      <c r="DS756" s="43" t="s">
        <v>397</v>
      </c>
    </row>
    <row r="757" spans="1:123" x14ac:dyDescent="0.25">
      <c r="A757">
        <v>756</v>
      </c>
      <c r="D757" s="12"/>
      <c r="E757" s="14"/>
      <c r="H757" s="16"/>
      <c r="I757" s="11"/>
      <c r="J757" s="39"/>
      <c r="K757" s="39"/>
      <c r="L757" s="39"/>
      <c r="M757" s="39"/>
      <c r="N757" s="42"/>
      <c r="O757" s="8"/>
      <c r="P757" s="9"/>
      <c r="Q757" s="9"/>
      <c r="R757" s="8"/>
      <c r="S757" s="9"/>
      <c r="T757" s="9"/>
      <c r="U757" s="8"/>
      <c r="V757" s="9"/>
      <c r="W757" s="9"/>
      <c r="X757" s="9"/>
      <c r="Y757" s="8"/>
      <c r="Z757" s="9"/>
      <c r="AA757" s="8"/>
      <c r="AT757" s="8"/>
      <c r="AV757" s="31"/>
      <c r="AY757" s="31"/>
      <c r="AZ757" s="21"/>
      <c r="BA757" s="23"/>
      <c r="BN757" s="18"/>
      <c r="BP757" s="54"/>
      <c r="BR757" s="54"/>
      <c r="BT757" s="18"/>
      <c r="BV757" s="18"/>
      <c r="BW757" s="18"/>
      <c r="CD757" s="18"/>
      <c r="CG757" s="18"/>
      <c r="CR757" s="18"/>
      <c r="CV757" s="18"/>
      <c r="DA757" s="18"/>
      <c r="DL757" s="18"/>
      <c r="DN757" s="18"/>
      <c r="DS757" s="43" t="s">
        <v>397</v>
      </c>
    </row>
    <row r="758" spans="1:123" x14ac:dyDescent="0.25">
      <c r="A758">
        <v>757</v>
      </c>
      <c r="D758" s="12"/>
      <c r="E758" s="14"/>
      <c r="H758" s="16"/>
      <c r="I758" s="11"/>
      <c r="J758" s="39"/>
      <c r="K758" s="39"/>
      <c r="L758" s="39"/>
      <c r="M758" s="39"/>
      <c r="N758" s="42"/>
      <c r="O758" s="8"/>
      <c r="P758" s="9"/>
      <c r="Q758" s="9"/>
      <c r="R758" s="8"/>
      <c r="S758" s="9"/>
      <c r="T758" s="9"/>
      <c r="U758" s="8"/>
      <c r="V758" s="9"/>
      <c r="W758" s="9"/>
      <c r="X758" s="9"/>
      <c r="Y758" s="8"/>
      <c r="Z758" s="9"/>
      <c r="AA758" s="8"/>
      <c r="AT758" s="8"/>
      <c r="AV758" s="31"/>
      <c r="AY758" s="31"/>
      <c r="AZ758" s="21"/>
      <c r="BA758" s="23"/>
      <c r="BN758" s="18"/>
      <c r="BP758" s="54"/>
      <c r="BR758" s="54"/>
      <c r="BT758" s="18"/>
      <c r="BV758" s="18"/>
      <c r="BW758" s="18"/>
      <c r="CD758" s="18"/>
      <c r="CG758" s="18"/>
      <c r="CR758" s="18"/>
      <c r="CV758" s="18"/>
      <c r="DA758" s="18"/>
      <c r="DL758" s="18"/>
      <c r="DN758" s="18"/>
      <c r="DS758" s="43" t="s">
        <v>397</v>
      </c>
    </row>
    <row r="759" spans="1:123" x14ac:dyDescent="0.25">
      <c r="A759">
        <v>758</v>
      </c>
      <c r="D759" s="12"/>
      <c r="E759" s="14"/>
      <c r="H759" s="16"/>
      <c r="I759" s="11"/>
      <c r="J759" s="39"/>
      <c r="K759" s="39"/>
      <c r="L759" s="39"/>
      <c r="M759" s="39"/>
      <c r="N759" s="42"/>
      <c r="O759" s="8"/>
      <c r="P759" s="9"/>
      <c r="Q759" s="9"/>
      <c r="R759" s="8"/>
      <c r="S759" s="9"/>
      <c r="T759" s="9"/>
      <c r="U759" s="8"/>
      <c r="V759" s="9"/>
      <c r="W759" s="9"/>
      <c r="X759" s="9"/>
      <c r="Y759" s="8"/>
      <c r="Z759" s="9"/>
      <c r="AA759" s="8"/>
      <c r="AT759" s="8"/>
      <c r="AV759" s="31"/>
      <c r="AY759" s="31"/>
      <c r="AZ759" s="21"/>
      <c r="BA759" s="23"/>
      <c r="BN759" s="18"/>
      <c r="BP759" s="54"/>
      <c r="BR759" s="54"/>
      <c r="BT759" s="18"/>
      <c r="BV759" s="18"/>
      <c r="BW759" s="18"/>
      <c r="CD759" s="18"/>
      <c r="CG759" s="18"/>
      <c r="CR759" s="18"/>
      <c r="CV759" s="18"/>
      <c r="DA759" s="18"/>
      <c r="DL759" s="18"/>
      <c r="DN759" s="18"/>
      <c r="DS759" s="43" t="s">
        <v>397</v>
      </c>
    </row>
    <row r="760" spans="1:123" x14ac:dyDescent="0.25">
      <c r="A760">
        <v>759</v>
      </c>
      <c r="D760" s="12"/>
      <c r="E760" s="14"/>
      <c r="H760" s="16"/>
      <c r="I760" s="11"/>
      <c r="J760" s="39"/>
      <c r="K760" s="39"/>
      <c r="L760" s="39"/>
      <c r="M760" s="39"/>
      <c r="N760" s="42"/>
      <c r="O760" s="8"/>
      <c r="P760" s="9"/>
      <c r="Q760" s="9"/>
      <c r="R760" s="8"/>
      <c r="S760" s="9"/>
      <c r="T760" s="9"/>
      <c r="U760" s="8"/>
      <c r="V760" s="9"/>
      <c r="W760" s="9"/>
      <c r="X760" s="9"/>
      <c r="Y760" s="8"/>
      <c r="Z760" s="9"/>
      <c r="AA760" s="8"/>
      <c r="AT760" s="8"/>
      <c r="AV760" s="31"/>
      <c r="AY760" s="31"/>
      <c r="AZ760" s="21"/>
      <c r="BA760" s="23"/>
      <c r="BN760" s="18"/>
      <c r="BP760" s="54"/>
      <c r="BR760" s="54"/>
      <c r="BT760" s="18"/>
      <c r="BV760" s="18"/>
      <c r="BW760" s="18"/>
      <c r="CD760" s="18"/>
      <c r="CG760" s="18"/>
      <c r="CR760" s="18"/>
      <c r="CV760" s="18"/>
      <c r="DA760" s="18"/>
      <c r="DL760" s="18"/>
      <c r="DN760" s="18"/>
      <c r="DS760" s="43" t="s">
        <v>397</v>
      </c>
    </row>
    <row r="761" spans="1:123" x14ac:dyDescent="0.25">
      <c r="A761">
        <v>760</v>
      </c>
      <c r="D761" s="12"/>
      <c r="E761" s="14"/>
      <c r="H761" s="16"/>
      <c r="I761" s="11"/>
      <c r="J761" s="39"/>
      <c r="K761" s="39"/>
      <c r="L761" s="39"/>
      <c r="M761" s="39"/>
      <c r="N761" s="42"/>
      <c r="O761" s="8"/>
      <c r="P761" s="9"/>
      <c r="Q761" s="9"/>
      <c r="R761" s="8"/>
      <c r="S761" s="9"/>
      <c r="T761" s="9"/>
      <c r="U761" s="8"/>
      <c r="V761" s="9"/>
      <c r="W761" s="9"/>
      <c r="X761" s="9"/>
      <c r="Y761" s="8"/>
      <c r="Z761" s="9"/>
      <c r="AA761" s="8"/>
      <c r="AT761" s="8"/>
      <c r="AV761" s="31"/>
      <c r="AY761" s="31"/>
      <c r="AZ761" s="21"/>
      <c r="BA761" s="23"/>
      <c r="BN761" s="18"/>
      <c r="BP761" s="54"/>
      <c r="BR761" s="54"/>
      <c r="BT761" s="18"/>
      <c r="BV761" s="18"/>
      <c r="BW761" s="18"/>
      <c r="CD761" s="18"/>
      <c r="CG761" s="18"/>
      <c r="CR761" s="18"/>
      <c r="CV761" s="18"/>
      <c r="DA761" s="18"/>
      <c r="DL761" s="18"/>
      <c r="DN761" s="18"/>
      <c r="DS761" s="43" t="s">
        <v>397</v>
      </c>
    </row>
    <row r="762" spans="1:123" x14ac:dyDescent="0.25">
      <c r="A762">
        <v>761</v>
      </c>
      <c r="D762" s="12"/>
      <c r="E762" s="14"/>
      <c r="H762" s="16"/>
      <c r="I762" s="11"/>
      <c r="J762" s="39"/>
      <c r="K762" s="39"/>
      <c r="L762" s="39"/>
      <c r="M762" s="39"/>
      <c r="N762" s="42"/>
      <c r="O762" s="8"/>
      <c r="P762" s="9"/>
      <c r="Q762" s="9"/>
      <c r="R762" s="8"/>
      <c r="S762" s="9"/>
      <c r="T762" s="9"/>
      <c r="U762" s="8"/>
      <c r="V762" s="9"/>
      <c r="W762" s="9"/>
      <c r="X762" s="9"/>
      <c r="Y762" s="8"/>
      <c r="Z762" s="9"/>
      <c r="AA762" s="8"/>
      <c r="AT762" s="8"/>
      <c r="AV762" s="31"/>
      <c r="AY762" s="31"/>
      <c r="AZ762" s="21"/>
      <c r="BA762" s="23"/>
      <c r="BN762" s="18"/>
      <c r="BP762" s="54"/>
      <c r="BR762" s="54"/>
      <c r="BT762" s="18"/>
      <c r="BV762" s="18"/>
      <c r="BW762" s="18"/>
      <c r="CD762" s="18"/>
      <c r="CG762" s="18"/>
      <c r="CR762" s="18"/>
      <c r="CV762" s="18"/>
      <c r="DA762" s="18"/>
      <c r="DL762" s="18"/>
      <c r="DN762" s="18"/>
      <c r="DS762" s="43" t="s">
        <v>397</v>
      </c>
    </row>
    <row r="763" spans="1:123" x14ac:dyDescent="0.25">
      <c r="A763">
        <v>762</v>
      </c>
      <c r="D763" s="12"/>
      <c r="E763" s="14"/>
      <c r="H763" s="16"/>
      <c r="I763" s="11"/>
      <c r="J763" s="39"/>
      <c r="K763" s="39"/>
      <c r="L763" s="39"/>
      <c r="M763" s="39"/>
      <c r="N763" s="42"/>
      <c r="O763" s="8"/>
      <c r="P763" s="9"/>
      <c r="Q763" s="9"/>
      <c r="R763" s="8"/>
      <c r="S763" s="9"/>
      <c r="T763" s="9"/>
      <c r="U763" s="8"/>
      <c r="V763" s="9"/>
      <c r="W763" s="9"/>
      <c r="X763" s="9"/>
      <c r="Y763" s="8"/>
      <c r="Z763" s="9"/>
      <c r="AA763" s="8"/>
      <c r="AT763" s="8"/>
      <c r="AV763" s="31"/>
      <c r="AY763" s="31"/>
      <c r="AZ763" s="21"/>
      <c r="BA763" s="23"/>
      <c r="BN763" s="18"/>
      <c r="BP763" s="54"/>
      <c r="BR763" s="54"/>
      <c r="BT763" s="18"/>
      <c r="BV763" s="18"/>
      <c r="BW763" s="18"/>
      <c r="CD763" s="18"/>
      <c r="CG763" s="18"/>
      <c r="CR763" s="18"/>
      <c r="CV763" s="18"/>
      <c r="DA763" s="18"/>
      <c r="DL763" s="18"/>
      <c r="DN763" s="18"/>
      <c r="DS763" s="43" t="s">
        <v>397</v>
      </c>
    </row>
    <row r="764" spans="1:123" x14ac:dyDescent="0.25">
      <c r="A764">
        <v>763</v>
      </c>
      <c r="D764" s="12"/>
      <c r="E764" s="14"/>
      <c r="H764" s="16"/>
      <c r="I764" s="11"/>
      <c r="J764" s="39"/>
      <c r="K764" s="39"/>
      <c r="L764" s="39"/>
      <c r="M764" s="39"/>
      <c r="N764" s="42"/>
      <c r="O764" s="8"/>
      <c r="P764" s="9"/>
      <c r="Q764" s="9"/>
      <c r="R764" s="8"/>
      <c r="S764" s="9"/>
      <c r="T764" s="9"/>
      <c r="U764" s="8"/>
      <c r="V764" s="9"/>
      <c r="W764" s="9"/>
      <c r="X764" s="9"/>
      <c r="Y764" s="8"/>
      <c r="Z764" s="9"/>
      <c r="AA764" s="8"/>
      <c r="AT764" s="8"/>
      <c r="AV764" s="31"/>
      <c r="AY764" s="31"/>
      <c r="AZ764" s="21"/>
      <c r="BA764" s="23"/>
      <c r="BN764" s="18"/>
      <c r="BP764" s="54"/>
      <c r="BR764" s="54"/>
      <c r="BT764" s="18"/>
      <c r="BV764" s="18"/>
      <c r="BW764" s="18"/>
      <c r="CD764" s="18"/>
      <c r="CG764" s="18"/>
      <c r="CR764" s="18"/>
      <c r="CV764" s="18"/>
      <c r="DA764" s="18"/>
      <c r="DL764" s="18"/>
      <c r="DN764" s="18"/>
      <c r="DS764" s="43" t="s">
        <v>397</v>
      </c>
    </row>
    <row r="765" spans="1:123" x14ac:dyDescent="0.25">
      <c r="A765">
        <v>764</v>
      </c>
      <c r="D765" s="12"/>
      <c r="E765" s="14"/>
      <c r="H765" s="16"/>
      <c r="I765" s="11"/>
      <c r="J765" s="39"/>
      <c r="K765" s="39"/>
      <c r="L765" s="39"/>
      <c r="M765" s="39"/>
      <c r="N765" s="42"/>
      <c r="O765" s="8"/>
      <c r="P765" s="9"/>
      <c r="Q765" s="9"/>
      <c r="R765" s="8"/>
      <c r="S765" s="9"/>
      <c r="T765" s="9"/>
      <c r="U765" s="8"/>
      <c r="V765" s="9"/>
      <c r="W765" s="9"/>
      <c r="X765" s="9"/>
      <c r="Y765" s="8"/>
      <c r="Z765" s="9"/>
      <c r="AA765" s="8"/>
      <c r="AT765" s="8"/>
      <c r="AV765" s="31"/>
      <c r="AY765" s="31"/>
      <c r="AZ765" s="21"/>
      <c r="BA765" s="23"/>
      <c r="BN765" s="18"/>
      <c r="BP765" s="54"/>
      <c r="BR765" s="54"/>
      <c r="BT765" s="18"/>
      <c r="BV765" s="18"/>
      <c r="BW765" s="18"/>
      <c r="CD765" s="18"/>
      <c r="CG765" s="18"/>
      <c r="CR765" s="18"/>
      <c r="CV765" s="18"/>
      <c r="DA765" s="18"/>
      <c r="DL765" s="18"/>
      <c r="DN765" s="18"/>
      <c r="DS765" s="43" t="s">
        <v>397</v>
      </c>
    </row>
    <row r="766" spans="1:123" x14ac:dyDescent="0.25">
      <c r="A766">
        <v>765</v>
      </c>
      <c r="D766" s="12"/>
      <c r="E766" s="14"/>
      <c r="H766" s="16"/>
      <c r="I766" s="11"/>
      <c r="J766" s="39"/>
      <c r="K766" s="39"/>
      <c r="L766" s="39"/>
      <c r="M766" s="39"/>
      <c r="N766" s="42"/>
      <c r="O766" s="8"/>
      <c r="P766" s="9"/>
      <c r="Q766" s="9"/>
      <c r="R766" s="8"/>
      <c r="S766" s="9"/>
      <c r="T766" s="9"/>
      <c r="U766" s="8"/>
      <c r="V766" s="9"/>
      <c r="W766" s="9"/>
      <c r="X766" s="9"/>
      <c r="Y766" s="8"/>
      <c r="Z766" s="9"/>
      <c r="AA766" s="8"/>
      <c r="AT766" s="8"/>
      <c r="AV766" s="31"/>
      <c r="AY766" s="31"/>
      <c r="AZ766" s="21"/>
      <c r="BA766" s="23"/>
      <c r="BN766" s="18"/>
      <c r="BP766" s="54"/>
      <c r="BR766" s="54"/>
      <c r="BT766" s="18"/>
      <c r="BV766" s="18"/>
      <c r="BW766" s="18"/>
      <c r="CD766" s="18"/>
      <c r="CG766" s="18"/>
      <c r="CR766" s="18"/>
      <c r="CV766" s="18"/>
      <c r="DA766" s="18"/>
      <c r="DL766" s="18"/>
      <c r="DN766" s="18"/>
      <c r="DS766" s="43" t="s">
        <v>397</v>
      </c>
    </row>
    <row r="767" spans="1:123" x14ac:dyDescent="0.25">
      <c r="A767">
        <v>766</v>
      </c>
      <c r="D767" s="12"/>
      <c r="E767" s="14"/>
      <c r="H767" s="16"/>
      <c r="I767" s="11"/>
      <c r="J767" s="39"/>
      <c r="K767" s="39"/>
      <c r="L767" s="39"/>
      <c r="M767" s="39"/>
      <c r="N767" s="42"/>
      <c r="O767" s="8"/>
      <c r="P767" s="9"/>
      <c r="Q767" s="9"/>
      <c r="R767" s="8"/>
      <c r="S767" s="9"/>
      <c r="T767" s="9"/>
      <c r="U767" s="8"/>
      <c r="V767" s="9"/>
      <c r="W767" s="9"/>
      <c r="X767" s="9"/>
      <c r="Y767" s="8"/>
      <c r="Z767" s="9"/>
      <c r="AA767" s="8"/>
      <c r="AT767" s="8"/>
      <c r="AV767" s="31"/>
      <c r="AY767" s="31"/>
      <c r="AZ767" s="21"/>
      <c r="BA767" s="23"/>
      <c r="BN767" s="18"/>
      <c r="BP767" s="54"/>
      <c r="BR767" s="54"/>
      <c r="BT767" s="18"/>
      <c r="BV767" s="18"/>
      <c r="BW767" s="18"/>
      <c r="CD767" s="18"/>
      <c r="CG767" s="18"/>
      <c r="CR767" s="18"/>
      <c r="CV767" s="18"/>
      <c r="DA767" s="18"/>
      <c r="DL767" s="18"/>
      <c r="DN767" s="18"/>
      <c r="DS767" s="43" t="s">
        <v>397</v>
      </c>
    </row>
    <row r="768" spans="1:123" x14ac:dyDescent="0.25">
      <c r="A768">
        <v>767</v>
      </c>
      <c r="D768" s="12"/>
      <c r="E768" s="14"/>
      <c r="H768" s="16"/>
      <c r="I768" s="11"/>
      <c r="J768" s="39"/>
      <c r="K768" s="39"/>
      <c r="L768" s="39"/>
      <c r="M768" s="39"/>
      <c r="N768" s="42"/>
      <c r="O768" s="8"/>
      <c r="P768" s="9"/>
      <c r="Q768" s="9"/>
      <c r="R768" s="8"/>
      <c r="S768" s="9"/>
      <c r="T768" s="9"/>
      <c r="U768" s="8"/>
      <c r="V768" s="9"/>
      <c r="W768" s="9"/>
      <c r="X768" s="9"/>
      <c r="Y768" s="8"/>
      <c r="Z768" s="9"/>
      <c r="AA768" s="8"/>
      <c r="AT768" s="8"/>
      <c r="AV768" s="31"/>
      <c r="AY768" s="31"/>
      <c r="AZ768" s="21"/>
      <c r="BA768" s="23"/>
      <c r="BN768" s="18"/>
      <c r="BP768" s="54"/>
      <c r="BR768" s="54"/>
      <c r="BT768" s="18"/>
      <c r="BV768" s="18"/>
      <c r="BW768" s="18"/>
      <c r="CD768" s="18"/>
      <c r="CG768" s="18"/>
      <c r="CR768" s="18"/>
      <c r="CV768" s="18"/>
      <c r="DA768" s="18"/>
      <c r="DL768" s="18"/>
      <c r="DN768" s="18"/>
      <c r="DS768" s="43" t="s">
        <v>397</v>
      </c>
    </row>
    <row r="769" spans="1:123" x14ac:dyDescent="0.25">
      <c r="A769">
        <v>768</v>
      </c>
      <c r="D769" s="12"/>
      <c r="E769" s="14"/>
      <c r="H769" s="16"/>
      <c r="I769" s="11"/>
      <c r="J769" s="39"/>
      <c r="K769" s="39"/>
      <c r="L769" s="39"/>
      <c r="M769" s="39"/>
      <c r="N769" s="42"/>
      <c r="O769" s="8"/>
      <c r="P769" s="9"/>
      <c r="Q769" s="9"/>
      <c r="R769" s="8"/>
      <c r="S769" s="9"/>
      <c r="T769" s="9"/>
      <c r="U769" s="8"/>
      <c r="V769" s="9"/>
      <c r="W769" s="9"/>
      <c r="X769" s="9"/>
      <c r="Y769" s="8"/>
      <c r="Z769" s="9"/>
      <c r="AA769" s="8"/>
      <c r="AT769" s="8"/>
      <c r="AV769" s="31"/>
      <c r="AY769" s="31"/>
      <c r="AZ769" s="21"/>
      <c r="BA769" s="23"/>
      <c r="BN769" s="18"/>
      <c r="BP769" s="54"/>
      <c r="BR769" s="54"/>
      <c r="BT769" s="18"/>
      <c r="BV769" s="18"/>
      <c r="BW769" s="18"/>
      <c r="CD769" s="18"/>
      <c r="CG769" s="18"/>
      <c r="CR769" s="18"/>
      <c r="CV769" s="18"/>
      <c r="DA769" s="18"/>
      <c r="DL769" s="18"/>
      <c r="DN769" s="18"/>
      <c r="DS769" s="43" t="s">
        <v>397</v>
      </c>
    </row>
    <row r="770" spans="1:123" x14ac:dyDescent="0.25">
      <c r="A770">
        <v>769</v>
      </c>
      <c r="D770" s="12"/>
      <c r="E770" s="14"/>
      <c r="H770" s="16"/>
      <c r="I770" s="11"/>
      <c r="J770" s="39"/>
      <c r="K770" s="39"/>
      <c r="L770" s="39"/>
      <c r="M770" s="39"/>
      <c r="N770" s="42"/>
      <c r="O770" s="8"/>
      <c r="P770" s="9"/>
      <c r="Q770" s="9"/>
      <c r="R770" s="8"/>
      <c r="S770" s="9"/>
      <c r="T770" s="9"/>
      <c r="U770" s="8"/>
      <c r="V770" s="9"/>
      <c r="W770" s="9"/>
      <c r="X770" s="9"/>
      <c r="Y770" s="8"/>
      <c r="Z770" s="9"/>
      <c r="AA770" s="8"/>
      <c r="AT770" s="8"/>
      <c r="AV770" s="31"/>
      <c r="AY770" s="31"/>
      <c r="AZ770" s="21"/>
      <c r="BA770" s="23"/>
      <c r="BN770" s="18"/>
      <c r="BP770" s="54"/>
      <c r="BR770" s="54"/>
      <c r="BT770" s="18"/>
      <c r="BV770" s="18"/>
      <c r="BW770" s="18"/>
      <c r="CD770" s="18"/>
      <c r="CG770" s="18"/>
      <c r="CR770" s="18"/>
      <c r="CV770" s="18"/>
      <c r="DA770" s="18"/>
      <c r="DL770" s="18"/>
      <c r="DN770" s="18"/>
      <c r="DS770" s="43" t="s">
        <v>397</v>
      </c>
    </row>
    <row r="771" spans="1:123" x14ac:dyDescent="0.25">
      <c r="A771">
        <v>770</v>
      </c>
      <c r="D771" s="12"/>
      <c r="E771" s="14"/>
      <c r="H771" s="16"/>
      <c r="I771" s="11"/>
      <c r="J771" s="39"/>
      <c r="K771" s="39"/>
      <c r="L771" s="39"/>
      <c r="M771" s="39"/>
      <c r="N771" s="42"/>
      <c r="O771" s="8"/>
      <c r="P771" s="9"/>
      <c r="Q771" s="9"/>
      <c r="R771" s="8"/>
      <c r="S771" s="9"/>
      <c r="T771" s="9"/>
      <c r="U771" s="8"/>
      <c r="V771" s="9"/>
      <c r="W771" s="9"/>
      <c r="X771" s="9"/>
      <c r="Y771" s="8"/>
      <c r="Z771" s="9"/>
      <c r="AA771" s="8"/>
      <c r="AT771" s="8"/>
      <c r="AV771" s="31"/>
      <c r="AY771" s="31"/>
      <c r="AZ771" s="21"/>
      <c r="BA771" s="23"/>
      <c r="BN771" s="18"/>
      <c r="BP771" s="54"/>
      <c r="BR771" s="54"/>
      <c r="BT771" s="18"/>
      <c r="BV771" s="18"/>
      <c r="BW771" s="18"/>
      <c r="CD771" s="18"/>
      <c r="CG771" s="18"/>
      <c r="CR771" s="18"/>
      <c r="CV771" s="18"/>
      <c r="DA771" s="18"/>
      <c r="DL771" s="18"/>
      <c r="DN771" s="18"/>
      <c r="DS771" s="43" t="s">
        <v>397</v>
      </c>
    </row>
    <row r="772" spans="1:123" x14ac:dyDescent="0.25">
      <c r="A772">
        <v>771</v>
      </c>
      <c r="D772" s="12"/>
      <c r="E772" s="14"/>
      <c r="H772" s="16"/>
      <c r="I772" s="11"/>
      <c r="J772" s="39"/>
      <c r="K772" s="39"/>
      <c r="L772" s="39"/>
      <c r="M772" s="39"/>
      <c r="N772" s="42"/>
      <c r="O772" s="8"/>
      <c r="P772" s="9"/>
      <c r="Q772" s="9"/>
      <c r="R772" s="8"/>
      <c r="S772" s="9"/>
      <c r="T772" s="9"/>
      <c r="U772" s="8"/>
      <c r="V772" s="9"/>
      <c r="W772" s="9"/>
      <c r="X772" s="9"/>
      <c r="Y772" s="8"/>
      <c r="Z772" s="9"/>
      <c r="AA772" s="8"/>
      <c r="AT772" s="8"/>
      <c r="AV772" s="31"/>
      <c r="AY772" s="31"/>
      <c r="AZ772" s="21"/>
      <c r="BA772" s="23"/>
      <c r="BN772" s="18"/>
      <c r="BP772" s="54"/>
      <c r="BR772" s="54"/>
      <c r="BT772" s="18"/>
      <c r="BV772" s="18"/>
      <c r="BW772" s="18"/>
      <c r="CD772" s="18"/>
      <c r="CG772" s="18"/>
      <c r="CR772" s="18"/>
      <c r="CV772" s="18"/>
      <c r="DA772" s="18"/>
      <c r="DL772" s="18"/>
      <c r="DN772" s="18"/>
      <c r="DS772" s="43" t="s">
        <v>397</v>
      </c>
    </row>
    <row r="773" spans="1:123" x14ac:dyDescent="0.25">
      <c r="A773">
        <v>772</v>
      </c>
      <c r="D773" s="12"/>
      <c r="E773" s="14"/>
      <c r="H773" s="16"/>
      <c r="I773" s="11"/>
      <c r="J773" s="39"/>
      <c r="K773" s="39"/>
      <c r="L773" s="39"/>
      <c r="M773" s="39"/>
      <c r="N773" s="42"/>
      <c r="O773" s="8"/>
      <c r="P773" s="9"/>
      <c r="Q773" s="9"/>
      <c r="R773" s="8"/>
      <c r="S773" s="9"/>
      <c r="T773" s="9"/>
      <c r="U773" s="8"/>
      <c r="V773" s="9"/>
      <c r="W773" s="9"/>
      <c r="X773" s="9"/>
      <c r="Y773" s="8"/>
      <c r="Z773" s="9"/>
      <c r="AA773" s="8"/>
      <c r="AT773" s="8"/>
      <c r="AV773" s="31"/>
      <c r="AY773" s="31"/>
      <c r="AZ773" s="21"/>
      <c r="BA773" s="23"/>
      <c r="BN773" s="18"/>
      <c r="BP773" s="54"/>
      <c r="BR773" s="54"/>
      <c r="BT773" s="18"/>
      <c r="BV773" s="18"/>
      <c r="BW773" s="18"/>
      <c r="CD773" s="18"/>
      <c r="CG773" s="18"/>
      <c r="CR773" s="18"/>
      <c r="CV773" s="18"/>
      <c r="DA773" s="18"/>
      <c r="DL773" s="18"/>
      <c r="DN773" s="18"/>
      <c r="DS773" s="43" t="s">
        <v>397</v>
      </c>
    </row>
    <row r="774" spans="1:123" x14ac:dyDescent="0.25">
      <c r="A774">
        <v>773</v>
      </c>
      <c r="D774" s="12"/>
      <c r="E774" s="14"/>
      <c r="H774" s="16"/>
      <c r="I774" s="11"/>
      <c r="J774" s="39"/>
      <c r="K774" s="39"/>
      <c r="L774" s="39"/>
      <c r="M774" s="39"/>
      <c r="N774" s="42"/>
      <c r="O774" s="8"/>
      <c r="P774" s="9"/>
      <c r="Q774" s="9"/>
      <c r="R774" s="8"/>
      <c r="S774" s="9"/>
      <c r="T774" s="9"/>
      <c r="U774" s="8"/>
      <c r="V774" s="9"/>
      <c r="W774" s="9"/>
      <c r="X774" s="9"/>
      <c r="Y774" s="8"/>
      <c r="Z774" s="9"/>
      <c r="AA774" s="8"/>
      <c r="AT774" s="8"/>
      <c r="AV774" s="31"/>
      <c r="AY774" s="31"/>
      <c r="AZ774" s="21"/>
      <c r="BA774" s="23"/>
      <c r="BN774" s="18"/>
      <c r="BP774" s="54"/>
      <c r="BR774" s="54"/>
      <c r="BT774" s="18"/>
      <c r="BV774" s="18"/>
      <c r="BW774" s="18"/>
      <c r="CD774" s="18"/>
      <c r="CG774" s="18"/>
      <c r="CR774" s="18"/>
      <c r="CV774" s="18"/>
      <c r="DA774" s="18"/>
      <c r="DL774" s="18"/>
      <c r="DN774" s="18"/>
      <c r="DS774" s="43" t="s">
        <v>397</v>
      </c>
    </row>
    <row r="775" spans="1:123" x14ac:dyDescent="0.25">
      <c r="A775">
        <v>774</v>
      </c>
      <c r="D775" s="12"/>
      <c r="E775" s="14"/>
      <c r="H775" s="16"/>
      <c r="I775" s="11"/>
      <c r="J775" s="39"/>
      <c r="K775" s="39"/>
      <c r="L775" s="39"/>
      <c r="M775" s="39"/>
      <c r="N775" s="42"/>
      <c r="O775" s="8"/>
      <c r="P775" s="9"/>
      <c r="Q775" s="9"/>
      <c r="R775" s="8"/>
      <c r="S775" s="9"/>
      <c r="T775" s="9"/>
      <c r="U775" s="8"/>
      <c r="V775" s="9"/>
      <c r="W775" s="9"/>
      <c r="X775" s="9"/>
      <c r="Y775" s="8"/>
      <c r="Z775" s="9"/>
      <c r="AA775" s="8"/>
      <c r="AT775" s="8"/>
      <c r="AV775" s="31"/>
      <c r="AY775" s="31"/>
      <c r="AZ775" s="21"/>
      <c r="BA775" s="23"/>
      <c r="BN775" s="18"/>
      <c r="BP775" s="54"/>
      <c r="BR775" s="54"/>
      <c r="BT775" s="18"/>
      <c r="BV775" s="18"/>
      <c r="BW775" s="18"/>
      <c r="CD775" s="18"/>
      <c r="CG775" s="18"/>
      <c r="CR775" s="18"/>
      <c r="CV775" s="18"/>
      <c r="DA775" s="18"/>
      <c r="DL775" s="18"/>
      <c r="DN775" s="18"/>
      <c r="DS775" s="43" t="s">
        <v>397</v>
      </c>
    </row>
    <row r="776" spans="1:123" x14ac:dyDescent="0.25">
      <c r="A776">
        <v>775</v>
      </c>
      <c r="D776" s="12"/>
      <c r="E776" s="14"/>
      <c r="H776" s="16"/>
      <c r="I776" s="11"/>
      <c r="J776" s="39"/>
      <c r="K776" s="39"/>
      <c r="L776" s="39"/>
      <c r="M776" s="39"/>
      <c r="N776" s="42"/>
      <c r="O776" s="8"/>
      <c r="P776" s="9"/>
      <c r="Q776" s="9"/>
      <c r="R776" s="8"/>
      <c r="S776" s="9"/>
      <c r="T776" s="9"/>
      <c r="U776" s="8"/>
      <c r="V776" s="9"/>
      <c r="W776" s="9"/>
      <c r="X776" s="9"/>
      <c r="Y776" s="8"/>
      <c r="Z776" s="9"/>
      <c r="AA776" s="8"/>
      <c r="AT776" s="8"/>
      <c r="AV776" s="31"/>
      <c r="AY776" s="31"/>
      <c r="AZ776" s="21"/>
      <c r="BA776" s="23"/>
      <c r="BN776" s="18"/>
      <c r="BP776" s="54"/>
      <c r="BR776" s="54"/>
      <c r="BT776" s="18"/>
      <c r="BV776" s="18"/>
      <c r="BW776" s="18"/>
      <c r="CD776" s="18"/>
      <c r="CG776" s="18"/>
      <c r="CR776" s="18"/>
      <c r="CV776" s="18"/>
      <c r="DA776" s="18"/>
      <c r="DL776" s="18"/>
      <c r="DN776" s="18"/>
      <c r="DS776" s="43" t="s">
        <v>397</v>
      </c>
    </row>
    <row r="777" spans="1:123" x14ac:dyDescent="0.25">
      <c r="A777">
        <v>776</v>
      </c>
      <c r="D777" s="12"/>
      <c r="E777" s="14"/>
      <c r="H777" s="16"/>
      <c r="I777" s="11"/>
      <c r="J777" s="39"/>
      <c r="K777" s="39"/>
      <c r="L777" s="39"/>
      <c r="M777" s="39"/>
      <c r="N777" s="42"/>
      <c r="O777" s="8"/>
      <c r="P777" s="9"/>
      <c r="Q777" s="9"/>
      <c r="R777" s="8"/>
      <c r="S777" s="9"/>
      <c r="T777" s="9"/>
      <c r="U777" s="8"/>
      <c r="V777" s="9"/>
      <c r="W777" s="9"/>
      <c r="X777" s="9"/>
      <c r="Y777" s="8"/>
      <c r="Z777" s="9"/>
      <c r="AA777" s="8"/>
      <c r="AT777" s="8"/>
      <c r="AV777" s="31"/>
      <c r="AY777" s="31"/>
      <c r="AZ777" s="21"/>
      <c r="BA777" s="23"/>
      <c r="BN777" s="18"/>
      <c r="BP777" s="54"/>
      <c r="BR777" s="54"/>
      <c r="BT777" s="18"/>
      <c r="BV777" s="18"/>
      <c r="BW777" s="18"/>
      <c r="CD777" s="18"/>
      <c r="CG777" s="18"/>
      <c r="CR777" s="18"/>
      <c r="CV777" s="18"/>
      <c r="DA777" s="18"/>
      <c r="DL777" s="18"/>
      <c r="DN777" s="18"/>
      <c r="DS777" s="43" t="s">
        <v>397</v>
      </c>
    </row>
    <row r="778" spans="1:123" x14ac:dyDescent="0.25">
      <c r="A778">
        <v>777</v>
      </c>
      <c r="D778" s="12"/>
      <c r="E778" s="14"/>
      <c r="H778" s="16"/>
      <c r="I778" s="11"/>
      <c r="J778" s="39"/>
      <c r="K778" s="39"/>
      <c r="L778" s="39"/>
      <c r="M778" s="39"/>
      <c r="N778" s="42"/>
      <c r="O778" s="8"/>
      <c r="P778" s="9"/>
      <c r="Q778" s="9"/>
      <c r="R778" s="8"/>
      <c r="S778" s="9"/>
      <c r="T778" s="9"/>
      <c r="U778" s="8"/>
      <c r="V778" s="9"/>
      <c r="W778" s="9"/>
      <c r="X778" s="9"/>
      <c r="Y778" s="8"/>
      <c r="Z778" s="9"/>
      <c r="AA778" s="8"/>
      <c r="AT778" s="8"/>
      <c r="AV778" s="31"/>
      <c r="AY778" s="31"/>
      <c r="AZ778" s="21"/>
      <c r="BA778" s="23"/>
      <c r="BN778" s="18"/>
      <c r="BP778" s="54"/>
      <c r="BR778" s="54"/>
      <c r="BT778" s="18"/>
      <c r="BV778" s="18"/>
      <c r="BW778" s="18"/>
      <c r="CD778" s="18"/>
      <c r="CG778" s="18"/>
      <c r="CR778" s="18"/>
      <c r="CV778" s="18"/>
      <c r="DA778" s="18"/>
      <c r="DL778" s="18"/>
      <c r="DN778" s="18"/>
      <c r="DS778" s="43" t="s">
        <v>397</v>
      </c>
    </row>
    <row r="779" spans="1:123" x14ac:dyDescent="0.25">
      <c r="A779">
        <v>778</v>
      </c>
      <c r="D779" s="12"/>
      <c r="E779" s="14"/>
      <c r="H779" s="16"/>
      <c r="I779" s="11"/>
      <c r="J779" s="39"/>
      <c r="K779" s="39"/>
      <c r="L779" s="39"/>
      <c r="M779" s="39"/>
      <c r="N779" s="42"/>
      <c r="O779" s="8"/>
      <c r="P779" s="9"/>
      <c r="Q779" s="9"/>
      <c r="R779" s="8"/>
      <c r="S779" s="9"/>
      <c r="T779" s="9"/>
      <c r="U779" s="8"/>
      <c r="V779" s="9"/>
      <c r="W779" s="9"/>
      <c r="X779" s="9"/>
      <c r="Y779" s="8"/>
      <c r="Z779" s="9"/>
      <c r="AA779" s="8"/>
      <c r="AT779" s="8"/>
      <c r="AV779" s="31"/>
      <c r="AY779" s="31"/>
      <c r="AZ779" s="21"/>
      <c r="BA779" s="23"/>
      <c r="BN779" s="18"/>
      <c r="BP779" s="54"/>
      <c r="BR779" s="54"/>
      <c r="BT779" s="18"/>
      <c r="BV779" s="18"/>
      <c r="BW779" s="18"/>
      <c r="CD779" s="18"/>
      <c r="CG779" s="18"/>
      <c r="CR779" s="18"/>
      <c r="CV779" s="18"/>
      <c r="DA779" s="18"/>
      <c r="DL779" s="18"/>
      <c r="DN779" s="18"/>
      <c r="DS779" s="43" t="s">
        <v>397</v>
      </c>
    </row>
    <row r="780" spans="1:123" x14ac:dyDescent="0.25">
      <c r="A780">
        <v>779</v>
      </c>
      <c r="D780" s="12"/>
      <c r="E780" s="14"/>
      <c r="H780" s="16"/>
      <c r="I780" s="11"/>
      <c r="J780" s="39"/>
      <c r="K780" s="39"/>
      <c r="L780" s="39"/>
      <c r="M780" s="39"/>
      <c r="N780" s="42"/>
      <c r="O780" s="8"/>
      <c r="P780" s="9"/>
      <c r="Q780" s="9"/>
      <c r="R780" s="8"/>
      <c r="S780" s="9"/>
      <c r="T780" s="9"/>
      <c r="U780" s="8"/>
      <c r="V780" s="9"/>
      <c r="W780" s="9"/>
      <c r="X780" s="9"/>
      <c r="Y780" s="8"/>
      <c r="Z780" s="9"/>
      <c r="AA780" s="8"/>
      <c r="AT780" s="8"/>
      <c r="AV780" s="31"/>
      <c r="AY780" s="31"/>
      <c r="AZ780" s="21"/>
      <c r="BA780" s="23"/>
      <c r="BN780" s="18"/>
      <c r="BP780" s="54"/>
      <c r="BR780" s="54"/>
      <c r="BT780" s="18"/>
      <c r="BV780" s="18"/>
      <c r="BW780" s="18"/>
      <c r="CD780" s="18"/>
      <c r="CG780" s="18"/>
      <c r="CR780" s="18"/>
      <c r="CV780" s="18"/>
      <c r="DA780" s="18"/>
      <c r="DL780" s="18"/>
      <c r="DN780" s="18"/>
      <c r="DS780" s="43" t="s">
        <v>397</v>
      </c>
    </row>
    <row r="781" spans="1:123" x14ac:dyDescent="0.25">
      <c r="A781">
        <v>780</v>
      </c>
      <c r="D781" s="12"/>
      <c r="E781" s="14"/>
      <c r="H781" s="16"/>
      <c r="I781" s="11"/>
      <c r="J781" s="39"/>
      <c r="K781" s="39"/>
      <c r="L781" s="39"/>
      <c r="M781" s="39"/>
      <c r="N781" s="42"/>
      <c r="O781" s="8"/>
      <c r="P781" s="9"/>
      <c r="Q781" s="9"/>
      <c r="R781" s="8"/>
      <c r="S781" s="9"/>
      <c r="T781" s="9"/>
      <c r="U781" s="8"/>
      <c r="V781" s="9"/>
      <c r="W781" s="9"/>
      <c r="X781" s="9"/>
      <c r="Y781" s="8"/>
      <c r="Z781" s="9"/>
      <c r="AA781" s="8"/>
      <c r="AT781" s="8"/>
      <c r="AV781" s="31"/>
      <c r="AY781" s="31"/>
      <c r="AZ781" s="21"/>
      <c r="BA781" s="23"/>
      <c r="BN781" s="18"/>
      <c r="BP781" s="54"/>
      <c r="BR781" s="54"/>
      <c r="BT781" s="18"/>
      <c r="BV781" s="18"/>
      <c r="BW781" s="18"/>
      <c r="CD781" s="18"/>
      <c r="CG781" s="18"/>
      <c r="CR781" s="18"/>
      <c r="CV781" s="18"/>
      <c r="DA781" s="18"/>
      <c r="DL781" s="18"/>
      <c r="DN781" s="18"/>
      <c r="DS781" s="43" t="s">
        <v>397</v>
      </c>
    </row>
    <row r="782" spans="1:123" x14ac:dyDescent="0.25">
      <c r="A782">
        <v>781</v>
      </c>
      <c r="D782" s="12"/>
      <c r="E782" s="14"/>
      <c r="H782" s="16"/>
      <c r="I782" s="11"/>
      <c r="J782" s="39"/>
      <c r="K782" s="39"/>
      <c r="L782" s="39"/>
      <c r="M782" s="39"/>
      <c r="N782" s="42"/>
      <c r="O782" s="8"/>
      <c r="P782" s="9"/>
      <c r="Q782" s="9"/>
      <c r="R782" s="8"/>
      <c r="S782" s="9"/>
      <c r="T782" s="9"/>
      <c r="U782" s="8"/>
      <c r="V782" s="9"/>
      <c r="W782" s="9"/>
      <c r="X782" s="9"/>
      <c r="Y782" s="8"/>
      <c r="Z782" s="9"/>
      <c r="AA782" s="8"/>
      <c r="AT782" s="8"/>
      <c r="AV782" s="31"/>
      <c r="AY782" s="31"/>
      <c r="AZ782" s="21"/>
      <c r="BA782" s="23"/>
      <c r="BN782" s="18"/>
      <c r="BP782" s="54"/>
      <c r="BR782" s="54"/>
      <c r="BT782" s="18"/>
      <c r="BV782" s="18"/>
      <c r="BW782" s="18"/>
      <c r="CD782" s="18"/>
      <c r="CG782" s="18"/>
      <c r="CR782" s="18"/>
      <c r="CV782" s="18"/>
      <c r="DA782" s="18"/>
      <c r="DL782" s="18"/>
      <c r="DN782" s="18"/>
      <c r="DS782" s="43" t="s">
        <v>397</v>
      </c>
    </row>
    <row r="783" spans="1:123" x14ac:dyDescent="0.25">
      <c r="A783">
        <v>782</v>
      </c>
      <c r="D783" s="12"/>
      <c r="E783" s="14"/>
      <c r="H783" s="16"/>
      <c r="I783" s="11"/>
      <c r="J783" s="39"/>
      <c r="K783" s="39"/>
      <c r="L783" s="39"/>
      <c r="M783" s="39"/>
      <c r="N783" s="42"/>
      <c r="O783" s="8"/>
      <c r="P783" s="9"/>
      <c r="Q783" s="9"/>
      <c r="R783" s="8"/>
      <c r="S783" s="9"/>
      <c r="T783" s="9"/>
      <c r="U783" s="8"/>
      <c r="V783" s="9"/>
      <c r="W783" s="9"/>
      <c r="X783" s="9"/>
      <c r="Y783" s="8"/>
      <c r="Z783" s="9"/>
      <c r="AA783" s="8"/>
      <c r="AT783" s="8"/>
      <c r="AV783" s="31"/>
      <c r="AY783" s="31"/>
      <c r="AZ783" s="21"/>
      <c r="BA783" s="23"/>
      <c r="BN783" s="18"/>
      <c r="BP783" s="54"/>
      <c r="BR783" s="54"/>
      <c r="BT783" s="18"/>
      <c r="BV783" s="18"/>
      <c r="BW783" s="18"/>
      <c r="CD783" s="18"/>
      <c r="CG783" s="18"/>
      <c r="CR783" s="18"/>
      <c r="CV783" s="18"/>
      <c r="DA783" s="18"/>
      <c r="DL783" s="18"/>
      <c r="DN783" s="18"/>
      <c r="DS783" s="43" t="s">
        <v>397</v>
      </c>
    </row>
    <row r="784" spans="1:123" x14ac:dyDescent="0.25">
      <c r="A784">
        <v>783</v>
      </c>
      <c r="D784" s="12"/>
      <c r="E784" s="14"/>
      <c r="H784" s="16"/>
      <c r="I784" s="11"/>
      <c r="J784" s="39"/>
      <c r="K784" s="39"/>
      <c r="L784" s="39"/>
      <c r="M784" s="39"/>
      <c r="N784" s="42"/>
      <c r="O784" s="8"/>
      <c r="P784" s="9"/>
      <c r="Q784" s="9"/>
      <c r="R784" s="8"/>
      <c r="S784" s="9"/>
      <c r="T784" s="9"/>
      <c r="U784" s="8"/>
      <c r="V784" s="9"/>
      <c r="W784" s="9"/>
      <c r="X784" s="9"/>
      <c r="Y784" s="8"/>
      <c r="Z784" s="9"/>
      <c r="AA784" s="8"/>
      <c r="AT784" s="8"/>
      <c r="AV784" s="31"/>
      <c r="AY784" s="31"/>
      <c r="AZ784" s="21"/>
      <c r="BA784" s="23"/>
      <c r="BN784" s="18"/>
      <c r="BP784" s="54"/>
      <c r="BR784" s="54"/>
      <c r="BT784" s="18"/>
      <c r="BV784" s="18"/>
      <c r="BW784" s="18"/>
      <c r="CD784" s="18"/>
      <c r="CG784" s="18"/>
      <c r="CR784" s="18"/>
      <c r="CV784" s="18"/>
      <c r="DA784" s="18"/>
      <c r="DL784" s="18"/>
      <c r="DN784" s="18"/>
      <c r="DS784" s="43" t="s">
        <v>397</v>
      </c>
    </row>
    <row r="785" spans="1:123" x14ac:dyDescent="0.25">
      <c r="A785">
        <v>784</v>
      </c>
      <c r="D785" s="12"/>
      <c r="E785" s="14"/>
      <c r="H785" s="16"/>
      <c r="I785" s="11"/>
      <c r="J785" s="39"/>
      <c r="K785" s="39"/>
      <c r="L785" s="39"/>
      <c r="M785" s="39"/>
      <c r="N785" s="42"/>
      <c r="O785" s="8"/>
      <c r="P785" s="9"/>
      <c r="Q785" s="9"/>
      <c r="R785" s="8"/>
      <c r="S785" s="9"/>
      <c r="T785" s="9"/>
      <c r="U785" s="8"/>
      <c r="V785" s="9"/>
      <c r="W785" s="9"/>
      <c r="X785" s="9"/>
      <c r="Y785" s="8"/>
      <c r="Z785" s="9"/>
      <c r="AA785" s="8"/>
      <c r="AT785" s="8"/>
      <c r="AV785" s="31"/>
      <c r="AY785" s="31"/>
      <c r="AZ785" s="21"/>
      <c r="BA785" s="23"/>
      <c r="BN785" s="18"/>
      <c r="BP785" s="54"/>
      <c r="BR785" s="54"/>
      <c r="BT785" s="18"/>
      <c r="BV785" s="18"/>
      <c r="BW785" s="18"/>
      <c r="CD785" s="18"/>
      <c r="CG785" s="18"/>
      <c r="CR785" s="18"/>
      <c r="CV785" s="18"/>
      <c r="DA785" s="18"/>
      <c r="DL785" s="18"/>
      <c r="DN785" s="18"/>
      <c r="DS785" s="43" t="s">
        <v>397</v>
      </c>
    </row>
    <row r="786" spans="1:123" x14ac:dyDescent="0.25">
      <c r="A786">
        <v>785</v>
      </c>
      <c r="D786" s="12"/>
      <c r="E786" s="14"/>
      <c r="H786" s="16"/>
      <c r="I786" s="11"/>
      <c r="J786" s="39"/>
      <c r="K786" s="39"/>
      <c r="L786" s="39"/>
      <c r="M786" s="39"/>
      <c r="N786" s="42"/>
      <c r="O786" s="8"/>
      <c r="P786" s="9"/>
      <c r="Q786" s="9"/>
      <c r="R786" s="8"/>
      <c r="S786" s="9"/>
      <c r="T786" s="9"/>
      <c r="U786" s="8"/>
      <c r="V786" s="9"/>
      <c r="W786" s="9"/>
      <c r="X786" s="9"/>
      <c r="Y786" s="8"/>
      <c r="Z786" s="9"/>
      <c r="AA786" s="8"/>
      <c r="AT786" s="8"/>
      <c r="AV786" s="31"/>
      <c r="AY786" s="31"/>
      <c r="AZ786" s="21"/>
      <c r="BA786" s="23"/>
      <c r="BN786" s="18"/>
      <c r="BP786" s="54"/>
      <c r="BR786" s="54"/>
      <c r="BT786" s="18"/>
      <c r="BV786" s="18"/>
      <c r="BW786" s="18"/>
      <c r="CD786" s="18"/>
      <c r="CG786" s="18"/>
      <c r="CR786" s="18"/>
      <c r="CV786" s="18"/>
      <c r="DA786" s="18"/>
      <c r="DL786" s="18"/>
      <c r="DN786" s="18"/>
      <c r="DS786" s="43" t="s">
        <v>397</v>
      </c>
    </row>
    <row r="787" spans="1:123" x14ac:dyDescent="0.25">
      <c r="A787">
        <v>786</v>
      </c>
      <c r="D787" s="12"/>
      <c r="E787" s="14"/>
      <c r="H787" s="16"/>
      <c r="I787" s="11"/>
      <c r="J787" s="39"/>
      <c r="K787" s="39"/>
      <c r="L787" s="39"/>
      <c r="M787" s="39"/>
      <c r="N787" s="42"/>
      <c r="O787" s="8"/>
      <c r="P787" s="9"/>
      <c r="Q787" s="9"/>
      <c r="R787" s="8"/>
      <c r="S787" s="9"/>
      <c r="T787" s="9"/>
      <c r="U787" s="8"/>
      <c r="V787" s="9"/>
      <c r="W787" s="9"/>
      <c r="X787" s="9"/>
      <c r="Y787" s="8"/>
      <c r="Z787" s="9"/>
      <c r="AA787" s="8"/>
      <c r="AT787" s="8"/>
      <c r="AV787" s="31"/>
      <c r="AY787" s="31"/>
      <c r="AZ787" s="21"/>
      <c r="BA787" s="23"/>
      <c r="BN787" s="18"/>
      <c r="BP787" s="54"/>
      <c r="BR787" s="54"/>
      <c r="BT787" s="18"/>
      <c r="BV787" s="18"/>
      <c r="BW787" s="18"/>
      <c r="CD787" s="18"/>
      <c r="CG787" s="18"/>
      <c r="CR787" s="18"/>
      <c r="CV787" s="18"/>
      <c r="DA787" s="18"/>
      <c r="DL787" s="18"/>
      <c r="DN787" s="18"/>
      <c r="DS787" s="43" t="s">
        <v>397</v>
      </c>
    </row>
    <row r="788" spans="1:123" x14ac:dyDescent="0.25">
      <c r="A788">
        <v>787</v>
      </c>
      <c r="D788" s="12"/>
      <c r="E788" s="14"/>
      <c r="H788" s="16"/>
      <c r="I788" s="11"/>
      <c r="J788" s="39"/>
      <c r="K788" s="39"/>
      <c r="L788" s="39"/>
      <c r="M788" s="39"/>
      <c r="N788" s="42"/>
      <c r="O788" s="8"/>
      <c r="P788" s="9"/>
      <c r="Q788" s="9"/>
      <c r="R788" s="8"/>
      <c r="S788" s="9"/>
      <c r="T788" s="9"/>
      <c r="U788" s="8"/>
      <c r="V788" s="9"/>
      <c r="W788" s="9"/>
      <c r="X788" s="9"/>
      <c r="Y788" s="8"/>
      <c r="Z788" s="9"/>
      <c r="AA788" s="8"/>
      <c r="AT788" s="8"/>
      <c r="AV788" s="31"/>
      <c r="AY788" s="31"/>
      <c r="AZ788" s="21"/>
      <c r="BA788" s="23"/>
      <c r="BN788" s="18"/>
      <c r="BP788" s="54"/>
      <c r="BR788" s="54"/>
      <c r="BT788" s="18"/>
      <c r="BV788" s="18"/>
      <c r="BW788" s="18"/>
      <c r="CD788" s="18"/>
      <c r="CG788" s="18"/>
      <c r="CR788" s="18"/>
      <c r="CV788" s="18"/>
      <c r="DA788" s="18"/>
      <c r="DL788" s="18"/>
      <c r="DN788" s="18"/>
      <c r="DS788" s="43" t="s">
        <v>397</v>
      </c>
    </row>
    <row r="789" spans="1:123" x14ac:dyDescent="0.25">
      <c r="A789">
        <v>788</v>
      </c>
      <c r="D789" s="12"/>
      <c r="E789" s="14"/>
      <c r="H789" s="16"/>
      <c r="I789" s="11"/>
      <c r="J789" s="39"/>
      <c r="K789" s="39"/>
      <c r="L789" s="39"/>
      <c r="M789" s="39"/>
      <c r="N789" s="42"/>
      <c r="O789" s="8"/>
      <c r="P789" s="9"/>
      <c r="Q789" s="9"/>
      <c r="R789" s="8"/>
      <c r="S789" s="9"/>
      <c r="T789" s="9"/>
      <c r="U789" s="8"/>
      <c r="V789" s="9"/>
      <c r="W789" s="9"/>
      <c r="X789" s="9"/>
      <c r="Y789" s="8"/>
      <c r="Z789" s="9"/>
      <c r="AA789" s="8"/>
      <c r="AT789" s="8"/>
      <c r="AV789" s="31"/>
      <c r="AY789" s="31"/>
      <c r="AZ789" s="21"/>
      <c r="BA789" s="23"/>
      <c r="BN789" s="18"/>
      <c r="BP789" s="54"/>
      <c r="BR789" s="54"/>
      <c r="BT789" s="18"/>
      <c r="BV789" s="18"/>
      <c r="BW789" s="18"/>
      <c r="CD789" s="18"/>
      <c r="CG789" s="18"/>
      <c r="CR789" s="18"/>
      <c r="CV789" s="18"/>
      <c r="DA789" s="18"/>
      <c r="DL789" s="18"/>
      <c r="DN789" s="18"/>
      <c r="DS789" s="43" t="s">
        <v>397</v>
      </c>
    </row>
    <row r="790" spans="1:123" x14ac:dyDescent="0.25">
      <c r="A790">
        <v>789</v>
      </c>
      <c r="D790" s="12"/>
      <c r="E790" s="14"/>
      <c r="H790" s="16"/>
      <c r="I790" s="11"/>
      <c r="J790" s="39"/>
      <c r="K790" s="39"/>
      <c r="L790" s="39"/>
      <c r="M790" s="39"/>
      <c r="N790" s="42"/>
      <c r="O790" s="8"/>
      <c r="P790" s="9"/>
      <c r="Q790" s="9"/>
      <c r="R790" s="8"/>
      <c r="S790" s="9"/>
      <c r="T790" s="9"/>
      <c r="U790" s="8"/>
      <c r="V790" s="9"/>
      <c r="W790" s="9"/>
      <c r="X790" s="9"/>
      <c r="Y790" s="8"/>
      <c r="Z790" s="9"/>
      <c r="AA790" s="8"/>
      <c r="AT790" s="8"/>
      <c r="AV790" s="31"/>
      <c r="AY790" s="31"/>
      <c r="AZ790" s="21"/>
      <c r="BA790" s="23"/>
      <c r="BN790" s="18"/>
      <c r="BP790" s="54"/>
      <c r="BR790" s="54"/>
      <c r="BT790" s="18"/>
      <c r="BV790" s="18"/>
      <c r="BW790" s="18"/>
      <c r="CD790" s="18"/>
      <c r="CG790" s="18"/>
      <c r="CR790" s="18"/>
      <c r="CV790" s="18"/>
      <c r="DA790" s="18"/>
      <c r="DL790" s="18"/>
      <c r="DN790" s="18"/>
      <c r="DS790" s="43" t="s">
        <v>397</v>
      </c>
    </row>
    <row r="791" spans="1:123" x14ac:dyDescent="0.25">
      <c r="A791">
        <v>790</v>
      </c>
      <c r="D791" s="12"/>
      <c r="E791" s="14"/>
      <c r="H791" s="16"/>
      <c r="I791" s="11"/>
      <c r="J791" s="39"/>
      <c r="K791" s="39"/>
      <c r="L791" s="39"/>
      <c r="M791" s="39"/>
      <c r="N791" s="42"/>
      <c r="O791" s="8"/>
      <c r="P791" s="9"/>
      <c r="Q791" s="9"/>
      <c r="R791" s="8"/>
      <c r="S791" s="9"/>
      <c r="T791" s="9"/>
      <c r="U791" s="8"/>
      <c r="V791" s="9"/>
      <c r="W791" s="9"/>
      <c r="X791" s="9"/>
      <c r="Y791" s="8"/>
      <c r="Z791" s="9"/>
      <c r="AA791" s="8"/>
      <c r="AT791" s="8"/>
      <c r="AV791" s="31"/>
      <c r="AY791" s="31"/>
      <c r="AZ791" s="21"/>
      <c r="BA791" s="23"/>
      <c r="BN791" s="18"/>
      <c r="BP791" s="54"/>
      <c r="BR791" s="54"/>
      <c r="BT791" s="18"/>
      <c r="BV791" s="18"/>
      <c r="BW791" s="18"/>
      <c r="CD791" s="18"/>
      <c r="CG791" s="18"/>
      <c r="CR791" s="18"/>
      <c r="CV791" s="18"/>
      <c r="DA791" s="18"/>
      <c r="DL791" s="18"/>
      <c r="DN791" s="18"/>
      <c r="DS791" s="43" t="s">
        <v>397</v>
      </c>
    </row>
    <row r="792" spans="1:123" x14ac:dyDescent="0.25">
      <c r="A792">
        <v>791</v>
      </c>
      <c r="D792" s="12"/>
      <c r="E792" s="14"/>
      <c r="H792" s="16"/>
      <c r="I792" s="11"/>
      <c r="J792" s="39"/>
      <c r="K792" s="39"/>
      <c r="L792" s="39"/>
      <c r="M792" s="39"/>
      <c r="N792" s="42"/>
      <c r="O792" s="8"/>
      <c r="P792" s="9"/>
      <c r="Q792" s="9"/>
      <c r="R792" s="8"/>
      <c r="S792" s="9"/>
      <c r="T792" s="9"/>
      <c r="U792" s="8"/>
      <c r="V792" s="9"/>
      <c r="W792" s="9"/>
      <c r="X792" s="9"/>
      <c r="Y792" s="8"/>
      <c r="Z792" s="9"/>
      <c r="AA792" s="8"/>
      <c r="AT792" s="8"/>
      <c r="AV792" s="31"/>
      <c r="AY792" s="31"/>
      <c r="AZ792" s="21"/>
      <c r="BA792" s="23"/>
      <c r="BN792" s="18"/>
      <c r="BP792" s="54"/>
      <c r="BR792" s="54"/>
      <c r="BT792" s="18"/>
      <c r="BV792" s="18"/>
      <c r="BW792" s="18"/>
      <c r="CD792" s="18"/>
      <c r="CG792" s="18"/>
      <c r="CR792" s="18"/>
      <c r="CV792" s="18"/>
      <c r="DA792" s="18"/>
      <c r="DL792" s="18"/>
      <c r="DN792" s="18"/>
      <c r="DS792" s="43" t="s">
        <v>397</v>
      </c>
    </row>
    <row r="793" spans="1:123" x14ac:dyDescent="0.25">
      <c r="A793">
        <v>792</v>
      </c>
      <c r="D793" s="12"/>
      <c r="E793" s="14"/>
      <c r="H793" s="16"/>
      <c r="I793" s="11"/>
      <c r="J793" s="39"/>
      <c r="K793" s="39"/>
      <c r="L793" s="39"/>
      <c r="M793" s="39"/>
      <c r="N793" s="42"/>
      <c r="O793" s="8"/>
      <c r="P793" s="9"/>
      <c r="Q793" s="9"/>
      <c r="R793" s="8"/>
      <c r="S793" s="9"/>
      <c r="T793" s="9"/>
      <c r="U793" s="8"/>
      <c r="V793" s="9"/>
      <c r="W793" s="9"/>
      <c r="X793" s="9"/>
      <c r="Y793" s="8"/>
      <c r="Z793" s="9"/>
      <c r="AA793" s="8"/>
      <c r="AT793" s="8"/>
      <c r="AV793" s="31"/>
      <c r="AY793" s="31"/>
      <c r="AZ793" s="21"/>
      <c r="BA793" s="23"/>
      <c r="BN793" s="18"/>
      <c r="BP793" s="54"/>
      <c r="BR793" s="54"/>
      <c r="BT793" s="18"/>
      <c r="BV793" s="18"/>
      <c r="BW793" s="18"/>
      <c r="CD793" s="18"/>
      <c r="CG793" s="18"/>
      <c r="CR793" s="18"/>
      <c r="CV793" s="18"/>
      <c r="DA793" s="18"/>
      <c r="DL793" s="18"/>
      <c r="DN793" s="18"/>
      <c r="DS793" s="43" t="s">
        <v>397</v>
      </c>
    </row>
    <row r="794" spans="1:123" x14ac:dyDescent="0.25">
      <c r="A794">
        <v>793</v>
      </c>
      <c r="D794" s="12"/>
      <c r="E794" s="14"/>
      <c r="H794" s="16"/>
      <c r="I794" s="11"/>
      <c r="J794" s="39"/>
      <c r="K794" s="39"/>
      <c r="L794" s="39"/>
      <c r="M794" s="39"/>
      <c r="N794" s="42"/>
      <c r="O794" s="8"/>
      <c r="P794" s="9"/>
      <c r="Q794" s="9"/>
      <c r="R794" s="8"/>
      <c r="S794" s="9"/>
      <c r="T794" s="9"/>
      <c r="U794" s="8"/>
      <c r="V794" s="9"/>
      <c r="W794" s="9"/>
      <c r="X794" s="9"/>
      <c r="Y794" s="8"/>
      <c r="Z794" s="9"/>
      <c r="AA794" s="8"/>
      <c r="AT794" s="8"/>
      <c r="AV794" s="31"/>
      <c r="AY794" s="31"/>
      <c r="AZ794" s="21"/>
      <c r="BA794" s="23"/>
      <c r="BN794" s="18"/>
      <c r="BP794" s="54"/>
      <c r="BR794" s="54"/>
      <c r="BT794" s="18"/>
      <c r="BV794" s="18"/>
      <c r="BW794" s="18"/>
      <c r="CD794" s="18"/>
      <c r="CG794" s="18"/>
      <c r="CR794" s="18"/>
      <c r="CV794" s="18"/>
      <c r="DA794" s="18"/>
      <c r="DL794" s="18"/>
      <c r="DN794" s="18"/>
      <c r="DS794" s="43" t="s">
        <v>397</v>
      </c>
    </row>
    <row r="795" spans="1:123" x14ac:dyDescent="0.25">
      <c r="A795">
        <v>794</v>
      </c>
      <c r="D795" s="12"/>
      <c r="E795" s="14"/>
      <c r="H795" s="16"/>
      <c r="I795" s="11"/>
      <c r="J795" s="39"/>
      <c r="K795" s="39"/>
      <c r="L795" s="39"/>
      <c r="M795" s="39"/>
      <c r="N795" s="42"/>
      <c r="O795" s="8"/>
      <c r="P795" s="9"/>
      <c r="Q795" s="9"/>
      <c r="R795" s="8"/>
      <c r="S795" s="9"/>
      <c r="T795" s="9"/>
      <c r="U795" s="8"/>
      <c r="V795" s="9"/>
      <c r="W795" s="9"/>
      <c r="X795" s="9"/>
      <c r="Y795" s="8"/>
      <c r="Z795" s="9"/>
      <c r="AA795" s="8"/>
      <c r="AT795" s="8"/>
      <c r="AV795" s="31"/>
      <c r="AY795" s="31"/>
      <c r="AZ795" s="21"/>
      <c r="BA795" s="23"/>
      <c r="BN795" s="18"/>
      <c r="BP795" s="54"/>
      <c r="BR795" s="54"/>
      <c r="BT795" s="18"/>
      <c r="BV795" s="18"/>
      <c r="BW795" s="18"/>
      <c r="CD795" s="18"/>
      <c r="CG795" s="18"/>
      <c r="CR795" s="18"/>
      <c r="CV795" s="18"/>
      <c r="DA795" s="18"/>
      <c r="DL795" s="18"/>
      <c r="DN795" s="18"/>
      <c r="DS795" s="43" t="s">
        <v>397</v>
      </c>
    </row>
    <row r="796" spans="1:123" x14ac:dyDescent="0.25">
      <c r="A796">
        <v>795</v>
      </c>
      <c r="D796" s="12"/>
      <c r="E796" s="14"/>
      <c r="H796" s="16"/>
      <c r="I796" s="11"/>
      <c r="J796" s="39"/>
      <c r="K796" s="39"/>
      <c r="L796" s="39"/>
      <c r="M796" s="39"/>
      <c r="N796" s="42"/>
      <c r="O796" s="8"/>
      <c r="P796" s="9"/>
      <c r="Q796" s="9"/>
      <c r="R796" s="8"/>
      <c r="S796" s="9"/>
      <c r="T796" s="9"/>
      <c r="U796" s="8"/>
      <c r="V796" s="9"/>
      <c r="W796" s="9"/>
      <c r="X796" s="9"/>
      <c r="Y796" s="8"/>
      <c r="Z796" s="9"/>
      <c r="AA796" s="8"/>
      <c r="AT796" s="8"/>
      <c r="AV796" s="31"/>
      <c r="AY796" s="31"/>
      <c r="AZ796" s="21"/>
      <c r="BA796" s="23"/>
      <c r="BN796" s="18"/>
      <c r="BP796" s="54"/>
      <c r="BR796" s="54"/>
      <c r="BT796" s="18"/>
      <c r="BV796" s="18"/>
      <c r="BW796" s="18"/>
      <c r="CD796" s="18"/>
      <c r="CG796" s="18"/>
      <c r="CR796" s="18"/>
      <c r="CV796" s="18"/>
      <c r="DA796" s="18"/>
      <c r="DL796" s="18"/>
      <c r="DN796" s="18"/>
      <c r="DS796" s="43" t="s">
        <v>397</v>
      </c>
    </row>
    <row r="797" spans="1:123" x14ac:dyDescent="0.25">
      <c r="A797">
        <v>796</v>
      </c>
      <c r="D797" s="12"/>
      <c r="E797" s="14"/>
      <c r="H797" s="16"/>
      <c r="I797" s="11"/>
      <c r="J797" s="39"/>
      <c r="K797" s="39"/>
      <c r="L797" s="39"/>
      <c r="M797" s="39"/>
      <c r="N797" s="42"/>
      <c r="O797" s="8"/>
      <c r="P797" s="9"/>
      <c r="Q797" s="9"/>
      <c r="R797" s="8"/>
      <c r="S797" s="9"/>
      <c r="T797" s="9"/>
      <c r="U797" s="8"/>
      <c r="V797" s="9"/>
      <c r="W797" s="9"/>
      <c r="X797" s="9"/>
      <c r="Y797" s="8"/>
      <c r="Z797" s="9"/>
      <c r="AA797" s="8"/>
      <c r="AT797" s="8"/>
      <c r="AV797" s="31"/>
      <c r="AY797" s="31"/>
      <c r="AZ797" s="21"/>
      <c r="BA797" s="23"/>
      <c r="BN797" s="18"/>
      <c r="BP797" s="54"/>
      <c r="BR797" s="54"/>
      <c r="BT797" s="18"/>
      <c r="BV797" s="18"/>
      <c r="BW797" s="18"/>
      <c r="CD797" s="18"/>
      <c r="CG797" s="18"/>
      <c r="CR797" s="18"/>
      <c r="CV797" s="18"/>
      <c r="DA797" s="18"/>
      <c r="DL797" s="18"/>
      <c r="DN797" s="18"/>
      <c r="DS797" s="43" t="s">
        <v>397</v>
      </c>
    </row>
    <row r="798" spans="1:123" x14ac:dyDescent="0.25">
      <c r="A798">
        <v>797</v>
      </c>
      <c r="D798" s="12"/>
      <c r="E798" s="14"/>
      <c r="H798" s="16"/>
      <c r="I798" s="11"/>
      <c r="J798" s="39"/>
      <c r="K798" s="39"/>
      <c r="L798" s="39"/>
      <c r="M798" s="39"/>
      <c r="N798" s="42"/>
      <c r="O798" s="8"/>
      <c r="P798" s="9"/>
      <c r="Q798" s="9"/>
      <c r="R798" s="8"/>
      <c r="S798" s="9"/>
      <c r="T798" s="9"/>
      <c r="U798" s="8"/>
      <c r="V798" s="9"/>
      <c r="W798" s="9"/>
      <c r="X798" s="9"/>
      <c r="Y798" s="8"/>
      <c r="Z798" s="9"/>
      <c r="AA798" s="8"/>
      <c r="AT798" s="8"/>
      <c r="AV798" s="31"/>
      <c r="AY798" s="31"/>
      <c r="AZ798" s="21"/>
      <c r="BA798" s="23"/>
      <c r="BN798" s="18"/>
      <c r="BP798" s="54"/>
      <c r="BR798" s="54"/>
      <c r="BT798" s="18"/>
      <c r="BV798" s="18"/>
      <c r="BW798" s="18"/>
      <c r="CD798" s="18"/>
      <c r="CG798" s="18"/>
      <c r="CR798" s="18"/>
      <c r="CV798" s="18"/>
      <c r="DA798" s="18"/>
      <c r="DL798" s="18"/>
      <c r="DN798" s="18"/>
      <c r="DS798" s="43" t="s">
        <v>397</v>
      </c>
    </row>
    <row r="799" spans="1:123" x14ac:dyDescent="0.25">
      <c r="A799">
        <v>798</v>
      </c>
      <c r="D799" s="12"/>
      <c r="E799" s="14"/>
      <c r="H799" s="16"/>
      <c r="I799" s="11"/>
      <c r="J799" s="39"/>
      <c r="K799" s="39"/>
      <c r="L799" s="39"/>
      <c r="M799" s="39"/>
      <c r="N799" s="42"/>
      <c r="O799" s="8"/>
      <c r="P799" s="9"/>
      <c r="Q799" s="9"/>
      <c r="R799" s="8"/>
      <c r="S799" s="9"/>
      <c r="T799" s="9"/>
      <c r="U799" s="8"/>
      <c r="V799" s="9"/>
      <c r="W799" s="9"/>
      <c r="X799" s="9"/>
      <c r="Y799" s="8"/>
      <c r="Z799" s="9"/>
      <c r="AA799" s="8"/>
      <c r="AT799" s="8"/>
      <c r="AV799" s="31"/>
      <c r="AY799" s="31"/>
      <c r="AZ799" s="21"/>
      <c r="BA799" s="23"/>
      <c r="BN799" s="18"/>
      <c r="BP799" s="54"/>
      <c r="BR799" s="54"/>
      <c r="BT799" s="18"/>
      <c r="BV799" s="18"/>
      <c r="BW799" s="18"/>
      <c r="CD799" s="18"/>
      <c r="CG799" s="18"/>
      <c r="CR799" s="18"/>
      <c r="CV799" s="18"/>
      <c r="DA799" s="18"/>
      <c r="DL799" s="18"/>
      <c r="DN799" s="18"/>
      <c r="DS799" s="43" t="s">
        <v>397</v>
      </c>
    </row>
    <row r="800" spans="1:123" x14ac:dyDescent="0.25">
      <c r="A800">
        <v>799</v>
      </c>
      <c r="D800" s="12"/>
      <c r="E800" s="14"/>
      <c r="H800" s="16"/>
      <c r="I800" s="11"/>
      <c r="J800" s="39"/>
      <c r="K800" s="39"/>
      <c r="L800" s="39"/>
      <c r="M800" s="39"/>
      <c r="N800" s="42"/>
      <c r="O800" s="8"/>
      <c r="P800" s="9"/>
      <c r="Q800" s="9"/>
      <c r="R800" s="8"/>
      <c r="S800" s="9"/>
      <c r="T800" s="9"/>
      <c r="U800" s="8"/>
      <c r="V800" s="9"/>
      <c r="W800" s="9"/>
      <c r="X800" s="9"/>
      <c r="Y800" s="8"/>
      <c r="Z800" s="9"/>
      <c r="AA800" s="8"/>
      <c r="AT800" s="8"/>
      <c r="AV800" s="31"/>
      <c r="AY800" s="31"/>
      <c r="AZ800" s="21"/>
      <c r="BA800" s="23"/>
      <c r="BN800" s="18"/>
      <c r="BP800" s="54"/>
      <c r="BR800" s="54"/>
      <c r="BT800" s="18"/>
      <c r="BV800" s="18"/>
      <c r="BW800" s="18"/>
      <c r="CD800" s="18"/>
      <c r="CG800" s="18"/>
      <c r="CR800" s="18"/>
      <c r="CV800" s="18"/>
      <c r="DA800" s="18"/>
      <c r="DL800" s="18"/>
      <c r="DN800" s="18"/>
      <c r="DS800" s="43" t="s">
        <v>397</v>
      </c>
    </row>
    <row r="801" spans="1:123" x14ac:dyDescent="0.25">
      <c r="A801">
        <v>800</v>
      </c>
      <c r="D801" s="12"/>
      <c r="E801" s="14"/>
      <c r="H801" s="16"/>
      <c r="I801" s="11"/>
      <c r="J801" s="39"/>
      <c r="K801" s="39"/>
      <c r="L801" s="39"/>
      <c r="M801" s="39"/>
      <c r="N801" s="42"/>
      <c r="O801" s="8"/>
      <c r="P801" s="9"/>
      <c r="Q801" s="9"/>
      <c r="R801" s="8"/>
      <c r="S801" s="9"/>
      <c r="T801" s="9"/>
      <c r="U801" s="8"/>
      <c r="V801" s="9"/>
      <c r="W801" s="9"/>
      <c r="X801" s="9"/>
      <c r="Y801" s="8"/>
      <c r="Z801" s="9"/>
      <c r="AA801" s="8"/>
      <c r="AT801" s="8"/>
      <c r="AV801" s="31"/>
      <c r="AY801" s="31"/>
      <c r="AZ801" s="21"/>
      <c r="BA801" s="23"/>
      <c r="BN801" s="18"/>
      <c r="BP801" s="54"/>
      <c r="BR801" s="54"/>
      <c r="BT801" s="18"/>
      <c r="BV801" s="18"/>
      <c r="BW801" s="18"/>
      <c r="CD801" s="18"/>
      <c r="CG801" s="18"/>
      <c r="CR801" s="18"/>
      <c r="CV801" s="18"/>
      <c r="DA801" s="18"/>
      <c r="DL801" s="18"/>
      <c r="DN801" s="18"/>
      <c r="DS801" s="43" t="s">
        <v>397</v>
      </c>
    </row>
    <row r="802" spans="1:123" x14ac:dyDescent="0.25">
      <c r="A802">
        <v>801</v>
      </c>
      <c r="D802" s="12"/>
      <c r="E802" s="14"/>
      <c r="H802" s="16"/>
      <c r="I802" s="11"/>
      <c r="J802" s="39"/>
      <c r="K802" s="39"/>
      <c r="L802" s="39"/>
      <c r="M802" s="39"/>
      <c r="N802" s="42"/>
      <c r="O802" s="8"/>
      <c r="P802" s="9"/>
      <c r="Q802" s="9"/>
      <c r="R802" s="8"/>
      <c r="S802" s="9"/>
      <c r="T802" s="9"/>
      <c r="U802" s="8"/>
      <c r="V802" s="9"/>
      <c r="W802" s="9"/>
      <c r="X802" s="9"/>
      <c r="Y802" s="8"/>
      <c r="Z802" s="9"/>
      <c r="AA802" s="8"/>
      <c r="AT802" s="8"/>
      <c r="AV802" s="31"/>
      <c r="AY802" s="31"/>
      <c r="AZ802" s="21"/>
      <c r="BA802" s="23"/>
      <c r="BN802" s="18"/>
      <c r="BP802" s="54"/>
      <c r="BR802" s="54"/>
      <c r="BT802" s="18"/>
      <c r="BV802" s="18"/>
      <c r="BW802" s="18"/>
      <c r="CD802" s="18"/>
      <c r="CG802" s="18"/>
      <c r="CR802" s="18"/>
      <c r="CV802" s="18"/>
      <c r="DA802" s="18"/>
      <c r="DL802" s="18"/>
      <c r="DN802" s="18"/>
      <c r="DS802" s="43" t="s">
        <v>397</v>
      </c>
    </row>
    <row r="803" spans="1:123" x14ac:dyDescent="0.25">
      <c r="A803">
        <v>802</v>
      </c>
      <c r="D803" s="12"/>
      <c r="E803" s="14"/>
      <c r="H803" s="16"/>
      <c r="I803" s="11"/>
      <c r="J803" s="39"/>
      <c r="K803" s="39"/>
      <c r="L803" s="39"/>
      <c r="M803" s="39"/>
      <c r="N803" s="42"/>
      <c r="O803" s="8"/>
      <c r="P803" s="9"/>
      <c r="Q803" s="9"/>
      <c r="R803" s="8"/>
      <c r="S803" s="9"/>
      <c r="T803" s="9"/>
      <c r="U803" s="8"/>
      <c r="V803" s="9"/>
      <c r="W803" s="9"/>
      <c r="X803" s="9"/>
      <c r="Y803" s="8"/>
      <c r="Z803" s="9"/>
      <c r="AA803" s="8"/>
      <c r="AT803" s="8"/>
      <c r="AV803" s="31"/>
      <c r="AY803" s="31"/>
      <c r="AZ803" s="21"/>
      <c r="BA803" s="23"/>
      <c r="BN803" s="18"/>
      <c r="BP803" s="54"/>
      <c r="BR803" s="54"/>
      <c r="BT803" s="18"/>
      <c r="BV803" s="18"/>
      <c r="BW803" s="18"/>
      <c r="CD803" s="18"/>
      <c r="CG803" s="18"/>
      <c r="CR803" s="18"/>
      <c r="CV803" s="18"/>
      <c r="DA803" s="18"/>
      <c r="DL803" s="18"/>
      <c r="DN803" s="18"/>
      <c r="DS803" s="43" t="s">
        <v>397</v>
      </c>
    </row>
    <row r="804" spans="1:123" x14ac:dyDescent="0.25">
      <c r="A804">
        <v>803</v>
      </c>
      <c r="D804" s="12"/>
      <c r="E804" s="14"/>
      <c r="H804" s="16"/>
      <c r="I804" s="11"/>
      <c r="J804" s="39"/>
      <c r="K804" s="39"/>
      <c r="L804" s="39"/>
      <c r="M804" s="39"/>
      <c r="N804" s="42"/>
      <c r="O804" s="8"/>
      <c r="P804" s="9"/>
      <c r="Q804" s="9"/>
      <c r="R804" s="8"/>
      <c r="S804" s="9"/>
      <c r="T804" s="9"/>
      <c r="U804" s="8"/>
      <c r="V804" s="9"/>
      <c r="W804" s="9"/>
      <c r="X804" s="9"/>
      <c r="Y804" s="8"/>
      <c r="Z804" s="9"/>
      <c r="AA804" s="8"/>
      <c r="AT804" s="8"/>
      <c r="AV804" s="31"/>
      <c r="AY804" s="31"/>
      <c r="AZ804" s="21"/>
      <c r="BA804" s="23"/>
      <c r="BN804" s="18"/>
      <c r="BP804" s="54"/>
      <c r="BR804" s="54"/>
      <c r="BT804" s="18"/>
      <c r="BV804" s="18"/>
      <c r="BW804" s="18"/>
      <c r="CD804" s="18"/>
      <c r="CG804" s="18"/>
      <c r="CR804" s="18"/>
      <c r="CV804" s="18"/>
      <c r="DA804" s="18"/>
      <c r="DL804" s="18"/>
      <c r="DN804" s="18"/>
      <c r="DS804" s="43" t="s">
        <v>397</v>
      </c>
    </row>
    <row r="805" spans="1:123" x14ac:dyDescent="0.25">
      <c r="A805">
        <v>804</v>
      </c>
      <c r="D805" s="12"/>
      <c r="E805" s="14"/>
      <c r="H805" s="16"/>
      <c r="I805" s="11"/>
      <c r="J805" s="39"/>
      <c r="K805" s="39"/>
      <c r="L805" s="39"/>
      <c r="M805" s="39"/>
      <c r="N805" s="42"/>
      <c r="O805" s="8"/>
      <c r="P805" s="9"/>
      <c r="Q805" s="9"/>
      <c r="R805" s="8"/>
      <c r="S805" s="9"/>
      <c r="T805" s="9"/>
      <c r="U805" s="8"/>
      <c r="V805" s="9"/>
      <c r="W805" s="9"/>
      <c r="X805" s="9"/>
      <c r="Y805" s="8"/>
      <c r="Z805" s="9"/>
      <c r="AA805" s="8"/>
      <c r="AT805" s="8"/>
      <c r="AV805" s="31"/>
      <c r="AY805" s="31"/>
      <c r="AZ805" s="21"/>
      <c r="BA805" s="23"/>
      <c r="BN805" s="18"/>
      <c r="BP805" s="54"/>
      <c r="BR805" s="54"/>
      <c r="BT805" s="18"/>
      <c r="BV805" s="18"/>
      <c r="BW805" s="18"/>
      <c r="CD805" s="18"/>
      <c r="CG805" s="18"/>
      <c r="CR805" s="18"/>
      <c r="CV805" s="18"/>
      <c r="DA805" s="18"/>
      <c r="DL805" s="18"/>
      <c r="DN805" s="18"/>
      <c r="DS805" s="43" t="s">
        <v>397</v>
      </c>
    </row>
    <row r="806" spans="1:123" x14ac:dyDescent="0.25">
      <c r="A806">
        <v>805</v>
      </c>
      <c r="D806" s="12"/>
      <c r="E806" s="14"/>
      <c r="H806" s="16"/>
      <c r="I806" s="11"/>
      <c r="J806" s="39"/>
      <c r="K806" s="39"/>
      <c r="L806" s="39"/>
      <c r="M806" s="39"/>
      <c r="N806" s="42"/>
      <c r="O806" s="8"/>
      <c r="P806" s="9"/>
      <c r="Q806" s="9"/>
      <c r="R806" s="8"/>
      <c r="S806" s="9"/>
      <c r="T806" s="9"/>
      <c r="U806" s="8"/>
      <c r="V806" s="9"/>
      <c r="W806" s="9"/>
      <c r="X806" s="9"/>
      <c r="Y806" s="8"/>
      <c r="Z806" s="9"/>
      <c r="AA806" s="8"/>
      <c r="AT806" s="8"/>
      <c r="AV806" s="31"/>
      <c r="AY806" s="31"/>
      <c r="AZ806" s="21"/>
      <c r="BA806" s="23"/>
      <c r="BN806" s="18"/>
      <c r="BP806" s="54"/>
      <c r="BR806" s="54"/>
      <c r="BT806" s="18"/>
      <c r="BV806" s="18"/>
      <c r="BW806" s="18"/>
      <c r="CD806" s="18"/>
      <c r="CG806" s="18"/>
      <c r="CR806" s="18"/>
      <c r="CV806" s="18"/>
      <c r="DA806" s="18"/>
      <c r="DL806" s="18"/>
      <c r="DN806" s="18"/>
      <c r="DS806" s="43" t="s">
        <v>397</v>
      </c>
    </row>
    <row r="807" spans="1:123" x14ac:dyDescent="0.25">
      <c r="A807">
        <v>806</v>
      </c>
      <c r="D807" s="12"/>
      <c r="E807" s="14"/>
      <c r="H807" s="16"/>
      <c r="I807" s="11"/>
      <c r="J807" s="39"/>
      <c r="K807" s="39"/>
      <c r="L807" s="39"/>
      <c r="M807" s="39"/>
      <c r="N807" s="42"/>
      <c r="O807" s="8"/>
      <c r="P807" s="9"/>
      <c r="Q807" s="9"/>
      <c r="R807" s="8"/>
      <c r="S807" s="9"/>
      <c r="T807" s="9"/>
      <c r="U807" s="8"/>
      <c r="V807" s="9"/>
      <c r="W807" s="9"/>
      <c r="X807" s="9"/>
      <c r="Y807" s="8"/>
      <c r="Z807" s="9"/>
      <c r="AA807" s="8"/>
      <c r="AT807" s="8"/>
      <c r="AV807" s="31"/>
      <c r="AY807" s="31"/>
      <c r="AZ807" s="21"/>
      <c r="BA807" s="23"/>
      <c r="BN807" s="18"/>
      <c r="BP807" s="54"/>
      <c r="BR807" s="54"/>
      <c r="BT807" s="18"/>
      <c r="BV807" s="18"/>
      <c r="BW807" s="18"/>
      <c r="CD807" s="18"/>
      <c r="CG807" s="18"/>
      <c r="CR807" s="18"/>
      <c r="CV807" s="18"/>
      <c r="DA807" s="18"/>
      <c r="DL807" s="18"/>
      <c r="DN807" s="18"/>
      <c r="DS807" s="43" t="s">
        <v>397</v>
      </c>
    </row>
    <row r="808" spans="1:123" x14ac:dyDescent="0.25">
      <c r="A808">
        <v>807</v>
      </c>
      <c r="D808" s="12"/>
      <c r="E808" s="14"/>
      <c r="H808" s="16"/>
      <c r="I808" s="11"/>
      <c r="J808" s="39"/>
      <c r="K808" s="39"/>
      <c r="L808" s="39"/>
      <c r="M808" s="39"/>
      <c r="N808" s="42"/>
      <c r="O808" s="8"/>
      <c r="P808" s="9"/>
      <c r="Q808" s="9"/>
      <c r="R808" s="8"/>
      <c r="S808" s="9"/>
      <c r="T808" s="9"/>
      <c r="U808" s="8"/>
      <c r="V808" s="9"/>
      <c r="W808" s="9"/>
      <c r="X808" s="9"/>
      <c r="Y808" s="8"/>
      <c r="Z808" s="9"/>
      <c r="AA808" s="8"/>
      <c r="AT808" s="8"/>
      <c r="AV808" s="31"/>
      <c r="AY808" s="31"/>
      <c r="AZ808" s="21"/>
      <c r="BA808" s="23"/>
      <c r="BN808" s="18"/>
      <c r="BP808" s="54"/>
      <c r="BR808" s="54"/>
      <c r="BT808" s="18"/>
      <c r="BV808" s="18"/>
      <c r="BW808" s="18"/>
      <c r="CD808" s="18"/>
      <c r="CG808" s="18"/>
      <c r="CR808" s="18"/>
      <c r="CV808" s="18"/>
      <c r="DA808" s="18"/>
      <c r="DL808" s="18"/>
      <c r="DN808" s="18"/>
      <c r="DS808" s="43" t="s">
        <v>397</v>
      </c>
    </row>
    <row r="809" spans="1:123" x14ac:dyDescent="0.25">
      <c r="A809">
        <v>808</v>
      </c>
      <c r="D809" s="12"/>
      <c r="E809" s="14"/>
      <c r="H809" s="16"/>
      <c r="I809" s="11"/>
      <c r="J809" s="39"/>
      <c r="K809" s="39"/>
      <c r="L809" s="39"/>
      <c r="M809" s="39"/>
      <c r="N809" s="42"/>
      <c r="O809" s="8"/>
      <c r="P809" s="9"/>
      <c r="Q809" s="9"/>
      <c r="R809" s="8"/>
      <c r="S809" s="9"/>
      <c r="T809" s="9"/>
      <c r="U809" s="8"/>
      <c r="V809" s="9"/>
      <c r="W809" s="9"/>
      <c r="X809" s="9"/>
      <c r="Y809" s="8"/>
      <c r="Z809" s="9"/>
      <c r="AA809" s="8"/>
      <c r="AT809" s="8"/>
      <c r="AV809" s="31"/>
      <c r="AY809" s="31"/>
      <c r="AZ809" s="21"/>
      <c r="BA809" s="23"/>
      <c r="BN809" s="18"/>
      <c r="BP809" s="54"/>
      <c r="BR809" s="54"/>
      <c r="BT809" s="18"/>
      <c r="BV809" s="18"/>
      <c r="BW809" s="18"/>
      <c r="CD809" s="18"/>
      <c r="CG809" s="18"/>
      <c r="CR809" s="18"/>
      <c r="CV809" s="18"/>
      <c r="DA809" s="18"/>
      <c r="DL809" s="18"/>
      <c r="DN809" s="18"/>
      <c r="DS809" s="43" t="s">
        <v>397</v>
      </c>
    </row>
    <row r="810" spans="1:123" x14ac:dyDescent="0.25">
      <c r="A810">
        <v>809</v>
      </c>
      <c r="D810" s="12"/>
      <c r="E810" s="14"/>
      <c r="H810" s="16"/>
      <c r="I810" s="11"/>
      <c r="J810" s="39"/>
      <c r="K810" s="39"/>
      <c r="L810" s="39"/>
      <c r="M810" s="39"/>
      <c r="N810" s="42"/>
      <c r="O810" s="8"/>
      <c r="P810" s="9"/>
      <c r="Q810" s="9"/>
      <c r="R810" s="8"/>
      <c r="S810" s="9"/>
      <c r="T810" s="9"/>
      <c r="U810" s="8"/>
      <c r="V810" s="9"/>
      <c r="W810" s="9"/>
      <c r="X810" s="9"/>
      <c r="Y810" s="8"/>
      <c r="Z810" s="9"/>
      <c r="AA810" s="8"/>
      <c r="AT810" s="8"/>
      <c r="AV810" s="31"/>
      <c r="AY810" s="31"/>
      <c r="AZ810" s="21"/>
      <c r="BA810" s="23"/>
      <c r="BN810" s="18"/>
      <c r="BP810" s="54"/>
      <c r="BR810" s="54"/>
      <c r="BT810" s="18"/>
      <c r="BV810" s="18"/>
      <c r="BW810" s="18"/>
      <c r="CD810" s="18"/>
      <c r="CG810" s="18"/>
      <c r="CR810" s="18"/>
      <c r="CV810" s="18"/>
      <c r="DA810" s="18"/>
      <c r="DL810" s="18"/>
      <c r="DN810" s="18"/>
      <c r="DS810" s="43" t="s">
        <v>397</v>
      </c>
    </row>
    <row r="811" spans="1:123" x14ac:dyDescent="0.25">
      <c r="A811">
        <v>810</v>
      </c>
      <c r="D811" s="12"/>
      <c r="E811" s="14"/>
      <c r="H811" s="16"/>
      <c r="I811" s="11"/>
      <c r="J811" s="39"/>
      <c r="K811" s="39"/>
      <c r="L811" s="39"/>
      <c r="M811" s="39"/>
      <c r="N811" s="42"/>
      <c r="O811" s="8"/>
      <c r="P811" s="9"/>
      <c r="Q811" s="9"/>
      <c r="R811" s="8"/>
      <c r="S811" s="9"/>
      <c r="T811" s="9"/>
      <c r="U811" s="8"/>
      <c r="V811" s="9"/>
      <c r="W811" s="9"/>
      <c r="X811" s="9"/>
      <c r="Y811" s="8"/>
      <c r="Z811" s="9"/>
      <c r="AA811" s="8"/>
      <c r="AT811" s="8"/>
      <c r="AV811" s="31"/>
      <c r="AY811" s="31"/>
      <c r="AZ811" s="21"/>
      <c r="BA811" s="23"/>
      <c r="BN811" s="18"/>
      <c r="BP811" s="54"/>
      <c r="BR811" s="54"/>
      <c r="BT811" s="18"/>
      <c r="BV811" s="18"/>
      <c r="BW811" s="18"/>
      <c r="CD811" s="18"/>
      <c r="CG811" s="18"/>
      <c r="CR811" s="18"/>
      <c r="CV811" s="18"/>
      <c r="DA811" s="18"/>
      <c r="DL811" s="18"/>
      <c r="DN811" s="18"/>
      <c r="DS811" s="43" t="s">
        <v>397</v>
      </c>
    </row>
    <row r="812" spans="1:123" x14ac:dyDescent="0.25">
      <c r="A812">
        <v>811</v>
      </c>
      <c r="D812" s="12"/>
      <c r="E812" s="14"/>
      <c r="H812" s="16"/>
      <c r="I812" s="11"/>
      <c r="J812" s="39"/>
      <c r="K812" s="39"/>
      <c r="L812" s="39"/>
      <c r="M812" s="39"/>
      <c r="N812" s="42"/>
      <c r="O812" s="8"/>
      <c r="P812" s="9"/>
      <c r="Q812" s="9"/>
      <c r="R812" s="8"/>
      <c r="S812" s="9"/>
      <c r="T812" s="9"/>
      <c r="U812" s="8"/>
      <c r="V812" s="9"/>
      <c r="W812" s="9"/>
      <c r="X812" s="9"/>
      <c r="Y812" s="8"/>
      <c r="Z812" s="9"/>
      <c r="AA812" s="8"/>
      <c r="AT812" s="8"/>
      <c r="AV812" s="31"/>
      <c r="AY812" s="31"/>
      <c r="AZ812" s="21"/>
      <c r="BA812" s="23"/>
      <c r="BN812" s="18"/>
      <c r="BP812" s="54"/>
      <c r="BR812" s="54"/>
      <c r="BT812" s="18"/>
      <c r="BV812" s="18"/>
      <c r="BW812" s="18"/>
      <c r="CD812" s="18"/>
      <c r="CG812" s="18"/>
      <c r="CR812" s="18"/>
      <c r="CV812" s="18"/>
      <c r="DA812" s="18"/>
      <c r="DL812" s="18"/>
      <c r="DN812" s="18"/>
      <c r="DS812" s="43" t="s">
        <v>397</v>
      </c>
    </row>
    <row r="813" spans="1:123" x14ac:dyDescent="0.25">
      <c r="A813">
        <v>812</v>
      </c>
      <c r="D813" s="12"/>
      <c r="E813" s="14"/>
      <c r="H813" s="16"/>
      <c r="I813" s="11"/>
      <c r="J813" s="39"/>
      <c r="K813" s="39"/>
      <c r="L813" s="39"/>
      <c r="M813" s="39"/>
      <c r="N813" s="42"/>
      <c r="O813" s="8"/>
      <c r="P813" s="9"/>
      <c r="Q813" s="9"/>
      <c r="R813" s="8"/>
      <c r="S813" s="9"/>
      <c r="T813" s="9"/>
      <c r="U813" s="8"/>
      <c r="V813" s="9"/>
      <c r="W813" s="9"/>
      <c r="X813" s="9"/>
      <c r="Y813" s="8"/>
      <c r="Z813" s="9"/>
      <c r="AA813" s="8"/>
      <c r="AT813" s="8"/>
      <c r="AV813" s="31"/>
      <c r="AY813" s="31"/>
      <c r="AZ813" s="21"/>
      <c r="BA813" s="23"/>
      <c r="BN813" s="18"/>
      <c r="BP813" s="54"/>
      <c r="BR813" s="54"/>
      <c r="BT813" s="18"/>
      <c r="BV813" s="18"/>
      <c r="BW813" s="18"/>
      <c r="CD813" s="18"/>
      <c r="CG813" s="18"/>
      <c r="CR813" s="18"/>
      <c r="CV813" s="18"/>
      <c r="DA813" s="18"/>
      <c r="DL813" s="18"/>
      <c r="DN813" s="18"/>
      <c r="DS813" s="43" t="s">
        <v>397</v>
      </c>
    </row>
    <row r="814" spans="1:123" x14ac:dyDescent="0.25">
      <c r="A814">
        <v>813</v>
      </c>
      <c r="D814" s="12"/>
      <c r="E814" s="14"/>
      <c r="H814" s="16"/>
      <c r="I814" s="11"/>
      <c r="J814" s="39"/>
      <c r="K814" s="39"/>
      <c r="L814" s="39"/>
      <c r="M814" s="39"/>
      <c r="N814" s="42"/>
      <c r="O814" s="8"/>
      <c r="P814" s="9"/>
      <c r="Q814" s="9"/>
      <c r="R814" s="8"/>
      <c r="S814" s="9"/>
      <c r="T814" s="9"/>
      <c r="U814" s="8"/>
      <c r="V814" s="9"/>
      <c r="W814" s="9"/>
      <c r="X814" s="9"/>
      <c r="Y814" s="8"/>
      <c r="Z814" s="9"/>
      <c r="AA814" s="8"/>
      <c r="AT814" s="8"/>
      <c r="AV814" s="31"/>
      <c r="AY814" s="31"/>
      <c r="AZ814" s="21"/>
      <c r="BA814" s="23"/>
      <c r="BN814" s="18"/>
      <c r="BP814" s="54"/>
      <c r="BR814" s="54"/>
      <c r="BT814" s="18"/>
      <c r="BV814" s="18"/>
      <c r="BW814" s="18"/>
      <c r="CD814" s="18"/>
      <c r="CG814" s="18"/>
      <c r="CR814" s="18"/>
      <c r="CV814" s="18"/>
      <c r="DA814" s="18"/>
      <c r="DL814" s="18"/>
      <c r="DN814" s="18"/>
      <c r="DS814" s="43" t="s">
        <v>397</v>
      </c>
    </row>
    <row r="815" spans="1:123" x14ac:dyDescent="0.25">
      <c r="A815">
        <v>814</v>
      </c>
      <c r="D815" s="12"/>
      <c r="E815" s="14"/>
      <c r="H815" s="16"/>
      <c r="I815" s="11"/>
      <c r="J815" s="39"/>
      <c r="K815" s="39"/>
      <c r="L815" s="39"/>
      <c r="M815" s="39"/>
      <c r="N815" s="42"/>
      <c r="O815" s="8"/>
      <c r="P815" s="9"/>
      <c r="Q815" s="9"/>
      <c r="R815" s="8"/>
      <c r="S815" s="9"/>
      <c r="T815" s="9"/>
      <c r="U815" s="8"/>
      <c r="V815" s="9"/>
      <c r="W815" s="9"/>
      <c r="X815" s="9"/>
      <c r="Y815" s="8"/>
      <c r="Z815" s="9"/>
      <c r="AA815" s="8"/>
      <c r="AT815" s="8"/>
      <c r="AV815" s="31"/>
      <c r="AY815" s="31"/>
      <c r="AZ815" s="21"/>
      <c r="BA815" s="23"/>
      <c r="BN815" s="18"/>
      <c r="BP815" s="54"/>
      <c r="BR815" s="54"/>
      <c r="BT815" s="18"/>
      <c r="BV815" s="18"/>
      <c r="BW815" s="18"/>
      <c r="CD815" s="18"/>
      <c r="CG815" s="18"/>
      <c r="CR815" s="18"/>
      <c r="CV815" s="18"/>
      <c r="DA815" s="18"/>
      <c r="DL815" s="18"/>
      <c r="DN815" s="18"/>
      <c r="DS815" s="43" t="s">
        <v>397</v>
      </c>
    </row>
    <row r="816" spans="1:123" x14ac:dyDescent="0.25">
      <c r="A816">
        <v>815</v>
      </c>
      <c r="D816" s="12"/>
      <c r="E816" s="14"/>
      <c r="H816" s="16"/>
      <c r="I816" s="11"/>
      <c r="J816" s="39"/>
      <c r="K816" s="39"/>
      <c r="L816" s="39"/>
      <c r="M816" s="39"/>
      <c r="N816" s="42"/>
      <c r="O816" s="8"/>
      <c r="P816" s="9"/>
      <c r="Q816" s="9"/>
      <c r="R816" s="8"/>
      <c r="S816" s="9"/>
      <c r="T816" s="9"/>
      <c r="U816" s="8"/>
      <c r="V816" s="9"/>
      <c r="W816" s="9"/>
      <c r="X816" s="9"/>
      <c r="Y816" s="8"/>
      <c r="Z816" s="9"/>
      <c r="AA816" s="8"/>
      <c r="AT816" s="8"/>
      <c r="AV816" s="31"/>
      <c r="AY816" s="31"/>
      <c r="AZ816" s="21"/>
      <c r="BA816" s="23"/>
      <c r="BN816" s="18"/>
      <c r="BP816" s="54"/>
      <c r="BR816" s="54"/>
      <c r="BT816" s="18"/>
      <c r="BV816" s="18"/>
      <c r="BW816" s="18"/>
      <c r="CD816" s="18"/>
      <c r="CG816" s="18"/>
      <c r="CR816" s="18"/>
      <c r="CV816" s="18"/>
      <c r="DA816" s="18"/>
      <c r="DL816" s="18"/>
      <c r="DN816" s="18"/>
      <c r="DS816" s="43" t="s">
        <v>397</v>
      </c>
    </row>
    <row r="817" spans="1:123" x14ac:dyDescent="0.25">
      <c r="A817">
        <v>816</v>
      </c>
      <c r="D817" s="12"/>
      <c r="E817" s="14"/>
      <c r="H817" s="16"/>
      <c r="I817" s="11"/>
      <c r="J817" s="39"/>
      <c r="K817" s="39"/>
      <c r="L817" s="39"/>
      <c r="M817" s="39"/>
      <c r="N817" s="42"/>
      <c r="O817" s="8"/>
      <c r="P817" s="9"/>
      <c r="Q817" s="9"/>
      <c r="R817" s="8"/>
      <c r="S817" s="9"/>
      <c r="T817" s="9"/>
      <c r="U817" s="8"/>
      <c r="V817" s="9"/>
      <c r="W817" s="9"/>
      <c r="X817" s="9"/>
      <c r="Y817" s="8"/>
      <c r="Z817" s="9"/>
      <c r="AA817" s="8"/>
      <c r="AT817" s="8"/>
      <c r="AV817" s="31"/>
      <c r="AY817" s="31"/>
      <c r="AZ817" s="21"/>
      <c r="BA817" s="23"/>
      <c r="BN817" s="18"/>
      <c r="BP817" s="54"/>
      <c r="BR817" s="54"/>
      <c r="BT817" s="18"/>
      <c r="BV817" s="18"/>
      <c r="BW817" s="18"/>
      <c r="CD817" s="18"/>
      <c r="CG817" s="18"/>
      <c r="CR817" s="18"/>
      <c r="CV817" s="18"/>
      <c r="DA817" s="18"/>
      <c r="DL817" s="18"/>
      <c r="DN817" s="18"/>
      <c r="DS817" s="43" t="s">
        <v>397</v>
      </c>
    </row>
    <row r="818" spans="1:123" x14ac:dyDescent="0.25">
      <c r="A818">
        <v>817</v>
      </c>
      <c r="D818" s="12"/>
      <c r="E818" s="14"/>
      <c r="H818" s="16"/>
      <c r="I818" s="11"/>
      <c r="J818" s="39"/>
      <c r="K818" s="39"/>
      <c r="L818" s="39"/>
      <c r="M818" s="39"/>
      <c r="N818" s="42"/>
      <c r="O818" s="8"/>
      <c r="P818" s="9"/>
      <c r="Q818" s="9"/>
      <c r="R818" s="8"/>
      <c r="S818" s="9"/>
      <c r="T818" s="9"/>
      <c r="U818" s="8"/>
      <c r="V818" s="9"/>
      <c r="W818" s="9"/>
      <c r="X818" s="9"/>
      <c r="Y818" s="8"/>
      <c r="Z818" s="9"/>
      <c r="AA818" s="8"/>
      <c r="AT818" s="8"/>
      <c r="AV818" s="31"/>
      <c r="AY818" s="31"/>
      <c r="AZ818" s="21"/>
      <c r="BA818" s="23"/>
      <c r="BN818" s="18"/>
      <c r="BP818" s="54"/>
      <c r="BR818" s="54"/>
      <c r="BT818" s="18"/>
      <c r="BV818" s="18"/>
      <c r="BW818" s="18"/>
      <c r="CD818" s="18"/>
      <c r="CG818" s="18"/>
      <c r="CR818" s="18"/>
      <c r="CV818" s="18"/>
      <c r="DA818" s="18"/>
      <c r="DL818" s="18"/>
      <c r="DN818" s="18"/>
      <c r="DS818" s="43" t="s">
        <v>397</v>
      </c>
    </row>
    <row r="819" spans="1:123" x14ac:dyDescent="0.25">
      <c r="A819">
        <v>818</v>
      </c>
      <c r="D819" s="12"/>
      <c r="E819" s="14"/>
      <c r="H819" s="16"/>
      <c r="I819" s="11"/>
      <c r="J819" s="39"/>
      <c r="K819" s="39"/>
      <c r="L819" s="39"/>
      <c r="M819" s="39"/>
      <c r="N819" s="42"/>
      <c r="O819" s="8"/>
      <c r="P819" s="9"/>
      <c r="Q819" s="9"/>
      <c r="R819" s="8"/>
      <c r="S819" s="9"/>
      <c r="T819" s="9"/>
      <c r="U819" s="8"/>
      <c r="V819" s="9"/>
      <c r="W819" s="9"/>
      <c r="X819" s="9"/>
      <c r="Y819" s="8"/>
      <c r="Z819" s="9"/>
      <c r="AA819" s="8"/>
      <c r="AT819" s="8"/>
      <c r="AV819" s="31"/>
      <c r="AY819" s="31"/>
      <c r="AZ819" s="21"/>
      <c r="BA819" s="23"/>
      <c r="BN819" s="18"/>
      <c r="BP819" s="54"/>
      <c r="BR819" s="54"/>
      <c r="BT819" s="18"/>
      <c r="BV819" s="18"/>
      <c r="BW819" s="18"/>
      <c r="CD819" s="18"/>
      <c r="CG819" s="18"/>
      <c r="CR819" s="18"/>
      <c r="CV819" s="18"/>
      <c r="DA819" s="18"/>
      <c r="DL819" s="18"/>
      <c r="DN819" s="18"/>
      <c r="DS819" s="43" t="s">
        <v>397</v>
      </c>
    </row>
    <row r="820" spans="1:123" x14ac:dyDescent="0.25">
      <c r="A820">
        <v>819</v>
      </c>
      <c r="D820" s="12"/>
      <c r="E820" s="14"/>
      <c r="H820" s="16"/>
      <c r="I820" s="11"/>
      <c r="J820" s="39"/>
      <c r="K820" s="39"/>
      <c r="L820" s="39"/>
      <c r="M820" s="39"/>
      <c r="N820" s="42"/>
      <c r="O820" s="8"/>
      <c r="P820" s="9"/>
      <c r="Q820" s="9"/>
      <c r="R820" s="8"/>
      <c r="S820" s="9"/>
      <c r="T820" s="9"/>
      <c r="U820" s="8"/>
      <c r="V820" s="9"/>
      <c r="W820" s="9"/>
      <c r="X820" s="9"/>
      <c r="Y820" s="8"/>
      <c r="Z820" s="9"/>
      <c r="AA820" s="8"/>
      <c r="AT820" s="8"/>
      <c r="AV820" s="31"/>
      <c r="AY820" s="31"/>
      <c r="AZ820" s="21"/>
      <c r="BA820" s="23"/>
      <c r="BN820" s="18"/>
      <c r="BP820" s="54"/>
      <c r="BR820" s="54"/>
      <c r="BT820" s="18"/>
      <c r="BV820" s="18"/>
      <c r="BW820" s="18"/>
      <c r="CD820" s="18"/>
      <c r="CG820" s="18"/>
      <c r="CR820" s="18"/>
      <c r="CV820" s="18"/>
      <c r="DA820" s="18"/>
      <c r="DL820" s="18"/>
      <c r="DN820" s="18"/>
      <c r="DS820" s="43" t="s">
        <v>397</v>
      </c>
    </row>
    <row r="821" spans="1:123" x14ac:dyDescent="0.25">
      <c r="A821">
        <v>820</v>
      </c>
      <c r="D821" s="12"/>
      <c r="E821" s="14"/>
      <c r="H821" s="16"/>
      <c r="I821" s="11"/>
      <c r="J821" s="39"/>
      <c r="K821" s="39"/>
      <c r="L821" s="39"/>
      <c r="M821" s="39"/>
      <c r="N821" s="42"/>
      <c r="O821" s="8"/>
      <c r="P821" s="9"/>
      <c r="Q821" s="9"/>
      <c r="R821" s="8"/>
      <c r="S821" s="9"/>
      <c r="T821" s="9"/>
      <c r="U821" s="8"/>
      <c r="V821" s="9"/>
      <c r="W821" s="9"/>
      <c r="X821" s="9"/>
      <c r="Y821" s="8"/>
      <c r="Z821" s="9"/>
      <c r="AA821" s="8"/>
      <c r="AT821" s="8"/>
      <c r="AV821" s="31"/>
      <c r="AY821" s="31"/>
      <c r="AZ821" s="21"/>
      <c r="BA821" s="23"/>
      <c r="BN821" s="18"/>
      <c r="BP821" s="54"/>
      <c r="BR821" s="54"/>
      <c r="BT821" s="18"/>
      <c r="BV821" s="18"/>
      <c r="BW821" s="18"/>
      <c r="CD821" s="18"/>
      <c r="CG821" s="18"/>
      <c r="CR821" s="18"/>
      <c r="CV821" s="18"/>
      <c r="DA821" s="18"/>
      <c r="DL821" s="18"/>
      <c r="DN821" s="18"/>
      <c r="DS821" s="43" t="s">
        <v>397</v>
      </c>
    </row>
    <row r="822" spans="1:123" x14ac:dyDescent="0.25">
      <c r="A822">
        <v>821</v>
      </c>
      <c r="D822" s="12"/>
      <c r="E822" s="14"/>
      <c r="H822" s="16"/>
      <c r="I822" s="11"/>
      <c r="J822" s="39"/>
      <c r="K822" s="39"/>
      <c r="L822" s="39"/>
      <c r="M822" s="39"/>
      <c r="N822" s="42"/>
      <c r="O822" s="8"/>
      <c r="P822" s="9"/>
      <c r="Q822" s="9"/>
      <c r="R822" s="8"/>
      <c r="S822" s="9"/>
      <c r="T822" s="9"/>
      <c r="U822" s="8"/>
      <c r="V822" s="9"/>
      <c r="W822" s="9"/>
      <c r="X822" s="9"/>
      <c r="Y822" s="8"/>
      <c r="Z822" s="9"/>
      <c r="AA822" s="8"/>
      <c r="AT822" s="8"/>
      <c r="AV822" s="31"/>
      <c r="AY822" s="31"/>
      <c r="AZ822" s="21"/>
      <c r="BA822" s="23"/>
      <c r="BN822" s="18"/>
      <c r="BP822" s="54"/>
      <c r="BR822" s="54"/>
      <c r="BT822" s="18"/>
      <c r="BV822" s="18"/>
      <c r="BW822" s="18"/>
      <c r="CD822" s="18"/>
      <c r="CG822" s="18"/>
      <c r="CR822" s="18"/>
      <c r="CV822" s="18"/>
      <c r="DA822" s="18"/>
      <c r="DL822" s="18"/>
      <c r="DN822" s="18"/>
      <c r="DS822" s="43" t="s">
        <v>397</v>
      </c>
    </row>
    <row r="823" spans="1:123" x14ac:dyDescent="0.25">
      <c r="A823">
        <v>822</v>
      </c>
      <c r="D823" s="12"/>
      <c r="E823" s="14"/>
      <c r="H823" s="16"/>
      <c r="I823" s="11"/>
      <c r="J823" s="39"/>
      <c r="K823" s="39"/>
      <c r="L823" s="39"/>
      <c r="M823" s="39"/>
      <c r="N823" s="42"/>
      <c r="O823" s="8"/>
      <c r="P823" s="9"/>
      <c r="Q823" s="9"/>
      <c r="R823" s="8"/>
      <c r="S823" s="9"/>
      <c r="T823" s="9"/>
      <c r="U823" s="8"/>
      <c r="V823" s="9"/>
      <c r="W823" s="9"/>
      <c r="X823" s="9"/>
      <c r="Y823" s="8"/>
      <c r="Z823" s="9"/>
      <c r="AA823" s="8"/>
      <c r="AT823" s="8"/>
      <c r="AV823" s="31"/>
      <c r="AY823" s="31"/>
      <c r="AZ823" s="21"/>
      <c r="BA823" s="23"/>
      <c r="BN823" s="18"/>
      <c r="BP823" s="54"/>
      <c r="BR823" s="54"/>
      <c r="BT823" s="18"/>
      <c r="BV823" s="18"/>
      <c r="BW823" s="18"/>
      <c r="CD823" s="18"/>
      <c r="CG823" s="18"/>
      <c r="CR823" s="18"/>
      <c r="CV823" s="18"/>
      <c r="DA823" s="18"/>
      <c r="DL823" s="18"/>
      <c r="DN823" s="18"/>
      <c r="DS823" s="43" t="s">
        <v>397</v>
      </c>
    </row>
    <row r="824" spans="1:123" x14ac:dyDescent="0.25">
      <c r="A824">
        <v>823</v>
      </c>
      <c r="D824" s="12"/>
      <c r="E824" s="14"/>
      <c r="H824" s="16"/>
      <c r="I824" s="11"/>
      <c r="J824" s="39"/>
      <c r="K824" s="39"/>
      <c r="L824" s="39"/>
      <c r="M824" s="39"/>
      <c r="N824" s="42"/>
      <c r="O824" s="8"/>
      <c r="P824" s="9"/>
      <c r="Q824" s="9"/>
      <c r="R824" s="8"/>
      <c r="S824" s="9"/>
      <c r="T824" s="9"/>
      <c r="U824" s="8"/>
      <c r="V824" s="9"/>
      <c r="W824" s="9"/>
      <c r="X824" s="9"/>
      <c r="Y824" s="8"/>
      <c r="Z824" s="9"/>
      <c r="AA824" s="8"/>
      <c r="AT824" s="8"/>
      <c r="AV824" s="31"/>
      <c r="AY824" s="31"/>
      <c r="AZ824" s="21"/>
      <c r="BA824" s="23"/>
      <c r="BN824" s="18"/>
      <c r="BP824" s="54"/>
      <c r="BR824" s="54"/>
      <c r="BT824" s="18"/>
      <c r="BV824" s="18"/>
      <c r="BW824" s="18"/>
      <c r="CD824" s="18"/>
      <c r="CG824" s="18"/>
      <c r="CR824" s="18"/>
      <c r="CV824" s="18"/>
      <c r="DA824" s="18"/>
      <c r="DL824" s="18"/>
      <c r="DN824" s="18"/>
      <c r="DS824" s="43" t="s">
        <v>397</v>
      </c>
    </row>
    <row r="825" spans="1:123" x14ac:dyDescent="0.25">
      <c r="A825">
        <v>824</v>
      </c>
      <c r="D825" s="12"/>
      <c r="E825" s="14"/>
      <c r="H825" s="16"/>
      <c r="I825" s="11"/>
      <c r="J825" s="39"/>
      <c r="K825" s="39"/>
      <c r="L825" s="39"/>
      <c r="M825" s="39"/>
      <c r="N825" s="42"/>
      <c r="O825" s="8"/>
      <c r="P825" s="9"/>
      <c r="Q825" s="9"/>
      <c r="R825" s="8"/>
      <c r="S825" s="9"/>
      <c r="T825" s="9"/>
      <c r="U825" s="8"/>
      <c r="V825" s="9"/>
      <c r="W825" s="9"/>
      <c r="X825" s="9"/>
      <c r="Y825" s="8"/>
      <c r="Z825" s="9"/>
      <c r="AA825" s="8"/>
      <c r="AT825" s="8"/>
      <c r="AV825" s="31"/>
      <c r="AY825" s="31"/>
      <c r="AZ825" s="21"/>
      <c r="BA825" s="23"/>
      <c r="BN825" s="18"/>
      <c r="BP825" s="54"/>
      <c r="BR825" s="54"/>
      <c r="BT825" s="18"/>
      <c r="BV825" s="18"/>
      <c r="BW825" s="18"/>
      <c r="CD825" s="18"/>
      <c r="CG825" s="18"/>
      <c r="CR825" s="18"/>
      <c r="CV825" s="18"/>
      <c r="DA825" s="18"/>
      <c r="DL825" s="18"/>
      <c r="DN825" s="18"/>
      <c r="DS825" s="43" t="s">
        <v>397</v>
      </c>
    </row>
    <row r="826" spans="1:123" x14ac:dyDescent="0.25">
      <c r="A826">
        <v>825</v>
      </c>
      <c r="D826" s="12"/>
      <c r="E826" s="14"/>
      <c r="H826" s="16"/>
      <c r="I826" s="11"/>
      <c r="J826" s="39"/>
      <c r="K826" s="39"/>
      <c r="L826" s="39"/>
      <c r="M826" s="39"/>
      <c r="N826" s="42"/>
      <c r="O826" s="8"/>
      <c r="P826" s="9"/>
      <c r="Q826" s="9"/>
      <c r="R826" s="8"/>
      <c r="S826" s="9"/>
      <c r="T826" s="9"/>
      <c r="U826" s="8"/>
      <c r="V826" s="9"/>
      <c r="W826" s="9"/>
      <c r="X826" s="9"/>
      <c r="Y826" s="8"/>
      <c r="Z826" s="9"/>
      <c r="AA826" s="8"/>
      <c r="AT826" s="8"/>
      <c r="AV826" s="31"/>
      <c r="AY826" s="31"/>
      <c r="AZ826" s="21"/>
      <c r="BA826" s="23"/>
      <c r="BN826" s="18"/>
      <c r="BP826" s="54"/>
      <c r="BR826" s="54"/>
      <c r="BT826" s="18"/>
      <c r="BV826" s="18"/>
      <c r="BW826" s="18"/>
      <c r="CD826" s="18"/>
      <c r="CG826" s="18"/>
      <c r="CR826" s="18"/>
      <c r="CV826" s="18"/>
      <c r="DA826" s="18"/>
      <c r="DL826" s="18"/>
      <c r="DN826" s="18"/>
      <c r="DS826" s="43" t="s">
        <v>397</v>
      </c>
    </row>
    <row r="827" spans="1:123" x14ac:dyDescent="0.25">
      <c r="A827">
        <v>826</v>
      </c>
      <c r="D827" s="12"/>
      <c r="E827" s="14"/>
      <c r="H827" s="16"/>
      <c r="I827" s="11"/>
      <c r="J827" s="39"/>
      <c r="K827" s="39"/>
      <c r="L827" s="39"/>
      <c r="M827" s="39"/>
      <c r="N827" s="42"/>
      <c r="O827" s="8"/>
      <c r="P827" s="9"/>
      <c r="Q827" s="9"/>
      <c r="R827" s="8"/>
      <c r="S827" s="9"/>
      <c r="T827" s="9"/>
      <c r="U827" s="8"/>
      <c r="V827" s="9"/>
      <c r="W827" s="9"/>
      <c r="X827" s="9"/>
      <c r="Y827" s="8"/>
      <c r="Z827" s="9"/>
      <c r="AA827" s="8"/>
      <c r="AT827" s="8"/>
      <c r="AV827" s="31"/>
      <c r="AY827" s="31"/>
      <c r="AZ827" s="21"/>
      <c r="BA827" s="23"/>
      <c r="BN827" s="18"/>
      <c r="BP827" s="54"/>
      <c r="BR827" s="54"/>
      <c r="BT827" s="18"/>
      <c r="BV827" s="18"/>
      <c r="BW827" s="18"/>
      <c r="CD827" s="18"/>
      <c r="CG827" s="18"/>
      <c r="CR827" s="18"/>
      <c r="CV827" s="18"/>
      <c r="DA827" s="18"/>
      <c r="DL827" s="18"/>
      <c r="DN827" s="18"/>
      <c r="DS827" s="43" t="s">
        <v>397</v>
      </c>
    </row>
    <row r="828" spans="1:123" x14ac:dyDescent="0.25">
      <c r="A828">
        <v>827</v>
      </c>
      <c r="D828" s="12"/>
      <c r="E828" s="14"/>
      <c r="H828" s="16"/>
      <c r="I828" s="11"/>
      <c r="J828" s="39"/>
      <c r="K828" s="39"/>
      <c r="L828" s="39"/>
      <c r="M828" s="39"/>
      <c r="N828" s="42"/>
      <c r="O828" s="8"/>
      <c r="P828" s="9"/>
      <c r="Q828" s="9"/>
      <c r="R828" s="8"/>
      <c r="S828" s="9"/>
      <c r="T828" s="9"/>
      <c r="U828" s="8"/>
      <c r="V828" s="9"/>
      <c r="W828" s="9"/>
      <c r="X828" s="9"/>
      <c r="Y828" s="8"/>
      <c r="Z828" s="9"/>
      <c r="AA828" s="8"/>
      <c r="AT828" s="8"/>
      <c r="AV828" s="31"/>
      <c r="AY828" s="31"/>
      <c r="AZ828" s="21"/>
      <c r="BA828" s="23"/>
      <c r="BN828" s="18"/>
      <c r="BP828" s="54"/>
      <c r="BR828" s="54"/>
      <c r="BT828" s="18"/>
      <c r="BV828" s="18"/>
      <c r="BW828" s="18"/>
      <c r="CD828" s="18"/>
      <c r="CG828" s="18"/>
      <c r="CR828" s="18"/>
      <c r="CV828" s="18"/>
      <c r="DA828" s="18"/>
      <c r="DL828" s="18"/>
      <c r="DN828" s="18"/>
      <c r="DS828" s="43" t="s">
        <v>397</v>
      </c>
    </row>
    <row r="829" spans="1:123" x14ac:dyDescent="0.25">
      <c r="A829">
        <v>828</v>
      </c>
      <c r="D829" s="12"/>
      <c r="E829" s="14"/>
      <c r="H829" s="16"/>
      <c r="I829" s="11"/>
      <c r="J829" s="39"/>
      <c r="K829" s="39"/>
      <c r="L829" s="39"/>
      <c r="M829" s="39"/>
      <c r="N829" s="42"/>
      <c r="O829" s="8"/>
      <c r="P829" s="9"/>
      <c r="Q829" s="9"/>
      <c r="R829" s="8"/>
      <c r="S829" s="9"/>
      <c r="T829" s="9"/>
      <c r="U829" s="8"/>
      <c r="V829" s="9"/>
      <c r="W829" s="9"/>
      <c r="X829" s="9"/>
      <c r="Y829" s="8"/>
      <c r="Z829" s="9"/>
      <c r="AA829" s="8"/>
      <c r="AT829" s="8"/>
      <c r="AV829" s="31"/>
      <c r="AY829" s="31"/>
      <c r="AZ829" s="21"/>
      <c r="BA829" s="23"/>
      <c r="BN829" s="18"/>
      <c r="BP829" s="54"/>
      <c r="BR829" s="54"/>
      <c r="BT829" s="18"/>
      <c r="BV829" s="18"/>
      <c r="BW829" s="18"/>
      <c r="CD829" s="18"/>
      <c r="CG829" s="18"/>
      <c r="CR829" s="18"/>
      <c r="CV829" s="18"/>
      <c r="DA829" s="18"/>
      <c r="DL829" s="18"/>
      <c r="DN829" s="18"/>
      <c r="DS829" s="43" t="s">
        <v>397</v>
      </c>
    </row>
    <row r="830" spans="1:123" x14ac:dyDescent="0.25">
      <c r="A830">
        <v>829</v>
      </c>
      <c r="D830" s="12"/>
      <c r="E830" s="14"/>
      <c r="H830" s="16"/>
      <c r="I830" s="11"/>
      <c r="J830" s="39"/>
      <c r="K830" s="39"/>
      <c r="L830" s="39"/>
      <c r="M830" s="39"/>
      <c r="N830" s="42"/>
      <c r="O830" s="8"/>
      <c r="P830" s="9"/>
      <c r="Q830" s="9"/>
      <c r="R830" s="8"/>
      <c r="S830" s="9"/>
      <c r="T830" s="9"/>
      <c r="U830" s="8"/>
      <c r="V830" s="9"/>
      <c r="W830" s="9"/>
      <c r="X830" s="9"/>
      <c r="Y830" s="8"/>
      <c r="Z830" s="9"/>
      <c r="AA830" s="8"/>
      <c r="AT830" s="8"/>
      <c r="AV830" s="31"/>
      <c r="AY830" s="31"/>
      <c r="AZ830" s="21"/>
      <c r="BA830" s="23"/>
      <c r="BN830" s="18"/>
      <c r="BP830" s="54"/>
      <c r="BR830" s="54"/>
      <c r="BT830" s="18"/>
      <c r="BV830" s="18"/>
      <c r="BW830" s="18"/>
      <c r="CD830" s="18"/>
      <c r="CG830" s="18"/>
      <c r="CR830" s="18"/>
      <c r="CV830" s="18"/>
      <c r="DA830" s="18"/>
      <c r="DL830" s="18"/>
      <c r="DN830" s="18"/>
      <c r="DS830" s="43" t="s">
        <v>397</v>
      </c>
    </row>
    <row r="831" spans="1:123" x14ac:dyDescent="0.25">
      <c r="A831">
        <v>830</v>
      </c>
      <c r="D831" s="12"/>
      <c r="E831" s="14"/>
      <c r="H831" s="16"/>
      <c r="I831" s="11"/>
      <c r="J831" s="39"/>
      <c r="K831" s="39"/>
      <c r="L831" s="39"/>
      <c r="M831" s="39"/>
      <c r="N831" s="42"/>
      <c r="O831" s="8"/>
      <c r="P831" s="9"/>
      <c r="Q831" s="9"/>
      <c r="R831" s="8"/>
      <c r="S831" s="9"/>
      <c r="T831" s="9"/>
      <c r="U831" s="8"/>
      <c r="V831" s="9"/>
      <c r="W831" s="9"/>
      <c r="X831" s="9"/>
      <c r="Y831" s="8"/>
      <c r="Z831" s="9"/>
      <c r="AA831" s="8"/>
      <c r="AT831" s="8"/>
      <c r="AV831" s="31"/>
      <c r="AY831" s="31"/>
      <c r="AZ831" s="21"/>
      <c r="BA831" s="23"/>
      <c r="BN831" s="18"/>
      <c r="BP831" s="54"/>
      <c r="BR831" s="54"/>
      <c r="BT831" s="18"/>
      <c r="BV831" s="18"/>
      <c r="BW831" s="18"/>
      <c r="CD831" s="18"/>
      <c r="CG831" s="18"/>
      <c r="CR831" s="18"/>
      <c r="CV831" s="18"/>
      <c r="DA831" s="18"/>
      <c r="DL831" s="18"/>
      <c r="DN831" s="18"/>
      <c r="DS831" s="43" t="s">
        <v>397</v>
      </c>
    </row>
    <row r="832" spans="1:123" x14ac:dyDescent="0.25">
      <c r="A832">
        <v>831</v>
      </c>
      <c r="D832" s="12"/>
      <c r="E832" s="14"/>
      <c r="H832" s="16"/>
      <c r="I832" s="11"/>
      <c r="J832" s="39"/>
      <c r="K832" s="39"/>
      <c r="L832" s="39"/>
      <c r="M832" s="39"/>
      <c r="N832" s="42"/>
      <c r="O832" s="8"/>
      <c r="P832" s="9"/>
      <c r="Q832" s="9"/>
      <c r="R832" s="8"/>
      <c r="S832" s="9"/>
      <c r="T832" s="9"/>
      <c r="U832" s="8"/>
      <c r="V832" s="9"/>
      <c r="W832" s="9"/>
      <c r="X832" s="9"/>
      <c r="Y832" s="8"/>
      <c r="Z832" s="9"/>
      <c r="AA832" s="8"/>
      <c r="AT832" s="8"/>
      <c r="AV832" s="31"/>
      <c r="AY832" s="31"/>
      <c r="AZ832" s="21"/>
      <c r="BA832" s="23"/>
      <c r="BN832" s="18"/>
      <c r="BP832" s="54"/>
      <c r="BR832" s="54"/>
      <c r="BT832" s="18"/>
      <c r="BV832" s="18"/>
      <c r="BW832" s="18"/>
      <c r="CD832" s="18"/>
      <c r="CG832" s="18"/>
      <c r="CR832" s="18"/>
      <c r="CV832" s="18"/>
      <c r="DA832" s="18"/>
      <c r="DL832" s="18"/>
      <c r="DN832" s="18"/>
      <c r="DS832" s="43" t="s">
        <v>397</v>
      </c>
    </row>
    <row r="833" spans="1:123" x14ac:dyDescent="0.25">
      <c r="A833">
        <v>832</v>
      </c>
      <c r="D833" s="12"/>
      <c r="E833" s="14"/>
      <c r="H833" s="16"/>
      <c r="I833" s="11"/>
      <c r="J833" s="39"/>
      <c r="K833" s="39"/>
      <c r="L833" s="39"/>
      <c r="M833" s="39"/>
      <c r="N833" s="42"/>
      <c r="O833" s="8"/>
      <c r="P833" s="9"/>
      <c r="Q833" s="9"/>
      <c r="R833" s="8"/>
      <c r="S833" s="9"/>
      <c r="T833" s="9"/>
      <c r="U833" s="8"/>
      <c r="V833" s="9"/>
      <c r="W833" s="9"/>
      <c r="X833" s="9"/>
      <c r="Y833" s="8"/>
      <c r="Z833" s="9"/>
      <c r="AA833" s="8"/>
      <c r="AT833" s="8"/>
      <c r="AV833" s="31"/>
      <c r="AY833" s="31"/>
      <c r="AZ833" s="21"/>
      <c r="BA833" s="23"/>
      <c r="BN833" s="18"/>
      <c r="BP833" s="54"/>
      <c r="BR833" s="54"/>
      <c r="BT833" s="18"/>
      <c r="BV833" s="18"/>
      <c r="BW833" s="18"/>
      <c r="CD833" s="18"/>
      <c r="CG833" s="18"/>
      <c r="CR833" s="18"/>
      <c r="CV833" s="18"/>
      <c r="DA833" s="18"/>
      <c r="DL833" s="18"/>
      <c r="DN833" s="18"/>
      <c r="DS833" s="43" t="s">
        <v>397</v>
      </c>
    </row>
    <row r="834" spans="1:123" x14ac:dyDescent="0.25">
      <c r="A834">
        <v>833</v>
      </c>
      <c r="D834" s="12"/>
      <c r="E834" s="14"/>
      <c r="H834" s="16"/>
      <c r="I834" s="11"/>
      <c r="J834" s="39"/>
      <c r="K834" s="39"/>
      <c r="L834" s="39"/>
      <c r="M834" s="39"/>
      <c r="N834" s="42"/>
      <c r="O834" s="8"/>
      <c r="P834" s="9"/>
      <c r="Q834" s="9"/>
      <c r="R834" s="8"/>
      <c r="S834" s="9"/>
      <c r="T834" s="9"/>
      <c r="U834" s="8"/>
      <c r="V834" s="9"/>
      <c r="W834" s="9"/>
      <c r="X834" s="9"/>
      <c r="Y834" s="8"/>
      <c r="Z834" s="9"/>
      <c r="AA834" s="8"/>
      <c r="AT834" s="8"/>
      <c r="AV834" s="31"/>
      <c r="AY834" s="31"/>
      <c r="AZ834" s="21"/>
      <c r="BA834" s="23"/>
      <c r="BN834" s="18"/>
      <c r="BP834" s="54"/>
      <c r="BR834" s="54"/>
      <c r="BT834" s="18"/>
      <c r="BV834" s="18"/>
      <c r="BW834" s="18"/>
      <c r="CD834" s="18"/>
      <c r="CG834" s="18"/>
      <c r="CR834" s="18"/>
      <c r="CV834" s="18"/>
      <c r="DA834" s="18"/>
      <c r="DL834" s="18"/>
      <c r="DN834" s="18"/>
      <c r="DS834" s="43" t="s">
        <v>397</v>
      </c>
    </row>
    <row r="835" spans="1:123" x14ac:dyDescent="0.25">
      <c r="A835">
        <v>834</v>
      </c>
      <c r="D835" s="12"/>
      <c r="E835" s="14"/>
      <c r="H835" s="16"/>
      <c r="I835" s="11"/>
      <c r="J835" s="39"/>
      <c r="K835" s="39"/>
      <c r="L835" s="39"/>
      <c r="M835" s="39"/>
      <c r="N835" s="42"/>
      <c r="O835" s="8"/>
      <c r="P835" s="9"/>
      <c r="Q835" s="9"/>
      <c r="R835" s="8"/>
      <c r="S835" s="9"/>
      <c r="T835" s="9"/>
      <c r="U835" s="8"/>
      <c r="V835" s="9"/>
      <c r="W835" s="9"/>
      <c r="X835" s="9"/>
      <c r="Y835" s="8"/>
      <c r="Z835" s="9"/>
      <c r="AA835" s="8"/>
      <c r="AT835" s="8"/>
      <c r="AV835" s="31"/>
      <c r="AY835" s="31"/>
      <c r="AZ835" s="21"/>
      <c r="BA835" s="23"/>
      <c r="BN835" s="18"/>
      <c r="BP835" s="54"/>
      <c r="BR835" s="54"/>
      <c r="BT835" s="18"/>
      <c r="BV835" s="18"/>
      <c r="BW835" s="18"/>
      <c r="CD835" s="18"/>
      <c r="CG835" s="18"/>
      <c r="CR835" s="18"/>
      <c r="CV835" s="18"/>
      <c r="DA835" s="18"/>
      <c r="DL835" s="18"/>
      <c r="DN835" s="18"/>
      <c r="DS835" s="43" t="s">
        <v>397</v>
      </c>
    </row>
    <row r="836" spans="1:123" x14ac:dyDescent="0.25">
      <c r="A836">
        <v>835</v>
      </c>
      <c r="D836" s="12"/>
      <c r="E836" s="14"/>
      <c r="H836" s="16"/>
      <c r="I836" s="11"/>
      <c r="J836" s="39"/>
      <c r="K836" s="39"/>
      <c r="L836" s="39"/>
      <c r="M836" s="39"/>
      <c r="N836" s="42"/>
      <c r="O836" s="8"/>
      <c r="P836" s="9"/>
      <c r="Q836" s="9"/>
      <c r="R836" s="8"/>
      <c r="S836" s="9"/>
      <c r="T836" s="9"/>
      <c r="U836" s="8"/>
      <c r="V836" s="9"/>
      <c r="W836" s="9"/>
      <c r="X836" s="9"/>
      <c r="Y836" s="8"/>
      <c r="Z836" s="9"/>
      <c r="AA836" s="8"/>
      <c r="AT836" s="8"/>
      <c r="AV836" s="31"/>
      <c r="AY836" s="31"/>
      <c r="AZ836" s="21"/>
      <c r="BA836" s="23"/>
      <c r="BN836" s="18"/>
      <c r="BP836" s="54"/>
      <c r="BR836" s="54"/>
      <c r="BT836" s="18"/>
      <c r="BV836" s="18"/>
      <c r="BW836" s="18"/>
      <c r="CD836" s="18"/>
      <c r="CG836" s="18"/>
      <c r="CR836" s="18"/>
      <c r="CV836" s="18"/>
      <c r="DA836" s="18"/>
      <c r="DL836" s="18"/>
      <c r="DN836" s="18"/>
      <c r="DS836" s="43" t="s">
        <v>397</v>
      </c>
    </row>
    <row r="837" spans="1:123" x14ac:dyDescent="0.25">
      <c r="A837">
        <v>836</v>
      </c>
      <c r="D837" s="12"/>
      <c r="E837" s="14"/>
      <c r="H837" s="16"/>
      <c r="I837" s="11"/>
      <c r="J837" s="39"/>
      <c r="K837" s="39"/>
      <c r="L837" s="39"/>
      <c r="M837" s="39"/>
      <c r="N837" s="42"/>
      <c r="O837" s="8"/>
      <c r="P837" s="9"/>
      <c r="Q837" s="9"/>
      <c r="R837" s="8"/>
      <c r="S837" s="9"/>
      <c r="T837" s="9"/>
      <c r="U837" s="8"/>
      <c r="V837" s="9"/>
      <c r="W837" s="9"/>
      <c r="X837" s="9"/>
      <c r="Y837" s="8"/>
      <c r="Z837" s="9"/>
      <c r="AA837" s="8"/>
      <c r="AT837" s="8"/>
      <c r="AV837" s="31"/>
      <c r="AY837" s="31"/>
      <c r="AZ837" s="21"/>
      <c r="BA837" s="23"/>
      <c r="BN837" s="18"/>
      <c r="BP837" s="54"/>
      <c r="BR837" s="54"/>
      <c r="BT837" s="18"/>
      <c r="BV837" s="18"/>
      <c r="BW837" s="18"/>
      <c r="CD837" s="18"/>
      <c r="CG837" s="18"/>
      <c r="CR837" s="18"/>
      <c r="CV837" s="18"/>
      <c r="DA837" s="18"/>
      <c r="DL837" s="18"/>
      <c r="DN837" s="18"/>
      <c r="DS837" s="43" t="s">
        <v>397</v>
      </c>
    </row>
    <row r="838" spans="1:123" x14ac:dyDescent="0.25">
      <c r="A838">
        <v>837</v>
      </c>
      <c r="D838" s="12"/>
      <c r="E838" s="14"/>
      <c r="H838" s="16"/>
      <c r="I838" s="11"/>
      <c r="J838" s="39"/>
      <c r="K838" s="39"/>
      <c r="L838" s="39"/>
      <c r="M838" s="39"/>
      <c r="N838" s="42"/>
      <c r="O838" s="8"/>
      <c r="P838" s="9"/>
      <c r="Q838" s="9"/>
      <c r="R838" s="8"/>
      <c r="S838" s="9"/>
      <c r="T838" s="9"/>
      <c r="U838" s="8"/>
      <c r="V838" s="9"/>
      <c r="W838" s="9"/>
      <c r="X838" s="9"/>
      <c r="Y838" s="8"/>
      <c r="Z838" s="9"/>
      <c r="AA838" s="8"/>
      <c r="AT838" s="8"/>
      <c r="AV838" s="31"/>
      <c r="AY838" s="31"/>
      <c r="AZ838" s="21"/>
      <c r="BA838" s="23"/>
      <c r="BN838" s="18"/>
      <c r="BP838" s="54"/>
      <c r="BR838" s="54"/>
      <c r="BT838" s="18"/>
      <c r="BV838" s="18"/>
      <c r="BW838" s="18"/>
      <c r="CD838" s="18"/>
      <c r="CG838" s="18"/>
      <c r="CR838" s="18"/>
      <c r="CV838" s="18"/>
      <c r="DA838" s="18"/>
      <c r="DL838" s="18"/>
      <c r="DN838" s="18"/>
      <c r="DS838" s="43" t="s">
        <v>397</v>
      </c>
    </row>
    <row r="839" spans="1:123" x14ac:dyDescent="0.25">
      <c r="A839">
        <v>838</v>
      </c>
      <c r="D839" s="12"/>
      <c r="E839" s="14"/>
      <c r="H839" s="16"/>
      <c r="I839" s="11"/>
      <c r="J839" s="39"/>
      <c r="K839" s="39"/>
      <c r="L839" s="39"/>
      <c r="M839" s="39"/>
      <c r="N839" s="42"/>
      <c r="O839" s="8"/>
      <c r="P839" s="9"/>
      <c r="Q839" s="9"/>
      <c r="R839" s="8"/>
      <c r="S839" s="9"/>
      <c r="T839" s="9"/>
      <c r="U839" s="8"/>
      <c r="V839" s="9"/>
      <c r="W839" s="9"/>
      <c r="X839" s="9"/>
      <c r="Y839" s="8"/>
      <c r="Z839" s="9"/>
      <c r="AA839" s="8"/>
      <c r="AT839" s="8"/>
      <c r="AV839" s="31"/>
      <c r="AY839" s="31"/>
      <c r="AZ839" s="21"/>
      <c r="BA839" s="23"/>
      <c r="BN839" s="18"/>
      <c r="BP839" s="54"/>
      <c r="BR839" s="54"/>
      <c r="BT839" s="18"/>
      <c r="BV839" s="18"/>
      <c r="BW839" s="18"/>
      <c r="CD839" s="18"/>
      <c r="CG839" s="18"/>
      <c r="CR839" s="18"/>
      <c r="CV839" s="18"/>
      <c r="DA839" s="18"/>
      <c r="DL839" s="18"/>
      <c r="DN839" s="18"/>
      <c r="DS839" s="43" t="s">
        <v>397</v>
      </c>
    </row>
    <row r="840" spans="1:123" x14ac:dyDescent="0.25">
      <c r="A840">
        <v>839</v>
      </c>
      <c r="D840" s="12"/>
      <c r="E840" s="14"/>
      <c r="H840" s="16"/>
      <c r="I840" s="11"/>
      <c r="J840" s="39"/>
      <c r="K840" s="39"/>
      <c r="L840" s="39"/>
      <c r="M840" s="39"/>
      <c r="N840" s="42"/>
      <c r="O840" s="8"/>
      <c r="P840" s="9"/>
      <c r="Q840" s="9"/>
      <c r="R840" s="8"/>
      <c r="S840" s="9"/>
      <c r="T840" s="9"/>
      <c r="U840" s="8"/>
      <c r="V840" s="9"/>
      <c r="W840" s="9"/>
      <c r="X840" s="9"/>
      <c r="Y840" s="8"/>
      <c r="Z840" s="9"/>
      <c r="AA840" s="8"/>
      <c r="AT840" s="8"/>
      <c r="AV840" s="31"/>
      <c r="AY840" s="31"/>
      <c r="AZ840" s="21"/>
      <c r="BA840" s="23"/>
      <c r="BN840" s="18"/>
      <c r="BP840" s="54"/>
      <c r="BR840" s="54"/>
      <c r="BT840" s="18"/>
      <c r="BV840" s="18"/>
      <c r="BW840" s="18"/>
      <c r="CD840" s="18"/>
      <c r="CG840" s="18"/>
      <c r="CR840" s="18"/>
      <c r="CV840" s="18"/>
      <c r="DA840" s="18"/>
      <c r="DL840" s="18"/>
      <c r="DN840" s="18"/>
      <c r="DS840" s="43" t="s">
        <v>397</v>
      </c>
    </row>
    <row r="841" spans="1:123" x14ac:dyDescent="0.25">
      <c r="A841">
        <v>840</v>
      </c>
      <c r="D841" s="12"/>
      <c r="E841" s="14"/>
      <c r="H841" s="16"/>
      <c r="I841" s="11"/>
      <c r="J841" s="39"/>
      <c r="K841" s="39"/>
      <c r="L841" s="39"/>
      <c r="M841" s="39"/>
      <c r="N841" s="42"/>
      <c r="O841" s="8"/>
      <c r="P841" s="9"/>
      <c r="Q841" s="9"/>
      <c r="R841" s="8"/>
      <c r="S841" s="9"/>
      <c r="T841" s="9"/>
      <c r="U841" s="8"/>
      <c r="V841" s="9"/>
      <c r="W841" s="9"/>
      <c r="X841" s="9"/>
      <c r="Y841" s="8"/>
      <c r="Z841" s="9"/>
      <c r="AA841" s="8"/>
      <c r="AT841" s="8"/>
      <c r="AV841" s="31"/>
      <c r="AY841" s="31"/>
      <c r="AZ841" s="21"/>
      <c r="BA841" s="23"/>
      <c r="BN841" s="18"/>
      <c r="BP841" s="54"/>
      <c r="BR841" s="54"/>
      <c r="BT841" s="18"/>
      <c r="BV841" s="18"/>
      <c r="BW841" s="18"/>
      <c r="CD841" s="18"/>
      <c r="CG841" s="18"/>
      <c r="CR841" s="18"/>
      <c r="CV841" s="18"/>
      <c r="DA841" s="18"/>
      <c r="DL841" s="18"/>
      <c r="DN841" s="18"/>
      <c r="DS841" s="43" t="s">
        <v>397</v>
      </c>
    </row>
    <row r="842" spans="1:123" x14ac:dyDescent="0.25">
      <c r="A842">
        <v>841</v>
      </c>
      <c r="D842" s="12"/>
      <c r="E842" s="14"/>
      <c r="H842" s="16"/>
      <c r="I842" s="11"/>
      <c r="J842" s="39"/>
      <c r="K842" s="39"/>
      <c r="L842" s="39"/>
      <c r="M842" s="39"/>
      <c r="N842" s="42"/>
      <c r="O842" s="8"/>
      <c r="P842" s="9"/>
      <c r="Q842" s="9"/>
      <c r="R842" s="8"/>
      <c r="S842" s="9"/>
      <c r="T842" s="9"/>
      <c r="U842" s="8"/>
      <c r="V842" s="9"/>
      <c r="W842" s="9"/>
      <c r="X842" s="9"/>
      <c r="Y842" s="8"/>
      <c r="Z842" s="9"/>
      <c r="AA842" s="8"/>
      <c r="AT842" s="8"/>
      <c r="AV842" s="31"/>
      <c r="AY842" s="31"/>
      <c r="AZ842" s="21"/>
      <c r="BA842" s="23"/>
      <c r="BN842" s="18"/>
      <c r="BP842" s="54"/>
      <c r="BR842" s="54"/>
      <c r="BT842" s="18"/>
      <c r="BV842" s="18"/>
      <c r="BW842" s="18"/>
      <c r="CD842" s="18"/>
      <c r="CG842" s="18"/>
      <c r="CR842" s="18"/>
      <c r="CV842" s="18"/>
      <c r="DA842" s="18"/>
      <c r="DL842" s="18"/>
      <c r="DN842" s="18"/>
      <c r="DS842" s="43" t="s">
        <v>397</v>
      </c>
    </row>
    <row r="843" spans="1:123" x14ac:dyDescent="0.25">
      <c r="A843">
        <v>842</v>
      </c>
      <c r="D843" s="12"/>
      <c r="E843" s="14"/>
      <c r="H843" s="16"/>
      <c r="I843" s="11"/>
      <c r="J843" s="39"/>
      <c r="K843" s="39"/>
      <c r="L843" s="39"/>
      <c r="M843" s="39"/>
      <c r="N843" s="42"/>
      <c r="O843" s="8"/>
      <c r="P843" s="9"/>
      <c r="Q843" s="9"/>
      <c r="R843" s="8"/>
      <c r="S843" s="9"/>
      <c r="T843" s="9"/>
      <c r="U843" s="8"/>
      <c r="V843" s="9"/>
      <c r="W843" s="9"/>
      <c r="X843" s="9"/>
      <c r="Y843" s="8"/>
      <c r="Z843" s="9"/>
      <c r="AA843" s="8"/>
      <c r="AT843" s="8"/>
      <c r="AV843" s="31"/>
      <c r="AY843" s="31"/>
      <c r="AZ843" s="21"/>
      <c r="BA843" s="23"/>
      <c r="BN843" s="18"/>
      <c r="BP843" s="54"/>
      <c r="BR843" s="54"/>
      <c r="BT843" s="18"/>
      <c r="BV843" s="18"/>
      <c r="BW843" s="18"/>
      <c r="CD843" s="18"/>
      <c r="CG843" s="18"/>
      <c r="CR843" s="18"/>
      <c r="CV843" s="18"/>
      <c r="DA843" s="18"/>
      <c r="DL843" s="18"/>
      <c r="DN843" s="18"/>
      <c r="DS843" s="43" t="s">
        <v>397</v>
      </c>
    </row>
    <row r="844" spans="1:123" x14ac:dyDescent="0.25">
      <c r="A844">
        <v>843</v>
      </c>
      <c r="D844" s="12"/>
      <c r="E844" s="14"/>
      <c r="H844" s="16"/>
      <c r="I844" s="11"/>
      <c r="J844" s="39"/>
      <c r="K844" s="39"/>
      <c r="L844" s="39"/>
      <c r="M844" s="39"/>
      <c r="N844" s="42"/>
      <c r="O844" s="8"/>
      <c r="P844" s="9"/>
      <c r="Q844" s="9"/>
      <c r="R844" s="8"/>
      <c r="S844" s="9"/>
      <c r="T844" s="9"/>
      <c r="U844" s="8"/>
      <c r="V844" s="9"/>
      <c r="W844" s="9"/>
      <c r="X844" s="9"/>
      <c r="Y844" s="8"/>
      <c r="Z844" s="9"/>
      <c r="AA844" s="8"/>
      <c r="AT844" s="8"/>
      <c r="AV844" s="31"/>
      <c r="AY844" s="31"/>
      <c r="AZ844" s="21"/>
      <c r="BA844" s="23"/>
      <c r="BN844" s="18"/>
      <c r="BP844" s="54"/>
      <c r="BR844" s="54"/>
      <c r="BT844" s="18"/>
      <c r="BV844" s="18"/>
      <c r="BW844" s="18"/>
      <c r="CD844" s="18"/>
      <c r="CG844" s="18"/>
      <c r="CR844" s="18"/>
      <c r="CV844" s="18"/>
      <c r="DA844" s="18"/>
      <c r="DL844" s="18"/>
      <c r="DN844" s="18"/>
      <c r="DS844" s="43" t="s">
        <v>397</v>
      </c>
    </row>
    <row r="845" spans="1:123" x14ac:dyDescent="0.25">
      <c r="A845">
        <v>844</v>
      </c>
      <c r="D845" s="12"/>
      <c r="E845" s="14"/>
      <c r="H845" s="16"/>
      <c r="I845" s="11"/>
      <c r="J845" s="39"/>
      <c r="K845" s="39"/>
      <c r="L845" s="39"/>
      <c r="M845" s="39"/>
      <c r="N845" s="42"/>
      <c r="O845" s="8"/>
      <c r="P845" s="9"/>
      <c r="Q845" s="9"/>
      <c r="R845" s="8"/>
      <c r="S845" s="9"/>
      <c r="T845" s="9"/>
      <c r="U845" s="8"/>
      <c r="V845" s="9"/>
      <c r="W845" s="9"/>
      <c r="X845" s="9"/>
      <c r="Y845" s="8"/>
      <c r="Z845" s="9"/>
      <c r="AA845" s="8"/>
      <c r="AT845" s="8"/>
      <c r="AV845" s="31"/>
      <c r="AY845" s="31"/>
      <c r="AZ845" s="21"/>
      <c r="BA845" s="23"/>
      <c r="BN845" s="18"/>
      <c r="BP845" s="54"/>
      <c r="BR845" s="54"/>
      <c r="BT845" s="18"/>
      <c r="BV845" s="18"/>
      <c r="BW845" s="18"/>
      <c r="CD845" s="18"/>
      <c r="CG845" s="18"/>
      <c r="CR845" s="18"/>
      <c r="CV845" s="18"/>
      <c r="DA845" s="18"/>
      <c r="DL845" s="18"/>
      <c r="DN845" s="18"/>
      <c r="DS845" s="43" t="s">
        <v>397</v>
      </c>
    </row>
    <row r="846" spans="1:123" x14ac:dyDescent="0.25">
      <c r="A846">
        <v>845</v>
      </c>
      <c r="D846" s="12"/>
      <c r="E846" s="14"/>
      <c r="H846" s="16"/>
      <c r="I846" s="11"/>
      <c r="J846" s="39"/>
      <c r="K846" s="39"/>
      <c r="L846" s="39"/>
      <c r="M846" s="39"/>
      <c r="N846" s="42"/>
      <c r="O846" s="8"/>
      <c r="P846" s="9"/>
      <c r="Q846" s="9"/>
      <c r="R846" s="8"/>
      <c r="S846" s="9"/>
      <c r="T846" s="9"/>
      <c r="U846" s="8"/>
      <c r="V846" s="9"/>
      <c r="W846" s="9"/>
      <c r="X846" s="9"/>
      <c r="Y846" s="8"/>
      <c r="Z846" s="9"/>
      <c r="AA846" s="8"/>
      <c r="AT846" s="8"/>
      <c r="AV846" s="31"/>
      <c r="AY846" s="31"/>
      <c r="AZ846" s="21"/>
      <c r="BA846" s="23"/>
      <c r="BN846" s="18"/>
      <c r="BP846" s="54"/>
      <c r="BR846" s="54"/>
      <c r="BT846" s="18"/>
      <c r="BV846" s="18"/>
      <c r="BW846" s="18"/>
      <c r="CD846" s="18"/>
      <c r="CG846" s="18"/>
      <c r="CR846" s="18"/>
      <c r="CV846" s="18"/>
      <c r="DA846" s="18"/>
      <c r="DL846" s="18"/>
      <c r="DN846" s="18"/>
      <c r="DS846" s="43" t="s">
        <v>397</v>
      </c>
    </row>
    <row r="847" spans="1:123" x14ac:dyDescent="0.25">
      <c r="A847">
        <v>846</v>
      </c>
      <c r="D847" s="12"/>
      <c r="E847" s="14"/>
      <c r="H847" s="16"/>
      <c r="I847" s="11"/>
      <c r="J847" s="39"/>
      <c r="K847" s="39"/>
      <c r="L847" s="39"/>
      <c r="M847" s="39"/>
      <c r="N847" s="42"/>
      <c r="O847" s="8"/>
      <c r="P847" s="9"/>
      <c r="Q847" s="9"/>
      <c r="R847" s="8"/>
      <c r="S847" s="9"/>
      <c r="T847" s="9"/>
      <c r="U847" s="8"/>
      <c r="V847" s="9"/>
      <c r="W847" s="9"/>
      <c r="X847" s="9"/>
      <c r="Y847" s="8"/>
      <c r="Z847" s="9"/>
      <c r="AA847" s="8"/>
      <c r="AT847" s="8"/>
      <c r="AV847" s="31"/>
      <c r="AY847" s="31"/>
      <c r="AZ847" s="21"/>
      <c r="BA847" s="23"/>
      <c r="BN847" s="18"/>
      <c r="BP847" s="54"/>
      <c r="BR847" s="54"/>
      <c r="BT847" s="18"/>
      <c r="BV847" s="18"/>
      <c r="BW847" s="18"/>
      <c r="CD847" s="18"/>
      <c r="CG847" s="18"/>
      <c r="CR847" s="18"/>
      <c r="CV847" s="18"/>
      <c r="DA847" s="18"/>
      <c r="DL847" s="18"/>
      <c r="DN847" s="18"/>
      <c r="DS847" s="43" t="s">
        <v>397</v>
      </c>
    </row>
    <row r="848" spans="1:123" x14ac:dyDescent="0.25">
      <c r="A848">
        <v>847</v>
      </c>
      <c r="D848" s="12"/>
      <c r="E848" s="14"/>
      <c r="H848" s="16"/>
      <c r="I848" s="11"/>
      <c r="J848" s="39"/>
      <c r="K848" s="39"/>
      <c r="L848" s="39"/>
      <c r="M848" s="39"/>
      <c r="N848" s="42"/>
      <c r="O848" s="8"/>
      <c r="P848" s="9"/>
      <c r="Q848" s="9"/>
      <c r="R848" s="8"/>
      <c r="S848" s="9"/>
      <c r="T848" s="9"/>
      <c r="U848" s="8"/>
      <c r="V848" s="9"/>
      <c r="W848" s="9"/>
      <c r="X848" s="9"/>
      <c r="Y848" s="8"/>
      <c r="Z848" s="9"/>
      <c r="AA848" s="8"/>
      <c r="AT848" s="8"/>
      <c r="AV848" s="31"/>
      <c r="AY848" s="31"/>
      <c r="AZ848" s="21"/>
      <c r="BA848" s="23"/>
      <c r="BN848" s="18"/>
      <c r="BP848" s="54"/>
      <c r="BR848" s="54"/>
      <c r="BT848" s="18"/>
      <c r="BV848" s="18"/>
      <c r="BW848" s="18"/>
      <c r="CD848" s="18"/>
      <c r="CG848" s="18"/>
      <c r="CR848" s="18"/>
      <c r="CV848" s="18"/>
      <c r="DA848" s="18"/>
      <c r="DL848" s="18"/>
      <c r="DN848" s="18"/>
      <c r="DS848" s="43" t="s">
        <v>397</v>
      </c>
    </row>
    <row r="849" spans="1:123" x14ac:dyDescent="0.25">
      <c r="A849">
        <v>848</v>
      </c>
      <c r="D849" s="12"/>
      <c r="E849" s="14"/>
      <c r="H849" s="16"/>
      <c r="I849" s="11"/>
      <c r="J849" s="39"/>
      <c r="K849" s="39"/>
      <c r="L849" s="39"/>
      <c r="M849" s="39"/>
      <c r="N849" s="42"/>
      <c r="O849" s="8"/>
      <c r="P849" s="9"/>
      <c r="Q849" s="9"/>
      <c r="R849" s="8"/>
      <c r="S849" s="9"/>
      <c r="T849" s="9"/>
      <c r="U849" s="8"/>
      <c r="V849" s="9"/>
      <c r="W849" s="9"/>
      <c r="X849" s="9"/>
      <c r="Y849" s="8"/>
      <c r="Z849" s="9"/>
      <c r="AA849" s="8"/>
      <c r="AT849" s="8"/>
      <c r="AV849" s="31"/>
      <c r="AY849" s="31"/>
      <c r="AZ849" s="21"/>
      <c r="BA849" s="23"/>
      <c r="BN849" s="18"/>
      <c r="BP849" s="54"/>
      <c r="BR849" s="54"/>
      <c r="BT849" s="18"/>
      <c r="BV849" s="18"/>
      <c r="BW849" s="18"/>
      <c r="CD849" s="18"/>
      <c r="CG849" s="18"/>
      <c r="CR849" s="18"/>
      <c r="CV849" s="18"/>
      <c r="DA849" s="18"/>
      <c r="DL849" s="18"/>
      <c r="DN849" s="18"/>
      <c r="DS849" s="43" t="s">
        <v>397</v>
      </c>
    </row>
    <row r="850" spans="1:123" x14ac:dyDescent="0.25">
      <c r="A850">
        <v>849</v>
      </c>
      <c r="D850" s="12"/>
      <c r="E850" s="14"/>
      <c r="H850" s="16"/>
      <c r="I850" s="11"/>
      <c r="J850" s="39"/>
      <c r="K850" s="39"/>
      <c r="L850" s="39"/>
      <c r="M850" s="39"/>
      <c r="N850" s="42"/>
      <c r="O850" s="8"/>
      <c r="P850" s="9"/>
      <c r="Q850" s="9"/>
      <c r="R850" s="8"/>
      <c r="S850" s="9"/>
      <c r="T850" s="9"/>
      <c r="U850" s="8"/>
      <c r="V850" s="9"/>
      <c r="W850" s="9"/>
      <c r="X850" s="9"/>
      <c r="Y850" s="8"/>
      <c r="Z850" s="9"/>
      <c r="AA850" s="8"/>
      <c r="AT850" s="8"/>
      <c r="AV850" s="31"/>
      <c r="AY850" s="31"/>
      <c r="AZ850" s="21"/>
      <c r="BA850" s="23"/>
      <c r="BN850" s="18"/>
      <c r="BP850" s="54"/>
      <c r="BR850" s="54"/>
      <c r="BT850" s="18"/>
      <c r="BV850" s="18"/>
      <c r="BW850" s="18"/>
      <c r="CD850" s="18"/>
      <c r="CG850" s="18"/>
      <c r="CR850" s="18"/>
      <c r="CV850" s="18"/>
      <c r="DA850" s="18"/>
      <c r="DL850" s="18"/>
      <c r="DN850" s="18"/>
      <c r="DS850" s="43" t="s">
        <v>397</v>
      </c>
    </row>
    <row r="851" spans="1:123" x14ac:dyDescent="0.25">
      <c r="A851">
        <v>850</v>
      </c>
      <c r="D851" s="12"/>
      <c r="E851" s="14"/>
      <c r="H851" s="16"/>
      <c r="I851" s="11"/>
      <c r="J851" s="39"/>
      <c r="K851" s="39"/>
      <c r="L851" s="39"/>
      <c r="M851" s="39"/>
      <c r="N851" s="42"/>
      <c r="O851" s="8"/>
      <c r="P851" s="9"/>
      <c r="Q851" s="9"/>
      <c r="R851" s="8"/>
      <c r="S851" s="9"/>
      <c r="T851" s="9"/>
      <c r="U851" s="8"/>
      <c r="V851" s="9"/>
      <c r="W851" s="9"/>
      <c r="X851" s="9"/>
      <c r="Y851" s="8"/>
      <c r="Z851" s="9"/>
      <c r="AA851" s="8"/>
      <c r="AT851" s="8"/>
      <c r="AV851" s="31"/>
      <c r="AY851" s="31"/>
      <c r="AZ851" s="21"/>
      <c r="BA851" s="23"/>
      <c r="BN851" s="18"/>
      <c r="BP851" s="54"/>
      <c r="BR851" s="54"/>
      <c r="BT851" s="18"/>
      <c r="BV851" s="18"/>
      <c r="BW851" s="18"/>
      <c r="CD851" s="18"/>
      <c r="CG851" s="18"/>
      <c r="CR851" s="18"/>
      <c r="CV851" s="18"/>
      <c r="DA851" s="18"/>
      <c r="DL851" s="18"/>
      <c r="DN851" s="18"/>
      <c r="DS851" s="43" t="s">
        <v>397</v>
      </c>
    </row>
    <row r="852" spans="1:123" x14ac:dyDescent="0.25">
      <c r="A852">
        <v>851</v>
      </c>
      <c r="D852" s="12"/>
      <c r="E852" s="14"/>
      <c r="H852" s="16"/>
      <c r="I852" s="11"/>
      <c r="J852" s="39"/>
      <c r="K852" s="39"/>
      <c r="L852" s="39"/>
      <c r="M852" s="39"/>
      <c r="N852" s="42"/>
      <c r="O852" s="8"/>
      <c r="P852" s="9"/>
      <c r="Q852" s="9"/>
      <c r="R852" s="8"/>
      <c r="S852" s="9"/>
      <c r="T852" s="9"/>
      <c r="U852" s="8"/>
      <c r="V852" s="9"/>
      <c r="W852" s="9"/>
      <c r="X852" s="9"/>
      <c r="Y852" s="8"/>
      <c r="Z852" s="9"/>
      <c r="AA852" s="8"/>
      <c r="AT852" s="8"/>
      <c r="AV852" s="31"/>
      <c r="AY852" s="31"/>
      <c r="AZ852" s="21"/>
      <c r="BA852" s="23"/>
      <c r="BN852" s="18"/>
      <c r="BP852" s="54"/>
      <c r="BR852" s="54"/>
      <c r="BT852" s="18"/>
      <c r="BV852" s="18"/>
      <c r="BW852" s="18"/>
      <c r="CD852" s="18"/>
      <c r="CG852" s="18"/>
      <c r="CR852" s="18"/>
      <c r="CV852" s="18"/>
      <c r="DA852" s="18"/>
      <c r="DL852" s="18"/>
      <c r="DN852" s="18"/>
      <c r="DS852" s="43" t="s">
        <v>397</v>
      </c>
    </row>
    <row r="853" spans="1:123" x14ac:dyDescent="0.25">
      <c r="A853">
        <v>852</v>
      </c>
      <c r="D853" s="12"/>
      <c r="E853" s="14"/>
      <c r="H853" s="16"/>
      <c r="I853" s="11"/>
      <c r="J853" s="39"/>
      <c r="K853" s="39"/>
      <c r="L853" s="39"/>
      <c r="M853" s="39"/>
      <c r="N853" s="42"/>
      <c r="O853" s="8"/>
      <c r="P853" s="9"/>
      <c r="Q853" s="9"/>
      <c r="R853" s="8"/>
      <c r="S853" s="9"/>
      <c r="T853" s="9"/>
      <c r="U853" s="8"/>
      <c r="V853" s="9"/>
      <c r="W853" s="9"/>
      <c r="X853" s="9"/>
      <c r="Y853" s="8"/>
      <c r="Z853" s="9"/>
      <c r="AA853" s="8"/>
      <c r="AT853" s="8"/>
      <c r="AV853" s="31"/>
      <c r="AY853" s="31"/>
      <c r="AZ853" s="21"/>
      <c r="BA853" s="23"/>
      <c r="BN853" s="18"/>
      <c r="BP853" s="54"/>
      <c r="BR853" s="54"/>
      <c r="BT853" s="18"/>
      <c r="BV853" s="18"/>
      <c r="BW853" s="18"/>
      <c r="CD853" s="18"/>
      <c r="CG853" s="18"/>
      <c r="CR853" s="18"/>
      <c r="CV853" s="18"/>
      <c r="DA853" s="18"/>
      <c r="DL853" s="18"/>
      <c r="DN853" s="18"/>
      <c r="DS853" s="43" t="s">
        <v>397</v>
      </c>
    </row>
    <row r="854" spans="1:123" x14ac:dyDescent="0.25">
      <c r="A854">
        <v>853</v>
      </c>
      <c r="D854" s="12"/>
      <c r="E854" s="14"/>
      <c r="H854" s="16"/>
      <c r="I854" s="11"/>
      <c r="J854" s="39"/>
      <c r="K854" s="39"/>
      <c r="L854" s="39"/>
      <c r="M854" s="39"/>
      <c r="N854" s="42"/>
      <c r="O854" s="8"/>
      <c r="P854" s="9"/>
      <c r="Q854" s="9"/>
      <c r="R854" s="8"/>
      <c r="S854" s="9"/>
      <c r="T854" s="9"/>
      <c r="U854" s="8"/>
      <c r="V854" s="9"/>
      <c r="W854" s="9"/>
      <c r="X854" s="9"/>
      <c r="Y854" s="8"/>
      <c r="Z854" s="9"/>
      <c r="AA854" s="8"/>
      <c r="AT854" s="8"/>
      <c r="AV854" s="31"/>
      <c r="AY854" s="31"/>
      <c r="AZ854" s="21"/>
      <c r="BA854" s="23"/>
      <c r="BN854" s="18"/>
      <c r="BP854" s="54"/>
      <c r="BR854" s="54"/>
      <c r="BT854" s="18"/>
      <c r="BV854" s="18"/>
      <c r="BW854" s="18"/>
      <c r="CD854" s="18"/>
      <c r="CG854" s="18"/>
      <c r="CR854" s="18"/>
      <c r="CV854" s="18"/>
      <c r="DA854" s="18"/>
      <c r="DL854" s="18"/>
      <c r="DN854" s="18"/>
      <c r="DS854" s="43" t="s">
        <v>397</v>
      </c>
    </row>
    <row r="855" spans="1:123" x14ac:dyDescent="0.25">
      <c r="A855">
        <v>854</v>
      </c>
      <c r="D855" s="12"/>
      <c r="E855" s="14"/>
      <c r="H855" s="16"/>
      <c r="I855" s="11"/>
      <c r="J855" s="39"/>
      <c r="K855" s="39"/>
      <c r="L855" s="39"/>
      <c r="M855" s="39"/>
      <c r="N855" s="42"/>
      <c r="O855" s="8"/>
      <c r="P855" s="9"/>
      <c r="Q855" s="9"/>
      <c r="R855" s="8"/>
      <c r="S855" s="9"/>
      <c r="T855" s="9"/>
      <c r="U855" s="8"/>
      <c r="V855" s="9"/>
      <c r="W855" s="9"/>
      <c r="X855" s="9"/>
      <c r="Y855" s="8"/>
      <c r="Z855" s="9"/>
      <c r="AA855" s="8"/>
      <c r="AT855" s="8"/>
      <c r="AV855" s="31"/>
      <c r="AY855" s="31"/>
      <c r="AZ855" s="21"/>
      <c r="BA855" s="23"/>
      <c r="BN855" s="18"/>
      <c r="BP855" s="54"/>
      <c r="BR855" s="54"/>
      <c r="BT855" s="18"/>
      <c r="BV855" s="18"/>
      <c r="BW855" s="18"/>
      <c r="CD855" s="18"/>
      <c r="CG855" s="18"/>
      <c r="CR855" s="18"/>
      <c r="CV855" s="18"/>
      <c r="DA855" s="18"/>
      <c r="DL855" s="18"/>
      <c r="DN855" s="18"/>
      <c r="DS855" s="43" t="s">
        <v>397</v>
      </c>
    </row>
    <row r="856" spans="1:123" x14ac:dyDescent="0.25">
      <c r="A856">
        <v>855</v>
      </c>
      <c r="D856" s="12"/>
      <c r="E856" s="14"/>
      <c r="H856" s="16"/>
      <c r="I856" s="11"/>
      <c r="J856" s="39"/>
      <c r="K856" s="39"/>
      <c r="L856" s="39"/>
      <c r="M856" s="39"/>
      <c r="N856" s="42"/>
      <c r="O856" s="8"/>
      <c r="P856" s="9"/>
      <c r="Q856" s="9"/>
      <c r="R856" s="8"/>
      <c r="S856" s="9"/>
      <c r="T856" s="9"/>
      <c r="U856" s="8"/>
      <c r="V856" s="9"/>
      <c r="W856" s="9"/>
      <c r="X856" s="9"/>
      <c r="Y856" s="8"/>
      <c r="Z856" s="9"/>
      <c r="AA856" s="8"/>
      <c r="AT856" s="8"/>
      <c r="AV856" s="31"/>
      <c r="AY856" s="31"/>
      <c r="AZ856" s="21"/>
      <c r="BA856" s="23"/>
      <c r="BN856" s="18"/>
      <c r="BP856" s="54"/>
      <c r="BR856" s="54"/>
      <c r="BT856" s="18"/>
      <c r="BV856" s="18"/>
      <c r="BW856" s="18"/>
      <c r="CD856" s="18"/>
      <c r="CG856" s="18"/>
      <c r="CR856" s="18"/>
      <c r="CV856" s="18"/>
      <c r="DA856" s="18"/>
      <c r="DL856" s="18"/>
      <c r="DN856" s="18"/>
      <c r="DS856" s="43" t="s">
        <v>397</v>
      </c>
    </row>
    <row r="857" spans="1:123" x14ac:dyDescent="0.25">
      <c r="A857">
        <v>856</v>
      </c>
      <c r="D857" s="12"/>
      <c r="E857" s="14"/>
      <c r="H857" s="16"/>
      <c r="I857" s="11"/>
      <c r="J857" s="39"/>
      <c r="K857" s="39"/>
      <c r="L857" s="39"/>
      <c r="M857" s="39"/>
      <c r="N857" s="42"/>
      <c r="O857" s="8"/>
      <c r="P857" s="9"/>
      <c r="Q857" s="9"/>
      <c r="R857" s="8"/>
      <c r="S857" s="9"/>
      <c r="T857" s="9"/>
      <c r="U857" s="8"/>
      <c r="V857" s="9"/>
      <c r="W857" s="9"/>
      <c r="X857" s="9"/>
      <c r="Y857" s="8"/>
      <c r="Z857" s="9"/>
      <c r="AA857" s="8"/>
      <c r="AT857" s="8"/>
      <c r="AV857" s="31"/>
      <c r="AY857" s="31"/>
      <c r="AZ857" s="21"/>
      <c r="BA857" s="23"/>
      <c r="BN857" s="18"/>
      <c r="BP857" s="54"/>
      <c r="BR857" s="54"/>
      <c r="BT857" s="18"/>
      <c r="BV857" s="18"/>
      <c r="BW857" s="18"/>
      <c r="CD857" s="18"/>
      <c r="CG857" s="18"/>
      <c r="CR857" s="18"/>
      <c r="CV857" s="18"/>
      <c r="DA857" s="18"/>
      <c r="DL857" s="18"/>
      <c r="DN857" s="18"/>
      <c r="DS857" s="43" t="s">
        <v>397</v>
      </c>
    </row>
    <row r="858" spans="1:123" x14ac:dyDescent="0.25">
      <c r="A858">
        <v>857</v>
      </c>
      <c r="D858" s="12"/>
      <c r="E858" s="14"/>
      <c r="H858" s="16"/>
      <c r="I858" s="11"/>
      <c r="J858" s="39"/>
      <c r="K858" s="39"/>
      <c r="L858" s="39"/>
      <c r="M858" s="39"/>
      <c r="N858" s="42"/>
      <c r="O858" s="8"/>
      <c r="P858" s="9"/>
      <c r="Q858" s="9"/>
      <c r="R858" s="8"/>
      <c r="S858" s="9"/>
      <c r="T858" s="9"/>
      <c r="U858" s="8"/>
      <c r="V858" s="9"/>
      <c r="W858" s="9"/>
      <c r="X858" s="9"/>
      <c r="Y858" s="8"/>
      <c r="Z858" s="9"/>
      <c r="AA858" s="8"/>
      <c r="AT858" s="8"/>
      <c r="AV858" s="31"/>
      <c r="AY858" s="31"/>
      <c r="AZ858" s="21"/>
      <c r="BA858" s="23"/>
      <c r="BN858" s="18"/>
      <c r="BP858" s="54"/>
      <c r="BR858" s="54"/>
      <c r="BT858" s="18"/>
      <c r="BV858" s="18"/>
      <c r="BW858" s="18"/>
      <c r="CD858" s="18"/>
      <c r="CG858" s="18"/>
      <c r="CR858" s="18"/>
      <c r="CV858" s="18"/>
      <c r="DA858" s="18"/>
      <c r="DL858" s="18"/>
      <c r="DN858" s="18"/>
      <c r="DS858" s="43" t="s">
        <v>397</v>
      </c>
    </row>
    <row r="859" spans="1:123" x14ac:dyDescent="0.25">
      <c r="A859">
        <v>858</v>
      </c>
      <c r="D859" s="12"/>
      <c r="E859" s="14"/>
      <c r="H859" s="16"/>
      <c r="I859" s="11"/>
      <c r="J859" s="39"/>
      <c r="K859" s="39"/>
      <c r="L859" s="39"/>
      <c r="M859" s="39"/>
      <c r="N859" s="42"/>
      <c r="O859" s="8"/>
      <c r="P859" s="9"/>
      <c r="Q859" s="9"/>
      <c r="R859" s="8"/>
      <c r="S859" s="9"/>
      <c r="T859" s="9"/>
      <c r="U859" s="8"/>
      <c r="V859" s="9"/>
      <c r="W859" s="9"/>
      <c r="X859" s="9"/>
      <c r="Y859" s="8"/>
      <c r="Z859" s="9"/>
      <c r="AA859" s="8"/>
      <c r="AT859" s="8"/>
      <c r="AV859" s="31"/>
      <c r="AY859" s="31"/>
      <c r="AZ859" s="21"/>
      <c r="BA859" s="23"/>
      <c r="BN859" s="18"/>
      <c r="BP859" s="54"/>
      <c r="BR859" s="54"/>
      <c r="BT859" s="18"/>
      <c r="BV859" s="18"/>
      <c r="BW859" s="18"/>
      <c r="CD859" s="18"/>
      <c r="CG859" s="18"/>
      <c r="CR859" s="18"/>
      <c r="CV859" s="18"/>
      <c r="DA859" s="18"/>
      <c r="DL859" s="18"/>
      <c r="DN859" s="18"/>
      <c r="DS859" s="43" t="s">
        <v>397</v>
      </c>
    </row>
    <row r="860" spans="1:123" x14ac:dyDescent="0.25">
      <c r="A860">
        <v>859</v>
      </c>
      <c r="D860" s="12"/>
      <c r="E860" s="14"/>
      <c r="H860" s="16"/>
      <c r="I860" s="11"/>
      <c r="J860" s="39"/>
      <c r="K860" s="39"/>
      <c r="L860" s="39"/>
      <c r="M860" s="39"/>
      <c r="N860" s="42"/>
      <c r="O860" s="8"/>
      <c r="P860" s="9"/>
      <c r="Q860" s="9"/>
      <c r="R860" s="8"/>
      <c r="S860" s="9"/>
      <c r="T860" s="9"/>
      <c r="U860" s="8"/>
      <c r="V860" s="9"/>
      <c r="W860" s="9"/>
      <c r="X860" s="9"/>
      <c r="Y860" s="8"/>
      <c r="Z860" s="9"/>
      <c r="AA860" s="8"/>
      <c r="AT860" s="8"/>
      <c r="AV860" s="31"/>
      <c r="AY860" s="31"/>
      <c r="AZ860" s="21"/>
      <c r="BA860" s="23"/>
      <c r="BN860" s="18"/>
      <c r="BP860" s="54"/>
      <c r="BR860" s="54"/>
      <c r="BT860" s="18"/>
      <c r="BV860" s="18"/>
      <c r="BW860" s="18"/>
      <c r="CD860" s="18"/>
      <c r="CG860" s="18"/>
      <c r="CR860" s="18"/>
      <c r="CV860" s="18"/>
      <c r="DA860" s="18"/>
      <c r="DL860" s="18"/>
      <c r="DN860" s="18"/>
      <c r="DS860" s="43" t="s">
        <v>397</v>
      </c>
    </row>
    <row r="861" spans="1:123" x14ac:dyDescent="0.25">
      <c r="A861">
        <v>860</v>
      </c>
      <c r="D861" s="12"/>
      <c r="E861" s="14"/>
      <c r="H861" s="16"/>
      <c r="I861" s="11"/>
      <c r="J861" s="39"/>
      <c r="K861" s="39"/>
      <c r="L861" s="39"/>
      <c r="M861" s="39"/>
      <c r="N861" s="42"/>
      <c r="O861" s="8"/>
      <c r="P861" s="9"/>
      <c r="Q861" s="9"/>
      <c r="R861" s="8"/>
      <c r="S861" s="9"/>
      <c r="T861" s="9"/>
      <c r="U861" s="8"/>
      <c r="V861" s="9"/>
      <c r="W861" s="9"/>
      <c r="X861" s="9"/>
      <c r="Y861" s="8"/>
      <c r="Z861" s="9"/>
      <c r="AA861" s="8"/>
      <c r="AT861" s="8"/>
      <c r="AV861" s="31"/>
      <c r="AY861" s="31"/>
      <c r="AZ861" s="21"/>
      <c r="BA861" s="23"/>
      <c r="BN861" s="18"/>
      <c r="BP861" s="54"/>
      <c r="BR861" s="54"/>
      <c r="BT861" s="18"/>
      <c r="BV861" s="18"/>
      <c r="BW861" s="18"/>
      <c r="CD861" s="18"/>
      <c r="CG861" s="18"/>
      <c r="CR861" s="18"/>
      <c r="CV861" s="18"/>
      <c r="DA861" s="18"/>
      <c r="DL861" s="18"/>
      <c r="DN861" s="18"/>
      <c r="DS861" s="43" t="s">
        <v>397</v>
      </c>
    </row>
    <row r="862" spans="1:123" x14ac:dyDescent="0.25">
      <c r="A862">
        <v>861</v>
      </c>
      <c r="D862" s="12"/>
      <c r="E862" s="14"/>
      <c r="H862" s="16"/>
      <c r="I862" s="11"/>
      <c r="J862" s="39"/>
      <c r="K862" s="39"/>
      <c r="L862" s="39"/>
      <c r="M862" s="39"/>
      <c r="N862" s="42"/>
      <c r="O862" s="8"/>
      <c r="P862" s="9"/>
      <c r="Q862" s="9"/>
      <c r="R862" s="8"/>
      <c r="S862" s="9"/>
      <c r="T862" s="9"/>
      <c r="U862" s="8"/>
      <c r="V862" s="9"/>
      <c r="W862" s="9"/>
      <c r="X862" s="9"/>
      <c r="Y862" s="8"/>
      <c r="Z862" s="9"/>
      <c r="AA862" s="8"/>
      <c r="AT862" s="8"/>
      <c r="AV862" s="31"/>
      <c r="AY862" s="31"/>
      <c r="AZ862" s="21"/>
      <c r="BA862" s="23"/>
      <c r="BN862" s="18"/>
      <c r="BP862" s="54"/>
      <c r="BR862" s="54"/>
      <c r="BT862" s="18"/>
      <c r="BV862" s="18"/>
      <c r="BW862" s="18"/>
      <c r="CD862" s="18"/>
      <c r="CG862" s="18"/>
      <c r="CR862" s="18"/>
      <c r="CV862" s="18"/>
      <c r="DA862" s="18"/>
      <c r="DL862" s="18"/>
      <c r="DN862" s="18"/>
      <c r="DS862" s="43" t="s">
        <v>397</v>
      </c>
    </row>
    <row r="863" spans="1:123" x14ac:dyDescent="0.25">
      <c r="A863">
        <v>862</v>
      </c>
      <c r="D863" s="12"/>
      <c r="E863" s="14"/>
      <c r="H863" s="16"/>
      <c r="I863" s="11"/>
      <c r="J863" s="39"/>
      <c r="K863" s="39"/>
      <c r="L863" s="39"/>
      <c r="M863" s="39"/>
      <c r="N863" s="42"/>
      <c r="O863" s="8"/>
      <c r="P863" s="9"/>
      <c r="Q863" s="9"/>
      <c r="R863" s="8"/>
      <c r="S863" s="9"/>
      <c r="T863" s="9"/>
      <c r="U863" s="8"/>
      <c r="V863" s="9"/>
      <c r="W863" s="9"/>
      <c r="X863" s="9"/>
      <c r="Y863" s="8"/>
      <c r="Z863" s="9"/>
      <c r="AA863" s="8"/>
      <c r="AT863" s="8"/>
      <c r="AV863" s="31"/>
      <c r="AY863" s="31"/>
      <c r="AZ863" s="21"/>
      <c r="BA863" s="23"/>
      <c r="BN863" s="18"/>
      <c r="BP863" s="54"/>
      <c r="BR863" s="54"/>
      <c r="BT863" s="18"/>
      <c r="BV863" s="18"/>
      <c r="BW863" s="18"/>
      <c r="CD863" s="18"/>
      <c r="CG863" s="18"/>
      <c r="CR863" s="18"/>
      <c r="CV863" s="18"/>
      <c r="DA863" s="18"/>
      <c r="DL863" s="18"/>
      <c r="DN863" s="18"/>
      <c r="DS863" s="43" t="s">
        <v>397</v>
      </c>
    </row>
    <row r="864" spans="1:123" x14ac:dyDescent="0.25">
      <c r="A864">
        <v>863</v>
      </c>
      <c r="D864" s="12"/>
      <c r="E864" s="14"/>
      <c r="H864" s="16"/>
      <c r="I864" s="11"/>
      <c r="J864" s="39"/>
      <c r="K864" s="39"/>
      <c r="L864" s="39"/>
      <c r="M864" s="39"/>
      <c r="N864" s="42"/>
      <c r="O864" s="8"/>
      <c r="P864" s="9"/>
      <c r="Q864" s="9"/>
      <c r="R864" s="8"/>
      <c r="S864" s="9"/>
      <c r="T864" s="9"/>
      <c r="U864" s="8"/>
      <c r="V864" s="9"/>
      <c r="W864" s="9"/>
      <c r="X864" s="9"/>
      <c r="Y864" s="8"/>
      <c r="Z864" s="9"/>
      <c r="AA864" s="8"/>
      <c r="AT864" s="8"/>
      <c r="AV864" s="31"/>
      <c r="AY864" s="31"/>
      <c r="AZ864" s="21"/>
      <c r="BA864" s="23"/>
      <c r="BN864" s="18"/>
      <c r="BP864" s="54"/>
      <c r="BR864" s="54"/>
      <c r="BT864" s="18"/>
      <c r="BV864" s="18"/>
      <c r="BW864" s="18"/>
      <c r="CD864" s="18"/>
      <c r="CG864" s="18"/>
      <c r="CR864" s="18"/>
      <c r="CV864" s="18"/>
      <c r="DA864" s="18"/>
      <c r="DL864" s="18"/>
      <c r="DN864" s="18"/>
      <c r="DS864" s="43" t="s">
        <v>397</v>
      </c>
    </row>
    <row r="865" spans="1:123" x14ac:dyDescent="0.25">
      <c r="A865">
        <v>864</v>
      </c>
      <c r="D865" s="12"/>
      <c r="E865" s="14"/>
      <c r="H865" s="16"/>
      <c r="I865" s="11"/>
      <c r="J865" s="39"/>
      <c r="K865" s="39"/>
      <c r="L865" s="39"/>
      <c r="M865" s="39"/>
      <c r="N865" s="42"/>
      <c r="O865" s="8"/>
      <c r="P865" s="9"/>
      <c r="Q865" s="9"/>
      <c r="R865" s="8"/>
      <c r="S865" s="9"/>
      <c r="T865" s="9"/>
      <c r="U865" s="8"/>
      <c r="V865" s="9"/>
      <c r="W865" s="9"/>
      <c r="X865" s="9"/>
      <c r="Y865" s="8"/>
      <c r="Z865" s="9"/>
      <c r="AA865" s="8"/>
      <c r="AT865" s="8"/>
      <c r="AV865" s="31"/>
      <c r="AY865" s="31"/>
      <c r="AZ865" s="21"/>
      <c r="BA865" s="23"/>
      <c r="BN865" s="18"/>
      <c r="BP865" s="54"/>
      <c r="BR865" s="54"/>
      <c r="BT865" s="18"/>
      <c r="BV865" s="18"/>
      <c r="BW865" s="18"/>
      <c r="CD865" s="18"/>
      <c r="CG865" s="18"/>
      <c r="CR865" s="18"/>
      <c r="CV865" s="18"/>
      <c r="DA865" s="18"/>
      <c r="DL865" s="18"/>
      <c r="DN865" s="18"/>
      <c r="DS865" s="43" t="s">
        <v>397</v>
      </c>
    </row>
    <row r="866" spans="1:123" x14ac:dyDescent="0.25">
      <c r="A866">
        <v>865</v>
      </c>
      <c r="D866" s="12"/>
      <c r="E866" s="14"/>
      <c r="H866" s="16"/>
      <c r="I866" s="11"/>
      <c r="J866" s="39"/>
      <c r="K866" s="39"/>
      <c r="L866" s="39"/>
      <c r="M866" s="39"/>
      <c r="N866" s="42"/>
      <c r="O866" s="8"/>
      <c r="P866" s="9"/>
      <c r="Q866" s="9"/>
      <c r="R866" s="8"/>
      <c r="S866" s="9"/>
      <c r="T866" s="9"/>
      <c r="U866" s="8"/>
      <c r="V866" s="9"/>
      <c r="W866" s="9"/>
      <c r="X866" s="9"/>
      <c r="Y866" s="8"/>
      <c r="Z866" s="9"/>
      <c r="AA866" s="8"/>
      <c r="AT866" s="8"/>
      <c r="AV866" s="31"/>
      <c r="AY866" s="31"/>
      <c r="AZ866" s="21"/>
      <c r="BA866" s="23"/>
      <c r="BN866" s="18"/>
      <c r="BP866" s="54"/>
      <c r="BR866" s="54"/>
      <c r="BT866" s="18"/>
      <c r="BV866" s="18"/>
      <c r="BW866" s="18"/>
      <c r="CD866" s="18"/>
      <c r="CG866" s="18"/>
      <c r="CR866" s="18"/>
      <c r="CV866" s="18"/>
      <c r="DA866" s="18"/>
      <c r="DL866" s="18"/>
      <c r="DN866" s="18"/>
      <c r="DS866" s="43" t="s">
        <v>397</v>
      </c>
    </row>
    <row r="867" spans="1:123" x14ac:dyDescent="0.25">
      <c r="A867">
        <v>866</v>
      </c>
      <c r="D867" s="12"/>
      <c r="E867" s="14"/>
      <c r="H867" s="16"/>
      <c r="I867" s="11"/>
      <c r="J867" s="39"/>
      <c r="K867" s="39"/>
      <c r="L867" s="39"/>
      <c r="M867" s="39"/>
      <c r="N867" s="42"/>
      <c r="O867" s="8"/>
      <c r="P867" s="9"/>
      <c r="Q867" s="9"/>
      <c r="R867" s="8"/>
      <c r="S867" s="9"/>
      <c r="T867" s="9"/>
      <c r="U867" s="8"/>
      <c r="V867" s="9"/>
      <c r="W867" s="9"/>
      <c r="X867" s="9"/>
      <c r="Y867" s="8"/>
      <c r="Z867" s="9"/>
      <c r="AA867" s="8"/>
      <c r="AT867" s="8"/>
      <c r="AV867" s="31"/>
      <c r="AY867" s="31"/>
      <c r="AZ867" s="21"/>
      <c r="BA867" s="23"/>
      <c r="BN867" s="18"/>
      <c r="BP867" s="54"/>
      <c r="BR867" s="54"/>
      <c r="BT867" s="18"/>
      <c r="BV867" s="18"/>
      <c r="BW867" s="18"/>
      <c r="CD867" s="18"/>
      <c r="CG867" s="18"/>
      <c r="CR867" s="18"/>
      <c r="CV867" s="18"/>
      <c r="DA867" s="18"/>
      <c r="DL867" s="18"/>
      <c r="DN867" s="18"/>
      <c r="DS867" s="43" t="s">
        <v>397</v>
      </c>
    </row>
    <row r="868" spans="1:123" x14ac:dyDescent="0.25">
      <c r="A868">
        <v>867</v>
      </c>
      <c r="D868" s="12"/>
      <c r="E868" s="14"/>
      <c r="H868" s="16"/>
      <c r="I868" s="11"/>
      <c r="J868" s="39"/>
      <c r="K868" s="39"/>
      <c r="L868" s="39"/>
      <c r="M868" s="39"/>
      <c r="N868" s="42"/>
      <c r="O868" s="8"/>
      <c r="P868" s="9"/>
      <c r="Q868" s="9"/>
      <c r="R868" s="8"/>
      <c r="S868" s="9"/>
      <c r="T868" s="9"/>
      <c r="U868" s="8"/>
      <c r="V868" s="9"/>
      <c r="W868" s="9"/>
      <c r="X868" s="9"/>
      <c r="Y868" s="8"/>
      <c r="Z868" s="9"/>
      <c r="AA868" s="8"/>
      <c r="AT868" s="8"/>
      <c r="AV868" s="31"/>
      <c r="AY868" s="31"/>
      <c r="AZ868" s="21"/>
      <c r="BA868" s="23"/>
      <c r="BN868" s="18"/>
      <c r="BP868" s="54"/>
      <c r="BR868" s="54"/>
      <c r="BT868" s="18"/>
      <c r="BV868" s="18"/>
      <c r="BW868" s="18"/>
      <c r="CD868" s="18"/>
      <c r="CG868" s="18"/>
      <c r="CR868" s="18"/>
      <c r="CV868" s="18"/>
      <c r="DA868" s="18"/>
      <c r="DL868" s="18"/>
      <c r="DN868" s="18"/>
      <c r="DS868" s="43" t="s">
        <v>397</v>
      </c>
    </row>
    <row r="869" spans="1:123" x14ac:dyDescent="0.25">
      <c r="A869">
        <v>868</v>
      </c>
      <c r="D869" s="12"/>
      <c r="E869" s="14"/>
      <c r="H869" s="16"/>
      <c r="I869" s="11"/>
      <c r="J869" s="39"/>
      <c r="K869" s="39"/>
      <c r="L869" s="39"/>
      <c r="M869" s="39"/>
      <c r="N869" s="42"/>
      <c r="O869" s="8"/>
      <c r="P869" s="9"/>
      <c r="Q869" s="9"/>
      <c r="R869" s="8"/>
      <c r="S869" s="9"/>
      <c r="T869" s="9"/>
      <c r="U869" s="8"/>
      <c r="V869" s="9"/>
      <c r="W869" s="9"/>
      <c r="X869" s="9"/>
      <c r="Y869" s="8"/>
      <c r="Z869" s="9"/>
      <c r="AA869" s="8"/>
      <c r="AT869" s="8"/>
      <c r="AV869" s="31"/>
      <c r="AY869" s="31"/>
      <c r="AZ869" s="21"/>
      <c r="BA869" s="23"/>
      <c r="BN869" s="18"/>
      <c r="BP869" s="54"/>
      <c r="BR869" s="54"/>
      <c r="BT869" s="18"/>
      <c r="BV869" s="18"/>
      <c r="BW869" s="18"/>
      <c r="CD869" s="18"/>
      <c r="CG869" s="18"/>
      <c r="CR869" s="18"/>
      <c r="CV869" s="18"/>
      <c r="DA869" s="18"/>
      <c r="DL869" s="18"/>
      <c r="DN869" s="18"/>
      <c r="DS869" s="43" t="s">
        <v>397</v>
      </c>
    </row>
    <row r="870" spans="1:123" x14ac:dyDescent="0.25">
      <c r="A870">
        <v>869</v>
      </c>
      <c r="D870" s="12"/>
      <c r="E870" s="14"/>
      <c r="H870" s="16"/>
      <c r="I870" s="11"/>
      <c r="J870" s="39"/>
      <c r="K870" s="39"/>
      <c r="L870" s="39"/>
      <c r="M870" s="39"/>
      <c r="N870" s="42"/>
      <c r="O870" s="8"/>
      <c r="P870" s="9"/>
      <c r="Q870" s="9"/>
      <c r="R870" s="8"/>
      <c r="S870" s="9"/>
      <c r="T870" s="9"/>
      <c r="U870" s="8"/>
      <c r="V870" s="9"/>
      <c r="W870" s="9"/>
      <c r="X870" s="9"/>
      <c r="Y870" s="8"/>
      <c r="Z870" s="9"/>
      <c r="AA870" s="8"/>
      <c r="AT870" s="8"/>
      <c r="AV870" s="31"/>
      <c r="AY870" s="31"/>
      <c r="AZ870" s="21"/>
      <c r="BA870" s="23"/>
      <c r="BN870" s="18"/>
      <c r="BP870" s="54"/>
      <c r="BR870" s="54"/>
      <c r="BT870" s="18"/>
      <c r="BV870" s="18"/>
      <c r="BW870" s="18"/>
      <c r="CD870" s="18"/>
      <c r="CG870" s="18"/>
      <c r="CR870" s="18"/>
      <c r="CV870" s="18"/>
      <c r="DA870" s="18"/>
      <c r="DL870" s="18"/>
      <c r="DN870" s="18"/>
      <c r="DS870" s="43" t="s">
        <v>397</v>
      </c>
    </row>
    <row r="871" spans="1:123" x14ac:dyDescent="0.25">
      <c r="A871">
        <v>870</v>
      </c>
      <c r="D871" s="12"/>
      <c r="E871" s="14"/>
      <c r="H871" s="16"/>
      <c r="I871" s="11"/>
      <c r="J871" s="39"/>
      <c r="K871" s="39"/>
      <c r="L871" s="39"/>
      <c r="M871" s="39"/>
      <c r="N871" s="42"/>
      <c r="O871" s="8"/>
      <c r="P871" s="9"/>
      <c r="Q871" s="9"/>
      <c r="R871" s="8"/>
      <c r="S871" s="9"/>
      <c r="T871" s="9"/>
      <c r="U871" s="8"/>
      <c r="V871" s="9"/>
      <c r="W871" s="9"/>
      <c r="X871" s="9"/>
      <c r="Y871" s="8"/>
      <c r="Z871" s="9"/>
      <c r="AA871" s="8"/>
      <c r="AT871" s="8"/>
      <c r="AV871" s="31"/>
      <c r="AY871" s="31"/>
      <c r="AZ871" s="21"/>
      <c r="BA871" s="23"/>
      <c r="BN871" s="18"/>
      <c r="BP871" s="54"/>
      <c r="BR871" s="54"/>
      <c r="BT871" s="18"/>
      <c r="BV871" s="18"/>
      <c r="BW871" s="18"/>
      <c r="CD871" s="18"/>
      <c r="CG871" s="18"/>
      <c r="CR871" s="18"/>
      <c r="CV871" s="18"/>
      <c r="DA871" s="18"/>
      <c r="DL871" s="18"/>
      <c r="DN871" s="18"/>
      <c r="DS871" s="43" t="s">
        <v>397</v>
      </c>
    </row>
    <row r="872" spans="1:123" x14ac:dyDescent="0.25">
      <c r="A872">
        <v>871</v>
      </c>
      <c r="D872" s="12"/>
      <c r="E872" s="14"/>
      <c r="H872" s="16"/>
      <c r="I872" s="11"/>
      <c r="J872" s="39"/>
      <c r="K872" s="39"/>
      <c r="L872" s="39"/>
      <c r="M872" s="39"/>
      <c r="N872" s="42"/>
      <c r="O872" s="8"/>
      <c r="P872" s="9"/>
      <c r="Q872" s="9"/>
      <c r="R872" s="8"/>
      <c r="S872" s="9"/>
      <c r="T872" s="9"/>
      <c r="U872" s="8"/>
      <c r="V872" s="9"/>
      <c r="W872" s="9"/>
      <c r="X872" s="9"/>
      <c r="Y872" s="8"/>
      <c r="Z872" s="9"/>
      <c r="AA872" s="8"/>
      <c r="AT872" s="8"/>
      <c r="AV872" s="31"/>
      <c r="AY872" s="31"/>
      <c r="AZ872" s="21"/>
      <c r="BA872" s="23"/>
      <c r="BN872" s="18"/>
      <c r="BP872" s="54"/>
      <c r="BR872" s="54"/>
      <c r="BT872" s="18"/>
      <c r="BV872" s="18"/>
      <c r="BW872" s="18"/>
      <c r="CD872" s="18"/>
      <c r="CG872" s="18"/>
      <c r="CR872" s="18"/>
      <c r="CV872" s="18"/>
      <c r="DA872" s="18"/>
      <c r="DL872" s="18"/>
      <c r="DN872" s="18"/>
      <c r="DS872" s="43" t="s">
        <v>397</v>
      </c>
    </row>
    <row r="873" spans="1:123" x14ac:dyDescent="0.25">
      <c r="A873">
        <v>872</v>
      </c>
      <c r="D873" s="12"/>
      <c r="E873" s="14"/>
      <c r="H873" s="16"/>
      <c r="I873" s="11"/>
      <c r="J873" s="39"/>
      <c r="K873" s="39"/>
      <c r="L873" s="39"/>
      <c r="M873" s="39"/>
      <c r="N873" s="42"/>
      <c r="O873" s="8"/>
      <c r="P873" s="9"/>
      <c r="Q873" s="9"/>
      <c r="R873" s="8"/>
      <c r="S873" s="9"/>
      <c r="T873" s="9"/>
      <c r="U873" s="8"/>
      <c r="V873" s="9"/>
      <c r="W873" s="9"/>
      <c r="X873" s="9"/>
      <c r="Y873" s="8"/>
      <c r="Z873" s="9"/>
      <c r="AA873" s="8"/>
      <c r="AT873" s="8"/>
      <c r="AV873" s="31"/>
      <c r="AY873" s="31"/>
      <c r="AZ873" s="21"/>
      <c r="BA873" s="23"/>
      <c r="BN873" s="18"/>
      <c r="BP873" s="54"/>
      <c r="BR873" s="54"/>
      <c r="BT873" s="18"/>
      <c r="BV873" s="18"/>
      <c r="BW873" s="18"/>
      <c r="CD873" s="18"/>
      <c r="CG873" s="18"/>
      <c r="CR873" s="18"/>
      <c r="CV873" s="18"/>
      <c r="DA873" s="18"/>
      <c r="DL873" s="18"/>
      <c r="DN873" s="18"/>
      <c r="DS873" s="43" t="s">
        <v>397</v>
      </c>
    </row>
    <row r="874" spans="1:123" x14ac:dyDescent="0.25">
      <c r="A874">
        <v>873</v>
      </c>
      <c r="D874" s="12"/>
      <c r="E874" s="14"/>
      <c r="H874" s="16"/>
      <c r="I874" s="11"/>
      <c r="J874" s="39"/>
      <c r="K874" s="39"/>
      <c r="L874" s="39"/>
      <c r="M874" s="39"/>
      <c r="N874" s="42"/>
      <c r="O874" s="8"/>
      <c r="P874" s="9"/>
      <c r="Q874" s="9"/>
      <c r="R874" s="8"/>
      <c r="S874" s="9"/>
      <c r="T874" s="9"/>
      <c r="U874" s="8"/>
      <c r="V874" s="9"/>
      <c r="W874" s="9"/>
      <c r="X874" s="9"/>
      <c r="Y874" s="8"/>
      <c r="Z874" s="9"/>
      <c r="AA874" s="8"/>
      <c r="AT874" s="8"/>
      <c r="AV874" s="31"/>
      <c r="AY874" s="31"/>
      <c r="AZ874" s="21"/>
      <c r="BA874" s="23"/>
      <c r="BN874" s="18"/>
      <c r="BP874" s="54"/>
      <c r="BR874" s="54"/>
      <c r="BT874" s="18"/>
      <c r="BV874" s="18"/>
      <c r="BW874" s="18"/>
      <c r="CD874" s="18"/>
      <c r="CG874" s="18"/>
      <c r="CR874" s="18"/>
      <c r="CV874" s="18"/>
      <c r="DA874" s="18"/>
      <c r="DL874" s="18"/>
      <c r="DN874" s="18"/>
      <c r="DS874" s="43" t="s">
        <v>397</v>
      </c>
    </row>
    <row r="875" spans="1:123" x14ac:dyDescent="0.25">
      <c r="A875">
        <v>874</v>
      </c>
      <c r="D875" s="12"/>
      <c r="E875" s="14"/>
      <c r="H875" s="16"/>
      <c r="I875" s="11"/>
      <c r="J875" s="39"/>
      <c r="K875" s="39"/>
      <c r="L875" s="39"/>
      <c r="M875" s="39"/>
      <c r="N875" s="42"/>
      <c r="O875" s="8"/>
      <c r="P875" s="9"/>
      <c r="Q875" s="9"/>
      <c r="R875" s="8"/>
      <c r="S875" s="9"/>
      <c r="T875" s="9"/>
      <c r="U875" s="8"/>
      <c r="V875" s="9"/>
      <c r="W875" s="9"/>
      <c r="X875" s="9"/>
      <c r="Y875" s="8"/>
      <c r="Z875" s="9"/>
      <c r="AA875" s="8"/>
      <c r="AT875" s="8"/>
      <c r="AV875" s="31"/>
      <c r="AY875" s="31"/>
      <c r="AZ875" s="21"/>
      <c r="BA875" s="23"/>
      <c r="BN875" s="18"/>
      <c r="BP875" s="54"/>
      <c r="BR875" s="54"/>
      <c r="BT875" s="18"/>
      <c r="BV875" s="18"/>
      <c r="BW875" s="18"/>
      <c r="CD875" s="18"/>
      <c r="CG875" s="18"/>
      <c r="CR875" s="18"/>
      <c r="CV875" s="18"/>
      <c r="DA875" s="18"/>
      <c r="DL875" s="18"/>
      <c r="DN875" s="18"/>
      <c r="DS875" s="43" t="s">
        <v>397</v>
      </c>
    </row>
    <row r="876" spans="1:123" x14ac:dyDescent="0.25">
      <c r="A876">
        <v>875</v>
      </c>
      <c r="D876" s="12"/>
      <c r="E876" s="14"/>
      <c r="H876" s="16"/>
      <c r="I876" s="11"/>
      <c r="J876" s="39"/>
      <c r="K876" s="39"/>
      <c r="L876" s="39"/>
      <c r="M876" s="39"/>
      <c r="N876" s="42"/>
      <c r="O876" s="8"/>
      <c r="P876" s="9"/>
      <c r="Q876" s="9"/>
      <c r="R876" s="8"/>
      <c r="S876" s="9"/>
      <c r="T876" s="9"/>
      <c r="U876" s="8"/>
      <c r="V876" s="9"/>
      <c r="W876" s="9"/>
      <c r="X876" s="9"/>
      <c r="Y876" s="8"/>
      <c r="Z876" s="9"/>
      <c r="AA876" s="8"/>
      <c r="AT876" s="8"/>
      <c r="AV876" s="31"/>
      <c r="AY876" s="31"/>
      <c r="AZ876" s="21"/>
      <c r="BA876" s="23"/>
      <c r="BN876" s="18"/>
      <c r="BP876" s="54"/>
      <c r="BR876" s="54"/>
      <c r="BT876" s="18"/>
      <c r="BV876" s="18"/>
      <c r="BW876" s="18"/>
      <c r="CD876" s="18"/>
      <c r="CG876" s="18"/>
      <c r="CR876" s="18"/>
      <c r="CV876" s="18"/>
      <c r="DA876" s="18"/>
      <c r="DL876" s="18"/>
      <c r="DN876" s="18"/>
      <c r="DS876" s="43" t="s">
        <v>397</v>
      </c>
    </row>
    <row r="877" spans="1:123" x14ac:dyDescent="0.25">
      <c r="A877">
        <v>876</v>
      </c>
      <c r="D877" s="12"/>
      <c r="E877" s="14"/>
      <c r="H877" s="16"/>
      <c r="I877" s="11"/>
      <c r="J877" s="39"/>
      <c r="K877" s="39"/>
      <c r="L877" s="39"/>
      <c r="M877" s="39"/>
      <c r="N877" s="42"/>
      <c r="O877" s="8"/>
      <c r="P877" s="9"/>
      <c r="Q877" s="9"/>
      <c r="R877" s="8"/>
      <c r="S877" s="9"/>
      <c r="T877" s="9"/>
      <c r="U877" s="8"/>
      <c r="V877" s="9"/>
      <c r="W877" s="9"/>
      <c r="X877" s="9"/>
      <c r="Y877" s="8"/>
      <c r="Z877" s="9"/>
      <c r="AA877" s="8"/>
      <c r="AT877" s="8"/>
      <c r="AV877" s="31"/>
      <c r="AY877" s="31"/>
      <c r="AZ877" s="21"/>
      <c r="BA877" s="23"/>
      <c r="BN877" s="18"/>
      <c r="BP877" s="54"/>
      <c r="BR877" s="54"/>
      <c r="BT877" s="18"/>
      <c r="BV877" s="18"/>
      <c r="BW877" s="18"/>
      <c r="CD877" s="18"/>
      <c r="CG877" s="18"/>
      <c r="CR877" s="18"/>
      <c r="CV877" s="18"/>
      <c r="DA877" s="18"/>
      <c r="DL877" s="18"/>
      <c r="DN877" s="18"/>
      <c r="DS877" s="43" t="s">
        <v>397</v>
      </c>
    </row>
    <row r="878" spans="1:123" x14ac:dyDescent="0.25">
      <c r="A878">
        <v>877</v>
      </c>
      <c r="D878" s="12"/>
      <c r="E878" s="14"/>
      <c r="H878" s="16"/>
      <c r="I878" s="11"/>
      <c r="J878" s="39"/>
      <c r="K878" s="39"/>
      <c r="L878" s="39"/>
      <c r="M878" s="39"/>
      <c r="N878" s="42"/>
      <c r="O878" s="8"/>
      <c r="P878" s="9"/>
      <c r="Q878" s="9"/>
      <c r="R878" s="8"/>
      <c r="S878" s="9"/>
      <c r="T878" s="9"/>
      <c r="U878" s="8"/>
      <c r="V878" s="9"/>
      <c r="W878" s="9"/>
      <c r="X878" s="9"/>
      <c r="Y878" s="8"/>
      <c r="Z878" s="9"/>
      <c r="AA878" s="8"/>
      <c r="AT878" s="8"/>
      <c r="AV878" s="31"/>
      <c r="AY878" s="31"/>
      <c r="AZ878" s="21"/>
      <c r="BA878" s="23"/>
      <c r="BN878" s="18"/>
      <c r="BP878" s="54"/>
      <c r="BR878" s="54"/>
      <c r="BT878" s="18"/>
      <c r="BV878" s="18"/>
      <c r="BW878" s="18"/>
      <c r="CD878" s="18"/>
      <c r="CG878" s="18"/>
      <c r="CR878" s="18"/>
      <c r="CV878" s="18"/>
      <c r="DA878" s="18"/>
      <c r="DL878" s="18"/>
      <c r="DN878" s="18"/>
      <c r="DS878" s="43" t="s">
        <v>397</v>
      </c>
    </row>
    <row r="879" spans="1:123" x14ac:dyDescent="0.25">
      <c r="A879">
        <v>878</v>
      </c>
      <c r="D879" s="12"/>
      <c r="E879" s="14"/>
      <c r="H879" s="16"/>
      <c r="I879" s="11"/>
      <c r="J879" s="39"/>
      <c r="K879" s="39"/>
      <c r="L879" s="39"/>
      <c r="M879" s="39"/>
      <c r="N879" s="42"/>
      <c r="O879" s="8"/>
      <c r="P879" s="9"/>
      <c r="Q879" s="9"/>
      <c r="R879" s="8"/>
      <c r="S879" s="9"/>
      <c r="T879" s="9"/>
      <c r="U879" s="8"/>
      <c r="V879" s="9"/>
      <c r="W879" s="9"/>
      <c r="X879" s="9"/>
      <c r="Y879" s="8"/>
      <c r="Z879" s="9"/>
      <c r="AA879" s="8"/>
      <c r="AT879" s="8"/>
      <c r="AV879" s="31"/>
      <c r="AY879" s="31"/>
      <c r="AZ879" s="21"/>
      <c r="BA879" s="23"/>
      <c r="BN879" s="18"/>
      <c r="BP879" s="54"/>
      <c r="BR879" s="54"/>
      <c r="BT879" s="18"/>
      <c r="BV879" s="18"/>
      <c r="BW879" s="18"/>
      <c r="CD879" s="18"/>
      <c r="CG879" s="18"/>
      <c r="CR879" s="18"/>
      <c r="CV879" s="18"/>
      <c r="DA879" s="18"/>
      <c r="DL879" s="18"/>
      <c r="DN879" s="18"/>
      <c r="DS879" s="43" t="s">
        <v>397</v>
      </c>
    </row>
    <row r="880" spans="1:123" x14ac:dyDescent="0.25">
      <c r="A880">
        <v>879</v>
      </c>
      <c r="D880" s="12"/>
      <c r="E880" s="14"/>
      <c r="H880" s="16"/>
      <c r="I880" s="11"/>
      <c r="J880" s="39"/>
      <c r="K880" s="39"/>
      <c r="L880" s="39"/>
      <c r="M880" s="39"/>
      <c r="N880" s="42"/>
      <c r="O880" s="8"/>
      <c r="P880" s="9"/>
      <c r="Q880" s="9"/>
      <c r="R880" s="8"/>
      <c r="S880" s="9"/>
      <c r="T880" s="9"/>
      <c r="U880" s="8"/>
      <c r="V880" s="9"/>
      <c r="W880" s="9"/>
      <c r="X880" s="9"/>
      <c r="Y880" s="8"/>
      <c r="Z880" s="9"/>
      <c r="AA880" s="8"/>
      <c r="AT880" s="8"/>
      <c r="AV880" s="31"/>
      <c r="AY880" s="31"/>
      <c r="AZ880" s="21"/>
      <c r="BA880" s="23"/>
      <c r="BN880" s="18"/>
      <c r="BP880" s="54"/>
      <c r="BR880" s="54"/>
      <c r="BT880" s="18"/>
      <c r="BV880" s="18"/>
      <c r="BW880" s="18"/>
      <c r="CD880" s="18"/>
      <c r="CG880" s="18"/>
      <c r="CR880" s="18"/>
      <c r="CV880" s="18"/>
      <c r="DA880" s="18"/>
      <c r="DL880" s="18"/>
      <c r="DN880" s="18"/>
      <c r="DS880" s="43" t="s">
        <v>397</v>
      </c>
    </row>
    <row r="881" spans="1:123" x14ac:dyDescent="0.25">
      <c r="A881">
        <v>880</v>
      </c>
      <c r="D881" s="12"/>
      <c r="E881" s="14"/>
      <c r="H881" s="16"/>
      <c r="I881" s="11"/>
      <c r="J881" s="39"/>
      <c r="K881" s="39"/>
      <c r="L881" s="39"/>
      <c r="M881" s="39"/>
      <c r="N881" s="42"/>
      <c r="O881" s="8"/>
      <c r="P881" s="9"/>
      <c r="Q881" s="9"/>
      <c r="R881" s="8"/>
      <c r="S881" s="9"/>
      <c r="T881" s="9"/>
      <c r="U881" s="8"/>
      <c r="V881" s="9"/>
      <c r="W881" s="9"/>
      <c r="X881" s="9"/>
      <c r="Y881" s="8"/>
      <c r="Z881" s="9"/>
      <c r="AA881" s="8"/>
      <c r="AT881" s="8"/>
      <c r="AV881" s="31"/>
      <c r="AY881" s="31"/>
      <c r="AZ881" s="21"/>
      <c r="BA881" s="23"/>
      <c r="BN881" s="18"/>
      <c r="BP881" s="54"/>
      <c r="BR881" s="54"/>
      <c r="BT881" s="18"/>
      <c r="BV881" s="18"/>
      <c r="BW881" s="18"/>
      <c r="CD881" s="18"/>
      <c r="CG881" s="18"/>
      <c r="CR881" s="18"/>
      <c r="CV881" s="18"/>
      <c r="DA881" s="18"/>
      <c r="DL881" s="18"/>
      <c r="DN881" s="18"/>
      <c r="DS881" s="43" t="s">
        <v>397</v>
      </c>
    </row>
    <row r="882" spans="1:123" x14ac:dyDescent="0.25">
      <c r="A882">
        <v>881</v>
      </c>
      <c r="D882" s="12"/>
      <c r="E882" s="14"/>
      <c r="H882" s="16"/>
      <c r="I882" s="11"/>
      <c r="J882" s="39"/>
      <c r="K882" s="39"/>
      <c r="L882" s="39"/>
      <c r="M882" s="39"/>
      <c r="N882" s="42"/>
      <c r="O882" s="8"/>
      <c r="P882" s="9"/>
      <c r="Q882" s="9"/>
      <c r="R882" s="8"/>
      <c r="S882" s="9"/>
      <c r="T882" s="9"/>
      <c r="U882" s="8"/>
      <c r="V882" s="9"/>
      <c r="W882" s="9"/>
      <c r="X882" s="9"/>
      <c r="Y882" s="8"/>
      <c r="Z882" s="9"/>
      <c r="AA882" s="8"/>
      <c r="AT882" s="8"/>
      <c r="AV882" s="31"/>
      <c r="AY882" s="31"/>
      <c r="AZ882" s="21"/>
      <c r="BA882" s="23"/>
      <c r="BN882" s="18"/>
      <c r="BP882" s="54"/>
      <c r="BR882" s="54"/>
      <c r="BT882" s="18"/>
      <c r="BV882" s="18"/>
      <c r="BW882" s="18"/>
      <c r="CD882" s="18"/>
      <c r="CG882" s="18"/>
      <c r="CR882" s="18"/>
      <c r="CV882" s="18"/>
      <c r="DA882" s="18"/>
      <c r="DL882" s="18"/>
      <c r="DN882" s="18"/>
      <c r="DS882" s="43" t="s">
        <v>397</v>
      </c>
    </row>
    <row r="883" spans="1:123" x14ac:dyDescent="0.25">
      <c r="A883">
        <v>882</v>
      </c>
      <c r="D883" s="12"/>
      <c r="E883" s="14"/>
      <c r="H883" s="16"/>
      <c r="I883" s="11"/>
      <c r="J883" s="39"/>
      <c r="K883" s="39"/>
      <c r="L883" s="39"/>
      <c r="M883" s="39"/>
      <c r="N883" s="42"/>
      <c r="O883" s="8"/>
      <c r="P883" s="9"/>
      <c r="Q883" s="9"/>
      <c r="R883" s="8"/>
      <c r="S883" s="9"/>
      <c r="T883" s="9"/>
      <c r="U883" s="8"/>
      <c r="V883" s="9"/>
      <c r="W883" s="9"/>
      <c r="X883" s="9"/>
      <c r="Y883" s="8"/>
      <c r="Z883" s="9"/>
      <c r="AA883" s="8"/>
      <c r="AT883" s="8"/>
      <c r="AV883" s="31"/>
      <c r="AY883" s="31"/>
      <c r="AZ883" s="21"/>
      <c r="BA883" s="23"/>
      <c r="BN883" s="18"/>
      <c r="BP883" s="54"/>
      <c r="BR883" s="54"/>
      <c r="BT883" s="18"/>
      <c r="BV883" s="18"/>
      <c r="BW883" s="18"/>
      <c r="CD883" s="18"/>
      <c r="CG883" s="18"/>
      <c r="CR883" s="18"/>
      <c r="CV883" s="18"/>
      <c r="DA883" s="18"/>
      <c r="DL883" s="18"/>
      <c r="DN883" s="18"/>
      <c r="DS883" s="43" t="s">
        <v>397</v>
      </c>
    </row>
    <row r="884" spans="1:123" x14ac:dyDescent="0.25">
      <c r="A884">
        <v>883</v>
      </c>
      <c r="D884" s="12"/>
      <c r="E884" s="14"/>
      <c r="H884" s="16"/>
      <c r="I884" s="11"/>
      <c r="J884" s="39"/>
      <c r="K884" s="39"/>
      <c r="L884" s="39"/>
      <c r="M884" s="39"/>
      <c r="N884" s="42"/>
      <c r="O884" s="8"/>
      <c r="P884" s="9"/>
      <c r="Q884" s="9"/>
      <c r="R884" s="8"/>
      <c r="S884" s="9"/>
      <c r="T884" s="9"/>
      <c r="U884" s="8"/>
      <c r="V884" s="9"/>
      <c r="W884" s="9"/>
      <c r="X884" s="9"/>
      <c r="Y884" s="8"/>
      <c r="Z884" s="9"/>
      <c r="AA884" s="8"/>
      <c r="AT884" s="8"/>
      <c r="AV884" s="31"/>
      <c r="AY884" s="31"/>
      <c r="AZ884" s="21"/>
      <c r="BA884" s="23"/>
      <c r="BN884" s="18"/>
      <c r="BP884" s="54"/>
      <c r="BR884" s="54"/>
      <c r="BT884" s="18"/>
      <c r="BV884" s="18"/>
      <c r="BW884" s="18"/>
      <c r="CD884" s="18"/>
      <c r="CG884" s="18"/>
      <c r="CR884" s="18"/>
      <c r="CV884" s="18"/>
      <c r="DA884" s="18"/>
      <c r="DL884" s="18"/>
      <c r="DN884" s="18"/>
      <c r="DS884" s="43" t="s">
        <v>397</v>
      </c>
    </row>
    <row r="885" spans="1:123" x14ac:dyDescent="0.25">
      <c r="A885">
        <v>884</v>
      </c>
      <c r="D885" s="12"/>
      <c r="E885" s="14"/>
      <c r="H885" s="16"/>
      <c r="I885" s="11"/>
      <c r="J885" s="39"/>
      <c r="K885" s="39"/>
      <c r="L885" s="39"/>
      <c r="M885" s="39"/>
      <c r="N885" s="42"/>
      <c r="O885" s="8"/>
      <c r="P885" s="9"/>
      <c r="Q885" s="9"/>
      <c r="R885" s="8"/>
      <c r="S885" s="9"/>
      <c r="T885" s="9"/>
      <c r="U885" s="8"/>
      <c r="V885" s="9"/>
      <c r="W885" s="9"/>
      <c r="X885" s="9"/>
      <c r="Y885" s="8"/>
      <c r="Z885" s="9"/>
      <c r="AA885" s="8"/>
      <c r="AT885" s="8"/>
      <c r="AV885" s="31"/>
      <c r="AY885" s="31"/>
      <c r="AZ885" s="21"/>
      <c r="BA885" s="23"/>
      <c r="BN885" s="18"/>
      <c r="BP885" s="54"/>
      <c r="BR885" s="54"/>
      <c r="BT885" s="18"/>
      <c r="BV885" s="18"/>
      <c r="BW885" s="18"/>
      <c r="CD885" s="18"/>
      <c r="CG885" s="18"/>
      <c r="CR885" s="18"/>
      <c r="CV885" s="18"/>
      <c r="DA885" s="18"/>
      <c r="DL885" s="18"/>
      <c r="DN885" s="18"/>
      <c r="DS885" s="43" t="s">
        <v>397</v>
      </c>
    </row>
    <row r="886" spans="1:123" x14ac:dyDescent="0.25">
      <c r="A886">
        <v>885</v>
      </c>
      <c r="D886" s="12"/>
      <c r="E886" s="14"/>
      <c r="H886" s="16"/>
      <c r="I886" s="11"/>
      <c r="J886" s="39"/>
      <c r="K886" s="39"/>
      <c r="L886" s="39"/>
      <c r="M886" s="39"/>
      <c r="N886" s="42"/>
      <c r="O886" s="8"/>
      <c r="P886" s="9"/>
      <c r="Q886" s="9"/>
      <c r="R886" s="8"/>
      <c r="S886" s="9"/>
      <c r="T886" s="9"/>
      <c r="U886" s="8"/>
      <c r="V886" s="9"/>
      <c r="W886" s="9"/>
      <c r="X886" s="9"/>
      <c r="Y886" s="8"/>
      <c r="Z886" s="9"/>
      <c r="AA886" s="8"/>
      <c r="AT886" s="8"/>
      <c r="AV886" s="31"/>
      <c r="AY886" s="31"/>
      <c r="AZ886" s="21"/>
      <c r="BA886" s="23"/>
      <c r="BN886" s="18"/>
      <c r="BP886" s="54"/>
      <c r="BR886" s="54"/>
      <c r="BT886" s="18"/>
      <c r="BV886" s="18"/>
      <c r="BW886" s="18"/>
      <c r="CD886" s="18"/>
      <c r="CG886" s="18"/>
      <c r="CR886" s="18"/>
      <c r="CV886" s="18"/>
      <c r="DA886" s="18"/>
      <c r="DL886" s="18"/>
      <c r="DN886" s="18"/>
      <c r="DS886" s="43" t="s">
        <v>397</v>
      </c>
    </row>
    <row r="887" spans="1:123" x14ac:dyDescent="0.25">
      <c r="A887">
        <v>886</v>
      </c>
      <c r="D887" s="12"/>
      <c r="E887" s="14"/>
      <c r="H887" s="16"/>
      <c r="I887" s="11"/>
      <c r="J887" s="39"/>
      <c r="K887" s="39"/>
      <c r="L887" s="39"/>
      <c r="M887" s="39"/>
      <c r="N887" s="42"/>
      <c r="O887" s="8"/>
      <c r="P887" s="9"/>
      <c r="Q887" s="9"/>
      <c r="R887" s="8"/>
      <c r="S887" s="9"/>
      <c r="T887" s="9"/>
      <c r="U887" s="8"/>
      <c r="V887" s="9"/>
      <c r="W887" s="9"/>
      <c r="X887" s="9"/>
      <c r="Y887" s="8"/>
      <c r="Z887" s="9"/>
      <c r="AA887" s="8"/>
      <c r="AT887" s="8"/>
      <c r="AV887" s="31"/>
      <c r="AY887" s="31"/>
      <c r="AZ887" s="21"/>
      <c r="BA887" s="23"/>
      <c r="BN887" s="18"/>
      <c r="BP887" s="54"/>
      <c r="BR887" s="54"/>
      <c r="BT887" s="18"/>
      <c r="BV887" s="18"/>
      <c r="BW887" s="18"/>
      <c r="CD887" s="18"/>
      <c r="CG887" s="18"/>
      <c r="CR887" s="18"/>
      <c r="CV887" s="18"/>
      <c r="DA887" s="18"/>
      <c r="DL887" s="18"/>
      <c r="DN887" s="18"/>
      <c r="DS887" s="43" t="s">
        <v>397</v>
      </c>
    </row>
    <row r="888" spans="1:123" x14ac:dyDescent="0.25">
      <c r="A888">
        <v>887</v>
      </c>
      <c r="D888" s="12"/>
      <c r="E888" s="14"/>
      <c r="H888" s="16"/>
      <c r="I888" s="11"/>
      <c r="J888" s="39"/>
      <c r="K888" s="39"/>
      <c r="L888" s="39"/>
      <c r="M888" s="39"/>
      <c r="N888" s="42"/>
      <c r="O888" s="8"/>
      <c r="P888" s="9"/>
      <c r="Q888" s="9"/>
      <c r="R888" s="8"/>
      <c r="S888" s="9"/>
      <c r="T888" s="9"/>
      <c r="U888" s="8"/>
      <c r="V888" s="9"/>
      <c r="W888" s="9"/>
      <c r="X888" s="9"/>
      <c r="Y888" s="8"/>
      <c r="Z888" s="9"/>
      <c r="AA888" s="8"/>
      <c r="AT888" s="8"/>
      <c r="AV888" s="31"/>
      <c r="AY888" s="31"/>
      <c r="AZ888" s="21"/>
      <c r="BA888" s="23"/>
      <c r="BN888" s="18"/>
      <c r="BP888" s="54"/>
      <c r="BR888" s="54"/>
      <c r="BT888" s="18"/>
      <c r="BV888" s="18"/>
      <c r="BW888" s="18"/>
      <c r="CD888" s="18"/>
      <c r="CG888" s="18"/>
      <c r="CR888" s="18"/>
      <c r="CV888" s="18"/>
      <c r="DA888" s="18"/>
      <c r="DL888" s="18"/>
      <c r="DN888" s="18"/>
      <c r="DS888" s="43" t="s">
        <v>397</v>
      </c>
    </row>
    <row r="889" spans="1:123" x14ac:dyDescent="0.25">
      <c r="A889">
        <v>888</v>
      </c>
      <c r="D889" s="12"/>
      <c r="E889" s="14"/>
      <c r="H889" s="16"/>
      <c r="I889" s="11"/>
      <c r="J889" s="39"/>
      <c r="K889" s="39"/>
      <c r="L889" s="39"/>
      <c r="M889" s="39"/>
      <c r="N889" s="42"/>
      <c r="O889" s="8"/>
      <c r="P889" s="9"/>
      <c r="Q889" s="9"/>
      <c r="R889" s="8"/>
      <c r="S889" s="9"/>
      <c r="T889" s="9"/>
      <c r="U889" s="8"/>
      <c r="V889" s="9"/>
      <c r="W889" s="9"/>
      <c r="X889" s="9"/>
      <c r="Y889" s="8"/>
      <c r="Z889" s="9"/>
      <c r="AA889" s="8"/>
      <c r="AT889" s="8"/>
      <c r="AV889" s="31"/>
      <c r="AY889" s="31"/>
      <c r="AZ889" s="21"/>
      <c r="BA889" s="23"/>
      <c r="BN889" s="18"/>
      <c r="BP889" s="54"/>
      <c r="BR889" s="54"/>
      <c r="BT889" s="18"/>
      <c r="BV889" s="18"/>
      <c r="BW889" s="18"/>
      <c r="CD889" s="18"/>
      <c r="CG889" s="18"/>
      <c r="CR889" s="18"/>
      <c r="CV889" s="18"/>
      <c r="DA889" s="18"/>
      <c r="DL889" s="18"/>
      <c r="DN889" s="18"/>
      <c r="DS889" s="43" t="s">
        <v>397</v>
      </c>
    </row>
    <row r="890" spans="1:123" x14ac:dyDescent="0.25">
      <c r="A890">
        <v>889</v>
      </c>
      <c r="D890" s="12"/>
      <c r="E890" s="14"/>
      <c r="H890" s="16"/>
      <c r="I890" s="11"/>
      <c r="J890" s="39"/>
      <c r="K890" s="39"/>
      <c r="L890" s="39"/>
      <c r="M890" s="39"/>
      <c r="N890" s="42"/>
      <c r="O890" s="8"/>
      <c r="P890" s="9"/>
      <c r="Q890" s="9"/>
      <c r="R890" s="8"/>
      <c r="S890" s="9"/>
      <c r="T890" s="9"/>
      <c r="U890" s="8"/>
      <c r="V890" s="9"/>
      <c r="W890" s="9"/>
      <c r="X890" s="9"/>
      <c r="Y890" s="8"/>
      <c r="Z890" s="9"/>
      <c r="AA890" s="8"/>
      <c r="AT890" s="8"/>
      <c r="AV890" s="31"/>
      <c r="AY890" s="31"/>
      <c r="AZ890" s="21"/>
      <c r="BA890" s="23"/>
      <c r="BN890" s="18"/>
      <c r="BP890" s="54"/>
      <c r="BR890" s="54"/>
      <c r="BT890" s="18"/>
      <c r="BV890" s="18"/>
      <c r="BW890" s="18"/>
      <c r="CD890" s="18"/>
      <c r="CG890" s="18"/>
      <c r="CR890" s="18"/>
      <c r="CV890" s="18"/>
      <c r="DA890" s="18"/>
      <c r="DL890" s="18"/>
      <c r="DN890" s="18"/>
      <c r="DS890" s="43" t="s">
        <v>397</v>
      </c>
    </row>
    <row r="891" spans="1:123" x14ac:dyDescent="0.25">
      <c r="A891">
        <v>890</v>
      </c>
      <c r="D891" s="12"/>
      <c r="E891" s="14"/>
      <c r="H891" s="16"/>
      <c r="I891" s="11"/>
      <c r="J891" s="39"/>
      <c r="K891" s="39"/>
      <c r="L891" s="39"/>
      <c r="M891" s="39"/>
      <c r="N891" s="42"/>
      <c r="O891" s="8"/>
      <c r="P891" s="9"/>
      <c r="Q891" s="9"/>
      <c r="R891" s="8"/>
      <c r="S891" s="9"/>
      <c r="T891" s="9"/>
      <c r="U891" s="8"/>
      <c r="V891" s="9"/>
      <c r="W891" s="9"/>
      <c r="X891" s="9"/>
      <c r="Y891" s="8"/>
      <c r="Z891" s="9"/>
      <c r="AA891" s="8"/>
      <c r="AT891" s="8"/>
      <c r="AV891" s="31"/>
      <c r="AY891" s="31"/>
      <c r="AZ891" s="21"/>
      <c r="BA891" s="23"/>
      <c r="BN891" s="18"/>
      <c r="BP891" s="54"/>
      <c r="BR891" s="54"/>
      <c r="BT891" s="18"/>
      <c r="BV891" s="18"/>
      <c r="BW891" s="18"/>
      <c r="CD891" s="18"/>
      <c r="CG891" s="18"/>
      <c r="CR891" s="18"/>
      <c r="CV891" s="18"/>
      <c r="DA891" s="18"/>
      <c r="DL891" s="18"/>
      <c r="DN891" s="18"/>
      <c r="DS891" s="43" t="s">
        <v>397</v>
      </c>
    </row>
    <row r="892" spans="1:123" x14ac:dyDescent="0.25">
      <c r="A892">
        <v>891</v>
      </c>
      <c r="D892" s="12"/>
      <c r="E892" s="14"/>
      <c r="H892" s="16"/>
      <c r="I892" s="11"/>
      <c r="J892" s="39"/>
      <c r="K892" s="39"/>
      <c r="L892" s="39"/>
      <c r="M892" s="39"/>
      <c r="N892" s="42"/>
      <c r="O892" s="8"/>
      <c r="P892" s="9"/>
      <c r="Q892" s="9"/>
      <c r="R892" s="8"/>
      <c r="S892" s="9"/>
      <c r="T892" s="9"/>
      <c r="U892" s="8"/>
      <c r="V892" s="9"/>
      <c r="W892" s="9"/>
      <c r="X892" s="9"/>
      <c r="Y892" s="8"/>
      <c r="Z892" s="9"/>
      <c r="AA892" s="8"/>
      <c r="AT892" s="8"/>
      <c r="AV892" s="31"/>
      <c r="AY892" s="31"/>
      <c r="AZ892" s="21"/>
      <c r="BA892" s="23"/>
      <c r="BN892" s="18"/>
      <c r="BP892" s="54"/>
      <c r="BR892" s="54"/>
      <c r="BT892" s="18"/>
      <c r="BV892" s="18"/>
      <c r="BW892" s="18"/>
      <c r="CD892" s="18"/>
      <c r="CG892" s="18"/>
      <c r="CR892" s="18"/>
      <c r="CV892" s="18"/>
      <c r="DA892" s="18"/>
      <c r="DL892" s="18"/>
      <c r="DN892" s="18"/>
      <c r="DS892" s="43" t="s">
        <v>397</v>
      </c>
    </row>
    <row r="893" spans="1:123" x14ac:dyDescent="0.25">
      <c r="A893">
        <v>892</v>
      </c>
      <c r="D893" s="12"/>
      <c r="E893" s="14"/>
      <c r="H893" s="16"/>
      <c r="I893" s="11"/>
      <c r="J893" s="39"/>
      <c r="K893" s="39"/>
      <c r="L893" s="39"/>
      <c r="M893" s="39"/>
      <c r="N893" s="42"/>
      <c r="O893" s="8"/>
      <c r="P893" s="9"/>
      <c r="Q893" s="9"/>
      <c r="R893" s="8"/>
      <c r="S893" s="9"/>
      <c r="T893" s="9"/>
      <c r="U893" s="8"/>
      <c r="V893" s="9"/>
      <c r="W893" s="9"/>
      <c r="X893" s="9"/>
      <c r="Y893" s="8"/>
      <c r="Z893" s="9"/>
      <c r="AA893" s="8"/>
      <c r="AT893" s="8"/>
      <c r="AV893" s="31"/>
      <c r="AY893" s="31"/>
      <c r="AZ893" s="21"/>
      <c r="BA893" s="23"/>
      <c r="BN893" s="18"/>
      <c r="BP893" s="54"/>
      <c r="BR893" s="54"/>
      <c r="BT893" s="18"/>
      <c r="BV893" s="18"/>
      <c r="BW893" s="18"/>
      <c r="CD893" s="18"/>
      <c r="CG893" s="18"/>
      <c r="CR893" s="18"/>
      <c r="CV893" s="18"/>
      <c r="DA893" s="18"/>
      <c r="DL893" s="18"/>
      <c r="DN893" s="18"/>
      <c r="DS893" s="43" t="s">
        <v>397</v>
      </c>
    </row>
    <row r="894" spans="1:123" x14ac:dyDescent="0.25">
      <c r="A894">
        <v>893</v>
      </c>
      <c r="D894" s="12"/>
      <c r="E894" s="14"/>
      <c r="H894" s="16"/>
      <c r="I894" s="11"/>
      <c r="J894" s="39"/>
      <c r="K894" s="39"/>
      <c r="L894" s="39"/>
      <c r="M894" s="39"/>
      <c r="N894" s="42"/>
      <c r="O894" s="8"/>
      <c r="P894" s="9"/>
      <c r="Q894" s="9"/>
      <c r="R894" s="8"/>
      <c r="S894" s="9"/>
      <c r="T894" s="9"/>
      <c r="U894" s="8"/>
      <c r="V894" s="9"/>
      <c r="W894" s="9"/>
      <c r="X894" s="9"/>
      <c r="Y894" s="8"/>
      <c r="Z894" s="9"/>
      <c r="AA894" s="8"/>
      <c r="AT894" s="8"/>
      <c r="AV894" s="31"/>
      <c r="AY894" s="31"/>
      <c r="AZ894" s="21"/>
      <c r="BA894" s="23"/>
      <c r="BN894" s="18"/>
      <c r="BP894" s="54"/>
      <c r="BR894" s="54"/>
      <c r="BT894" s="18"/>
      <c r="BV894" s="18"/>
      <c r="BW894" s="18"/>
      <c r="CD894" s="18"/>
      <c r="CG894" s="18"/>
      <c r="CR894" s="18"/>
      <c r="CV894" s="18"/>
      <c r="DA894" s="18"/>
      <c r="DL894" s="18"/>
      <c r="DN894" s="18"/>
      <c r="DS894" s="43" t="s">
        <v>397</v>
      </c>
    </row>
    <row r="895" spans="1:123" x14ac:dyDescent="0.25">
      <c r="A895">
        <v>894</v>
      </c>
      <c r="D895" s="12"/>
      <c r="E895" s="14"/>
      <c r="H895" s="16"/>
      <c r="I895" s="11"/>
      <c r="J895" s="39"/>
      <c r="K895" s="39"/>
      <c r="L895" s="39"/>
      <c r="M895" s="39"/>
      <c r="N895" s="42"/>
      <c r="O895" s="8"/>
      <c r="P895" s="9"/>
      <c r="Q895" s="9"/>
      <c r="R895" s="8"/>
      <c r="S895" s="9"/>
      <c r="T895" s="9"/>
      <c r="U895" s="8"/>
      <c r="V895" s="9"/>
      <c r="W895" s="9"/>
      <c r="X895" s="9"/>
      <c r="Y895" s="8"/>
      <c r="Z895" s="9"/>
      <c r="AA895" s="8"/>
      <c r="AT895" s="8"/>
      <c r="AV895" s="31"/>
      <c r="AY895" s="31"/>
      <c r="AZ895" s="21"/>
      <c r="BA895" s="23"/>
      <c r="BN895" s="18"/>
      <c r="BP895" s="54"/>
      <c r="BR895" s="54"/>
      <c r="BT895" s="18"/>
      <c r="BV895" s="18"/>
      <c r="BW895" s="18"/>
      <c r="CD895" s="18"/>
      <c r="CG895" s="18"/>
      <c r="CR895" s="18"/>
      <c r="CV895" s="18"/>
      <c r="DA895" s="18"/>
      <c r="DL895" s="18"/>
      <c r="DN895" s="18"/>
      <c r="DS895" s="43" t="s">
        <v>397</v>
      </c>
    </row>
    <row r="896" spans="1:123" x14ac:dyDescent="0.25">
      <c r="A896">
        <v>895</v>
      </c>
      <c r="D896" s="12"/>
      <c r="E896" s="14"/>
      <c r="H896" s="16"/>
      <c r="I896" s="11"/>
      <c r="J896" s="39"/>
      <c r="K896" s="39"/>
      <c r="L896" s="39"/>
      <c r="M896" s="39"/>
      <c r="N896" s="42"/>
      <c r="O896" s="8"/>
      <c r="P896" s="9"/>
      <c r="Q896" s="9"/>
      <c r="R896" s="8"/>
      <c r="S896" s="9"/>
      <c r="T896" s="9"/>
      <c r="U896" s="8"/>
      <c r="V896" s="9"/>
      <c r="W896" s="9"/>
      <c r="X896" s="9"/>
      <c r="Y896" s="8"/>
      <c r="Z896" s="9"/>
      <c r="AA896" s="8"/>
      <c r="AT896" s="8"/>
      <c r="AV896" s="31"/>
      <c r="AY896" s="31"/>
      <c r="AZ896" s="21"/>
      <c r="BA896" s="23"/>
      <c r="BN896" s="18"/>
      <c r="BP896" s="54"/>
      <c r="BR896" s="54"/>
      <c r="BT896" s="18"/>
      <c r="BV896" s="18"/>
      <c r="BW896" s="18"/>
      <c r="CD896" s="18"/>
      <c r="CG896" s="18"/>
      <c r="CR896" s="18"/>
      <c r="CV896" s="18"/>
      <c r="DA896" s="18"/>
      <c r="DL896" s="18"/>
      <c r="DN896" s="18"/>
      <c r="DS896" s="43" t="s">
        <v>397</v>
      </c>
    </row>
    <row r="897" spans="1:123" x14ac:dyDescent="0.25">
      <c r="A897">
        <v>896</v>
      </c>
      <c r="D897" s="12"/>
      <c r="E897" s="14"/>
      <c r="H897" s="16"/>
      <c r="I897" s="11"/>
      <c r="J897" s="39"/>
      <c r="K897" s="39"/>
      <c r="L897" s="39"/>
      <c r="M897" s="39"/>
      <c r="N897" s="42"/>
      <c r="O897" s="8"/>
      <c r="P897" s="9"/>
      <c r="Q897" s="9"/>
      <c r="R897" s="8"/>
      <c r="S897" s="9"/>
      <c r="T897" s="9"/>
      <c r="U897" s="8"/>
      <c r="V897" s="9"/>
      <c r="W897" s="9"/>
      <c r="X897" s="9"/>
      <c r="Y897" s="8"/>
      <c r="Z897" s="9"/>
      <c r="AA897" s="8"/>
      <c r="AT897" s="8"/>
      <c r="AV897" s="31"/>
      <c r="AY897" s="31"/>
      <c r="AZ897" s="21"/>
      <c r="BA897" s="23"/>
      <c r="BN897" s="18"/>
      <c r="BP897" s="54"/>
      <c r="BR897" s="54"/>
      <c r="BT897" s="18"/>
      <c r="BV897" s="18"/>
      <c r="BW897" s="18"/>
      <c r="CD897" s="18"/>
      <c r="CG897" s="18"/>
      <c r="CR897" s="18"/>
      <c r="CV897" s="18"/>
      <c r="DA897" s="18"/>
      <c r="DL897" s="18"/>
      <c r="DN897" s="18"/>
      <c r="DS897" s="43" t="s">
        <v>397</v>
      </c>
    </row>
    <row r="898" spans="1:123" x14ac:dyDescent="0.25">
      <c r="A898">
        <v>897</v>
      </c>
      <c r="D898" s="12"/>
      <c r="E898" s="14"/>
      <c r="H898" s="16"/>
      <c r="I898" s="11"/>
      <c r="J898" s="39"/>
      <c r="K898" s="39"/>
      <c r="L898" s="39"/>
      <c r="M898" s="39"/>
      <c r="N898" s="42"/>
      <c r="O898" s="8"/>
      <c r="P898" s="9"/>
      <c r="Q898" s="9"/>
      <c r="R898" s="8"/>
      <c r="S898" s="9"/>
      <c r="T898" s="9"/>
      <c r="U898" s="8"/>
      <c r="V898" s="9"/>
      <c r="W898" s="9"/>
      <c r="X898" s="9"/>
      <c r="Y898" s="8"/>
      <c r="Z898" s="9"/>
      <c r="AA898" s="8"/>
      <c r="AT898" s="8"/>
      <c r="AV898" s="31"/>
      <c r="AY898" s="31"/>
      <c r="AZ898" s="21"/>
      <c r="BA898" s="23"/>
      <c r="BN898" s="18"/>
      <c r="BP898" s="54"/>
      <c r="BR898" s="54"/>
      <c r="BT898" s="18"/>
      <c r="BV898" s="18"/>
      <c r="BW898" s="18"/>
      <c r="CD898" s="18"/>
      <c r="CG898" s="18"/>
      <c r="CR898" s="18"/>
      <c r="CV898" s="18"/>
      <c r="DA898" s="18"/>
      <c r="DL898" s="18"/>
      <c r="DN898" s="18"/>
      <c r="DS898" s="43" t="s">
        <v>397</v>
      </c>
    </row>
    <row r="899" spans="1:123" x14ac:dyDescent="0.25">
      <c r="A899">
        <v>898</v>
      </c>
      <c r="D899" s="12"/>
      <c r="E899" s="14"/>
      <c r="H899" s="16"/>
      <c r="I899" s="11"/>
      <c r="J899" s="39"/>
      <c r="K899" s="39"/>
      <c r="L899" s="39"/>
      <c r="M899" s="39"/>
      <c r="N899" s="42"/>
      <c r="O899" s="8"/>
      <c r="P899" s="9"/>
      <c r="Q899" s="9"/>
      <c r="R899" s="8"/>
      <c r="S899" s="9"/>
      <c r="T899" s="9"/>
      <c r="U899" s="8"/>
      <c r="V899" s="9"/>
      <c r="W899" s="9"/>
      <c r="X899" s="9"/>
      <c r="Y899" s="8"/>
      <c r="Z899" s="9"/>
      <c r="AA899" s="8"/>
      <c r="AT899" s="8"/>
      <c r="AV899" s="31"/>
      <c r="AY899" s="31"/>
      <c r="AZ899" s="21"/>
      <c r="BA899" s="23"/>
      <c r="BN899" s="18"/>
      <c r="BP899" s="54"/>
      <c r="BR899" s="54"/>
      <c r="BT899" s="18"/>
      <c r="BV899" s="18"/>
      <c r="BW899" s="18"/>
      <c r="CD899" s="18"/>
      <c r="CG899" s="18"/>
      <c r="CR899" s="18"/>
      <c r="CV899" s="18"/>
      <c r="DA899" s="18"/>
      <c r="DL899" s="18"/>
      <c r="DN899" s="18"/>
      <c r="DS899" s="43" t="s">
        <v>397</v>
      </c>
    </row>
    <row r="900" spans="1:123" x14ac:dyDescent="0.25">
      <c r="A900">
        <v>899</v>
      </c>
      <c r="D900" s="12"/>
      <c r="E900" s="14"/>
      <c r="H900" s="16"/>
      <c r="I900" s="11"/>
      <c r="J900" s="39"/>
      <c r="K900" s="39"/>
      <c r="L900" s="39"/>
      <c r="M900" s="39"/>
      <c r="N900" s="42"/>
      <c r="O900" s="8"/>
      <c r="P900" s="9"/>
      <c r="Q900" s="9"/>
      <c r="R900" s="8"/>
      <c r="S900" s="9"/>
      <c r="T900" s="9"/>
      <c r="U900" s="8"/>
      <c r="V900" s="9"/>
      <c r="W900" s="9"/>
      <c r="X900" s="9"/>
      <c r="Y900" s="8"/>
      <c r="Z900" s="9"/>
      <c r="AA900" s="8"/>
      <c r="AT900" s="8"/>
      <c r="AV900" s="31"/>
      <c r="AY900" s="31"/>
      <c r="AZ900" s="21"/>
      <c r="BA900" s="23"/>
      <c r="BN900" s="18"/>
      <c r="BP900" s="54"/>
      <c r="BR900" s="54"/>
      <c r="BT900" s="18"/>
      <c r="BV900" s="18"/>
      <c r="BW900" s="18"/>
      <c r="CD900" s="18"/>
      <c r="CG900" s="18"/>
      <c r="CR900" s="18"/>
      <c r="CV900" s="18"/>
      <c r="DA900" s="18"/>
      <c r="DL900" s="18"/>
      <c r="DN900" s="18"/>
      <c r="DS900" s="43" t="s">
        <v>397</v>
      </c>
    </row>
    <row r="901" spans="1:123" x14ac:dyDescent="0.25">
      <c r="A901">
        <v>900</v>
      </c>
      <c r="D901" s="12"/>
      <c r="E901" s="14"/>
      <c r="H901" s="16"/>
      <c r="I901" s="11"/>
      <c r="J901" s="39"/>
      <c r="K901" s="39"/>
      <c r="L901" s="39"/>
      <c r="M901" s="39"/>
      <c r="N901" s="42"/>
      <c r="O901" s="8"/>
      <c r="P901" s="9"/>
      <c r="Q901" s="9"/>
      <c r="R901" s="8"/>
      <c r="S901" s="9"/>
      <c r="T901" s="9"/>
      <c r="U901" s="8"/>
      <c r="V901" s="9"/>
      <c r="W901" s="9"/>
      <c r="X901" s="9"/>
      <c r="Y901" s="8"/>
      <c r="Z901" s="9"/>
      <c r="AA901" s="8"/>
      <c r="AT901" s="8"/>
      <c r="AV901" s="31"/>
      <c r="AY901" s="31"/>
      <c r="AZ901" s="21"/>
      <c r="BA901" s="23"/>
      <c r="BN901" s="18"/>
      <c r="BP901" s="54"/>
      <c r="BR901" s="54"/>
      <c r="BT901" s="18"/>
      <c r="BV901" s="18"/>
      <c r="BW901" s="18"/>
      <c r="CD901" s="18"/>
      <c r="CG901" s="18"/>
      <c r="CR901" s="18"/>
      <c r="CV901" s="18"/>
      <c r="DA901" s="18"/>
      <c r="DL901" s="18"/>
      <c r="DN901" s="18"/>
      <c r="DS901" s="43" t="s">
        <v>397</v>
      </c>
    </row>
    <row r="902" spans="1:123" x14ac:dyDescent="0.25">
      <c r="A902">
        <v>901</v>
      </c>
      <c r="D902" s="12"/>
      <c r="E902" s="14"/>
      <c r="H902" s="16"/>
      <c r="I902" s="11"/>
      <c r="J902" s="39"/>
      <c r="K902" s="39"/>
      <c r="L902" s="39"/>
      <c r="M902" s="39"/>
      <c r="N902" s="42"/>
      <c r="O902" s="8"/>
      <c r="P902" s="9"/>
      <c r="Q902" s="9"/>
      <c r="R902" s="8"/>
      <c r="S902" s="9"/>
      <c r="T902" s="9"/>
      <c r="U902" s="8"/>
      <c r="V902" s="9"/>
      <c r="W902" s="9"/>
      <c r="X902" s="9"/>
      <c r="Y902" s="8"/>
      <c r="Z902" s="9"/>
      <c r="AA902" s="8"/>
      <c r="AT902" s="8"/>
      <c r="AV902" s="31"/>
      <c r="AY902" s="31"/>
      <c r="AZ902" s="21"/>
      <c r="BA902" s="23"/>
      <c r="BN902" s="18"/>
      <c r="BP902" s="54"/>
      <c r="BR902" s="54"/>
      <c r="BT902" s="18"/>
      <c r="BV902" s="18"/>
      <c r="BW902" s="18"/>
      <c r="CD902" s="18"/>
      <c r="CG902" s="18"/>
      <c r="CR902" s="18"/>
      <c r="CV902" s="18"/>
      <c r="DA902" s="18"/>
      <c r="DL902" s="18"/>
      <c r="DN902" s="18"/>
      <c r="DS902" s="43" t="s">
        <v>397</v>
      </c>
    </row>
    <row r="903" spans="1:123" x14ac:dyDescent="0.25">
      <c r="A903">
        <v>902</v>
      </c>
      <c r="D903" s="12"/>
      <c r="E903" s="14"/>
      <c r="H903" s="16"/>
      <c r="I903" s="11"/>
      <c r="J903" s="39"/>
      <c r="K903" s="39"/>
      <c r="L903" s="39"/>
      <c r="M903" s="39"/>
      <c r="N903" s="42"/>
      <c r="O903" s="8"/>
      <c r="P903" s="9"/>
      <c r="Q903" s="9"/>
      <c r="R903" s="8"/>
      <c r="S903" s="9"/>
      <c r="T903" s="9"/>
      <c r="U903" s="8"/>
      <c r="V903" s="9"/>
      <c r="W903" s="9"/>
      <c r="X903" s="9"/>
      <c r="Y903" s="8"/>
      <c r="Z903" s="9"/>
      <c r="AA903" s="8"/>
      <c r="AT903" s="8"/>
      <c r="AV903" s="31"/>
      <c r="AY903" s="31"/>
      <c r="AZ903" s="21"/>
      <c r="BA903" s="23"/>
      <c r="BN903" s="18"/>
      <c r="BP903" s="54"/>
      <c r="BR903" s="54"/>
      <c r="BT903" s="18"/>
      <c r="BV903" s="18"/>
      <c r="BW903" s="18"/>
      <c r="CD903" s="18"/>
      <c r="CG903" s="18"/>
      <c r="CR903" s="18"/>
      <c r="CV903" s="18"/>
      <c r="DA903" s="18"/>
      <c r="DL903" s="18"/>
      <c r="DN903" s="18"/>
      <c r="DS903" s="43" t="s">
        <v>397</v>
      </c>
    </row>
    <row r="904" spans="1:123" x14ac:dyDescent="0.25">
      <c r="A904">
        <v>903</v>
      </c>
      <c r="D904" s="12"/>
      <c r="E904" s="14"/>
      <c r="H904" s="16"/>
      <c r="I904" s="11"/>
      <c r="J904" s="39"/>
      <c r="K904" s="39"/>
      <c r="L904" s="39"/>
      <c r="M904" s="39"/>
      <c r="N904" s="42"/>
      <c r="O904" s="8"/>
      <c r="P904" s="9"/>
      <c r="Q904" s="9"/>
      <c r="R904" s="8"/>
      <c r="S904" s="9"/>
      <c r="T904" s="9"/>
      <c r="U904" s="8"/>
      <c r="V904" s="9"/>
      <c r="W904" s="9"/>
      <c r="X904" s="9"/>
      <c r="Y904" s="8"/>
      <c r="Z904" s="9"/>
      <c r="AA904" s="8"/>
      <c r="AT904" s="8"/>
      <c r="AV904" s="31"/>
      <c r="AY904" s="31"/>
      <c r="AZ904" s="21"/>
      <c r="BA904" s="23"/>
      <c r="BN904" s="18"/>
      <c r="BP904" s="54"/>
      <c r="BR904" s="54"/>
      <c r="BT904" s="18"/>
      <c r="BV904" s="18"/>
      <c r="BW904" s="18"/>
      <c r="CD904" s="18"/>
      <c r="CG904" s="18"/>
      <c r="CR904" s="18"/>
      <c r="CV904" s="18"/>
      <c r="DA904" s="18"/>
      <c r="DL904" s="18"/>
      <c r="DN904" s="18"/>
      <c r="DS904" s="43" t="s">
        <v>397</v>
      </c>
    </row>
    <row r="905" spans="1:123" x14ac:dyDescent="0.25">
      <c r="A905">
        <v>904</v>
      </c>
      <c r="D905" s="12"/>
      <c r="E905" s="14"/>
      <c r="H905" s="16"/>
      <c r="I905" s="11"/>
      <c r="J905" s="39"/>
      <c r="K905" s="39"/>
      <c r="L905" s="39"/>
      <c r="M905" s="39"/>
      <c r="N905" s="42"/>
      <c r="O905" s="8"/>
      <c r="P905" s="9"/>
      <c r="Q905" s="9"/>
      <c r="R905" s="8"/>
      <c r="S905" s="9"/>
      <c r="T905" s="9"/>
      <c r="U905" s="8"/>
      <c r="V905" s="9"/>
      <c r="W905" s="9"/>
      <c r="X905" s="9"/>
      <c r="Y905" s="8"/>
      <c r="Z905" s="9"/>
      <c r="AA905" s="8"/>
      <c r="AT905" s="8"/>
      <c r="AV905" s="31"/>
      <c r="AY905" s="31"/>
      <c r="AZ905" s="21"/>
      <c r="BA905" s="23"/>
      <c r="BN905" s="18"/>
      <c r="BP905" s="54"/>
      <c r="BR905" s="54"/>
      <c r="BT905" s="18"/>
      <c r="BV905" s="18"/>
      <c r="BW905" s="18"/>
      <c r="CD905" s="18"/>
      <c r="CG905" s="18"/>
      <c r="CR905" s="18"/>
      <c r="CV905" s="18"/>
      <c r="DA905" s="18"/>
      <c r="DL905" s="18"/>
      <c r="DN905" s="18"/>
      <c r="DS905" s="43" t="s">
        <v>397</v>
      </c>
    </row>
    <row r="906" spans="1:123" x14ac:dyDescent="0.25">
      <c r="A906">
        <v>905</v>
      </c>
      <c r="D906" s="12"/>
      <c r="E906" s="14"/>
      <c r="H906" s="16"/>
      <c r="I906" s="11"/>
      <c r="J906" s="39"/>
      <c r="K906" s="39"/>
      <c r="L906" s="39"/>
      <c r="M906" s="39"/>
      <c r="N906" s="42"/>
      <c r="O906" s="8"/>
      <c r="P906" s="9"/>
      <c r="Q906" s="9"/>
      <c r="R906" s="8"/>
      <c r="S906" s="9"/>
      <c r="T906" s="9"/>
      <c r="U906" s="8"/>
      <c r="V906" s="9"/>
      <c r="W906" s="9"/>
      <c r="X906" s="9"/>
      <c r="Y906" s="8"/>
      <c r="Z906" s="9"/>
      <c r="AA906" s="8"/>
      <c r="AT906" s="8"/>
      <c r="AV906" s="31"/>
      <c r="AY906" s="31"/>
      <c r="AZ906" s="21"/>
      <c r="BA906" s="23"/>
      <c r="BN906" s="18"/>
      <c r="BP906" s="54"/>
      <c r="BR906" s="54"/>
      <c r="BT906" s="18"/>
      <c r="BV906" s="18"/>
      <c r="BW906" s="18"/>
      <c r="CD906" s="18"/>
      <c r="CG906" s="18"/>
      <c r="CR906" s="18"/>
      <c r="CV906" s="18"/>
      <c r="DA906" s="18"/>
      <c r="DL906" s="18"/>
      <c r="DN906" s="18"/>
      <c r="DS906" s="43" t="s">
        <v>397</v>
      </c>
    </row>
    <row r="907" spans="1:123" x14ac:dyDescent="0.25">
      <c r="A907">
        <v>906</v>
      </c>
      <c r="D907" s="12"/>
      <c r="E907" s="14"/>
      <c r="H907" s="16"/>
      <c r="I907" s="11"/>
      <c r="J907" s="39"/>
      <c r="K907" s="39"/>
      <c r="L907" s="39"/>
      <c r="M907" s="39"/>
      <c r="N907" s="42"/>
      <c r="O907" s="8"/>
      <c r="P907" s="9"/>
      <c r="Q907" s="9"/>
      <c r="R907" s="8"/>
      <c r="S907" s="9"/>
      <c r="T907" s="9"/>
      <c r="U907" s="8"/>
      <c r="V907" s="9"/>
      <c r="W907" s="9"/>
      <c r="X907" s="9"/>
      <c r="Y907" s="8"/>
      <c r="Z907" s="9"/>
      <c r="AA907" s="8"/>
      <c r="AT907" s="8"/>
      <c r="AV907" s="31"/>
      <c r="AY907" s="31"/>
      <c r="AZ907" s="21"/>
      <c r="BA907" s="23"/>
      <c r="BN907" s="18"/>
      <c r="BP907" s="54"/>
      <c r="BR907" s="54"/>
      <c r="BT907" s="18"/>
      <c r="BV907" s="18"/>
      <c r="BW907" s="18"/>
      <c r="CD907" s="18"/>
      <c r="CG907" s="18"/>
      <c r="CR907" s="18"/>
      <c r="CV907" s="18"/>
      <c r="DA907" s="18"/>
      <c r="DL907" s="18"/>
      <c r="DN907" s="18"/>
      <c r="DS907" s="43" t="s">
        <v>397</v>
      </c>
    </row>
    <row r="908" spans="1:123" x14ac:dyDescent="0.25">
      <c r="A908">
        <v>907</v>
      </c>
      <c r="D908" s="12"/>
      <c r="E908" s="14"/>
      <c r="H908" s="16"/>
      <c r="I908" s="11"/>
      <c r="J908" s="39"/>
      <c r="K908" s="39"/>
      <c r="L908" s="39"/>
      <c r="M908" s="39"/>
      <c r="N908" s="42"/>
      <c r="O908" s="8"/>
      <c r="P908" s="9"/>
      <c r="Q908" s="9"/>
      <c r="R908" s="8"/>
      <c r="S908" s="9"/>
      <c r="T908" s="9"/>
      <c r="U908" s="8"/>
      <c r="V908" s="9"/>
      <c r="W908" s="9"/>
      <c r="X908" s="9"/>
      <c r="Y908" s="8"/>
      <c r="Z908" s="9"/>
      <c r="AA908" s="8"/>
      <c r="AT908" s="8"/>
      <c r="AV908" s="31"/>
      <c r="AY908" s="31"/>
      <c r="AZ908" s="21"/>
      <c r="BA908" s="23"/>
      <c r="BN908" s="18"/>
      <c r="BP908" s="54"/>
      <c r="BR908" s="54"/>
      <c r="BT908" s="18"/>
      <c r="BV908" s="18"/>
      <c r="BW908" s="18"/>
      <c r="CD908" s="18"/>
      <c r="CG908" s="18"/>
      <c r="CR908" s="18"/>
      <c r="CV908" s="18"/>
      <c r="DA908" s="18"/>
      <c r="DL908" s="18"/>
      <c r="DN908" s="18"/>
      <c r="DS908" s="43" t="s">
        <v>397</v>
      </c>
    </row>
    <row r="909" spans="1:123" x14ac:dyDescent="0.25">
      <c r="A909">
        <v>908</v>
      </c>
      <c r="D909" s="12"/>
      <c r="E909" s="14"/>
      <c r="H909" s="16"/>
      <c r="I909" s="11"/>
      <c r="J909" s="39"/>
      <c r="K909" s="39"/>
      <c r="L909" s="39"/>
      <c r="M909" s="39"/>
      <c r="N909" s="42"/>
      <c r="O909" s="8"/>
      <c r="P909" s="9"/>
      <c r="Q909" s="9"/>
      <c r="R909" s="8"/>
      <c r="S909" s="9"/>
      <c r="T909" s="9"/>
      <c r="U909" s="8"/>
      <c r="V909" s="9"/>
      <c r="W909" s="9"/>
      <c r="X909" s="9"/>
      <c r="Y909" s="8"/>
      <c r="Z909" s="9"/>
      <c r="AA909" s="8"/>
      <c r="AT909" s="8"/>
      <c r="AV909" s="31"/>
      <c r="AY909" s="31"/>
      <c r="AZ909" s="21"/>
      <c r="BA909" s="23"/>
      <c r="BN909" s="18"/>
      <c r="BP909" s="54"/>
      <c r="BR909" s="54"/>
      <c r="BT909" s="18"/>
      <c r="BV909" s="18"/>
      <c r="BW909" s="18"/>
      <c r="CD909" s="18"/>
      <c r="CG909" s="18"/>
      <c r="CR909" s="18"/>
      <c r="CV909" s="18"/>
      <c r="DA909" s="18"/>
      <c r="DL909" s="18"/>
      <c r="DN909" s="18"/>
      <c r="DS909" s="43" t="s">
        <v>397</v>
      </c>
    </row>
    <row r="910" spans="1:123" x14ac:dyDescent="0.25">
      <c r="A910">
        <v>909</v>
      </c>
      <c r="D910" s="12"/>
      <c r="E910" s="14"/>
      <c r="H910" s="16"/>
      <c r="I910" s="11"/>
      <c r="J910" s="39"/>
      <c r="K910" s="39"/>
      <c r="L910" s="39"/>
      <c r="M910" s="39"/>
      <c r="N910" s="42"/>
      <c r="O910" s="8"/>
      <c r="P910" s="9"/>
      <c r="Q910" s="9"/>
      <c r="R910" s="8"/>
      <c r="S910" s="9"/>
      <c r="T910" s="9"/>
      <c r="U910" s="8"/>
      <c r="V910" s="9"/>
      <c r="W910" s="9"/>
      <c r="X910" s="9"/>
      <c r="Y910" s="8"/>
      <c r="Z910" s="9"/>
      <c r="AA910" s="8"/>
      <c r="AT910" s="8"/>
      <c r="AV910" s="31"/>
      <c r="AY910" s="31"/>
      <c r="AZ910" s="21"/>
      <c r="BA910" s="23"/>
      <c r="BN910" s="18"/>
      <c r="BP910" s="54"/>
      <c r="BR910" s="54"/>
      <c r="BT910" s="18"/>
      <c r="BV910" s="18"/>
      <c r="BW910" s="18"/>
      <c r="CD910" s="18"/>
      <c r="CG910" s="18"/>
      <c r="CR910" s="18"/>
      <c r="CV910" s="18"/>
      <c r="DA910" s="18"/>
      <c r="DL910" s="18"/>
      <c r="DN910" s="18"/>
      <c r="DS910" s="43" t="s">
        <v>397</v>
      </c>
    </row>
    <row r="911" spans="1:123" x14ac:dyDescent="0.25">
      <c r="A911">
        <v>910</v>
      </c>
      <c r="D911" s="12"/>
      <c r="E911" s="14"/>
      <c r="H911" s="16"/>
      <c r="I911" s="11"/>
      <c r="J911" s="39"/>
      <c r="K911" s="39"/>
      <c r="L911" s="39"/>
      <c r="M911" s="39"/>
      <c r="N911" s="42"/>
      <c r="O911" s="8"/>
      <c r="P911" s="9"/>
      <c r="Q911" s="9"/>
      <c r="R911" s="8"/>
      <c r="S911" s="9"/>
      <c r="T911" s="9"/>
      <c r="U911" s="8"/>
      <c r="V911" s="9"/>
      <c r="W911" s="9"/>
      <c r="X911" s="9"/>
      <c r="Y911" s="8"/>
      <c r="Z911" s="9"/>
      <c r="AA911" s="8"/>
      <c r="AT911" s="8"/>
      <c r="AV911" s="31"/>
      <c r="AY911" s="31"/>
      <c r="AZ911" s="21"/>
      <c r="BA911" s="23"/>
      <c r="BN911" s="18"/>
      <c r="BP911" s="54"/>
      <c r="BR911" s="54"/>
      <c r="BT911" s="18"/>
      <c r="BV911" s="18"/>
      <c r="BW911" s="18"/>
      <c r="CD911" s="18"/>
      <c r="CG911" s="18"/>
      <c r="CR911" s="18"/>
      <c r="CV911" s="18"/>
      <c r="DA911" s="18"/>
      <c r="DL911" s="18"/>
      <c r="DN911" s="18"/>
      <c r="DS911" s="43" t="s">
        <v>397</v>
      </c>
    </row>
    <row r="912" spans="1:123" x14ac:dyDescent="0.25">
      <c r="A912">
        <v>911</v>
      </c>
      <c r="D912" s="12"/>
      <c r="E912" s="14"/>
      <c r="H912" s="16"/>
      <c r="I912" s="11"/>
      <c r="J912" s="39"/>
      <c r="K912" s="39"/>
      <c r="L912" s="39"/>
      <c r="M912" s="39"/>
      <c r="N912" s="42"/>
      <c r="O912" s="8"/>
      <c r="P912" s="9"/>
      <c r="Q912" s="9"/>
      <c r="R912" s="8"/>
      <c r="S912" s="9"/>
      <c r="T912" s="9"/>
      <c r="U912" s="8"/>
      <c r="V912" s="9"/>
      <c r="W912" s="9"/>
      <c r="X912" s="9"/>
      <c r="Y912" s="8"/>
      <c r="Z912" s="9"/>
      <c r="AA912" s="8"/>
      <c r="AT912" s="8"/>
      <c r="AV912" s="31"/>
      <c r="AY912" s="31"/>
      <c r="AZ912" s="21"/>
      <c r="BA912" s="23"/>
      <c r="BN912" s="18"/>
      <c r="BP912" s="54"/>
      <c r="BR912" s="54"/>
      <c r="BT912" s="18"/>
      <c r="BV912" s="18"/>
      <c r="BW912" s="18"/>
      <c r="CD912" s="18"/>
      <c r="CG912" s="18"/>
      <c r="CR912" s="18"/>
      <c r="CV912" s="18"/>
      <c r="DA912" s="18"/>
      <c r="DL912" s="18"/>
      <c r="DN912" s="18"/>
      <c r="DS912" s="43" t="s">
        <v>397</v>
      </c>
    </row>
    <row r="913" spans="1:123" x14ac:dyDescent="0.25">
      <c r="A913">
        <v>912</v>
      </c>
      <c r="D913" s="12"/>
      <c r="E913" s="14"/>
      <c r="H913" s="16"/>
      <c r="I913" s="11"/>
      <c r="J913" s="39"/>
      <c r="K913" s="39"/>
      <c r="L913" s="39"/>
      <c r="M913" s="39"/>
      <c r="N913" s="42"/>
      <c r="O913" s="8"/>
      <c r="P913" s="9"/>
      <c r="Q913" s="9"/>
      <c r="R913" s="8"/>
      <c r="S913" s="9"/>
      <c r="T913" s="9"/>
      <c r="U913" s="8"/>
      <c r="V913" s="9"/>
      <c r="W913" s="9"/>
      <c r="X913" s="9"/>
      <c r="Y913" s="8"/>
      <c r="Z913" s="9"/>
      <c r="AA913" s="8"/>
      <c r="AT913" s="8"/>
      <c r="AV913" s="31"/>
      <c r="AY913" s="31"/>
      <c r="AZ913" s="21"/>
      <c r="BA913" s="23"/>
      <c r="BN913" s="18"/>
      <c r="BP913" s="54"/>
      <c r="BR913" s="54"/>
      <c r="BT913" s="18"/>
      <c r="BV913" s="18"/>
      <c r="BW913" s="18"/>
      <c r="CD913" s="18"/>
      <c r="CG913" s="18"/>
      <c r="CR913" s="18"/>
      <c r="CV913" s="18"/>
      <c r="DA913" s="18"/>
      <c r="DL913" s="18"/>
      <c r="DN913" s="18"/>
      <c r="DS913" s="43" t="s">
        <v>397</v>
      </c>
    </row>
    <row r="914" spans="1:123" x14ac:dyDescent="0.25">
      <c r="A914">
        <v>913</v>
      </c>
      <c r="D914" s="12"/>
      <c r="E914" s="14"/>
      <c r="H914" s="16"/>
      <c r="I914" s="11"/>
      <c r="J914" s="39"/>
      <c r="K914" s="39"/>
      <c r="L914" s="39"/>
      <c r="M914" s="39"/>
      <c r="N914" s="42"/>
      <c r="O914" s="8"/>
      <c r="P914" s="9"/>
      <c r="Q914" s="9"/>
      <c r="R914" s="8"/>
      <c r="S914" s="9"/>
      <c r="T914" s="9"/>
      <c r="U914" s="8"/>
      <c r="V914" s="9"/>
      <c r="W914" s="9"/>
      <c r="X914" s="9"/>
      <c r="Y914" s="8"/>
      <c r="Z914" s="9"/>
      <c r="AA914" s="8"/>
      <c r="AT914" s="8"/>
      <c r="AV914" s="31"/>
      <c r="AY914" s="31"/>
      <c r="AZ914" s="21"/>
      <c r="BA914" s="23"/>
      <c r="BN914" s="18"/>
      <c r="BP914" s="54"/>
      <c r="BR914" s="54"/>
      <c r="BT914" s="18"/>
      <c r="BV914" s="18"/>
      <c r="BW914" s="18"/>
      <c r="CD914" s="18"/>
      <c r="CG914" s="18"/>
      <c r="CR914" s="18"/>
      <c r="CV914" s="18"/>
      <c r="DA914" s="18"/>
      <c r="DL914" s="18"/>
      <c r="DN914" s="18"/>
      <c r="DS914" s="43" t="s">
        <v>397</v>
      </c>
    </row>
    <row r="915" spans="1:123" x14ac:dyDescent="0.25">
      <c r="A915">
        <v>914</v>
      </c>
      <c r="D915" s="12"/>
      <c r="E915" s="14"/>
      <c r="H915" s="16"/>
      <c r="I915" s="11"/>
      <c r="J915" s="39"/>
      <c r="K915" s="39"/>
      <c r="L915" s="39"/>
      <c r="M915" s="39"/>
      <c r="N915" s="42"/>
      <c r="O915" s="8"/>
      <c r="P915" s="9"/>
      <c r="Q915" s="9"/>
      <c r="R915" s="8"/>
      <c r="S915" s="9"/>
      <c r="T915" s="9"/>
      <c r="U915" s="8"/>
      <c r="V915" s="9"/>
      <c r="W915" s="9"/>
      <c r="X915" s="9"/>
      <c r="Y915" s="8"/>
      <c r="Z915" s="9"/>
      <c r="AA915" s="8"/>
      <c r="AT915" s="8"/>
      <c r="AV915" s="31"/>
      <c r="AY915" s="31"/>
      <c r="AZ915" s="21"/>
      <c r="BA915" s="23"/>
      <c r="BN915" s="18"/>
      <c r="BP915" s="54"/>
      <c r="BR915" s="54"/>
      <c r="BT915" s="18"/>
      <c r="BV915" s="18"/>
      <c r="BW915" s="18"/>
      <c r="CD915" s="18"/>
      <c r="CG915" s="18"/>
      <c r="CR915" s="18"/>
      <c r="CV915" s="18"/>
      <c r="DA915" s="18"/>
      <c r="DL915" s="18"/>
      <c r="DN915" s="18"/>
      <c r="DS915" s="43" t="s">
        <v>397</v>
      </c>
    </row>
    <row r="916" spans="1:123" x14ac:dyDescent="0.25">
      <c r="A916">
        <v>915</v>
      </c>
      <c r="D916" s="12"/>
      <c r="E916" s="14"/>
      <c r="H916" s="16"/>
      <c r="I916" s="11"/>
      <c r="J916" s="39"/>
      <c r="K916" s="39"/>
      <c r="L916" s="39"/>
      <c r="M916" s="39"/>
      <c r="N916" s="42"/>
      <c r="O916" s="8"/>
      <c r="P916" s="9"/>
      <c r="Q916" s="9"/>
      <c r="R916" s="8"/>
      <c r="S916" s="9"/>
      <c r="T916" s="9"/>
      <c r="U916" s="8"/>
      <c r="V916" s="9"/>
      <c r="W916" s="9"/>
      <c r="X916" s="9"/>
      <c r="Y916" s="8"/>
      <c r="Z916" s="9"/>
      <c r="AA916" s="8"/>
      <c r="AT916" s="8"/>
      <c r="AV916" s="31"/>
      <c r="AY916" s="31"/>
      <c r="AZ916" s="21"/>
      <c r="BA916" s="23"/>
      <c r="BN916" s="18"/>
      <c r="BP916" s="54"/>
      <c r="BR916" s="54"/>
      <c r="BT916" s="18"/>
      <c r="BV916" s="18"/>
      <c r="BW916" s="18"/>
      <c r="CD916" s="18"/>
      <c r="CG916" s="18"/>
      <c r="CR916" s="18"/>
      <c r="CV916" s="18"/>
      <c r="DA916" s="18"/>
      <c r="DL916" s="18"/>
      <c r="DN916" s="18"/>
      <c r="DS916" s="43" t="s">
        <v>397</v>
      </c>
    </row>
    <row r="917" spans="1:123" x14ac:dyDescent="0.25">
      <c r="A917">
        <v>916</v>
      </c>
      <c r="D917" s="12"/>
      <c r="E917" s="14"/>
      <c r="H917" s="16"/>
      <c r="I917" s="11"/>
      <c r="J917" s="39"/>
      <c r="K917" s="39"/>
      <c r="L917" s="39"/>
      <c r="M917" s="39"/>
      <c r="N917" s="42"/>
      <c r="O917" s="8"/>
      <c r="P917" s="9"/>
      <c r="Q917" s="9"/>
      <c r="R917" s="8"/>
      <c r="S917" s="9"/>
      <c r="T917" s="9"/>
      <c r="U917" s="8"/>
      <c r="V917" s="9"/>
      <c r="W917" s="9"/>
      <c r="X917" s="9"/>
      <c r="Y917" s="8"/>
      <c r="Z917" s="9"/>
      <c r="AA917" s="8"/>
      <c r="AT917" s="8"/>
      <c r="AV917" s="31"/>
      <c r="AY917" s="31"/>
      <c r="AZ917" s="21"/>
      <c r="BA917" s="23"/>
      <c r="BN917" s="18"/>
      <c r="BP917" s="54"/>
      <c r="BR917" s="54"/>
      <c r="BT917" s="18"/>
      <c r="BV917" s="18"/>
      <c r="BW917" s="18"/>
      <c r="CD917" s="18"/>
      <c r="CG917" s="18"/>
      <c r="CR917" s="18"/>
      <c r="CV917" s="18"/>
      <c r="DA917" s="18"/>
      <c r="DL917" s="18"/>
      <c r="DN917" s="18"/>
      <c r="DS917" s="43" t="s">
        <v>397</v>
      </c>
    </row>
    <row r="918" spans="1:123" x14ac:dyDescent="0.25">
      <c r="A918">
        <v>917</v>
      </c>
      <c r="D918" s="12"/>
      <c r="E918" s="14"/>
      <c r="H918" s="16"/>
      <c r="I918" s="11"/>
      <c r="J918" s="39"/>
      <c r="K918" s="39"/>
      <c r="L918" s="39"/>
      <c r="M918" s="39"/>
      <c r="N918" s="42"/>
      <c r="O918" s="8"/>
      <c r="P918" s="9"/>
      <c r="Q918" s="9"/>
      <c r="R918" s="8"/>
      <c r="S918" s="9"/>
      <c r="T918" s="9"/>
      <c r="U918" s="8"/>
      <c r="V918" s="9"/>
      <c r="W918" s="9"/>
      <c r="X918" s="9"/>
      <c r="Y918" s="8"/>
      <c r="Z918" s="9"/>
      <c r="AA918" s="8"/>
      <c r="AT918" s="8"/>
      <c r="AV918" s="31"/>
      <c r="AY918" s="31"/>
      <c r="AZ918" s="21"/>
      <c r="BA918" s="23"/>
      <c r="BN918" s="18"/>
      <c r="BP918" s="54"/>
      <c r="BR918" s="54"/>
      <c r="BT918" s="18"/>
      <c r="BV918" s="18"/>
      <c r="BW918" s="18"/>
      <c r="CD918" s="18"/>
      <c r="CG918" s="18"/>
      <c r="CR918" s="18"/>
      <c r="CV918" s="18"/>
      <c r="DA918" s="18"/>
      <c r="DL918" s="18"/>
      <c r="DN918" s="18"/>
      <c r="DS918" s="43" t="s">
        <v>397</v>
      </c>
    </row>
    <row r="919" spans="1:123" x14ac:dyDescent="0.25">
      <c r="A919">
        <v>918</v>
      </c>
      <c r="D919" s="12"/>
      <c r="E919" s="14"/>
      <c r="H919" s="16"/>
      <c r="I919" s="11"/>
      <c r="J919" s="39"/>
      <c r="K919" s="39"/>
      <c r="L919" s="39"/>
      <c r="M919" s="39"/>
      <c r="N919" s="42"/>
      <c r="O919" s="8"/>
      <c r="P919" s="9"/>
      <c r="Q919" s="9"/>
      <c r="R919" s="8"/>
      <c r="S919" s="9"/>
      <c r="T919" s="9"/>
      <c r="U919" s="8"/>
      <c r="V919" s="9"/>
      <c r="W919" s="9"/>
      <c r="X919" s="9"/>
      <c r="Y919" s="8"/>
      <c r="Z919" s="9"/>
      <c r="AA919" s="8"/>
      <c r="AT919" s="8"/>
      <c r="AV919" s="31"/>
      <c r="AY919" s="31"/>
      <c r="AZ919" s="21"/>
      <c r="BA919" s="23"/>
      <c r="BN919" s="18"/>
      <c r="BP919" s="54"/>
      <c r="BR919" s="54"/>
      <c r="BT919" s="18"/>
      <c r="BV919" s="18"/>
      <c r="BW919" s="18"/>
      <c r="CD919" s="18"/>
      <c r="CG919" s="18"/>
      <c r="CR919" s="18"/>
      <c r="CV919" s="18"/>
      <c r="DA919" s="18"/>
      <c r="DL919" s="18"/>
      <c r="DN919" s="18"/>
      <c r="DS919" s="43" t="s">
        <v>397</v>
      </c>
    </row>
    <row r="920" spans="1:123" x14ac:dyDescent="0.25">
      <c r="A920">
        <v>919</v>
      </c>
      <c r="D920" s="12"/>
      <c r="E920" s="14"/>
      <c r="H920" s="16"/>
      <c r="I920" s="11"/>
      <c r="J920" s="39"/>
      <c r="K920" s="39"/>
      <c r="L920" s="39"/>
      <c r="M920" s="39"/>
      <c r="N920" s="42"/>
      <c r="O920" s="8"/>
      <c r="P920" s="9"/>
      <c r="Q920" s="9"/>
      <c r="R920" s="8"/>
      <c r="S920" s="9"/>
      <c r="T920" s="9"/>
      <c r="U920" s="8"/>
      <c r="V920" s="9"/>
      <c r="W920" s="9"/>
      <c r="X920" s="9"/>
      <c r="Y920" s="8"/>
      <c r="Z920" s="9"/>
      <c r="AA920" s="8"/>
      <c r="AT920" s="8"/>
      <c r="AV920" s="31"/>
      <c r="AY920" s="31"/>
      <c r="AZ920" s="21"/>
      <c r="BA920" s="23"/>
      <c r="BN920" s="18"/>
      <c r="BP920" s="54"/>
      <c r="BR920" s="54"/>
      <c r="BT920" s="18"/>
      <c r="BV920" s="18"/>
      <c r="BW920" s="18"/>
      <c r="CD920" s="18"/>
      <c r="CG920" s="18"/>
      <c r="CR920" s="18"/>
      <c r="CV920" s="18"/>
      <c r="DA920" s="18"/>
      <c r="DL920" s="18"/>
      <c r="DN920" s="18"/>
      <c r="DS920" s="43" t="s">
        <v>397</v>
      </c>
    </row>
    <row r="921" spans="1:123" x14ac:dyDescent="0.25">
      <c r="A921">
        <v>920</v>
      </c>
      <c r="D921" s="12"/>
      <c r="E921" s="14"/>
      <c r="H921" s="16"/>
      <c r="I921" s="11"/>
      <c r="J921" s="39"/>
      <c r="K921" s="39"/>
      <c r="L921" s="39"/>
      <c r="M921" s="39"/>
      <c r="N921" s="42"/>
      <c r="O921" s="8"/>
      <c r="P921" s="9"/>
      <c r="Q921" s="9"/>
      <c r="R921" s="8"/>
      <c r="S921" s="9"/>
      <c r="T921" s="9"/>
      <c r="U921" s="8"/>
      <c r="V921" s="9"/>
      <c r="W921" s="9"/>
      <c r="X921" s="9"/>
      <c r="Y921" s="8"/>
      <c r="Z921" s="9"/>
      <c r="AA921" s="8"/>
      <c r="AT921" s="8"/>
      <c r="AV921" s="31"/>
      <c r="AY921" s="31"/>
      <c r="AZ921" s="21"/>
      <c r="BA921" s="23"/>
      <c r="BN921" s="18"/>
      <c r="BP921" s="54"/>
      <c r="BR921" s="54"/>
      <c r="BT921" s="18"/>
      <c r="BV921" s="18"/>
      <c r="BW921" s="18"/>
      <c r="CD921" s="18"/>
      <c r="CG921" s="18"/>
      <c r="CR921" s="18"/>
      <c r="CV921" s="18"/>
      <c r="DA921" s="18"/>
      <c r="DL921" s="18"/>
      <c r="DN921" s="18"/>
      <c r="DS921" s="43" t="s">
        <v>397</v>
      </c>
    </row>
    <row r="922" spans="1:123" x14ac:dyDescent="0.25">
      <c r="A922">
        <v>921</v>
      </c>
      <c r="D922" s="12"/>
      <c r="E922" s="14"/>
      <c r="H922" s="16"/>
      <c r="I922" s="11"/>
      <c r="J922" s="39"/>
      <c r="K922" s="39"/>
      <c r="L922" s="39"/>
      <c r="M922" s="39"/>
      <c r="N922" s="42"/>
      <c r="O922" s="8"/>
      <c r="P922" s="9"/>
      <c r="Q922" s="9"/>
      <c r="R922" s="8"/>
      <c r="S922" s="9"/>
      <c r="T922" s="9"/>
      <c r="U922" s="8"/>
      <c r="V922" s="9"/>
      <c r="W922" s="9"/>
      <c r="X922" s="9"/>
      <c r="Y922" s="8"/>
      <c r="Z922" s="9"/>
      <c r="AA922" s="8"/>
      <c r="AT922" s="8"/>
      <c r="AV922" s="31"/>
      <c r="AY922" s="31"/>
      <c r="AZ922" s="21"/>
      <c r="BA922" s="23"/>
      <c r="BN922" s="18"/>
      <c r="BP922" s="54"/>
      <c r="BR922" s="54"/>
      <c r="BT922" s="18"/>
      <c r="BV922" s="18"/>
      <c r="BW922" s="18"/>
      <c r="CD922" s="18"/>
      <c r="CG922" s="18"/>
      <c r="CR922" s="18"/>
      <c r="CV922" s="18"/>
      <c r="DA922" s="18"/>
      <c r="DL922" s="18"/>
      <c r="DN922" s="18"/>
      <c r="DS922" s="43" t="s">
        <v>397</v>
      </c>
    </row>
    <row r="923" spans="1:123" x14ac:dyDescent="0.25">
      <c r="A923">
        <v>922</v>
      </c>
      <c r="D923" s="12"/>
      <c r="E923" s="14"/>
      <c r="H923" s="16"/>
      <c r="I923" s="11"/>
      <c r="J923" s="39"/>
      <c r="K923" s="39"/>
      <c r="L923" s="39"/>
      <c r="M923" s="39"/>
      <c r="N923" s="42"/>
      <c r="O923" s="8"/>
      <c r="P923" s="9"/>
      <c r="Q923" s="9"/>
      <c r="R923" s="8"/>
      <c r="S923" s="9"/>
      <c r="T923" s="9"/>
      <c r="U923" s="8"/>
      <c r="V923" s="9"/>
      <c r="W923" s="9"/>
      <c r="X923" s="9"/>
      <c r="Y923" s="8"/>
      <c r="Z923" s="9"/>
      <c r="AA923" s="8"/>
      <c r="AT923" s="8"/>
      <c r="AV923" s="31"/>
      <c r="AY923" s="31"/>
      <c r="AZ923" s="21"/>
      <c r="BA923" s="23"/>
      <c r="BN923" s="18"/>
      <c r="BP923" s="54"/>
      <c r="BR923" s="54"/>
      <c r="BT923" s="18"/>
      <c r="BV923" s="18"/>
      <c r="BW923" s="18"/>
      <c r="CD923" s="18"/>
      <c r="CG923" s="18"/>
      <c r="CR923" s="18"/>
      <c r="CV923" s="18"/>
      <c r="DA923" s="18"/>
      <c r="DL923" s="18"/>
      <c r="DN923" s="18"/>
      <c r="DS923" s="43" t="s">
        <v>397</v>
      </c>
    </row>
    <row r="924" spans="1:123" x14ac:dyDescent="0.25">
      <c r="A924">
        <v>923</v>
      </c>
      <c r="D924" s="12"/>
      <c r="E924" s="14"/>
      <c r="H924" s="16"/>
      <c r="I924" s="11"/>
      <c r="J924" s="39"/>
      <c r="K924" s="39"/>
      <c r="L924" s="39"/>
      <c r="M924" s="39"/>
      <c r="N924" s="42"/>
      <c r="O924" s="8"/>
      <c r="P924" s="9"/>
      <c r="Q924" s="9"/>
      <c r="R924" s="8"/>
      <c r="S924" s="9"/>
      <c r="T924" s="9"/>
      <c r="U924" s="8"/>
      <c r="V924" s="9"/>
      <c r="W924" s="9"/>
      <c r="X924" s="9"/>
      <c r="Y924" s="8"/>
      <c r="Z924" s="9"/>
      <c r="AA924" s="8"/>
      <c r="AT924" s="8"/>
      <c r="AV924" s="31"/>
      <c r="AY924" s="31"/>
      <c r="AZ924" s="21"/>
      <c r="BA924" s="23"/>
      <c r="BN924" s="18"/>
      <c r="BP924" s="54"/>
      <c r="BR924" s="54"/>
      <c r="BT924" s="18"/>
      <c r="BV924" s="18"/>
      <c r="BW924" s="18"/>
      <c r="CD924" s="18"/>
      <c r="CG924" s="18"/>
      <c r="CR924" s="18"/>
      <c r="CV924" s="18"/>
      <c r="DA924" s="18"/>
      <c r="DL924" s="18"/>
      <c r="DN924" s="18"/>
      <c r="DS924" s="43" t="s">
        <v>397</v>
      </c>
    </row>
    <row r="925" spans="1:123" x14ac:dyDescent="0.25">
      <c r="A925">
        <v>924</v>
      </c>
      <c r="D925" s="12"/>
      <c r="E925" s="14"/>
      <c r="H925" s="16"/>
      <c r="I925" s="11"/>
      <c r="J925" s="39"/>
      <c r="K925" s="39"/>
      <c r="L925" s="39"/>
      <c r="M925" s="39"/>
      <c r="N925" s="42"/>
      <c r="O925" s="8"/>
      <c r="P925" s="9"/>
      <c r="Q925" s="9"/>
      <c r="R925" s="8"/>
      <c r="S925" s="9"/>
      <c r="T925" s="9"/>
      <c r="U925" s="8"/>
      <c r="V925" s="9"/>
      <c r="W925" s="9"/>
      <c r="X925" s="9"/>
      <c r="Y925" s="8"/>
      <c r="Z925" s="9"/>
      <c r="AA925" s="8"/>
      <c r="AT925" s="8"/>
      <c r="AV925" s="31"/>
      <c r="AY925" s="31"/>
      <c r="AZ925" s="21"/>
      <c r="BA925" s="23"/>
      <c r="BN925" s="18"/>
      <c r="BP925" s="54"/>
      <c r="BR925" s="54"/>
      <c r="BT925" s="18"/>
      <c r="BV925" s="18"/>
      <c r="BW925" s="18"/>
      <c r="CD925" s="18"/>
      <c r="CG925" s="18"/>
      <c r="CR925" s="18"/>
      <c r="CV925" s="18"/>
      <c r="DA925" s="18"/>
      <c r="DL925" s="18"/>
      <c r="DN925" s="18"/>
      <c r="DS925" s="43" t="s">
        <v>397</v>
      </c>
    </row>
    <row r="926" spans="1:123" x14ac:dyDescent="0.25">
      <c r="A926">
        <v>925</v>
      </c>
      <c r="D926" s="12"/>
      <c r="E926" s="14"/>
      <c r="H926" s="16"/>
      <c r="I926" s="11"/>
      <c r="J926" s="39"/>
      <c r="K926" s="39"/>
      <c r="L926" s="39"/>
      <c r="M926" s="39"/>
      <c r="N926" s="42"/>
      <c r="O926" s="8"/>
      <c r="P926" s="9"/>
      <c r="Q926" s="9"/>
      <c r="R926" s="8"/>
      <c r="S926" s="9"/>
      <c r="T926" s="9"/>
      <c r="U926" s="8"/>
      <c r="V926" s="9"/>
      <c r="W926" s="9"/>
      <c r="X926" s="9"/>
      <c r="Y926" s="8"/>
      <c r="Z926" s="9"/>
      <c r="AA926" s="8"/>
      <c r="AT926" s="8"/>
      <c r="AV926" s="31"/>
      <c r="AY926" s="31"/>
      <c r="AZ926" s="21"/>
      <c r="BA926" s="23"/>
      <c r="BN926" s="18"/>
      <c r="BP926" s="54"/>
      <c r="BR926" s="54"/>
      <c r="BT926" s="18"/>
      <c r="BV926" s="18"/>
      <c r="BW926" s="18"/>
      <c r="CD926" s="18"/>
      <c r="CG926" s="18"/>
      <c r="CR926" s="18"/>
      <c r="CV926" s="18"/>
      <c r="DA926" s="18"/>
      <c r="DL926" s="18"/>
      <c r="DN926" s="18"/>
      <c r="DS926" s="43" t="s">
        <v>397</v>
      </c>
    </row>
    <row r="927" spans="1:123" x14ac:dyDescent="0.25">
      <c r="A927">
        <v>926</v>
      </c>
      <c r="D927" s="12"/>
      <c r="E927" s="14"/>
      <c r="H927" s="16"/>
      <c r="I927" s="11"/>
      <c r="J927" s="39"/>
      <c r="K927" s="39"/>
      <c r="L927" s="39"/>
      <c r="M927" s="39"/>
      <c r="N927" s="42"/>
      <c r="O927" s="8"/>
      <c r="P927" s="9"/>
      <c r="Q927" s="9"/>
      <c r="R927" s="8"/>
      <c r="S927" s="9"/>
      <c r="T927" s="9"/>
      <c r="U927" s="8"/>
      <c r="V927" s="9"/>
      <c r="W927" s="9"/>
      <c r="X927" s="9"/>
      <c r="Y927" s="8"/>
      <c r="Z927" s="9"/>
      <c r="AA927" s="8"/>
      <c r="AT927" s="8"/>
      <c r="AV927" s="31"/>
      <c r="AY927" s="31"/>
      <c r="AZ927" s="21"/>
      <c r="BA927" s="23"/>
      <c r="BN927" s="18"/>
      <c r="BP927" s="54"/>
      <c r="BR927" s="54"/>
      <c r="BT927" s="18"/>
      <c r="BV927" s="18"/>
      <c r="BW927" s="18"/>
      <c r="CD927" s="18"/>
      <c r="CG927" s="18"/>
      <c r="CR927" s="18"/>
      <c r="CV927" s="18"/>
      <c r="DA927" s="18"/>
      <c r="DL927" s="18"/>
      <c r="DN927" s="18"/>
      <c r="DS927" s="43" t="s">
        <v>397</v>
      </c>
    </row>
    <row r="928" spans="1:123" x14ac:dyDescent="0.25">
      <c r="A928">
        <v>927</v>
      </c>
      <c r="D928" s="12"/>
      <c r="E928" s="14"/>
      <c r="H928" s="16"/>
      <c r="I928" s="11"/>
      <c r="J928" s="39"/>
      <c r="K928" s="39"/>
      <c r="L928" s="39"/>
      <c r="M928" s="39"/>
      <c r="N928" s="42"/>
      <c r="O928" s="8"/>
      <c r="P928" s="9"/>
      <c r="Q928" s="9"/>
      <c r="R928" s="8"/>
      <c r="S928" s="9"/>
      <c r="T928" s="9"/>
      <c r="U928" s="8"/>
      <c r="V928" s="9"/>
      <c r="W928" s="9"/>
      <c r="X928" s="9"/>
      <c r="Y928" s="8"/>
      <c r="Z928" s="9"/>
      <c r="AA928" s="8"/>
      <c r="AT928" s="8"/>
      <c r="AV928" s="31"/>
      <c r="AY928" s="31"/>
      <c r="AZ928" s="21"/>
      <c r="BA928" s="23"/>
      <c r="BN928" s="18"/>
      <c r="BP928" s="54"/>
      <c r="BR928" s="54"/>
      <c r="BT928" s="18"/>
      <c r="BV928" s="18"/>
      <c r="BW928" s="18"/>
      <c r="CD928" s="18"/>
      <c r="CG928" s="18"/>
      <c r="CR928" s="18"/>
      <c r="CV928" s="18"/>
      <c r="DA928" s="18"/>
      <c r="DL928" s="18"/>
      <c r="DN928" s="18"/>
      <c r="DS928" s="43" t="s">
        <v>397</v>
      </c>
    </row>
    <row r="929" spans="1:123" x14ac:dyDescent="0.25">
      <c r="A929">
        <v>928</v>
      </c>
      <c r="D929" s="12"/>
      <c r="E929" s="14"/>
      <c r="H929" s="16"/>
      <c r="I929" s="11"/>
      <c r="J929" s="39"/>
      <c r="K929" s="39"/>
      <c r="L929" s="39"/>
      <c r="M929" s="39"/>
      <c r="N929" s="42"/>
      <c r="O929" s="8"/>
      <c r="P929" s="9"/>
      <c r="Q929" s="9"/>
      <c r="R929" s="8"/>
      <c r="S929" s="9"/>
      <c r="T929" s="9"/>
      <c r="U929" s="8"/>
      <c r="V929" s="9"/>
      <c r="W929" s="9"/>
      <c r="X929" s="9"/>
      <c r="Y929" s="8"/>
      <c r="Z929" s="9"/>
      <c r="AA929" s="8"/>
      <c r="AT929" s="8"/>
      <c r="AV929" s="31"/>
      <c r="AY929" s="31"/>
      <c r="AZ929" s="21"/>
      <c r="BA929" s="23"/>
      <c r="BN929" s="18"/>
      <c r="BP929" s="54"/>
      <c r="BR929" s="54"/>
      <c r="BT929" s="18"/>
      <c r="BV929" s="18"/>
      <c r="BW929" s="18"/>
      <c r="CD929" s="18"/>
      <c r="CG929" s="18"/>
      <c r="CR929" s="18"/>
      <c r="CV929" s="18"/>
      <c r="DA929" s="18"/>
      <c r="DL929" s="18"/>
      <c r="DN929" s="18"/>
      <c r="DS929" s="43" t="s">
        <v>397</v>
      </c>
    </row>
    <row r="930" spans="1:123" x14ac:dyDescent="0.25">
      <c r="A930">
        <v>929</v>
      </c>
      <c r="D930" s="12"/>
      <c r="E930" s="14"/>
      <c r="H930" s="16"/>
      <c r="I930" s="11"/>
      <c r="J930" s="39"/>
      <c r="K930" s="39"/>
      <c r="L930" s="39"/>
      <c r="M930" s="39"/>
      <c r="N930" s="42"/>
      <c r="O930" s="8"/>
      <c r="P930" s="9"/>
      <c r="Q930" s="9"/>
      <c r="R930" s="8"/>
      <c r="S930" s="9"/>
      <c r="T930" s="9"/>
      <c r="U930" s="8"/>
      <c r="V930" s="9"/>
      <c r="W930" s="9"/>
      <c r="X930" s="9"/>
      <c r="Y930" s="8"/>
      <c r="Z930" s="9"/>
      <c r="AA930" s="8"/>
      <c r="AT930" s="8"/>
      <c r="AV930" s="31"/>
      <c r="AY930" s="31"/>
      <c r="AZ930" s="21"/>
      <c r="BA930" s="23"/>
      <c r="BN930" s="18"/>
      <c r="BP930" s="54"/>
      <c r="BR930" s="54"/>
      <c r="BT930" s="18"/>
      <c r="BV930" s="18"/>
      <c r="BW930" s="18"/>
      <c r="CD930" s="18"/>
      <c r="CG930" s="18"/>
      <c r="CR930" s="18"/>
      <c r="CV930" s="18"/>
      <c r="DA930" s="18"/>
      <c r="DL930" s="18"/>
      <c r="DN930" s="18"/>
      <c r="DS930" s="43" t="s">
        <v>397</v>
      </c>
    </row>
    <row r="931" spans="1:123" x14ac:dyDescent="0.25">
      <c r="A931">
        <v>930</v>
      </c>
      <c r="D931" s="12"/>
      <c r="E931" s="14"/>
      <c r="H931" s="16"/>
      <c r="I931" s="11"/>
      <c r="J931" s="39"/>
      <c r="K931" s="39"/>
      <c r="L931" s="39"/>
      <c r="M931" s="39"/>
      <c r="N931" s="42"/>
      <c r="O931" s="8"/>
      <c r="P931" s="9"/>
      <c r="Q931" s="9"/>
      <c r="R931" s="8"/>
      <c r="S931" s="9"/>
      <c r="T931" s="9"/>
      <c r="U931" s="8"/>
      <c r="V931" s="9"/>
      <c r="W931" s="9"/>
      <c r="X931" s="9"/>
      <c r="Y931" s="8"/>
      <c r="Z931" s="9"/>
      <c r="AA931" s="8"/>
      <c r="AT931" s="8"/>
      <c r="AV931" s="31"/>
      <c r="AY931" s="31"/>
      <c r="AZ931" s="21"/>
      <c r="BA931" s="23"/>
      <c r="BN931" s="18"/>
      <c r="BP931" s="54"/>
      <c r="BR931" s="54"/>
      <c r="BT931" s="18"/>
      <c r="BV931" s="18"/>
      <c r="BW931" s="18"/>
      <c r="CD931" s="18"/>
      <c r="CG931" s="18"/>
      <c r="CR931" s="18"/>
      <c r="CV931" s="18"/>
      <c r="DA931" s="18"/>
      <c r="DL931" s="18"/>
      <c r="DN931" s="18"/>
      <c r="DS931" s="43" t="s">
        <v>397</v>
      </c>
    </row>
    <row r="932" spans="1:123" x14ac:dyDescent="0.25">
      <c r="A932">
        <v>931</v>
      </c>
      <c r="D932" s="12"/>
      <c r="E932" s="14"/>
      <c r="H932" s="16"/>
      <c r="I932" s="11"/>
      <c r="J932" s="39"/>
      <c r="K932" s="39"/>
      <c r="L932" s="39"/>
      <c r="M932" s="39"/>
      <c r="N932" s="42"/>
      <c r="O932" s="8"/>
      <c r="P932" s="9"/>
      <c r="Q932" s="9"/>
      <c r="R932" s="8"/>
      <c r="S932" s="9"/>
      <c r="T932" s="9"/>
      <c r="U932" s="8"/>
      <c r="V932" s="9"/>
      <c r="W932" s="9"/>
      <c r="X932" s="9"/>
      <c r="Y932" s="8"/>
      <c r="Z932" s="9"/>
      <c r="AA932" s="8"/>
      <c r="AT932" s="8"/>
      <c r="AV932" s="31"/>
      <c r="AY932" s="31"/>
      <c r="AZ932" s="21"/>
      <c r="BA932" s="23"/>
      <c r="BN932" s="18"/>
      <c r="BP932" s="54"/>
      <c r="BR932" s="54"/>
      <c r="BT932" s="18"/>
      <c r="BV932" s="18"/>
      <c r="BW932" s="18"/>
      <c r="CD932" s="18"/>
      <c r="CG932" s="18"/>
      <c r="CR932" s="18"/>
      <c r="CV932" s="18"/>
      <c r="DA932" s="18"/>
      <c r="DL932" s="18"/>
      <c r="DN932" s="18"/>
      <c r="DS932" s="43" t="s">
        <v>397</v>
      </c>
    </row>
    <row r="933" spans="1:123" x14ac:dyDescent="0.25">
      <c r="A933">
        <v>932</v>
      </c>
      <c r="D933" s="12"/>
      <c r="E933" s="14"/>
      <c r="H933" s="16"/>
      <c r="I933" s="11"/>
      <c r="J933" s="39"/>
      <c r="K933" s="39"/>
      <c r="L933" s="39"/>
      <c r="M933" s="39"/>
      <c r="N933" s="42"/>
      <c r="O933" s="8"/>
      <c r="P933" s="9"/>
      <c r="Q933" s="9"/>
      <c r="R933" s="8"/>
      <c r="S933" s="9"/>
      <c r="T933" s="9"/>
      <c r="U933" s="8"/>
      <c r="V933" s="9"/>
      <c r="W933" s="9"/>
      <c r="X933" s="9"/>
      <c r="Y933" s="8"/>
      <c r="Z933" s="9"/>
      <c r="AA933" s="8"/>
      <c r="AT933" s="8"/>
      <c r="AV933" s="31"/>
      <c r="AY933" s="31"/>
      <c r="AZ933" s="21"/>
      <c r="BA933" s="23"/>
      <c r="BN933" s="18"/>
      <c r="BP933" s="54"/>
      <c r="BR933" s="54"/>
      <c r="BT933" s="18"/>
      <c r="BV933" s="18"/>
      <c r="BW933" s="18"/>
      <c r="CD933" s="18"/>
      <c r="CG933" s="18"/>
      <c r="CR933" s="18"/>
      <c r="CV933" s="18"/>
      <c r="DA933" s="18"/>
      <c r="DL933" s="18"/>
      <c r="DN933" s="18"/>
      <c r="DS933" s="43" t="s">
        <v>397</v>
      </c>
    </row>
    <row r="934" spans="1:123" x14ac:dyDescent="0.25">
      <c r="A934">
        <v>933</v>
      </c>
      <c r="D934" s="12"/>
      <c r="E934" s="14"/>
      <c r="H934" s="16"/>
      <c r="I934" s="11"/>
      <c r="J934" s="39"/>
      <c r="K934" s="39"/>
      <c r="L934" s="39"/>
      <c r="M934" s="39"/>
      <c r="N934" s="42"/>
      <c r="O934" s="8"/>
      <c r="P934" s="9"/>
      <c r="Q934" s="9"/>
      <c r="R934" s="8"/>
      <c r="S934" s="9"/>
      <c r="T934" s="9"/>
      <c r="U934" s="8"/>
      <c r="V934" s="9"/>
      <c r="W934" s="9"/>
      <c r="X934" s="9"/>
      <c r="Y934" s="8"/>
      <c r="Z934" s="9"/>
      <c r="AA934" s="8"/>
      <c r="AT934" s="8"/>
      <c r="AV934" s="31"/>
      <c r="AY934" s="31"/>
      <c r="AZ934" s="21"/>
      <c r="BA934" s="23"/>
      <c r="BN934" s="18"/>
      <c r="BP934" s="54"/>
      <c r="BR934" s="54"/>
      <c r="BT934" s="18"/>
      <c r="BV934" s="18"/>
      <c r="BW934" s="18"/>
      <c r="CD934" s="18"/>
      <c r="CG934" s="18"/>
      <c r="CR934" s="18"/>
      <c r="CV934" s="18"/>
      <c r="DA934" s="18"/>
      <c r="DL934" s="18"/>
      <c r="DN934" s="18"/>
      <c r="DS934" s="43" t="s">
        <v>397</v>
      </c>
    </row>
    <row r="935" spans="1:123" x14ac:dyDescent="0.25">
      <c r="A935">
        <v>934</v>
      </c>
      <c r="D935" s="12"/>
      <c r="E935" s="14"/>
      <c r="H935" s="16"/>
      <c r="I935" s="11"/>
      <c r="J935" s="39"/>
      <c r="K935" s="39"/>
      <c r="L935" s="39"/>
      <c r="M935" s="39"/>
      <c r="N935" s="42"/>
      <c r="O935" s="8"/>
      <c r="P935" s="9"/>
      <c r="Q935" s="9"/>
      <c r="R935" s="8"/>
      <c r="S935" s="9"/>
      <c r="T935" s="9"/>
      <c r="U935" s="8"/>
      <c r="V935" s="9"/>
      <c r="W935" s="9"/>
      <c r="X935" s="9"/>
      <c r="Y935" s="8"/>
      <c r="Z935" s="9"/>
      <c r="AA935" s="8"/>
      <c r="AT935" s="8"/>
      <c r="AV935" s="31"/>
      <c r="AY935" s="31"/>
      <c r="AZ935" s="21"/>
      <c r="BA935" s="23"/>
      <c r="BN935" s="18"/>
      <c r="BP935" s="54"/>
      <c r="BR935" s="54"/>
      <c r="BT935" s="18"/>
      <c r="BV935" s="18"/>
      <c r="BW935" s="18"/>
      <c r="CD935" s="18"/>
      <c r="CG935" s="18"/>
      <c r="CR935" s="18"/>
      <c r="CV935" s="18"/>
      <c r="DA935" s="18"/>
      <c r="DL935" s="18"/>
      <c r="DN935" s="18"/>
      <c r="DS935" s="43" t="s">
        <v>397</v>
      </c>
    </row>
    <row r="936" spans="1:123" x14ac:dyDescent="0.25">
      <c r="A936">
        <v>935</v>
      </c>
      <c r="D936" s="12"/>
      <c r="E936" s="14"/>
      <c r="H936" s="16"/>
      <c r="I936" s="11"/>
      <c r="J936" s="39"/>
      <c r="K936" s="39"/>
      <c r="L936" s="39"/>
      <c r="M936" s="39"/>
      <c r="N936" s="42"/>
      <c r="O936" s="8"/>
      <c r="P936" s="9"/>
      <c r="Q936" s="9"/>
      <c r="R936" s="8"/>
      <c r="S936" s="9"/>
      <c r="T936" s="9"/>
      <c r="U936" s="8"/>
      <c r="V936" s="9"/>
      <c r="W936" s="9"/>
      <c r="X936" s="9"/>
      <c r="Y936" s="8"/>
      <c r="Z936" s="9"/>
      <c r="AA936" s="8"/>
      <c r="AT936" s="8"/>
      <c r="AV936" s="31"/>
      <c r="AY936" s="31"/>
      <c r="AZ936" s="21"/>
      <c r="BA936" s="23"/>
      <c r="BN936" s="18"/>
      <c r="BP936" s="54"/>
      <c r="BR936" s="54"/>
      <c r="BT936" s="18"/>
      <c r="BV936" s="18"/>
      <c r="BW936" s="18"/>
      <c r="CD936" s="18"/>
      <c r="CG936" s="18"/>
      <c r="CR936" s="18"/>
      <c r="CV936" s="18"/>
      <c r="DA936" s="18"/>
      <c r="DL936" s="18"/>
      <c r="DN936" s="18"/>
      <c r="DS936" s="43" t="s">
        <v>397</v>
      </c>
    </row>
    <row r="937" spans="1:123" x14ac:dyDescent="0.25">
      <c r="A937">
        <v>936</v>
      </c>
      <c r="D937" s="12"/>
      <c r="E937" s="14"/>
      <c r="H937" s="16"/>
      <c r="I937" s="11"/>
      <c r="J937" s="39"/>
      <c r="K937" s="39"/>
      <c r="L937" s="39"/>
      <c r="M937" s="39"/>
      <c r="N937" s="42"/>
      <c r="O937" s="8"/>
      <c r="P937" s="9"/>
      <c r="Q937" s="9"/>
      <c r="R937" s="8"/>
      <c r="S937" s="9"/>
      <c r="T937" s="9"/>
      <c r="U937" s="8"/>
      <c r="V937" s="9"/>
      <c r="W937" s="9"/>
      <c r="X937" s="9"/>
      <c r="Y937" s="8"/>
      <c r="Z937" s="9"/>
      <c r="AA937" s="8"/>
      <c r="AT937" s="8"/>
      <c r="AV937" s="31"/>
      <c r="AY937" s="31"/>
      <c r="AZ937" s="21"/>
      <c r="BA937" s="23"/>
      <c r="BN937" s="18"/>
      <c r="BP937" s="54"/>
      <c r="BR937" s="54"/>
      <c r="BT937" s="18"/>
      <c r="BV937" s="18"/>
      <c r="BW937" s="18"/>
      <c r="CD937" s="18"/>
      <c r="CG937" s="18"/>
      <c r="CR937" s="18"/>
      <c r="CV937" s="18"/>
      <c r="DA937" s="18"/>
      <c r="DL937" s="18"/>
      <c r="DN937" s="18"/>
      <c r="DS937" s="43" t="s">
        <v>397</v>
      </c>
    </row>
    <row r="938" spans="1:123" x14ac:dyDescent="0.25">
      <c r="A938">
        <v>937</v>
      </c>
      <c r="D938" s="12"/>
      <c r="E938" s="14"/>
      <c r="H938" s="16"/>
      <c r="I938" s="11"/>
      <c r="J938" s="39"/>
      <c r="K938" s="39"/>
      <c r="L938" s="39"/>
      <c r="M938" s="39"/>
      <c r="N938" s="42"/>
      <c r="O938" s="8"/>
      <c r="P938" s="9"/>
      <c r="Q938" s="9"/>
      <c r="R938" s="8"/>
      <c r="S938" s="9"/>
      <c r="T938" s="9"/>
      <c r="U938" s="8"/>
      <c r="V938" s="9"/>
      <c r="W938" s="9"/>
      <c r="X938" s="9"/>
      <c r="Y938" s="8"/>
      <c r="Z938" s="9"/>
      <c r="AA938" s="8"/>
      <c r="AT938" s="8"/>
      <c r="AV938" s="31"/>
      <c r="AY938" s="31"/>
      <c r="AZ938" s="21"/>
      <c r="BA938" s="23"/>
      <c r="BN938" s="18"/>
      <c r="BP938" s="54"/>
      <c r="BR938" s="54"/>
      <c r="BT938" s="18"/>
      <c r="BV938" s="18"/>
      <c r="BW938" s="18"/>
      <c r="CD938" s="18"/>
      <c r="CG938" s="18"/>
      <c r="CR938" s="18"/>
      <c r="CV938" s="18"/>
      <c r="DA938" s="18"/>
      <c r="DL938" s="18"/>
      <c r="DN938" s="18"/>
      <c r="DS938" s="43" t="s">
        <v>397</v>
      </c>
    </row>
    <row r="939" spans="1:123" x14ac:dyDescent="0.25">
      <c r="A939">
        <v>938</v>
      </c>
      <c r="D939" s="12"/>
      <c r="E939" s="14"/>
      <c r="H939" s="16"/>
      <c r="I939" s="11"/>
      <c r="J939" s="39"/>
      <c r="K939" s="39"/>
      <c r="L939" s="39"/>
      <c r="M939" s="39"/>
      <c r="N939" s="42"/>
      <c r="O939" s="8"/>
      <c r="P939" s="9"/>
      <c r="Q939" s="9"/>
      <c r="R939" s="8"/>
      <c r="S939" s="9"/>
      <c r="T939" s="9"/>
      <c r="U939" s="8"/>
      <c r="V939" s="9"/>
      <c r="W939" s="9"/>
      <c r="X939" s="9"/>
      <c r="Y939" s="8"/>
      <c r="Z939" s="9"/>
      <c r="AA939" s="8"/>
      <c r="AT939" s="8"/>
      <c r="AV939" s="31"/>
      <c r="AY939" s="31"/>
      <c r="AZ939" s="21"/>
      <c r="BA939" s="23"/>
      <c r="BN939" s="18"/>
      <c r="BP939" s="54"/>
      <c r="BR939" s="54"/>
      <c r="BT939" s="18"/>
      <c r="BV939" s="18"/>
      <c r="BW939" s="18"/>
      <c r="CD939" s="18"/>
      <c r="CG939" s="18"/>
      <c r="CR939" s="18"/>
      <c r="CV939" s="18"/>
      <c r="DA939" s="18"/>
      <c r="DL939" s="18"/>
      <c r="DN939" s="18"/>
      <c r="DS939" s="43" t="s">
        <v>397</v>
      </c>
    </row>
    <row r="940" spans="1:123" x14ac:dyDescent="0.25">
      <c r="A940">
        <v>939</v>
      </c>
      <c r="D940" s="12"/>
      <c r="E940" s="14"/>
      <c r="H940" s="16"/>
      <c r="I940" s="11"/>
      <c r="J940" s="39"/>
      <c r="K940" s="39"/>
      <c r="L940" s="39"/>
      <c r="M940" s="39"/>
      <c r="N940" s="42"/>
      <c r="O940" s="8"/>
      <c r="P940" s="9"/>
      <c r="Q940" s="9"/>
      <c r="R940" s="8"/>
      <c r="S940" s="9"/>
      <c r="T940" s="9"/>
      <c r="U940" s="8"/>
      <c r="V940" s="9"/>
      <c r="W940" s="9"/>
      <c r="X940" s="9"/>
      <c r="Y940" s="8"/>
      <c r="Z940" s="9"/>
      <c r="AA940" s="8"/>
      <c r="AT940" s="8"/>
      <c r="AV940" s="31"/>
      <c r="AY940" s="31"/>
      <c r="AZ940" s="21"/>
      <c r="BA940" s="23"/>
      <c r="BN940" s="18"/>
      <c r="BP940" s="54"/>
      <c r="BR940" s="54"/>
      <c r="BT940" s="18"/>
      <c r="BV940" s="18"/>
      <c r="BW940" s="18"/>
      <c r="CD940" s="18"/>
      <c r="CG940" s="18"/>
      <c r="CR940" s="18"/>
      <c r="CV940" s="18"/>
      <c r="DA940" s="18"/>
      <c r="DL940" s="18"/>
      <c r="DN940" s="18"/>
      <c r="DS940" s="43" t="s">
        <v>397</v>
      </c>
    </row>
    <row r="941" spans="1:123" x14ac:dyDescent="0.25">
      <c r="A941">
        <v>940</v>
      </c>
      <c r="D941" s="12"/>
      <c r="E941" s="14"/>
      <c r="H941" s="16"/>
      <c r="I941" s="11"/>
      <c r="J941" s="39"/>
      <c r="K941" s="39"/>
      <c r="L941" s="39"/>
      <c r="M941" s="39"/>
      <c r="N941" s="42"/>
      <c r="O941" s="8"/>
      <c r="P941" s="9"/>
      <c r="Q941" s="9"/>
      <c r="R941" s="8"/>
      <c r="S941" s="9"/>
      <c r="T941" s="9"/>
      <c r="U941" s="8"/>
      <c r="V941" s="9"/>
      <c r="W941" s="9"/>
      <c r="X941" s="9"/>
      <c r="Y941" s="8"/>
      <c r="Z941" s="9"/>
      <c r="AA941" s="8"/>
      <c r="AT941" s="8"/>
      <c r="AV941" s="31"/>
      <c r="AY941" s="31"/>
      <c r="AZ941" s="21"/>
      <c r="BA941" s="23"/>
      <c r="BN941" s="18"/>
      <c r="BP941" s="54"/>
      <c r="BR941" s="54"/>
      <c r="BT941" s="18"/>
      <c r="BV941" s="18"/>
      <c r="BW941" s="18"/>
      <c r="CD941" s="18"/>
      <c r="CG941" s="18"/>
      <c r="CR941" s="18"/>
      <c r="CV941" s="18"/>
      <c r="DA941" s="18"/>
      <c r="DL941" s="18"/>
      <c r="DN941" s="18"/>
      <c r="DS941" s="43" t="s">
        <v>397</v>
      </c>
    </row>
    <row r="942" spans="1:123" x14ac:dyDescent="0.25">
      <c r="A942">
        <v>941</v>
      </c>
      <c r="D942" s="12"/>
      <c r="E942" s="14"/>
      <c r="H942" s="16"/>
      <c r="I942" s="11"/>
      <c r="J942" s="39"/>
      <c r="K942" s="39"/>
      <c r="L942" s="39"/>
      <c r="M942" s="39"/>
      <c r="N942" s="42"/>
      <c r="O942" s="8"/>
      <c r="P942" s="9"/>
      <c r="Q942" s="9"/>
      <c r="R942" s="8"/>
      <c r="S942" s="9"/>
      <c r="T942" s="9"/>
      <c r="U942" s="8"/>
      <c r="V942" s="9"/>
      <c r="W942" s="9"/>
      <c r="X942" s="9"/>
      <c r="Y942" s="8"/>
      <c r="Z942" s="9"/>
      <c r="AA942" s="8"/>
      <c r="AT942" s="8"/>
      <c r="AV942" s="31"/>
      <c r="AY942" s="31"/>
      <c r="AZ942" s="21"/>
      <c r="BA942" s="23"/>
      <c r="BN942" s="18"/>
      <c r="BP942" s="54"/>
      <c r="BR942" s="54"/>
      <c r="BT942" s="18"/>
      <c r="BV942" s="18"/>
      <c r="BW942" s="18"/>
      <c r="CD942" s="18"/>
      <c r="CG942" s="18"/>
      <c r="CR942" s="18"/>
      <c r="CV942" s="18"/>
      <c r="DA942" s="18"/>
      <c r="DL942" s="18"/>
      <c r="DN942" s="18"/>
      <c r="DS942" s="43" t="s">
        <v>397</v>
      </c>
    </row>
    <row r="943" spans="1:123" x14ac:dyDescent="0.25">
      <c r="A943">
        <v>942</v>
      </c>
      <c r="D943" s="12"/>
      <c r="E943" s="14"/>
      <c r="H943" s="16"/>
      <c r="I943" s="11"/>
      <c r="J943" s="39"/>
      <c r="K943" s="39"/>
      <c r="L943" s="39"/>
      <c r="M943" s="39"/>
      <c r="N943" s="42"/>
      <c r="O943" s="8"/>
      <c r="P943" s="9"/>
      <c r="Q943" s="9"/>
      <c r="R943" s="8"/>
      <c r="S943" s="9"/>
      <c r="T943" s="9"/>
      <c r="U943" s="8"/>
      <c r="V943" s="9"/>
      <c r="W943" s="9"/>
      <c r="X943" s="9"/>
      <c r="Y943" s="8"/>
      <c r="Z943" s="9"/>
      <c r="AA943" s="8"/>
      <c r="AT943" s="8"/>
      <c r="AV943" s="31"/>
      <c r="AY943" s="31"/>
      <c r="AZ943" s="21"/>
      <c r="BA943" s="23"/>
      <c r="BN943" s="18"/>
      <c r="BP943" s="54"/>
      <c r="BR943" s="54"/>
      <c r="BT943" s="18"/>
      <c r="BV943" s="18"/>
      <c r="BW943" s="18"/>
      <c r="CD943" s="18"/>
      <c r="CG943" s="18"/>
      <c r="CR943" s="18"/>
      <c r="CV943" s="18"/>
      <c r="DA943" s="18"/>
      <c r="DL943" s="18"/>
      <c r="DN943" s="18"/>
      <c r="DS943" s="43" t="s">
        <v>397</v>
      </c>
    </row>
    <row r="944" spans="1:123" x14ac:dyDescent="0.25">
      <c r="A944">
        <v>943</v>
      </c>
      <c r="D944" s="12"/>
      <c r="E944" s="14"/>
      <c r="H944" s="16"/>
      <c r="I944" s="11"/>
      <c r="J944" s="39"/>
      <c r="K944" s="39"/>
      <c r="L944" s="39"/>
      <c r="M944" s="39"/>
      <c r="N944" s="42"/>
      <c r="O944" s="8"/>
      <c r="P944" s="9"/>
      <c r="Q944" s="9"/>
      <c r="R944" s="8"/>
      <c r="S944" s="9"/>
      <c r="T944" s="9"/>
      <c r="U944" s="8"/>
      <c r="V944" s="9"/>
      <c r="W944" s="9"/>
      <c r="X944" s="9"/>
      <c r="Y944" s="8"/>
      <c r="Z944" s="9"/>
      <c r="AA944" s="8"/>
      <c r="AT944" s="8"/>
      <c r="AV944" s="31"/>
      <c r="AY944" s="31"/>
      <c r="AZ944" s="21"/>
      <c r="BA944" s="23"/>
      <c r="BN944" s="18"/>
      <c r="BP944" s="54"/>
      <c r="BR944" s="54"/>
      <c r="BT944" s="18"/>
      <c r="BV944" s="18"/>
      <c r="BW944" s="18"/>
      <c r="CD944" s="18"/>
      <c r="CG944" s="18"/>
      <c r="CR944" s="18"/>
      <c r="CV944" s="18"/>
      <c r="DA944" s="18"/>
      <c r="DL944" s="18"/>
      <c r="DN944" s="18"/>
      <c r="DS944" s="43" t="s">
        <v>397</v>
      </c>
    </row>
    <row r="945" spans="1:123" x14ac:dyDescent="0.25">
      <c r="A945">
        <v>944</v>
      </c>
      <c r="D945" s="12"/>
      <c r="E945" s="14"/>
      <c r="H945" s="16"/>
      <c r="I945" s="11"/>
      <c r="J945" s="39"/>
      <c r="K945" s="39"/>
      <c r="L945" s="39"/>
      <c r="M945" s="39"/>
      <c r="N945" s="42"/>
      <c r="O945" s="8"/>
      <c r="P945" s="9"/>
      <c r="Q945" s="9"/>
      <c r="R945" s="8"/>
      <c r="S945" s="9"/>
      <c r="T945" s="9"/>
      <c r="U945" s="8"/>
      <c r="V945" s="9"/>
      <c r="W945" s="9"/>
      <c r="X945" s="9"/>
      <c r="Y945" s="8"/>
      <c r="Z945" s="9"/>
      <c r="AA945" s="8"/>
      <c r="AT945" s="8"/>
      <c r="AV945" s="31"/>
      <c r="AY945" s="31"/>
      <c r="AZ945" s="21"/>
      <c r="BA945" s="23"/>
      <c r="BN945" s="18"/>
      <c r="BP945" s="54"/>
      <c r="BR945" s="54"/>
      <c r="BT945" s="18"/>
      <c r="BV945" s="18"/>
      <c r="BW945" s="18"/>
      <c r="CD945" s="18"/>
      <c r="CG945" s="18"/>
      <c r="CR945" s="18"/>
      <c r="CV945" s="18"/>
      <c r="DA945" s="18"/>
      <c r="DL945" s="18"/>
      <c r="DN945" s="18"/>
      <c r="DS945" s="43" t="s">
        <v>397</v>
      </c>
    </row>
    <row r="946" spans="1:123" x14ac:dyDescent="0.25">
      <c r="A946">
        <v>945</v>
      </c>
      <c r="D946" s="12"/>
      <c r="E946" s="14"/>
      <c r="H946" s="16"/>
      <c r="I946" s="11"/>
      <c r="J946" s="39"/>
      <c r="K946" s="39"/>
      <c r="L946" s="39"/>
      <c r="M946" s="39"/>
      <c r="N946" s="42"/>
      <c r="O946" s="8"/>
      <c r="P946" s="9"/>
      <c r="Q946" s="9"/>
      <c r="R946" s="8"/>
      <c r="S946" s="9"/>
      <c r="T946" s="9"/>
      <c r="U946" s="8"/>
      <c r="V946" s="9"/>
      <c r="W946" s="9"/>
      <c r="X946" s="9"/>
      <c r="Y946" s="8"/>
      <c r="Z946" s="9"/>
      <c r="AA946" s="8"/>
      <c r="AT946" s="8"/>
      <c r="AV946" s="31"/>
      <c r="AY946" s="31"/>
      <c r="AZ946" s="21"/>
      <c r="BA946" s="23"/>
      <c r="BN946" s="18"/>
      <c r="BP946" s="54"/>
      <c r="BR946" s="54"/>
      <c r="BT946" s="18"/>
      <c r="BV946" s="18"/>
      <c r="BW946" s="18"/>
      <c r="CD946" s="18"/>
      <c r="CG946" s="18"/>
      <c r="CR946" s="18"/>
      <c r="CV946" s="18"/>
      <c r="DA946" s="18"/>
      <c r="DL946" s="18"/>
      <c r="DN946" s="18"/>
      <c r="DS946" s="43" t="s">
        <v>397</v>
      </c>
    </row>
    <row r="947" spans="1:123" x14ac:dyDescent="0.25">
      <c r="A947">
        <v>946</v>
      </c>
      <c r="D947" s="12"/>
      <c r="E947" s="14"/>
      <c r="H947" s="16"/>
      <c r="I947" s="11"/>
      <c r="J947" s="39"/>
      <c r="K947" s="39"/>
      <c r="L947" s="39"/>
      <c r="M947" s="39"/>
      <c r="N947" s="42"/>
      <c r="O947" s="8"/>
      <c r="P947" s="9"/>
      <c r="Q947" s="9"/>
      <c r="R947" s="8"/>
      <c r="S947" s="9"/>
      <c r="T947" s="9"/>
      <c r="U947" s="8"/>
      <c r="V947" s="9"/>
      <c r="W947" s="9"/>
      <c r="X947" s="9"/>
      <c r="Y947" s="8"/>
      <c r="Z947" s="9"/>
      <c r="AA947" s="8"/>
      <c r="AT947" s="8"/>
      <c r="AV947" s="31"/>
      <c r="AY947" s="31"/>
      <c r="AZ947" s="21"/>
      <c r="BA947" s="23"/>
      <c r="BN947" s="18"/>
      <c r="BP947" s="54"/>
      <c r="BR947" s="54"/>
      <c r="BT947" s="18"/>
      <c r="BV947" s="18"/>
      <c r="BW947" s="18"/>
      <c r="CD947" s="18"/>
      <c r="CG947" s="18"/>
      <c r="CR947" s="18"/>
      <c r="CV947" s="18"/>
      <c r="DA947" s="18"/>
      <c r="DL947" s="18"/>
      <c r="DN947" s="18"/>
      <c r="DS947" s="43" t="s">
        <v>397</v>
      </c>
    </row>
    <row r="948" spans="1:123" x14ac:dyDescent="0.25">
      <c r="A948">
        <v>947</v>
      </c>
      <c r="D948" s="12"/>
      <c r="E948" s="14"/>
      <c r="H948" s="16"/>
      <c r="I948" s="11"/>
      <c r="J948" s="39"/>
      <c r="K948" s="39"/>
      <c r="L948" s="39"/>
      <c r="M948" s="39"/>
      <c r="N948" s="42"/>
      <c r="O948" s="8"/>
      <c r="P948" s="9"/>
      <c r="Q948" s="9"/>
      <c r="R948" s="8"/>
      <c r="S948" s="9"/>
      <c r="T948" s="9"/>
      <c r="U948" s="8"/>
      <c r="V948" s="9"/>
      <c r="W948" s="9"/>
      <c r="X948" s="9"/>
      <c r="Y948" s="8"/>
      <c r="Z948" s="9"/>
      <c r="AA948" s="8"/>
      <c r="AT948" s="8"/>
      <c r="AV948" s="31"/>
      <c r="AY948" s="31"/>
      <c r="AZ948" s="21"/>
      <c r="BA948" s="23"/>
      <c r="BN948" s="18"/>
      <c r="BP948" s="54"/>
      <c r="BR948" s="54"/>
      <c r="BT948" s="18"/>
      <c r="BV948" s="18"/>
      <c r="BW948" s="18"/>
      <c r="CD948" s="18"/>
      <c r="CG948" s="18"/>
      <c r="CR948" s="18"/>
      <c r="CV948" s="18"/>
      <c r="DA948" s="18"/>
      <c r="DL948" s="18"/>
      <c r="DN948" s="18"/>
      <c r="DS948" s="43" t="s">
        <v>397</v>
      </c>
    </row>
    <row r="949" spans="1:123" x14ac:dyDescent="0.25">
      <c r="A949">
        <v>948</v>
      </c>
      <c r="D949" s="12"/>
      <c r="E949" s="14"/>
      <c r="H949" s="16"/>
      <c r="I949" s="11"/>
      <c r="J949" s="39"/>
      <c r="K949" s="39"/>
      <c r="L949" s="39"/>
      <c r="M949" s="39"/>
      <c r="N949" s="42"/>
      <c r="O949" s="8"/>
      <c r="P949" s="9"/>
      <c r="Q949" s="9"/>
      <c r="R949" s="8"/>
      <c r="S949" s="9"/>
      <c r="T949" s="9"/>
      <c r="U949" s="8"/>
      <c r="V949" s="9"/>
      <c r="W949" s="9"/>
      <c r="X949" s="9"/>
      <c r="Y949" s="8"/>
      <c r="Z949" s="9"/>
      <c r="AA949" s="8"/>
      <c r="AT949" s="8"/>
      <c r="AV949" s="31"/>
      <c r="AY949" s="31"/>
      <c r="AZ949" s="21"/>
      <c r="BA949" s="23"/>
      <c r="BN949" s="18"/>
      <c r="BP949" s="54"/>
      <c r="BR949" s="54"/>
      <c r="BT949" s="18"/>
      <c r="BV949" s="18"/>
      <c r="BW949" s="18"/>
      <c r="CD949" s="18"/>
      <c r="CG949" s="18"/>
      <c r="CR949" s="18"/>
      <c r="CV949" s="18"/>
      <c r="DA949" s="18"/>
      <c r="DL949" s="18"/>
      <c r="DN949" s="18"/>
      <c r="DS949" s="43" t="s">
        <v>397</v>
      </c>
    </row>
    <row r="950" spans="1:123" x14ac:dyDescent="0.25">
      <c r="A950">
        <v>949</v>
      </c>
      <c r="D950" s="12"/>
      <c r="E950" s="14"/>
      <c r="H950" s="16"/>
      <c r="I950" s="11"/>
      <c r="J950" s="39"/>
      <c r="K950" s="39"/>
      <c r="L950" s="39"/>
      <c r="M950" s="39"/>
      <c r="N950" s="42"/>
      <c r="O950" s="8"/>
      <c r="P950" s="9"/>
      <c r="Q950" s="9"/>
      <c r="R950" s="8"/>
      <c r="S950" s="9"/>
      <c r="T950" s="9"/>
      <c r="U950" s="8"/>
      <c r="V950" s="9"/>
      <c r="W950" s="9"/>
      <c r="X950" s="9"/>
      <c r="Y950" s="8"/>
      <c r="Z950" s="9"/>
      <c r="AA950" s="8"/>
      <c r="AT950" s="8"/>
      <c r="AV950" s="31"/>
      <c r="AY950" s="31"/>
      <c r="AZ950" s="21"/>
      <c r="BA950" s="23"/>
      <c r="BN950" s="18"/>
      <c r="BP950" s="54"/>
      <c r="BR950" s="54"/>
      <c r="BT950" s="18"/>
      <c r="BV950" s="18"/>
      <c r="BW950" s="18"/>
      <c r="CD950" s="18"/>
      <c r="CG950" s="18"/>
      <c r="CR950" s="18"/>
      <c r="CV950" s="18"/>
      <c r="DA950" s="18"/>
      <c r="DL950" s="18"/>
      <c r="DN950" s="18"/>
      <c r="DS950" s="43" t="s">
        <v>397</v>
      </c>
    </row>
    <row r="951" spans="1:123" x14ac:dyDescent="0.25">
      <c r="A951">
        <v>950</v>
      </c>
      <c r="D951" s="12"/>
      <c r="E951" s="14"/>
      <c r="H951" s="16"/>
      <c r="I951" s="11"/>
      <c r="J951" s="39"/>
      <c r="K951" s="39"/>
      <c r="L951" s="39"/>
      <c r="M951" s="39"/>
      <c r="N951" s="42"/>
      <c r="O951" s="8"/>
      <c r="P951" s="9"/>
      <c r="Q951" s="9"/>
      <c r="R951" s="8"/>
      <c r="S951" s="9"/>
      <c r="T951" s="9"/>
      <c r="U951" s="8"/>
      <c r="V951" s="9"/>
      <c r="W951" s="9"/>
      <c r="X951" s="9"/>
      <c r="Y951" s="8"/>
      <c r="Z951" s="9"/>
      <c r="AA951" s="8"/>
      <c r="AT951" s="8"/>
      <c r="AV951" s="31"/>
      <c r="AY951" s="31"/>
      <c r="AZ951" s="21"/>
      <c r="BA951" s="23"/>
      <c r="BN951" s="18"/>
      <c r="BP951" s="54"/>
      <c r="BR951" s="54"/>
      <c r="BT951" s="18"/>
      <c r="BV951" s="18"/>
      <c r="BW951" s="18"/>
      <c r="CD951" s="18"/>
      <c r="CG951" s="18"/>
      <c r="CR951" s="18"/>
      <c r="CV951" s="18"/>
      <c r="DA951" s="18"/>
      <c r="DL951" s="18"/>
      <c r="DN951" s="18"/>
      <c r="DS951" s="43" t="s">
        <v>397</v>
      </c>
    </row>
    <row r="952" spans="1:123" x14ac:dyDescent="0.25">
      <c r="A952">
        <v>951</v>
      </c>
      <c r="D952" s="12"/>
      <c r="E952" s="14"/>
      <c r="H952" s="16"/>
      <c r="I952" s="11"/>
      <c r="J952" s="39"/>
      <c r="K952" s="39"/>
      <c r="L952" s="39"/>
      <c r="M952" s="39"/>
      <c r="N952" s="42"/>
      <c r="O952" s="8"/>
      <c r="P952" s="9"/>
      <c r="Q952" s="9"/>
      <c r="R952" s="8"/>
      <c r="S952" s="9"/>
      <c r="T952" s="9"/>
      <c r="U952" s="8"/>
      <c r="V952" s="9"/>
      <c r="W952" s="9"/>
      <c r="X952" s="9"/>
      <c r="Y952" s="8"/>
      <c r="Z952" s="9"/>
      <c r="AA952" s="8"/>
      <c r="AT952" s="8"/>
      <c r="AV952" s="31"/>
      <c r="AY952" s="31"/>
      <c r="AZ952" s="21"/>
      <c r="BA952" s="23"/>
      <c r="BN952" s="18"/>
      <c r="BP952" s="54"/>
      <c r="BR952" s="54"/>
      <c r="BT952" s="18"/>
      <c r="BV952" s="18"/>
      <c r="BW952" s="18"/>
      <c r="CD952" s="18"/>
      <c r="CG952" s="18"/>
      <c r="CR952" s="18"/>
      <c r="CV952" s="18"/>
      <c r="DA952" s="18"/>
      <c r="DL952" s="18"/>
      <c r="DN952" s="18"/>
      <c r="DS952" s="43" t="s">
        <v>397</v>
      </c>
    </row>
    <row r="953" spans="1:123" x14ac:dyDescent="0.25">
      <c r="A953">
        <v>952</v>
      </c>
      <c r="D953" s="12"/>
      <c r="E953" s="14"/>
      <c r="H953" s="16"/>
      <c r="I953" s="11"/>
      <c r="J953" s="39"/>
      <c r="K953" s="39"/>
      <c r="L953" s="39"/>
      <c r="M953" s="39"/>
      <c r="N953" s="42"/>
      <c r="O953" s="8"/>
      <c r="P953" s="9"/>
      <c r="Q953" s="9"/>
      <c r="R953" s="8"/>
      <c r="S953" s="9"/>
      <c r="T953" s="9"/>
      <c r="U953" s="8"/>
      <c r="V953" s="9"/>
      <c r="W953" s="9"/>
      <c r="X953" s="9"/>
      <c r="Y953" s="8"/>
      <c r="Z953" s="9"/>
      <c r="AA953" s="8"/>
      <c r="AT953" s="8"/>
      <c r="AV953" s="31"/>
      <c r="AY953" s="31"/>
      <c r="AZ953" s="21"/>
      <c r="BA953" s="23"/>
      <c r="BN953" s="18"/>
      <c r="BP953" s="54"/>
      <c r="BR953" s="54"/>
      <c r="BT953" s="18"/>
      <c r="BV953" s="18"/>
      <c r="BW953" s="18"/>
      <c r="CD953" s="18"/>
      <c r="CG953" s="18"/>
      <c r="CR953" s="18"/>
      <c r="CV953" s="18"/>
      <c r="DA953" s="18"/>
      <c r="DL953" s="18"/>
      <c r="DN953" s="18"/>
      <c r="DS953" s="43" t="s">
        <v>397</v>
      </c>
    </row>
    <row r="954" spans="1:123" x14ac:dyDescent="0.25">
      <c r="A954">
        <v>953</v>
      </c>
      <c r="D954" s="12"/>
      <c r="E954" s="14"/>
      <c r="H954" s="16"/>
      <c r="I954" s="11"/>
      <c r="J954" s="39"/>
      <c r="K954" s="39"/>
      <c r="L954" s="39"/>
      <c r="M954" s="39"/>
      <c r="N954" s="42"/>
      <c r="O954" s="8"/>
      <c r="P954" s="9"/>
      <c r="Q954" s="9"/>
      <c r="R954" s="8"/>
      <c r="S954" s="9"/>
      <c r="T954" s="9"/>
      <c r="U954" s="8"/>
      <c r="V954" s="9"/>
      <c r="W954" s="9"/>
      <c r="X954" s="9"/>
      <c r="Y954" s="8"/>
      <c r="Z954" s="9"/>
      <c r="AA954" s="8"/>
      <c r="AT954" s="8"/>
      <c r="AV954" s="31"/>
      <c r="AY954" s="31"/>
      <c r="AZ954" s="21"/>
      <c r="BA954" s="23"/>
      <c r="BN954" s="18"/>
      <c r="BP954" s="54"/>
      <c r="BR954" s="54"/>
      <c r="BT954" s="18"/>
      <c r="BV954" s="18"/>
      <c r="BW954" s="18"/>
      <c r="CD954" s="18"/>
      <c r="CG954" s="18"/>
      <c r="CR954" s="18"/>
      <c r="CV954" s="18"/>
      <c r="DA954" s="18"/>
      <c r="DL954" s="18"/>
      <c r="DN954" s="18"/>
      <c r="DS954" s="43" t="s">
        <v>397</v>
      </c>
    </row>
    <row r="955" spans="1:123" x14ac:dyDescent="0.25">
      <c r="A955">
        <v>954</v>
      </c>
      <c r="D955" s="12"/>
      <c r="E955" s="14"/>
      <c r="H955" s="16"/>
      <c r="I955" s="11"/>
      <c r="J955" s="39"/>
      <c r="K955" s="39"/>
      <c r="L955" s="39"/>
      <c r="M955" s="39"/>
      <c r="N955" s="42"/>
      <c r="O955" s="8"/>
      <c r="P955" s="9"/>
      <c r="Q955" s="9"/>
      <c r="R955" s="8"/>
      <c r="S955" s="9"/>
      <c r="T955" s="9"/>
      <c r="U955" s="8"/>
      <c r="V955" s="9"/>
      <c r="W955" s="9"/>
      <c r="X955" s="9"/>
      <c r="Y955" s="8"/>
      <c r="Z955" s="9"/>
      <c r="AA955" s="8"/>
      <c r="AT955" s="8"/>
      <c r="AV955" s="31"/>
      <c r="AY955" s="31"/>
      <c r="AZ955" s="21"/>
      <c r="BA955" s="23"/>
      <c r="BN955" s="18"/>
      <c r="BP955" s="54"/>
      <c r="BR955" s="54"/>
      <c r="BT955" s="18"/>
      <c r="BV955" s="18"/>
      <c r="BW955" s="18"/>
      <c r="CD955" s="18"/>
      <c r="CG955" s="18"/>
      <c r="CR955" s="18"/>
      <c r="CV955" s="18"/>
      <c r="DA955" s="18"/>
      <c r="DL955" s="18"/>
      <c r="DN955" s="18"/>
      <c r="DS955" s="43" t="s">
        <v>397</v>
      </c>
    </row>
    <row r="956" spans="1:123" x14ac:dyDescent="0.25">
      <c r="A956">
        <v>955</v>
      </c>
      <c r="D956" s="12"/>
      <c r="E956" s="14"/>
      <c r="H956" s="16"/>
      <c r="I956" s="11"/>
      <c r="J956" s="39"/>
      <c r="K956" s="39"/>
      <c r="L956" s="39"/>
      <c r="M956" s="39"/>
      <c r="N956" s="42"/>
      <c r="O956" s="8"/>
      <c r="P956" s="9"/>
      <c r="Q956" s="9"/>
      <c r="R956" s="8"/>
      <c r="S956" s="9"/>
      <c r="T956" s="9"/>
      <c r="U956" s="8"/>
      <c r="V956" s="9"/>
      <c r="W956" s="9"/>
      <c r="X956" s="9"/>
      <c r="Y956" s="8"/>
      <c r="Z956" s="9"/>
      <c r="AA956" s="8"/>
      <c r="AT956" s="8"/>
      <c r="AV956" s="31"/>
      <c r="AY956" s="31"/>
      <c r="AZ956" s="21"/>
      <c r="BA956" s="23"/>
      <c r="BN956" s="18"/>
      <c r="BP956" s="54"/>
      <c r="BR956" s="54"/>
      <c r="BT956" s="18"/>
      <c r="BV956" s="18"/>
      <c r="BW956" s="18"/>
      <c r="CD956" s="18"/>
      <c r="CG956" s="18"/>
      <c r="CR956" s="18"/>
      <c r="CV956" s="18"/>
      <c r="DA956" s="18"/>
      <c r="DL956" s="18"/>
      <c r="DN956" s="18"/>
      <c r="DS956" s="43" t="s">
        <v>397</v>
      </c>
    </row>
    <row r="957" spans="1:123" x14ac:dyDescent="0.25">
      <c r="A957">
        <v>956</v>
      </c>
      <c r="D957" s="12"/>
      <c r="E957" s="14"/>
      <c r="H957" s="16"/>
      <c r="I957" s="11"/>
      <c r="J957" s="39"/>
      <c r="K957" s="39"/>
      <c r="L957" s="39"/>
      <c r="M957" s="39"/>
      <c r="N957" s="42"/>
      <c r="O957" s="8"/>
      <c r="P957" s="9"/>
      <c r="Q957" s="9"/>
      <c r="R957" s="8"/>
      <c r="S957" s="9"/>
      <c r="T957" s="9"/>
      <c r="U957" s="8"/>
      <c r="V957" s="9"/>
      <c r="W957" s="9"/>
      <c r="X957" s="9"/>
      <c r="Y957" s="8"/>
      <c r="Z957" s="9"/>
      <c r="AA957" s="8"/>
      <c r="AT957" s="8"/>
      <c r="AV957" s="31"/>
      <c r="AY957" s="31"/>
      <c r="AZ957" s="21"/>
      <c r="BA957" s="23"/>
      <c r="BN957" s="18"/>
      <c r="BP957" s="54"/>
      <c r="BR957" s="54"/>
      <c r="BT957" s="18"/>
      <c r="BV957" s="18"/>
      <c r="BW957" s="18"/>
      <c r="CD957" s="18"/>
      <c r="CG957" s="18"/>
      <c r="CR957" s="18"/>
      <c r="CV957" s="18"/>
      <c r="DA957" s="18"/>
      <c r="DL957" s="18"/>
      <c r="DN957" s="18"/>
      <c r="DS957" s="43" t="s">
        <v>397</v>
      </c>
    </row>
    <row r="958" spans="1:123" x14ac:dyDescent="0.25">
      <c r="A958">
        <v>957</v>
      </c>
      <c r="D958" s="12"/>
      <c r="E958" s="14"/>
      <c r="H958" s="16"/>
      <c r="I958" s="11"/>
      <c r="J958" s="39"/>
      <c r="K958" s="39"/>
      <c r="L958" s="39"/>
      <c r="M958" s="39"/>
      <c r="N958" s="42"/>
      <c r="O958" s="8"/>
      <c r="P958" s="9"/>
      <c r="Q958" s="9"/>
      <c r="R958" s="8"/>
      <c r="S958" s="9"/>
      <c r="T958" s="9"/>
      <c r="U958" s="8"/>
      <c r="V958" s="9"/>
      <c r="W958" s="9"/>
      <c r="X958" s="9"/>
      <c r="Y958" s="8"/>
      <c r="Z958" s="9"/>
      <c r="AA958" s="8"/>
      <c r="AT958" s="8"/>
      <c r="AV958" s="31"/>
      <c r="AY958" s="31"/>
      <c r="AZ958" s="21"/>
      <c r="BA958" s="23"/>
      <c r="BN958" s="18"/>
      <c r="BP958" s="54"/>
      <c r="BR958" s="54"/>
      <c r="BT958" s="18"/>
      <c r="BV958" s="18"/>
      <c r="BW958" s="18"/>
      <c r="CD958" s="18"/>
      <c r="CG958" s="18"/>
      <c r="CR958" s="18"/>
      <c r="CV958" s="18"/>
      <c r="DA958" s="18"/>
      <c r="DL958" s="18"/>
      <c r="DN958" s="18"/>
      <c r="DS958" s="43" t="s">
        <v>397</v>
      </c>
    </row>
    <row r="959" spans="1:123" x14ac:dyDescent="0.25">
      <c r="A959">
        <v>958</v>
      </c>
      <c r="D959" s="12"/>
      <c r="E959" s="14"/>
      <c r="H959" s="16"/>
      <c r="I959" s="11"/>
      <c r="J959" s="39"/>
      <c r="K959" s="39"/>
      <c r="L959" s="39"/>
      <c r="M959" s="39"/>
      <c r="N959" s="42"/>
      <c r="O959" s="8"/>
      <c r="P959" s="9"/>
      <c r="Q959" s="9"/>
      <c r="R959" s="8"/>
      <c r="S959" s="9"/>
      <c r="T959" s="9"/>
      <c r="U959" s="8"/>
      <c r="V959" s="9"/>
      <c r="W959" s="9"/>
      <c r="X959" s="9"/>
      <c r="Y959" s="8"/>
      <c r="Z959" s="9"/>
      <c r="AA959" s="8"/>
      <c r="AT959" s="8"/>
      <c r="AV959" s="31"/>
      <c r="AY959" s="31"/>
      <c r="AZ959" s="21"/>
      <c r="BA959" s="23"/>
      <c r="BN959" s="18"/>
      <c r="BP959" s="54"/>
      <c r="BR959" s="54"/>
      <c r="BT959" s="18"/>
      <c r="BV959" s="18"/>
      <c r="BW959" s="18"/>
      <c r="CD959" s="18"/>
      <c r="CG959" s="18"/>
      <c r="CR959" s="18"/>
      <c r="CV959" s="18"/>
      <c r="DA959" s="18"/>
      <c r="DL959" s="18"/>
      <c r="DN959" s="18"/>
      <c r="DS959" s="43" t="s">
        <v>397</v>
      </c>
    </row>
    <row r="960" spans="1:123" x14ac:dyDescent="0.25">
      <c r="A960">
        <v>959</v>
      </c>
      <c r="D960" s="12"/>
      <c r="E960" s="14"/>
      <c r="H960" s="16"/>
      <c r="I960" s="11"/>
      <c r="J960" s="39"/>
      <c r="K960" s="39"/>
      <c r="L960" s="39"/>
      <c r="M960" s="39"/>
      <c r="N960" s="42"/>
      <c r="O960" s="8"/>
      <c r="P960" s="9"/>
      <c r="Q960" s="9"/>
      <c r="R960" s="8"/>
      <c r="S960" s="9"/>
      <c r="T960" s="9"/>
      <c r="U960" s="8"/>
      <c r="V960" s="9"/>
      <c r="W960" s="9"/>
      <c r="X960" s="9"/>
      <c r="Y960" s="8"/>
      <c r="Z960" s="9"/>
      <c r="AA960" s="8"/>
      <c r="AT960" s="8"/>
      <c r="AV960" s="31"/>
      <c r="AY960" s="31"/>
      <c r="AZ960" s="21"/>
      <c r="BA960" s="23"/>
      <c r="BN960" s="18"/>
      <c r="BP960" s="54"/>
      <c r="BR960" s="54"/>
      <c r="BT960" s="18"/>
      <c r="BV960" s="18"/>
      <c r="BW960" s="18"/>
      <c r="CD960" s="18"/>
      <c r="CG960" s="18"/>
      <c r="CR960" s="18"/>
      <c r="CV960" s="18"/>
      <c r="DA960" s="18"/>
      <c r="DL960" s="18"/>
      <c r="DN960" s="18"/>
      <c r="DS960" s="43" t="s">
        <v>397</v>
      </c>
    </row>
    <row r="961" spans="1:123" x14ac:dyDescent="0.25">
      <c r="A961">
        <v>960</v>
      </c>
      <c r="D961" s="12"/>
      <c r="E961" s="14"/>
      <c r="H961" s="16"/>
      <c r="I961" s="11"/>
      <c r="J961" s="39"/>
      <c r="K961" s="39"/>
      <c r="L961" s="39"/>
      <c r="M961" s="39"/>
      <c r="N961" s="42"/>
      <c r="O961" s="8"/>
      <c r="P961" s="9"/>
      <c r="Q961" s="9"/>
      <c r="R961" s="8"/>
      <c r="S961" s="9"/>
      <c r="T961" s="9"/>
      <c r="U961" s="8"/>
      <c r="V961" s="9"/>
      <c r="W961" s="9"/>
      <c r="X961" s="9"/>
      <c r="Y961" s="8"/>
      <c r="Z961" s="9"/>
      <c r="AA961" s="8"/>
      <c r="AT961" s="8"/>
      <c r="AV961" s="31"/>
      <c r="AY961" s="31"/>
      <c r="AZ961" s="21"/>
      <c r="BA961" s="23"/>
      <c r="BN961" s="18"/>
      <c r="BP961" s="54"/>
      <c r="BR961" s="54"/>
      <c r="BT961" s="18"/>
      <c r="BV961" s="18"/>
      <c r="BW961" s="18"/>
      <c r="CD961" s="18"/>
      <c r="CG961" s="18"/>
      <c r="CR961" s="18"/>
      <c r="CV961" s="18"/>
      <c r="DA961" s="18"/>
      <c r="DL961" s="18"/>
      <c r="DN961" s="18"/>
      <c r="DS961" s="43" t="s">
        <v>397</v>
      </c>
    </row>
    <row r="962" spans="1:123" x14ac:dyDescent="0.25">
      <c r="A962">
        <v>961</v>
      </c>
      <c r="D962" s="12"/>
      <c r="E962" s="14"/>
      <c r="H962" s="16"/>
      <c r="I962" s="11"/>
      <c r="J962" s="39"/>
      <c r="K962" s="39"/>
      <c r="L962" s="39"/>
      <c r="M962" s="39"/>
      <c r="N962" s="42"/>
      <c r="O962" s="8"/>
      <c r="P962" s="9"/>
      <c r="Q962" s="9"/>
      <c r="R962" s="8"/>
      <c r="S962" s="9"/>
      <c r="T962" s="9"/>
      <c r="U962" s="8"/>
      <c r="V962" s="9"/>
      <c r="W962" s="9"/>
      <c r="X962" s="9"/>
      <c r="Y962" s="8"/>
      <c r="Z962" s="9"/>
      <c r="AA962" s="8"/>
      <c r="AT962" s="8"/>
      <c r="AV962" s="31"/>
      <c r="AY962" s="31"/>
      <c r="AZ962" s="21"/>
      <c r="BA962" s="23"/>
      <c r="BN962" s="18"/>
      <c r="BP962" s="54"/>
      <c r="BR962" s="54"/>
      <c r="BT962" s="18"/>
      <c r="BV962" s="18"/>
      <c r="BW962" s="18"/>
      <c r="CD962" s="18"/>
      <c r="CG962" s="18"/>
      <c r="CR962" s="18"/>
      <c r="CV962" s="18"/>
      <c r="DA962" s="18"/>
      <c r="DL962" s="18"/>
      <c r="DN962" s="18"/>
      <c r="DS962" s="43" t="s">
        <v>397</v>
      </c>
    </row>
    <row r="963" spans="1:123" x14ac:dyDescent="0.25">
      <c r="A963">
        <v>962</v>
      </c>
      <c r="D963" s="12"/>
      <c r="E963" s="14"/>
      <c r="H963" s="16"/>
      <c r="I963" s="11"/>
      <c r="J963" s="39"/>
      <c r="K963" s="39"/>
      <c r="L963" s="39"/>
      <c r="M963" s="39"/>
      <c r="N963" s="42"/>
      <c r="O963" s="8"/>
      <c r="P963" s="9"/>
      <c r="Q963" s="9"/>
      <c r="R963" s="8"/>
      <c r="S963" s="9"/>
      <c r="T963" s="9"/>
      <c r="U963" s="8"/>
      <c r="V963" s="9"/>
      <c r="W963" s="9"/>
      <c r="X963" s="9"/>
      <c r="Y963" s="8"/>
      <c r="Z963" s="9"/>
      <c r="AA963" s="8"/>
      <c r="AT963" s="8"/>
      <c r="AV963" s="31"/>
      <c r="AY963" s="31"/>
      <c r="AZ963" s="21"/>
      <c r="BA963" s="23"/>
      <c r="BN963" s="18"/>
      <c r="BP963" s="54"/>
      <c r="BR963" s="54"/>
      <c r="BT963" s="18"/>
      <c r="BV963" s="18"/>
      <c r="BW963" s="18"/>
      <c r="CD963" s="18"/>
      <c r="CG963" s="18"/>
      <c r="CR963" s="18"/>
      <c r="CV963" s="18"/>
      <c r="DA963" s="18"/>
      <c r="DL963" s="18"/>
      <c r="DN963" s="18"/>
      <c r="DS963" s="43" t="s">
        <v>397</v>
      </c>
    </row>
    <row r="964" spans="1:123" x14ac:dyDescent="0.25">
      <c r="A964">
        <v>963</v>
      </c>
      <c r="D964" s="12"/>
      <c r="E964" s="14"/>
      <c r="H964" s="16"/>
      <c r="I964" s="11"/>
      <c r="J964" s="39"/>
      <c r="K964" s="39"/>
      <c r="L964" s="39"/>
      <c r="M964" s="39"/>
      <c r="N964" s="42"/>
      <c r="O964" s="8"/>
      <c r="P964" s="9"/>
      <c r="Q964" s="9"/>
      <c r="R964" s="8"/>
      <c r="S964" s="9"/>
      <c r="T964" s="9"/>
      <c r="U964" s="8"/>
      <c r="V964" s="9"/>
      <c r="W964" s="9"/>
      <c r="X964" s="9"/>
      <c r="Y964" s="8"/>
      <c r="Z964" s="9"/>
      <c r="AA964" s="8"/>
      <c r="AT964" s="8"/>
      <c r="AV964" s="31"/>
      <c r="AY964" s="31"/>
      <c r="AZ964" s="21"/>
      <c r="BA964" s="23"/>
      <c r="BN964" s="18"/>
      <c r="BP964" s="54"/>
      <c r="BR964" s="54"/>
      <c r="BT964" s="18"/>
      <c r="BV964" s="18"/>
      <c r="BW964" s="18"/>
      <c r="CD964" s="18"/>
      <c r="CG964" s="18"/>
      <c r="CR964" s="18"/>
      <c r="CV964" s="18"/>
      <c r="DA964" s="18"/>
      <c r="DL964" s="18"/>
      <c r="DN964" s="18"/>
      <c r="DS964" s="43" t="s">
        <v>397</v>
      </c>
    </row>
    <row r="965" spans="1:123" x14ac:dyDescent="0.25">
      <c r="A965">
        <v>964</v>
      </c>
      <c r="D965" s="12"/>
      <c r="E965" s="14"/>
      <c r="H965" s="16"/>
      <c r="I965" s="11"/>
      <c r="J965" s="39"/>
      <c r="K965" s="39"/>
      <c r="L965" s="39"/>
      <c r="M965" s="39"/>
      <c r="N965" s="42"/>
      <c r="O965" s="8"/>
      <c r="P965" s="9"/>
      <c r="Q965" s="9"/>
      <c r="R965" s="8"/>
      <c r="S965" s="9"/>
      <c r="T965" s="9"/>
      <c r="U965" s="8"/>
      <c r="V965" s="9"/>
      <c r="W965" s="9"/>
      <c r="X965" s="9"/>
      <c r="Y965" s="8"/>
      <c r="Z965" s="9"/>
      <c r="AA965" s="8"/>
      <c r="AT965" s="8"/>
      <c r="AV965" s="31"/>
      <c r="AY965" s="31"/>
      <c r="AZ965" s="21"/>
      <c r="BA965" s="23"/>
      <c r="BN965" s="18"/>
      <c r="BP965" s="54"/>
      <c r="BR965" s="54"/>
      <c r="BT965" s="18"/>
      <c r="BV965" s="18"/>
      <c r="BW965" s="18"/>
      <c r="CD965" s="18"/>
      <c r="CG965" s="18"/>
      <c r="CR965" s="18"/>
      <c r="CV965" s="18"/>
      <c r="DA965" s="18"/>
      <c r="DL965" s="18"/>
      <c r="DN965" s="18"/>
      <c r="DS965" s="43" t="s">
        <v>397</v>
      </c>
    </row>
    <row r="966" spans="1:123" x14ac:dyDescent="0.25">
      <c r="A966">
        <v>965</v>
      </c>
      <c r="D966" s="12"/>
      <c r="E966" s="14"/>
      <c r="H966" s="16"/>
      <c r="I966" s="11"/>
      <c r="J966" s="39"/>
      <c r="K966" s="39"/>
      <c r="L966" s="39"/>
      <c r="M966" s="39"/>
      <c r="N966" s="42"/>
      <c r="O966" s="8"/>
      <c r="P966" s="9"/>
      <c r="Q966" s="9"/>
      <c r="R966" s="8"/>
      <c r="S966" s="9"/>
      <c r="T966" s="9"/>
      <c r="U966" s="8"/>
      <c r="V966" s="9"/>
      <c r="W966" s="9"/>
      <c r="X966" s="9"/>
      <c r="Y966" s="8"/>
      <c r="Z966" s="9"/>
      <c r="AA966" s="8"/>
      <c r="AT966" s="8"/>
      <c r="AV966" s="31"/>
      <c r="AY966" s="31"/>
      <c r="AZ966" s="21"/>
      <c r="BA966" s="23"/>
      <c r="BN966" s="18"/>
      <c r="BP966" s="54"/>
      <c r="BR966" s="54"/>
      <c r="BT966" s="18"/>
      <c r="BV966" s="18"/>
      <c r="BW966" s="18"/>
      <c r="CD966" s="18"/>
      <c r="CG966" s="18"/>
      <c r="CR966" s="18"/>
      <c r="CV966" s="18"/>
      <c r="DA966" s="18"/>
      <c r="DL966" s="18"/>
      <c r="DN966" s="18"/>
      <c r="DS966" s="43" t="s">
        <v>397</v>
      </c>
    </row>
    <row r="967" spans="1:123" x14ac:dyDescent="0.25">
      <c r="A967">
        <v>966</v>
      </c>
      <c r="D967" s="12"/>
      <c r="E967" s="14"/>
      <c r="H967" s="16"/>
      <c r="I967" s="11"/>
      <c r="J967" s="39"/>
      <c r="K967" s="39"/>
      <c r="L967" s="39"/>
      <c r="M967" s="39"/>
      <c r="N967" s="42"/>
      <c r="O967" s="8"/>
      <c r="P967" s="9"/>
      <c r="Q967" s="9"/>
      <c r="R967" s="8"/>
      <c r="S967" s="9"/>
      <c r="T967" s="9"/>
      <c r="U967" s="8"/>
      <c r="V967" s="9"/>
      <c r="W967" s="9"/>
      <c r="X967" s="9"/>
      <c r="Y967" s="8"/>
      <c r="Z967" s="9"/>
      <c r="AA967" s="8"/>
      <c r="AT967" s="8"/>
      <c r="AV967" s="31"/>
      <c r="AY967" s="31"/>
      <c r="AZ967" s="21"/>
      <c r="BA967" s="23"/>
      <c r="BN967" s="18"/>
      <c r="BP967" s="54"/>
      <c r="BR967" s="54"/>
      <c r="BT967" s="18"/>
      <c r="BV967" s="18"/>
      <c r="BW967" s="18"/>
      <c r="CD967" s="18"/>
      <c r="CG967" s="18"/>
      <c r="CR967" s="18"/>
      <c r="CV967" s="18"/>
      <c r="DA967" s="18"/>
      <c r="DL967" s="18"/>
      <c r="DN967" s="18"/>
      <c r="DS967" s="43" t="s">
        <v>397</v>
      </c>
    </row>
    <row r="968" spans="1:123" x14ac:dyDescent="0.25">
      <c r="A968">
        <v>967</v>
      </c>
      <c r="D968" s="12"/>
      <c r="E968" s="14"/>
      <c r="H968" s="16"/>
      <c r="I968" s="11"/>
      <c r="J968" s="39"/>
      <c r="K968" s="39"/>
      <c r="L968" s="39"/>
      <c r="M968" s="39"/>
      <c r="N968" s="42"/>
      <c r="O968" s="8"/>
      <c r="P968" s="9"/>
      <c r="Q968" s="9"/>
      <c r="R968" s="8"/>
      <c r="S968" s="9"/>
      <c r="T968" s="9"/>
      <c r="U968" s="8"/>
      <c r="V968" s="9"/>
      <c r="W968" s="9"/>
      <c r="X968" s="9"/>
      <c r="Y968" s="8"/>
      <c r="Z968" s="9"/>
      <c r="AA968" s="8"/>
      <c r="AT968" s="8"/>
      <c r="AV968" s="31"/>
      <c r="AY968" s="31"/>
      <c r="AZ968" s="21"/>
      <c r="BA968" s="23"/>
      <c r="BN968" s="18"/>
      <c r="BP968" s="54"/>
      <c r="BR968" s="54"/>
      <c r="BT968" s="18"/>
      <c r="BV968" s="18"/>
      <c r="BW968" s="18"/>
      <c r="CD968" s="18"/>
      <c r="CG968" s="18"/>
      <c r="CR968" s="18"/>
      <c r="CV968" s="18"/>
      <c r="DA968" s="18"/>
      <c r="DL968" s="18"/>
      <c r="DN968" s="18"/>
      <c r="DS968" s="43" t="s">
        <v>397</v>
      </c>
    </row>
    <row r="969" spans="1:123" x14ac:dyDescent="0.25">
      <c r="A969">
        <v>968</v>
      </c>
      <c r="D969" s="12"/>
      <c r="E969" s="14"/>
      <c r="H969" s="16"/>
      <c r="I969" s="11"/>
      <c r="J969" s="39"/>
      <c r="K969" s="39"/>
      <c r="L969" s="39"/>
      <c r="M969" s="39"/>
      <c r="N969" s="42"/>
      <c r="O969" s="8"/>
      <c r="P969" s="9"/>
      <c r="Q969" s="9"/>
      <c r="R969" s="8"/>
      <c r="S969" s="9"/>
      <c r="T969" s="9"/>
      <c r="U969" s="8"/>
      <c r="V969" s="9"/>
      <c r="W969" s="9"/>
      <c r="X969" s="9"/>
      <c r="Y969" s="8"/>
      <c r="Z969" s="9"/>
      <c r="AA969" s="8"/>
      <c r="AT969" s="8"/>
      <c r="AV969" s="31"/>
      <c r="AY969" s="31"/>
      <c r="AZ969" s="21"/>
      <c r="BA969" s="23"/>
      <c r="BN969" s="18"/>
      <c r="BP969" s="54"/>
      <c r="BR969" s="54"/>
      <c r="BT969" s="18"/>
      <c r="BV969" s="18"/>
      <c r="BW969" s="18"/>
      <c r="CD969" s="18"/>
      <c r="CG969" s="18"/>
      <c r="CR969" s="18"/>
      <c r="CV969" s="18"/>
      <c r="DA969" s="18"/>
      <c r="DL969" s="18"/>
      <c r="DN969" s="18"/>
      <c r="DS969" s="43" t="s">
        <v>397</v>
      </c>
    </row>
    <row r="970" spans="1:123" x14ac:dyDescent="0.25">
      <c r="A970">
        <v>969</v>
      </c>
      <c r="D970" s="12"/>
      <c r="E970" s="14"/>
      <c r="H970" s="16"/>
      <c r="I970" s="11"/>
      <c r="J970" s="39"/>
      <c r="K970" s="39"/>
      <c r="L970" s="39"/>
      <c r="M970" s="39"/>
      <c r="N970" s="42"/>
      <c r="O970" s="8"/>
      <c r="P970" s="9"/>
      <c r="Q970" s="9"/>
      <c r="R970" s="8"/>
      <c r="S970" s="9"/>
      <c r="T970" s="9"/>
      <c r="U970" s="8"/>
      <c r="V970" s="9"/>
      <c r="W970" s="9"/>
      <c r="X970" s="9"/>
      <c r="Y970" s="8"/>
      <c r="Z970" s="9"/>
      <c r="AA970" s="8"/>
      <c r="AT970" s="8"/>
      <c r="AV970" s="31"/>
      <c r="AY970" s="31"/>
      <c r="AZ970" s="21"/>
      <c r="BA970" s="23"/>
      <c r="BN970" s="18"/>
      <c r="BP970" s="54"/>
      <c r="BR970" s="54"/>
      <c r="BT970" s="18"/>
      <c r="BV970" s="18"/>
      <c r="BW970" s="18"/>
      <c r="CD970" s="18"/>
      <c r="CG970" s="18"/>
      <c r="CR970" s="18"/>
      <c r="CV970" s="18"/>
      <c r="DA970" s="18"/>
      <c r="DL970" s="18"/>
      <c r="DN970" s="18"/>
      <c r="DS970" s="43" t="s">
        <v>397</v>
      </c>
    </row>
    <row r="971" spans="1:123" x14ac:dyDescent="0.25">
      <c r="A971">
        <v>970</v>
      </c>
      <c r="D971" s="12"/>
      <c r="E971" s="14"/>
      <c r="H971" s="16"/>
      <c r="I971" s="11"/>
      <c r="J971" s="39"/>
      <c r="K971" s="39"/>
      <c r="L971" s="39"/>
      <c r="M971" s="39"/>
      <c r="N971" s="42"/>
      <c r="O971" s="8"/>
      <c r="P971" s="9"/>
      <c r="Q971" s="9"/>
      <c r="R971" s="8"/>
      <c r="S971" s="9"/>
      <c r="T971" s="9"/>
      <c r="U971" s="8"/>
      <c r="V971" s="9"/>
      <c r="W971" s="9"/>
      <c r="X971" s="9"/>
      <c r="Y971" s="8"/>
      <c r="Z971" s="9"/>
      <c r="AA971" s="8"/>
      <c r="AT971" s="8"/>
      <c r="AV971" s="31"/>
      <c r="AY971" s="31"/>
      <c r="AZ971" s="21"/>
      <c r="BA971" s="23"/>
      <c r="BN971" s="18"/>
      <c r="BP971" s="54"/>
      <c r="BR971" s="54"/>
      <c r="BT971" s="18"/>
      <c r="BV971" s="18"/>
      <c r="BW971" s="18"/>
      <c r="CD971" s="18"/>
      <c r="CG971" s="18"/>
      <c r="CR971" s="18"/>
      <c r="CV971" s="18"/>
      <c r="DA971" s="18"/>
      <c r="DL971" s="18"/>
      <c r="DN971" s="18"/>
      <c r="DS971" s="43" t="s">
        <v>397</v>
      </c>
    </row>
    <row r="972" spans="1:123" x14ac:dyDescent="0.25">
      <c r="A972">
        <v>971</v>
      </c>
      <c r="D972" s="12"/>
      <c r="E972" s="14"/>
      <c r="H972" s="16"/>
      <c r="I972" s="11"/>
      <c r="J972" s="39"/>
      <c r="K972" s="39"/>
      <c r="L972" s="39"/>
      <c r="M972" s="39"/>
      <c r="N972" s="42"/>
      <c r="O972" s="8"/>
      <c r="P972" s="9"/>
      <c r="Q972" s="9"/>
      <c r="R972" s="8"/>
      <c r="S972" s="9"/>
      <c r="T972" s="9"/>
      <c r="U972" s="8"/>
      <c r="V972" s="9"/>
      <c r="W972" s="9"/>
      <c r="X972" s="9"/>
      <c r="Y972" s="8"/>
      <c r="Z972" s="9"/>
      <c r="AA972" s="8"/>
      <c r="AT972" s="8"/>
      <c r="AV972" s="31"/>
      <c r="AY972" s="31"/>
      <c r="AZ972" s="21"/>
      <c r="BA972" s="23"/>
      <c r="BN972" s="18"/>
      <c r="BP972" s="54"/>
      <c r="BR972" s="54"/>
      <c r="BT972" s="18"/>
      <c r="BV972" s="18"/>
      <c r="BW972" s="18"/>
      <c r="CD972" s="18"/>
      <c r="CG972" s="18"/>
      <c r="CR972" s="18"/>
      <c r="CV972" s="18"/>
      <c r="DA972" s="18"/>
      <c r="DL972" s="18"/>
      <c r="DN972" s="18"/>
      <c r="DS972" s="43" t="s">
        <v>397</v>
      </c>
    </row>
    <row r="973" spans="1:123" x14ac:dyDescent="0.25">
      <c r="A973">
        <v>972</v>
      </c>
      <c r="D973" s="12"/>
      <c r="E973" s="14"/>
      <c r="H973" s="16"/>
      <c r="I973" s="11"/>
      <c r="J973" s="39"/>
      <c r="K973" s="39"/>
      <c r="L973" s="39"/>
      <c r="M973" s="39"/>
      <c r="N973" s="42"/>
      <c r="O973" s="8"/>
      <c r="P973" s="9"/>
      <c r="Q973" s="9"/>
      <c r="R973" s="8"/>
      <c r="S973" s="9"/>
      <c r="T973" s="9"/>
      <c r="U973" s="8"/>
      <c r="V973" s="9"/>
      <c r="W973" s="9"/>
      <c r="X973" s="9"/>
      <c r="Y973" s="8"/>
      <c r="Z973" s="9"/>
      <c r="AA973" s="8"/>
      <c r="AT973" s="8"/>
      <c r="AV973" s="31"/>
      <c r="AY973" s="31"/>
      <c r="AZ973" s="21"/>
      <c r="BA973" s="23"/>
      <c r="BN973" s="18"/>
      <c r="BP973" s="54"/>
      <c r="BR973" s="54"/>
      <c r="BT973" s="18"/>
      <c r="BV973" s="18"/>
      <c r="BW973" s="18"/>
      <c r="CD973" s="18"/>
      <c r="CG973" s="18"/>
      <c r="CR973" s="18"/>
      <c r="CV973" s="18"/>
      <c r="DA973" s="18"/>
      <c r="DL973" s="18"/>
      <c r="DN973" s="18"/>
      <c r="DS973" s="43" t="s">
        <v>397</v>
      </c>
    </row>
    <row r="974" spans="1:123" x14ac:dyDescent="0.25">
      <c r="A974">
        <v>973</v>
      </c>
      <c r="D974" s="12"/>
      <c r="E974" s="14"/>
      <c r="H974" s="16"/>
      <c r="I974" s="11"/>
      <c r="J974" s="39"/>
      <c r="K974" s="39"/>
      <c r="L974" s="39"/>
      <c r="M974" s="39"/>
      <c r="N974" s="42"/>
      <c r="O974" s="8"/>
      <c r="P974" s="9"/>
      <c r="Q974" s="9"/>
      <c r="R974" s="8"/>
      <c r="S974" s="9"/>
      <c r="T974" s="9"/>
      <c r="U974" s="8"/>
      <c r="V974" s="9"/>
      <c r="W974" s="9"/>
      <c r="X974" s="9"/>
      <c r="Y974" s="8"/>
      <c r="Z974" s="9"/>
      <c r="AA974" s="8"/>
      <c r="AT974" s="8"/>
      <c r="AV974" s="31"/>
      <c r="AY974" s="31"/>
      <c r="AZ974" s="21"/>
      <c r="BA974" s="23"/>
      <c r="BN974" s="18"/>
      <c r="BP974" s="54"/>
      <c r="BR974" s="54"/>
      <c r="BT974" s="18"/>
      <c r="BV974" s="18"/>
      <c r="BW974" s="18"/>
      <c r="CD974" s="18"/>
      <c r="CG974" s="18"/>
      <c r="CR974" s="18"/>
      <c r="CV974" s="18"/>
      <c r="DA974" s="18"/>
      <c r="DL974" s="18"/>
      <c r="DN974" s="18"/>
      <c r="DS974" s="43" t="s">
        <v>397</v>
      </c>
    </row>
    <row r="975" spans="1:123" x14ac:dyDescent="0.25">
      <c r="A975">
        <v>974</v>
      </c>
      <c r="D975" s="12"/>
      <c r="E975" s="14"/>
      <c r="H975" s="16"/>
      <c r="I975" s="11"/>
      <c r="J975" s="39"/>
      <c r="K975" s="39"/>
      <c r="L975" s="39"/>
      <c r="M975" s="39"/>
      <c r="N975" s="42"/>
      <c r="O975" s="8"/>
      <c r="P975" s="9"/>
      <c r="Q975" s="9"/>
      <c r="R975" s="8"/>
      <c r="S975" s="9"/>
      <c r="T975" s="9"/>
      <c r="U975" s="8"/>
      <c r="V975" s="9"/>
      <c r="W975" s="9"/>
      <c r="X975" s="9"/>
      <c r="Y975" s="8"/>
      <c r="Z975" s="9"/>
      <c r="AA975" s="8"/>
      <c r="AT975" s="8"/>
      <c r="AV975" s="31"/>
      <c r="AY975" s="31"/>
      <c r="AZ975" s="21"/>
      <c r="BA975" s="23"/>
      <c r="BN975" s="18"/>
      <c r="BP975" s="54"/>
      <c r="BR975" s="54"/>
      <c r="BT975" s="18"/>
      <c r="BV975" s="18"/>
      <c r="BW975" s="18"/>
      <c r="CD975" s="18"/>
      <c r="CG975" s="18"/>
      <c r="CR975" s="18"/>
      <c r="CV975" s="18"/>
      <c r="DA975" s="18"/>
      <c r="DL975" s="18"/>
      <c r="DN975" s="18"/>
      <c r="DS975" s="43" t="s">
        <v>397</v>
      </c>
    </row>
    <row r="976" spans="1:123" x14ac:dyDescent="0.25">
      <c r="A976">
        <v>975</v>
      </c>
      <c r="D976" s="12"/>
      <c r="E976" s="14"/>
      <c r="H976" s="16"/>
      <c r="I976" s="11"/>
      <c r="J976" s="39"/>
      <c r="K976" s="39"/>
      <c r="L976" s="39"/>
      <c r="M976" s="39"/>
      <c r="N976" s="42"/>
      <c r="O976" s="8"/>
      <c r="P976" s="9"/>
      <c r="Q976" s="9"/>
      <c r="R976" s="8"/>
      <c r="S976" s="9"/>
      <c r="T976" s="9"/>
      <c r="U976" s="8"/>
      <c r="V976" s="9"/>
      <c r="W976" s="9"/>
      <c r="X976" s="9"/>
      <c r="Y976" s="8"/>
      <c r="Z976" s="9"/>
      <c r="AA976" s="8"/>
      <c r="AT976" s="8"/>
      <c r="AV976" s="31"/>
      <c r="AY976" s="31"/>
      <c r="AZ976" s="21"/>
      <c r="BA976" s="23"/>
      <c r="BN976" s="18"/>
      <c r="BP976" s="54"/>
      <c r="BR976" s="54"/>
      <c r="BT976" s="18"/>
      <c r="BV976" s="18"/>
      <c r="BW976" s="18"/>
      <c r="CD976" s="18"/>
      <c r="CG976" s="18"/>
      <c r="CR976" s="18"/>
      <c r="CV976" s="18"/>
      <c r="DA976" s="18"/>
      <c r="DL976" s="18"/>
      <c r="DN976" s="18"/>
      <c r="DS976" s="43" t="s">
        <v>397</v>
      </c>
    </row>
    <row r="977" spans="1:123" x14ac:dyDescent="0.25">
      <c r="A977">
        <v>976</v>
      </c>
      <c r="D977" s="12"/>
      <c r="E977" s="14"/>
      <c r="H977" s="16"/>
      <c r="I977" s="11"/>
      <c r="J977" s="39"/>
      <c r="K977" s="39"/>
      <c r="L977" s="39"/>
      <c r="M977" s="39"/>
      <c r="N977" s="42"/>
      <c r="O977" s="8"/>
      <c r="P977" s="9"/>
      <c r="Q977" s="9"/>
      <c r="R977" s="8"/>
      <c r="S977" s="9"/>
      <c r="T977" s="9"/>
      <c r="U977" s="8"/>
      <c r="V977" s="9"/>
      <c r="W977" s="9"/>
      <c r="X977" s="9"/>
      <c r="Y977" s="8"/>
      <c r="Z977" s="9"/>
      <c r="AA977" s="8"/>
      <c r="AT977" s="8"/>
      <c r="AV977" s="31"/>
      <c r="AY977" s="31"/>
      <c r="AZ977" s="21"/>
      <c r="BA977" s="23"/>
      <c r="BN977" s="18"/>
      <c r="BP977" s="54"/>
      <c r="BR977" s="54"/>
      <c r="BT977" s="18"/>
      <c r="BV977" s="18"/>
      <c r="BW977" s="18"/>
      <c r="CD977" s="18"/>
      <c r="CG977" s="18"/>
      <c r="CR977" s="18"/>
      <c r="CV977" s="18"/>
      <c r="DA977" s="18"/>
      <c r="DL977" s="18"/>
      <c r="DN977" s="18"/>
      <c r="DS977" s="43" t="s">
        <v>397</v>
      </c>
    </row>
    <row r="978" spans="1:123" x14ac:dyDescent="0.25">
      <c r="A978">
        <v>977</v>
      </c>
      <c r="D978" s="12"/>
      <c r="E978" s="14"/>
      <c r="H978" s="16"/>
      <c r="I978" s="11"/>
      <c r="J978" s="39"/>
      <c r="K978" s="39"/>
      <c r="L978" s="39"/>
      <c r="M978" s="39"/>
      <c r="N978" s="42"/>
      <c r="O978" s="8"/>
      <c r="P978" s="9"/>
      <c r="Q978" s="9"/>
      <c r="R978" s="8"/>
      <c r="S978" s="9"/>
      <c r="T978" s="9"/>
      <c r="U978" s="8"/>
      <c r="V978" s="9"/>
      <c r="W978" s="9"/>
      <c r="X978" s="9"/>
      <c r="Y978" s="8"/>
      <c r="Z978" s="9"/>
      <c r="AA978" s="8"/>
      <c r="AT978" s="8"/>
      <c r="AV978" s="31"/>
      <c r="AY978" s="31"/>
      <c r="AZ978" s="21"/>
      <c r="BA978" s="23"/>
      <c r="BN978" s="18"/>
      <c r="BP978" s="54"/>
      <c r="BR978" s="54"/>
      <c r="BT978" s="18"/>
      <c r="BV978" s="18"/>
      <c r="BW978" s="18"/>
      <c r="CD978" s="18"/>
      <c r="CG978" s="18"/>
      <c r="CR978" s="18"/>
      <c r="CV978" s="18"/>
      <c r="DA978" s="18"/>
      <c r="DL978" s="18"/>
      <c r="DN978" s="18"/>
      <c r="DS978" s="43" t="s">
        <v>397</v>
      </c>
    </row>
    <row r="979" spans="1:123" x14ac:dyDescent="0.25">
      <c r="A979">
        <v>978</v>
      </c>
      <c r="D979" s="12"/>
      <c r="E979" s="14"/>
      <c r="H979" s="16"/>
      <c r="I979" s="11"/>
      <c r="J979" s="39"/>
      <c r="K979" s="39"/>
      <c r="L979" s="39"/>
      <c r="M979" s="39"/>
      <c r="N979" s="42"/>
      <c r="O979" s="8"/>
      <c r="P979" s="9"/>
      <c r="Q979" s="9"/>
      <c r="R979" s="8"/>
      <c r="S979" s="9"/>
      <c r="T979" s="9"/>
      <c r="U979" s="8"/>
      <c r="V979" s="9"/>
      <c r="W979" s="9"/>
      <c r="X979" s="9"/>
      <c r="Y979" s="8"/>
      <c r="Z979" s="9"/>
      <c r="AA979" s="8"/>
      <c r="AT979" s="8"/>
      <c r="AV979" s="31"/>
      <c r="AY979" s="31"/>
      <c r="AZ979" s="21"/>
      <c r="BA979" s="23"/>
      <c r="BN979" s="18"/>
      <c r="BP979" s="54"/>
      <c r="BR979" s="54"/>
      <c r="BT979" s="18"/>
      <c r="BV979" s="18"/>
      <c r="BW979" s="18"/>
      <c r="CD979" s="18"/>
      <c r="CG979" s="18"/>
      <c r="CR979" s="18"/>
      <c r="CV979" s="18"/>
      <c r="DA979" s="18"/>
      <c r="DL979" s="18"/>
      <c r="DN979" s="18"/>
      <c r="DS979" s="43" t="s">
        <v>397</v>
      </c>
    </row>
    <row r="980" spans="1:123" x14ac:dyDescent="0.25">
      <c r="A980">
        <v>979</v>
      </c>
      <c r="D980" s="12"/>
      <c r="E980" s="14"/>
      <c r="H980" s="16"/>
      <c r="I980" s="11"/>
      <c r="J980" s="39"/>
      <c r="K980" s="39"/>
      <c r="L980" s="39"/>
      <c r="M980" s="39"/>
      <c r="N980" s="42"/>
      <c r="O980" s="8"/>
      <c r="P980" s="9"/>
      <c r="Q980" s="9"/>
      <c r="R980" s="8"/>
      <c r="S980" s="9"/>
      <c r="T980" s="9"/>
      <c r="U980" s="8"/>
      <c r="V980" s="9"/>
      <c r="W980" s="9"/>
      <c r="X980" s="9"/>
      <c r="Y980" s="8"/>
      <c r="Z980" s="9"/>
      <c r="AA980" s="8"/>
      <c r="AT980" s="8"/>
      <c r="AV980" s="31"/>
      <c r="AY980" s="31"/>
      <c r="AZ980" s="21"/>
      <c r="BA980" s="23"/>
      <c r="BN980" s="18"/>
      <c r="BP980" s="54"/>
      <c r="BR980" s="54"/>
      <c r="BT980" s="18"/>
      <c r="BV980" s="18"/>
      <c r="BW980" s="18"/>
      <c r="CD980" s="18"/>
      <c r="CG980" s="18"/>
      <c r="CR980" s="18"/>
      <c r="CV980" s="18"/>
      <c r="DA980" s="18"/>
      <c r="DL980" s="18"/>
      <c r="DN980" s="18"/>
      <c r="DS980" s="43" t="s">
        <v>397</v>
      </c>
    </row>
    <row r="981" spans="1:123" x14ac:dyDescent="0.25">
      <c r="A981">
        <v>980</v>
      </c>
      <c r="D981" s="12"/>
      <c r="E981" s="14"/>
      <c r="H981" s="16"/>
      <c r="I981" s="11"/>
      <c r="J981" s="39"/>
      <c r="K981" s="39"/>
      <c r="L981" s="39"/>
      <c r="M981" s="39"/>
      <c r="N981" s="42"/>
      <c r="O981" s="8"/>
      <c r="P981" s="9"/>
      <c r="Q981" s="9"/>
      <c r="R981" s="8"/>
      <c r="S981" s="9"/>
      <c r="T981" s="9"/>
      <c r="U981" s="8"/>
      <c r="V981" s="9"/>
      <c r="W981" s="9"/>
      <c r="X981" s="9"/>
      <c r="Y981" s="8"/>
      <c r="Z981" s="9"/>
      <c r="AA981" s="8"/>
      <c r="AT981" s="8"/>
      <c r="AV981" s="31"/>
      <c r="AY981" s="31"/>
      <c r="AZ981" s="21"/>
      <c r="BA981" s="23"/>
      <c r="BN981" s="18"/>
      <c r="BP981" s="54"/>
      <c r="BR981" s="54"/>
      <c r="BT981" s="18"/>
      <c r="BV981" s="18"/>
      <c r="BW981" s="18"/>
      <c r="CD981" s="18"/>
      <c r="CG981" s="18"/>
      <c r="CR981" s="18"/>
      <c r="CV981" s="18"/>
      <c r="DA981" s="18"/>
      <c r="DL981" s="18"/>
      <c r="DN981" s="18"/>
      <c r="DS981" s="43" t="s">
        <v>397</v>
      </c>
    </row>
    <row r="982" spans="1:123" x14ac:dyDescent="0.25">
      <c r="A982">
        <v>981</v>
      </c>
      <c r="D982" s="12"/>
      <c r="E982" s="14"/>
      <c r="H982" s="16"/>
      <c r="I982" s="11"/>
      <c r="J982" s="39"/>
      <c r="K982" s="39"/>
      <c r="L982" s="39"/>
      <c r="M982" s="39"/>
      <c r="N982" s="42"/>
      <c r="O982" s="8"/>
      <c r="P982" s="9"/>
      <c r="Q982" s="9"/>
      <c r="R982" s="8"/>
      <c r="S982" s="9"/>
      <c r="T982" s="9"/>
      <c r="U982" s="8"/>
      <c r="V982" s="9"/>
      <c r="W982" s="9"/>
      <c r="X982" s="9"/>
      <c r="Y982" s="8"/>
      <c r="Z982" s="9"/>
      <c r="AA982" s="8"/>
      <c r="AT982" s="8"/>
      <c r="AV982" s="31"/>
      <c r="AY982" s="31"/>
      <c r="AZ982" s="21"/>
      <c r="BA982" s="23"/>
      <c r="BN982" s="18"/>
      <c r="BP982" s="54"/>
      <c r="BR982" s="54"/>
      <c r="BT982" s="18"/>
      <c r="BV982" s="18"/>
      <c r="BW982" s="18"/>
      <c r="CD982" s="18"/>
      <c r="CG982" s="18"/>
      <c r="CR982" s="18"/>
      <c r="CV982" s="18"/>
      <c r="DA982" s="18"/>
      <c r="DL982" s="18"/>
      <c r="DN982" s="18"/>
      <c r="DS982" s="43" t="s">
        <v>397</v>
      </c>
    </row>
    <row r="983" spans="1:123" x14ac:dyDescent="0.25">
      <c r="A983">
        <v>982</v>
      </c>
      <c r="D983" s="12"/>
      <c r="E983" s="14"/>
      <c r="H983" s="16"/>
      <c r="I983" s="11"/>
      <c r="J983" s="39"/>
      <c r="K983" s="39"/>
      <c r="L983" s="39"/>
      <c r="M983" s="39"/>
      <c r="N983" s="42"/>
      <c r="O983" s="8"/>
      <c r="P983" s="9"/>
      <c r="Q983" s="9"/>
      <c r="R983" s="8"/>
      <c r="S983" s="9"/>
      <c r="T983" s="9"/>
      <c r="U983" s="8"/>
      <c r="V983" s="9"/>
      <c r="W983" s="9"/>
      <c r="X983" s="9"/>
      <c r="Y983" s="8"/>
      <c r="Z983" s="9"/>
      <c r="AA983" s="8"/>
      <c r="AT983" s="8"/>
      <c r="AV983" s="31"/>
      <c r="AY983" s="31"/>
      <c r="AZ983" s="21"/>
      <c r="BA983" s="23"/>
      <c r="BN983" s="18"/>
      <c r="BP983" s="54"/>
      <c r="BR983" s="54"/>
      <c r="BT983" s="18"/>
      <c r="BV983" s="18"/>
      <c r="BW983" s="18"/>
      <c r="CD983" s="18"/>
      <c r="CG983" s="18"/>
      <c r="CR983" s="18"/>
      <c r="CV983" s="18"/>
      <c r="DA983" s="18"/>
      <c r="DL983" s="18"/>
      <c r="DN983" s="18"/>
      <c r="DS983" s="43" t="s">
        <v>397</v>
      </c>
    </row>
    <row r="984" spans="1:123" x14ac:dyDescent="0.25">
      <c r="A984">
        <v>983</v>
      </c>
      <c r="D984" s="12"/>
      <c r="E984" s="14"/>
      <c r="H984" s="16"/>
      <c r="I984" s="11"/>
      <c r="J984" s="39"/>
      <c r="K984" s="39"/>
      <c r="L984" s="39"/>
      <c r="M984" s="39"/>
      <c r="N984" s="42"/>
      <c r="O984" s="8"/>
      <c r="P984" s="9"/>
      <c r="Q984" s="9"/>
      <c r="R984" s="8"/>
      <c r="S984" s="9"/>
      <c r="T984" s="9"/>
      <c r="U984" s="8"/>
      <c r="V984" s="9"/>
      <c r="W984" s="9"/>
      <c r="X984" s="9"/>
      <c r="Y984" s="8"/>
      <c r="Z984" s="9"/>
      <c r="AA984" s="8"/>
      <c r="AT984" s="8"/>
      <c r="AV984" s="31"/>
      <c r="AY984" s="31"/>
      <c r="AZ984" s="21"/>
      <c r="BA984" s="23"/>
      <c r="BN984" s="18"/>
      <c r="BP984" s="54"/>
      <c r="BR984" s="54"/>
      <c r="BT984" s="18"/>
      <c r="BV984" s="18"/>
      <c r="BW984" s="18"/>
      <c r="CD984" s="18"/>
      <c r="CG984" s="18"/>
      <c r="CR984" s="18"/>
      <c r="CV984" s="18"/>
      <c r="DA984" s="18"/>
      <c r="DL984" s="18"/>
      <c r="DN984" s="18"/>
      <c r="DS984" s="43" t="s">
        <v>397</v>
      </c>
    </row>
    <row r="985" spans="1:123" x14ac:dyDescent="0.25">
      <c r="A985">
        <v>984</v>
      </c>
      <c r="D985" s="12"/>
      <c r="E985" s="14"/>
      <c r="H985" s="16"/>
      <c r="I985" s="11"/>
      <c r="J985" s="39"/>
      <c r="K985" s="39"/>
      <c r="L985" s="39"/>
      <c r="M985" s="39"/>
      <c r="N985" s="42"/>
      <c r="O985" s="8"/>
      <c r="P985" s="9"/>
      <c r="Q985" s="9"/>
      <c r="R985" s="8"/>
      <c r="S985" s="9"/>
      <c r="T985" s="9"/>
      <c r="U985" s="8"/>
      <c r="V985" s="9"/>
      <c r="W985" s="9"/>
      <c r="X985" s="9"/>
      <c r="Y985" s="8"/>
      <c r="Z985" s="9"/>
      <c r="AA985" s="8"/>
      <c r="AT985" s="8"/>
      <c r="AV985" s="31"/>
      <c r="AY985" s="31"/>
      <c r="AZ985" s="21"/>
      <c r="BA985" s="23"/>
      <c r="BN985" s="18"/>
      <c r="BP985" s="54"/>
      <c r="BR985" s="54"/>
      <c r="BT985" s="18"/>
      <c r="BV985" s="18"/>
      <c r="BW985" s="18"/>
      <c r="CD985" s="18"/>
      <c r="CG985" s="18"/>
      <c r="CR985" s="18"/>
      <c r="CV985" s="18"/>
      <c r="DA985" s="18"/>
      <c r="DL985" s="18"/>
      <c r="DN985" s="18"/>
      <c r="DS985" s="43" t="s">
        <v>397</v>
      </c>
    </row>
    <row r="986" spans="1:123" x14ac:dyDescent="0.25">
      <c r="A986">
        <v>985</v>
      </c>
      <c r="D986" s="12"/>
      <c r="E986" s="14"/>
      <c r="H986" s="16"/>
      <c r="I986" s="11"/>
      <c r="J986" s="39"/>
      <c r="K986" s="39"/>
      <c r="L986" s="39"/>
      <c r="M986" s="39"/>
      <c r="N986" s="42"/>
      <c r="O986" s="8"/>
      <c r="P986" s="9"/>
      <c r="Q986" s="9"/>
      <c r="R986" s="8"/>
      <c r="S986" s="9"/>
      <c r="T986" s="9"/>
      <c r="U986" s="8"/>
      <c r="V986" s="9"/>
      <c r="W986" s="9"/>
      <c r="X986" s="9"/>
      <c r="Y986" s="8"/>
      <c r="Z986" s="9"/>
      <c r="AA986" s="8"/>
      <c r="AT986" s="8"/>
      <c r="AV986" s="31"/>
      <c r="AY986" s="31"/>
      <c r="AZ986" s="21"/>
      <c r="BA986" s="23"/>
      <c r="BN986" s="18"/>
      <c r="BP986" s="54"/>
      <c r="BR986" s="54"/>
      <c r="BT986" s="18"/>
      <c r="BV986" s="18"/>
      <c r="BW986" s="18"/>
      <c r="CD986" s="18"/>
      <c r="CG986" s="18"/>
      <c r="CR986" s="18"/>
      <c r="CV986" s="18"/>
      <c r="DA986" s="18"/>
      <c r="DL986" s="18"/>
      <c r="DN986" s="18"/>
      <c r="DS986" s="43" t="s">
        <v>397</v>
      </c>
    </row>
    <row r="987" spans="1:123" x14ac:dyDescent="0.25">
      <c r="A987">
        <v>986</v>
      </c>
      <c r="D987" s="12"/>
      <c r="E987" s="14"/>
      <c r="H987" s="16"/>
      <c r="I987" s="11"/>
      <c r="J987" s="39"/>
      <c r="K987" s="39"/>
      <c r="L987" s="39"/>
      <c r="M987" s="39"/>
      <c r="N987" s="42"/>
      <c r="O987" s="8"/>
      <c r="P987" s="9"/>
      <c r="Q987" s="9"/>
      <c r="R987" s="8"/>
      <c r="S987" s="9"/>
      <c r="T987" s="9"/>
      <c r="U987" s="8"/>
      <c r="V987" s="9"/>
      <c r="W987" s="9"/>
      <c r="X987" s="9"/>
      <c r="Y987" s="8"/>
      <c r="Z987" s="9"/>
      <c r="AA987" s="8"/>
      <c r="AT987" s="8"/>
      <c r="AV987" s="31"/>
      <c r="AY987" s="31"/>
      <c r="AZ987" s="21"/>
      <c r="BA987" s="23"/>
      <c r="BN987" s="18"/>
      <c r="BP987" s="54"/>
      <c r="BR987" s="54"/>
      <c r="BT987" s="18"/>
      <c r="BV987" s="18"/>
      <c r="BW987" s="18"/>
      <c r="CD987" s="18"/>
      <c r="CG987" s="18"/>
      <c r="CR987" s="18"/>
      <c r="CV987" s="18"/>
      <c r="DA987" s="18"/>
      <c r="DL987" s="18"/>
      <c r="DN987" s="18"/>
      <c r="DS987" s="43" t="s">
        <v>397</v>
      </c>
    </row>
    <row r="988" spans="1:123" x14ac:dyDescent="0.25">
      <c r="A988">
        <v>987</v>
      </c>
      <c r="D988" s="12"/>
      <c r="E988" s="14"/>
      <c r="H988" s="16"/>
      <c r="I988" s="11"/>
      <c r="J988" s="39"/>
      <c r="K988" s="39"/>
      <c r="L988" s="39"/>
      <c r="M988" s="39"/>
      <c r="N988" s="42"/>
      <c r="O988" s="8"/>
      <c r="P988" s="9"/>
      <c r="Q988" s="9"/>
      <c r="R988" s="8"/>
      <c r="S988" s="9"/>
      <c r="T988" s="9"/>
      <c r="U988" s="8"/>
      <c r="V988" s="9"/>
      <c r="W988" s="9"/>
      <c r="X988" s="9"/>
      <c r="Y988" s="8"/>
      <c r="Z988" s="9"/>
      <c r="AA988" s="8"/>
      <c r="AT988" s="8"/>
      <c r="AV988" s="31"/>
      <c r="AY988" s="31"/>
      <c r="AZ988" s="21"/>
      <c r="BA988" s="23"/>
      <c r="BN988" s="18"/>
      <c r="BP988" s="54"/>
      <c r="BR988" s="54"/>
      <c r="BT988" s="18"/>
      <c r="BV988" s="18"/>
      <c r="BW988" s="18"/>
      <c r="CD988" s="18"/>
      <c r="CG988" s="18"/>
      <c r="CR988" s="18"/>
      <c r="CV988" s="18"/>
      <c r="DA988" s="18"/>
      <c r="DL988" s="18"/>
      <c r="DN988" s="18"/>
      <c r="DS988" s="43" t="s">
        <v>397</v>
      </c>
    </row>
    <row r="989" spans="1:123" x14ac:dyDescent="0.25">
      <c r="A989">
        <v>988</v>
      </c>
      <c r="D989" s="12"/>
      <c r="E989" s="14"/>
      <c r="H989" s="16"/>
      <c r="I989" s="11"/>
      <c r="J989" s="39"/>
      <c r="K989" s="39"/>
      <c r="L989" s="39"/>
      <c r="M989" s="39"/>
      <c r="N989" s="42"/>
      <c r="O989" s="8"/>
      <c r="P989" s="9"/>
      <c r="Q989" s="9"/>
      <c r="R989" s="8"/>
      <c r="S989" s="9"/>
      <c r="T989" s="9"/>
      <c r="U989" s="8"/>
      <c r="V989" s="9"/>
      <c r="W989" s="9"/>
      <c r="X989" s="9"/>
      <c r="Y989" s="8"/>
      <c r="Z989" s="9"/>
      <c r="AA989" s="8"/>
      <c r="AT989" s="8"/>
      <c r="AV989" s="31"/>
      <c r="AY989" s="31"/>
      <c r="AZ989" s="21"/>
      <c r="BA989" s="23"/>
      <c r="BN989" s="18"/>
      <c r="BP989" s="54"/>
      <c r="BR989" s="54"/>
      <c r="BT989" s="18"/>
      <c r="BV989" s="18"/>
      <c r="BW989" s="18"/>
      <c r="CD989" s="18"/>
      <c r="CG989" s="18"/>
      <c r="CR989" s="18"/>
      <c r="CV989" s="18"/>
      <c r="DA989" s="18"/>
      <c r="DL989" s="18"/>
      <c r="DN989" s="18"/>
      <c r="DS989" s="43" t="s">
        <v>397</v>
      </c>
    </row>
    <row r="990" spans="1:123" x14ac:dyDescent="0.25">
      <c r="A990">
        <v>989</v>
      </c>
      <c r="D990" s="12"/>
      <c r="E990" s="14"/>
      <c r="H990" s="16"/>
      <c r="I990" s="11"/>
      <c r="J990" s="39"/>
      <c r="K990" s="39"/>
      <c r="L990" s="39"/>
      <c r="M990" s="39"/>
      <c r="N990" s="42"/>
      <c r="O990" s="8"/>
      <c r="P990" s="9"/>
      <c r="Q990" s="9"/>
      <c r="R990" s="8"/>
      <c r="S990" s="9"/>
      <c r="T990" s="9"/>
      <c r="U990" s="8"/>
      <c r="V990" s="9"/>
      <c r="W990" s="9"/>
      <c r="X990" s="9"/>
      <c r="Y990" s="8"/>
      <c r="Z990" s="9"/>
      <c r="AA990" s="8"/>
      <c r="AT990" s="8"/>
      <c r="AV990" s="31"/>
      <c r="AY990" s="31"/>
      <c r="AZ990" s="21"/>
      <c r="BA990" s="23"/>
      <c r="BN990" s="18"/>
      <c r="BP990" s="54"/>
      <c r="BR990" s="54"/>
      <c r="BT990" s="18"/>
      <c r="BV990" s="18"/>
      <c r="BW990" s="18"/>
      <c r="CD990" s="18"/>
      <c r="CG990" s="18"/>
      <c r="CR990" s="18"/>
      <c r="CV990" s="18"/>
      <c r="DA990" s="18"/>
      <c r="DL990" s="18"/>
      <c r="DN990" s="18"/>
      <c r="DS990" s="43" t="s">
        <v>397</v>
      </c>
    </row>
    <row r="991" spans="1:123" x14ac:dyDescent="0.25">
      <c r="A991">
        <v>990</v>
      </c>
      <c r="D991" s="12"/>
      <c r="E991" s="14"/>
      <c r="H991" s="16"/>
      <c r="I991" s="11"/>
      <c r="J991" s="39"/>
      <c r="K991" s="39"/>
      <c r="L991" s="39"/>
      <c r="M991" s="39"/>
      <c r="N991" s="42"/>
      <c r="O991" s="8"/>
      <c r="P991" s="9"/>
      <c r="Q991" s="9"/>
      <c r="R991" s="8"/>
      <c r="S991" s="9"/>
      <c r="T991" s="9"/>
      <c r="U991" s="8"/>
      <c r="V991" s="9"/>
      <c r="W991" s="9"/>
      <c r="X991" s="9"/>
      <c r="Y991" s="8"/>
      <c r="Z991" s="9"/>
      <c r="AA991" s="8"/>
      <c r="AT991" s="8"/>
      <c r="AV991" s="31"/>
      <c r="AY991" s="31"/>
      <c r="AZ991" s="21"/>
      <c r="BA991" s="23"/>
      <c r="BN991" s="18"/>
      <c r="BP991" s="54"/>
      <c r="BR991" s="54"/>
      <c r="BT991" s="18"/>
      <c r="BV991" s="18"/>
      <c r="BW991" s="18"/>
      <c r="CD991" s="18"/>
      <c r="CG991" s="18"/>
      <c r="CR991" s="18"/>
      <c r="CV991" s="18"/>
      <c r="DA991" s="18"/>
      <c r="DL991" s="18"/>
      <c r="DN991" s="18"/>
      <c r="DS991" s="43" t="s">
        <v>397</v>
      </c>
    </row>
    <row r="992" spans="1:123" x14ac:dyDescent="0.25">
      <c r="A992">
        <v>991</v>
      </c>
      <c r="D992" s="12"/>
      <c r="E992" s="14"/>
      <c r="H992" s="16"/>
      <c r="I992" s="11"/>
      <c r="J992" s="39"/>
      <c r="K992" s="39"/>
      <c r="L992" s="39"/>
      <c r="M992" s="39"/>
      <c r="N992" s="42"/>
      <c r="O992" s="8"/>
      <c r="P992" s="9"/>
      <c r="Q992" s="9"/>
      <c r="R992" s="8"/>
      <c r="S992" s="9"/>
      <c r="T992" s="9"/>
      <c r="U992" s="8"/>
      <c r="V992" s="9"/>
      <c r="W992" s="9"/>
      <c r="X992" s="9"/>
      <c r="Y992" s="8"/>
      <c r="Z992" s="9"/>
      <c r="AA992" s="8"/>
      <c r="AT992" s="8"/>
      <c r="AV992" s="31"/>
      <c r="AY992" s="31"/>
      <c r="AZ992" s="21"/>
      <c r="BA992" s="23"/>
      <c r="BN992" s="18"/>
      <c r="BP992" s="54"/>
      <c r="BR992" s="54"/>
      <c r="BT992" s="18"/>
      <c r="BV992" s="18"/>
      <c r="BW992" s="18"/>
      <c r="CD992" s="18"/>
      <c r="CG992" s="18"/>
      <c r="CR992" s="18"/>
      <c r="CV992" s="18"/>
      <c r="DA992" s="18"/>
      <c r="DL992" s="18"/>
      <c r="DN992" s="18"/>
      <c r="DS992" s="43" t="s">
        <v>397</v>
      </c>
    </row>
    <row r="993" spans="1:123" x14ac:dyDescent="0.25">
      <c r="A993">
        <v>992</v>
      </c>
      <c r="D993" s="12"/>
      <c r="E993" s="14"/>
      <c r="H993" s="16"/>
      <c r="I993" s="11"/>
      <c r="J993" s="39"/>
      <c r="K993" s="39"/>
      <c r="L993" s="39"/>
      <c r="M993" s="39"/>
      <c r="N993" s="42"/>
      <c r="O993" s="8"/>
      <c r="P993" s="9"/>
      <c r="Q993" s="9"/>
      <c r="R993" s="8"/>
      <c r="S993" s="9"/>
      <c r="T993" s="9"/>
      <c r="U993" s="8"/>
      <c r="V993" s="9"/>
      <c r="W993" s="9"/>
      <c r="X993" s="9"/>
      <c r="Y993" s="8"/>
      <c r="Z993" s="9"/>
      <c r="AA993" s="8"/>
      <c r="AT993" s="8"/>
      <c r="AV993" s="31"/>
      <c r="AY993" s="31"/>
      <c r="AZ993" s="21"/>
      <c r="BA993" s="23"/>
      <c r="BN993" s="18"/>
      <c r="BP993" s="54"/>
      <c r="BR993" s="54"/>
      <c r="BT993" s="18"/>
      <c r="BV993" s="18"/>
      <c r="BW993" s="18"/>
      <c r="CD993" s="18"/>
      <c r="CG993" s="18"/>
      <c r="CR993" s="18"/>
      <c r="CV993" s="18"/>
      <c r="DA993" s="18"/>
      <c r="DL993" s="18"/>
      <c r="DN993" s="18"/>
      <c r="DS993" s="43" t="s">
        <v>397</v>
      </c>
    </row>
    <row r="994" spans="1:123" x14ac:dyDescent="0.25">
      <c r="A994">
        <v>993</v>
      </c>
      <c r="D994" s="12"/>
      <c r="E994" s="14"/>
      <c r="H994" s="16"/>
      <c r="I994" s="11"/>
      <c r="J994" s="39"/>
      <c r="K994" s="39"/>
      <c r="L994" s="39"/>
      <c r="M994" s="39"/>
      <c r="N994" s="42"/>
      <c r="O994" s="8"/>
      <c r="P994" s="9"/>
      <c r="Q994" s="9"/>
      <c r="R994" s="8"/>
      <c r="S994" s="9"/>
      <c r="T994" s="9"/>
      <c r="U994" s="8"/>
      <c r="V994" s="9"/>
      <c r="W994" s="9"/>
      <c r="X994" s="9"/>
      <c r="Y994" s="8"/>
      <c r="Z994" s="9"/>
      <c r="AA994" s="8"/>
      <c r="AT994" s="8"/>
      <c r="AV994" s="31"/>
      <c r="AY994" s="31"/>
      <c r="AZ994" s="21"/>
      <c r="BA994" s="23"/>
      <c r="BN994" s="18"/>
      <c r="BP994" s="54"/>
      <c r="BR994" s="54"/>
      <c r="BT994" s="18"/>
      <c r="BV994" s="18"/>
      <c r="BW994" s="18"/>
      <c r="CD994" s="18"/>
      <c r="CG994" s="18"/>
      <c r="CR994" s="18"/>
      <c r="CV994" s="18"/>
      <c r="DA994" s="18"/>
      <c r="DL994" s="18"/>
      <c r="DN994" s="18"/>
      <c r="DS994" s="43" t="s">
        <v>397</v>
      </c>
    </row>
    <row r="995" spans="1:123" x14ac:dyDescent="0.25">
      <c r="A995">
        <v>994</v>
      </c>
      <c r="D995" s="12"/>
      <c r="E995" s="14"/>
      <c r="H995" s="16"/>
      <c r="I995" s="11"/>
      <c r="J995" s="39"/>
      <c r="K995" s="39"/>
      <c r="L995" s="39"/>
      <c r="M995" s="39"/>
      <c r="N995" s="42"/>
      <c r="O995" s="8"/>
      <c r="P995" s="9"/>
      <c r="Q995" s="9"/>
      <c r="R995" s="8"/>
      <c r="S995" s="9"/>
      <c r="T995" s="9"/>
      <c r="U995" s="8"/>
      <c r="V995" s="9"/>
      <c r="W995" s="9"/>
      <c r="X995" s="9"/>
      <c r="Y995" s="8"/>
      <c r="Z995" s="9"/>
      <c r="AA995" s="8"/>
      <c r="AT995" s="8"/>
      <c r="AV995" s="31"/>
      <c r="AY995" s="31"/>
      <c r="AZ995" s="21"/>
      <c r="BA995" s="23"/>
      <c r="BN995" s="18"/>
      <c r="BP995" s="54"/>
      <c r="BR995" s="54"/>
      <c r="BT995" s="18"/>
      <c r="BV995" s="18"/>
      <c r="BW995" s="18"/>
      <c r="CD995" s="18"/>
      <c r="CG995" s="18"/>
      <c r="CR995" s="18"/>
      <c r="CV995" s="18"/>
      <c r="DA995" s="18"/>
      <c r="DL995" s="18"/>
      <c r="DN995" s="18"/>
      <c r="DS995" s="43" t="s">
        <v>397</v>
      </c>
    </row>
    <row r="996" spans="1:123" x14ac:dyDescent="0.25">
      <c r="A996">
        <v>995</v>
      </c>
      <c r="D996" s="12"/>
      <c r="E996" s="14"/>
      <c r="H996" s="16"/>
      <c r="I996" s="11"/>
      <c r="J996" s="39"/>
      <c r="K996" s="39"/>
      <c r="L996" s="39"/>
      <c r="M996" s="39"/>
      <c r="N996" s="42"/>
      <c r="O996" s="8"/>
      <c r="P996" s="9"/>
      <c r="Q996" s="9"/>
      <c r="R996" s="8"/>
      <c r="S996" s="9"/>
      <c r="T996" s="9"/>
      <c r="U996" s="8"/>
      <c r="V996" s="9"/>
      <c r="W996" s="9"/>
      <c r="X996" s="9"/>
      <c r="Y996" s="8"/>
      <c r="Z996" s="9"/>
      <c r="AA996" s="8"/>
      <c r="AT996" s="8"/>
      <c r="AV996" s="31"/>
      <c r="AY996" s="31"/>
      <c r="AZ996" s="21"/>
      <c r="BA996" s="23"/>
      <c r="BN996" s="18"/>
      <c r="BP996" s="54"/>
      <c r="BR996" s="54"/>
      <c r="BT996" s="18"/>
      <c r="BV996" s="18"/>
      <c r="BW996" s="18"/>
      <c r="CD996" s="18"/>
      <c r="CG996" s="18"/>
      <c r="CR996" s="18"/>
      <c r="CV996" s="18"/>
      <c r="DA996" s="18"/>
      <c r="DL996" s="18"/>
      <c r="DN996" s="18"/>
      <c r="DS996" s="43" t="s">
        <v>397</v>
      </c>
    </row>
    <row r="997" spans="1:123" x14ac:dyDescent="0.25">
      <c r="A997">
        <v>996</v>
      </c>
      <c r="D997" s="12"/>
      <c r="E997" s="14"/>
      <c r="H997" s="16"/>
      <c r="I997" s="11"/>
      <c r="J997" s="39"/>
      <c r="K997" s="39"/>
      <c r="L997" s="39"/>
      <c r="M997" s="39"/>
      <c r="N997" s="42"/>
      <c r="O997" s="8"/>
      <c r="P997" s="9"/>
      <c r="Q997" s="9"/>
      <c r="R997" s="8"/>
      <c r="S997" s="9"/>
      <c r="T997" s="9"/>
      <c r="U997" s="8"/>
      <c r="V997" s="9"/>
      <c r="W997" s="9"/>
      <c r="X997" s="9"/>
      <c r="Y997" s="8"/>
      <c r="Z997" s="9"/>
      <c r="AA997" s="8"/>
      <c r="AT997" s="8"/>
      <c r="AV997" s="31"/>
      <c r="AY997" s="31"/>
      <c r="AZ997" s="21"/>
      <c r="BA997" s="23"/>
      <c r="BN997" s="18"/>
      <c r="BP997" s="54"/>
      <c r="BR997" s="54"/>
      <c r="BT997" s="18"/>
      <c r="BV997" s="18"/>
      <c r="BW997" s="18"/>
      <c r="CD997" s="18"/>
      <c r="CG997" s="18"/>
      <c r="CR997" s="18"/>
      <c r="CV997" s="18"/>
      <c r="DA997" s="18"/>
      <c r="DL997" s="18"/>
      <c r="DN997" s="18"/>
      <c r="DS997" s="43" t="s">
        <v>397</v>
      </c>
    </row>
    <row r="998" spans="1:123" x14ac:dyDescent="0.25">
      <c r="A998">
        <v>997</v>
      </c>
      <c r="D998" s="12"/>
      <c r="E998" s="14"/>
      <c r="H998" s="16"/>
      <c r="I998" s="11"/>
      <c r="J998" s="39"/>
      <c r="K998" s="39"/>
      <c r="L998" s="39"/>
      <c r="M998" s="39"/>
      <c r="N998" s="42"/>
      <c r="O998" s="8"/>
      <c r="P998" s="9"/>
      <c r="Q998" s="9"/>
      <c r="R998" s="8"/>
      <c r="S998" s="9"/>
      <c r="T998" s="9"/>
      <c r="U998" s="8"/>
      <c r="V998" s="9"/>
      <c r="W998" s="9"/>
      <c r="X998" s="9"/>
      <c r="Y998" s="8"/>
      <c r="Z998" s="9"/>
      <c r="AA998" s="8"/>
      <c r="AT998" s="8"/>
      <c r="AV998" s="31"/>
      <c r="AY998" s="31"/>
      <c r="AZ998" s="21"/>
      <c r="BA998" s="23"/>
      <c r="BN998" s="18"/>
      <c r="BP998" s="54"/>
      <c r="BR998" s="54"/>
      <c r="BT998" s="18"/>
      <c r="BV998" s="18"/>
      <c r="BW998" s="18"/>
      <c r="CD998" s="18"/>
      <c r="CG998" s="18"/>
      <c r="CR998" s="18"/>
      <c r="CV998" s="18"/>
      <c r="DA998" s="18"/>
      <c r="DL998" s="18"/>
      <c r="DN998" s="18"/>
      <c r="DS998" s="43" t="s">
        <v>397</v>
      </c>
    </row>
    <row r="999" spans="1:123" x14ac:dyDescent="0.25">
      <c r="A999">
        <v>998</v>
      </c>
      <c r="D999" s="12"/>
      <c r="E999" s="14"/>
      <c r="H999" s="16"/>
      <c r="I999" s="11"/>
      <c r="J999" s="39"/>
      <c r="K999" s="39"/>
      <c r="L999" s="39"/>
      <c r="M999" s="39"/>
      <c r="N999" s="42"/>
      <c r="O999" s="8"/>
      <c r="P999" s="9"/>
      <c r="Q999" s="9"/>
      <c r="R999" s="8"/>
      <c r="S999" s="9"/>
      <c r="T999" s="9"/>
      <c r="U999" s="8"/>
      <c r="V999" s="9"/>
      <c r="W999" s="9"/>
      <c r="X999" s="9"/>
      <c r="Y999" s="8"/>
      <c r="Z999" s="9"/>
      <c r="AA999" s="8"/>
      <c r="AT999" s="8"/>
      <c r="AV999" s="31"/>
      <c r="AY999" s="31"/>
      <c r="AZ999" s="21"/>
      <c r="BA999" s="23"/>
      <c r="BN999" s="18"/>
      <c r="BP999" s="54"/>
      <c r="BR999" s="54"/>
      <c r="BT999" s="18"/>
      <c r="BV999" s="18"/>
      <c r="BW999" s="18"/>
      <c r="CD999" s="18"/>
      <c r="CG999" s="18"/>
      <c r="CR999" s="18"/>
      <c r="CV999" s="18"/>
      <c r="DA999" s="18"/>
      <c r="DL999" s="18"/>
      <c r="DN999" s="18"/>
      <c r="DS999" s="43" t="s">
        <v>397</v>
      </c>
    </row>
    <row r="1000" spans="1:123" x14ac:dyDescent="0.25">
      <c r="A1000">
        <v>999</v>
      </c>
      <c r="D1000" s="12"/>
      <c r="E1000" s="14"/>
      <c r="H1000" s="16"/>
      <c r="I1000" s="11"/>
      <c r="J1000" s="39"/>
      <c r="K1000" s="39"/>
      <c r="L1000" s="39"/>
      <c r="M1000" s="39"/>
      <c r="N1000" s="42"/>
      <c r="O1000" s="8"/>
      <c r="P1000" s="9"/>
      <c r="Q1000" s="9"/>
      <c r="R1000" s="8"/>
      <c r="S1000" s="9"/>
      <c r="T1000" s="9"/>
      <c r="U1000" s="8"/>
      <c r="V1000" s="9"/>
      <c r="W1000" s="9"/>
      <c r="X1000" s="9"/>
      <c r="Y1000" s="8"/>
      <c r="Z1000" s="9"/>
      <c r="AA1000" s="8"/>
      <c r="AT1000" s="8"/>
      <c r="AV1000" s="31"/>
      <c r="AY1000" s="31"/>
      <c r="AZ1000" s="21"/>
      <c r="BA1000" s="23"/>
      <c r="BN1000" s="18"/>
      <c r="BP1000" s="54"/>
      <c r="BR1000" s="54"/>
      <c r="BT1000" s="18"/>
      <c r="BV1000" s="18"/>
      <c r="BW1000" s="18"/>
      <c r="CD1000" s="18"/>
      <c r="CG1000" s="18"/>
      <c r="CR1000" s="18"/>
      <c r="CV1000" s="18"/>
      <c r="DA1000" s="18"/>
      <c r="DL1000" s="18"/>
      <c r="DN1000" s="18"/>
      <c r="DS1000" s="43" t="s">
        <v>397</v>
      </c>
    </row>
    <row r="1001" spans="1:123" x14ac:dyDescent="0.25">
      <c r="D1001" s="12"/>
      <c r="E1001" s="14"/>
      <c r="H1001" s="16"/>
      <c r="I1001" s="11"/>
      <c r="J1001" s="39"/>
      <c r="K1001" s="39"/>
      <c r="L1001" s="39"/>
      <c r="M1001" s="39"/>
      <c r="N1001" s="42"/>
      <c r="O1001" s="8"/>
      <c r="P1001" s="9"/>
      <c r="Q1001" s="9"/>
      <c r="R1001" s="8"/>
      <c r="S1001" s="9"/>
      <c r="T1001" s="9"/>
      <c r="U1001" s="8"/>
      <c r="V1001" s="9"/>
      <c r="W1001" s="9"/>
      <c r="X1001" s="9"/>
      <c r="Y1001" s="8"/>
      <c r="Z1001" s="9"/>
      <c r="AA1001" s="8"/>
      <c r="AT1001" s="8"/>
      <c r="AV1001" s="31"/>
      <c r="AY1001" s="31"/>
      <c r="AZ1001" s="21"/>
      <c r="BA1001" s="23"/>
      <c r="BN1001" s="18"/>
      <c r="BP1001" s="54"/>
      <c r="BR1001" s="54"/>
      <c r="BT1001" s="18"/>
      <c r="BV1001" s="18"/>
      <c r="BW1001" s="18"/>
      <c r="CD1001" s="18"/>
      <c r="CG1001" s="18"/>
      <c r="CR1001" s="18"/>
      <c r="CV1001" s="18"/>
      <c r="DA1001" s="18"/>
      <c r="DL1001" s="18"/>
      <c r="DN1001" s="18"/>
      <c r="DS1001" s="43" t="s">
        <v>397</v>
      </c>
    </row>
    <row r="1002" spans="1:123" x14ac:dyDescent="0.25">
      <c r="D1002" s="12"/>
      <c r="E1002" s="14"/>
      <c r="H1002" s="16"/>
      <c r="I1002" s="11"/>
      <c r="J1002" s="39"/>
      <c r="K1002" s="39"/>
      <c r="L1002" s="39"/>
      <c r="M1002" s="39"/>
      <c r="N1002" s="42"/>
      <c r="O1002" s="8"/>
      <c r="P1002" s="9"/>
      <c r="Q1002" s="9"/>
      <c r="R1002" s="8"/>
      <c r="S1002" s="9"/>
      <c r="T1002" s="9"/>
      <c r="U1002" s="8"/>
      <c r="V1002" s="9"/>
      <c r="W1002" s="9"/>
      <c r="X1002" s="9"/>
      <c r="Y1002" s="8"/>
      <c r="Z1002" s="9"/>
      <c r="AA1002" s="8"/>
      <c r="AT1002" s="8"/>
      <c r="AV1002" s="31"/>
      <c r="AY1002" s="31"/>
      <c r="AZ1002" s="21"/>
      <c r="BA1002" s="23"/>
      <c r="BN1002" s="18"/>
      <c r="BP1002" s="54"/>
      <c r="BR1002" s="54"/>
      <c r="BT1002" s="18"/>
      <c r="BV1002" s="18"/>
      <c r="BW1002" s="18"/>
      <c r="CD1002" s="18"/>
      <c r="CG1002" s="18"/>
      <c r="CR1002" s="18"/>
      <c r="CV1002" s="18"/>
      <c r="DA1002" s="18"/>
      <c r="DL1002" s="18"/>
      <c r="DN1002" s="18"/>
      <c r="DS1002" s="43" t="s">
        <v>397</v>
      </c>
    </row>
    <row r="1003" spans="1:123" x14ac:dyDescent="0.25">
      <c r="D1003" s="12"/>
      <c r="E1003" s="14"/>
      <c r="H1003" s="16"/>
      <c r="I1003" s="11"/>
      <c r="J1003" s="39"/>
      <c r="K1003" s="39"/>
      <c r="L1003" s="39"/>
      <c r="M1003" s="39"/>
      <c r="N1003" s="42"/>
      <c r="O1003" s="8"/>
      <c r="P1003" s="9"/>
      <c r="Q1003" s="9"/>
      <c r="R1003" s="8"/>
      <c r="S1003" s="9"/>
      <c r="T1003" s="9"/>
      <c r="U1003" s="8"/>
      <c r="V1003" s="9"/>
      <c r="W1003" s="9"/>
      <c r="X1003" s="9"/>
      <c r="Y1003" s="8"/>
      <c r="Z1003" s="9"/>
      <c r="AA1003" s="8"/>
      <c r="AT1003" s="8"/>
      <c r="AV1003" s="31"/>
      <c r="AY1003" s="31"/>
      <c r="AZ1003" s="21"/>
      <c r="BA1003" s="23"/>
      <c r="BN1003" s="18"/>
      <c r="BP1003" s="54"/>
      <c r="BR1003" s="54"/>
      <c r="BT1003" s="18"/>
      <c r="BV1003" s="18"/>
      <c r="BW1003" s="18"/>
      <c r="CD1003" s="18"/>
      <c r="CG1003" s="18"/>
      <c r="CR1003" s="18"/>
      <c r="CV1003" s="18"/>
      <c r="DA1003" s="18"/>
      <c r="DL1003" s="18"/>
      <c r="DN1003" s="18"/>
      <c r="DS1003" s="43" t="s">
        <v>397</v>
      </c>
    </row>
    <row r="1004" spans="1:123" x14ac:dyDescent="0.25">
      <c r="D1004" s="12"/>
      <c r="E1004" s="14"/>
      <c r="H1004" s="16"/>
      <c r="I1004" s="11"/>
      <c r="J1004" s="39"/>
      <c r="K1004" s="39"/>
      <c r="L1004" s="39"/>
      <c r="M1004" s="39"/>
      <c r="N1004" s="42"/>
      <c r="O1004" s="8"/>
      <c r="P1004" s="9"/>
      <c r="Q1004" s="9"/>
      <c r="R1004" s="8"/>
      <c r="S1004" s="9"/>
      <c r="T1004" s="9"/>
      <c r="U1004" s="8"/>
      <c r="V1004" s="9"/>
      <c r="W1004" s="9"/>
      <c r="X1004" s="9"/>
      <c r="Y1004" s="8"/>
      <c r="Z1004" s="9"/>
      <c r="AA1004" s="8"/>
      <c r="AT1004" s="8"/>
      <c r="AV1004" s="31"/>
      <c r="AY1004" s="31"/>
      <c r="AZ1004" s="21"/>
      <c r="BA1004" s="23"/>
      <c r="BN1004" s="18"/>
      <c r="BP1004" s="54"/>
      <c r="BR1004" s="54"/>
      <c r="BT1004" s="18"/>
      <c r="BV1004" s="18"/>
      <c r="BW1004" s="18"/>
      <c r="CD1004" s="18"/>
      <c r="CG1004" s="18"/>
      <c r="CR1004" s="18"/>
      <c r="CV1004" s="18"/>
      <c r="DA1004" s="18"/>
      <c r="DL1004" s="18"/>
      <c r="DN1004" s="18"/>
      <c r="DS1004" s="43" t="s">
        <v>397</v>
      </c>
    </row>
    <row r="1005" spans="1:123" x14ac:dyDescent="0.25">
      <c r="D1005" s="12"/>
      <c r="E1005" s="14"/>
      <c r="H1005" s="16"/>
      <c r="I1005" s="11"/>
      <c r="J1005" s="39"/>
      <c r="K1005" s="39"/>
      <c r="L1005" s="39"/>
      <c r="M1005" s="39"/>
      <c r="N1005" s="42"/>
      <c r="O1005" s="8"/>
      <c r="P1005" s="9"/>
      <c r="Q1005" s="9"/>
      <c r="R1005" s="8"/>
      <c r="S1005" s="9"/>
      <c r="T1005" s="9"/>
      <c r="U1005" s="8"/>
      <c r="V1005" s="9"/>
      <c r="W1005" s="9"/>
      <c r="X1005" s="9"/>
      <c r="Y1005" s="8"/>
      <c r="Z1005" s="9"/>
      <c r="AA1005" s="8"/>
      <c r="AT1005" s="8"/>
      <c r="AV1005" s="31"/>
      <c r="AY1005" s="31"/>
      <c r="AZ1005" s="21"/>
      <c r="BA1005" s="23"/>
      <c r="BN1005" s="18"/>
      <c r="BP1005" s="54"/>
      <c r="BR1005" s="54"/>
      <c r="BT1005" s="18"/>
      <c r="BV1005" s="18"/>
      <c r="BW1005" s="18"/>
      <c r="CD1005" s="18"/>
      <c r="CG1005" s="18"/>
      <c r="CR1005" s="18"/>
      <c r="CV1005" s="18"/>
      <c r="DA1005" s="18"/>
      <c r="DL1005" s="18"/>
      <c r="DN1005" s="18"/>
      <c r="DS1005" s="43" t="s">
        <v>397</v>
      </c>
    </row>
    <row r="1006" spans="1:123" x14ac:dyDescent="0.25">
      <c r="D1006" s="12"/>
      <c r="E1006" s="14"/>
      <c r="H1006" s="16"/>
      <c r="I1006" s="11"/>
      <c r="J1006" s="39"/>
      <c r="K1006" s="39"/>
      <c r="L1006" s="39"/>
      <c r="M1006" s="39"/>
      <c r="N1006" s="42"/>
      <c r="O1006" s="8"/>
      <c r="P1006" s="9"/>
      <c r="Q1006" s="9"/>
      <c r="R1006" s="8"/>
      <c r="S1006" s="9"/>
      <c r="T1006" s="9"/>
      <c r="U1006" s="8"/>
      <c r="V1006" s="9"/>
      <c r="W1006" s="9"/>
      <c r="X1006" s="9"/>
      <c r="Y1006" s="8"/>
      <c r="Z1006" s="9"/>
      <c r="AA1006" s="8"/>
      <c r="AT1006" s="8"/>
      <c r="AV1006" s="31"/>
      <c r="AY1006" s="31"/>
      <c r="AZ1006" s="21"/>
      <c r="BA1006" s="23"/>
      <c r="BN1006" s="18"/>
      <c r="BP1006" s="54"/>
      <c r="BR1006" s="54"/>
      <c r="BT1006" s="18"/>
      <c r="BV1006" s="18"/>
      <c r="BW1006" s="18"/>
      <c r="CD1006" s="18"/>
      <c r="CG1006" s="18"/>
      <c r="CR1006" s="18"/>
      <c r="CV1006" s="18"/>
      <c r="DA1006" s="18"/>
      <c r="DL1006" s="18"/>
      <c r="DN1006" s="18"/>
      <c r="DS1006" s="43" t="s">
        <v>397</v>
      </c>
    </row>
    <row r="1007" spans="1:123" x14ac:dyDescent="0.25">
      <c r="D1007" s="12"/>
      <c r="E1007" s="14"/>
      <c r="H1007" s="16"/>
      <c r="I1007" s="11"/>
      <c r="J1007" s="39"/>
      <c r="K1007" s="39"/>
      <c r="L1007" s="39"/>
      <c r="M1007" s="39"/>
      <c r="N1007" s="42"/>
      <c r="O1007" s="8"/>
      <c r="P1007" s="9"/>
      <c r="Q1007" s="9"/>
      <c r="R1007" s="8"/>
      <c r="S1007" s="9"/>
      <c r="T1007" s="9"/>
      <c r="U1007" s="8"/>
      <c r="V1007" s="9"/>
      <c r="W1007" s="9"/>
      <c r="X1007" s="9"/>
      <c r="Y1007" s="8"/>
      <c r="Z1007" s="9"/>
      <c r="AA1007" s="8"/>
      <c r="AT1007" s="8"/>
      <c r="AV1007" s="31"/>
      <c r="AY1007" s="31"/>
      <c r="AZ1007" s="21"/>
      <c r="BA1007" s="23"/>
      <c r="BN1007" s="18"/>
      <c r="BP1007" s="54"/>
      <c r="BR1007" s="54"/>
      <c r="BT1007" s="18"/>
      <c r="BV1007" s="18"/>
      <c r="BW1007" s="18"/>
      <c r="CD1007" s="18"/>
      <c r="CG1007" s="18"/>
      <c r="CR1007" s="18"/>
      <c r="CV1007" s="18"/>
      <c r="DA1007" s="18"/>
      <c r="DL1007" s="18"/>
      <c r="DN1007" s="18"/>
      <c r="DS1007" s="43" t="s">
        <v>397</v>
      </c>
    </row>
    <row r="1008" spans="1:123" x14ac:dyDescent="0.25">
      <c r="D1008" s="12"/>
      <c r="E1008" s="14"/>
      <c r="H1008" s="16"/>
      <c r="I1008" s="11"/>
      <c r="J1008" s="39"/>
      <c r="K1008" s="39"/>
      <c r="L1008" s="39"/>
      <c r="M1008" s="39"/>
      <c r="N1008" s="42"/>
      <c r="O1008" s="8"/>
      <c r="P1008" s="9"/>
      <c r="Q1008" s="9"/>
      <c r="R1008" s="8"/>
      <c r="S1008" s="9"/>
      <c r="T1008" s="9"/>
      <c r="U1008" s="8"/>
      <c r="V1008" s="9"/>
      <c r="W1008" s="9"/>
      <c r="X1008" s="9"/>
      <c r="Y1008" s="8"/>
      <c r="Z1008" s="9"/>
      <c r="AA1008" s="8"/>
      <c r="AT1008" s="8"/>
      <c r="AV1008" s="31"/>
      <c r="AY1008" s="31"/>
      <c r="AZ1008" s="21"/>
      <c r="BA1008" s="23"/>
      <c r="BN1008" s="18"/>
      <c r="BP1008" s="54"/>
      <c r="BR1008" s="54"/>
      <c r="BT1008" s="18"/>
      <c r="BV1008" s="18"/>
      <c r="BW1008" s="18"/>
      <c r="CD1008" s="18"/>
      <c r="CG1008" s="18"/>
      <c r="CR1008" s="18"/>
      <c r="CV1008" s="18"/>
      <c r="DA1008" s="18"/>
      <c r="DL1008" s="18"/>
      <c r="DN1008" s="18"/>
      <c r="DS1008" s="43" t="s">
        <v>397</v>
      </c>
    </row>
    <row r="1009" spans="4:123" x14ac:dyDescent="0.25">
      <c r="D1009" s="12"/>
      <c r="E1009" s="14"/>
      <c r="H1009" s="16"/>
      <c r="I1009" s="11"/>
      <c r="J1009" s="39"/>
      <c r="K1009" s="39"/>
      <c r="L1009" s="39"/>
      <c r="M1009" s="39"/>
      <c r="N1009" s="42"/>
      <c r="O1009" s="8"/>
      <c r="P1009" s="9"/>
      <c r="Q1009" s="9"/>
      <c r="R1009" s="8"/>
      <c r="S1009" s="9"/>
      <c r="T1009" s="9"/>
      <c r="U1009" s="8"/>
      <c r="V1009" s="9"/>
      <c r="W1009" s="9"/>
      <c r="X1009" s="9"/>
      <c r="Y1009" s="8"/>
      <c r="Z1009" s="9"/>
      <c r="AA1009" s="8"/>
      <c r="AT1009" s="8"/>
      <c r="AV1009" s="31"/>
      <c r="AY1009" s="31"/>
      <c r="AZ1009" s="21"/>
      <c r="BA1009" s="23"/>
      <c r="BN1009" s="18"/>
      <c r="BP1009" s="54"/>
      <c r="BR1009" s="54"/>
      <c r="BT1009" s="18"/>
      <c r="BV1009" s="18"/>
      <c r="BW1009" s="18"/>
      <c r="CD1009" s="18"/>
      <c r="CG1009" s="18"/>
      <c r="CR1009" s="18"/>
      <c r="CV1009" s="18"/>
      <c r="DA1009" s="18"/>
      <c r="DL1009" s="18"/>
      <c r="DN1009" s="18"/>
      <c r="DS1009" s="43" t="s">
        <v>397</v>
      </c>
    </row>
    <row r="1010" spans="4:123" x14ac:dyDescent="0.25">
      <c r="D1010" s="12"/>
      <c r="E1010" s="14"/>
      <c r="H1010" s="16"/>
      <c r="I1010" s="11"/>
      <c r="J1010" s="39"/>
      <c r="K1010" s="39"/>
      <c r="L1010" s="39"/>
      <c r="M1010" s="39"/>
      <c r="N1010" s="42"/>
      <c r="O1010" s="8"/>
      <c r="P1010" s="9"/>
      <c r="Q1010" s="9"/>
      <c r="R1010" s="8"/>
      <c r="S1010" s="9"/>
      <c r="T1010" s="9"/>
      <c r="U1010" s="8"/>
      <c r="V1010" s="9"/>
      <c r="W1010" s="9"/>
      <c r="X1010" s="9"/>
      <c r="Y1010" s="8"/>
      <c r="Z1010" s="9"/>
      <c r="AA1010" s="8"/>
      <c r="AT1010" s="8"/>
      <c r="AV1010" s="31"/>
      <c r="AY1010" s="31"/>
      <c r="AZ1010" s="21"/>
      <c r="BA1010" s="23"/>
      <c r="BN1010" s="18"/>
      <c r="BP1010" s="54"/>
      <c r="BR1010" s="54"/>
      <c r="BT1010" s="18"/>
      <c r="BV1010" s="18"/>
      <c r="BW1010" s="18"/>
      <c r="CD1010" s="18"/>
      <c r="CG1010" s="18"/>
      <c r="CR1010" s="18"/>
      <c r="CV1010" s="18"/>
      <c r="DA1010" s="18"/>
      <c r="DL1010" s="18"/>
      <c r="DN1010" s="18"/>
      <c r="DS1010" s="43" t="s">
        <v>397</v>
      </c>
    </row>
    <row r="1011" spans="4:123" x14ac:dyDescent="0.25">
      <c r="D1011" s="12"/>
      <c r="E1011" s="14"/>
      <c r="H1011" s="16"/>
      <c r="I1011" s="11"/>
      <c r="J1011" s="39"/>
      <c r="K1011" s="39"/>
      <c r="L1011" s="39"/>
      <c r="M1011" s="39"/>
      <c r="N1011" s="42"/>
      <c r="O1011" s="8"/>
      <c r="P1011" s="9"/>
      <c r="Q1011" s="9"/>
      <c r="R1011" s="8"/>
      <c r="S1011" s="9"/>
      <c r="T1011" s="9"/>
      <c r="U1011" s="8"/>
      <c r="V1011" s="9"/>
      <c r="W1011" s="9"/>
      <c r="X1011" s="9"/>
      <c r="Y1011" s="8"/>
      <c r="Z1011" s="9"/>
      <c r="AA1011" s="8"/>
      <c r="AT1011" s="8"/>
      <c r="AV1011" s="31"/>
      <c r="AY1011" s="31"/>
      <c r="AZ1011" s="21"/>
      <c r="BA1011" s="23"/>
      <c r="BN1011" s="18"/>
      <c r="BP1011" s="54"/>
      <c r="BR1011" s="54"/>
      <c r="BT1011" s="18"/>
      <c r="BV1011" s="18"/>
      <c r="BW1011" s="18"/>
      <c r="CD1011" s="18"/>
      <c r="CG1011" s="18"/>
      <c r="CR1011" s="18"/>
      <c r="CV1011" s="18"/>
      <c r="DA1011" s="18"/>
      <c r="DL1011" s="18"/>
      <c r="DN1011" s="18"/>
      <c r="DS1011" s="43" t="s">
        <v>397</v>
      </c>
    </row>
    <row r="1012" spans="4:123" x14ac:dyDescent="0.25">
      <c r="D1012" s="12"/>
      <c r="E1012" s="14"/>
      <c r="H1012" s="16"/>
      <c r="I1012" s="11"/>
      <c r="J1012" s="39"/>
      <c r="K1012" s="39"/>
      <c r="L1012" s="39"/>
      <c r="M1012" s="39"/>
      <c r="N1012" s="42"/>
      <c r="O1012" s="8"/>
      <c r="P1012" s="9"/>
      <c r="Q1012" s="9"/>
      <c r="R1012" s="8"/>
      <c r="S1012" s="9"/>
      <c r="T1012" s="9"/>
      <c r="U1012" s="8"/>
      <c r="V1012" s="9"/>
      <c r="W1012" s="9"/>
      <c r="X1012" s="9"/>
      <c r="Y1012" s="8"/>
      <c r="Z1012" s="9"/>
      <c r="AA1012" s="8"/>
      <c r="AT1012" s="8"/>
      <c r="AV1012" s="31"/>
      <c r="AY1012" s="31"/>
      <c r="AZ1012" s="21"/>
      <c r="BA1012" s="23"/>
      <c r="BN1012" s="18"/>
      <c r="BP1012" s="54"/>
      <c r="BR1012" s="54"/>
      <c r="BT1012" s="18"/>
      <c r="BV1012" s="18"/>
      <c r="BW1012" s="18"/>
      <c r="CD1012" s="18"/>
      <c r="CG1012" s="18"/>
      <c r="CR1012" s="18"/>
      <c r="CV1012" s="18"/>
      <c r="DA1012" s="18"/>
      <c r="DL1012" s="18"/>
      <c r="DN1012" s="18"/>
      <c r="DS1012" s="43" t="s">
        <v>397</v>
      </c>
    </row>
    <row r="1013" spans="4:123" x14ac:dyDescent="0.25">
      <c r="D1013" s="12"/>
      <c r="E1013" s="14"/>
      <c r="H1013" s="16"/>
      <c r="I1013" s="11"/>
      <c r="J1013" s="39"/>
      <c r="K1013" s="39"/>
      <c r="L1013" s="39"/>
      <c r="M1013" s="39"/>
      <c r="N1013" s="42"/>
      <c r="O1013" s="8"/>
      <c r="P1013" s="9"/>
      <c r="Q1013" s="9"/>
      <c r="R1013" s="8"/>
      <c r="S1013" s="9"/>
      <c r="T1013" s="9"/>
      <c r="U1013" s="8"/>
      <c r="V1013" s="9"/>
      <c r="W1013" s="9"/>
      <c r="X1013" s="9"/>
      <c r="Y1013" s="8"/>
      <c r="Z1013" s="9"/>
      <c r="AA1013" s="8"/>
      <c r="AT1013" s="8"/>
      <c r="AV1013" s="31"/>
      <c r="AY1013" s="31"/>
      <c r="AZ1013" s="21"/>
      <c r="BA1013" s="23"/>
      <c r="BN1013" s="18"/>
      <c r="BP1013" s="54"/>
      <c r="BR1013" s="54"/>
      <c r="BT1013" s="18"/>
      <c r="BV1013" s="18"/>
      <c r="BW1013" s="18"/>
      <c r="CD1013" s="18"/>
      <c r="CG1013" s="18"/>
      <c r="CR1013" s="18"/>
      <c r="CV1013" s="18"/>
      <c r="DA1013" s="18"/>
      <c r="DL1013" s="18"/>
      <c r="DN1013" s="18"/>
      <c r="DS1013" s="43" t="s">
        <v>397</v>
      </c>
    </row>
    <row r="1014" spans="4:123" x14ac:dyDescent="0.25">
      <c r="D1014" s="12"/>
      <c r="E1014" s="14"/>
      <c r="H1014" s="16"/>
      <c r="I1014" s="11"/>
      <c r="J1014" s="39"/>
      <c r="K1014" s="39"/>
      <c r="L1014" s="39"/>
      <c r="M1014" s="39"/>
      <c r="N1014" s="42"/>
      <c r="O1014" s="8"/>
      <c r="P1014" s="9"/>
      <c r="Q1014" s="9"/>
      <c r="R1014" s="8"/>
      <c r="S1014" s="9"/>
      <c r="T1014" s="9"/>
      <c r="U1014" s="8"/>
      <c r="V1014" s="9"/>
      <c r="W1014" s="9"/>
      <c r="X1014" s="9"/>
      <c r="Y1014" s="8"/>
      <c r="Z1014" s="9"/>
      <c r="AA1014" s="8"/>
      <c r="AT1014" s="8"/>
      <c r="AV1014" s="31"/>
      <c r="AY1014" s="31"/>
      <c r="AZ1014" s="21"/>
      <c r="BA1014" s="23"/>
      <c r="BN1014" s="18"/>
      <c r="BP1014" s="54"/>
      <c r="BR1014" s="54"/>
      <c r="BT1014" s="18"/>
      <c r="BV1014" s="18"/>
      <c r="BW1014" s="18"/>
      <c r="CD1014" s="18"/>
      <c r="CG1014" s="18"/>
      <c r="CR1014" s="18"/>
      <c r="CV1014" s="18"/>
      <c r="DA1014" s="18"/>
      <c r="DL1014" s="18"/>
      <c r="DN1014" s="18"/>
      <c r="DS1014" s="43" t="s">
        <v>397</v>
      </c>
    </row>
    <row r="1015" spans="4:123" x14ac:dyDescent="0.25">
      <c r="D1015" s="12"/>
      <c r="E1015" s="14"/>
      <c r="H1015" s="16"/>
      <c r="I1015" s="11"/>
      <c r="J1015" s="39"/>
      <c r="K1015" s="39"/>
      <c r="L1015" s="39"/>
      <c r="M1015" s="39"/>
      <c r="N1015" s="42"/>
      <c r="O1015" s="8"/>
      <c r="P1015" s="9"/>
      <c r="Q1015" s="9"/>
      <c r="R1015" s="8"/>
      <c r="S1015" s="9"/>
      <c r="T1015" s="9"/>
      <c r="U1015" s="8"/>
      <c r="V1015" s="9"/>
      <c r="W1015" s="9"/>
      <c r="X1015" s="9"/>
      <c r="Y1015" s="8"/>
      <c r="Z1015" s="9"/>
      <c r="AA1015" s="8"/>
      <c r="AT1015" s="8"/>
      <c r="AV1015" s="31"/>
      <c r="AY1015" s="31"/>
      <c r="AZ1015" s="21"/>
      <c r="BA1015" s="23"/>
      <c r="BN1015" s="18"/>
      <c r="BP1015" s="54"/>
      <c r="BR1015" s="54"/>
      <c r="BT1015" s="18"/>
      <c r="BV1015" s="18"/>
      <c r="BW1015" s="18"/>
      <c r="CD1015" s="18"/>
      <c r="CG1015" s="18"/>
      <c r="CR1015" s="18"/>
      <c r="CV1015" s="18"/>
      <c r="DA1015" s="18"/>
      <c r="DL1015" s="18"/>
      <c r="DN1015" s="18"/>
      <c r="DS1015" s="43" t="s">
        <v>397</v>
      </c>
    </row>
    <row r="1016" spans="4:123" x14ac:dyDescent="0.25">
      <c r="D1016" s="12"/>
      <c r="E1016" s="14"/>
      <c r="H1016" s="16"/>
      <c r="I1016" s="11"/>
      <c r="J1016" s="39"/>
      <c r="K1016" s="39"/>
      <c r="L1016" s="39"/>
      <c r="M1016" s="39"/>
      <c r="N1016" s="42"/>
      <c r="O1016" s="8"/>
      <c r="P1016" s="9"/>
      <c r="Q1016" s="9"/>
      <c r="R1016" s="8"/>
      <c r="S1016" s="9"/>
      <c r="T1016" s="9"/>
      <c r="U1016" s="8"/>
      <c r="V1016" s="9"/>
      <c r="W1016" s="9"/>
      <c r="X1016" s="9"/>
      <c r="Y1016" s="8"/>
      <c r="Z1016" s="9"/>
      <c r="AA1016" s="8"/>
      <c r="AT1016" s="8"/>
      <c r="AV1016" s="31"/>
      <c r="AY1016" s="31"/>
      <c r="AZ1016" s="21"/>
      <c r="BA1016" s="23"/>
      <c r="BN1016" s="18"/>
      <c r="BP1016" s="54"/>
      <c r="BR1016" s="54"/>
      <c r="BT1016" s="18"/>
      <c r="BV1016" s="18"/>
      <c r="BW1016" s="18"/>
      <c r="CD1016" s="18"/>
      <c r="CG1016" s="18"/>
      <c r="CR1016" s="18"/>
      <c r="CV1016" s="18"/>
      <c r="DA1016" s="18"/>
      <c r="DL1016" s="18"/>
      <c r="DN1016" s="18"/>
      <c r="DS1016" s="43" t="s">
        <v>397</v>
      </c>
    </row>
    <row r="1017" spans="4:123" x14ac:dyDescent="0.25">
      <c r="D1017" s="12"/>
      <c r="E1017" s="14"/>
      <c r="H1017" s="16"/>
      <c r="I1017" s="11"/>
      <c r="J1017" s="39"/>
      <c r="K1017" s="39"/>
      <c r="L1017" s="39"/>
      <c r="M1017" s="39"/>
      <c r="N1017" s="42"/>
      <c r="O1017" s="8"/>
      <c r="P1017" s="9"/>
      <c r="Q1017" s="9"/>
      <c r="R1017" s="8"/>
      <c r="S1017" s="9"/>
      <c r="T1017" s="9"/>
      <c r="U1017" s="8"/>
      <c r="V1017" s="9"/>
      <c r="W1017" s="9"/>
      <c r="X1017" s="9"/>
      <c r="Y1017" s="8"/>
      <c r="Z1017" s="9"/>
      <c r="AA1017" s="8"/>
      <c r="AT1017" s="8"/>
      <c r="AV1017" s="31"/>
      <c r="AY1017" s="31"/>
      <c r="AZ1017" s="21"/>
      <c r="BA1017" s="23"/>
      <c r="BN1017" s="18"/>
      <c r="BP1017" s="54"/>
      <c r="BR1017" s="54"/>
      <c r="BT1017" s="18"/>
      <c r="BV1017" s="18"/>
      <c r="BW1017" s="18"/>
      <c r="CD1017" s="18"/>
      <c r="CG1017" s="18"/>
      <c r="CR1017" s="18"/>
      <c r="CV1017" s="18"/>
      <c r="DA1017" s="18"/>
      <c r="DL1017" s="18"/>
      <c r="DN1017" s="18"/>
      <c r="DS1017" s="43" t="s">
        <v>397</v>
      </c>
    </row>
    <row r="1018" spans="4:123" x14ac:dyDescent="0.25">
      <c r="D1018" s="12"/>
      <c r="E1018" s="14"/>
      <c r="H1018" s="16"/>
      <c r="I1018" s="11"/>
      <c r="J1018" s="39"/>
      <c r="K1018" s="39"/>
      <c r="L1018" s="39"/>
      <c r="M1018" s="39"/>
      <c r="N1018" s="42"/>
      <c r="O1018" s="8"/>
      <c r="P1018" s="9"/>
      <c r="Q1018" s="9"/>
      <c r="R1018" s="8"/>
      <c r="S1018" s="9"/>
      <c r="T1018" s="9"/>
      <c r="U1018" s="8"/>
      <c r="V1018" s="9"/>
      <c r="W1018" s="9"/>
      <c r="X1018" s="9"/>
      <c r="Y1018" s="8"/>
      <c r="Z1018" s="9"/>
      <c r="AA1018" s="8"/>
      <c r="AT1018" s="8"/>
      <c r="AV1018" s="31"/>
      <c r="AY1018" s="31"/>
      <c r="AZ1018" s="21"/>
      <c r="BA1018" s="23"/>
      <c r="BN1018" s="18"/>
      <c r="BP1018" s="54"/>
      <c r="BR1018" s="54"/>
      <c r="BT1018" s="18"/>
      <c r="BV1018" s="18"/>
      <c r="BW1018" s="18"/>
      <c r="CD1018" s="18"/>
      <c r="CG1018" s="18"/>
      <c r="CR1018" s="18"/>
      <c r="CV1018" s="18"/>
      <c r="DA1018" s="18"/>
      <c r="DL1018" s="18"/>
      <c r="DN1018" s="18"/>
      <c r="DS1018" s="43" t="s">
        <v>397</v>
      </c>
    </row>
    <row r="1019" spans="4:123" x14ac:dyDescent="0.25">
      <c r="D1019" s="12"/>
      <c r="E1019" s="14"/>
      <c r="H1019" s="16"/>
      <c r="I1019" s="11"/>
      <c r="J1019" s="39"/>
      <c r="K1019" s="39"/>
      <c r="L1019" s="39"/>
      <c r="M1019" s="39"/>
      <c r="N1019" s="42"/>
      <c r="O1019" s="8"/>
      <c r="P1019" s="9"/>
      <c r="Q1019" s="9"/>
      <c r="R1019" s="8"/>
      <c r="S1019" s="9"/>
      <c r="T1019" s="9"/>
      <c r="U1019" s="8"/>
      <c r="V1019" s="9"/>
      <c r="W1019" s="9"/>
      <c r="X1019" s="9"/>
      <c r="Y1019" s="8"/>
      <c r="Z1019" s="9"/>
      <c r="AA1019" s="8"/>
      <c r="AT1019" s="8"/>
      <c r="AV1019" s="31"/>
      <c r="AY1019" s="31"/>
      <c r="AZ1019" s="21"/>
      <c r="BA1019" s="23"/>
      <c r="BN1019" s="18"/>
      <c r="BP1019" s="54"/>
      <c r="BR1019" s="54"/>
      <c r="BT1019" s="18"/>
      <c r="BV1019" s="18"/>
      <c r="BW1019" s="18"/>
      <c r="CD1019" s="18"/>
      <c r="CG1019" s="18"/>
      <c r="CR1019" s="18"/>
      <c r="CV1019" s="18"/>
      <c r="DA1019" s="18"/>
      <c r="DL1019" s="18"/>
      <c r="DN1019" s="18"/>
      <c r="DS1019" s="43" t="s">
        <v>397</v>
      </c>
    </row>
    <row r="1020" spans="4:123" x14ac:dyDescent="0.25">
      <c r="D1020" s="12"/>
      <c r="E1020" s="14"/>
      <c r="H1020" s="16"/>
      <c r="I1020" s="11"/>
      <c r="J1020" s="39"/>
      <c r="K1020" s="39"/>
      <c r="L1020" s="39"/>
      <c r="M1020" s="39"/>
      <c r="N1020" s="42"/>
      <c r="O1020" s="8"/>
      <c r="P1020" s="9"/>
      <c r="Q1020" s="9"/>
      <c r="R1020" s="8"/>
      <c r="S1020" s="9"/>
      <c r="T1020" s="9"/>
      <c r="U1020" s="8"/>
      <c r="V1020" s="9"/>
      <c r="W1020" s="9"/>
      <c r="X1020" s="9"/>
      <c r="Y1020" s="8"/>
      <c r="Z1020" s="9"/>
      <c r="AA1020" s="8"/>
      <c r="AT1020" s="8"/>
      <c r="AV1020" s="31"/>
      <c r="AY1020" s="31"/>
      <c r="AZ1020" s="21"/>
      <c r="BA1020" s="23"/>
      <c r="BN1020" s="18"/>
      <c r="BP1020" s="54"/>
      <c r="BR1020" s="54"/>
      <c r="BT1020" s="18"/>
      <c r="BV1020" s="18"/>
      <c r="BW1020" s="18"/>
      <c r="CD1020" s="18"/>
      <c r="CG1020" s="18"/>
      <c r="CR1020" s="18"/>
      <c r="CV1020" s="18"/>
      <c r="DA1020" s="18"/>
      <c r="DL1020" s="18"/>
      <c r="DN1020" s="18"/>
      <c r="DS1020" s="43" t="s">
        <v>397</v>
      </c>
    </row>
    <row r="1021" spans="4:123" x14ac:dyDescent="0.25">
      <c r="D1021" s="12"/>
      <c r="E1021" s="14"/>
      <c r="H1021" s="16"/>
      <c r="I1021" s="11"/>
      <c r="J1021" s="39"/>
      <c r="K1021" s="39"/>
      <c r="L1021" s="39"/>
      <c r="M1021" s="39"/>
      <c r="N1021" s="42"/>
      <c r="O1021" s="8"/>
      <c r="P1021" s="9"/>
      <c r="Q1021" s="9"/>
      <c r="R1021" s="8"/>
      <c r="S1021" s="9"/>
      <c r="T1021" s="9"/>
      <c r="U1021" s="8"/>
      <c r="V1021" s="9"/>
      <c r="W1021" s="9"/>
      <c r="X1021" s="9"/>
      <c r="Y1021" s="8"/>
      <c r="Z1021" s="9"/>
      <c r="AA1021" s="8"/>
      <c r="AT1021" s="8"/>
      <c r="AV1021" s="31"/>
      <c r="AY1021" s="31"/>
      <c r="AZ1021" s="21"/>
      <c r="BA1021" s="23"/>
      <c r="BN1021" s="18"/>
      <c r="BP1021" s="54"/>
      <c r="BR1021" s="54"/>
      <c r="BT1021" s="18"/>
      <c r="BV1021" s="18"/>
      <c r="BW1021" s="18"/>
      <c r="CD1021" s="18"/>
      <c r="CG1021" s="18"/>
      <c r="CR1021" s="18"/>
      <c r="CV1021" s="18"/>
      <c r="DA1021" s="18"/>
      <c r="DL1021" s="18"/>
      <c r="DN1021" s="18"/>
      <c r="DS1021" s="43" t="s">
        <v>397</v>
      </c>
    </row>
    <row r="1022" spans="4:123" x14ac:dyDescent="0.25">
      <c r="D1022" s="12"/>
      <c r="E1022" s="14"/>
      <c r="H1022" s="16"/>
      <c r="I1022" s="11"/>
      <c r="J1022" s="39"/>
      <c r="K1022" s="39"/>
      <c r="L1022" s="39"/>
      <c r="M1022" s="39"/>
      <c r="N1022" s="42"/>
      <c r="O1022" s="8"/>
      <c r="P1022" s="9"/>
      <c r="Q1022" s="9"/>
      <c r="R1022" s="8"/>
      <c r="S1022" s="9"/>
      <c r="T1022" s="9"/>
      <c r="U1022" s="8"/>
      <c r="V1022" s="9"/>
      <c r="W1022" s="9"/>
      <c r="X1022" s="9"/>
      <c r="Y1022" s="8"/>
      <c r="Z1022" s="9"/>
      <c r="AA1022" s="8"/>
      <c r="AT1022" s="8"/>
      <c r="AV1022" s="31"/>
      <c r="AY1022" s="31"/>
      <c r="AZ1022" s="21"/>
      <c r="BA1022" s="23"/>
      <c r="BN1022" s="18"/>
      <c r="BP1022" s="54"/>
      <c r="BR1022" s="54"/>
      <c r="BT1022" s="18"/>
      <c r="BV1022" s="18"/>
      <c r="BW1022" s="18"/>
      <c r="CD1022" s="18"/>
      <c r="CG1022" s="18"/>
      <c r="CR1022" s="18"/>
      <c r="CV1022" s="18"/>
      <c r="DA1022" s="18"/>
      <c r="DL1022" s="18"/>
      <c r="DN1022" s="18"/>
      <c r="DS1022" s="43" t="s">
        <v>397</v>
      </c>
    </row>
    <row r="1023" spans="4:123" x14ac:dyDescent="0.25">
      <c r="D1023" s="12"/>
      <c r="E1023" s="14"/>
      <c r="H1023" s="16"/>
      <c r="I1023" s="11"/>
      <c r="J1023" s="39"/>
      <c r="K1023" s="39"/>
      <c r="L1023" s="39"/>
      <c r="M1023" s="39"/>
      <c r="N1023" s="42"/>
      <c r="O1023" s="8"/>
      <c r="P1023" s="9"/>
      <c r="Q1023" s="9"/>
      <c r="R1023" s="8"/>
      <c r="S1023" s="9"/>
      <c r="T1023" s="9"/>
      <c r="U1023" s="8"/>
      <c r="V1023" s="9"/>
      <c r="W1023" s="9"/>
      <c r="X1023" s="9"/>
      <c r="Y1023" s="8"/>
      <c r="Z1023" s="9"/>
      <c r="AA1023" s="8"/>
      <c r="AT1023" s="8"/>
      <c r="AV1023" s="31"/>
      <c r="AY1023" s="31"/>
      <c r="AZ1023" s="21"/>
      <c r="BA1023" s="23"/>
      <c r="BN1023" s="18"/>
      <c r="BP1023" s="54"/>
      <c r="BR1023" s="54"/>
      <c r="BT1023" s="18"/>
      <c r="BV1023" s="18"/>
      <c r="BW1023" s="18"/>
      <c r="CD1023" s="18"/>
      <c r="CG1023" s="18"/>
      <c r="CR1023" s="18"/>
      <c r="CV1023" s="18"/>
      <c r="DA1023" s="18"/>
      <c r="DL1023" s="18"/>
      <c r="DN1023" s="18"/>
      <c r="DS1023" s="43" t="s">
        <v>397</v>
      </c>
    </row>
    <row r="1024" spans="4:123" x14ac:dyDescent="0.25">
      <c r="D1024" s="12"/>
      <c r="E1024" s="14"/>
      <c r="H1024" s="16"/>
      <c r="I1024" s="11"/>
      <c r="J1024" s="39"/>
      <c r="K1024" s="39"/>
      <c r="L1024" s="39"/>
      <c r="M1024" s="39"/>
      <c r="N1024" s="42"/>
      <c r="O1024" s="8"/>
      <c r="P1024" s="9"/>
      <c r="Q1024" s="9"/>
      <c r="R1024" s="8"/>
      <c r="S1024" s="9"/>
      <c r="T1024" s="9"/>
      <c r="U1024" s="8"/>
      <c r="V1024" s="9"/>
      <c r="W1024" s="9"/>
      <c r="X1024" s="9"/>
      <c r="Y1024" s="8"/>
      <c r="Z1024" s="9"/>
      <c r="AA1024" s="8"/>
      <c r="AT1024" s="8"/>
      <c r="AV1024" s="31"/>
      <c r="AY1024" s="31"/>
      <c r="AZ1024" s="21"/>
      <c r="BA1024" s="23"/>
      <c r="BN1024" s="18"/>
      <c r="BP1024" s="54"/>
      <c r="BR1024" s="54"/>
      <c r="BT1024" s="18"/>
      <c r="BV1024" s="18"/>
      <c r="BW1024" s="18"/>
      <c r="CD1024" s="18"/>
      <c r="CG1024" s="18"/>
      <c r="CR1024" s="18"/>
      <c r="CV1024" s="18"/>
      <c r="DA1024" s="18"/>
      <c r="DL1024" s="18"/>
      <c r="DN1024" s="18"/>
      <c r="DS1024" s="43" t="s">
        <v>397</v>
      </c>
    </row>
    <row r="1025" spans="4:123" x14ac:dyDescent="0.25">
      <c r="D1025" s="12"/>
      <c r="E1025" s="14"/>
      <c r="H1025" s="16"/>
      <c r="I1025" s="11"/>
      <c r="J1025" s="39"/>
      <c r="K1025" s="39"/>
      <c r="L1025" s="39"/>
      <c r="M1025" s="39"/>
      <c r="N1025" s="42"/>
      <c r="O1025" s="8"/>
      <c r="P1025" s="9"/>
      <c r="Q1025" s="9"/>
      <c r="R1025" s="8"/>
      <c r="S1025" s="9"/>
      <c r="T1025" s="9"/>
      <c r="U1025" s="8"/>
      <c r="V1025" s="9"/>
      <c r="W1025" s="9"/>
      <c r="X1025" s="9"/>
      <c r="Y1025" s="8"/>
      <c r="Z1025" s="9"/>
      <c r="AA1025" s="8"/>
      <c r="AT1025" s="8"/>
      <c r="AV1025" s="31"/>
      <c r="AY1025" s="31"/>
      <c r="AZ1025" s="21"/>
      <c r="BA1025" s="23"/>
      <c r="BN1025" s="18"/>
      <c r="BP1025" s="54"/>
      <c r="BR1025" s="54"/>
      <c r="BT1025" s="18"/>
      <c r="BV1025" s="18"/>
      <c r="BW1025" s="18"/>
      <c r="CD1025" s="18"/>
      <c r="CG1025" s="18"/>
      <c r="CR1025" s="18"/>
      <c r="CV1025" s="18"/>
      <c r="DA1025" s="18"/>
      <c r="DL1025" s="18"/>
      <c r="DN1025" s="18"/>
      <c r="DS1025" s="43" t="s">
        <v>397</v>
      </c>
    </row>
    <row r="1026" spans="4:123" x14ac:dyDescent="0.25">
      <c r="D1026" s="12"/>
      <c r="E1026" s="14"/>
      <c r="H1026" s="16"/>
      <c r="I1026" s="11"/>
      <c r="J1026" s="39"/>
      <c r="K1026" s="39"/>
      <c r="L1026" s="39"/>
      <c r="M1026" s="39"/>
      <c r="N1026" s="42"/>
      <c r="O1026" s="8"/>
      <c r="P1026" s="9"/>
      <c r="Q1026" s="9"/>
      <c r="R1026" s="8"/>
      <c r="S1026" s="9"/>
      <c r="T1026" s="9"/>
      <c r="U1026" s="8"/>
      <c r="V1026" s="9"/>
      <c r="W1026" s="9"/>
      <c r="X1026" s="9"/>
      <c r="Y1026" s="8"/>
      <c r="Z1026" s="9"/>
      <c r="AA1026" s="8"/>
      <c r="AT1026" s="8"/>
      <c r="AV1026" s="31"/>
      <c r="AY1026" s="31"/>
      <c r="AZ1026" s="21"/>
      <c r="BA1026" s="23"/>
      <c r="BN1026" s="18"/>
      <c r="BP1026" s="54"/>
      <c r="BR1026" s="54"/>
      <c r="BT1026" s="18"/>
      <c r="BV1026" s="18"/>
      <c r="BW1026" s="18"/>
      <c r="CD1026" s="18"/>
      <c r="CG1026" s="18"/>
      <c r="CR1026" s="18"/>
      <c r="CV1026" s="18"/>
      <c r="DA1026" s="18"/>
      <c r="DL1026" s="18"/>
      <c r="DN1026" s="18"/>
      <c r="DS1026" s="43" t="s">
        <v>397</v>
      </c>
    </row>
    <row r="1027" spans="4:123" x14ac:dyDescent="0.25">
      <c r="D1027" s="12"/>
      <c r="E1027" s="14"/>
      <c r="H1027" s="16"/>
      <c r="I1027" s="11"/>
      <c r="J1027" s="39"/>
      <c r="K1027" s="39"/>
      <c r="L1027" s="39"/>
      <c r="M1027" s="39"/>
      <c r="N1027" s="42"/>
      <c r="O1027" s="8"/>
      <c r="P1027" s="9"/>
      <c r="Q1027" s="9"/>
      <c r="R1027" s="8"/>
      <c r="S1027" s="9"/>
      <c r="T1027" s="9"/>
      <c r="U1027" s="8"/>
      <c r="V1027" s="9"/>
      <c r="W1027" s="9"/>
      <c r="X1027" s="9"/>
      <c r="Y1027" s="8"/>
      <c r="Z1027" s="9"/>
      <c r="AA1027" s="8"/>
      <c r="AT1027" s="8"/>
      <c r="AV1027" s="31"/>
      <c r="AY1027" s="31"/>
      <c r="AZ1027" s="21"/>
      <c r="BA1027" s="23"/>
      <c r="BN1027" s="18"/>
      <c r="BP1027" s="54"/>
      <c r="BR1027" s="54"/>
      <c r="BT1027" s="18"/>
      <c r="BV1027" s="18"/>
      <c r="BW1027" s="18"/>
      <c r="CD1027" s="18"/>
      <c r="CG1027" s="18"/>
      <c r="CR1027" s="18"/>
      <c r="CV1027" s="18"/>
      <c r="DA1027" s="18"/>
      <c r="DL1027" s="18"/>
      <c r="DN1027" s="18"/>
      <c r="DS1027" s="43" t="s">
        <v>397</v>
      </c>
    </row>
    <row r="1028" spans="4:123" x14ac:dyDescent="0.25">
      <c r="D1028" s="12"/>
      <c r="E1028" s="14"/>
      <c r="H1028" s="16"/>
      <c r="I1028" s="11"/>
      <c r="J1028" s="39"/>
      <c r="K1028" s="39"/>
      <c r="L1028" s="39"/>
      <c r="M1028" s="39"/>
      <c r="N1028" s="42"/>
      <c r="O1028" s="8"/>
      <c r="P1028" s="9"/>
      <c r="Q1028" s="9"/>
      <c r="R1028" s="8"/>
      <c r="S1028" s="9"/>
      <c r="T1028" s="9"/>
      <c r="U1028" s="8"/>
      <c r="V1028" s="9"/>
      <c r="W1028" s="9"/>
      <c r="X1028" s="9"/>
      <c r="Y1028" s="8"/>
      <c r="Z1028" s="9"/>
      <c r="AA1028" s="8"/>
      <c r="AT1028" s="8"/>
      <c r="AV1028" s="31"/>
      <c r="AY1028" s="31"/>
      <c r="AZ1028" s="21"/>
      <c r="BA1028" s="23"/>
      <c r="BN1028" s="18"/>
      <c r="BP1028" s="54"/>
      <c r="BR1028" s="54"/>
      <c r="BT1028" s="18"/>
      <c r="BV1028" s="18"/>
      <c r="BW1028" s="18"/>
      <c r="CD1028" s="18"/>
      <c r="CG1028" s="18"/>
      <c r="CR1028" s="18"/>
      <c r="CV1028" s="18"/>
      <c r="DA1028" s="18"/>
      <c r="DL1028" s="18"/>
      <c r="DN1028" s="18"/>
      <c r="DS1028" s="43" t="s">
        <v>397</v>
      </c>
    </row>
    <row r="1029" spans="4:123" x14ac:dyDescent="0.25">
      <c r="D1029" s="12"/>
      <c r="E1029" s="14"/>
      <c r="H1029" s="16"/>
      <c r="I1029" s="11"/>
      <c r="J1029" s="39"/>
      <c r="K1029" s="39"/>
      <c r="L1029" s="39"/>
      <c r="M1029" s="39"/>
      <c r="N1029" s="42"/>
      <c r="O1029" s="8"/>
      <c r="P1029" s="9"/>
      <c r="Q1029" s="9"/>
      <c r="R1029" s="8"/>
      <c r="S1029" s="9"/>
      <c r="T1029" s="9"/>
      <c r="U1029" s="8"/>
      <c r="V1029" s="9"/>
      <c r="W1029" s="9"/>
      <c r="X1029" s="9"/>
      <c r="Y1029" s="8"/>
      <c r="Z1029" s="9"/>
      <c r="AA1029" s="8"/>
      <c r="AT1029" s="8"/>
      <c r="AV1029" s="31"/>
      <c r="AY1029" s="31"/>
      <c r="AZ1029" s="21"/>
      <c r="BA1029" s="23"/>
      <c r="BN1029" s="18"/>
      <c r="BP1029" s="54"/>
      <c r="BR1029" s="54"/>
      <c r="BT1029" s="18"/>
      <c r="BV1029" s="18"/>
      <c r="BW1029" s="18"/>
      <c r="CD1029" s="18"/>
      <c r="CG1029" s="18"/>
      <c r="CR1029" s="18"/>
      <c r="CV1029" s="18"/>
      <c r="DA1029" s="18"/>
      <c r="DL1029" s="18"/>
      <c r="DN1029" s="18"/>
      <c r="DS1029" s="43" t="s">
        <v>397</v>
      </c>
    </row>
    <row r="1030" spans="4:123" x14ac:dyDescent="0.25">
      <c r="D1030" s="12"/>
      <c r="E1030" s="14"/>
      <c r="H1030" s="16"/>
      <c r="I1030" s="11"/>
      <c r="J1030" s="39"/>
      <c r="K1030" s="39"/>
      <c r="L1030" s="39"/>
      <c r="M1030" s="39"/>
      <c r="N1030" s="42"/>
      <c r="O1030" s="8"/>
      <c r="P1030" s="9"/>
      <c r="Q1030" s="9"/>
      <c r="R1030" s="8"/>
      <c r="S1030" s="9"/>
      <c r="T1030" s="9"/>
      <c r="U1030" s="8"/>
      <c r="V1030" s="9"/>
      <c r="W1030" s="9"/>
      <c r="X1030" s="9"/>
      <c r="Y1030" s="8"/>
      <c r="Z1030" s="9"/>
      <c r="AA1030" s="8"/>
      <c r="AT1030" s="8"/>
      <c r="AV1030" s="31"/>
      <c r="AY1030" s="31"/>
      <c r="AZ1030" s="21"/>
      <c r="BA1030" s="23"/>
      <c r="BN1030" s="18"/>
      <c r="BP1030" s="54"/>
      <c r="BR1030" s="54"/>
      <c r="BT1030" s="18"/>
      <c r="BV1030" s="18"/>
      <c r="BW1030" s="18"/>
      <c r="CD1030" s="18"/>
      <c r="CG1030" s="18"/>
      <c r="CR1030" s="18"/>
      <c r="CV1030" s="18"/>
      <c r="DA1030" s="18"/>
      <c r="DL1030" s="18"/>
      <c r="DN1030" s="18"/>
      <c r="DS1030" s="43" t="s">
        <v>397</v>
      </c>
    </row>
    <row r="1031" spans="4:123" x14ac:dyDescent="0.25">
      <c r="D1031" s="12"/>
      <c r="E1031" s="14"/>
      <c r="H1031" s="16"/>
      <c r="I1031" s="11"/>
      <c r="J1031" s="39"/>
      <c r="K1031" s="39"/>
      <c r="L1031" s="39"/>
      <c r="M1031" s="39"/>
      <c r="N1031" s="42"/>
      <c r="O1031" s="8"/>
      <c r="P1031" s="9"/>
      <c r="Q1031" s="9"/>
      <c r="R1031" s="8"/>
      <c r="S1031" s="9"/>
      <c r="T1031" s="9"/>
      <c r="U1031" s="8"/>
      <c r="V1031" s="9"/>
      <c r="W1031" s="9"/>
      <c r="X1031" s="9"/>
      <c r="Y1031" s="8"/>
      <c r="Z1031" s="9"/>
      <c r="AA1031" s="8"/>
      <c r="AT1031" s="8"/>
      <c r="AV1031" s="31"/>
      <c r="AY1031" s="31"/>
      <c r="AZ1031" s="21"/>
      <c r="BA1031" s="23"/>
      <c r="BN1031" s="18"/>
      <c r="BP1031" s="54"/>
      <c r="BR1031" s="54"/>
      <c r="BT1031" s="18"/>
      <c r="BV1031" s="18"/>
      <c r="BW1031" s="18"/>
      <c r="CD1031" s="18"/>
      <c r="CG1031" s="18"/>
      <c r="CR1031" s="18"/>
      <c r="CV1031" s="18"/>
      <c r="DA1031" s="18"/>
      <c r="DL1031" s="18"/>
      <c r="DN1031" s="18"/>
      <c r="DS1031" s="43" t="s">
        <v>397</v>
      </c>
    </row>
    <row r="1032" spans="4:123" x14ac:dyDescent="0.25">
      <c r="D1032" s="12"/>
      <c r="E1032" s="14"/>
      <c r="H1032" s="16"/>
      <c r="I1032" s="11"/>
      <c r="J1032" s="39"/>
      <c r="K1032" s="39"/>
      <c r="L1032" s="39"/>
      <c r="M1032" s="39"/>
      <c r="N1032" s="42"/>
      <c r="O1032" s="8"/>
      <c r="P1032" s="9"/>
      <c r="Q1032" s="9"/>
      <c r="R1032" s="8"/>
      <c r="S1032" s="9"/>
      <c r="T1032" s="9"/>
      <c r="U1032" s="8"/>
      <c r="V1032" s="9"/>
      <c r="W1032" s="9"/>
      <c r="X1032" s="9"/>
      <c r="Y1032" s="8"/>
      <c r="Z1032" s="9"/>
      <c r="AA1032" s="8"/>
      <c r="AT1032" s="8"/>
      <c r="AV1032" s="31"/>
      <c r="AY1032" s="31"/>
      <c r="AZ1032" s="21"/>
      <c r="BA1032" s="23"/>
      <c r="BN1032" s="18"/>
      <c r="BP1032" s="54"/>
      <c r="BR1032" s="54"/>
      <c r="BT1032" s="18"/>
      <c r="BV1032" s="18"/>
      <c r="BW1032" s="18"/>
      <c r="CD1032" s="18"/>
      <c r="CG1032" s="18"/>
      <c r="CR1032" s="18"/>
      <c r="CV1032" s="18"/>
      <c r="DA1032" s="18"/>
      <c r="DL1032" s="18"/>
      <c r="DN1032" s="18"/>
      <c r="DS1032" s="43" t="s">
        <v>397</v>
      </c>
    </row>
    <row r="1033" spans="4:123" x14ac:dyDescent="0.25">
      <c r="D1033" s="12"/>
      <c r="E1033" s="14"/>
      <c r="H1033" s="16"/>
      <c r="I1033" s="11"/>
      <c r="J1033" s="39"/>
      <c r="K1033" s="39"/>
      <c r="L1033" s="39"/>
      <c r="M1033" s="39"/>
      <c r="N1033" s="42"/>
      <c r="O1033" s="8"/>
      <c r="P1033" s="9"/>
      <c r="Q1033" s="9"/>
      <c r="R1033" s="8"/>
      <c r="S1033" s="9"/>
      <c r="T1033" s="9"/>
      <c r="U1033" s="8"/>
      <c r="V1033" s="9"/>
      <c r="W1033" s="9"/>
      <c r="X1033" s="9"/>
      <c r="Y1033" s="8"/>
      <c r="Z1033" s="9"/>
      <c r="AA1033" s="8"/>
      <c r="AT1033" s="8"/>
      <c r="AV1033" s="31"/>
      <c r="AY1033" s="31"/>
      <c r="AZ1033" s="21"/>
      <c r="BA1033" s="23"/>
      <c r="BN1033" s="18"/>
      <c r="BP1033" s="54"/>
      <c r="BR1033" s="54"/>
      <c r="BT1033" s="18"/>
      <c r="BV1033" s="18"/>
      <c r="BW1033" s="18"/>
      <c r="CD1033" s="18"/>
      <c r="CG1033" s="18"/>
      <c r="CR1033" s="18"/>
      <c r="CV1033" s="18"/>
      <c r="DA1033" s="18"/>
      <c r="DL1033" s="18"/>
      <c r="DN1033" s="18"/>
      <c r="DS1033" s="43" t="s">
        <v>397</v>
      </c>
    </row>
    <row r="1034" spans="4:123" x14ac:dyDescent="0.25">
      <c r="D1034" s="12"/>
      <c r="E1034" s="14"/>
      <c r="H1034" s="16"/>
      <c r="I1034" s="11"/>
      <c r="J1034" s="39"/>
      <c r="K1034" s="39"/>
      <c r="L1034" s="39"/>
      <c r="M1034" s="39"/>
      <c r="N1034" s="42"/>
      <c r="O1034" s="8"/>
      <c r="P1034" s="9"/>
      <c r="Q1034" s="9"/>
      <c r="R1034" s="8"/>
      <c r="S1034" s="9"/>
      <c r="T1034" s="9"/>
      <c r="U1034" s="8"/>
      <c r="V1034" s="9"/>
      <c r="W1034" s="9"/>
      <c r="X1034" s="9"/>
      <c r="Y1034" s="8"/>
      <c r="Z1034" s="9"/>
      <c r="AA1034" s="8"/>
      <c r="AT1034" s="8"/>
      <c r="AV1034" s="31"/>
      <c r="AY1034" s="31"/>
      <c r="AZ1034" s="21"/>
      <c r="BA1034" s="23"/>
      <c r="BN1034" s="18"/>
      <c r="BP1034" s="54"/>
      <c r="BR1034" s="54"/>
      <c r="BT1034" s="18"/>
      <c r="BV1034" s="18"/>
      <c r="BW1034" s="18"/>
      <c r="CD1034" s="18"/>
      <c r="CG1034" s="18"/>
      <c r="CR1034" s="18"/>
      <c r="CV1034" s="18"/>
      <c r="DA1034" s="18"/>
      <c r="DL1034" s="18"/>
      <c r="DN1034" s="18"/>
      <c r="DS1034" s="43" t="s">
        <v>397</v>
      </c>
    </row>
    <row r="1035" spans="4:123" x14ac:dyDescent="0.25">
      <c r="D1035" s="12"/>
      <c r="E1035" s="14"/>
      <c r="H1035" s="16"/>
      <c r="I1035" s="11"/>
      <c r="J1035" s="39"/>
      <c r="K1035" s="39"/>
      <c r="L1035" s="39"/>
      <c r="M1035" s="39"/>
      <c r="N1035" s="42"/>
      <c r="O1035" s="8"/>
      <c r="P1035" s="9"/>
      <c r="Q1035" s="9"/>
      <c r="R1035" s="8"/>
      <c r="S1035" s="9"/>
      <c r="T1035" s="9"/>
      <c r="U1035" s="8"/>
      <c r="V1035" s="9"/>
      <c r="W1035" s="9"/>
      <c r="X1035" s="9"/>
      <c r="Y1035" s="8"/>
      <c r="Z1035" s="9"/>
      <c r="AA1035" s="8"/>
      <c r="AT1035" s="8"/>
      <c r="AV1035" s="31"/>
      <c r="AY1035" s="31"/>
      <c r="AZ1035" s="21"/>
      <c r="BA1035" s="23"/>
      <c r="BN1035" s="18"/>
      <c r="BP1035" s="54"/>
      <c r="BR1035" s="54"/>
      <c r="BT1035" s="18"/>
      <c r="BV1035" s="18"/>
      <c r="BW1035" s="18"/>
      <c r="CD1035" s="18"/>
      <c r="CG1035" s="18"/>
      <c r="CR1035" s="18"/>
      <c r="CV1035" s="18"/>
      <c r="DA1035" s="18"/>
      <c r="DL1035" s="18"/>
      <c r="DN1035" s="18"/>
      <c r="DS1035" s="43" t="s">
        <v>397</v>
      </c>
    </row>
    <row r="1036" spans="4:123" x14ac:dyDescent="0.25">
      <c r="D1036" s="12"/>
      <c r="E1036" s="14"/>
      <c r="H1036" s="16"/>
      <c r="I1036" s="11"/>
      <c r="J1036" s="39"/>
      <c r="K1036" s="39"/>
      <c r="L1036" s="39"/>
      <c r="M1036" s="39"/>
      <c r="N1036" s="42"/>
      <c r="O1036" s="8"/>
      <c r="P1036" s="9"/>
      <c r="Q1036" s="9"/>
      <c r="R1036" s="8"/>
      <c r="S1036" s="9"/>
      <c r="T1036" s="9"/>
      <c r="U1036" s="8"/>
      <c r="V1036" s="9"/>
      <c r="W1036" s="9"/>
      <c r="X1036" s="9"/>
      <c r="Y1036" s="8"/>
      <c r="Z1036" s="9"/>
      <c r="AA1036" s="8"/>
      <c r="AT1036" s="8"/>
      <c r="AV1036" s="31"/>
      <c r="AY1036" s="31"/>
      <c r="AZ1036" s="21"/>
      <c r="BA1036" s="23"/>
      <c r="BN1036" s="18"/>
      <c r="BP1036" s="54"/>
      <c r="BR1036" s="54"/>
      <c r="BT1036" s="18"/>
      <c r="BV1036" s="18"/>
      <c r="BW1036" s="18"/>
      <c r="CD1036" s="18"/>
      <c r="CG1036" s="18"/>
      <c r="CR1036" s="18"/>
      <c r="CV1036" s="18"/>
      <c r="DA1036" s="18"/>
      <c r="DL1036" s="18"/>
      <c r="DN1036" s="18"/>
      <c r="DS1036" s="43" t="s">
        <v>397</v>
      </c>
    </row>
    <row r="1037" spans="4:123" x14ac:dyDescent="0.25">
      <c r="D1037" s="12"/>
      <c r="E1037" s="14"/>
      <c r="H1037" s="16"/>
      <c r="I1037" s="11"/>
      <c r="J1037" s="39"/>
      <c r="K1037" s="39"/>
      <c r="L1037" s="39"/>
      <c r="M1037" s="39"/>
      <c r="N1037" s="42"/>
      <c r="O1037" s="8"/>
      <c r="P1037" s="9"/>
      <c r="Q1037" s="9"/>
      <c r="R1037" s="8"/>
      <c r="S1037" s="9"/>
      <c r="T1037" s="9"/>
      <c r="U1037" s="8"/>
      <c r="V1037" s="9"/>
      <c r="W1037" s="9"/>
      <c r="X1037" s="9"/>
      <c r="Y1037" s="8"/>
      <c r="Z1037" s="9"/>
      <c r="AA1037" s="8"/>
      <c r="AT1037" s="8"/>
      <c r="AV1037" s="31"/>
      <c r="AY1037" s="31"/>
      <c r="AZ1037" s="21"/>
      <c r="BA1037" s="23"/>
      <c r="BN1037" s="18"/>
      <c r="BP1037" s="54"/>
      <c r="BR1037" s="54"/>
      <c r="BT1037" s="18"/>
      <c r="BV1037" s="18"/>
      <c r="BW1037" s="18"/>
      <c r="CD1037" s="18"/>
      <c r="CG1037" s="18"/>
      <c r="CR1037" s="18"/>
      <c r="CV1037" s="18"/>
      <c r="DA1037" s="18"/>
      <c r="DL1037" s="18"/>
      <c r="DN1037" s="18"/>
      <c r="DS1037" s="43" t="s">
        <v>397</v>
      </c>
    </row>
    <row r="1038" spans="4:123" x14ac:dyDescent="0.25">
      <c r="D1038" s="12"/>
      <c r="E1038" s="14"/>
      <c r="H1038" s="16"/>
      <c r="I1038" s="11"/>
      <c r="J1038" s="39"/>
      <c r="K1038" s="39"/>
      <c r="L1038" s="39"/>
      <c r="M1038" s="39"/>
      <c r="N1038" s="42"/>
      <c r="O1038" s="8"/>
      <c r="P1038" s="9"/>
      <c r="Q1038" s="9"/>
      <c r="R1038" s="8"/>
      <c r="S1038" s="9"/>
      <c r="T1038" s="9"/>
      <c r="U1038" s="8"/>
      <c r="V1038" s="9"/>
      <c r="W1038" s="9"/>
      <c r="X1038" s="9"/>
      <c r="Y1038" s="8"/>
      <c r="Z1038" s="9"/>
      <c r="AA1038" s="8"/>
      <c r="AT1038" s="8"/>
      <c r="AV1038" s="31"/>
      <c r="AY1038" s="31"/>
      <c r="AZ1038" s="21"/>
      <c r="BA1038" s="23"/>
      <c r="BN1038" s="18"/>
      <c r="BP1038" s="54"/>
      <c r="BR1038" s="54"/>
      <c r="BT1038" s="18"/>
      <c r="BV1038" s="18"/>
      <c r="BW1038" s="18"/>
      <c r="CD1038" s="18"/>
      <c r="CG1038" s="18"/>
      <c r="CR1038" s="18"/>
      <c r="CV1038" s="18"/>
      <c r="DA1038" s="18"/>
      <c r="DL1038" s="18"/>
      <c r="DN1038" s="18"/>
      <c r="DS1038" s="43" t="s">
        <v>397</v>
      </c>
    </row>
    <row r="1039" spans="4:123" x14ac:dyDescent="0.25">
      <c r="D1039" s="12"/>
      <c r="E1039" s="14"/>
      <c r="H1039" s="16"/>
      <c r="I1039" s="11"/>
      <c r="J1039" s="39"/>
      <c r="K1039" s="39"/>
      <c r="L1039" s="39"/>
      <c r="M1039" s="39"/>
      <c r="N1039" s="42"/>
      <c r="O1039" s="8"/>
      <c r="P1039" s="9"/>
      <c r="Q1039" s="9"/>
      <c r="R1039" s="8"/>
      <c r="S1039" s="9"/>
      <c r="T1039" s="9"/>
      <c r="U1039" s="8"/>
      <c r="V1039" s="9"/>
      <c r="W1039" s="9"/>
      <c r="X1039" s="9"/>
      <c r="Y1039" s="8"/>
      <c r="Z1039" s="9"/>
      <c r="AA1039" s="8"/>
      <c r="AT1039" s="8"/>
      <c r="AV1039" s="31"/>
      <c r="AY1039" s="31"/>
      <c r="AZ1039" s="21"/>
      <c r="BA1039" s="23"/>
      <c r="BN1039" s="18"/>
      <c r="BP1039" s="54"/>
      <c r="BR1039" s="54"/>
      <c r="BT1039" s="18"/>
      <c r="BV1039" s="18"/>
      <c r="BW1039" s="18"/>
      <c r="CD1039" s="18"/>
      <c r="CG1039" s="18"/>
      <c r="CR1039" s="18"/>
      <c r="CV1039" s="18"/>
      <c r="DA1039" s="18"/>
      <c r="DL1039" s="18"/>
      <c r="DN1039" s="18"/>
      <c r="DS1039" s="43" t="s">
        <v>397</v>
      </c>
    </row>
    <row r="1040" spans="4:123" x14ac:dyDescent="0.25">
      <c r="D1040" s="12"/>
      <c r="E1040" s="14"/>
      <c r="H1040" s="16"/>
      <c r="I1040" s="11"/>
      <c r="J1040" s="39"/>
      <c r="K1040" s="39"/>
      <c r="L1040" s="39"/>
      <c r="M1040" s="39"/>
      <c r="N1040" s="42"/>
      <c r="O1040" s="8"/>
      <c r="P1040" s="9"/>
      <c r="Q1040" s="9"/>
      <c r="R1040" s="8"/>
      <c r="S1040" s="9"/>
      <c r="T1040" s="9"/>
      <c r="U1040" s="8"/>
      <c r="V1040" s="9"/>
      <c r="W1040" s="9"/>
      <c r="X1040" s="9"/>
      <c r="Y1040" s="8"/>
      <c r="Z1040" s="9"/>
      <c r="AA1040" s="8"/>
      <c r="AT1040" s="8"/>
      <c r="AV1040" s="31"/>
      <c r="AY1040" s="31"/>
      <c r="AZ1040" s="21"/>
      <c r="BA1040" s="23"/>
      <c r="BN1040" s="18"/>
      <c r="BP1040" s="54"/>
      <c r="BR1040" s="54"/>
      <c r="BT1040" s="18"/>
      <c r="BV1040" s="18"/>
      <c r="BW1040" s="18"/>
      <c r="CD1040" s="18"/>
      <c r="CG1040" s="18"/>
      <c r="CR1040" s="18"/>
      <c r="CV1040" s="18"/>
      <c r="DA1040" s="18"/>
      <c r="DL1040" s="18"/>
      <c r="DN1040" s="18"/>
      <c r="DS1040" s="43" t="s">
        <v>397</v>
      </c>
    </row>
    <row r="1041" spans="4:123" x14ac:dyDescent="0.25">
      <c r="D1041" s="12"/>
      <c r="E1041" s="14"/>
      <c r="H1041" s="16"/>
      <c r="I1041" s="11"/>
      <c r="J1041" s="39"/>
      <c r="K1041" s="39"/>
      <c r="L1041" s="39"/>
      <c r="M1041" s="39"/>
      <c r="N1041" s="42"/>
      <c r="O1041" s="8"/>
      <c r="P1041" s="9"/>
      <c r="Q1041" s="9"/>
      <c r="R1041" s="8"/>
      <c r="S1041" s="9"/>
      <c r="T1041" s="9"/>
      <c r="U1041" s="8"/>
      <c r="V1041" s="9"/>
      <c r="W1041" s="9"/>
      <c r="X1041" s="9"/>
      <c r="Y1041" s="8"/>
      <c r="Z1041" s="9"/>
      <c r="AA1041" s="8"/>
      <c r="AT1041" s="8"/>
      <c r="AV1041" s="31"/>
      <c r="AY1041" s="31"/>
      <c r="AZ1041" s="21"/>
      <c r="BA1041" s="23"/>
      <c r="BN1041" s="18"/>
      <c r="BP1041" s="54"/>
      <c r="BR1041" s="54"/>
      <c r="BT1041" s="18"/>
      <c r="BV1041" s="18"/>
      <c r="BW1041" s="18"/>
      <c r="CD1041" s="18"/>
      <c r="CG1041" s="18"/>
      <c r="CR1041" s="18"/>
      <c r="CV1041" s="18"/>
      <c r="DA1041" s="18"/>
      <c r="DL1041" s="18"/>
      <c r="DN1041" s="18"/>
      <c r="DS1041" s="43" t="s">
        <v>397</v>
      </c>
    </row>
    <row r="1042" spans="4:123" x14ac:dyDescent="0.25">
      <c r="D1042" s="12"/>
      <c r="E1042" s="14"/>
      <c r="H1042" s="16"/>
      <c r="I1042" s="11"/>
      <c r="J1042" s="39"/>
      <c r="K1042" s="39"/>
      <c r="L1042" s="39"/>
      <c r="M1042" s="39"/>
      <c r="N1042" s="42"/>
      <c r="O1042" s="8"/>
      <c r="P1042" s="9"/>
      <c r="Q1042" s="9"/>
      <c r="R1042" s="8"/>
      <c r="S1042" s="9"/>
      <c r="T1042" s="9"/>
      <c r="U1042" s="8"/>
      <c r="V1042" s="9"/>
      <c r="W1042" s="9"/>
      <c r="X1042" s="9"/>
      <c r="Y1042" s="8"/>
      <c r="Z1042" s="9"/>
      <c r="AA1042" s="8"/>
      <c r="AT1042" s="8"/>
      <c r="AV1042" s="31"/>
      <c r="AY1042" s="31"/>
      <c r="AZ1042" s="21"/>
      <c r="BA1042" s="23"/>
      <c r="BN1042" s="18"/>
      <c r="BP1042" s="54"/>
      <c r="BR1042" s="54"/>
      <c r="BT1042" s="18"/>
      <c r="BV1042" s="18"/>
      <c r="BW1042" s="18"/>
      <c r="CD1042" s="18"/>
      <c r="CG1042" s="18"/>
      <c r="CR1042" s="18"/>
      <c r="CV1042" s="18"/>
      <c r="DA1042" s="18"/>
      <c r="DL1042" s="18"/>
      <c r="DN1042" s="18"/>
      <c r="DS1042" s="43" t="s">
        <v>397</v>
      </c>
    </row>
    <row r="1043" spans="4:123" x14ac:dyDescent="0.25">
      <c r="D1043" s="12"/>
      <c r="E1043" s="14"/>
      <c r="H1043" s="16"/>
      <c r="I1043" s="11"/>
      <c r="J1043" s="39"/>
      <c r="K1043" s="39"/>
      <c r="L1043" s="39"/>
      <c r="M1043" s="39"/>
      <c r="N1043" s="42"/>
      <c r="O1043" s="8"/>
      <c r="P1043" s="9"/>
      <c r="Q1043" s="9"/>
      <c r="R1043" s="8"/>
      <c r="S1043" s="9"/>
      <c r="T1043" s="9"/>
      <c r="U1043" s="8"/>
      <c r="V1043" s="9"/>
      <c r="W1043" s="9"/>
      <c r="X1043" s="9"/>
      <c r="Y1043" s="8"/>
      <c r="Z1043" s="9"/>
      <c r="AA1043" s="8"/>
      <c r="AT1043" s="8"/>
      <c r="AV1043" s="31"/>
      <c r="AY1043" s="31"/>
      <c r="AZ1043" s="21"/>
      <c r="BA1043" s="23"/>
      <c r="BN1043" s="18"/>
      <c r="BP1043" s="54"/>
      <c r="BR1043" s="54"/>
      <c r="BT1043" s="18"/>
      <c r="BV1043" s="18"/>
      <c r="BW1043" s="18"/>
      <c r="CD1043" s="18"/>
      <c r="CG1043" s="18"/>
      <c r="CR1043" s="18"/>
      <c r="CV1043" s="18"/>
      <c r="DA1043" s="18"/>
      <c r="DL1043" s="18"/>
      <c r="DN1043" s="18"/>
      <c r="DS1043" s="43" t="s">
        <v>397</v>
      </c>
    </row>
    <row r="1044" spans="4:123" x14ac:dyDescent="0.25">
      <c r="D1044" s="12"/>
      <c r="E1044" s="14"/>
      <c r="H1044" s="16"/>
      <c r="I1044" s="11"/>
      <c r="J1044" s="39"/>
      <c r="K1044" s="39"/>
      <c r="L1044" s="39"/>
      <c r="M1044" s="39"/>
      <c r="N1044" s="42"/>
      <c r="O1044" s="8"/>
      <c r="P1044" s="9"/>
      <c r="Q1044" s="9"/>
      <c r="R1044" s="8"/>
      <c r="S1044" s="9"/>
      <c r="T1044" s="9"/>
      <c r="U1044" s="8"/>
      <c r="V1044" s="9"/>
      <c r="W1044" s="9"/>
      <c r="X1044" s="9"/>
      <c r="Y1044" s="8"/>
      <c r="Z1044" s="9"/>
      <c r="AA1044" s="8"/>
      <c r="AT1044" s="8"/>
      <c r="AV1044" s="31"/>
      <c r="AY1044" s="31"/>
      <c r="AZ1044" s="21"/>
      <c r="BA1044" s="23"/>
      <c r="BN1044" s="18"/>
      <c r="BP1044" s="54"/>
      <c r="BR1044" s="54"/>
      <c r="BT1044" s="18"/>
      <c r="BV1044" s="18"/>
      <c r="BW1044" s="18"/>
      <c r="CD1044" s="18"/>
      <c r="CG1044" s="18"/>
      <c r="CR1044" s="18"/>
      <c r="CV1044" s="18"/>
      <c r="DA1044" s="18"/>
      <c r="DL1044" s="18"/>
      <c r="DN1044" s="18"/>
      <c r="DS1044" s="43" t="s">
        <v>397</v>
      </c>
    </row>
    <row r="1045" spans="4:123" x14ac:dyDescent="0.25">
      <c r="D1045" s="12"/>
      <c r="E1045" s="14"/>
      <c r="H1045" s="16"/>
      <c r="I1045" s="11"/>
      <c r="J1045" s="39"/>
      <c r="K1045" s="39"/>
      <c r="L1045" s="39"/>
      <c r="M1045" s="39"/>
      <c r="N1045" s="42"/>
      <c r="O1045" s="8"/>
      <c r="P1045" s="9"/>
      <c r="Q1045" s="9"/>
      <c r="R1045" s="8"/>
      <c r="S1045" s="9"/>
      <c r="T1045" s="9"/>
      <c r="U1045" s="8"/>
      <c r="V1045" s="9"/>
      <c r="W1045" s="9"/>
      <c r="X1045" s="9"/>
      <c r="Y1045" s="8"/>
      <c r="Z1045" s="9"/>
      <c r="AA1045" s="8"/>
      <c r="AT1045" s="8"/>
      <c r="AV1045" s="31"/>
      <c r="AY1045" s="31"/>
      <c r="AZ1045" s="21"/>
      <c r="BA1045" s="23"/>
      <c r="BN1045" s="18"/>
      <c r="BP1045" s="54"/>
      <c r="BR1045" s="54"/>
      <c r="BT1045" s="18"/>
      <c r="BV1045" s="18"/>
      <c r="BW1045" s="18"/>
      <c r="CD1045" s="18"/>
      <c r="CG1045" s="18"/>
      <c r="CR1045" s="18"/>
      <c r="CV1045" s="18"/>
      <c r="DA1045" s="18"/>
      <c r="DL1045" s="18"/>
      <c r="DN1045" s="18"/>
      <c r="DS1045" s="43" t="s">
        <v>397</v>
      </c>
    </row>
    <row r="1046" spans="4:123" x14ac:dyDescent="0.25">
      <c r="D1046" s="12"/>
      <c r="E1046" s="14"/>
      <c r="H1046" s="16"/>
      <c r="I1046" s="11"/>
      <c r="J1046" s="39"/>
      <c r="K1046" s="39"/>
      <c r="L1046" s="39"/>
      <c r="M1046" s="39"/>
      <c r="N1046" s="42"/>
      <c r="O1046" s="8"/>
      <c r="P1046" s="9"/>
      <c r="Q1046" s="9"/>
      <c r="R1046" s="8"/>
      <c r="S1046" s="9"/>
      <c r="T1046" s="9"/>
      <c r="U1046" s="8"/>
      <c r="V1046" s="9"/>
      <c r="W1046" s="9"/>
      <c r="X1046" s="9"/>
      <c r="Y1046" s="8"/>
      <c r="Z1046" s="9"/>
      <c r="AA1046" s="8"/>
      <c r="AT1046" s="8"/>
      <c r="AV1046" s="31"/>
      <c r="AY1046" s="31"/>
      <c r="AZ1046" s="21"/>
      <c r="BA1046" s="23"/>
      <c r="BN1046" s="18"/>
      <c r="BP1046" s="54"/>
      <c r="BR1046" s="54"/>
      <c r="BT1046" s="18"/>
      <c r="BV1046" s="18"/>
      <c r="BW1046" s="18"/>
      <c r="CD1046" s="18"/>
      <c r="CG1046" s="18"/>
      <c r="CR1046" s="18"/>
      <c r="CV1046" s="18"/>
      <c r="DA1046" s="18"/>
      <c r="DL1046" s="18"/>
      <c r="DN1046" s="18"/>
      <c r="DS1046" s="43" t="s">
        <v>397</v>
      </c>
    </row>
    <row r="1047" spans="4:123" x14ac:dyDescent="0.25">
      <c r="D1047" s="12"/>
      <c r="E1047" s="14"/>
      <c r="H1047" s="16"/>
      <c r="I1047" s="11"/>
      <c r="J1047" s="39"/>
      <c r="K1047" s="39"/>
      <c r="L1047" s="39"/>
      <c r="M1047" s="39"/>
      <c r="N1047" s="42"/>
      <c r="O1047" s="8"/>
      <c r="P1047" s="9"/>
      <c r="Q1047" s="9"/>
      <c r="R1047" s="8"/>
      <c r="S1047" s="9"/>
      <c r="T1047" s="9"/>
      <c r="U1047" s="8"/>
      <c r="V1047" s="9"/>
      <c r="W1047" s="9"/>
      <c r="X1047" s="9"/>
      <c r="Y1047" s="8"/>
      <c r="Z1047" s="9"/>
      <c r="AA1047" s="8"/>
      <c r="AT1047" s="8"/>
      <c r="AV1047" s="31"/>
      <c r="AY1047" s="31"/>
      <c r="AZ1047" s="21"/>
      <c r="BA1047" s="23"/>
      <c r="BN1047" s="18"/>
      <c r="BP1047" s="54"/>
      <c r="BR1047" s="54"/>
      <c r="BT1047" s="18"/>
      <c r="BV1047" s="18"/>
      <c r="BW1047" s="18"/>
      <c r="CD1047" s="18"/>
      <c r="CG1047" s="18"/>
      <c r="CR1047" s="18"/>
      <c r="CV1047" s="18"/>
      <c r="DA1047" s="18"/>
      <c r="DL1047" s="18"/>
      <c r="DN1047" s="18"/>
      <c r="DS1047" s="43" t="s">
        <v>397</v>
      </c>
    </row>
    <row r="1048" spans="4:123" x14ac:dyDescent="0.25">
      <c r="D1048" s="12"/>
      <c r="E1048" s="14"/>
      <c r="H1048" s="16"/>
      <c r="I1048" s="11"/>
      <c r="J1048" s="39"/>
      <c r="K1048" s="39"/>
      <c r="L1048" s="39"/>
      <c r="M1048" s="39"/>
      <c r="N1048" s="42"/>
      <c r="O1048" s="8"/>
      <c r="P1048" s="9"/>
      <c r="Q1048" s="9"/>
      <c r="R1048" s="8"/>
      <c r="S1048" s="9"/>
      <c r="T1048" s="9"/>
      <c r="U1048" s="8"/>
      <c r="V1048" s="9"/>
      <c r="W1048" s="9"/>
      <c r="X1048" s="9"/>
      <c r="Y1048" s="8"/>
      <c r="Z1048" s="9"/>
      <c r="AA1048" s="8"/>
      <c r="AT1048" s="8"/>
      <c r="AV1048" s="31"/>
      <c r="AY1048" s="31"/>
      <c r="AZ1048" s="21"/>
      <c r="BA1048" s="23"/>
      <c r="BN1048" s="18"/>
      <c r="BP1048" s="54"/>
      <c r="BR1048" s="54"/>
      <c r="BT1048" s="18"/>
      <c r="BV1048" s="18"/>
      <c r="BW1048" s="18"/>
      <c r="CD1048" s="18"/>
      <c r="CG1048" s="18"/>
      <c r="CR1048" s="18"/>
      <c r="CV1048" s="18"/>
      <c r="DA1048" s="18"/>
      <c r="DL1048" s="18"/>
      <c r="DN1048" s="18"/>
      <c r="DS1048" s="43" t="s">
        <v>397</v>
      </c>
    </row>
    <row r="1049" spans="4:123" x14ac:dyDescent="0.25">
      <c r="D1049" s="12"/>
      <c r="E1049" s="14"/>
      <c r="H1049" s="16"/>
      <c r="I1049" s="11"/>
      <c r="J1049" s="39"/>
      <c r="K1049" s="39"/>
      <c r="L1049" s="39"/>
      <c r="M1049" s="39"/>
      <c r="N1049" s="42"/>
      <c r="O1049" s="8"/>
      <c r="P1049" s="9"/>
      <c r="Q1049" s="9"/>
      <c r="R1049" s="8"/>
      <c r="S1049" s="9"/>
      <c r="T1049" s="9"/>
      <c r="U1049" s="8"/>
      <c r="V1049" s="9"/>
      <c r="W1049" s="9"/>
      <c r="X1049" s="9"/>
      <c r="Y1049" s="8"/>
      <c r="Z1049" s="9"/>
      <c r="AA1049" s="8"/>
      <c r="AT1049" s="8"/>
      <c r="AV1049" s="31"/>
      <c r="AY1049" s="31"/>
      <c r="AZ1049" s="21"/>
      <c r="BA1049" s="23"/>
      <c r="BN1049" s="18"/>
      <c r="BP1049" s="54"/>
      <c r="BR1049" s="54"/>
      <c r="BT1049" s="18"/>
      <c r="BV1049" s="18"/>
      <c r="BW1049" s="18"/>
      <c r="CD1049" s="18"/>
      <c r="CG1049" s="18"/>
      <c r="CR1049" s="18"/>
      <c r="CV1049" s="18"/>
      <c r="DA1049" s="18"/>
      <c r="DL1049" s="18"/>
      <c r="DN1049" s="18"/>
      <c r="DS1049" s="43" t="s">
        <v>397</v>
      </c>
    </row>
    <row r="1050" spans="4:123" x14ac:dyDescent="0.25">
      <c r="D1050" s="12"/>
      <c r="E1050" s="14"/>
      <c r="H1050" s="16"/>
      <c r="I1050" s="11"/>
      <c r="J1050" s="39"/>
      <c r="K1050" s="39"/>
      <c r="L1050" s="39"/>
      <c r="M1050" s="39"/>
      <c r="N1050" s="42"/>
      <c r="O1050" s="8"/>
      <c r="P1050" s="9"/>
      <c r="Q1050" s="9"/>
      <c r="R1050" s="8"/>
      <c r="S1050" s="9"/>
      <c r="T1050" s="9"/>
      <c r="U1050" s="8"/>
      <c r="V1050" s="9"/>
      <c r="W1050" s="9"/>
      <c r="X1050" s="9"/>
      <c r="Y1050" s="8"/>
      <c r="Z1050" s="9"/>
      <c r="AA1050" s="8"/>
      <c r="AT1050" s="8"/>
      <c r="AV1050" s="31"/>
      <c r="AY1050" s="31"/>
      <c r="AZ1050" s="21"/>
      <c r="BA1050" s="23"/>
      <c r="BN1050" s="18"/>
      <c r="BP1050" s="54"/>
      <c r="BR1050" s="54"/>
      <c r="BT1050" s="18"/>
      <c r="BV1050" s="18"/>
      <c r="BW1050" s="18"/>
      <c r="CD1050" s="18"/>
      <c r="CG1050" s="18"/>
      <c r="CR1050" s="18"/>
      <c r="CV1050" s="18"/>
      <c r="DA1050" s="18"/>
      <c r="DL1050" s="18"/>
      <c r="DN1050" s="18"/>
      <c r="DS1050" s="43" t="s">
        <v>397</v>
      </c>
    </row>
    <row r="1051" spans="4:123" x14ac:dyDescent="0.25">
      <c r="D1051" s="12"/>
      <c r="E1051" s="14"/>
      <c r="H1051" s="16"/>
      <c r="I1051" s="11"/>
      <c r="J1051" s="39"/>
      <c r="K1051" s="39"/>
      <c r="L1051" s="39"/>
      <c r="M1051" s="39"/>
      <c r="N1051" s="42"/>
      <c r="O1051" s="8"/>
      <c r="P1051" s="9"/>
      <c r="Q1051" s="9"/>
      <c r="R1051" s="8"/>
      <c r="S1051" s="9"/>
      <c r="T1051" s="9"/>
      <c r="U1051" s="8"/>
      <c r="V1051" s="9"/>
      <c r="W1051" s="9"/>
      <c r="X1051" s="9"/>
      <c r="Y1051" s="8"/>
      <c r="Z1051" s="9"/>
      <c r="AA1051" s="8"/>
      <c r="AT1051" s="8"/>
      <c r="AV1051" s="31"/>
      <c r="AY1051" s="31"/>
      <c r="AZ1051" s="21"/>
      <c r="BA1051" s="23"/>
      <c r="BN1051" s="18"/>
      <c r="BP1051" s="54"/>
      <c r="BR1051" s="54"/>
      <c r="BT1051" s="18"/>
      <c r="BV1051" s="18"/>
      <c r="BW1051" s="18"/>
      <c r="CD1051" s="18"/>
      <c r="CG1051" s="18"/>
      <c r="CR1051" s="18"/>
      <c r="CV1051" s="18"/>
      <c r="DA1051" s="18"/>
      <c r="DL1051" s="18"/>
      <c r="DN1051" s="18"/>
      <c r="DS1051" s="43" t="s">
        <v>397</v>
      </c>
    </row>
    <row r="1052" spans="4:123" x14ac:dyDescent="0.25">
      <c r="D1052" s="12"/>
      <c r="E1052" s="14"/>
      <c r="H1052" s="16"/>
      <c r="I1052" s="11"/>
      <c r="J1052" s="39"/>
      <c r="K1052" s="39"/>
      <c r="L1052" s="39"/>
      <c r="M1052" s="39"/>
      <c r="N1052" s="42"/>
      <c r="O1052" s="8"/>
      <c r="P1052" s="9"/>
      <c r="Q1052" s="9"/>
      <c r="R1052" s="8"/>
      <c r="S1052" s="9"/>
      <c r="T1052" s="9"/>
      <c r="U1052" s="8"/>
      <c r="V1052" s="9"/>
      <c r="W1052" s="9"/>
      <c r="X1052" s="9"/>
      <c r="Y1052" s="8"/>
      <c r="Z1052" s="9"/>
      <c r="AA1052" s="8"/>
      <c r="AT1052" s="8"/>
      <c r="AV1052" s="31"/>
      <c r="AY1052" s="31"/>
      <c r="AZ1052" s="21"/>
      <c r="BA1052" s="23"/>
      <c r="BN1052" s="18"/>
      <c r="BP1052" s="54"/>
      <c r="BR1052" s="54"/>
      <c r="BT1052" s="18"/>
      <c r="BV1052" s="18"/>
      <c r="BW1052" s="18"/>
      <c r="CD1052" s="18"/>
      <c r="CG1052" s="18"/>
      <c r="CR1052" s="18"/>
      <c r="CV1052" s="18"/>
      <c r="DA1052" s="18"/>
      <c r="DL1052" s="18"/>
      <c r="DN1052" s="18"/>
      <c r="DS1052" s="43" t="s">
        <v>397</v>
      </c>
    </row>
    <row r="1053" spans="4:123" x14ac:dyDescent="0.25">
      <c r="D1053" s="12"/>
      <c r="E1053" s="14"/>
      <c r="H1053" s="16"/>
      <c r="I1053" s="11"/>
      <c r="J1053" s="39"/>
      <c r="K1053" s="39"/>
      <c r="L1053" s="39"/>
      <c r="M1053" s="39"/>
      <c r="N1053" s="42"/>
      <c r="O1053" s="8"/>
      <c r="P1053" s="9"/>
      <c r="Q1053" s="9"/>
      <c r="R1053" s="8"/>
      <c r="S1053" s="9"/>
      <c r="T1053" s="9"/>
      <c r="U1053" s="8"/>
      <c r="V1053" s="9"/>
      <c r="W1053" s="9"/>
      <c r="X1053" s="9"/>
      <c r="Y1053" s="8"/>
      <c r="Z1053" s="9"/>
      <c r="AA1053" s="8"/>
      <c r="AT1053" s="8"/>
      <c r="AV1053" s="31"/>
      <c r="AY1053" s="31"/>
      <c r="AZ1053" s="21"/>
      <c r="BA1053" s="23"/>
      <c r="BN1053" s="18"/>
      <c r="BP1053" s="54"/>
      <c r="BR1053" s="54"/>
      <c r="BT1053" s="18"/>
      <c r="BV1053" s="18"/>
      <c r="BW1053" s="18"/>
      <c r="CD1053" s="18"/>
      <c r="CG1053" s="18"/>
      <c r="CR1053" s="18"/>
      <c r="CV1053" s="18"/>
      <c r="DA1053" s="18"/>
      <c r="DL1053" s="18"/>
      <c r="DN1053" s="18"/>
      <c r="DS1053" s="43" t="s">
        <v>397</v>
      </c>
    </row>
    <row r="1054" spans="4:123" x14ac:dyDescent="0.25">
      <c r="D1054" s="12"/>
      <c r="E1054" s="14"/>
      <c r="H1054" s="16"/>
      <c r="I1054" s="11"/>
      <c r="J1054" s="39"/>
      <c r="K1054" s="39"/>
      <c r="L1054" s="39"/>
      <c r="M1054" s="39"/>
      <c r="N1054" s="42"/>
      <c r="O1054" s="8"/>
      <c r="P1054" s="9"/>
      <c r="Q1054" s="9"/>
      <c r="R1054" s="8"/>
      <c r="S1054" s="9"/>
      <c r="T1054" s="9"/>
      <c r="U1054" s="8"/>
      <c r="V1054" s="9"/>
      <c r="W1054" s="9"/>
      <c r="X1054" s="9"/>
      <c r="Y1054" s="8"/>
      <c r="Z1054" s="9"/>
      <c r="AA1054" s="8"/>
      <c r="AT1054" s="8"/>
      <c r="AV1054" s="31"/>
      <c r="AY1054" s="31"/>
      <c r="AZ1054" s="21"/>
      <c r="BA1054" s="23"/>
      <c r="BN1054" s="18"/>
      <c r="BP1054" s="54"/>
      <c r="BR1054" s="54"/>
      <c r="BT1054" s="18"/>
      <c r="BV1054" s="18"/>
      <c r="BW1054" s="18"/>
      <c r="CD1054" s="18"/>
      <c r="CG1054" s="18"/>
      <c r="CR1054" s="18"/>
      <c r="CV1054" s="18"/>
      <c r="DA1054" s="18"/>
      <c r="DL1054" s="18"/>
      <c r="DN1054" s="18"/>
      <c r="DS1054" s="43" t="s">
        <v>397</v>
      </c>
    </row>
    <row r="1055" spans="4:123" x14ac:dyDescent="0.25">
      <c r="D1055" s="12"/>
      <c r="E1055" s="14"/>
      <c r="H1055" s="16"/>
      <c r="I1055" s="11"/>
      <c r="J1055" s="39"/>
      <c r="K1055" s="39"/>
      <c r="L1055" s="39"/>
      <c r="M1055" s="39"/>
      <c r="N1055" s="42"/>
      <c r="O1055" s="8"/>
      <c r="P1055" s="9"/>
      <c r="Q1055" s="9"/>
      <c r="R1055" s="8"/>
      <c r="S1055" s="9"/>
      <c r="T1055" s="9"/>
      <c r="U1055" s="8"/>
      <c r="V1055" s="9"/>
      <c r="W1055" s="9"/>
      <c r="X1055" s="9"/>
      <c r="Y1055" s="8"/>
      <c r="Z1055" s="9"/>
      <c r="AA1055" s="8"/>
      <c r="AT1055" s="8"/>
      <c r="AV1055" s="31"/>
      <c r="AY1055" s="31"/>
      <c r="AZ1055" s="21"/>
      <c r="BA1055" s="23"/>
      <c r="BN1055" s="18"/>
      <c r="BP1055" s="54"/>
      <c r="BR1055" s="54"/>
      <c r="BT1055" s="18"/>
      <c r="BV1055" s="18"/>
      <c r="BW1055" s="18"/>
      <c r="CD1055" s="18"/>
      <c r="CG1055" s="18"/>
      <c r="CR1055" s="18"/>
      <c r="CV1055" s="18"/>
      <c r="DA1055" s="18"/>
      <c r="DL1055" s="18"/>
      <c r="DN1055" s="18"/>
      <c r="DS1055" s="43" t="s">
        <v>397</v>
      </c>
    </row>
    <row r="1056" spans="4:123" x14ac:dyDescent="0.25">
      <c r="D1056" s="12"/>
      <c r="E1056" s="14"/>
      <c r="H1056" s="16"/>
      <c r="I1056" s="11"/>
      <c r="J1056" s="39"/>
      <c r="K1056" s="39"/>
      <c r="L1056" s="39"/>
      <c r="M1056" s="39"/>
      <c r="N1056" s="42"/>
      <c r="O1056" s="8"/>
      <c r="P1056" s="9"/>
      <c r="Q1056" s="9"/>
      <c r="R1056" s="8"/>
      <c r="S1056" s="9"/>
      <c r="T1056" s="9"/>
      <c r="U1056" s="8"/>
      <c r="V1056" s="9"/>
      <c r="W1056" s="9"/>
      <c r="X1056" s="9"/>
      <c r="Y1056" s="8"/>
      <c r="Z1056" s="9"/>
      <c r="AA1056" s="8"/>
      <c r="AT1056" s="8"/>
      <c r="AV1056" s="31"/>
      <c r="AY1056" s="31"/>
      <c r="AZ1056" s="21"/>
      <c r="BA1056" s="23"/>
      <c r="BN1056" s="18"/>
      <c r="BP1056" s="54"/>
      <c r="BR1056" s="54"/>
      <c r="BT1056" s="18"/>
      <c r="BV1056" s="18"/>
      <c r="BW1056" s="18"/>
      <c r="CD1056" s="18"/>
      <c r="CG1056" s="18"/>
      <c r="CR1056" s="18"/>
      <c r="CV1056" s="18"/>
      <c r="DA1056" s="18"/>
      <c r="DL1056" s="18"/>
      <c r="DN1056" s="18"/>
      <c r="DS1056" s="43" t="s">
        <v>397</v>
      </c>
    </row>
    <row r="1057" spans="4:123" x14ac:dyDescent="0.25">
      <c r="D1057" s="12"/>
      <c r="E1057" s="14"/>
      <c r="H1057" s="16"/>
      <c r="I1057" s="11"/>
      <c r="J1057" s="39"/>
      <c r="K1057" s="39"/>
      <c r="L1057" s="39"/>
      <c r="M1057" s="39"/>
      <c r="N1057" s="42"/>
      <c r="O1057" s="8"/>
      <c r="P1057" s="9"/>
      <c r="Q1057" s="9"/>
      <c r="R1057" s="8"/>
      <c r="S1057" s="9"/>
      <c r="T1057" s="9"/>
      <c r="U1057" s="8"/>
      <c r="V1057" s="9"/>
      <c r="W1057" s="9"/>
      <c r="X1057" s="9"/>
      <c r="Y1057" s="8"/>
      <c r="Z1057" s="9"/>
      <c r="AA1057" s="8"/>
      <c r="AT1057" s="8"/>
      <c r="AV1057" s="31"/>
      <c r="AY1057" s="31"/>
      <c r="AZ1057" s="21"/>
      <c r="BA1057" s="23"/>
      <c r="BN1057" s="18"/>
      <c r="BP1057" s="54"/>
      <c r="BR1057" s="54"/>
      <c r="BT1057" s="18"/>
      <c r="BV1057" s="18"/>
      <c r="BW1057" s="18"/>
      <c r="CD1057" s="18"/>
      <c r="CG1057" s="18"/>
      <c r="CR1057" s="18"/>
      <c r="CV1057" s="18"/>
      <c r="DA1057" s="18"/>
      <c r="DL1057" s="18"/>
      <c r="DN1057" s="18"/>
      <c r="DS1057" s="43" t="s">
        <v>397</v>
      </c>
    </row>
    <row r="1058" spans="4:123" x14ac:dyDescent="0.25">
      <c r="D1058" s="12"/>
      <c r="E1058" s="14"/>
      <c r="H1058" s="16"/>
      <c r="I1058" s="11"/>
      <c r="J1058" s="39"/>
      <c r="K1058" s="39"/>
      <c r="L1058" s="39"/>
      <c r="M1058" s="39"/>
      <c r="N1058" s="42"/>
      <c r="O1058" s="8"/>
      <c r="P1058" s="9"/>
      <c r="Q1058" s="9"/>
      <c r="R1058" s="8"/>
      <c r="S1058" s="9"/>
      <c r="T1058" s="9"/>
      <c r="U1058" s="8"/>
      <c r="V1058" s="9"/>
      <c r="W1058" s="9"/>
      <c r="X1058" s="9"/>
      <c r="Y1058" s="8"/>
      <c r="Z1058" s="9"/>
      <c r="AA1058" s="8"/>
      <c r="AT1058" s="8"/>
      <c r="AV1058" s="31"/>
      <c r="AY1058" s="31"/>
      <c r="AZ1058" s="21"/>
      <c r="BA1058" s="23"/>
      <c r="BN1058" s="18"/>
      <c r="BP1058" s="54"/>
      <c r="BR1058" s="54"/>
      <c r="BT1058" s="18"/>
      <c r="BV1058" s="18"/>
      <c r="BW1058" s="18"/>
      <c r="CD1058" s="18"/>
      <c r="CG1058" s="18"/>
      <c r="CR1058" s="18"/>
      <c r="CV1058" s="18"/>
      <c r="DA1058" s="18"/>
      <c r="DL1058" s="18"/>
      <c r="DN1058" s="18"/>
      <c r="DS1058" s="43" t="s">
        <v>397</v>
      </c>
    </row>
    <row r="1059" spans="4:123" x14ac:dyDescent="0.25">
      <c r="D1059" s="12"/>
      <c r="E1059" s="14"/>
      <c r="H1059" s="16"/>
      <c r="I1059" s="11"/>
      <c r="J1059" s="39"/>
      <c r="K1059" s="39"/>
      <c r="L1059" s="39"/>
      <c r="M1059" s="39"/>
      <c r="N1059" s="42"/>
      <c r="O1059" s="8"/>
      <c r="P1059" s="9"/>
      <c r="Q1059" s="9"/>
      <c r="R1059" s="8"/>
      <c r="S1059" s="9"/>
      <c r="T1059" s="9"/>
      <c r="U1059" s="8"/>
      <c r="V1059" s="9"/>
      <c r="W1059" s="9"/>
      <c r="X1059" s="9"/>
      <c r="Y1059" s="8"/>
      <c r="Z1059" s="9"/>
      <c r="AA1059" s="8"/>
      <c r="AT1059" s="8"/>
      <c r="AV1059" s="31"/>
      <c r="AY1059" s="31"/>
      <c r="AZ1059" s="21"/>
      <c r="BA1059" s="23"/>
      <c r="BN1059" s="18"/>
      <c r="BP1059" s="54"/>
      <c r="BR1059" s="54"/>
      <c r="BT1059" s="18"/>
      <c r="BV1059" s="18"/>
      <c r="BW1059" s="18"/>
      <c r="CD1059" s="18"/>
      <c r="CG1059" s="18"/>
      <c r="CR1059" s="18"/>
      <c r="CV1059" s="18"/>
      <c r="DA1059" s="18"/>
      <c r="DL1059" s="18"/>
      <c r="DN1059" s="18"/>
      <c r="DS1059" s="43" t="s">
        <v>397</v>
      </c>
    </row>
    <row r="1060" spans="4:123" x14ac:dyDescent="0.25">
      <c r="D1060" s="12"/>
      <c r="E1060" s="14"/>
      <c r="H1060" s="16"/>
      <c r="I1060" s="11"/>
      <c r="J1060" s="39"/>
      <c r="K1060" s="39"/>
      <c r="L1060" s="39"/>
      <c r="M1060" s="39"/>
      <c r="N1060" s="42"/>
      <c r="O1060" s="8"/>
      <c r="P1060" s="9"/>
      <c r="Q1060" s="9"/>
      <c r="R1060" s="8"/>
      <c r="S1060" s="9"/>
      <c r="T1060" s="9"/>
      <c r="U1060" s="8"/>
      <c r="V1060" s="9"/>
      <c r="W1060" s="9"/>
      <c r="X1060" s="9"/>
      <c r="Y1060" s="8"/>
      <c r="Z1060" s="9"/>
      <c r="AA1060" s="8"/>
      <c r="AT1060" s="8"/>
      <c r="AV1060" s="31"/>
      <c r="AY1060" s="31"/>
      <c r="AZ1060" s="21"/>
      <c r="BA1060" s="23"/>
      <c r="BN1060" s="18"/>
      <c r="BP1060" s="54"/>
      <c r="BR1060" s="54"/>
      <c r="BT1060" s="18"/>
      <c r="BV1060" s="18"/>
      <c r="BW1060" s="18"/>
      <c r="CD1060" s="18"/>
      <c r="CG1060" s="18"/>
      <c r="CR1060" s="18"/>
      <c r="CV1060" s="18"/>
      <c r="DA1060" s="18"/>
      <c r="DL1060" s="18"/>
      <c r="DN1060" s="18"/>
      <c r="DS1060" s="43" t="s">
        <v>397</v>
      </c>
    </row>
    <row r="1061" spans="4:123" x14ac:dyDescent="0.25">
      <c r="D1061" s="12"/>
      <c r="E1061" s="14"/>
      <c r="H1061" s="16"/>
      <c r="I1061" s="11"/>
      <c r="J1061" s="39"/>
      <c r="K1061" s="39"/>
      <c r="L1061" s="39"/>
      <c r="M1061" s="39"/>
      <c r="N1061" s="42"/>
      <c r="O1061" s="8"/>
      <c r="P1061" s="9"/>
      <c r="Q1061" s="9"/>
      <c r="R1061" s="8"/>
      <c r="S1061" s="9"/>
      <c r="T1061" s="9"/>
      <c r="U1061" s="8"/>
      <c r="V1061" s="9"/>
      <c r="W1061" s="9"/>
      <c r="X1061" s="9"/>
      <c r="Y1061" s="8"/>
      <c r="Z1061" s="9"/>
      <c r="AA1061" s="8"/>
      <c r="AT1061" s="8"/>
      <c r="AV1061" s="31"/>
      <c r="AY1061" s="31"/>
      <c r="AZ1061" s="21"/>
      <c r="BA1061" s="23"/>
      <c r="BN1061" s="18"/>
      <c r="BP1061" s="54"/>
      <c r="BR1061" s="54"/>
      <c r="BT1061" s="18"/>
      <c r="BV1061" s="18"/>
      <c r="BW1061" s="18"/>
      <c r="CD1061" s="18"/>
      <c r="CG1061" s="18"/>
      <c r="CR1061" s="18"/>
      <c r="CV1061" s="18"/>
      <c r="DA1061" s="18"/>
      <c r="DL1061" s="18"/>
      <c r="DN1061" s="18"/>
      <c r="DS1061" s="43" t="s">
        <v>397</v>
      </c>
    </row>
    <row r="1062" spans="4:123" x14ac:dyDescent="0.25">
      <c r="D1062" s="12"/>
      <c r="E1062" s="14"/>
      <c r="H1062" s="16"/>
      <c r="I1062" s="11"/>
      <c r="J1062" s="39"/>
      <c r="K1062" s="39"/>
      <c r="L1062" s="39"/>
      <c r="M1062" s="39"/>
      <c r="N1062" s="42"/>
      <c r="O1062" s="8"/>
      <c r="P1062" s="9"/>
      <c r="Q1062" s="9"/>
      <c r="R1062" s="8"/>
      <c r="S1062" s="9"/>
      <c r="T1062" s="9"/>
      <c r="U1062" s="8"/>
      <c r="V1062" s="9"/>
      <c r="W1062" s="9"/>
      <c r="X1062" s="9"/>
      <c r="Y1062" s="8"/>
      <c r="Z1062" s="9"/>
      <c r="AA1062" s="8"/>
      <c r="AT1062" s="8"/>
      <c r="AV1062" s="31"/>
      <c r="AY1062" s="31"/>
      <c r="AZ1062" s="21"/>
      <c r="BA1062" s="23"/>
      <c r="BN1062" s="18"/>
      <c r="BP1062" s="54"/>
      <c r="BR1062" s="54"/>
      <c r="BT1062" s="18"/>
      <c r="BV1062" s="18"/>
      <c r="BW1062" s="18"/>
      <c r="CD1062" s="18"/>
      <c r="CG1062" s="18"/>
      <c r="CR1062" s="18"/>
      <c r="CV1062" s="18"/>
      <c r="DA1062" s="18"/>
      <c r="DL1062" s="18"/>
      <c r="DN1062" s="18"/>
      <c r="DS1062" s="43" t="s">
        <v>397</v>
      </c>
    </row>
    <row r="1063" spans="4:123" x14ac:dyDescent="0.25">
      <c r="D1063" s="12"/>
      <c r="E1063" s="14"/>
      <c r="H1063" s="16"/>
      <c r="I1063" s="11"/>
      <c r="J1063" s="39"/>
      <c r="K1063" s="39"/>
      <c r="L1063" s="39"/>
      <c r="M1063" s="39"/>
      <c r="N1063" s="42"/>
      <c r="O1063" s="8"/>
      <c r="P1063" s="9"/>
      <c r="Q1063" s="9"/>
      <c r="R1063" s="8"/>
      <c r="S1063" s="9"/>
      <c r="T1063" s="9"/>
      <c r="U1063" s="8"/>
      <c r="V1063" s="9"/>
      <c r="W1063" s="9"/>
      <c r="X1063" s="9"/>
      <c r="Y1063" s="8"/>
      <c r="Z1063" s="9"/>
      <c r="AA1063" s="8"/>
      <c r="AT1063" s="8"/>
      <c r="AV1063" s="31"/>
      <c r="AY1063" s="31"/>
      <c r="AZ1063" s="21"/>
      <c r="BA1063" s="23"/>
      <c r="BN1063" s="18"/>
      <c r="BP1063" s="54"/>
      <c r="BR1063" s="54"/>
      <c r="BT1063" s="18"/>
      <c r="BV1063" s="18"/>
      <c r="BW1063" s="18"/>
      <c r="CD1063" s="18"/>
      <c r="CG1063" s="18"/>
      <c r="CR1063" s="18"/>
      <c r="CV1063" s="18"/>
      <c r="DA1063" s="18"/>
      <c r="DL1063" s="18"/>
      <c r="DN1063" s="18"/>
      <c r="DS1063" s="43" t="s">
        <v>397</v>
      </c>
    </row>
    <row r="1064" spans="4:123" x14ac:dyDescent="0.25">
      <c r="D1064" s="12"/>
      <c r="E1064" s="14"/>
      <c r="H1064" s="16"/>
      <c r="I1064" s="11"/>
      <c r="J1064" s="39"/>
      <c r="K1064" s="39"/>
      <c r="L1064" s="39"/>
      <c r="M1064" s="39"/>
      <c r="N1064" s="42"/>
      <c r="O1064" s="8"/>
      <c r="P1064" s="9"/>
      <c r="Q1064" s="9"/>
      <c r="R1064" s="8"/>
      <c r="S1064" s="9"/>
      <c r="T1064" s="9"/>
      <c r="U1064" s="8"/>
      <c r="V1064" s="9"/>
      <c r="W1064" s="9"/>
      <c r="X1064" s="9"/>
      <c r="Y1064" s="8"/>
      <c r="Z1064" s="9"/>
      <c r="AA1064" s="8"/>
      <c r="AT1064" s="8"/>
      <c r="AV1064" s="31"/>
      <c r="AY1064" s="31"/>
      <c r="AZ1064" s="21"/>
      <c r="BA1064" s="23"/>
      <c r="BN1064" s="18"/>
      <c r="BP1064" s="54"/>
      <c r="BR1064" s="54"/>
      <c r="BT1064" s="18"/>
      <c r="BV1064" s="18"/>
      <c r="BW1064" s="18"/>
      <c r="CD1064" s="18"/>
      <c r="CG1064" s="18"/>
      <c r="CR1064" s="18"/>
      <c r="CV1064" s="18"/>
      <c r="DA1064" s="18"/>
      <c r="DL1064" s="18"/>
      <c r="DN1064" s="18"/>
      <c r="DS1064" s="43" t="s">
        <v>397</v>
      </c>
    </row>
    <row r="1065" spans="4:123" x14ac:dyDescent="0.25">
      <c r="D1065" s="12"/>
      <c r="E1065" s="14"/>
      <c r="H1065" s="16"/>
      <c r="I1065" s="11"/>
      <c r="J1065" s="39"/>
      <c r="K1065" s="39"/>
      <c r="L1065" s="39"/>
      <c r="M1065" s="39"/>
      <c r="N1065" s="42"/>
      <c r="O1065" s="8"/>
      <c r="P1065" s="9"/>
      <c r="Q1065" s="9"/>
      <c r="R1065" s="8"/>
      <c r="S1065" s="9"/>
      <c r="T1065" s="9"/>
      <c r="U1065" s="8"/>
      <c r="V1065" s="9"/>
      <c r="W1065" s="9"/>
      <c r="X1065" s="9"/>
      <c r="Y1065" s="8"/>
      <c r="Z1065" s="9"/>
      <c r="AA1065" s="8"/>
      <c r="AT1065" s="8"/>
      <c r="AV1065" s="31"/>
      <c r="AY1065" s="31"/>
      <c r="AZ1065" s="21"/>
      <c r="BA1065" s="23"/>
      <c r="BN1065" s="18"/>
      <c r="BP1065" s="54"/>
      <c r="BR1065" s="54"/>
      <c r="BT1065" s="18"/>
      <c r="BV1065" s="18"/>
      <c r="BW1065" s="18"/>
      <c r="CD1065" s="18"/>
      <c r="CG1065" s="18"/>
      <c r="CR1065" s="18"/>
      <c r="CV1065" s="18"/>
      <c r="DA1065" s="18"/>
      <c r="DL1065" s="18"/>
      <c r="DN1065" s="18"/>
      <c r="DS1065" s="43" t="s">
        <v>397</v>
      </c>
    </row>
    <row r="1066" spans="4:123" x14ac:dyDescent="0.25">
      <c r="D1066" s="12"/>
      <c r="E1066" s="14"/>
      <c r="H1066" s="16"/>
      <c r="I1066" s="11"/>
      <c r="J1066" s="39"/>
      <c r="K1066" s="39"/>
      <c r="L1066" s="39"/>
      <c r="M1066" s="39"/>
      <c r="N1066" s="42"/>
      <c r="O1066" s="8"/>
      <c r="P1066" s="9"/>
      <c r="Q1066" s="9"/>
      <c r="R1066" s="8"/>
      <c r="S1066" s="9"/>
      <c r="T1066" s="9"/>
      <c r="U1066" s="8"/>
      <c r="V1066" s="9"/>
      <c r="W1066" s="9"/>
      <c r="X1066" s="9"/>
      <c r="Y1066" s="8"/>
      <c r="Z1066" s="9"/>
      <c r="AA1066" s="8"/>
      <c r="AT1066" s="8"/>
      <c r="AV1066" s="31"/>
      <c r="AY1066" s="31"/>
      <c r="AZ1066" s="21"/>
      <c r="BA1066" s="23"/>
      <c r="BN1066" s="18"/>
      <c r="BP1066" s="54"/>
      <c r="BR1066" s="54"/>
      <c r="BT1066" s="18"/>
      <c r="BV1066" s="18"/>
      <c r="BW1066" s="18"/>
      <c r="CD1066" s="18"/>
      <c r="CG1066" s="18"/>
      <c r="CR1066" s="18"/>
      <c r="CV1066" s="18"/>
      <c r="DA1066" s="18"/>
      <c r="DL1066" s="18"/>
      <c r="DN1066" s="18"/>
      <c r="DS1066" s="43" t="s">
        <v>397</v>
      </c>
    </row>
    <row r="1067" spans="4:123" x14ac:dyDescent="0.25">
      <c r="D1067" s="12"/>
      <c r="E1067" s="14"/>
      <c r="H1067" s="16"/>
      <c r="I1067" s="11"/>
      <c r="J1067" s="39"/>
      <c r="K1067" s="39"/>
      <c r="L1067" s="39"/>
      <c r="M1067" s="39"/>
      <c r="N1067" s="42"/>
      <c r="O1067" s="8"/>
      <c r="P1067" s="9"/>
      <c r="Q1067" s="9"/>
      <c r="R1067" s="8"/>
      <c r="S1067" s="9"/>
      <c r="T1067" s="9"/>
      <c r="U1067" s="8"/>
      <c r="V1067" s="9"/>
      <c r="W1067" s="9"/>
      <c r="X1067" s="9"/>
      <c r="Y1067" s="8"/>
      <c r="Z1067" s="9"/>
      <c r="AA1067" s="8"/>
      <c r="AT1067" s="8"/>
      <c r="AV1067" s="31"/>
      <c r="AY1067" s="31"/>
      <c r="AZ1067" s="21"/>
      <c r="BA1067" s="23"/>
      <c r="BN1067" s="18"/>
      <c r="BP1067" s="54"/>
      <c r="BR1067" s="54"/>
      <c r="BT1067" s="18"/>
      <c r="BV1067" s="18"/>
      <c r="BW1067" s="18"/>
      <c r="CD1067" s="18"/>
      <c r="CG1067" s="18"/>
      <c r="CR1067" s="18"/>
      <c r="CV1067" s="18"/>
      <c r="DA1067" s="18"/>
      <c r="DL1067" s="18"/>
      <c r="DN1067" s="18"/>
      <c r="DS1067" s="43" t="s">
        <v>397</v>
      </c>
    </row>
    <row r="1068" spans="4:123" x14ac:dyDescent="0.25">
      <c r="D1068" s="12"/>
      <c r="E1068" s="14"/>
      <c r="H1068" s="16"/>
      <c r="I1068" s="11"/>
      <c r="J1068" s="39"/>
      <c r="K1068" s="39"/>
      <c r="L1068" s="39"/>
      <c r="M1068" s="39"/>
      <c r="N1068" s="42"/>
      <c r="O1068" s="8"/>
      <c r="P1068" s="9"/>
      <c r="Q1068" s="9"/>
      <c r="R1068" s="8"/>
      <c r="S1068" s="9"/>
      <c r="T1068" s="9"/>
      <c r="U1068" s="8"/>
      <c r="V1068" s="9"/>
      <c r="W1068" s="9"/>
      <c r="X1068" s="9"/>
      <c r="Y1068" s="8"/>
      <c r="Z1068" s="9"/>
      <c r="AA1068" s="8"/>
      <c r="AT1068" s="8"/>
      <c r="AV1068" s="31"/>
      <c r="AY1068" s="31"/>
      <c r="AZ1068" s="21"/>
      <c r="BA1068" s="23"/>
      <c r="BN1068" s="18"/>
      <c r="BP1068" s="54"/>
      <c r="BR1068" s="54"/>
      <c r="BT1068" s="18"/>
      <c r="BV1068" s="18"/>
      <c r="BW1068" s="18"/>
      <c r="CD1068" s="18"/>
      <c r="CG1068" s="18"/>
      <c r="CR1068" s="18"/>
      <c r="CV1068" s="18"/>
      <c r="DA1068" s="18"/>
      <c r="DL1068" s="18"/>
      <c r="DN1068" s="18"/>
      <c r="DS1068" s="43" t="s">
        <v>397</v>
      </c>
    </row>
    <row r="1069" spans="4:123" x14ac:dyDescent="0.25">
      <c r="D1069" s="12"/>
      <c r="E1069" s="14"/>
      <c r="H1069" s="16"/>
      <c r="I1069" s="11"/>
      <c r="J1069" s="39"/>
      <c r="K1069" s="39"/>
      <c r="L1069" s="39"/>
      <c r="M1069" s="39"/>
      <c r="N1069" s="42"/>
      <c r="O1069" s="8"/>
      <c r="P1069" s="9"/>
      <c r="Q1069" s="9"/>
      <c r="R1069" s="8"/>
      <c r="S1069" s="9"/>
      <c r="T1069" s="9"/>
      <c r="U1069" s="8"/>
      <c r="V1069" s="9"/>
      <c r="W1069" s="9"/>
      <c r="X1069" s="9"/>
      <c r="Y1069" s="8"/>
      <c r="Z1069" s="9"/>
      <c r="AA1069" s="8"/>
      <c r="AT1069" s="8"/>
      <c r="AV1069" s="31"/>
      <c r="AY1069" s="31"/>
      <c r="AZ1069" s="21"/>
      <c r="BA1069" s="23"/>
      <c r="BN1069" s="18"/>
      <c r="BP1069" s="54"/>
      <c r="BR1069" s="54"/>
      <c r="BT1069" s="18"/>
      <c r="BV1069" s="18"/>
      <c r="BW1069" s="18"/>
      <c r="CD1069" s="18"/>
      <c r="CG1069" s="18"/>
      <c r="CR1069" s="18"/>
      <c r="CV1069" s="18"/>
      <c r="DA1069" s="18"/>
      <c r="DL1069" s="18"/>
      <c r="DN1069" s="18"/>
      <c r="DS1069" s="43" t="s">
        <v>397</v>
      </c>
    </row>
    <row r="1070" spans="4:123" x14ac:dyDescent="0.25">
      <c r="D1070" s="12"/>
      <c r="E1070" s="14"/>
      <c r="H1070" s="16"/>
      <c r="I1070" s="11"/>
      <c r="J1070" s="39"/>
      <c r="K1070" s="39"/>
      <c r="L1070" s="39"/>
      <c r="M1070" s="39"/>
      <c r="N1070" s="42"/>
      <c r="O1070" s="8"/>
      <c r="P1070" s="9"/>
      <c r="Q1070" s="9"/>
      <c r="R1070" s="8"/>
      <c r="S1070" s="9"/>
      <c r="T1070" s="9"/>
      <c r="U1070" s="8"/>
      <c r="V1070" s="9"/>
      <c r="W1070" s="9"/>
      <c r="X1070" s="9"/>
      <c r="Y1070" s="8"/>
      <c r="Z1070" s="9"/>
      <c r="AA1070" s="8"/>
      <c r="AT1070" s="8"/>
      <c r="AV1070" s="31"/>
      <c r="AY1070" s="31"/>
      <c r="AZ1070" s="21"/>
      <c r="BA1070" s="23"/>
      <c r="BN1070" s="18"/>
      <c r="BP1070" s="54"/>
      <c r="BR1070" s="54"/>
      <c r="BT1070" s="18"/>
      <c r="BV1070" s="18"/>
      <c r="BW1070" s="18"/>
      <c r="CD1070" s="18"/>
      <c r="CG1070" s="18"/>
      <c r="CR1070" s="18"/>
      <c r="CV1070" s="18"/>
      <c r="DA1070" s="18"/>
      <c r="DL1070" s="18"/>
      <c r="DN1070" s="18"/>
      <c r="DS1070" s="43" t="s">
        <v>397</v>
      </c>
    </row>
    <row r="1071" spans="4:123" x14ac:dyDescent="0.25">
      <c r="D1071" s="12"/>
      <c r="E1071" s="14"/>
      <c r="H1071" s="16"/>
      <c r="I1071" s="11"/>
      <c r="J1071" s="39"/>
      <c r="K1071" s="39"/>
      <c r="L1071" s="39"/>
      <c r="M1071" s="39"/>
      <c r="N1071" s="42"/>
      <c r="O1071" s="8"/>
      <c r="P1071" s="9"/>
      <c r="Q1071" s="9"/>
      <c r="R1071" s="8"/>
      <c r="S1071" s="9"/>
      <c r="T1071" s="9"/>
      <c r="U1071" s="8"/>
      <c r="V1071" s="9"/>
      <c r="W1071" s="9"/>
      <c r="X1071" s="9"/>
      <c r="Y1071" s="8"/>
      <c r="Z1071" s="9"/>
      <c r="AA1071" s="8"/>
      <c r="AT1071" s="8"/>
      <c r="AV1071" s="31"/>
      <c r="AY1071" s="31"/>
      <c r="AZ1071" s="21"/>
      <c r="BA1071" s="23"/>
      <c r="BN1071" s="18"/>
      <c r="BP1071" s="54"/>
      <c r="BR1071" s="54"/>
      <c r="BT1071" s="18"/>
      <c r="BV1071" s="18"/>
      <c r="BW1071" s="18"/>
      <c r="CD1071" s="18"/>
      <c r="CG1071" s="18"/>
      <c r="CR1071" s="18"/>
      <c r="CV1071" s="18"/>
      <c r="DA1071" s="18"/>
      <c r="DL1071" s="18"/>
      <c r="DN1071" s="18"/>
      <c r="DS1071" s="43" t="s">
        <v>397</v>
      </c>
    </row>
    <row r="1072" spans="4:123" x14ac:dyDescent="0.25">
      <c r="D1072" s="12"/>
      <c r="E1072" s="14"/>
      <c r="H1072" s="16"/>
      <c r="I1072" s="11"/>
      <c r="J1072" s="39"/>
      <c r="K1072" s="39"/>
      <c r="L1072" s="39"/>
      <c r="M1072" s="39"/>
      <c r="N1072" s="42"/>
      <c r="O1072" s="8"/>
      <c r="P1072" s="9"/>
      <c r="Q1072" s="9"/>
      <c r="R1072" s="8"/>
      <c r="S1072" s="9"/>
      <c r="T1072" s="9"/>
      <c r="U1072" s="8"/>
      <c r="V1072" s="9"/>
      <c r="W1072" s="9"/>
      <c r="X1072" s="9"/>
      <c r="Y1072" s="8"/>
      <c r="Z1072" s="9"/>
      <c r="AA1072" s="8"/>
      <c r="AT1072" s="8"/>
      <c r="AV1072" s="31"/>
      <c r="AY1072" s="31"/>
      <c r="AZ1072" s="21"/>
      <c r="BA1072" s="23"/>
      <c r="BN1072" s="18"/>
      <c r="BP1072" s="54"/>
      <c r="BR1072" s="54"/>
      <c r="BT1072" s="18"/>
      <c r="BV1072" s="18"/>
      <c r="BW1072" s="18"/>
      <c r="CD1072" s="18"/>
      <c r="CG1072" s="18"/>
      <c r="CR1072" s="18"/>
      <c r="CV1072" s="18"/>
      <c r="DA1072" s="18"/>
      <c r="DL1072" s="18"/>
      <c r="DN1072" s="18"/>
      <c r="DS1072" s="43" t="s">
        <v>397</v>
      </c>
    </row>
    <row r="1073" spans="4:123" x14ac:dyDescent="0.25">
      <c r="D1073" s="12"/>
      <c r="E1073" s="14"/>
      <c r="H1073" s="16"/>
      <c r="I1073" s="11"/>
      <c r="J1073" s="39"/>
      <c r="K1073" s="39"/>
      <c r="L1073" s="39"/>
      <c r="M1073" s="39"/>
      <c r="N1073" s="42"/>
      <c r="O1073" s="8"/>
      <c r="P1073" s="9"/>
      <c r="Q1073" s="9"/>
      <c r="R1073" s="8"/>
      <c r="S1073" s="9"/>
      <c r="T1073" s="9"/>
      <c r="U1073" s="8"/>
      <c r="V1073" s="9"/>
      <c r="W1073" s="9"/>
      <c r="X1073" s="9"/>
      <c r="Y1073" s="8"/>
      <c r="Z1073" s="9"/>
      <c r="AA1073" s="8"/>
      <c r="AT1073" s="8"/>
      <c r="AV1073" s="31"/>
      <c r="AY1073" s="31"/>
      <c r="AZ1073" s="21"/>
      <c r="BA1073" s="23"/>
      <c r="BN1073" s="18"/>
      <c r="BP1073" s="54"/>
      <c r="BR1073" s="54"/>
      <c r="BT1073" s="18"/>
      <c r="BV1073" s="18"/>
      <c r="BW1073" s="18"/>
      <c r="CD1073" s="18"/>
      <c r="CG1073" s="18"/>
      <c r="CR1073" s="18"/>
      <c r="CV1073" s="18"/>
      <c r="DA1073" s="18"/>
      <c r="DL1073" s="18"/>
      <c r="DN1073" s="18"/>
      <c r="DS1073" s="43" t="s">
        <v>397</v>
      </c>
    </row>
    <row r="1074" spans="4:123" x14ac:dyDescent="0.25">
      <c r="D1074" s="12"/>
      <c r="E1074" s="14"/>
      <c r="H1074" s="16"/>
      <c r="I1074" s="11"/>
      <c r="J1074" s="39"/>
      <c r="K1074" s="39"/>
      <c r="L1074" s="39"/>
      <c r="M1074" s="39"/>
      <c r="N1074" s="42"/>
      <c r="O1074" s="8"/>
      <c r="P1074" s="9"/>
      <c r="Q1074" s="9"/>
      <c r="R1074" s="8"/>
      <c r="S1074" s="9"/>
      <c r="T1074" s="9"/>
      <c r="U1074" s="8"/>
      <c r="V1074" s="9"/>
      <c r="W1074" s="9"/>
      <c r="X1074" s="9"/>
      <c r="Y1074" s="8"/>
      <c r="Z1074" s="9"/>
      <c r="AA1074" s="8"/>
      <c r="AT1074" s="8"/>
      <c r="AV1074" s="31"/>
      <c r="AY1074" s="31"/>
      <c r="AZ1074" s="21"/>
      <c r="BA1074" s="23"/>
      <c r="BN1074" s="18"/>
      <c r="BP1074" s="54"/>
      <c r="BR1074" s="54"/>
      <c r="BT1074" s="18"/>
      <c r="BV1074" s="18"/>
      <c r="BW1074" s="18"/>
      <c r="CD1074" s="18"/>
      <c r="CG1074" s="18"/>
      <c r="CR1074" s="18"/>
      <c r="CV1074" s="18"/>
      <c r="DA1074" s="18"/>
      <c r="DL1074" s="18"/>
      <c r="DN1074" s="18"/>
      <c r="DS1074" s="43" t="s">
        <v>397</v>
      </c>
    </row>
    <row r="1075" spans="4:123" x14ac:dyDescent="0.25">
      <c r="D1075" s="12"/>
      <c r="E1075" s="14"/>
      <c r="H1075" s="16"/>
      <c r="I1075" s="11"/>
      <c r="J1075" s="39"/>
      <c r="K1075" s="39"/>
      <c r="L1075" s="39"/>
      <c r="M1075" s="39"/>
      <c r="N1075" s="42"/>
      <c r="O1075" s="8"/>
      <c r="P1075" s="9"/>
      <c r="Q1075" s="9"/>
      <c r="R1075" s="8"/>
      <c r="S1075" s="9"/>
      <c r="T1075" s="9"/>
      <c r="U1075" s="8"/>
      <c r="V1075" s="9"/>
      <c r="W1075" s="9"/>
      <c r="X1075" s="9"/>
      <c r="Y1075" s="8"/>
      <c r="Z1075" s="9"/>
      <c r="AA1075" s="8"/>
      <c r="AT1075" s="8"/>
      <c r="AV1075" s="31"/>
      <c r="AY1075" s="31"/>
      <c r="AZ1075" s="21"/>
      <c r="BA1075" s="23"/>
      <c r="BN1075" s="18"/>
      <c r="BP1075" s="54"/>
      <c r="BR1075" s="54"/>
      <c r="BT1075" s="18"/>
      <c r="BV1075" s="18"/>
      <c r="BW1075" s="18"/>
      <c r="CD1075" s="18"/>
      <c r="CG1075" s="18"/>
      <c r="CR1075" s="18"/>
      <c r="CV1075" s="18"/>
      <c r="DA1075" s="18"/>
      <c r="DL1075" s="18"/>
      <c r="DN1075" s="18"/>
      <c r="DS1075" s="43" t="s">
        <v>397</v>
      </c>
    </row>
    <row r="1076" spans="4:123" x14ac:dyDescent="0.25">
      <c r="D1076" s="12"/>
      <c r="E1076" s="14"/>
      <c r="H1076" s="16"/>
      <c r="I1076" s="11"/>
      <c r="J1076" s="39"/>
      <c r="K1076" s="39"/>
      <c r="L1076" s="39"/>
      <c r="M1076" s="39"/>
      <c r="N1076" s="42"/>
      <c r="O1076" s="8"/>
      <c r="P1076" s="9"/>
      <c r="Q1076" s="9"/>
      <c r="R1076" s="8"/>
      <c r="S1076" s="9"/>
      <c r="T1076" s="9"/>
      <c r="U1076" s="8"/>
      <c r="V1076" s="9"/>
      <c r="W1076" s="9"/>
      <c r="X1076" s="9"/>
      <c r="Y1076" s="8"/>
      <c r="Z1076" s="9"/>
      <c r="AA1076" s="8"/>
      <c r="AT1076" s="8"/>
      <c r="AV1076" s="31"/>
      <c r="AY1076" s="31"/>
      <c r="AZ1076" s="21"/>
      <c r="BA1076" s="23"/>
      <c r="BN1076" s="18"/>
      <c r="BP1076" s="54"/>
      <c r="BR1076" s="54"/>
      <c r="BT1076" s="18"/>
      <c r="BV1076" s="18"/>
      <c r="BW1076" s="18"/>
      <c r="CD1076" s="18"/>
      <c r="CG1076" s="18"/>
      <c r="CR1076" s="18"/>
      <c r="CV1076" s="18"/>
      <c r="DA1076" s="18"/>
      <c r="DL1076" s="18"/>
      <c r="DN1076" s="18"/>
      <c r="DS1076" s="43" t="s">
        <v>397</v>
      </c>
    </row>
    <row r="1077" spans="4:123" x14ac:dyDescent="0.25">
      <c r="D1077" s="12"/>
      <c r="E1077" s="14"/>
      <c r="H1077" s="16"/>
      <c r="I1077" s="11"/>
      <c r="J1077" s="39"/>
      <c r="K1077" s="39"/>
      <c r="L1077" s="39"/>
      <c r="M1077" s="39"/>
      <c r="N1077" s="42"/>
      <c r="O1077" s="8"/>
      <c r="P1077" s="9"/>
      <c r="Q1077" s="9"/>
      <c r="R1077" s="8"/>
      <c r="S1077" s="9"/>
      <c r="T1077" s="9"/>
      <c r="U1077" s="8"/>
      <c r="V1077" s="9"/>
      <c r="W1077" s="9"/>
      <c r="X1077" s="9"/>
      <c r="Y1077" s="8"/>
      <c r="Z1077" s="9"/>
      <c r="AA1077" s="8"/>
      <c r="AT1077" s="8"/>
      <c r="AV1077" s="31"/>
      <c r="AY1077" s="31"/>
      <c r="AZ1077" s="21"/>
      <c r="BA1077" s="23"/>
      <c r="BN1077" s="18"/>
      <c r="BP1077" s="54"/>
      <c r="BR1077" s="54"/>
      <c r="BT1077" s="18"/>
      <c r="BV1077" s="18"/>
      <c r="BW1077" s="18"/>
      <c r="CD1077" s="18"/>
      <c r="CG1077" s="18"/>
      <c r="CR1077" s="18"/>
      <c r="CV1077" s="18"/>
      <c r="DA1077" s="18"/>
      <c r="DL1077" s="18"/>
      <c r="DN1077" s="18"/>
      <c r="DS1077" s="43" t="s">
        <v>397</v>
      </c>
    </row>
    <row r="1078" spans="4:123" x14ac:dyDescent="0.25">
      <c r="D1078" s="12"/>
      <c r="E1078" s="14"/>
      <c r="H1078" s="16"/>
      <c r="I1078" s="11"/>
      <c r="J1078" s="39"/>
      <c r="K1078" s="39"/>
      <c r="L1078" s="39"/>
      <c r="M1078" s="39"/>
      <c r="N1078" s="42"/>
      <c r="O1078" s="8"/>
      <c r="P1078" s="9"/>
      <c r="Q1078" s="9"/>
      <c r="R1078" s="8"/>
      <c r="S1078" s="9"/>
      <c r="T1078" s="9"/>
      <c r="U1078" s="8"/>
      <c r="V1078" s="9"/>
      <c r="W1078" s="9"/>
      <c r="X1078" s="9"/>
      <c r="Y1078" s="8"/>
      <c r="Z1078" s="9"/>
      <c r="AA1078" s="8"/>
      <c r="AT1078" s="8"/>
      <c r="AV1078" s="31"/>
      <c r="AY1078" s="31"/>
      <c r="AZ1078" s="21"/>
      <c r="BA1078" s="23"/>
      <c r="BN1078" s="18"/>
      <c r="BP1078" s="54"/>
      <c r="BR1078" s="54"/>
      <c r="BT1078" s="18"/>
      <c r="BV1078" s="18"/>
      <c r="BW1078" s="18"/>
      <c r="CD1078" s="18"/>
      <c r="CG1078" s="18"/>
      <c r="CR1078" s="18"/>
      <c r="CV1078" s="18"/>
      <c r="DA1078" s="18"/>
      <c r="DL1078" s="18"/>
      <c r="DN1078" s="18"/>
      <c r="DS1078" s="43" t="s">
        <v>397</v>
      </c>
    </row>
    <row r="1079" spans="4:123" x14ac:dyDescent="0.25">
      <c r="D1079" s="12"/>
      <c r="E1079" s="14"/>
      <c r="H1079" s="16"/>
      <c r="I1079" s="11"/>
      <c r="J1079" s="39"/>
      <c r="K1079" s="39"/>
      <c r="L1079" s="39"/>
      <c r="M1079" s="39"/>
      <c r="N1079" s="42"/>
      <c r="O1079" s="8"/>
      <c r="P1079" s="9"/>
      <c r="Q1079" s="9"/>
      <c r="R1079" s="8"/>
      <c r="S1079" s="9"/>
      <c r="T1079" s="9"/>
      <c r="U1079" s="8"/>
      <c r="V1079" s="9"/>
      <c r="W1079" s="9"/>
      <c r="X1079" s="9"/>
      <c r="Y1079" s="8"/>
      <c r="Z1079" s="9"/>
      <c r="AA1079" s="8"/>
      <c r="AT1079" s="8"/>
      <c r="AV1079" s="31"/>
      <c r="AY1079" s="31"/>
      <c r="AZ1079" s="21"/>
      <c r="BA1079" s="23"/>
      <c r="BN1079" s="18"/>
      <c r="BP1079" s="54"/>
      <c r="BR1079" s="54"/>
      <c r="BT1079" s="18"/>
      <c r="BV1079" s="18"/>
      <c r="BW1079" s="18"/>
      <c r="CD1079" s="18"/>
      <c r="CG1079" s="18"/>
      <c r="CR1079" s="18"/>
      <c r="CV1079" s="18"/>
      <c r="DA1079" s="18"/>
      <c r="DL1079" s="18"/>
      <c r="DN1079" s="18"/>
      <c r="DS1079" s="43" t="s">
        <v>397</v>
      </c>
    </row>
    <row r="1080" spans="4:123" x14ac:dyDescent="0.25">
      <c r="D1080" s="12"/>
      <c r="E1080" s="14"/>
      <c r="H1080" s="16"/>
      <c r="I1080" s="11"/>
      <c r="J1080" s="39"/>
      <c r="K1080" s="39"/>
      <c r="L1080" s="39"/>
      <c r="M1080" s="39"/>
      <c r="N1080" s="42"/>
      <c r="O1080" s="8"/>
      <c r="P1080" s="9"/>
      <c r="Q1080" s="9"/>
      <c r="R1080" s="8"/>
      <c r="S1080" s="9"/>
      <c r="T1080" s="9"/>
      <c r="U1080" s="8"/>
      <c r="V1080" s="9"/>
      <c r="W1080" s="9"/>
      <c r="X1080" s="9"/>
      <c r="Y1080" s="8"/>
      <c r="Z1080" s="9"/>
      <c r="AA1080" s="8"/>
      <c r="AT1080" s="8"/>
      <c r="AV1080" s="31"/>
      <c r="AY1080" s="31"/>
      <c r="AZ1080" s="21"/>
      <c r="BA1080" s="23"/>
      <c r="BN1080" s="18"/>
      <c r="BP1080" s="54"/>
      <c r="BR1080" s="54"/>
      <c r="BT1080" s="18"/>
      <c r="BV1080" s="18"/>
      <c r="BW1080" s="18"/>
      <c r="CD1080" s="18"/>
      <c r="CG1080" s="18"/>
      <c r="CR1080" s="18"/>
      <c r="CV1080" s="18"/>
      <c r="DA1080" s="18"/>
      <c r="DL1080" s="18"/>
      <c r="DN1080" s="18"/>
      <c r="DS1080" s="43" t="s">
        <v>397</v>
      </c>
    </row>
    <row r="1081" spans="4:123" x14ac:dyDescent="0.25">
      <c r="D1081" s="12"/>
      <c r="E1081" s="14"/>
      <c r="H1081" s="16"/>
      <c r="I1081" s="11"/>
      <c r="J1081" s="39"/>
      <c r="K1081" s="39"/>
      <c r="L1081" s="39"/>
      <c r="M1081" s="39"/>
      <c r="N1081" s="42"/>
      <c r="O1081" s="8"/>
      <c r="P1081" s="9"/>
      <c r="Q1081" s="9"/>
      <c r="R1081" s="8"/>
      <c r="S1081" s="9"/>
      <c r="T1081" s="9"/>
      <c r="U1081" s="8"/>
      <c r="V1081" s="9"/>
      <c r="W1081" s="9"/>
      <c r="X1081" s="9"/>
      <c r="Y1081" s="8"/>
      <c r="Z1081" s="9"/>
      <c r="AA1081" s="8"/>
      <c r="AT1081" s="8"/>
      <c r="AV1081" s="31"/>
      <c r="AY1081" s="31"/>
      <c r="AZ1081" s="21"/>
      <c r="BA1081" s="23"/>
      <c r="BN1081" s="18"/>
      <c r="BP1081" s="54"/>
      <c r="BR1081" s="54"/>
      <c r="BT1081" s="18"/>
      <c r="BV1081" s="18"/>
      <c r="BW1081" s="18"/>
      <c r="CD1081" s="18"/>
      <c r="CG1081" s="18"/>
      <c r="CR1081" s="18"/>
      <c r="CV1081" s="18"/>
      <c r="DA1081" s="18"/>
      <c r="DL1081" s="18"/>
      <c r="DN1081" s="18"/>
      <c r="DS1081" s="43" t="s">
        <v>397</v>
      </c>
    </row>
    <row r="1082" spans="4:123" x14ac:dyDescent="0.25">
      <c r="D1082" s="12"/>
      <c r="E1082" s="14"/>
      <c r="H1082" s="16"/>
      <c r="I1082" s="11"/>
      <c r="J1082" s="39"/>
      <c r="K1082" s="39"/>
      <c r="L1082" s="39"/>
      <c r="M1082" s="39"/>
      <c r="N1082" s="42"/>
      <c r="O1082" s="8"/>
      <c r="P1082" s="9"/>
      <c r="Q1082" s="9"/>
      <c r="R1082" s="8"/>
      <c r="S1082" s="9"/>
      <c r="T1082" s="9"/>
      <c r="U1082" s="8"/>
      <c r="V1082" s="9"/>
      <c r="W1082" s="9"/>
      <c r="X1082" s="9"/>
      <c r="Y1082" s="8"/>
      <c r="Z1082" s="9"/>
      <c r="AA1082" s="8"/>
      <c r="AT1082" s="8"/>
      <c r="AV1082" s="31"/>
      <c r="AY1082" s="31"/>
      <c r="AZ1082" s="21"/>
      <c r="BA1082" s="23"/>
      <c r="BN1082" s="18"/>
      <c r="BP1082" s="54"/>
      <c r="BR1082" s="54"/>
      <c r="BT1082" s="18"/>
      <c r="BV1082" s="18"/>
      <c r="BW1082" s="18"/>
      <c r="CD1082" s="18"/>
      <c r="CG1082" s="18"/>
      <c r="CR1082" s="18"/>
      <c r="CV1082" s="18"/>
      <c r="DA1082" s="18"/>
      <c r="DL1082" s="18"/>
      <c r="DN1082" s="18"/>
      <c r="DS1082" s="43" t="s">
        <v>397</v>
      </c>
    </row>
    <row r="1083" spans="4:123" x14ac:dyDescent="0.25">
      <c r="D1083" s="12"/>
      <c r="E1083" s="14"/>
      <c r="H1083" s="16"/>
      <c r="I1083" s="11"/>
      <c r="J1083" s="39"/>
      <c r="K1083" s="39"/>
      <c r="L1083" s="39"/>
      <c r="M1083" s="39"/>
      <c r="N1083" s="42"/>
      <c r="O1083" s="8"/>
      <c r="P1083" s="9"/>
      <c r="Q1083" s="9"/>
      <c r="R1083" s="8"/>
      <c r="S1083" s="9"/>
      <c r="T1083" s="9"/>
      <c r="U1083" s="8"/>
      <c r="V1083" s="9"/>
      <c r="W1083" s="9"/>
      <c r="X1083" s="9"/>
      <c r="Y1083" s="8"/>
      <c r="Z1083" s="9"/>
      <c r="AA1083" s="8"/>
      <c r="AT1083" s="8"/>
      <c r="AV1083" s="31"/>
      <c r="AY1083" s="31"/>
      <c r="AZ1083" s="21"/>
      <c r="BA1083" s="23"/>
      <c r="BN1083" s="18"/>
      <c r="BP1083" s="54"/>
      <c r="BR1083" s="54"/>
      <c r="BT1083" s="18"/>
      <c r="BV1083" s="18"/>
      <c r="BW1083" s="18"/>
      <c r="CD1083" s="18"/>
      <c r="CG1083" s="18"/>
      <c r="CR1083" s="18"/>
      <c r="CV1083" s="18"/>
      <c r="DA1083" s="18"/>
      <c r="DL1083" s="18"/>
      <c r="DN1083" s="18"/>
      <c r="DS1083" s="43" t="s">
        <v>397</v>
      </c>
    </row>
    <row r="1084" spans="4:123" x14ac:dyDescent="0.25">
      <c r="D1084" s="12"/>
      <c r="E1084" s="14"/>
      <c r="H1084" s="16"/>
      <c r="I1084" s="11"/>
      <c r="J1084" s="39"/>
      <c r="K1084" s="39"/>
      <c r="L1084" s="39"/>
      <c r="M1084" s="39"/>
      <c r="N1084" s="42"/>
      <c r="O1084" s="8"/>
      <c r="P1084" s="9"/>
      <c r="Q1084" s="9"/>
      <c r="R1084" s="8"/>
      <c r="S1084" s="9"/>
      <c r="T1084" s="9"/>
      <c r="U1084" s="8"/>
      <c r="V1084" s="9"/>
      <c r="W1084" s="9"/>
      <c r="X1084" s="9"/>
      <c r="Y1084" s="8"/>
      <c r="Z1084" s="9"/>
      <c r="AA1084" s="8"/>
      <c r="AT1084" s="8"/>
      <c r="AV1084" s="31"/>
      <c r="AY1084" s="31"/>
      <c r="AZ1084" s="21"/>
      <c r="BA1084" s="23"/>
      <c r="BN1084" s="18"/>
      <c r="BP1084" s="54"/>
      <c r="BR1084" s="54"/>
      <c r="BT1084" s="18"/>
      <c r="BV1084" s="18"/>
      <c r="BW1084" s="18"/>
      <c r="CD1084" s="18"/>
      <c r="CG1084" s="18"/>
      <c r="CR1084" s="18"/>
      <c r="CV1084" s="18"/>
      <c r="DA1084" s="18"/>
      <c r="DL1084" s="18"/>
      <c r="DN1084" s="18"/>
      <c r="DS1084" s="43" t="s">
        <v>397</v>
      </c>
    </row>
    <row r="1085" spans="4:123" x14ac:dyDescent="0.25">
      <c r="D1085" s="12"/>
      <c r="E1085" s="14"/>
      <c r="H1085" s="16"/>
      <c r="I1085" s="11"/>
      <c r="J1085" s="39"/>
      <c r="K1085" s="39"/>
      <c r="L1085" s="39"/>
      <c r="M1085" s="39"/>
      <c r="N1085" s="42"/>
      <c r="O1085" s="8"/>
      <c r="P1085" s="9"/>
      <c r="Q1085" s="9"/>
      <c r="R1085" s="8"/>
      <c r="S1085" s="9"/>
      <c r="T1085" s="9"/>
      <c r="U1085" s="8"/>
      <c r="V1085" s="9"/>
      <c r="W1085" s="9"/>
      <c r="X1085" s="9"/>
      <c r="Y1085" s="8"/>
      <c r="Z1085" s="9"/>
      <c r="AA1085" s="8"/>
      <c r="AT1085" s="8"/>
      <c r="AV1085" s="31"/>
      <c r="AY1085" s="31"/>
      <c r="AZ1085" s="21"/>
      <c r="BA1085" s="23"/>
      <c r="BN1085" s="18"/>
      <c r="BP1085" s="54"/>
      <c r="BR1085" s="54"/>
      <c r="BT1085" s="18"/>
      <c r="BV1085" s="18"/>
      <c r="BW1085" s="18"/>
      <c r="CD1085" s="18"/>
      <c r="CG1085" s="18"/>
      <c r="CR1085" s="18"/>
      <c r="CV1085" s="18"/>
      <c r="DA1085" s="18"/>
      <c r="DL1085" s="18"/>
      <c r="DN1085" s="18"/>
      <c r="DS1085" s="43" t="s">
        <v>397</v>
      </c>
    </row>
    <row r="1086" spans="4:123" x14ac:dyDescent="0.25">
      <c r="D1086" s="12"/>
      <c r="E1086" s="14"/>
      <c r="H1086" s="16"/>
      <c r="I1086" s="11"/>
      <c r="J1086" s="39"/>
      <c r="K1086" s="39"/>
      <c r="L1086" s="39"/>
      <c r="M1086" s="39"/>
      <c r="N1086" s="42"/>
      <c r="O1086" s="8"/>
      <c r="P1086" s="9"/>
      <c r="Q1086" s="9"/>
      <c r="R1086" s="8"/>
      <c r="S1086" s="9"/>
      <c r="T1086" s="9"/>
      <c r="U1086" s="8"/>
      <c r="V1086" s="9"/>
      <c r="W1086" s="9"/>
      <c r="X1086" s="9"/>
      <c r="Y1086" s="8"/>
      <c r="Z1086" s="9"/>
      <c r="AA1086" s="8"/>
      <c r="AT1086" s="8"/>
      <c r="AV1086" s="31"/>
      <c r="AY1086" s="31"/>
      <c r="AZ1086" s="21"/>
      <c r="BA1086" s="23"/>
      <c r="BN1086" s="18"/>
      <c r="BP1086" s="54"/>
      <c r="BR1086" s="54"/>
      <c r="BT1086" s="18"/>
      <c r="BV1086" s="18"/>
      <c r="BW1086" s="18"/>
      <c r="CD1086" s="18"/>
      <c r="CG1086" s="18"/>
      <c r="CR1086" s="18"/>
      <c r="CV1086" s="18"/>
      <c r="DA1086" s="18"/>
      <c r="DL1086" s="18"/>
      <c r="DN1086" s="18"/>
      <c r="DS1086" s="43" t="s">
        <v>397</v>
      </c>
    </row>
    <row r="1087" spans="4:123" x14ac:dyDescent="0.25">
      <c r="D1087" s="12"/>
      <c r="E1087" s="14"/>
      <c r="H1087" s="16"/>
      <c r="I1087" s="11"/>
      <c r="J1087" s="39"/>
      <c r="K1087" s="39"/>
      <c r="L1087" s="39"/>
      <c r="M1087" s="39"/>
      <c r="N1087" s="42"/>
      <c r="O1087" s="8"/>
      <c r="P1087" s="9"/>
      <c r="Q1087" s="9"/>
      <c r="R1087" s="8"/>
      <c r="S1087" s="9"/>
      <c r="T1087" s="9"/>
      <c r="U1087" s="8"/>
      <c r="V1087" s="9"/>
      <c r="W1087" s="9"/>
      <c r="X1087" s="9"/>
      <c r="Y1087" s="8"/>
      <c r="Z1087" s="9"/>
      <c r="AA1087" s="8"/>
      <c r="AT1087" s="8"/>
      <c r="AV1087" s="31"/>
      <c r="AY1087" s="31"/>
      <c r="AZ1087" s="21"/>
      <c r="BA1087" s="23"/>
      <c r="BN1087" s="18"/>
      <c r="BP1087" s="54"/>
      <c r="BR1087" s="54"/>
      <c r="BT1087" s="18"/>
      <c r="BV1087" s="18"/>
      <c r="BW1087" s="18"/>
      <c r="CD1087" s="18"/>
      <c r="CG1087" s="18"/>
      <c r="CR1087" s="18"/>
      <c r="CV1087" s="18"/>
      <c r="DA1087" s="18"/>
      <c r="DL1087" s="18"/>
      <c r="DN1087" s="18"/>
      <c r="DS1087" s="43" t="s">
        <v>397</v>
      </c>
    </row>
    <row r="1088" spans="4:123" x14ac:dyDescent="0.25">
      <c r="D1088" s="12"/>
      <c r="E1088" s="14"/>
      <c r="H1088" s="16"/>
      <c r="I1088" s="11"/>
      <c r="J1088" s="39"/>
      <c r="K1088" s="39"/>
      <c r="L1088" s="39"/>
      <c r="M1088" s="39"/>
      <c r="N1088" s="42"/>
      <c r="O1088" s="8"/>
      <c r="P1088" s="9"/>
      <c r="Q1088" s="9"/>
      <c r="R1088" s="8"/>
      <c r="S1088" s="9"/>
      <c r="T1088" s="9"/>
      <c r="U1088" s="8"/>
      <c r="V1088" s="9"/>
      <c r="W1088" s="9"/>
      <c r="X1088" s="9"/>
      <c r="Y1088" s="8"/>
      <c r="Z1088" s="9"/>
      <c r="AA1088" s="8"/>
      <c r="AT1088" s="8"/>
      <c r="AV1088" s="31"/>
      <c r="AY1088" s="31"/>
      <c r="AZ1088" s="21"/>
      <c r="BA1088" s="23"/>
      <c r="BN1088" s="18"/>
      <c r="BP1088" s="54"/>
      <c r="BR1088" s="54"/>
      <c r="BT1088" s="18"/>
      <c r="BV1088" s="18"/>
      <c r="BW1088" s="18"/>
      <c r="CD1088" s="18"/>
      <c r="CG1088" s="18"/>
      <c r="CR1088" s="18"/>
      <c r="CV1088" s="18"/>
      <c r="DA1088" s="18"/>
      <c r="DL1088" s="18"/>
      <c r="DN1088" s="18"/>
      <c r="DS1088" s="43" t="s">
        <v>397</v>
      </c>
    </row>
    <row r="1089" spans="4:123" x14ac:dyDescent="0.25">
      <c r="D1089" s="12"/>
      <c r="E1089" s="14"/>
      <c r="H1089" s="16"/>
      <c r="I1089" s="11"/>
      <c r="J1089" s="39"/>
      <c r="K1089" s="39"/>
      <c r="L1089" s="39"/>
      <c r="M1089" s="39"/>
      <c r="N1089" s="42"/>
      <c r="O1089" s="8"/>
      <c r="P1089" s="9"/>
      <c r="Q1089" s="9"/>
      <c r="R1089" s="8"/>
      <c r="S1089" s="9"/>
      <c r="T1089" s="9"/>
      <c r="U1089" s="8"/>
      <c r="V1089" s="9"/>
      <c r="W1089" s="9"/>
      <c r="X1089" s="9"/>
      <c r="Y1089" s="8"/>
      <c r="Z1089" s="9"/>
      <c r="AA1089" s="8"/>
      <c r="AT1089" s="8"/>
      <c r="AV1089" s="31"/>
      <c r="AY1089" s="31"/>
      <c r="AZ1089" s="21"/>
      <c r="BA1089" s="23"/>
      <c r="BN1089" s="18"/>
      <c r="BP1089" s="54"/>
      <c r="BR1089" s="54"/>
      <c r="BT1089" s="18"/>
      <c r="BV1089" s="18"/>
      <c r="BW1089" s="18"/>
      <c r="CD1089" s="18"/>
      <c r="CG1089" s="18"/>
      <c r="CR1089" s="18"/>
      <c r="CV1089" s="18"/>
      <c r="DA1089" s="18"/>
      <c r="DL1089" s="18"/>
      <c r="DN1089" s="18"/>
      <c r="DS1089" s="43" t="s">
        <v>397</v>
      </c>
    </row>
    <row r="1090" spans="4:123" x14ac:dyDescent="0.25">
      <c r="D1090" s="12"/>
      <c r="E1090" s="14"/>
      <c r="H1090" s="16"/>
      <c r="I1090" s="11"/>
      <c r="J1090" s="39"/>
      <c r="K1090" s="39"/>
      <c r="L1090" s="39"/>
      <c r="M1090" s="39"/>
      <c r="N1090" s="42"/>
      <c r="O1090" s="8"/>
      <c r="P1090" s="9"/>
      <c r="Q1090" s="9"/>
      <c r="R1090" s="8"/>
      <c r="S1090" s="9"/>
      <c r="T1090" s="9"/>
      <c r="U1090" s="8"/>
      <c r="V1090" s="9"/>
      <c r="W1090" s="9"/>
      <c r="X1090" s="9"/>
      <c r="Y1090" s="8"/>
      <c r="Z1090" s="9"/>
      <c r="AA1090" s="8"/>
      <c r="AT1090" s="8"/>
      <c r="AV1090" s="31"/>
      <c r="AY1090" s="31"/>
      <c r="AZ1090" s="21"/>
      <c r="BA1090" s="23"/>
      <c r="BN1090" s="18"/>
      <c r="BP1090" s="54"/>
      <c r="BR1090" s="54"/>
      <c r="BT1090" s="18"/>
      <c r="BV1090" s="18"/>
      <c r="BW1090" s="18"/>
      <c r="CD1090" s="18"/>
      <c r="CG1090" s="18"/>
      <c r="CR1090" s="18"/>
      <c r="CV1090" s="18"/>
      <c r="DA1090" s="18"/>
      <c r="DL1090" s="18"/>
      <c r="DN1090" s="18"/>
      <c r="DS1090" s="43" t="s">
        <v>397</v>
      </c>
    </row>
    <row r="1091" spans="4:123" x14ac:dyDescent="0.25">
      <c r="D1091" s="12"/>
      <c r="E1091" s="14"/>
      <c r="H1091" s="16"/>
      <c r="I1091" s="11"/>
      <c r="J1091" s="39"/>
      <c r="K1091" s="39"/>
      <c r="L1091" s="39"/>
      <c r="M1091" s="39"/>
      <c r="N1091" s="42"/>
      <c r="O1091" s="8"/>
      <c r="P1091" s="9"/>
      <c r="Q1091" s="9"/>
      <c r="R1091" s="8"/>
      <c r="S1091" s="9"/>
      <c r="T1091" s="9"/>
      <c r="U1091" s="8"/>
      <c r="V1091" s="9"/>
      <c r="W1091" s="9"/>
      <c r="X1091" s="9"/>
      <c r="Y1091" s="8"/>
      <c r="Z1091" s="9"/>
      <c r="AA1091" s="8"/>
      <c r="AT1091" s="8"/>
      <c r="AV1091" s="31"/>
      <c r="AY1091" s="31"/>
      <c r="AZ1091" s="21"/>
      <c r="BA1091" s="23"/>
      <c r="BN1091" s="18"/>
      <c r="BP1091" s="54"/>
      <c r="BR1091" s="54"/>
      <c r="BT1091" s="18"/>
      <c r="BV1091" s="18"/>
      <c r="BW1091" s="18"/>
      <c r="CD1091" s="18"/>
      <c r="CG1091" s="18"/>
      <c r="CR1091" s="18"/>
      <c r="CV1091" s="18"/>
      <c r="DA1091" s="18"/>
      <c r="DL1091" s="18"/>
      <c r="DN1091" s="18"/>
      <c r="DS1091" s="43" t="s">
        <v>397</v>
      </c>
    </row>
    <row r="1092" spans="4:123" x14ac:dyDescent="0.25">
      <c r="D1092" s="12"/>
      <c r="E1092" s="14"/>
      <c r="H1092" s="16"/>
      <c r="I1092" s="11"/>
      <c r="J1092" s="39"/>
      <c r="K1092" s="39"/>
      <c r="L1092" s="39"/>
      <c r="M1092" s="39"/>
      <c r="N1092" s="42"/>
      <c r="O1092" s="8"/>
      <c r="P1092" s="9"/>
      <c r="Q1092" s="9"/>
      <c r="R1092" s="8"/>
      <c r="S1092" s="9"/>
      <c r="T1092" s="9"/>
      <c r="U1092" s="8"/>
      <c r="V1092" s="9"/>
      <c r="W1092" s="9"/>
      <c r="X1092" s="9"/>
      <c r="Y1092" s="8"/>
      <c r="Z1092" s="9"/>
      <c r="AA1092" s="8"/>
      <c r="AT1092" s="8"/>
      <c r="AV1092" s="31"/>
      <c r="AY1092" s="31"/>
      <c r="AZ1092" s="21"/>
      <c r="BA1092" s="23"/>
      <c r="BN1092" s="18"/>
      <c r="BP1092" s="54"/>
      <c r="BR1092" s="54"/>
      <c r="BT1092" s="18"/>
      <c r="BV1092" s="18"/>
      <c r="BW1092" s="18"/>
      <c r="CD1092" s="18"/>
      <c r="CG1092" s="18"/>
      <c r="CR1092" s="18"/>
      <c r="CV1092" s="18"/>
      <c r="DA1092" s="18"/>
      <c r="DL1092" s="18"/>
      <c r="DN1092" s="18"/>
      <c r="DS1092" s="43" t="s">
        <v>397</v>
      </c>
    </row>
    <row r="1093" spans="4:123" x14ac:dyDescent="0.25">
      <c r="D1093" s="12"/>
      <c r="E1093" s="14"/>
      <c r="H1093" s="16"/>
      <c r="I1093" s="11"/>
      <c r="J1093" s="39"/>
      <c r="K1093" s="39"/>
      <c r="L1093" s="39"/>
      <c r="M1093" s="39"/>
      <c r="N1093" s="42"/>
      <c r="O1093" s="8"/>
      <c r="P1093" s="9"/>
      <c r="Q1093" s="9"/>
      <c r="R1093" s="8"/>
      <c r="S1093" s="9"/>
      <c r="T1093" s="9"/>
      <c r="U1093" s="8"/>
      <c r="V1093" s="9"/>
      <c r="W1093" s="9"/>
      <c r="X1093" s="9"/>
      <c r="Y1093" s="8"/>
      <c r="Z1093" s="9"/>
      <c r="AA1093" s="8"/>
      <c r="AT1093" s="8"/>
      <c r="AV1093" s="31"/>
      <c r="AY1093" s="31"/>
      <c r="AZ1093" s="21"/>
      <c r="BA1093" s="23"/>
      <c r="BN1093" s="18"/>
      <c r="BP1093" s="54"/>
      <c r="BR1093" s="54"/>
      <c r="BT1093" s="18"/>
      <c r="BV1093" s="18"/>
      <c r="BW1093" s="18"/>
      <c r="CD1093" s="18"/>
      <c r="CG1093" s="18"/>
      <c r="CR1093" s="18"/>
      <c r="CV1093" s="18"/>
      <c r="DA1093" s="18"/>
      <c r="DL1093" s="18"/>
      <c r="DN1093" s="18"/>
      <c r="DS1093" s="43" t="s">
        <v>397</v>
      </c>
    </row>
    <row r="1094" spans="4:123" x14ac:dyDescent="0.25">
      <c r="D1094" s="12"/>
      <c r="E1094" s="14"/>
      <c r="H1094" s="16"/>
      <c r="I1094" s="11"/>
      <c r="J1094" s="39"/>
      <c r="K1094" s="39"/>
      <c r="L1094" s="39"/>
      <c r="M1094" s="39"/>
      <c r="N1094" s="42"/>
      <c r="O1094" s="8"/>
      <c r="P1094" s="9"/>
      <c r="Q1094" s="9"/>
      <c r="R1094" s="8"/>
      <c r="S1094" s="9"/>
      <c r="T1094" s="9"/>
      <c r="U1094" s="8"/>
      <c r="V1094" s="9"/>
      <c r="W1094" s="9"/>
      <c r="X1094" s="9"/>
      <c r="Y1094" s="8"/>
      <c r="Z1094" s="9"/>
      <c r="AA1094" s="8"/>
      <c r="AT1094" s="8"/>
      <c r="AV1094" s="31"/>
      <c r="AY1094" s="31"/>
      <c r="AZ1094" s="21"/>
      <c r="BA1094" s="23"/>
      <c r="BN1094" s="18"/>
      <c r="BP1094" s="54"/>
      <c r="BR1094" s="54"/>
      <c r="BT1094" s="18"/>
      <c r="BV1094" s="18"/>
      <c r="BW1094" s="18"/>
      <c r="CD1094" s="18"/>
      <c r="CG1094" s="18"/>
      <c r="CR1094" s="18"/>
      <c r="CV1094" s="18"/>
      <c r="DA1094" s="18"/>
      <c r="DL1094" s="18"/>
      <c r="DN1094" s="18"/>
      <c r="DS1094" s="43" t="s">
        <v>397</v>
      </c>
    </row>
    <row r="1095" spans="4:123" x14ac:dyDescent="0.25">
      <c r="D1095" s="12"/>
      <c r="E1095" s="14"/>
      <c r="H1095" s="16"/>
      <c r="I1095" s="11"/>
      <c r="J1095" s="39"/>
      <c r="K1095" s="39"/>
      <c r="L1095" s="39"/>
      <c r="M1095" s="39"/>
      <c r="N1095" s="42"/>
      <c r="O1095" s="8"/>
      <c r="P1095" s="9"/>
      <c r="Q1095" s="9"/>
      <c r="R1095" s="8"/>
      <c r="S1095" s="9"/>
      <c r="T1095" s="9"/>
      <c r="U1095" s="8"/>
      <c r="V1095" s="9"/>
      <c r="W1095" s="9"/>
      <c r="X1095" s="9"/>
      <c r="Y1095" s="8"/>
      <c r="Z1095" s="9"/>
      <c r="AA1095" s="8"/>
      <c r="AT1095" s="8"/>
      <c r="AV1095" s="31"/>
      <c r="AY1095" s="31"/>
      <c r="AZ1095" s="21"/>
      <c r="BA1095" s="23"/>
      <c r="BN1095" s="18"/>
      <c r="BP1095" s="54"/>
      <c r="BR1095" s="54"/>
      <c r="BT1095" s="18"/>
      <c r="BV1095" s="18"/>
      <c r="BW1095" s="18"/>
      <c r="CD1095" s="18"/>
      <c r="CG1095" s="18"/>
      <c r="CR1095" s="18"/>
      <c r="CV1095" s="18"/>
      <c r="DA1095" s="18"/>
      <c r="DL1095" s="18"/>
      <c r="DN1095" s="18"/>
      <c r="DS1095" s="43" t="s">
        <v>397</v>
      </c>
    </row>
    <row r="1096" spans="4:123" x14ac:dyDescent="0.25">
      <c r="D1096" s="12"/>
      <c r="E1096" s="14"/>
      <c r="H1096" s="16"/>
      <c r="I1096" s="11"/>
      <c r="J1096" s="39"/>
      <c r="K1096" s="39"/>
      <c r="L1096" s="39"/>
      <c r="M1096" s="39"/>
      <c r="N1096" s="42"/>
      <c r="O1096" s="8"/>
      <c r="P1096" s="9"/>
      <c r="Q1096" s="9"/>
      <c r="R1096" s="8"/>
      <c r="S1096" s="9"/>
      <c r="T1096" s="9"/>
      <c r="U1096" s="8"/>
      <c r="V1096" s="9"/>
      <c r="W1096" s="9"/>
      <c r="X1096" s="9"/>
      <c r="Y1096" s="8"/>
      <c r="Z1096" s="9"/>
      <c r="AA1096" s="8"/>
      <c r="AT1096" s="8"/>
      <c r="AV1096" s="31"/>
      <c r="AY1096" s="31"/>
      <c r="AZ1096" s="21"/>
      <c r="BA1096" s="23"/>
      <c r="BN1096" s="18"/>
      <c r="BP1096" s="54"/>
      <c r="BR1096" s="54"/>
      <c r="BT1096" s="18"/>
      <c r="BV1096" s="18"/>
      <c r="BW1096" s="18"/>
      <c r="CD1096" s="18"/>
      <c r="CG1096" s="18"/>
      <c r="CR1096" s="18"/>
      <c r="CV1096" s="18"/>
      <c r="DA1096" s="18"/>
      <c r="DL1096" s="18"/>
      <c r="DN1096" s="18"/>
      <c r="DS1096" s="43" t="s">
        <v>397</v>
      </c>
    </row>
    <row r="1097" spans="4:123" x14ac:dyDescent="0.25">
      <c r="D1097" s="12"/>
      <c r="E1097" s="14"/>
      <c r="H1097" s="16"/>
      <c r="I1097" s="11"/>
      <c r="J1097" s="39"/>
      <c r="K1097" s="39"/>
      <c r="L1097" s="39"/>
      <c r="M1097" s="39"/>
      <c r="N1097" s="42"/>
      <c r="O1097" s="8"/>
      <c r="P1097" s="9"/>
      <c r="Q1097" s="9"/>
      <c r="R1097" s="8"/>
      <c r="S1097" s="9"/>
      <c r="T1097" s="9"/>
      <c r="U1097" s="8"/>
      <c r="V1097" s="9"/>
      <c r="W1097" s="9"/>
      <c r="X1097" s="9"/>
      <c r="Y1097" s="8"/>
      <c r="Z1097" s="9"/>
      <c r="AA1097" s="8"/>
      <c r="AT1097" s="8"/>
      <c r="AV1097" s="31"/>
      <c r="AY1097" s="31"/>
      <c r="AZ1097" s="21"/>
      <c r="BA1097" s="23"/>
      <c r="BN1097" s="18"/>
      <c r="BP1097" s="54"/>
      <c r="BR1097" s="54"/>
      <c r="BT1097" s="18"/>
      <c r="BV1097" s="18"/>
      <c r="BW1097" s="18"/>
      <c r="CD1097" s="18"/>
      <c r="CG1097" s="18"/>
      <c r="CR1097" s="18"/>
      <c r="CV1097" s="18"/>
      <c r="DA1097" s="18"/>
      <c r="DL1097" s="18"/>
      <c r="DN1097" s="18"/>
      <c r="DS1097" s="43" t="s">
        <v>397</v>
      </c>
    </row>
    <row r="1098" spans="4:123" x14ac:dyDescent="0.25">
      <c r="D1098" s="12"/>
      <c r="E1098" s="14"/>
      <c r="H1098" s="16"/>
      <c r="I1098" s="11"/>
      <c r="J1098" s="39"/>
      <c r="K1098" s="39"/>
      <c r="L1098" s="39"/>
      <c r="M1098" s="39"/>
      <c r="N1098" s="42"/>
      <c r="O1098" s="8"/>
      <c r="P1098" s="9"/>
      <c r="Q1098" s="9"/>
      <c r="R1098" s="8"/>
      <c r="S1098" s="9"/>
      <c r="T1098" s="9"/>
      <c r="U1098" s="8"/>
      <c r="V1098" s="9"/>
      <c r="W1098" s="9"/>
      <c r="X1098" s="9"/>
      <c r="Y1098" s="8"/>
      <c r="Z1098" s="9"/>
      <c r="AA1098" s="8"/>
      <c r="AT1098" s="8"/>
      <c r="AV1098" s="31"/>
      <c r="AY1098" s="31"/>
      <c r="AZ1098" s="21"/>
      <c r="BA1098" s="23"/>
      <c r="BN1098" s="18"/>
      <c r="BP1098" s="54"/>
      <c r="BR1098" s="54"/>
      <c r="BT1098" s="18"/>
      <c r="BV1098" s="18"/>
      <c r="BW1098" s="18"/>
      <c r="CD1098" s="18"/>
      <c r="CG1098" s="18"/>
      <c r="CR1098" s="18"/>
      <c r="CV1098" s="18"/>
      <c r="DA1098" s="18"/>
      <c r="DL1098" s="18"/>
      <c r="DN1098" s="18"/>
      <c r="DS1098" s="43" t="s">
        <v>397</v>
      </c>
    </row>
    <row r="1099" spans="4:123" x14ac:dyDescent="0.25">
      <c r="D1099" s="12"/>
      <c r="E1099" s="14"/>
      <c r="H1099" s="16"/>
      <c r="I1099" s="11"/>
      <c r="J1099" s="39"/>
      <c r="K1099" s="39"/>
      <c r="L1099" s="39"/>
      <c r="M1099" s="39"/>
      <c r="N1099" s="42"/>
      <c r="O1099" s="8"/>
      <c r="P1099" s="9"/>
      <c r="Q1099" s="9"/>
      <c r="R1099" s="8"/>
      <c r="S1099" s="9"/>
      <c r="T1099" s="9"/>
      <c r="U1099" s="8"/>
      <c r="V1099" s="9"/>
      <c r="W1099" s="9"/>
      <c r="X1099" s="9"/>
      <c r="Y1099" s="8"/>
      <c r="Z1099" s="9"/>
      <c r="AA1099" s="8"/>
      <c r="AT1099" s="8"/>
      <c r="AV1099" s="31"/>
      <c r="AY1099" s="31"/>
      <c r="AZ1099" s="21"/>
      <c r="BA1099" s="23"/>
      <c r="BN1099" s="18"/>
      <c r="BP1099" s="54"/>
      <c r="BR1099" s="54"/>
      <c r="BT1099" s="18"/>
      <c r="BV1099" s="18"/>
      <c r="BW1099" s="18"/>
      <c r="CD1099" s="18"/>
      <c r="CG1099" s="18"/>
      <c r="CR1099" s="18"/>
      <c r="CV1099" s="18"/>
      <c r="DA1099" s="18"/>
      <c r="DL1099" s="18"/>
      <c r="DN1099" s="18"/>
      <c r="DS1099" s="43" t="s">
        <v>397</v>
      </c>
    </row>
    <row r="1100" spans="4:123" x14ac:dyDescent="0.25">
      <c r="D1100" s="12"/>
      <c r="E1100" s="14"/>
      <c r="H1100" s="16"/>
      <c r="I1100" s="11"/>
      <c r="J1100" s="39"/>
      <c r="K1100" s="39"/>
      <c r="L1100" s="39"/>
      <c r="M1100" s="39"/>
      <c r="N1100" s="42"/>
      <c r="O1100" s="8"/>
      <c r="P1100" s="9"/>
      <c r="Q1100" s="9"/>
      <c r="R1100" s="8"/>
      <c r="S1100" s="9"/>
      <c r="T1100" s="9"/>
      <c r="U1100" s="8"/>
      <c r="V1100" s="9"/>
      <c r="W1100" s="9"/>
      <c r="X1100" s="9"/>
      <c r="Y1100" s="8"/>
      <c r="Z1100" s="9"/>
      <c r="AA1100" s="8"/>
      <c r="AT1100" s="8"/>
      <c r="AV1100" s="31"/>
      <c r="AY1100" s="31"/>
      <c r="AZ1100" s="21"/>
      <c r="BA1100" s="23"/>
      <c r="BN1100" s="18"/>
      <c r="BP1100" s="54"/>
      <c r="BR1100" s="54"/>
      <c r="BT1100" s="18"/>
      <c r="BV1100" s="18"/>
      <c r="BW1100" s="18"/>
      <c r="CD1100" s="18"/>
      <c r="CG1100" s="18"/>
      <c r="CR1100" s="18"/>
      <c r="CV1100" s="18"/>
      <c r="DA1100" s="18"/>
      <c r="DL1100" s="18"/>
      <c r="DN1100" s="18"/>
      <c r="DS1100" s="43" t="s">
        <v>397</v>
      </c>
    </row>
    <row r="1101" spans="4:123" x14ac:dyDescent="0.25">
      <c r="D1101" s="12"/>
      <c r="E1101" s="14"/>
      <c r="H1101" s="16"/>
      <c r="I1101" s="11"/>
      <c r="J1101" s="39"/>
      <c r="K1101" s="39"/>
      <c r="L1101" s="39"/>
      <c r="M1101" s="39"/>
      <c r="N1101" s="42"/>
      <c r="O1101" s="8"/>
      <c r="P1101" s="9"/>
      <c r="Q1101" s="9"/>
      <c r="R1101" s="8"/>
      <c r="S1101" s="9"/>
      <c r="T1101" s="9"/>
      <c r="U1101" s="8"/>
      <c r="V1101" s="9"/>
      <c r="W1101" s="9"/>
      <c r="X1101" s="9"/>
      <c r="Y1101" s="8"/>
      <c r="Z1101" s="9"/>
      <c r="AA1101" s="8"/>
      <c r="AT1101" s="8"/>
      <c r="AV1101" s="31"/>
      <c r="AY1101" s="31"/>
      <c r="AZ1101" s="21"/>
      <c r="BA1101" s="23"/>
      <c r="BN1101" s="18"/>
      <c r="BP1101" s="54"/>
      <c r="BR1101" s="54"/>
      <c r="BT1101" s="18"/>
      <c r="BV1101" s="18"/>
      <c r="BW1101" s="18"/>
      <c r="CD1101" s="18"/>
      <c r="CG1101" s="18"/>
      <c r="CR1101" s="18"/>
      <c r="CV1101" s="18"/>
      <c r="DA1101" s="18"/>
      <c r="DL1101" s="18"/>
      <c r="DN1101" s="18"/>
      <c r="DS1101" s="43" t="s">
        <v>397</v>
      </c>
    </row>
    <row r="1102" spans="4:123" x14ac:dyDescent="0.25">
      <c r="D1102" s="12"/>
      <c r="E1102" s="14"/>
      <c r="H1102" s="16"/>
      <c r="I1102" s="11"/>
      <c r="J1102" s="39"/>
      <c r="K1102" s="39"/>
      <c r="L1102" s="39"/>
      <c r="M1102" s="39"/>
      <c r="N1102" s="42"/>
      <c r="O1102" s="8"/>
      <c r="P1102" s="9"/>
      <c r="Q1102" s="9"/>
      <c r="R1102" s="8"/>
      <c r="S1102" s="9"/>
      <c r="T1102" s="9"/>
      <c r="U1102" s="8"/>
      <c r="V1102" s="9"/>
      <c r="W1102" s="9"/>
      <c r="X1102" s="9"/>
      <c r="Y1102" s="8"/>
      <c r="Z1102" s="9"/>
      <c r="AA1102" s="8"/>
      <c r="AT1102" s="8"/>
      <c r="AV1102" s="31"/>
      <c r="AY1102" s="31"/>
      <c r="AZ1102" s="21"/>
      <c r="BA1102" s="23"/>
      <c r="BN1102" s="18"/>
      <c r="BP1102" s="54"/>
      <c r="BR1102" s="54"/>
      <c r="BT1102" s="18"/>
      <c r="BV1102" s="18"/>
      <c r="BW1102" s="18"/>
      <c r="CD1102" s="18"/>
      <c r="CG1102" s="18"/>
      <c r="CR1102" s="18"/>
      <c r="CV1102" s="18"/>
      <c r="DA1102" s="18"/>
      <c r="DL1102" s="18"/>
      <c r="DN1102" s="18"/>
      <c r="DS1102" s="43" t="s">
        <v>397</v>
      </c>
    </row>
    <row r="1103" spans="4:123" x14ac:dyDescent="0.25">
      <c r="D1103" s="12"/>
      <c r="E1103" s="14"/>
      <c r="H1103" s="16"/>
      <c r="I1103" s="11"/>
      <c r="J1103" s="39"/>
      <c r="K1103" s="39"/>
      <c r="L1103" s="39"/>
      <c r="M1103" s="39"/>
      <c r="N1103" s="42"/>
      <c r="O1103" s="8"/>
      <c r="P1103" s="9"/>
      <c r="Q1103" s="9"/>
      <c r="R1103" s="8"/>
      <c r="S1103" s="9"/>
      <c r="T1103" s="9"/>
      <c r="U1103" s="8"/>
      <c r="V1103" s="9"/>
      <c r="W1103" s="9"/>
      <c r="X1103" s="9"/>
      <c r="Y1103" s="8"/>
      <c r="Z1103" s="9"/>
      <c r="AA1103" s="8"/>
      <c r="AT1103" s="8"/>
      <c r="AV1103" s="31"/>
      <c r="AY1103" s="31"/>
      <c r="AZ1103" s="21"/>
      <c r="BA1103" s="23"/>
      <c r="BN1103" s="18"/>
      <c r="BP1103" s="54"/>
      <c r="BR1103" s="54"/>
      <c r="BT1103" s="18"/>
      <c r="BV1103" s="18"/>
      <c r="BW1103" s="18"/>
      <c r="CD1103" s="18"/>
      <c r="CG1103" s="18"/>
      <c r="CR1103" s="18"/>
      <c r="CV1103" s="18"/>
      <c r="DA1103" s="18"/>
      <c r="DL1103" s="18"/>
      <c r="DN1103" s="18"/>
      <c r="DS1103" s="43" t="s">
        <v>397</v>
      </c>
    </row>
    <row r="1104" spans="4:123" x14ac:dyDescent="0.25">
      <c r="D1104" s="12"/>
      <c r="E1104" s="14"/>
      <c r="H1104" s="16"/>
      <c r="I1104" s="11"/>
      <c r="J1104" s="39"/>
      <c r="K1104" s="39"/>
      <c r="L1104" s="39"/>
      <c r="M1104" s="39"/>
      <c r="N1104" s="42"/>
      <c r="O1104" s="8"/>
      <c r="P1104" s="9"/>
      <c r="Q1104" s="9"/>
      <c r="R1104" s="8"/>
      <c r="S1104" s="9"/>
      <c r="T1104" s="9"/>
      <c r="U1104" s="8"/>
      <c r="V1104" s="9"/>
      <c r="W1104" s="9"/>
      <c r="X1104" s="9"/>
      <c r="Y1104" s="8"/>
      <c r="Z1104" s="9"/>
      <c r="AA1104" s="8"/>
      <c r="AT1104" s="8"/>
      <c r="AV1104" s="31"/>
      <c r="AY1104" s="31"/>
      <c r="AZ1104" s="21"/>
      <c r="BA1104" s="23"/>
      <c r="BN1104" s="18"/>
      <c r="BP1104" s="54"/>
      <c r="BR1104" s="54"/>
      <c r="BT1104" s="18"/>
      <c r="BV1104" s="18"/>
      <c r="BW1104" s="18"/>
      <c r="CD1104" s="18"/>
      <c r="CG1104" s="18"/>
      <c r="CR1104" s="18"/>
      <c r="CV1104" s="18"/>
      <c r="DA1104" s="18"/>
      <c r="DL1104" s="18"/>
      <c r="DN1104" s="18"/>
      <c r="DS1104" s="43" t="s">
        <v>397</v>
      </c>
    </row>
    <row r="1105" spans="4:123" x14ac:dyDescent="0.25">
      <c r="D1105" s="12"/>
      <c r="E1105" s="14"/>
      <c r="H1105" s="16"/>
      <c r="I1105" s="11"/>
      <c r="J1105" s="39"/>
      <c r="K1105" s="39"/>
      <c r="L1105" s="39"/>
      <c r="M1105" s="39"/>
      <c r="N1105" s="42"/>
      <c r="O1105" s="8"/>
      <c r="P1105" s="9"/>
      <c r="Q1105" s="9"/>
      <c r="R1105" s="8"/>
      <c r="S1105" s="9"/>
      <c r="T1105" s="9"/>
      <c r="U1105" s="8"/>
      <c r="V1105" s="9"/>
      <c r="W1105" s="9"/>
      <c r="X1105" s="9"/>
      <c r="Y1105" s="8"/>
      <c r="Z1105" s="9"/>
      <c r="AA1105" s="8"/>
      <c r="AT1105" s="8"/>
      <c r="AV1105" s="31"/>
      <c r="AY1105" s="31"/>
      <c r="AZ1105" s="21"/>
      <c r="BA1105" s="23"/>
      <c r="BN1105" s="18"/>
      <c r="BP1105" s="54"/>
      <c r="BR1105" s="54"/>
      <c r="BT1105" s="18"/>
      <c r="BV1105" s="18"/>
      <c r="BW1105" s="18"/>
      <c r="CD1105" s="18"/>
      <c r="CG1105" s="18"/>
      <c r="CR1105" s="18"/>
      <c r="CV1105" s="18"/>
      <c r="DA1105" s="18"/>
      <c r="DL1105" s="18"/>
      <c r="DN1105" s="18"/>
      <c r="DS1105" s="43" t="s">
        <v>397</v>
      </c>
    </row>
    <row r="1106" spans="4:123" x14ac:dyDescent="0.25">
      <c r="D1106" s="12"/>
      <c r="E1106" s="14"/>
      <c r="H1106" s="16"/>
      <c r="I1106" s="11"/>
      <c r="J1106" s="39"/>
      <c r="K1106" s="39"/>
      <c r="L1106" s="39"/>
      <c r="M1106" s="39"/>
      <c r="N1106" s="42"/>
      <c r="O1106" s="8"/>
      <c r="P1106" s="9"/>
      <c r="Q1106" s="9"/>
      <c r="R1106" s="8"/>
      <c r="S1106" s="9"/>
      <c r="T1106" s="9"/>
      <c r="U1106" s="8"/>
      <c r="V1106" s="9"/>
      <c r="W1106" s="9"/>
      <c r="X1106" s="9"/>
      <c r="Y1106" s="8"/>
      <c r="Z1106" s="9"/>
      <c r="AA1106" s="8"/>
      <c r="AT1106" s="8"/>
      <c r="AV1106" s="31"/>
      <c r="AY1106" s="31"/>
      <c r="AZ1106" s="21"/>
      <c r="BA1106" s="23"/>
      <c r="BN1106" s="18"/>
      <c r="BP1106" s="54"/>
      <c r="BR1106" s="54"/>
      <c r="BT1106" s="18"/>
      <c r="BV1106" s="18"/>
      <c r="BW1106" s="18"/>
      <c r="CD1106" s="18"/>
      <c r="CG1106" s="18"/>
      <c r="CR1106" s="18"/>
      <c r="CV1106" s="18"/>
      <c r="DA1106" s="18"/>
      <c r="DL1106" s="18"/>
      <c r="DN1106" s="18"/>
      <c r="DS1106" s="43" t="s">
        <v>397</v>
      </c>
    </row>
    <row r="1107" spans="4:123" x14ac:dyDescent="0.25">
      <c r="D1107" s="12"/>
      <c r="E1107" s="14"/>
      <c r="H1107" s="16"/>
      <c r="I1107" s="11"/>
      <c r="J1107" s="39"/>
      <c r="K1107" s="39"/>
      <c r="L1107" s="39"/>
      <c r="M1107" s="39"/>
      <c r="N1107" s="42"/>
      <c r="O1107" s="8"/>
      <c r="P1107" s="9"/>
      <c r="Q1107" s="9"/>
      <c r="R1107" s="8"/>
      <c r="S1107" s="9"/>
      <c r="T1107" s="9"/>
      <c r="U1107" s="8"/>
      <c r="V1107" s="9"/>
      <c r="W1107" s="9"/>
      <c r="X1107" s="9"/>
      <c r="Y1107" s="8"/>
      <c r="Z1107" s="9"/>
      <c r="AA1107" s="8"/>
      <c r="AT1107" s="8"/>
      <c r="AV1107" s="31"/>
      <c r="AY1107" s="31"/>
      <c r="AZ1107" s="21"/>
      <c r="BA1107" s="23"/>
      <c r="BN1107" s="18"/>
      <c r="BP1107" s="54"/>
      <c r="BR1107" s="54"/>
      <c r="BT1107" s="18"/>
      <c r="BV1107" s="18"/>
      <c r="BW1107" s="18"/>
      <c r="CD1107" s="18"/>
      <c r="CG1107" s="18"/>
      <c r="CR1107" s="18"/>
      <c r="CV1107" s="18"/>
      <c r="DA1107" s="18"/>
      <c r="DL1107" s="18"/>
      <c r="DN1107" s="18"/>
      <c r="DS1107" s="43" t="s">
        <v>397</v>
      </c>
    </row>
    <row r="1108" spans="4:123" x14ac:dyDescent="0.25">
      <c r="D1108" s="12"/>
      <c r="E1108" s="14"/>
      <c r="H1108" s="16"/>
      <c r="I1108" s="11"/>
      <c r="J1108" s="39"/>
      <c r="K1108" s="39"/>
      <c r="L1108" s="39"/>
      <c r="M1108" s="39"/>
      <c r="N1108" s="42"/>
      <c r="O1108" s="8"/>
      <c r="P1108" s="9"/>
      <c r="Q1108" s="9"/>
      <c r="R1108" s="8"/>
      <c r="S1108" s="9"/>
      <c r="T1108" s="9"/>
      <c r="U1108" s="8"/>
      <c r="V1108" s="9"/>
      <c r="W1108" s="9"/>
      <c r="X1108" s="9"/>
      <c r="Y1108" s="8"/>
      <c r="Z1108" s="9"/>
      <c r="AA1108" s="8"/>
      <c r="AT1108" s="8"/>
      <c r="AV1108" s="31"/>
      <c r="AY1108" s="31"/>
      <c r="AZ1108" s="21"/>
      <c r="BA1108" s="23"/>
      <c r="BN1108" s="18"/>
      <c r="BP1108" s="54"/>
      <c r="BR1108" s="54"/>
      <c r="BT1108" s="18"/>
      <c r="BV1108" s="18"/>
      <c r="BW1108" s="18"/>
      <c r="CD1108" s="18"/>
      <c r="CG1108" s="18"/>
      <c r="CR1108" s="18"/>
      <c r="CV1108" s="18"/>
      <c r="DA1108" s="18"/>
      <c r="DL1108" s="18"/>
      <c r="DN1108" s="18"/>
      <c r="DS1108" s="43" t="s">
        <v>397</v>
      </c>
    </row>
    <row r="1109" spans="4:123" x14ac:dyDescent="0.25">
      <c r="D1109" s="12"/>
      <c r="E1109" s="14"/>
      <c r="H1109" s="16"/>
      <c r="I1109" s="11"/>
      <c r="J1109" s="39"/>
      <c r="K1109" s="39"/>
      <c r="L1109" s="39"/>
      <c r="M1109" s="39"/>
      <c r="N1109" s="42"/>
      <c r="O1109" s="8"/>
      <c r="P1109" s="9"/>
      <c r="Q1109" s="9"/>
      <c r="R1109" s="8"/>
      <c r="S1109" s="9"/>
      <c r="T1109" s="9"/>
      <c r="U1109" s="8"/>
      <c r="V1109" s="9"/>
      <c r="W1109" s="9"/>
      <c r="X1109" s="9"/>
      <c r="Y1109" s="8"/>
      <c r="Z1109" s="9"/>
      <c r="AA1109" s="8"/>
      <c r="AT1109" s="8"/>
      <c r="AV1109" s="31"/>
      <c r="AY1109" s="31"/>
      <c r="AZ1109" s="21"/>
      <c r="BA1109" s="23"/>
      <c r="BN1109" s="18"/>
      <c r="BP1109" s="54"/>
      <c r="BR1109" s="54"/>
      <c r="BT1109" s="18"/>
      <c r="BV1109" s="18"/>
      <c r="BW1109" s="18"/>
      <c r="CD1109" s="18"/>
      <c r="CG1109" s="18"/>
      <c r="CR1109" s="18"/>
      <c r="CV1109" s="18"/>
      <c r="DA1109" s="18"/>
      <c r="DL1109" s="18"/>
      <c r="DN1109" s="18"/>
      <c r="DS1109" s="43" t="s">
        <v>397</v>
      </c>
    </row>
    <row r="1110" spans="4:123" x14ac:dyDescent="0.25">
      <c r="D1110" s="12"/>
      <c r="E1110" s="14"/>
      <c r="H1110" s="16"/>
      <c r="I1110" s="11"/>
      <c r="J1110" s="39"/>
      <c r="K1110" s="39"/>
      <c r="L1110" s="39"/>
      <c r="M1110" s="39"/>
      <c r="N1110" s="42"/>
      <c r="O1110" s="8"/>
      <c r="P1110" s="9"/>
      <c r="Q1110" s="9"/>
      <c r="R1110" s="8"/>
      <c r="S1110" s="9"/>
      <c r="T1110" s="9"/>
      <c r="U1110" s="8"/>
      <c r="V1110" s="9"/>
      <c r="W1110" s="9"/>
      <c r="X1110" s="9"/>
      <c r="Y1110" s="8"/>
      <c r="Z1110" s="9"/>
      <c r="AA1110" s="8"/>
      <c r="AT1110" s="8"/>
      <c r="AV1110" s="31"/>
      <c r="AY1110" s="31"/>
      <c r="AZ1110" s="21"/>
      <c r="BA1110" s="23"/>
      <c r="BN1110" s="18"/>
      <c r="BP1110" s="54"/>
      <c r="BR1110" s="54"/>
      <c r="BT1110" s="18"/>
      <c r="BV1110" s="18"/>
      <c r="BW1110" s="18"/>
      <c r="CD1110" s="18"/>
      <c r="CG1110" s="18"/>
      <c r="CR1110" s="18"/>
      <c r="CV1110" s="18"/>
      <c r="DA1110" s="18"/>
      <c r="DL1110" s="18"/>
      <c r="DN1110" s="18"/>
      <c r="DS1110" s="43" t="s">
        <v>397</v>
      </c>
    </row>
    <row r="1111" spans="4:123" x14ac:dyDescent="0.25">
      <c r="D1111" s="12"/>
      <c r="E1111" s="14"/>
      <c r="H1111" s="16"/>
      <c r="I1111" s="11"/>
      <c r="J1111" s="39"/>
      <c r="K1111" s="39"/>
      <c r="L1111" s="39"/>
      <c r="M1111" s="39"/>
      <c r="N1111" s="42"/>
      <c r="O1111" s="8"/>
      <c r="P1111" s="9"/>
      <c r="Q1111" s="9"/>
      <c r="R1111" s="8"/>
      <c r="S1111" s="9"/>
      <c r="T1111" s="9"/>
      <c r="U1111" s="8"/>
      <c r="V1111" s="9"/>
      <c r="W1111" s="9"/>
      <c r="X1111" s="9"/>
      <c r="Y1111" s="8"/>
      <c r="Z1111" s="9"/>
      <c r="AA1111" s="8"/>
      <c r="AT1111" s="8"/>
      <c r="AV1111" s="31"/>
      <c r="AY1111" s="31"/>
      <c r="AZ1111" s="21"/>
      <c r="BA1111" s="23"/>
      <c r="BN1111" s="18"/>
      <c r="BP1111" s="54"/>
      <c r="BR1111" s="54"/>
      <c r="BT1111" s="18"/>
      <c r="BV1111" s="18"/>
      <c r="BW1111" s="18"/>
      <c r="CD1111" s="18"/>
      <c r="CG1111" s="18"/>
      <c r="CR1111" s="18"/>
      <c r="CV1111" s="18"/>
      <c r="DA1111" s="18"/>
      <c r="DL1111" s="18"/>
      <c r="DN1111" s="18"/>
      <c r="DS1111" s="43" t="s">
        <v>397</v>
      </c>
    </row>
    <row r="1112" spans="4:123" x14ac:dyDescent="0.25">
      <c r="D1112" s="12"/>
      <c r="E1112" s="14"/>
      <c r="H1112" s="16"/>
      <c r="I1112" s="11"/>
      <c r="J1112" s="39"/>
      <c r="K1112" s="39"/>
      <c r="L1112" s="39"/>
      <c r="M1112" s="39"/>
      <c r="N1112" s="42"/>
      <c r="O1112" s="8"/>
      <c r="P1112" s="9"/>
      <c r="Q1112" s="9"/>
      <c r="R1112" s="8"/>
      <c r="S1112" s="9"/>
      <c r="T1112" s="9"/>
      <c r="U1112" s="8"/>
      <c r="V1112" s="9"/>
      <c r="W1112" s="9"/>
      <c r="X1112" s="9"/>
      <c r="Y1112" s="8"/>
      <c r="Z1112" s="9"/>
      <c r="AA1112" s="8"/>
      <c r="AT1112" s="8"/>
      <c r="AV1112" s="31"/>
      <c r="AY1112" s="31"/>
      <c r="AZ1112" s="21"/>
      <c r="BA1112" s="23"/>
      <c r="BN1112" s="18"/>
      <c r="BP1112" s="54"/>
      <c r="BR1112" s="54"/>
      <c r="BT1112" s="18"/>
      <c r="BV1112" s="18"/>
      <c r="BW1112" s="18"/>
      <c r="CD1112" s="18"/>
      <c r="CG1112" s="18"/>
      <c r="CR1112" s="18"/>
      <c r="CV1112" s="18"/>
      <c r="DA1112" s="18"/>
      <c r="DL1112" s="18"/>
      <c r="DN1112" s="18"/>
      <c r="DS1112" s="43" t="s">
        <v>397</v>
      </c>
    </row>
    <row r="1113" spans="4:123" x14ac:dyDescent="0.25">
      <c r="D1113" s="12"/>
      <c r="E1113" s="14"/>
      <c r="H1113" s="16"/>
      <c r="I1113" s="11"/>
      <c r="J1113" s="39"/>
      <c r="K1113" s="39"/>
      <c r="L1113" s="39"/>
      <c r="M1113" s="39"/>
      <c r="N1113" s="42"/>
      <c r="O1113" s="8"/>
      <c r="P1113" s="9"/>
      <c r="Q1113" s="9"/>
      <c r="R1113" s="8"/>
      <c r="S1113" s="9"/>
      <c r="T1113" s="9"/>
      <c r="U1113" s="8"/>
      <c r="V1113" s="9"/>
      <c r="W1113" s="9"/>
      <c r="X1113" s="9"/>
      <c r="Y1113" s="8"/>
      <c r="Z1113" s="9"/>
      <c r="AA1113" s="8"/>
      <c r="AT1113" s="8"/>
      <c r="AV1113" s="31"/>
      <c r="AY1113" s="31"/>
      <c r="AZ1113" s="21"/>
      <c r="BA1113" s="23"/>
      <c r="BN1113" s="18"/>
      <c r="BP1113" s="54"/>
      <c r="BR1113" s="54"/>
      <c r="BT1113" s="18"/>
      <c r="BV1113" s="18"/>
      <c r="BW1113" s="18"/>
      <c r="CD1113" s="18"/>
      <c r="CG1113" s="18"/>
      <c r="CR1113" s="18"/>
      <c r="CV1113" s="18"/>
      <c r="DA1113" s="18"/>
      <c r="DL1113" s="18"/>
      <c r="DN1113" s="18"/>
      <c r="DS1113" s="43" t="s">
        <v>397</v>
      </c>
    </row>
    <row r="1114" spans="4:123" x14ac:dyDescent="0.25">
      <c r="D1114" s="12"/>
      <c r="E1114" s="14"/>
      <c r="H1114" s="16"/>
      <c r="I1114" s="11"/>
      <c r="J1114" s="39"/>
      <c r="K1114" s="39"/>
      <c r="L1114" s="39"/>
      <c r="M1114" s="39"/>
      <c r="N1114" s="42"/>
      <c r="O1114" s="8"/>
      <c r="P1114" s="9"/>
      <c r="Q1114" s="9"/>
      <c r="R1114" s="8"/>
      <c r="S1114" s="9"/>
      <c r="T1114" s="9"/>
      <c r="U1114" s="8"/>
      <c r="V1114" s="9"/>
      <c r="W1114" s="9"/>
      <c r="X1114" s="9"/>
      <c r="Y1114" s="8"/>
      <c r="Z1114" s="9"/>
      <c r="AA1114" s="8"/>
      <c r="AT1114" s="8"/>
      <c r="AV1114" s="31"/>
      <c r="AY1114" s="31"/>
      <c r="AZ1114" s="21"/>
      <c r="BA1114" s="23"/>
      <c r="BN1114" s="18"/>
      <c r="BP1114" s="54"/>
      <c r="BR1114" s="54"/>
      <c r="BT1114" s="18"/>
      <c r="BV1114" s="18"/>
      <c r="BW1114" s="18"/>
      <c r="CD1114" s="18"/>
      <c r="CG1114" s="18"/>
      <c r="CR1114" s="18"/>
      <c r="CV1114" s="18"/>
      <c r="DA1114" s="18"/>
      <c r="DL1114" s="18"/>
      <c r="DN1114" s="18"/>
      <c r="DS1114" s="43" t="s">
        <v>397</v>
      </c>
    </row>
    <row r="1115" spans="4:123" x14ac:dyDescent="0.25">
      <c r="D1115" s="12"/>
      <c r="E1115" s="14"/>
      <c r="H1115" s="16"/>
      <c r="I1115" s="11"/>
      <c r="J1115" s="39"/>
      <c r="K1115" s="39"/>
      <c r="L1115" s="39"/>
      <c r="M1115" s="39"/>
      <c r="N1115" s="42"/>
      <c r="O1115" s="8"/>
      <c r="P1115" s="9"/>
      <c r="Q1115" s="9"/>
      <c r="R1115" s="8"/>
      <c r="S1115" s="9"/>
      <c r="T1115" s="9"/>
      <c r="U1115" s="8"/>
      <c r="V1115" s="9"/>
      <c r="W1115" s="9"/>
      <c r="X1115" s="9"/>
      <c r="Y1115" s="8"/>
      <c r="Z1115" s="9"/>
      <c r="AA1115" s="8"/>
      <c r="AT1115" s="8"/>
      <c r="AV1115" s="31"/>
      <c r="AY1115" s="31"/>
      <c r="AZ1115" s="21"/>
      <c r="BA1115" s="23"/>
      <c r="BN1115" s="18"/>
      <c r="BP1115" s="54"/>
      <c r="BR1115" s="54"/>
      <c r="BT1115" s="18"/>
      <c r="BV1115" s="18"/>
      <c r="BW1115" s="18"/>
      <c r="CD1115" s="18"/>
      <c r="CG1115" s="18"/>
      <c r="CR1115" s="18"/>
      <c r="CV1115" s="18"/>
      <c r="DA1115" s="18"/>
      <c r="DL1115" s="18"/>
      <c r="DN1115" s="18"/>
      <c r="DS1115" s="43" t="s">
        <v>397</v>
      </c>
    </row>
    <row r="1116" spans="4:123" x14ac:dyDescent="0.25">
      <c r="D1116" s="12"/>
      <c r="E1116" s="14"/>
      <c r="H1116" s="16"/>
      <c r="I1116" s="11"/>
      <c r="J1116" s="39"/>
      <c r="K1116" s="39"/>
      <c r="L1116" s="39"/>
      <c r="M1116" s="39"/>
      <c r="N1116" s="42"/>
      <c r="O1116" s="8"/>
      <c r="P1116" s="9"/>
      <c r="Q1116" s="9"/>
      <c r="R1116" s="8"/>
      <c r="S1116" s="9"/>
      <c r="T1116" s="9"/>
      <c r="U1116" s="8"/>
      <c r="V1116" s="9"/>
      <c r="W1116" s="9"/>
      <c r="X1116" s="9"/>
      <c r="Y1116" s="8"/>
      <c r="Z1116" s="9"/>
      <c r="AA1116" s="8"/>
      <c r="AT1116" s="8"/>
      <c r="AV1116" s="31"/>
      <c r="AY1116" s="31"/>
      <c r="AZ1116" s="21"/>
      <c r="BA1116" s="23"/>
      <c r="BN1116" s="18"/>
      <c r="BP1116" s="54"/>
      <c r="BR1116" s="54"/>
      <c r="BT1116" s="18"/>
      <c r="BV1116" s="18"/>
      <c r="BW1116" s="18"/>
      <c r="CD1116" s="18"/>
      <c r="CG1116" s="18"/>
      <c r="CR1116" s="18"/>
      <c r="CV1116" s="18"/>
      <c r="DA1116" s="18"/>
      <c r="DL1116" s="18"/>
      <c r="DN1116" s="18"/>
      <c r="DS1116" s="43" t="s">
        <v>397</v>
      </c>
    </row>
    <row r="1117" spans="4:123" x14ac:dyDescent="0.25">
      <c r="D1117" s="12"/>
      <c r="E1117" s="14"/>
      <c r="H1117" s="16"/>
      <c r="I1117" s="11"/>
      <c r="J1117" s="39"/>
      <c r="K1117" s="39"/>
      <c r="L1117" s="39"/>
      <c r="M1117" s="39"/>
      <c r="N1117" s="42"/>
      <c r="O1117" s="8"/>
      <c r="P1117" s="9"/>
      <c r="Q1117" s="9"/>
      <c r="R1117" s="8"/>
      <c r="S1117" s="9"/>
      <c r="T1117" s="9"/>
      <c r="U1117" s="8"/>
      <c r="V1117" s="9"/>
      <c r="W1117" s="9"/>
      <c r="X1117" s="9"/>
      <c r="Y1117" s="8"/>
      <c r="Z1117" s="9"/>
      <c r="AA1117" s="8"/>
      <c r="AT1117" s="8"/>
      <c r="AV1117" s="31"/>
      <c r="AY1117" s="31"/>
      <c r="AZ1117" s="21"/>
      <c r="BA1117" s="23"/>
      <c r="BN1117" s="18"/>
      <c r="BP1117" s="54"/>
      <c r="BR1117" s="54"/>
      <c r="BT1117" s="18"/>
      <c r="BV1117" s="18"/>
      <c r="BW1117" s="18"/>
      <c r="CD1117" s="18"/>
      <c r="CG1117" s="18"/>
      <c r="CR1117" s="18"/>
      <c r="CV1117" s="18"/>
      <c r="DA1117" s="18"/>
      <c r="DL1117" s="18"/>
      <c r="DN1117" s="18"/>
      <c r="DS1117" s="43" t="s">
        <v>397</v>
      </c>
    </row>
    <row r="1118" spans="4:123" x14ac:dyDescent="0.25">
      <c r="D1118" s="12"/>
      <c r="E1118" s="14"/>
      <c r="H1118" s="16"/>
      <c r="I1118" s="11"/>
      <c r="J1118" s="39"/>
      <c r="K1118" s="39"/>
      <c r="L1118" s="39"/>
      <c r="M1118" s="39"/>
      <c r="N1118" s="42"/>
      <c r="O1118" s="8"/>
      <c r="P1118" s="9"/>
      <c r="Q1118" s="9"/>
      <c r="R1118" s="8"/>
      <c r="S1118" s="9"/>
      <c r="T1118" s="9"/>
      <c r="U1118" s="8"/>
      <c r="V1118" s="9"/>
      <c r="W1118" s="9"/>
      <c r="X1118" s="9"/>
      <c r="Y1118" s="8"/>
      <c r="Z1118" s="9"/>
      <c r="AA1118" s="8"/>
      <c r="AT1118" s="8"/>
      <c r="AV1118" s="31"/>
      <c r="AY1118" s="31"/>
      <c r="AZ1118" s="21"/>
      <c r="BA1118" s="23"/>
      <c r="BN1118" s="18"/>
      <c r="BP1118" s="54"/>
      <c r="BR1118" s="54"/>
      <c r="BT1118" s="18"/>
      <c r="BV1118" s="18"/>
      <c r="BW1118" s="18"/>
      <c r="CD1118" s="18"/>
      <c r="CG1118" s="18"/>
      <c r="CR1118" s="18"/>
      <c r="CV1118" s="18"/>
      <c r="DA1118" s="18"/>
      <c r="DL1118" s="18"/>
      <c r="DN1118" s="18"/>
      <c r="DS1118" s="43" t="s">
        <v>397</v>
      </c>
    </row>
    <row r="1119" spans="4:123" x14ac:dyDescent="0.25">
      <c r="D1119" s="12"/>
      <c r="E1119" s="14"/>
      <c r="H1119" s="16"/>
      <c r="I1119" s="11"/>
      <c r="J1119" s="39"/>
      <c r="K1119" s="39"/>
      <c r="L1119" s="39"/>
      <c r="M1119" s="39"/>
      <c r="N1119" s="42"/>
      <c r="O1119" s="8"/>
      <c r="P1119" s="9"/>
      <c r="Q1119" s="9"/>
      <c r="R1119" s="8"/>
      <c r="S1119" s="9"/>
      <c r="T1119" s="9"/>
      <c r="U1119" s="8"/>
      <c r="V1119" s="9"/>
      <c r="W1119" s="9"/>
      <c r="X1119" s="9"/>
      <c r="Y1119" s="8"/>
      <c r="Z1119" s="9"/>
      <c r="AA1119" s="8"/>
      <c r="AT1119" s="8"/>
      <c r="AV1119" s="31"/>
      <c r="AY1119" s="31"/>
      <c r="AZ1119" s="21"/>
      <c r="BA1119" s="23"/>
      <c r="BN1119" s="18"/>
      <c r="BP1119" s="54"/>
      <c r="BR1119" s="54"/>
      <c r="BT1119" s="18"/>
      <c r="BV1119" s="18"/>
      <c r="BW1119" s="18"/>
      <c r="CD1119" s="18"/>
      <c r="CG1119" s="18"/>
      <c r="CR1119" s="18"/>
      <c r="CV1119" s="18"/>
      <c r="DA1119" s="18"/>
      <c r="DL1119" s="18"/>
      <c r="DN1119" s="18"/>
      <c r="DS1119" s="43" t="s">
        <v>397</v>
      </c>
    </row>
    <row r="1120" spans="4:123" x14ac:dyDescent="0.25">
      <c r="D1120" s="12"/>
      <c r="E1120" s="14"/>
      <c r="H1120" s="16"/>
      <c r="I1120" s="11"/>
      <c r="J1120" s="39"/>
      <c r="K1120" s="39"/>
      <c r="L1120" s="39"/>
      <c r="M1120" s="39"/>
      <c r="N1120" s="42"/>
      <c r="O1120" s="8"/>
      <c r="P1120" s="9"/>
      <c r="Q1120" s="9"/>
      <c r="R1120" s="8"/>
      <c r="S1120" s="9"/>
      <c r="T1120" s="9"/>
      <c r="U1120" s="8"/>
      <c r="V1120" s="9"/>
      <c r="W1120" s="9"/>
      <c r="X1120" s="9"/>
      <c r="Y1120" s="8"/>
      <c r="Z1120" s="9"/>
      <c r="AA1120" s="8"/>
      <c r="AT1120" s="8"/>
      <c r="AV1120" s="31"/>
      <c r="AY1120" s="31"/>
      <c r="AZ1120" s="21"/>
      <c r="BA1120" s="23"/>
      <c r="BN1120" s="18"/>
      <c r="BP1120" s="54"/>
      <c r="BR1120" s="54"/>
      <c r="BT1120" s="18"/>
      <c r="BV1120" s="18"/>
      <c r="BW1120" s="18"/>
      <c r="CD1120" s="18"/>
      <c r="CG1120" s="18"/>
      <c r="CR1120" s="18"/>
      <c r="CV1120" s="18"/>
      <c r="DA1120" s="18"/>
      <c r="DL1120" s="18"/>
      <c r="DN1120" s="18"/>
      <c r="DS1120" s="43" t="s">
        <v>397</v>
      </c>
    </row>
    <row r="1121" spans="4:123" x14ac:dyDescent="0.25">
      <c r="D1121" s="12"/>
      <c r="E1121" s="14"/>
      <c r="H1121" s="16"/>
      <c r="I1121" s="11"/>
      <c r="J1121" s="39"/>
      <c r="K1121" s="39"/>
      <c r="L1121" s="39"/>
      <c r="M1121" s="39"/>
      <c r="N1121" s="42"/>
      <c r="O1121" s="8"/>
      <c r="P1121" s="9"/>
      <c r="Q1121" s="9"/>
      <c r="R1121" s="8"/>
      <c r="S1121" s="9"/>
      <c r="T1121" s="9"/>
      <c r="U1121" s="8"/>
      <c r="V1121" s="9"/>
      <c r="W1121" s="9"/>
      <c r="X1121" s="9"/>
      <c r="Y1121" s="8"/>
      <c r="Z1121" s="9"/>
      <c r="AA1121" s="8"/>
      <c r="AT1121" s="8"/>
      <c r="AV1121" s="31"/>
      <c r="AY1121" s="31"/>
      <c r="AZ1121" s="21"/>
      <c r="BA1121" s="23"/>
      <c r="BN1121" s="18"/>
      <c r="BP1121" s="54"/>
      <c r="BR1121" s="54"/>
      <c r="BT1121" s="18"/>
      <c r="BV1121" s="18"/>
      <c r="BW1121" s="18"/>
      <c r="CD1121" s="18"/>
      <c r="CG1121" s="18"/>
      <c r="CR1121" s="18"/>
      <c r="CV1121" s="18"/>
      <c r="DA1121" s="18"/>
      <c r="DL1121" s="18"/>
      <c r="DN1121" s="18"/>
      <c r="DS1121" s="43" t="s">
        <v>397</v>
      </c>
    </row>
    <row r="1122" spans="4:123" x14ac:dyDescent="0.25">
      <c r="D1122" s="12"/>
      <c r="E1122" s="14"/>
      <c r="H1122" s="16"/>
      <c r="I1122" s="11"/>
      <c r="J1122" s="39"/>
      <c r="K1122" s="39"/>
      <c r="L1122" s="39"/>
      <c r="M1122" s="39"/>
      <c r="N1122" s="42"/>
      <c r="O1122" s="8"/>
      <c r="P1122" s="9"/>
      <c r="Q1122" s="9"/>
      <c r="R1122" s="8"/>
      <c r="S1122" s="9"/>
      <c r="T1122" s="9"/>
      <c r="U1122" s="8"/>
      <c r="V1122" s="9"/>
      <c r="W1122" s="9"/>
      <c r="X1122" s="9"/>
      <c r="Y1122" s="8"/>
      <c r="Z1122" s="9"/>
      <c r="AA1122" s="8"/>
      <c r="AT1122" s="8"/>
      <c r="AV1122" s="31"/>
      <c r="AY1122" s="31"/>
      <c r="AZ1122" s="21"/>
      <c r="BA1122" s="23"/>
      <c r="BN1122" s="18"/>
      <c r="BP1122" s="54"/>
      <c r="BR1122" s="54"/>
      <c r="BT1122" s="18"/>
      <c r="BV1122" s="18"/>
      <c r="BW1122" s="18"/>
      <c r="CD1122" s="18"/>
      <c r="CG1122" s="18"/>
      <c r="CR1122" s="18"/>
      <c r="CV1122" s="18"/>
      <c r="DA1122" s="18"/>
      <c r="DL1122" s="18"/>
      <c r="DN1122" s="18"/>
      <c r="DS1122" s="43" t="s">
        <v>397</v>
      </c>
    </row>
    <row r="1123" spans="4:123" x14ac:dyDescent="0.25">
      <c r="D1123" s="12"/>
      <c r="E1123" s="14"/>
      <c r="H1123" s="16"/>
      <c r="I1123" s="11"/>
      <c r="J1123" s="39"/>
      <c r="K1123" s="39"/>
      <c r="L1123" s="39"/>
      <c r="M1123" s="39"/>
      <c r="N1123" s="42"/>
      <c r="O1123" s="8"/>
      <c r="P1123" s="9"/>
      <c r="Q1123" s="9"/>
      <c r="R1123" s="8"/>
      <c r="S1123" s="9"/>
      <c r="T1123" s="9"/>
      <c r="U1123" s="8"/>
      <c r="V1123" s="9"/>
      <c r="W1123" s="9"/>
      <c r="X1123" s="9"/>
      <c r="Y1123" s="8"/>
      <c r="Z1123" s="9"/>
      <c r="AA1123" s="8"/>
      <c r="AT1123" s="8"/>
      <c r="AV1123" s="31"/>
      <c r="AY1123" s="31"/>
      <c r="AZ1123" s="21"/>
      <c r="BA1123" s="23"/>
      <c r="BN1123" s="18"/>
      <c r="BP1123" s="54"/>
      <c r="BR1123" s="54"/>
      <c r="BT1123" s="18"/>
      <c r="BV1123" s="18"/>
      <c r="BW1123" s="18"/>
      <c r="CD1123" s="18"/>
      <c r="CG1123" s="18"/>
      <c r="CR1123" s="18"/>
      <c r="CV1123" s="18"/>
      <c r="DA1123" s="18"/>
      <c r="DL1123" s="18"/>
      <c r="DN1123" s="18"/>
      <c r="DS1123" s="43" t="s">
        <v>397</v>
      </c>
    </row>
    <row r="1124" spans="4:123" x14ac:dyDescent="0.25">
      <c r="D1124" s="12"/>
      <c r="E1124" s="14"/>
      <c r="H1124" s="16"/>
      <c r="I1124" s="11"/>
      <c r="J1124" s="39"/>
      <c r="K1124" s="39"/>
      <c r="L1124" s="39"/>
      <c r="M1124" s="39"/>
      <c r="N1124" s="42"/>
      <c r="O1124" s="8"/>
      <c r="P1124" s="9"/>
      <c r="Q1124" s="9"/>
      <c r="R1124" s="8"/>
      <c r="S1124" s="9"/>
      <c r="T1124" s="9"/>
      <c r="U1124" s="8"/>
      <c r="V1124" s="9"/>
      <c r="W1124" s="9"/>
      <c r="X1124" s="9"/>
      <c r="Y1124" s="8"/>
      <c r="Z1124" s="9"/>
      <c r="AA1124" s="8"/>
      <c r="AT1124" s="8"/>
      <c r="AV1124" s="31"/>
      <c r="AY1124" s="31"/>
      <c r="AZ1124" s="21"/>
      <c r="BA1124" s="23"/>
      <c r="BN1124" s="18"/>
      <c r="BP1124" s="54"/>
      <c r="BR1124" s="54"/>
      <c r="BT1124" s="18"/>
      <c r="BV1124" s="18"/>
      <c r="BW1124" s="18"/>
      <c r="CD1124" s="18"/>
      <c r="CG1124" s="18"/>
      <c r="CR1124" s="18"/>
      <c r="CV1124" s="18"/>
      <c r="DA1124" s="18"/>
      <c r="DL1124" s="18"/>
      <c r="DN1124" s="18"/>
      <c r="DS1124" s="43" t="s">
        <v>397</v>
      </c>
    </row>
    <row r="1125" spans="4:123" x14ac:dyDescent="0.25">
      <c r="D1125" s="12"/>
      <c r="E1125" s="14"/>
      <c r="H1125" s="16"/>
      <c r="I1125" s="11"/>
      <c r="J1125" s="39"/>
      <c r="K1125" s="39"/>
      <c r="L1125" s="39"/>
      <c r="M1125" s="39"/>
      <c r="N1125" s="42"/>
      <c r="O1125" s="8"/>
      <c r="P1125" s="9"/>
      <c r="Q1125" s="9"/>
      <c r="R1125" s="8"/>
      <c r="S1125" s="9"/>
      <c r="T1125" s="9"/>
      <c r="U1125" s="8"/>
      <c r="V1125" s="9"/>
      <c r="W1125" s="9"/>
      <c r="X1125" s="9"/>
      <c r="Y1125" s="8"/>
      <c r="Z1125" s="9"/>
      <c r="AA1125" s="8"/>
      <c r="AT1125" s="8"/>
      <c r="AV1125" s="31"/>
      <c r="AY1125" s="31"/>
      <c r="AZ1125" s="21"/>
      <c r="BA1125" s="23"/>
      <c r="BN1125" s="18"/>
      <c r="BP1125" s="54"/>
      <c r="BR1125" s="54"/>
      <c r="BT1125" s="18"/>
      <c r="BV1125" s="18"/>
      <c r="BW1125" s="18"/>
      <c r="CD1125" s="18"/>
      <c r="CG1125" s="18"/>
      <c r="CR1125" s="18"/>
      <c r="CV1125" s="18"/>
      <c r="DA1125" s="18"/>
      <c r="DL1125" s="18"/>
      <c r="DN1125" s="18"/>
      <c r="DS1125" s="43" t="s">
        <v>397</v>
      </c>
    </row>
    <row r="1126" spans="4:123" x14ac:dyDescent="0.25">
      <c r="D1126" s="12"/>
      <c r="E1126" s="14"/>
      <c r="H1126" s="16"/>
      <c r="I1126" s="11"/>
      <c r="J1126" s="39"/>
      <c r="K1126" s="39"/>
      <c r="L1126" s="39"/>
      <c r="M1126" s="39"/>
      <c r="N1126" s="42"/>
      <c r="O1126" s="8"/>
      <c r="P1126" s="9"/>
      <c r="Q1126" s="9"/>
      <c r="R1126" s="8"/>
      <c r="S1126" s="9"/>
      <c r="T1126" s="9"/>
      <c r="U1126" s="8"/>
      <c r="V1126" s="9"/>
      <c r="W1126" s="9"/>
      <c r="X1126" s="9"/>
      <c r="Y1126" s="8"/>
      <c r="Z1126" s="9"/>
      <c r="AA1126" s="8"/>
      <c r="AT1126" s="8"/>
      <c r="AV1126" s="31"/>
      <c r="AY1126" s="31"/>
      <c r="AZ1126" s="21"/>
      <c r="BA1126" s="23"/>
      <c r="BN1126" s="18"/>
      <c r="BP1126" s="54"/>
      <c r="BR1126" s="54"/>
      <c r="BT1126" s="18"/>
      <c r="BV1126" s="18"/>
      <c r="BW1126" s="18"/>
      <c r="CD1126" s="18"/>
      <c r="CG1126" s="18"/>
      <c r="CR1126" s="18"/>
      <c r="CV1126" s="18"/>
      <c r="DA1126" s="18"/>
      <c r="DL1126" s="18"/>
      <c r="DN1126" s="18"/>
      <c r="DS1126" s="43" t="s">
        <v>397</v>
      </c>
    </row>
    <row r="1127" spans="4:123" x14ac:dyDescent="0.25">
      <c r="D1127" s="12"/>
      <c r="E1127" s="14"/>
      <c r="H1127" s="16"/>
      <c r="I1127" s="11"/>
      <c r="J1127" s="39"/>
      <c r="K1127" s="39"/>
      <c r="L1127" s="39"/>
      <c r="M1127" s="39"/>
      <c r="N1127" s="42"/>
      <c r="O1127" s="8"/>
      <c r="P1127" s="9"/>
      <c r="Q1127" s="9"/>
      <c r="R1127" s="8"/>
      <c r="S1127" s="9"/>
      <c r="T1127" s="9"/>
      <c r="U1127" s="8"/>
      <c r="V1127" s="9"/>
      <c r="W1127" s="9"/>
      <c r="X1127" s="9"/>
      <c r="Y1127" s="8"/>
      <c r="Z1127" s="9"/>
      <c r="AA1127" s="8"/>
      <c r="AT1127" s="8"/>
      <c r="AV1127" s="31"/>
      <c r="AY1127" s="31"/>
      <c r="AZ1127" s="21"/>
      <c r="BA1127" s="23"/>
      <c r="BN1127" s="18"/>
      <c r="BP1127" s="54"/>
      <c r="BR1127" s="54"/>
      <c r="BT1127" s="18"/>
      <c r="BV1127" s="18"/>
      <c r="BW1127" s="18"/>
      <c r="CD1127" s="18"/>
      <c r="CG1127" s="18"/>
      <c r="CR1127" s="18"/>
      <c r="CV1127" s="18"/>
      <c r="DA1127" s="18"/>
      <c r="DL1127" s="18"/>
      <c r="DN1127" s="18"/>
      <c r="DS1127" s="43" t="s">
        <v>397</v>
      </c>
    </row>
    <row r="1128" spans="4:123" x14ac:dyDescent="0.25">
      <c r="D1128" s="12"/>
      <c r="E1128" s="14"/>
      <c r="H1128" s="16"/>
      <c r="I1128" s="11"/>
      <c r="J1128" s="39"/>
      <c r="K1128" s="39"/>
      <c r="L1128" s="39"/>
      <c r="M1128" s="39"/>
      <c r="N1128" s="42"/>
      <c r="O1128" s="8"/>
      <c r="P1128" s="9"/>
      <c r="Q1128" s="9"/>
      <c r="R1128" s="8"/>
      <c r="S1128" s="9"/>
      <c r="T1128" s="9"/>
      <c r="U1128" s="8"/>
      <c r="V1128" s="9"/>
      <c r="W1128" s="9"/>
      <c r="X1128" s="9"/>
      <c r="Y1128" s="8"/>
      <c r="Z1128" s="9"/>
      <c r="AA1128" s="8"/>
      <c r="AT1128" s="8"/>
      <c r="AV1128" s="31"/>
      <c r="AY1128" s="31"/>
      <c r="AZ1128" s="21"/>
      <c r="BA1128" s="23"/>
      <c r="BN1128" s="18"/>
      <c r="BP1128" s="54"/>
      <c r="BR1128" s="54"/>
      <c r="BT1128" s="18"/>
      <c r="BV1128" s="18"/>
      <c r="BW1128" s="18"/>
      <c r="CD1128" s="18"/>
      <c r="CG1128" s="18"/>
      <c r="CR1128" s="18"/>
      <c r="CV1128" s="18"/>
      <c r="DA1128" s="18"/>
      <c r="DL1128" s="18"/>
      <c r="DN1128" s="18"/>
      <c r="DS1128" s="43" t="s">
        <v>397</v>
      </c>
    </row>
    <row r="1129" spans="4:123" x14ac:dyDescent="0.25">
      <c r="D1129" s="12"/>
      <c r="E1129" s="14"/>
      <c r="H1129" s="16"/>
      <c r="I1129" s="11"/>
      <c r="J1129" s="39"/>
      <c r="K1129" s="39"/>
      <c r="L1129" s="39"/>
      <c r="M1129" s="39"/>
      <c r="N1129" s="42"/>
      <c r="O1129" s="8"/>
      <c r="P1129" s="9"/>
      <c r="Q1129" s="9"/>
      <c r="R1129" s="8"/>
      <c r="S1129" s="9"/>
      <c r="T1129" s="9"/>
      <c r="U1129" s="8"/>
      <c r="V1129" s="9"/>
      <c r="W1129" s="9"/>
      <c r="X1129" s="9"/>
      <c r="Y1129" s="8"/>
      <c r="Z1129" s="9"/>
      <c r="AA1129" s="8"/>
      <c r="AT1129" s="8"/>
      <c r="AV1129" s="31"/>
      <c r="AY1129" s="31"/>
      <c r="AZ1129" s="21"/>
      <c r="BA1129" s="23"/>
      <c r="BN1129" s="18"/>
      <c r="BP1129" s="54"/>
      <c r="BR1129" s="54"/>
      <c r="BT1129" s="18"/>
      <c r="BV1129" s="18"/>
      <c r="BW1129" s="18"/>
      <c r="CD1129" s="18"/>
      <c r="CG1129" s="18"/>
      <c r="CR1129" s="18"/>
      <c r="CV1129" s="18"/>
      <c r="DA1129" s="18"/>
      <c r="DL1129" s="18"/>
      <c r="DN1129" s="18"/>
      <c r="DS1129" s="43" t="s">
        <v>397</v>
      </c>
    </row>
    <row r="1130" spans="4:123" x14ac:dyDescent="0.25">
      <c r="D1130" s="12"/>
      <c r="E1130" s="14"/>
      <c r="H1130" s="16"/>
      <c r="I1130" s="11"/>
      <c r="J1130" s="39"/>
      <c r="K1130" s="39"/>
      <c r="L1130" s="39"/>
      <c r="M1130" s="39"/>
      <c r="N1130" s="42"/>
      <c r="O1130" s="8"/>
      <c r="P1130" s="9"/>
      <c r="Q1130" s="9"/>
      <c r="R1130" s="8"/>
      <c r="S1130" s="9"/>
      <c r="T1130" s="9"/>
      <c r="U1130" s="8"/>
      <c r="V1130" s="9"/>
      <c r="W1130" s="9"/>
      <c r="X1130" s="9"/>
      <c r="Y1130" s="8"/>
      <c r="Z1130" s="9"/>
      <c r="AA1130" s="8"/>
      <c r="AT1130" s="8"/>
      <c r="AV1130" s="31"/>
      <c r="AY1130" s="31"/>
      <c r="AZ1130" s="21"/>
      <c r="BA1130" s="23"/>
      <c r="BN1130" s="18"/>
      <c r="BP1130" s="54"/>
      <c r="BR1130" s="54"/>
      <c r="BT1130" s="18"/>
      <c r="BV1130" s="18"/>
      <c r="BW1130" s="18"/>
      <c r="CD1130" s="18"/>
      <c r="CG1130" s="18"/>
      <c r="CR1130" s="18"/>
      <c r="CV1130" s="18"/>
      <c r="DA1130" s="18"/>
      <c r="DL1130" s="18"/>
      <c r="DN1130" s="18"/>
      <c r="DS1130" s="43" t="s">
        <v>397</v>
      </c>
    </row>
    <row r="1131" spans="4:123" x14ac:dyDescent="0.25">
      <c r="D1131" s="12"/>
      <c r="E1131" s="14"/>
      <c r="H1131" s="16"/>
      <c r="I1131" s="11"/>
      <c r="J1131" s="39"/>
      <c r="K1131" s="39"/>
      <c r="L1131" s="39"/>
      <c r="M1131" s="39"/>
      <c r="N1131" s="42"/>
      <c r="O1131" s="8"/>
      <c r="P1131" s="9"/>
      <c r="Q1131" s="9"/>
      <c r="R1131" s="8"/>
      <c r="S1131" s="9"/>
      <c r="T1131" s="9"/>
      <c r="U1131" s="8"/>
      <c r="V1131" s="9"/>
      <c r="W1131" s="9"/>
      <c r="X1131" s="9"/>
      <c r="Y1131" s="8"/>
      <c r="Z1131" s="9"/>
      <c r="AA1131" s="8"/>
      <c r="AT1131" s="8"/>
      <c r="AV1131" s="31"/>
      <c r="AY1131" s="31"/>
      <c r="AZ1131" s="21"/>
      <c r="BA1131" s="23"/>
      <c r="BN1131" s="18"/>
      <c r="BP1131" s="54"/>
      <c r="BR1131" s="54"/>
      <c r="BT1131" s="18"/>
      <c r="BV1131" s="18"/>
      <c r="BW1131" s="18"/>
      <c r="CD1131" s="18"/>
      <c r="CG1131" s="18"/>
      <c r="CR1131" s="18"/>
      <c r="CV1131" s="18"/>
      <c r="DA1131" s="18"/>
      <c r="DL1131" s="18"/>
      <c r="DN1131" s="18"/>
      <c r="DS1131" s="43" t="s">
        <v>397</v>
      </c>
    </row>
    <row r="1132" spans="4:123" x14ac:dyDescent="0.25">
      <c r="D1132" s="12"/>
      <c r="E1132" s="14"/>
      <c r="H1132" s="16"/>
      <c r="I1132" s="11"/>
      <c r="J1132" s="39"/>
      <c r="K1132" s="39"/>
      <c r="L1132" s="39"/>
      <c r="M1132" s="39"/>
      <c r="N1132" s="42"/>
      <c r="O1132" s="8"/>
      <c r="P1132" s="9"/>
      <c r="Q1132" s="9"/>
      <c r="R1132" s="8"/>
      <c r="S1132" s="9"/>
      <c r="T1132" s="9"/>
      <c r="U1132" s="8"/>
      <c r="V1132" s="9"/>
      <c r="W1132" s="9"/>
      <c r="X1132" s="9"/>
      <c r="Y1132" s="8"/>
      <c r="Z1132" s="9"/>
      <c r="AA1132" s="8"/>
      <c r="AT1132" s="8"/>
      <c r="AV1132" s="31"/>
      <c r="AY1132" s="31"/>
      <c r="AZ1132" s="21"/>
      <c r="BA1132" s="23"/>
      <c r="BN1132" s="18"/>
      <c r="BP1132" s="54"/>
      <c r="BR1132" s="54"/>
      <c r="BT1132" s="18"/>
      <c r="BV1132" s="18"/>
      <c r="BW1132" s="18"/>
      <c r="CD1132" s="18"/>
      <c r="CG1132" s="18"/>
      <c r="CR1132" s="18"/>
      <c r="CV1132" s="18"/>
      <c r="DA1132" s="18"/>
      <c r="DL1132" s="18"/>
      <c r="DN1132" s="18"/>
      <c r="DS1132" s="43" t="s">
        <v>397</v>
      </c>
    </row>
    <row r="1133" spans="4:123" x14ac:dyDescent="0.25">
      <c r="D1133" s="12"/>
      <c r="E1133" s="14"/>
      <c r="H1133" s="16"/>
      <c r="I1133" s="11"/>
      <c r="J1133" s="39"/>
      <c r="K1133" s="39"/>
      <c r="L1133" s="39"/>
      <c r="M1133" s="39"/>
      <c r="N1133" s="42"/>
      <c r="O1133" s="8"/>
      <c r="P1133" s="9"/>
      <c r="Q1133" s="9"/>
      <c r="R1133" s="8"/>
      <c r="S1133" s="9"/>
      <c r="T1133" s="9"/>
      <c r="U1133" s="8"/>
      <c r="V1133" s="9"/>
      <c r="W1133" s="9"/>
      <c r="X1133" s="9"/>
      <c r="Y1133" s="8"/>
      <c r="Z1133" s="9"/>
      <c r="AA1133" s="8"/>
      <c r="AT1133" s="8"/>
      <c r="AV1133" s="31"/>
      <c r="AY1133" s="31"/>
      <c r="AZ1133" s="21"/>
      <c r="BA1133" s="23"/>
      <c r="BN1133" s="18"/>
      <c r="BP1133" s="54"/>
      <c r="BR1133" s="54"/>
      <c r="BT1133" s="18"/>
      <c r="BV1133" s="18"/>
      <c r="BW1133" s="18"/>
      <c r="CD1133" s="18"/>
      <c r="CG1133" s="18"/>
      <c r="CR1133" s="18"/>
      <c r="CV1133" s="18"/>
      <c r="DA1133" s="18"/>
      <c r="DL1133" s="18"/>
      <c r="DN1133" s="18"/>
      <c r="DS1133" s="43" t="s">
        <v>397</v>
      </c>
    </row>
    <row r="1134" spans="4:123" x14ac:dyDescent="0.25">
      <c r="D1134" s="12"/>
      <c r="E1134" s="14"/>
      <c r="H1134" s="16"/>
      <c r="I1134" s="11"/>
      <c r="J1134" s="39"/>
      <c r="K1134" s="39"/>
      <c r="L1134" s="39"/>
      <c r="M1134" s="39"/>
      <c r="N1134" s="42"/>
      <c r="O1134" s="8"/>
      <c r="P1134" s="9"/>
      <c r="Q1134" s="9"/>
      <c r="R1134" s="8"/>
      <c r="S1134" s="9"/>
      <c r="T1134" s="9"/>
      <c r="U1134" s="8"/>
      <c r="V1134" s="9"/>
      <c r="W1134" s="9"/>
      <c r="X1134" s="9"/>
      <c r="Y1134" s="8"/>
      <c r="Z1134" s="9"/>
      <c r="AA1134" s="8"/>
      <c r="AT1134" s="8"/>
      <c r="AV1134" s="31"/>
      <c r="AY1134" s="31"/>
      <c r="AZ1134" s="21"/>
      <c r="BA1134" s="23"/>
      <c r="BN1134" s="18"/>
      <c r="BP1134" s="54"/>
      <c r="BR1134" s="54"/>
      <c r="BT1134" s="18"/>
      <c r="BV1134" s="18"/>
      <c r="BW1134" s="18"/>
      <c r="CD1134" s="18"/>
      <c r="CG1134" s="18"/>
      <c r="CR1134" s="18"/>
      <c r="CV1134" s="18"/>
      <c r="DA1134" s="18"/>
      <c r="DL1134" s="18"/>
      <c r="DN1134" s="18"/>
      <c r="DS1134" s="43" t="s">
        <v>397</v>
      </c>
    </row>
    <row r="1135" spans="4:123" x14ac:dyDescent="0.25">
      <c r="D1135" s="12"/>
      <c r="E1135" s="14"/>
      <c r="H1135" s="16"/>
      <c r="I1135" s="11"/>
      <c r="J1135" s="39"/>
      <c r="K1135" s="39"/>
      <c r="L1135" s="39"/>
      <c r="M1135" s="39"/>
      <c r="N1135" s="42"/>
      <c r="O1135" s="8"/>
      <c r="P1135" s="9"/>
      <c r="Q1135" s="9"/>
      <c r="R1135" s="8"/>
      <c r="S1135" s="9"/>
      <c r="T1135" s="9"/>
      <c r="U1135" s="8"/>
      <c r="V1135" s="9"/>
      <c r="W1135" s="9"/>
      <c r="X1135" s="9"/>
      <c r="Y1135" s="8"/>
      <c r="Z1135" s="9"/>
      <c r="AA1135" s="8"/>
      <c r="AT1135" s="8"/>
      <c r="AV1135" s="31"/>
      <c r="AY1135" s="31"/>
      <c r="AZ1135" s="21"/>
      <c r="BA1135" s="23"/>
      <c r="BN1135" s="18"/>
      <c r="BP1135" s="54"/>
      <c r="BR1135" s="54"/>
      <c r="BT1135" s="18"/>
      <c r="BV1135" s="18"/>
      <c r="BW1135" s="18"/>
      <c r="CD1135" s="18"/>
      <c r="CG1135" s="18"/>
      <c r="CR1135" s="18"/>
      <c r="CV1135" s="18"/>
      <c r="DA1135" s="18"/>
      <c r="DL1135" s="18"/>
      <c r="DN1135" s="18"/>
      <c r="DS1135" s="43" t="s">
        <v>397</v>
      </c>
    </row>
    <row r="1136" spans="4:123" x14ac:dyDescent="0.25">
      <c r="D1136" s="12"/>
      <c r="E1136" s="14"/>
      <c r="H1136" s="16"/>
      <c r="I1136" s="11"/>
      <c r="J1136" s="39"/>
      <c r="K1136" s="39"/>
      <c r="L1136" s="39"/>
      <c r="M1136" s="39"/>
      <c r="N1136" s="42"/>
      <c r="O1136" s="8"/>
      <c r="P1136" s="9"/>
      <c r="Q1136" s="9"/>
      <c r="R1136" s="8"/>
      <c r="S1136" s="9"/>
      <c r="T1136" s="9"/>
      <c r="U1136" s="8"/>
      <c r="V1136" s="9"/>
      <c r="W1136" s="9"/>
      <c r="X1136" s="9"/>
      <c r="Y1136" s="8"/>
      <c r="Z1136" s="9"/>
      <c r="AA1136" s="8"/>
      <c r="AT1136" s="8"/>
      <c r="AV1136" s="31"/>
      <c r="AY1136" s="31"/>
      <c r="AZ1136" s="21"/>
      <c r="BA1136" s="23"/>
      <c r="BN1136" s="18"/>
      <c r="BP1136" s="54"/>
      <c r="BR1136" s="54"/>
      <c r="BT1136" s="18"/>
      <c r="BV1136" s="18"/>
      <c r="BW1136" s="18"/>
      <c r="CD1136" s="18"/>
      <c r="CG1136" s="18"/>
      <c r="CR1136" s="18"/>
      <c r="CV1136" s="18"/>
      <c r="DA1136" s="18"/>
      <c r="DL1136" s="18"/>
      <c r="DN1136" s="18"/>
      <c r="DS1136" s="43" t="s">
        <v>397</v>
      </c>
    </row>
    <row r="1137" spans="4:123" x14ac:dyDescent="0.25">
      <c r="D1137" s="12"/>
      <c r="E1137" s="14"/>
      <c r="H1137" s="16"/>
      <c r="I1137" s="11"/>
      <c r="J1137" s="39"/>
      <c r="K1137" s="39"/>
      <c r="L1137" s="39"/>
      <c r="M1137" s="39"/>
      <c r="N1137" s="42"/>
      <c r="O1137" s="8"/>
      <c r="P1137" s="9"/>
      <c r="Q1137" s="9"/>
      <c r="R1137" s="8"/>
      <c r="S1137" s="9"/>
      <c r="T1137" s="9"/>
      <c r="U1137" s="8"/>
      <c r="V1137" s="9"/>
      <c r="W1137" s="9"/>
      <c r="X1137" s="9"/>
      <c r="Y1137" s="8"/>
      <c r="Z1137" s="9"/>
      <c r="AA1137" s="8"/>
      <c r="AT1137" s="8"/>
      <c r="AV1137" s="31"/>
      <c r="AY1137" s="31"/>
      <c r="AZ1137" s="21"/>
      <c r="BA1137" s="23"/>
      <c r="BN1137" s="18"/>
      <c r="BP1137" s="54"/>
      <c r="BR1137" s="54"/>
      <c r="BT1137" s="18"/>
      <c r="BV1137" s="18"/>
      <c r="BW1137" s="18"/>
      <c r="CD1137" s="18"/>
      <c r="CG1137" s="18"/>
      <c r="CR1137" s="18"/>
      <c r="CV1137" s="18"/>
      <c r="DA1137" s="18"/>
      <c r="DL1137" s="18"/>
      <c r="DN1137" s="18"/>
      <c r="DS1137" s="43" t="s">
        <v>397</v>
      </c>
    </row>
    <row r="1138" spans="4:123" x14ac:dyDescent="0.25">
      <c r="D1138" s="12"/>
      <c r="E1138" s="14"/>
      <c r="H1138" s="16"/>
      <c r="I1138" s="11"/>
      <c r="J1138" s="39"/>
      <c r="K1138" s="39"/>
      <c r="L1138" s="39"/>
      <c r="M1138" s="39"/>
      <c r="N1138" s="42"/>
      <c r="O1138" s="8"/>
      <c r="P1138" s="9"/>
      <c r="Q1138" s="9"/>
      <c r="R1138" s="8"/>
      <c r="S1138" s="9"/>
      <c r="T1138" s="9"/>
      <c r="U1138" s="8"/>
      <c r="V1138" s="9"/>
      <c r="W1138" s="9"/>
      <c r="X1138" s="9"/>
      <c r="Y1138" s="8"/>
      <c r="Z1138" s="9"/>
      <c r="AA1138" s="8"/>
      <c r="AT1138" s="8"/>
      <c r="AV1138" s="31"/>
      <c r="AY1138" s="31"/>
      <c r="AZ1138" s="21"/>
      <c r="BA1138" s="23"/>
      <c r="BN1138" s="18"/>
      <c r="BP1138" s="54"/>
      <c r="BR1138" s="54"/>
      <c r="BT1138" s="18"/>
      <c r="BV1138" s="18"/>
      <c r="BW1138" s="18"/>
      <c r="CD1138" s="18"/>
      <c r="CG1138" s="18"/>
      <c r="CR1138" s="18"/>
      <c r="CV1138" s="18"/>
      <c r="DA1138" s="18"/>
      <c r="DL1138" s="18"/>
      <c r="DN1138" s="18"/>
      <c r="DS1138" s="43" t="s">
        <v>397</v>
      </c>
    </row>
    <row r="1139" spans="4:123" x14ac:dyDescent="0.25">
      <c r="D1139" s="12"/>
      <c r="E1139" s="14"/>
      <c r="H1139" s="16"/>
      <c r="I1139" s="11"/>
      <c r="J1139" s="39"/>
      <c r="K1139" s="39"/>
      <c r="L1139" s="39"/>
      <c r="M1139" s="39"/>
      <c r="N1139" s="42"/>
      <c r="O1139" s="8"/>
      <c r="P1139" s="9"/>
      <c r="Q1139" s="9"/>
      <c r="R1139" s="8"/>
      <c r="S1139" s="9"/>
      <c r="T1139" s="9"/>
      <c r="U1139" s="8"/>
      <c r="V1139" s="9"/>
      <c r="W1139" s="9"/>
      <c r="X1139" s="9"/>
      <c r="Y1139" s="8"/>
      <c r="Z1139" s="9"/>
      <c r="AA1139" s="8"/>
      <c r="AT1139" s="8"/>
      <c r="AV1139" s="31"/>
      <c r="AY1139" s="31"/>
      <c r="AZ1139" s="21"/>
      <c r="BA1139" s="23"/>
      <c r="BN1139" s="18"/>
      <c r="BP1139" s="54"/>
      <c r="BR1139" s="54"/>
      <c r="BT1139" s="18"/>
      <c r="BV1139" s="18"/>
      <c r="BW1139" s="18"/>
      <c r="CD1139" s="18"/>
      <c r="CG1139" s="18"/>
      <c r="CR1139" s="18"/>
      <c r="CV1139" s="18"/>
      <c r="DA1139" s="18"/>
      <c r="DL1139" s="18"/>
      <c r="DN1139" s="18"/>
      <c r="DS1139" s="43" t="s">
        <v>397</v>
      </c>
    </row>
    <row r="1140" spans="4:123" x14ac:dyDescent="0.25">
      <c r="D1140" s="12"/>
      <c r="E1140" s="14"/>
      <c r="H1140" s="16"/>
      <c r="I1140" s="11"/>
      <c r="J1140" s="39"/>
      <c r="K1140" s="39"/>
      <c r="L1140" s="39"/>
      <c r="M1140" s="39"/>
      <c r="N1140" s="42"/>
      <c r="O1140" s="8"/>
      <c r="P1140" s="9"/>
      <c r="Q1140" s="9"/>
      <c r="R1140" s="8"/>
      <c r="S1140" s="9"/>
      <c r="T1140" s="9"/>
      <c r="U1140" s="8"/>
      <c r="V1140" s="9"/>
      <c r="W1140" s="9"/>
      <c r="X1140" s="9"/>
      <c r="Y1140" s="8"/>
      <c r="Z1140" s="9"/>
      <c r="AA1140" s="8"/>
      <c r="AT1140" s="8"/>
      <c r="AV1140" s="31"/>
      <c r="AY1140" s="31"/>
      <c r="AZ1140" s="21"/>
      <c r="BA1140" s="23"/>
      <c r="BN1140" s="18"/>
      <c r="BP1140" s="54"/>
      <c r="BR1140" s="54"/>
      <c r="BT1140" s="18"/>
      <c r="BV1140" s="18"/>
      <c r="BW1140" s="18"/>
      <c r="CD1140" s="18"/>
      <c r="CG1140" s="18"/>
      <c r="CR1140" s="18"/>
      <c r="CV1140" s="18"/>
      <c r="DA1140" s="18"/>
      <c r="DL1140" s="18"/>
      <c r="DN1140" s="18"/>
      <c r="DS1140" s="43" t="s">
        <v>397</v>
      </c>
    </row>
    <row r="1141" spans="4:123" x14ac:dyDescent="0.25">
      <c r="D1141" s="12"/>
      <c r="E1141" s="14"/>
      <c r="H1141" s="16"/>
      <c r="I1141" s="11"/>
      <c r="J1141" s="39"/>
      <c r="K1141" s="39"/>
      <c r="L1141" s="39"/>
      <c r="M1141" s="39"/>
      <c r="N1141" s="42"/>
      <c r="O1141" s="8"/>
      <c r="P1141" s="9"/>
      <c r="Q1141" s="9"/>
      <c r="R1141" s="8"/>
      <c r="S1141" s="9"/>
      <c r="T1141" s="9"/>
      <c r="U1141" s="8"/>
      <c r="V1141" s="9"/>
      <c r="W1141" s="9"/>
      <c r="X1141" s="9"/>
      <c r="Y1141" s="8"/>
      <c r="Z1141" s="9"/>
      <c r="AA1141" s="8"/>
      <c r="AT1141" s="8"/>
      <c r="AV1141" s="31"/>
      <c r="AY1141" s="31"/>
      <c r="AZ1141" s="21"/>
      <c r="BA1141" s="23"/>
      <c r="BN1141" s="18"/>
      <c r="BP1141" s="54"/>
      <c r="BR1141" s="54"/>
      <c r="BT1141" s="18"/>
      <c r="BV1141" s="18"/>
      <c r="BW1141" s="18"/>
      <c r="CD1141" s="18"/>
      <c r="CG1141" s="18"/>
      <c r="CR1141" s="18"/>
      <c r="CV1141" s="18"/>
      <c r="DA1141" s="18"/>
      <c r="DL1141" s="18"/>
      <c r="DN1141" s="18"/>
      <c r="DS1141" s="43" t="s">
        <v>397</v>
      </c>
    </row>
    <row r="1142" spans="4:123" x14ac:dyDescent="0.25">
      <c r="D1142" s="12"/>
      <c r="E1142" s="14"/>
      <c r="H1142" s="16"/>
      <c r="I1142" s="11"/>
      <c r="J1142" s="39"/>
      <c r="K1142" s="39"/>
      <c r="L1142" s="39"/>
      <c r="M1142" s="39"/>
      <c r="N1142" s="42"/>
      <c r="O1142" s="8"/>
      <c r="P1142" s="9"/>
      <c r="Q1142" s="9"/>
      <c r="R1142" s="8"/>
      <c r="S1142" s="9"/>
      <c r="T1142" s="9"/>
      <c r="U1142" s="8"/>
      <c r="V1142" s="9"/>
      <c r="W1142" s="9"/>
      <c r="X1142" s="9"/>
      <c r="Y1142" s="8"/>
      <c r="Z1142" s="9"/>
      <c r="AA1142" s="8"/>
      <c r="AT1142" s="8"/>
      <c r="AV1142" s="31"/>
      <c r="AY1142" s="31"/>
      <c r="AZ1142" s="21"/>
      <c r="BA1142" s="23"/>
      <c r="BN1142" s="18"/>
      <c r="BP1142" s="54"/>
      <c r="BR1142" s="54"/>
      <c r="BT1142" s="18"/>
      <c r="BV1142" s="18"/>
      <c r="BW1142" s="18"/>
      <c r="CD1142" s="18"/>
      <c r="CG1142" s="18"/>
      <c r="CR1142" s="18"/>
      <c r="CV1142" s="18"/>
      <c r="DA1142" s="18"/>
      <c r="DL1142" s="18"/>
      <c r="DN1142" s="18"/>
      <c r="DS1142" s="43" t="s">
        <v>397</v>
      </c>
    </row>
    <row r="1143" spans="4:123" x14ac:dyDescent="0.25">
      <c r="D1143" s="12"/>
      <c r="E1143" s="14"/>
      <c r="H1143" s="16"/>
      <c r="I1143" s="11"/>
      <c r="J1143" s="39"/>
      <c r="K1143" s="39"/>
      <c r="L1143" s="39"/>
      <c r="M1143" s="39"/>
      <c r="N1143" s="42"/>
      <c r="O1143" s="8"/>
      <c r="P1143" s="9"/>
      <c r="Q1143" s="9"/>
      <c r="R1143" s="8"/>
      <c r="S1143" s="9"/>
      <c r="T1143" s="9"/>
      <c r="U1143" s="8"/>
      <c r="V1143" s="9"/>
      <c r="W1143" s="9"/>
      <c r="X1143" s="9"/>
      <c r="Y1143" s="8"/>
      <c r="Z1143" s="9"/>
      <c r="AA1143" s="8"/>
      <c r="AT1143" s="8"/>
      <c r="AV1143" s="31"/>
      <c r="AY1143" s="31"/>
      <c r="AZ1143" s="21"/>
      <c r="BA1143" s="23"/>
      <c r="BN1143" s="18"/>
      <c r="BP1143" s="54"/>
      <c r="BR1143" s="54"/>
      <c r="BT1143" s="18"/>
      <c r="BV1143" s="18"/>
      <c r="BW1143" s="18"/>
      <c r="CD1143" s="18"/>
      <c r="CG1143" s="18"/>
      <c r="CR1143" s="18"/>
      <c r="CV1143" s="18"/>
      <c r="DA1143" s="18"/>
      <c r="DL1143" s="18"/>
      <c r="DN1143" s="18"/>
      <c r="DS1143" s="43" t="s">
        <v>397</v>
      </c>
    </row>
    <row r="1144" spans="4:123" x14ac:dyDescent="0.25">
      <c r="D1144" s="12"/>
      <c r="E1144" s="14"/>
      <c r="H1144" s="16"/>
      <c r="I1144" s="11"/>
      <c r="J1144" s="39"/>
      <c r="K1144" s="39"/>
      <c r="L1144" s="39"/>
      <c r="M1144" s="39"/>
      <c r="N1144" s="42"/>
      <c r="O1144" s="8"/>
      <c r="P1144" s="9"/>
      <c r="Q1144" s="9"/>
      <c r="R1144" s="8"/>
      <c r="S1144" s="9"/>
      <c r="T1144" s="9"/>
      <c r="U1144" s="8"/>
      <c r="V1144" s="9"/>
      <c r="W1144" s="9"/>
      <c r="X1144" s="9"/>
      <c r="Y1144" s="8"/>
      <c r="Z1144" s="9"/>
      <c r="AA1144" s="8"/>
      <c r="AT1144" s="8"/>
      <c r="AV1144" s="31"/>
      <c r="AY1144" s="31"/>
      <c r="AZ1144" s="21"/>
      <c r="BA1144" s="23"/>
      <c r="BN1144" s="18"/>
      <c r="BP1144" s="54"/>
      <c r="BR1144" s="54"/>
      <c r="BT1144" s="18"/>
      <c r="BV1144" s="18"/>
      <c r="BW1144" s="18"/>
      <c r="CD1144" s="18"/>
      <c r="CG1144" s="18"/>
      <c r="CR1144" s="18"/>
      <c r="CV1144" s="18"/>
      <c r="DA1144" s="18"/>
      <c r="DL1144" s="18"/>
      <c r="DN1144" s="18"/>
      <c r="DS1144" s="43" t="s">
        <v>397</v>
      </c>
    </row>
    <row r="1145" spans="4:123" x14ac:dyDescent="0.25">
      <c r="D1145" s="12"/>
      <c r="E1145" s="14"/>
      <c r="H1145" s="16"/>
      <c r="I1145" s="11"/>
      <c r="J1145" s="39"/>
      <c r="K1145" s="39"/>
      <c r="L1145" s="39"/>
      <c r="M1145" s="39"/>
      <c r="N1145" s="42"/>
      <c r="O1145" s="8"/>
      <c r="P1145" s="9"/>
      <c r="Q1145" s="9"/>
      <c r="R1145" s="8"/>
      <c r="S1145" s="9"/>
      <c r="T1145" s="9"/>
      <c r="U1145" s="8"/>
      <c r="V1145" s="9"/>
      <c r="W1145" s="9"/>
      <c r="X1145" s="9"/>
      <c r="Y1145" s="8"/>
      <c r="Z1145" s="9"/>
      <c r="AA1145" s="8"/>
      <c r="AT1145" s="8"/>
      <c r="AV1145" s="31"/>
      <c r="AY1145" s="31"/>
      <c r="AZ1145" s="21"/>
      <c r="BA1145" s="23"/>
      <c r="BN1145" s="18"/>
      <c r="BP1145" s="54"/>
      <c r="BR1145" s="54"/>
      <c r="BT1145" s="18"/>
      <c r="BV1145" s="18"/>
      <c r="BW1145" s="18"/>
      <c r="CD1145" s="18"/>
      <c r="CG1145" s="18"/>
      <c r="CR1145" s="18"/>
      <c r="CV1145" s="18"/>
      <c r="DA1145" s="18"/>
      <c r="DL1145" s="18"/>
      <c r="DN1145" s="18"/>
      <c r="DS1145" s="43" t="s">
        <v>397</v>
      </c>
    </row>
    <row r="1146" spans="4:123" x14ac:dyDescent="0.25">
      <c r="D1146" s="12"/>
      <c r="E1146" s="14"/>
      <c r="H1146" s="16"/>
      <c r="I1146" s="11"/>
      <c r="J1146" s="39"/>
      <c r="K1146" s="39"/>
      <c r="L1146" s="39"/>
      <c r="M1146" s="39"/>
      <c r="N1146" s="42"/>
      <c r="O1146" s="8"/>
      <c r="P1146" s="9"/>
      <c r="Q1146" s="9"/>
      <c r="R1146" s="8"/>
      <c r="S1146" s="9"/>
      <c r="T1146" s="9"/>
      <c r="U1146" s="8"/>
      <c r="V1146" s="9"/>
      <c r="W1146" s="9"/>
      <c r="X1146" s="9"/>
      <c r="Y1146" s="8"/>
      <c r="Z1146" s="9"/>
      <c r="AA1146" s="8"/>
      <c r="AT1146" s="8"/>
      <c r="AV1146" s="31"/>
      <c r="AY1146" s="31"/>
      <c r="AZ1146" s="21"/>
      <c r="BA1146" s="23"/>
      <c r="BN1146" s="18"/>
      <c r="BP1146" s="54"/>
      <c r="BR1146" s="54"/>
      <c r="BT1146" s="18"/>
      <c r="BV1146" s="18"/>
      <c r="BW1146" s="18"/>
      <c r="CD1146" s="18"/>
      <c r="CG1146" s="18"/>
      <c r="CR1146" s="18"/>
      <c r="CV1146" s="18"/>
      <c r="DA1146" s="18"/>
      <c r="DL1146" s="18"/>
      <c r="DN1146" s="18"/>
      <c r="DS1146" s="43" t="s">
        <v>397</v>
      </c>
    </row>
    <row r="1147" spans="4:123" x14ac:dyDescent="0.25">
      <c r="D1147" s="12"/>
      <c r="E1147" s="14"/>
      <c r="H1147" s="16"/>
      <c r="I1147" s="11"/>
      <c r="J1147" s="39"/>
      <c r="K1147" s="39"/>
      <c r="L1147" s="39"/>
      <c r="M1147" s="39"/>
      <c r="N1147" s="42"/>
      <c r="O1147" s="8"/>
      <c r="P1147" s="9"/>
      <c r="Q1147" s="9"/>
      <c r="R1147" s="8"/>
      <c r="S1147" s="9"/>
      <c r="T1147" s="9"/>
      <c r="U1147" s="8"/>
      <c r="V1147" s="9"/>
      <c r="W1147" s="9"/>
      <c r="X1147" s="9"/>
      <c r="Y1147" s="8"/>
      <c r="Z1147" s="9"/>
      <c r="AA1147" s="8"/>
      <c r="AT1147" s="8"/>
      <c r="AV1147" s="31"/>
      <c r="AY1147" s="31"/>
      <c r="AZ1147" s="21"/>
      <c r="BA1147" s="23"/>
      <c r="BN1147" s="18"/>
      <c r="BP1147" s="54"/>
      <c r="BR1147" s="54"/>
      <c r="BT1147" s="18"/>
      <c r="BV1147" s="18"/>
      <c r="BW1147" s="18"/>
      <c r="CD1147" s="18"/>
      <c r="CG1147" s="18"/>
      <c r="CR1147" s="18"/>
      <c r="CV1147" s="18"/>
      <c r="DA1147" s="18"/>
      <c r="DL1147" s="18"/>
      <c r="DN1147" s="18"/>
      <c r="DS1147" s="43" t="s">
        <v>397</v>
      </c>
    </row>
    <row r="1148" spans="4:123" x14ac:dyDescent="0.25">
      <c r="D1148" s="12"/>
      <c r="E1148" s="14"/>
      <c r="H1148" s="16"/>
      <c r="I1148" s="11"/>
      <c r="J1148" s="39"/>
      <c r="K1148" s="39"/>
      <c r="L1148" s="39"/>
      <c r="M1148" s="39"/>
      <c r="N1148" s="42"/>
      <c r="O1148" s="8"/>
      <c r="P1148" s="9"/>
      <c r="Q1148" s="9"/>
      <c r="R1148" s="8"/>
      <c r="S1148" s="9"/>
      <c r="T1148" s="9"/>
      <c r="U1148" s="8"/>
      <c r="V1148" s="9"/>
      <c r="W1148" s="9"/>
      <c r="X1148" s="9"/>
      <c r="Y1148" s="8"/>
      <c r="Z1148" s="9"/>
      <c r="AA1148" s="8"/>
      <c r="AT1148" s="8"/>
      <c r="AV1148" s="31"/>
      <c r="AY1148" s="31"/>
      <c r="AZ1148" s="21"/>
      <c r="BA1148" s="23"/>
      <c r="BN1148" s="18"/>
      <c r="BP1148" s="54"/>
      <c r="BR1148" s="54"/>
      <c r="BT1148" s="18"/>
      <c r="BV1148" s="18"/>
      <c r="BW1148" s="18"/>
      <c r="CD1148" s="18"/>
      <c r="CG1148" s="18"/>
      <c r="CR1148" s="18"/>
      <c r="CV1148" s="18"/>
      <c r="DA1148" s="18"/>
      <c r="DL1148" s="18"/>
      <c r="DN1148" s="18"/>
      <c r="DS1148" s="43" t="s">
        <v>397</v>
      </c>
    </row>
    <row r="1149" spans="4:123" x14ac:dyDescent="0.25">
      <c r="D1149" s="12"/>
      <c r="E1149" s="14"/>
      <c r="H1149" s="16"/>
      <c r="I1149" s="11"/>
      <c r="J1149" s="39"/>
      <c r="K1149" s="39"/>
      <c r="L1149" s="39"/>
      <c r="M1149" s="39"/>
      <c r="N1149" s="42"/>
      <c r="O1149" s="8"/>
      <c r="P1149" s="9"/>
      <c r="Q1149" s="9"/>
      <c r="R1149" s="8"/>
      <c r="S1149" s="9"/>
      <c r="T1149" s="9"/>
      <c r="U1149" s="8"/>
      <c r="V1149" s="9"/>
      <c r="W1149" s="9"/>
      <c r="X1149" s="9"/>
      <c r="Y1149" s="8"/>
      <c r="Z1149" s="9"/>
      <c r="AA1149" s="8"/>
      <c r="AT1149" s="8"/>
      <c r="AV1149" s="31"/>
      <c r="AY1149" s="31"/>
      <c r="AZ1149" s="21"/>
      <c r="BA1149" s="23"/>
      <c r="BN1149" s="18"/>
      <c r="BP1149" s="54"/>
      <c r="BR1149" s="54"/>
      <c r="BT1149" s="18"/>
      <c r="BV1149" s="18"/>
      <c r="BW1149" s="18"/>
      <c r="CD1149" s="18"/>
      <c r="CG1149" s="18"/>
      <c r="CR1149" s="18"/>
      <c r="CV1149" s="18"/>
      <c r="DA1149" s="18"/>
      <c r="DL1149" s="18"/>
      <c r="DN1149" s="18"/>
      <c r="DS1149" s="43" t="s">
        <v>397</v>
      </c>
    </row>
    <row r="1150" spans="4:123" x14ac:dyDescent="0.25">
      <c r="D1150" s="12"/>
      <c r="E1150" s="14"/>
      <c r="H1150" s="16"/>
      <c r="I1150" s="11"/>
      <c r="J1150" s="39"/>
      <c r="K1150" s="39"/>
      <c r="L1150" s="39"/>
      <c r="M1150" s="39"/>
      <c r="N1150" s="42"/>
      <c r="O1150" s="8"/>
      <c r="P1150" s="9"/>
      <c r="Q1150" s="9"/>
      <c r="R1150" s="8"/>
      <c r="S1150" s="9"/>
      <c r="T1150" s="9"/>
      <c r="U1150" s="8"/>
      <c r="V1150" s="9"/>
      <c r="W1150" s="9"/>
      <c r="X1150" s="9"/>
      <c r="Y1150" s="8"/>
      <c r="Z1150" s="9"/>
      <c r="AA1150" s="8"/>
      <c r="AT1150" s="8"/>
      <c r="AV1150" s="31"/>
      <c r="AY1150" s="31"/>
      <c r="AZ1150" s="21"/>
      <c r="BA1150" s="23"/>
      <c r="BN1150" s="18"/>
      <c r="BP1150" s="54"/>
      <c r="BR1150" s="54"/>
      <c r="BT1150" s="18"/>
      <c r="BV1150" s="18"/>
      <c r="BW1150" s="18"/>
      <c r="CD1150" s="18"/>
      <c r="CG1150" s="18"/>
      <c r="CR1150" s="18"/>
      <c r="CV1150" s="18"/>
      <c r="DA1150" s="18"/>
      <c r="DL1150" s="18"/>
      <c r="DN1150" s="18"/>
      <c r="DS1150" s="43" t="s">
        <v>397</v>
      </c>
    </row>
    <row r="1151" spans="4:123" x14ac:dyDescent="0.25">
      <c r="D1151" s="12"/>
      <c r="E1151" s="14"/>
      <c r="H1151" s="16"/>
      <c r="I1151" s="11"/>
      <c r="J1151" s="39"/>
      <c r="K1151" s="39"/>
      <c r="L1151" s="39"/>
      <c r="M1151" s="39"/>
      <c r="N1151" s="42"/>
      <c r="O1151" s="8"/>
      <c r="P1151" s="9"/>
      <c r="Q1151" s="9"/>
      <c r="R1151" s="8"/>
      <c r="S1151" s="9"/>
      <c r="T1151" s="9"/>
      <c r="U1151" s="8"/>
      <c r="V1151" s="9"/>
      <c r="W1151" s="9"/>
      <c r="X1151" s="9"/>
      <c r="Y1151" s="8"/>
      <c r="Z1151" s="9"/>
      <c r="AA1151" s="8"/>
      <c r="AT1151" s="8"/>
      <c r="AV1151" s="31"/>
      <c r="AY1151" s="31"/>
      <c r="AZ1151" s="21"/>
      <c r="BA1151" s="23"/>
      <c r="BN1151" s="18"/>
      <c r="BP1151" s="54"/>
      <c r="BR1151" s="54"/>
      <c r="BT1151" s="18"/>
      <c r="BV1151" s="18"/>
      <c r="BW1151" s="18"/>
      <c r="CD1151" s="18"/>
      <c r="CG1151" s="18"/>
      <c r="CR1151" s="18"/>
      <c r="CV1151" s="18"/>
      <c r="DA1151" s="18"/>
      <c r="DL1151" s="18"/>
      <c r="DN1151" s="18"/>
      <c r="DS1151" s="43" t="s">
        <v>397</v>
      </c>
    </row>
    <row r="1152" spans="4:123" x14ac:dyDescent="0.25">
      <c r="D1152" s="12"/>
      <c r="E1152" s="14"/>
      <c r="H1152" s="16"/>
      <c r="I1152" s="11"/>
      <c r="J1152" s="39"/>
      <c r="K1152" s="39"/>
      <c r="L1152" s="39"/>
      <c r="M1152" s="39"/>
      <c r="N1152" s="42"/>
      <c r="O1152" s="8"/>
      <c r="P1152" s="9"/>
      <c r="Q1152" s="9"/>
      <c r="R1152" s="8"/>
      <c r="S1152" s="9"/>
      <c r="T1152" s="9"/>
      <c r="U1152" s="8"/>
      <c r="V1152" s="9"/>
      <c r="W1152" s="9"/>
      <c r="X1152" s="9"/>
      <c r="Y1152" s="8"/>
      <c r="Z1152" s="9"/>
      <c r="AA1152" s="8"/>
      <c r="AT1152" s="8"/>
      <c r="AV1152" s="31"/>
      <c r="AY1152" s="31"/>
      <c r="AZ1152" s="21"/>
      <c r="BA1152" s="23"/>
      <c r="BN1152" s="18"/>
      <c r="BP1152" s="54"/>
      <c r="BR1152" s="54"/>
      <c r="BT1152" s="18"/>
      <c r="BV1152" s="18"/>
      <c r="BW1152" s="18"/>
      <c r="CD1152" s="18"/>
      <c r="CG1152" s="18"/>
      <c r="CR1152" s="18"/>
      <c r="CV1152" s="18"/>
      <c r="DA1152" s="18"/>
      <c r="DL1152" s="18"/>
      <c r="DN1152" s="18"/>
      <c r="DS1152" s="43" t="s">
        <v>397</v>
      </c>
    </row>
    <row r="1153" spans="4:123" x14ac:dyDescent="0.25">
      <c r="D1153" s="12"/>
      <c r="E1153" s="14"/>
      <c r="H1153" s="16"/>
      <c r="I1153" s="11"/>
      <c r="J1153" s="39"/>
      <c r="K1153" s="39"/>
      <c r="L1153" s="39"/>
      <c r="M1153" s="39"/>
      <c r="N1153" s="42"/>
      <c r="O1153" s="8"/>
      <c r="P1153" s="9"/>
      <c r="Q1153" s="9"/>
      <c r="R1153" s="8"/>
      <c r="S1153" s="9"/>
      <c r="T1153" s="9"/>
      <c r="U1153" s="8"/>
      <c r="V1153" s="9"/>
      <c r="W1153" s="9"/>
      <c r="X1153" s="9"/>
      <c r="Y1153" s="8"/>
      <c r="Z1153" s="9"/>
      <c r="AA1153" s="8"/>
      <c r="AT1153" s="8"/>
      <c r="AV1153" s="31"/>
      <c r="AY1153" s="31"/>
      <c r="AZ1153" s="21"/>
      <c r="BA1153" s="23"/>
      <c r="BN1153" s="18"/>
      <c r="BP1153" s="54"/>
      <c r="BR1153" s="54"/>
      <c r="BT1153" s="18"/>
      <c r="BV1153" s="18"/>
      <c r="BW1153" s="18"/>
      <c r="CD1153" s="18"/>
      <c r="CG1153" s="18"/>
      <c r="CR1153" s="18"/>
      <c r="CV1153" s="18"/>
      <c r="DA1153" s="18"/>
      <c r="DL1153" s="18"/>
      <c r="DN1153" s="18"/>
      <c r="DS1153" s="43" t="s">
        <v>397</v>
      </c>
    </row>
    <row r="1154" spans="4:123" x14ac:dyDescent="0.25">
      <c r="D1154" s="12"/>
      <c r="E1154" s="14"/>
      <c r="H1154" s="16"/>
      <c r="I1154" s="11"/>
      <c r="J1154" s="39"/>
      <c r="K1154" s="39"/>
      <c r="L1154" s="39"/>
      <c r="M1154" s="39"/>
      <c r="N1154" s="42"/>
      <c r="O1154" s="8"/>
      <c r="P1154" s="9"/>
      <c r="Q1154" s="9"/>
      <c r="R1154" s="8"/>
      <c r="S1154" s="9"/>
      <c r="T1154" s="9"/>
      <c r="U1154" s="8"/>
      <c r="V1154" s="9"/>
      <c r="W1154" s="9"/>
      <c r="X1154" s="9"/>
      <c r="Y1154" s="8"/>
      <c r="Z1154" s="9"/>
      <c r="AA1154" s="8"/>
      <c r="AT1154" s="8"/>
      <c r="AV1154" s="31"/>
      <c r="AY1154" s="31"/>
      <c r="AZ1154" s="21"/>
      <c r="BA1154" s="23"/>
      <c r="BN1154" s="18"/>
      <c r="BP1154" s="54"/>
      <c r="BR1154" s="54"/>
      <c r="BT1154" s="18"/>
      <c r="BV1154" s="18"/>
      <c r="BW1154" s="18"/>
      <c r="CD1154" s="18"/>
      <c r="CG1154" s="18"/>
      <c r="CR1154" s="18"/>
      <c r="CV1154" s="18"/>
      <c r="DA1154" s="18"/>
      <c r="DL1154" s="18"/>
      <c r="DN1154" s="18"/>
      <c r="DS1154" s="43" t="s">
        <v>397</v>
      </c>
    </row>
    <row r="1155" spans="4:123" x14ac:dyDescent="0.25">
      <c r="D1155" s="12"/>
      <c r="E1155" s="14"/>
      <c r="H1155" s="16"/>
      <c r="I1155" s="11"/>
      <c r="J1155" s="39"/>
      <c r="K1155" s="39"/>
      <c r="L1155" s="39"/>
      <c r="M1155" s="39"/>
      <c r="N1155" s="42"/>
      <c r="O1155" s="8"/>
      <c r="P1155" s="9"/>
      <c r="Q1155" s="9"/>
      <c r="R1155" s="8"/>
      <c r="S1155" s="9"/>
      <c r="T1155" s="9"/>
      <c r="U1155" s="8"/>
      <c r="V1155" s="9"/>
      <c r="W1155" s="9"/>
      <c r="X1155" s="9"/>
      <c r="Y1155" s="8"/>
      <c r="Z1155" s="9"/>
      <c r="AA1155" s="8"/>
      <c r="AT1155" s="8"/>
      <c r="AV1155" s="31"/>
      <c r="AY1155" s="31"/>
      <c r="AZ1155" s="21"/>
      <c r="BA1155" s="23"/>
      <c r="BN1155" s="18"/>
      <c r="BP1155" s="54"/>
      <c r="BR1155" s="54"/>
      <c r="BT1155" s="18"/>
      <c r="BV1155" s="18"/>
      <c r="BW1155" s="18"/>
      <c r="CD1155" s="18"/>
      <c r="CG1155" s="18"/>
      <c r="CR1155" s="18"/>
      <c r="CV1155" s="18"/>
      <c r="DA1155" s="18"/>
      <c r="DL1155" s="18"/>
      <c r="DN1155" s="18"/>
      <c r="DS1155" s="43" t="s">
        <v>397</v>
      </c>
    </row>
    <row r="1156" spans="4:123" x14ac:dyDescent="0.25">
      <c r="D1156" s="12"/>
      <c r="E1156" s="14"/>
      <c r="H1156" s="16"/>
      <c r="I1156" s="11"/>
      <c r="J1156" s="39"/>
      <c r="K1156" s="39"/>
      <c r="L1156" s="39"/>
      <c r="M1156" s="39"/>
      <c r="N1156" s="42"/>
      <c r="O1156" s="8"/>
      <c r="P1156" s="9"/>
      <c r="Q1156" s="9"/>
      <c r="R1156" s="8"/>
      <c r="S1156" s="9"/>
      <c r="T1156" s="9"/>
      <c r="U1156" s="8"/>
      <c r="V1156" s="9"/>
      <c r="W1156" s="9"/>
      <c r="X1156" s="9"/>
      <c r="Y1156" s="8"/>
      <c r="Z1156" s="9"/>
      <c r="AA1156" s="8"/>
      <c r="AT1156" s="8"/>
      <c r="AV1156" s="31"/>
      <c r="AY1156" s="31"/>
      <c r="AZ1156" s="21"/>
      <c r="BA1156" s="23"/>
      <c r="BN1156" s="18"/>
      <c r="BP1156" s="54"/>
      <c r="BR1156" s="54"/>
      <c r="BT1156" s="18"/>
      <c r="BV1156" s="18"/>
      <c r="BW1156" s="18"/>
      <c r="CD1156" s="18"/>
      <c r="CG1156" s="18"/>
      <c r="CR1156" s="18"/>
      <c r="CV1156" s="18"/>
      <c r="DA1156" s="18"/>
      <c r="DL1156" s="18"/>
      <c r="DN1156" s="18"/>
      <c r="DS1156" s="43" t="s">
        <v>397</v>
      </c>
    </row>
    <row r="1157" spans="4:123" x14ac:dyDescent="0.25">
      <c r="D1157" s="12"/>
      <c r="E1157" s="14"/>
      <c r="H1157" s="16"/>
      <c r="I1157" s="11"/>
      <c r="J1157" s="39"/>
      <c r="K1157" s="39"/>
      <c r="L1157" s="39"/>
      <c r="M1157" s="39"/>
      <c r="N1157" s="42"/>
      <c r="O1157" s="8"/>
      <c r="P1157" s="9"/>
      <c r="Q1157" s="9"/>
      <c r="R1157" s="8"/>
      <c r="S1157" s="9"/>
      <c r="T1157" s="9"/>
      <c r="U1157" s="8"/>
      <c r="V1157" s="9"/>
      <c r="W1157" s="9"/>
      <c r="X1157" s="9"/>
      <c r="Y1157" s="8"/>
      <c r="Z1157" s="9"/>
      <c r="AA1157" s="8"/>
      <c r="AT1157" s="8"/>
      <c r="AV1157" s="31"/>
      <c r="AY1157" s="31"/>
      <c r="AZ1157" s="21"/>
      <c r="BA1157" s="23"/>
      <c r="BN1157" s="18"/>
      <c r="BP1157" s="54"/>
      <c r="BR1157" s="54"/>
      <c r="BT1157" s="18"/>
      <c r="BV1157" s="18"/>
      <c r="BW1157" s="18"/>
      <c r="CD1157" s="18"/>
      <c r="CG1157" s="18"/>
      <c r="CR1157" s="18"/>
      <c r="CV1157" s="18"/>
      <c r="DA1157" s="18"/>
      <c r="DL1157" s="18"/>
      <c r="DN1157" s="18"/>
      <c r="DS1157" s="43" t="s">
        <v>397</v>
      </c>
    </row>
    <row r="1158" spans="4:123" x14ac:dyDescent="0.25">
      <c r="D1158" s="12"/>
      <c r="E1158" s="14"/>
      <c r="H1158" s="16"/>
      <c r="I1158" s="11"/>
      <c r="J1158" s="39"/>
      <c r="K1158" s="39"/>
      <c r="L1158" s="39"/>
      <c r="M1158" s="39"/>
      <c r="N1158" s="42"/>
      <c r="O1158" s="8"/>
      <c r="P1158" s="9"/>
      <c r="Q1158" s="9"/>
      <c r="R1158" s="8"/>
      <c r="S1158" s="9"/>
      <c r="T1158" s="9"/>
      <c r="U1158" s="8"/>
      <c r="V1158" s="9"/>
      <c r="W1158" s="9"/>
      <c r="X1158" s="9"/>
      <c r="Y1158" s="8"/>
      <c r="Z1158" s="9"/>
      <c r="AA1158" s="8"/>
      <c r="AT1158" s="8"/>
      <c r="AV1158" s="31"/>
      <c r="AY1158" s="31"/>
      <c r="AZ1158" s="21"/>
      <c r="BA1158" s="23"/>
      <c r="BN1158" s="18"/>
      <c r="BP1158" s="54"/>
      <c r="BR1158" s="54"/>
      <c r="BT1158" s="18"/>
      <c r="BV1158" s="18"/>
      <c r="BW1158" s="18"/>
      <c r="CD1158" s="18"/>
      <c r="CG1158" s="18"/>
      <c r="CR1158" s="18"/>
      <c r="CV1158" s="18"/>
      <c r="DA1158" s="18"/>
      <c r="DL1158" s="18"/>
      <c r="DN1158" s="18"/>
      <c r="DS1158" s="43" t="s">
        <v>397</v>
      </c>
    </row>
    <row r="1159" spans="4:123" x14ac:dyDescent="0.25">
      <c r="D1159" s="12"/>
      <c r="E1159" s="14"/>
      <c r="H1159" s="16"/>
      <c r="I1159" s="11"/>
      <c r="J1159" s="39"/>
      <c r="K1159" s="39"/>
      <c r="L1159" s="39"/>
      <c r="M1159" s="39"/>
      <c r="N1159" s="42"/>
      <c r="O1159" s="8"/>
      <c r="P1159" s="9"/>
      <c r="Q1159" s="9"/>
      <c r="R1159" s="8"/>
      <c r="S1159" s="9"/>
      <c r="T1159" s="9"/>
      <c r="U1159" s="8"/>
      <c r="V1159" s="9"/>
      <c r="W1159" s="9"/>
      <c r="X1159" s="9"/>
      <c r="Y1159" s="8"/>
      <c r="Z1159" s="9"/>
      <c r="AA1159" s="8"/>
      <c r="AT1159" s="8"/>
      <c r="AV1159" s="31"/>
      <c r="AY1159" s="31"/>
      <c r="AZ1159" s="21"/>
      <c r="BA1159" s="23"/>
      <c r="BN1159" s="18"/>
      <c r="BP1159" s="54"/>
      <c r="BR1159" s="54"/>
      <c r="BT1159" s="18"/>
      <c r="BV1159" s="18"/>
      <c r="BW1159" s="18"/>
      <c r="CD1159" s="18"/>
      <c r="CG1159" s="18"/>
      <c r="CR1159" s="18"/>
      <c r="CV1159" s="18"/>
      <c r="DA1159" s="18"/>
      <c r="DL1159" s="18"/>
      <c r="DN1159" s="18"/>
      <c r="DS1159" s="43" t="s">
        <v>397</v>
      </c>
    </row>
    <row r="1160" spans="4:123" x14ac:dyDescent="0.25">
      <c r="D1160" s="12"/>
      <c r="E1160" s="14"/>
      <c r="H1160" s="16"/>
      <c r="I1160" s="11"/>
      <c r="J1160" s="39"/>
      <c r="K1160" s="39"/>
      <c r="L1160" s="39"/>
      <c r="M1160" s="39"/>
      <c r="N1160" s="42"/>
      <c r="O1160" s="8"/>
      <c r="P1160" s="9"/>
      <c r="Q1160" s="9"/>
      <c r="R1160" s="8"/>
      <c r="S1160" s="9"/>
      <c r="T1160" s="9"/>
      <c r="U1160" s="8"/>
      <c r="V1160" s="9"/>
      <c r="W1160" s="9"/>
      <c r="X1160" s="9"/>
      <c r="Y1160" s="8"/>
      <c r="Z1160" s="9"/>
      <c r="AA1160" s="8"/>
      <c r="AT1160" s="8"/>
      <c r="AV1160" s="31"/>
      <c r="AY1160" s="31"/>
      <c r="AZ1160" s="21"/>
      <c r="BA1160" s="23"/>
      <c r="BN1160" s="18"/>
      <c r="BP1160" s="54"/>
      <c r="BR1160" s="54"/>
      <c r="BT1160" s="18"/>
      <c r="BV1160" s="18"/>
      <c r="BW1160" s="18"/>
      <c r="CD1160" s="18"/>
      <c r="CG1160" s="18"/>
      <c r="CR1160" s="18"/>
      <c r="CV1160" s="18"/>
      <c r="DA1160" s="18"/>
      <c r="DL1160" s="18"/>
      <c r="DN1160" s="18"/>
      <c r="DS1160" s="43" t="s">
        <v>397</v>
      </c>
    </row>
    <row r="1161" spans="4:123" x14ac:dyDescent="0.25">
      <c r="D1161" s="12"/>
      <c r="E1161" s="14"/>
      <c r="H1161" s="16"/>
      <c r="I1161" s="11"/>
      <c r="J1161" s="39"/>
      <c r="K1161" s="39"/>
      <c r="L1161" s="39"/>
      <c r="M1161" s="39"/>
      <c r="N1161" s="42"/>
      <c r="O1161" s="8"/>
      <c r="P1161" s="9"/>
      <c r="Q1161" s="9"/>
      <c r="R1161" s="8"/>
      <c r="S1161" s="9"/>
      <c r="T1161" s="9"/>
      <c r="U1161" s="8"/>
      <c r="V1161" s="9"/>
      <c r="W1161" s="9"/>
      <c r="X1161" s="9"/>
      <c r="Y1161" s="8"/>
      <c r="Z1161" s="9"/>
      <c r="AA1161" s="8"/>
      <c r="AT1161" s="8"/>
      <c r="AV1161" s="31"/>
      <c r="AY1161" s="31"/>
      <c r="AZ1161" s="21"/>
      <c r="BA1161" s="23"/>
      <c r="BN1161" s="18"/>
      <c r="BP1161" s="54"/>
      <c r="BR1161" s="54"/>
      <c r="BT1161" s="18"/>
      <c r="BV1161" s="18"/>
      <c r="BW1161" s="18"/>
      <c r="CD1161" s="18"/>
      <c r="CG1161" s="18"/>
      <c r="CR1161" s="18"/>
      <c r="CV1161" s="18"/>
      <c r="DA1161" s="18"/>
      <c r="DL1161" s="18"/>
      <c r="DN1161" s="18"/>
      <c r="DS1161" s="43" t="s">
        <v>397</v>
      </c>
    </row>
    <row r="1162" spans="4:123" x14ac:dyDescent="0.25">
      <c r="D1162" s="12"/>
      <c r="E1162" s="14"/>
      <c r="H1162" s="16"/>
      <c r="I1162" s="11"/>
      <c r="J1162" s="39"/>
      <c r="K1162" s="39"/>
      <c r="L1162" s="39"/>
      <c r="M1162" s="39"/>
      <c r="N1162" s="42"/>
      <c r="O1162" s="8"/>
      <c r="P1162" s="9"/>
      <c r="Q1162" s="9"/>
      <c r="R1162" s="8"/>
      <c r="S1162" s="9"/>
      <c r="T1162" s="9"/>
      <c r="U1162" s="8"/>
      <c r="V1162" s="9"/>
      <c r="W1162" s="9"/>
      <c r="X1162" s="9"/>
      <c r="Y1162" s="8"/>
      <c r="Z1162" s="9"/>
      <c r="AA1162" s="8"/>
      <c r="AT1162" s="8"/>
      <c r="AV1162" s="31"/>
      <c r="AY1162" s="31"/>
      <c r="AZ1162" s="21"/>
      <c r="BA1162" s="23"/>
      <c r="BN1162" s="18"/>
      <c r="BP1162" s="54"/>
      <c r="BR1162" s="54"/>
      <c r="BT1162" s="18"/>
      <c r="BV1162" s="18"/>
      <c r="BW1162" s="18"/>
      <c r="CD1162" s="18"/>
      <c r="CG1162" s="18"/>
      <c r="CR1162" s="18"/>
      <c r="CV1162" s="18"/>
      <c r="DA1162" s="18"/>
      <c r="DL1162" s="18"/>
      <c r="DN1162" s="18"/>
      <c r="DS1162" s="43" t="s">
        <v>397</v>
      </c>
    </row>
    <row r="1163" spans="4:123" x14ac:dyDescent="0.25">
      <c r="D1163" s="12"/>
      <c r="E1163" s="14"/>
      <c r="H1163" s="16"/>
      <c r="I1163" s="11"/>
      <c r="J1163" s="39"/>
      <c r="K1163" s="39"/>
      <c r="L1163" s="39"/>
      <c r="M1163" s="39"/>
      <c r="N1163" s="42"/>
      <c r="O1163" s="8"/>
      <c r="P1163" s="9"/>
      <c r="Q1163" s="9"/>
      <c r="R1163" s="8"/>
      <c r="S1163" s="9"/>
      <c r="T1163" s="9"/>
      <c r="U1163" s="8"/>
      <c r="V1163" s="9"/>
      <c r="W1163" s="9"/>
      <c r="X1163" s="9"/>
      <c r="Y1163" s="8"/>
      <c r="Z1163" s="9"/>
      <c r="AA1163" s="8"/>
      <c r="AT1163" s="8"/>
      <c r="AV1163" s="31"/>
      <c r="AY1163" s="31"/>
      <c r="AZ1163" s="21"/>
      <c r="BA1163" s="23"/>
      <c r="BN1163" s="18"/>
      <c r="BP1163" s="54"/>
      <c r="BR1163" s="54"/>
      <c r="BT1163" s="18"/>
      <c r="BV1163" s="18"/>
      <c r="BW1163" s="18"/>
      <c r="CD1163" s="18"/>
      <c r="CG1163" s="18"/>
      <c r="CR1163" s="18"/>
      <c r="CV1163" s="18"/>
      <c r="DA1163" s="18"/>
      <c r="DL1163" s="18"/>
      <c r="DN1163" s="18"/>
      <c r="DS1163" s="43" t="s">
        <v>397</v>
      </c>
    </row>
    <row r="1164" spans="4:123" x14ac:dyDescent="0.25">
      <c r="D1164" s="12"/>
      <c r="E1164" s="14"/>
      <c r="H1164" s="16"/>
      <c r="I1164" s="11"/>
      <c r="J1164" s="39"/>
      <c r="K1164" s="39"/>
      <c r="L1164" s="39"/>
      <c r="M1164" s="39"/>
      <c r="N1164" s="42"/>
      <c r="O1164" s="8"/>
      <c r="P1164" s="9"/>
      <c r="Q1164" s="9"/>
      <c r="R1164" s="8"/>
      <c r="S1164" s="9"/>
      <c r="T1164" s="9"/>
      <c r="U1164" s="8"/>
      <c r="V1164" s="9"/>
      <c r="W1164" s="9"/>
      <c r="X1164" s="9"/>
      <c r="Y1164" s="8"/>
      <c r="Z1164" s="9"/>
      <c r="AA1164" s="8"/>
      <c r="AT1164" s="8"/>
      <c r="AV1164" s="31"/>
      <c r="AY1164" s="31"/>
      <c r="AZ1164" s="21"/>
      <c r="BA1164" s="23"/>
      <c r="BN1164" s="18"/>
      <c r="BP1164" s="54"/>
      <c r="BR1164" s="54"/>
      <c r="BT1164" s="18"/>
      <c r="BV1164" s="18"/>
      <c r="BW1164" s="18"/>
      <c r="CD1164" s="18"/>
      <c r="CG1164" s="18"/>
      <c r="CR1164" s="18"/>
      <c r="CV1164" s="18"/>
      <c r="DA1164" s="18"/>
      <c r="DL1164" s="18"/>
      <c r="DN1164" s="18"/>
      <c r="DS1164" s="43" t="s">
        <v>397</v>
      </c>
    </row>
    <row r="1165" spans="4:123" x14ac:dyDescent="0.25">
      <c r="D1165" s="12"/>
      <c r="E1165" s="14"/>
      <c r="H1165" s="16"/>
      <c r="I1165" s="11"/>
      <c r="J1165" s="39"/>
      <c r="K1165" s="39"/>
      <c r="L1165" s="39"/>
      <c r="M1165" s="39"/>
      <c r="N1165" s="42"/>
      <c r="O1165" s="8"/>
      <c r="P1165" s="9"/>
      <c r="Q1165" s="9"/>
      <c r="R1165" s="8"/>
      <c r="S1165" s="9"/>
      <c r="T1165" s="9"/>
      <c r="U1165" s="8"/>
      <c r="V1165" s="9"/>
      <c r="W1165" s="9"/>
      <c r="X1165" s="9"/>
      <c r="Y1165" s="8"/>
      <c r="Z1165" s="9"/>
      <c r="AA1165" s="8"/>
      <c r="AT1165" s="8"/>
      <c r="AV1165" s="31"/>
      <c r="AY1165" s="31"/>
      <c r="AZ1165" s="21"/>
      <c r="BA1165" s="23"/>
      <c r="BN1165" s="18"/>
      <c r="BP1165" s="54"/>
      <c r="BR1165" s="54"/>
      <c r="BT1165" s="18"/>
      <c r="BV1165" s="18"/>
      <c r="BW1165" s="18"/>
      <c r="CD1165" s="18"/>
      <c r="CG1165" s="18"/>
      <c r="CR1165" s="18"/>
      <c r="CV1165" s="18"/>
      <c r="DA1165" s="18"/>
      <c r="DL1165" s="18"/>
      <c r="DN1165" s="18"/>
      <c r="DS1165" s="43" t="s">
        <v>397</v>
      </c>
    </row>
    <row r="1166" spans="4:123" x14ac:dyDescent="0.25">
      <c r="D1166" s="12"/>
      <c r="E1166" s="14"/>
      <c r="H1166" s="16"/>
      <c r="I1166" s="11"/>
      <c r="J1166" s="39"/>
      <c r="K1166" s="39"/>
      <c r="L1166" s="39"/>
      <c r="M1166" s="39"/>
      <c r="N1166" s="42"/>
      <c r="O1166" s="8"/>
      <c r="P1166" s="9"/>
      <c r="Q1166" s="9"/>
      <c r="R1166" s="8"/>
      <c r="S1166" s="9"/>
      <c r="T1166" s="9"/>
      <c r="U1166" s="8"/>
      <c r="V1166" s="9"/>
      <c r="W1166" s="9"/>
      <c r="X1166" s="9"/>
      <c r="Y1166" s="8"/>
      <c r="Z1166" s="9"/>
      <c r="AA1166" s="8"/>
      <c r="AT1166" s="8"/>
      <c r="AV1166" s="31"/>
      <c r="AY1166" s="31"/>
      <c r="AZ1166" s="21"/>
      <c r="BA1166" s="23"/>
      <c r="BN1166" s="18"/>
      <c r="BP1166" s="54"/>
      <c r="BR1166" s="54"/>
      <c r="BT1166" s="18"/>
      <c r="BV1166" s="18"/>
      <c r="BW1166" s="18"/>
      <c r="CD1166" s="18"/>
      <c r="CG1166" s="18"/>
      <c r="CR1166" s="18"/>
      <c r="CV1166" s="18"/>
      <c r="DA1166" s="18"/>
      <c r="DL1166" s="18"/>
      <c r="DN1166" s="18"/>
      <c r="DS1166" s="43" t="s">
        <v>397</v>
      </c>
    </row>
    <row r="1167" spans="4:123" x14ac:dyDescent="0.25">
      <c r="D1167" s="12"/>
      <c r="E1167" s="14"/>
      <c r="H1167" s="16"/>
      <c r="I1167" s="11"/>
      <c r="J1167" s="39"/>
      <c r="K1167" s="39"/>
      <c r="L1167" s="39"/>
      <c r="M1167" s="39"/>
      <c r="N1167" s="42"/>
      <c r="O1167" s="8"/>
      <c r="P1167" s="9"/>
      <c r="Q1167" s="9"/>
      <c r="R1167" s="8"/>
      <c r="S1167" s="9"/>
      <c r="T1167" s="9"/>
      <c r="U1167" s="8"/>
      <c r="V1167" s="9"/>
      <c r="W1167" s="9"/>
      <c r="X1167" s="9"/>
      <c r="Y1167" s="8"/>
      <c r="Z1167" s="9"/>
      <c r="AA1167" s="8"/>
      <c r="AT1167" s="8"/>
      <c r="AV1167" s="31"/>
      <c r="AY1167" s="31"/>
      <c r="AZ1167" s="21"/>
      <c r="BA1167" s="23"/>
      <c r="BN1167" s="18"/>
      <c r="BP1167" s="54"/>
      <c r="BR1167" s="54"/>
      <c r="BT1167" s="18"/>
      <c r="BV1167" s="18"/>
      <c r="BW1167" s="18"/>
      <c r="CD1167" s="18"/>
      <c r="CG1167" s="18"/>
      <c r="CR1167" s="18"/>
      <c r="CV1167" s="18"/>
      <c r="DA1167" s="18"/>
      <c r="DL1167" s="18"/>
      <c r="DN1167" s="18"/>
      <c r="DS1167" s="43" t="s">
        <v>397</v>
      </c>
    </row>
    <row r="1168" spans="4:123" x14ac:dyDescent="0.25">
      <c r="D1168" s="12"/>
      <c r="E1168" s="14"/>
      <c r="H1168" s="16"/>
      <c r="I1168" s="11"/>
      <c r="J1168" s="39"/>
      <c r="K1168" s="39"/>
      <c r="L1168" s="39"/>
      <c r="M1168" s="39"/>
      <c r="N1168" s="42"/>
      <c r="O1168" s="8"/>
      <c r="P1168" s="9"/>
      <c r="Q1168" s="9"/>
      <c r="R1168" s="8"/>
      <c r="S1168" s="9"/>
      <c r="T1168" s="9"/>
      <c r="U1168" s="8"/>
      <c r="V1168" s="9"/>
      <c r="W1168" s="9"/>
      <c r="X1168" s="9"/>
      <c r="Y1168" s="8"/>
      <c r="Z1168" s="9"/>
      <c r="AA1168" s="8"/>
      <c r="AT1168" s="8"/>
      <c r="AV1168" s="31"/>
      <c r="AY1168" s="31"/>
      <c r="AZ1168" s="21"/>
      <c r="BA1168" s="23"/>
      <c r="BN1168" s="18"/>
      <c r="BP1168" s="54"/>
      <c r="BR1168" s="54"/>
      <c r="BT1168" s="18"/>
      <c r="BV1168" s="18"/>
      <c r="BW1168" s="18"/>
      <c r="CD1168" s="18"/>
      <c r="CG1168" s="18"/>
      <c r="CR1168" s="18"/>
      <c r="CV1168" s="18"/>
      <c r="DA1168" s="18"/>
      <c r="DL1168" s="18"/>
      <c r="DN1168" s="18"/>
      <c r="DS1168" s="43" t="s">
        <v>397</v>
      </c>
    </row>
    <row r="1169" spans="4:123" x14ac:dyDescent="0.25">
      <c r="D1169" s="12"/>
      <c r="E1169" s="14"/>
      <c r="H1169" s="16"/>
      <c r="I1169" s="11"/>
      <c r="J1169" s="39"/>
      <c r="K1169" s="39"/>
      <c r="L1169" s="39"/>
      <c r="M1169" s="39"/>
      <c r="N1169" s="42"/>
      <c r="O1169" s="8"/>
      <c r="P1169" s="9"/>
      <c r="Q1169" s="9"/>
      <c r="R1169" s="8"/>
      <c r="S1169" s="9"/>
      <c r="T1169" s="9"/>
      <c r="U1169" s="8"/>
      <c r="V1169" s="9"/>
      <c r="W1169" s="9"/>
      <c r="X1169" s="9"/>
      <c r="Y1169" s="8"/>
      <c r="Z1169" s="9"/>
      <c r="AA1169" s="8"/>
      <c r="AT1169" s="8"/>
      <c r="AV1169" s="31"/>
      <c r="AY1169" s="31"/>
      <c r="AZ1169" s="21"/>
      <c r="BA1169" s="23"/>
      <c r="BN1169" s="18"/>
      <c r="BP1169" s="54"/>
      <c r="BR1169" s="54"/>
      <c r="BT1169" s="18"/>
      <c r="BV1169" s="18"/>
      <c r="BW1169" s="18"/>
      <c r="CD1169" s="18"/>
      <c r="CG1169" s="18"/>
      <c r="CR1169" s="18"/>
      <c r="CV1169" s="18"/>
      <c r="DA1169" s="18"/>
      <c r="DL1169" s="18"/>
      <c r="DN1169" s="18"/>
      <c r="DS1169" s="43" t="s">
        <v>397</v>
      </c>
    </row>
    <row r="1170" spans="4:123" x14ac:dyDescent="0.25">
      <c r="D1170" s="12"/>
      <c r="E1170" s="14"/>
      <c r="H1170" s="16"/>
      <c r="I1170" s="11"/>
      <c r="J1170" s="39"/>
      <c r="K1170" s="39"/>
      <c r="L1170" s="39"/>
      <c r="M1170" s="39"/>
      <c r="N1170" s="42"/>
      <c r="O1170" s="8"/>
      <c r="P1170" s="9"/>
      <c r="Q1170" s="9"/>
      <c r="R1170" s="8"/>
      <c r="S1170" s="9"/>
      <c r="T1170" s="9"/>
      <c r="U1170" s="8"/>
      <c r="V1170" s="9"/>
      <c r="W1170" s="9"/>
      <c r="X1170" s="9"/>
      <c r="Y1170" s="8"/>
      <c r="Z1170" s="9"/>
      <c r="AA1170" s="8"/>
      <c r="AT1170" s="8"/>
      <c r="AV1170" s="31"/>
      <c r="AY1170" s="31"/>
      <c r="AZ1170" s="21"/>
      <c r="BA1170" s="23"/>
      <c r="BN1170" s="18"/>
      <c r="BP1170" s="54"/>
      <c r="BR1170" s="54"/>
      <c r="BT1170" s="18"/>
      <c r="BV1170" s="18"/>
      <c r="BW1170" s="18"/>
      <c r="CD1170" s="18"/>
      <c r="CG1170" s="18"/>
      <c r="CR1170" s="18"/>
      <c r="CV1170" s="18"/>
      <c r="DA1170" s="18"/>
      <c r="DL1170" s="18"/>
      <c r="DN1170" s="18"/>
      <c r="DS1170" s="43" t="s">
        <v>397</v>
      </c>
    </row>
    <row r="1171" spans="4:123" x14ac:dyDescent="0.25">
      <c r="D1171" s="12"/>
      <c r="E1171" s="14"/>
      <c r="H1171" s="16"/>
      <c r="I1171" s="11"/>
      <c r="J1171" s="39"/>
      <c r="K1171" s="39"/>
      <c r="L1171" s="39"/>
      <c r="M1171" s="39"/>
      <c r="N1171" s="42"/>
      <c r="O1171" s="8"/>
      <c r="P1171" s="9"/>
      <c r="Q1171" s="9"/>
      <c r="R1171" s="8"/>
      <c r="S1171" s="9"/>
      <c r="T1171" s="9"/>
      <c r="U1171" s="8"/>
      <c r="V1171" s="9"/>
      <c r="W1171" s="9"/>
      <c r="X1171" s="9"/>
      <c r="Y1171" s="8"/>
      <c r="Z1171" s="9"/>
      <c r="AA1171" s="8"/>
      <c r="AT1171" s="8"/>
      <c r="AV1171" s="31"/>
      <c r="AY1171" s="31"/>
      <c r="AZ1171" s="21"/>
      <c r="BA1171" s="23"/>
      <c r="BN1171" s="18"/>
      <c r="BP1171" s="54"/>
      <c r="BR1171" s="54"/>
      <c r="BT1171" s="18"/>
      <c r="BV1171" s="18"/>
      <c r="BW1171" s="18"/>
      <c r="CD1171" s="18"/>
      <c r="CG1171" s="18"/>
      <c r="CR1171" s="18"/>
      <c r="CV1171" s="18"/>
      <c r="DA1171" s="18"/>
      <c r="DL1171" s="18"/>
      <c r="DN1171" s="18"/>
      <c r="DS1171" s="43" t="s">
        <v>397</v>
      </c>
    </row>
    <row r="1172" spans="4:123" x14ac:dyDescent="0.25">
      <c r="D1172" s="12"/>
      <c r="E1172" s="14"/>
      <c r="H1172" s="16"/>
      <c r="I1172" s="11"/>
      <c r="J1172" s="39"/>
      <c r="K1172" s="39"/>
      <c r="L1172" s="39"/>
      <c r="M1172" s="39"/>
      <c r="N1172" s="42"/>
      <c r="O1172" s="8"/>
      <c r="P1172" s="9"/>
      <c r="Q1172" s="9"/>
      <c r="R1172" s="8"/>
      <c r="S1172" s="9"/>
      <c r="T1172" s="9"/>
      <c r="U1172" s="8"/>
      <c r="V1172" s="9"/>
      <c r="W1172" s="9"/>
      <c r="X1172" s="9"/>
      <c r="Y1172" s="8"/>
      <c r="Z1172" s="9"/>
      <c r="AA1172" s="8"/>
      <c r="AT1172" s="8"/>
      <c r="AV1172" s="31"/>
      <c r="AY1172" s="31"/>
      <c r="AZ1172" s="21"/>
      <c r="BA1172" s="23"/>
      <c r="BN1172" s="18"/>
      <c r="BP1172" s="54"/>
      <c r="BR1172" s="54"/>
      <c r="BT1172" s="18"/>
      <c r="BV1172" s="18"/>
      <c r="BW1172" s="18"/>
      <c r="CD1172" s="18"/>
      <c r="CG1172" s="18"/>
      <c r="CR1172" s="18"/>
      <c r="CV1172" s="18"/>
      <c r="DA1172" s="18"/>
      <c r="DL1172" s="18"/>
      <c r="DN1172" s="18"/>
      <c r="DS1172" s="43" t="s">
        <v>397</v>
      </c>
    </row>
    <row r="1173" spans="4:123" x14ac:dyDescent="0.25">
      <c r="D1173" s="12"/>
      <c r="E1173" s="14"/>
      <c r="H1173" s="16"/>
      <c r="I1173" s="11"/>
      <c r="J1173" s="39"/>
      <c r="K1173" s="39"/>
      <c r="L1173" s="39"/>
      <c r="M1173" s="39"/>
      <c r="N1173" s="42"/>
      <c r="O1173" s="8"/>
      <c r="P1173" s="9"/>
      <c r="Q1173" s="9"/>
      <c r="R1173" s="8"/>
      <c r="S1173" s="9"/>
      <c r="T1173" s="9"/>
      <c r="U1173" s="8"/>
      <c r="V1173" s="9"/>
      <c r="W1173" s="9"/>
      <c r="X1173" s="9"/>
      <c r="Y1173" s="8"/>
      <c r="Z1173" s="9"/>
      <c r="AA1173" s="8"/>
      <c r="AT1173" s="8"/>
      <c r="AV1173" s="31"/>
      <c r="AY1173" s="31"/>
      <c r="AZ1173" s="21"/>
      <c r="BA1173" s="23"/>
      <c r="BN1173" s="18"/>
      <c r="BP1173" s="54"/>
      <c r="BR1173" s="54"/>
      <c r="BT1173" s="18"/>
      <c r="BV1173" s="18"/>
      <c r="BW1173" s="18"/>
      <c r="CD1173" s="18"/>
      <c r="CG1173" s="18"/>
      <c r="CR1173" s="18"/>
      <c r="CV1173" s="18"/>
      <c r="DA1173" s="18"/>
      <c r="DL1173" s="18"/>
      <c r="DN1173" s="18"/>
      <c r="DS1173" s="43" t="s">
        <v>397</v>
      </c>
    </row>
    <row r="1174" spans="4:123" x14ac:dyDescent="0.25">
      <c r="D1174" s="12"/>
      <c r="E1174" s="14"/>
      <c r="H1174" s="16"/>
      <c r="I1174" s="11"/>
      <c r="J1174" s="39"/>
      <c r="K1174" s="39"/>
      <c r="L1174" s="39"/>
      <c r="M1174" s="39"/>
      <c r="N1174" s="42"/>
      <c r="O1174" s="8"/>
      <c r="P1174" s="9"/>
      <c r="Q1174" s="9"/>
      <c r="R1174" s="8"/>
      <c r="S1174" s="9"/>
      <c r="T1174" s="9"/>
      <c r="U1174" s="8"/>
      <c r="V1174" s="9"/>
      <c r="W1174" s="9"/>
      <c r="X1174" s="9"/>
      <c r="Y1174" s="8"/>
      <c r="Z1174" s="9"/>
      <c r="AA1174" s="8"/>
      <c r="AT1174" s="8"/>
      <c r="AV1174" s="31"/>
      <c r="AY1174" s="31"/>
      <c r="AZ1174" s="21"/>
      <c r="BA1174" s="23"/>
      <c r="BN1174" s="18"/>
      <c r="BP1174" s="54"/>
      <c r="BR1174" s="54"/>
      <c r="BT1174" s="18"/>
      <c r="BV1174" s="18"/>
      <c r="BW1174" s="18"/>
      <c r="CD1174" s="18"/>
      <c r="CG1174" s="18"/>
      <c r="CR1174" s="18"/>
      <c r="CV1174" s="18"/>
      <c r="DA1174" s="18"/>
      <c r="DL1174" s="18"/>
      <c r="DN1174" s="18"/>
      <c r="DS1174" s="43" t="s">
        <v>397</v>
      </c>
    </row>
    <row r="1175" spans="4:123" x14ac:dyDescent="0.25">
      <c r="D1175" s="12"/>
      <c r="E1175" s="14"/>
      <c r="H1175" s="16"/>
      <c r="I1175" s="11"/>
      <c r="J1175" s="39"/>
      <c r="K1175" s="39"/>
      <c r="L1175" s="39"/>
      <c r="M1175" s="39"/>
      <c r="N1175" s="42"/>
      <c r="O1175" s="8"/>
      <c r="P1175" s="9"/>
      <c r="Q1175" s="9"/>
      <c r="R1175" s="8"/>
      <c r="S1175" s="9"/>
      <c r="T1175" s="9"/>
      <c r="U1175" s="8"/>
      <c r="V1175" s="9"/>
      <c r="W1175" s="9"/>
      <c r="X1175" s="9"/>
      <c r="Y1175" s="8"/>
      <c r="Z1175" s="9"/>
      <c r="AA1175" s="8"/>
      <c r="AT1175" s="8"/>
      <c r="AV1175" s="31"/>
      <c r="AY1175" s="31"/>
      <c r="AZ1175" s="21"/>
      <c r="BA1175" s="23"/>
      <c r="BN1175" s="18"/>
      <c r="BP1175" s="54"/>
      <c r="BR1175" s="54"/>
      <c r="BT1175" s="18"/>
      <c r="BV1175" s="18"/>
      <c r="BW1175" s="18"/>
      <c r="CD1175" s="18"/>
      <c r="CG1175" s="18"/>
      <c r="CR1175" s="18"/>
      <c r="CV1175" s="18"/>
      <c r="DA1175" s="18"/>
      <c r="DL1175" s="18"/>
      <c r="DN1175" s="18"/>
      <c r="DS1175" s="43" t="s">
        <v>397</v>
      </c>
    </row>
    <row r="1176" spans="4:123" x14ac:dyDescent="0.25">
      <c r="D1176" s="12"/>
      <c r="E1176" s="14"/>
      <c r="H1176" s="16"/>
      <c r="I1176" s="11"/>
      <c r="J1176" s="39"/>
      <c r="K1176" s="39"/>
      <c r="L1176" s="39"/>
      <c r="M1176" s="39"/>
      <c r="N1176" s="42"/>
      <c r="O1176" s="8"/>
      <c r="P1176" s="9"/>
      <c r="Q1176" s="9"/>
      <c r="R1176" s="8"/>
      <c r="S1176" s="9"/>
      <c r="T1176" s="9"/>
      <c r="U1176" s="8"/>
      <c r="V1176" s="9"/>
      <c r="W1176" s="9"/>
      <c r="X1176" s="9"/>
      <c r="Y1176" s="8"/>
      <c r="Z1176" s="9"/>
      <c r="AA1176" s="8"/>
      <c r="AT1176" s="8"/>
      <c r="AV1176" s="31"/>
      <c r="AY1176" s="31"/>
      <c r="AZ1176" s="21"/>
      <c r="BA1176" s="23"/>
      <c r="BN1176" s="18"/>
      <c r="BP1176" s="54"/>
      <c r="BR1176" s="54"/>
      <c r="BT1176" s="18"/>
      <c r="BV1176" s="18"/>
      <c r="BW1176" s="18"/>
      <c r="CD1176" s="18"/>
      <c r="CG1176" s="18"/>
      <c r="CR1176" s="18"/>
      <c r="CV1176" s="18"/>
      <c r="DA1176" s="18"/>
      <c r="DL1176" s="18"/>
      <c r="DN1176" s="18"/>
      <c r="DS1176" s="43" t="s">
        <v>397</v>
      </c>
    </row>
    <row r="1177" spans="4:123" x14ac:dyDescent="0.25">
      <c r="D1177" s="12"/>
      <c r="E1177" s="14"/>
      <c r="H1177" s="16"/>
      <c r="I1177" s="11"/>
      <c r="J1177" s="39"/>
      <c r="K1177" s="39"/>
      <c r="L1177" s="39"/>
      <c r="M1177" s="39"/>
      <c r="N1177" s="42"/>
      <c r="O1177" s="8"/>
      <c r="P1177" s="9"/>
      <c r="Q1177" s="9"/>
      <c r="R1177" s="8"/>
      <c r="S1177" s="9"/>
      <c r="T1177" s="9"/>
      <c r="U1177" s="8"/>
      <c r="V1177" s="9"/>
      <c r="W1177" s="9"/>
      <c r="X1177" s="9"/>
      <c r="Y1177" s="8"/>
      <c r="Z1177" s="9"/>
      <c r="AA1177" s="8"/>
      <c r="AT1177" s="8"/>
      <c r="AV1177" s="31"/>
      <c r="AY1177" s="31"/>
      <c r="AZ1177" s="21"/>
      <c r="BA1177" s="23"/>
      <c r="BN1177" s="18"/>
      <c r="BP1177" s="54"/>
      <c r="BR1177" s="54"/>
      <c r="BT1177" s="18"/>
      <c r="BV1177" s="18"/>
      <c r="BW1177" s="18"/>
      <c r="CD1177" s="18"/>
      <c r="CG1177" s="18"/>
      <c r="CR1177" s="18"/>
      <c r="CV1177" s="18"/>
      <c r="DA1177" s="18"/>
      <c r="DL1177" s="18"/>
      <c r="DN1177" s="18"/>
      <c r="DS1177" s="43" t="s">
        <v>397</v>
      </c>
    </row>
    <row r="1178" spans="4:123" x14ac:dyDescent="0.25">
      <c r="D1178" s="12"/>
      <c r="E1178" s="14"/>
      <c r="H1178" s="16"/>
      <c r="I1178" s="11"/>
      <c r="J1178" s="39"/>
      <c r="K1178" s="39"/>
      <c r="L1178" s="39"/>
      <c r="M1178" s="39"/>
      <c r="N1178" s="42"/>
      <c r="O1178" s="8"/>
      <c r="P1178" s="9"/>
      <c r="Q1178" s="9"/>
      <c r="R1178" s="8"/>
      <c r="S1178" s="9"/>
      <c r="T1178" s="9"/>
      <c r="U1178" s="8"/>
      <c r="V1178" s="9"/>
      <c r="W1178" s="9"/>
      <c r="X1178" s="9"/>
      <c r="Y1178" s="8"/>
      <c r="Z1178" s="9"/>
      <c r="AA1178" s="8"/>
      <c r="AT1178" s="8"/>
      <c r="AV1178" s="31"/>
      <c r="AY1178" s="31"/>
      <c r="AZ1178" s="21"/>
      <c r="BA1178" s="23"/>
      <c r="BN1178" s="18"/>
      <c r="BP1178" s="54"/>
      <c r="BR1178" s="54"/>
      <c r="BT1178" s="18"/>
      <c r="BV1178" s="18"/>
      <c r="BW1178" s="18"/>
      <c r="CD1178" s="18"/>
      <c r="CG1178" s="18"/>
      <c r="CR1178" s="18"/>
      <c r="CV1178" s="18"/>
      <c r="DA1178" s="18"/>
      <c r="DL1178" s="18"/>
      <c r="DN1178" s="18"/>
      <c r="DS1178" s="43" t="s">
        <v>397</v>
      </c>
    </row>
    <row r="1179" spans="4:123" x14ac:dyDescent="0.25">
      <c r="D1179" s="12"/>
      <c r="E1179" s="14"/>
      <c r="H1179" s="16"/>
      <c r="I1179" s="11"/>
      <c r="J1179" s="39"/>
      <c r="K1179" s="39"/>
      <c r="L1179" s="39"/>
      <c r="M1179" s="39"/>
      <c r="N1179" s="42"/>
      <c r="O1179" s="8"/>
      <c r="P1179" s="9"/>
      <c r="Q1179" s="9"/>
      <c r="R1179" s="8"/>
      <c r="S1179" s="9"/>
      <c r="T1179" s="9"/>
      <c r="U1179" s="8"/>
      <c r="V1179" s="9"/>
      <c r="W1179" s="9"/>
      <c r="X1179" s="9"/>
      <c r="Y1179" s="8"/>
      <c r="Z1179" s="9"/>
      <c r="AA1179" s="8"/>
      <c r="AT1179" s="8"/>
      <c r="AV1179" s="31"/>
      <c r="AY1179" s="31"/>
      <c r="AZ1179" s="21"/>
      <c r="BA1179" s="23"/>
      <c r="BN1179" s="18"/>
      <c r="BP1179" s="54"/>
      <c r="BR1179" s="54"/>
      <c r="BT1179" s="18"/>
      <c r="BV1179" s="18"/>
      <c r="BW1179" s="18"/>
      <c r="CD1179" s="18"/>
      <c r="CG1179" s="18"/>
      <c r="CR1179" s="18"/>
      <c r="CV1179" s="18"/>
      <c r="DA1179" s="18"/>
      <c r="DL1179" s="18"/>
      <c r="DN1179" s="18"/>
      <c r="DS1179" s="43" t="s">
        <v>397</v>
      </c>
    </row>
    <row r="1180" spans="4:123" x14ac:dyDescent="0.25">
      <c r="D1180" s="12"/>
      <c r="E1180" s="14"/>
      <c r="H1180" s="16"/>
      <c r="I1180" s="11"/>
      <c r="J1180" s="39"/>
      <c r="K1180" s="39"/>
      <c r="L1180" s="39"/>
      <c r="M1180" s="39"/>
      <c r="N1180" s="42"/>
      <c r="O1180" s="8"/>
      <c r="P1180" s="9"/>
      <c r="Q1180" s="9"/>
      <c r="R1180" s="8"/>
      <c r="S1180" s="9"/>
      <c r="T1180" s="9"/>
      <c r="U1180" s="8"/>
      <c r="V1180" s="9"/>
      <c r="W1180" s="9"/>
      <c r="X1180" s="9"/>
      <c r="Y1180" s="8"/>
      <c r="Z1180" s="9"/>
      <c r="AA1180" s="8"/>
      <c r="AT1180" s="8"/>
      <c r="AV1180" s="31"/>
      <c r="AY1180" s="31"/>
      <c r="AZ1180" s="21"/>
      <c r="BA1180" s="23"/>
      <c r="BN1180" s="18"/>
      <c r="BP1180" s="54"/>
      <c r="BR1180" s="54"/>
      <c r="BT1180" s="18"/>
      <c r="BV1180" s="18"/>
      <c r="BW1180" s="18"/>
      <c r="CD1180" s="18"/>
      <c r="CG1180" s="18"/>
      <c r="CR1180" s="18"/>
      <c r="CV1180" s="18"/>
      <c r="DA1180" s="18"/>
      <c r="DL1180" s="18"/>
      <c r="DN1180" s="18"/>
      <c r="DS1180" s="43" t="s">
        <v>397</v>
      </c>
    </row>
    <row r="1181" spans="4:123" x14ac:dyDescent="0.25">
      <c r="D1181" s="12"/>
      <c r="E1181" s="14"/>
      <c r="H1181" s="16"/>
      <c r="I1181" s="11"/>
      <c r="J1181" s="39"/>
      <c r="K1181" s="39"/>
      <c r="L1181" s="39"/>
      <c r="M1181" s="39"/>
      <c r="N1181" s="42"/>
      <c r="O1181" s="8"/>
      <c r="P1181" s="9"/>
      <c r="Q1181" s="9"/>
      <c r="R1181" s="8"/>
      <c r="S1181" s="9"/>
      <c r="T1181" s="9"/>
      <c r="U1181" s="8"/>
      <c r="V1181" s="9"/>
      <c r="W1181" s="9"/>
      <c r="X1181" s="9"/>
      <c r="Y1181" s="8"/>
      <c r="Z1181" s="9"/>
      <c r="AA1181" s="8"/>
      <c r="AT1181" s="8"/>
      <c r="AV1181" s="31"/>
      <c r="AY1181" s="31"/>
      <c r="AZ1181" s="21"/>
      <c r="BA1181" s="23"/>
      <c r="BN1181" s="18"/>
      <c r="BP1181" s="54"/>
      <c r="BR1181" s="54"/>
      <c r="BT1181" s="18"/>
      <c r="BV1181" s="18"/>
      <c r="BW1181" s="18"/>
      <c r="CD1181" s="18"/>
      <c r="CG1181" s="18"/>
      <c r="CR1181" s="18"/>
      <c r="CV1181" s="18"/>
      <c r="DA1181" s="18"/>
      <c r="DL1181" s="18"/>
      <c r="DN1181" s="18"/>
      <c r="DS1181" s="43" t="s">
        <v>397</v>
      </c>
    </row>
    <row r="1182" spans="4:123" x14ac:dyDescent="0.25">
      <c r="D1182" s="12"/>
      <c r="E1182" s="14"/>
      <c r="H1182" s="16"/>
      <c r="I1182" s="11"/>
      <c r="J1182" s="39"/>
      <c r="K1182" s="39"/>
      <c r="L1182" s="39"/>
      <c r="M1182" s="39"/>
      <c r="N1182" s="42"/>
      <c r="O1182" s="8"/>
      <c r="P1182" s="9"/>
      <c r="Q1182" s="9"/>
      <c r="R1182" s="8"/>
      <c r="S1182" s="9"/>
      <c r="T1182" s="9"/>
      <c r="U1182" s="8"/>
      <c r="V1182" s="9"/>
      <c r="W1182" s="9"/>
      <c r="X1182" s="9"/>
      <c r="Y1182" s="8"/>
      <c r="Z1182" s="9"/>
      <c r="AA1182" s="8"/>
      <c r="AT1182" s="8"/>
      <c r="AV1182" s="31"/>
      <c r="AY1182" s="31"/>
      <c r="AZ1182" s="21"/>
      <c r="BA1182" s="23"/>
      <c r="BN1182" s="18"/>
      <c r="BP1182" s="54"/>
      <c r="BR1182" s="54"/>
      <c r="BT1182" s="18"/>
      <c r="BV1182" s="18"/>
      <c r="BW1182" s="18"/>
      <c r="CD1182" s="18"/>
      <c r="CG1182" s="18"/>
      <c r="CR1182" s="18"/>
      <c r="CV1182" s="18"/>
      <c r="DA1182" s="18"/>
      <c r="DL1182" s="18"/>
      <c r="DN1182" s="18"/>
      <c r="DS1182" s="43" t="s">
        <v>397</v>
      </c>
    </row>
    <row r="1183" spans="4:123" x14ac:dyDescent="0.25">
      <c r="D1183" s="12"/>
      <c r="E1183" s="14"/>
      <c r="H1183" s="16"/>
      <c r="I1183" s="11"/>
      <c r="J1183" s="39"/>
      <c r="K1183" s="39"/>
      <c r="L1183" s="39"/>
      <c r="M1183" s="39"/>
      <c r="N1183" s="42"/>
      <c r="O1183" s="8"/>
      <c r="P1183" s="9"/>
      <c r="Q1183" s="9"/>
      <c r="R1183" s="8"/>
      <c r="S1183" s="9"/>
      <c r="T1183" s="9"/>
      <c r="U1183" s="8"/>
      <c r="V1183" s="9"/>
      <c r="W1183" s="9"/>
      <c r="X1183" s="9"/>
      <c r="Y1183" s="8"/>
      <c r="Z1183" s="9"/>
      <c r="AA1183" s="8"/>
      <c r="AT1183" s="8"/>
      <c r="AV1183" s="31"/>
      <c r="AY1183" s="31"/>
      <c r="AZ1183" s="21"/>
      <c r="BA1183" s="23"/>
      <c r="BN1183" s="18"/>
      <c r="BP1183" s="54"/>
      <c r="BR1183" s="54"/>
      <c r="BT1183" s="18"/>
      <c r="BV1183" s="18"/>
      <c r="BW1183" s="18"/>
      <c r="CD1183" s="18"/>
      <c r="CG1183" s="18"/>
      <c r="CR1183" s="18"/>
      <c r="CV1183" s="18"/>
      <c r="DA1183" s="18"/>
      <c r="DL1183" s="18"/>
      <c r="DN1183" s="18"/>
      <c r="DS1183" s="43" t="s">
        <v>397</v>
      </c>
    </row>
    <row r="1184" spans="4:123" x14ac:dyDescent="0.25">
      <c r="D1184" s="12"/>
      <c r="E1184" s="14"/>
      <c r="H1184" s="16"/>
      <c r="I1184" s="11"/>
      <c r="J1184" s="39"/>
      <c r="K1184" s="39"/>
      <c r="L1184" s="39"/>
      <c r="M1184" s="39"/>
      <c r="N1184" s="42"/>
      <c r="O1184" s="8"/>
      <c r="P1184" s="9"/>
      <c r="Q1184" s="9"/>
      <c r="R1184" s="8"/>
      <c r="S1184" s="9"/>
      <c r="T1184" s="9"/>
      <c r="U1184" s="8"/>
      <c r="V1184" s="9"/>
      <c r="W1184" s="9"/>
      <c r="X1184" s="9"/>
      <c r="Y1184" s="8"/>
      <c r="Z1184" s="9"/>
      <c r="AA1184" s="8"/>
      <c r="AT1184" s="8"/>
      <c r="AV1184" s="31"/>
      <c r="AY1184" s="31"/>
      <c r="AZ1184" s="21"/>
      <c r="BA1184" s="23"/>
      <c r="BN1184" s="18"/>
      <c r="BP1184" s="54"/>
      <c r="BR1184" s="54"/>
      <c r="BT1184" s="18"/>
      <c r="BV1184" s="18"/>
      <c r="BW1184" s="18"/>
      <c r="CD1184" s="18"/>
      <c r="CG1184" s="18"/>
      <c r="CR1184" s="18"/>
      <c r="CV1184" s="18"/>
      <c r="DA1184" s="18"/>
      <c r="DL1184" s="18"/>
      <c r="DN1184" s="18"/>
      <c r="DS1184" s="43" t="s">
        <v>397</v>
      </c>
    </row>
    <row r="1185" spans="4:123" x14ac:dyDescent="0.25">
      <c r="D1185" s="12"/>
      <c r="E1185" s="14"/>
      <c r="H1185" s="16"/>
      <c r="I1185" s="11"/>
      <c r="J1185" s="39"/>
      <c r="K1185" s="39"/>
      <c r="L1185" s="39"/>
      <c r="M1185" s="39"/>
      <c r="N1185" s="42"/>
      <c r="O1185" s="8"/>
      <c r="P1185" s="9"/>
      <c r="Q1185" s="9"/>
      <c r="R1185" s="8"/>
      <c r="S1185" s="9"/>
      <c r="T1185" s="9"/>
      <c r="U1185" s="8"/>
      <c r="V1185" s="9"/>
      <c r="W1185" s="9"/>
      <c r="X1185" s="9"/>
      <c r="Y1185" s="8"/>
      <c r="Z1185" s="9"/>
      <c r="AA1185" s="8"/>
      <c r="AT1185" s="8"/>
      <c r="AV1185" s="31"/>
      <c r="AY1185" s="31"/>
      <c r="AZ1185" s="21"/>
      <c r="BA1185" s="23"/>
      <c r="BN1185" s="18"/>
      <c r="BP1185" s="54"/>
      <c r="BR1185" s="54"/>
      <c r="BT1185" s="18"/>
      <c r="BV1185" s="18"/>
      <c r="BW1185" s="18"/>
      <c r="CD1185" s="18"/>
      <c r="CG1185" s="18"/>
      <c r="CR1185" s="18"/>
      <c r="CV1185" s="18"/>
      <c r="DA1185" s="18"/>
      <c r="DL1185" s="18"/>
      <c r="DN1185" s="18"/>
      <c r="DS1185" s="43" t="s">
        <v>397</v>
      </c>
    </row>
    <row r="1186" spans="4:123" x14ac:dyDescent="0.25">
      <c r="D1186" s="12"/>
      <c r="E1186" s="14"/>
      <c r="H1186" s="16"/>
      <c r="I1186" s="11"/>
      <c r="J1186" s="39"/>
      <c r="K1186" s="39"/>
      <c r="L1186" s="39"/>
      <c r="M1186" s="39"/>
      <c r="N1186" s="42"/>
      <c r="O1186" s="8"/>
      <c r="P1186" s="9"/>
      <c r="Q1186" s="9"/>
      <c r="R1186" s="8"/>
      <c r="S1186" s="9"/>
      <c r="T1186" s="9"/>
      <c r="U1186" s="8"/>
      <c r="V1186" s="9"/>
      <c r="W1186" s="9"/>
      <c r="X1186" s="9"/>
      <c r="Y1186" s="8"/>
      <c r="Z1186" s="9"/>
      <c r="AA1186" s="8"/>
      <c r="AT1186" s="8"/>
      <c r="AV1186" s="31"/>
      <c r="AY1186" s="31"/>
      <c r="AZ1186" s="21"/>
      <c r="BA1186" s="23"/>
      <c r="BN1186" s="18"/>
      <c r="BP1186" s="54"/>
      <c r="BR1186" s="54"/>
      <c r="BT1186" s="18"/>
      <c r="BV1186" s="18"/>
      <c r="BW1186" s="18"/>
      <c r="CD1186" s="18"/>
      <c r="CG1186" s="18"/>
      <c r="CR1186" s="18"/>
      <c r="CV1186" s="18"/>
      <c r="DA1186" s="18"/>
      <c r="DL1186" s="18"/>
      <c r="DN1186" s="18"/>
      <c r="DS1186" s="43" t="s">
        <v>397</v>
      </c>
    </row>
    <row r="1187" spans="4:123" x14ac:dyDescent="0.25">
      <c r="D1187" s="12"/>
      <c r="E1187" s="14"/>
      <c r="H1187" s="16"/>
      <c r="I1187" s="11"/>
      <c r="J1187" s="39"/>
      <c r="K1187" s="39"/>
      <c r="L1187" s="39"/>
      <c r="M1187" s="39"/>
      <c r="N1187" s="42"/>
      <c r="O1187" s="8"/>
      <c r="P1187" s="9"/>
      <c r="Q1187" s="9"/>
      <c r="R1187" s="8"/>
      <c r="S1187" s="9"/>
      <c r="T1187" s="9"/>
      <c r="U1187" s="8"/>
      <c r="V1187" s="9"/>
      <c r="W1187" s="9"/>
      <c r="X1187" s="9"/>
      <c r="Y1187" s="8"/>
      <c r="Z1187" s="9"/>
      <c r="AA1187" s="8"/>
      <c r="AT1187" s="8"/>
      <c r="AV1187" s="31"/>
      <c r="AY1187" s="31"/>
      <c r="AZ1187" s="21"/>
      <c r="BA1187" s="23"/>
      <c r="BN1187" s="18"/>
      <c r="BP1187" s="54"/>
      <c r="BR1187" s="54"/>
      <c r="BT1187" s="18"/>
      <c r="BV1187" s="18"/>
      <c r="BW1187" s="18"/>
      <c r="CD1187" s="18"/>
      <c r="CG1187" s="18"/>
      <c r="CR1187" s="18"/>
      <c r="CV1187" s="18"/>
      <c r="DA1187" s="18"/>
      <c r="DL1187" s="18"/>
      <c r="DN1187" s="18"/>
      <c r="DS1187" s="43" t="s">
        <v>397</v>
      </c>
    </row>
    <row r="1188" spans="4:123" x14ac:dyDescent="0.25">
      <c r="D1188" s="12"/>
      <c r="E1188" s="14"/>
      <c r="H1188" s="16"/>
      <c r="I1188" s="11"/>
      <c r="J1188" s="39"/>
      <c r="K1188" s="39"/>
      <c r="L1188" s="39"/>
      <c r="M1188" s="39"/>
      <c r="N1188" s="42"/>
      <c r="O1188" s="8"/>
      <c r="P1188" s="9"/>
      <c r="Q1188" s="9"/>
      <c r="R1188" s="8"/>
      <c r="S1188" s="9"/>
      <c r="T1188" s="9"/>
      <c r="U1188" s="8"/>
      <c r="V1188" s="9"/>
      <c r="W1188" s="9"/>
      <c r="X1188" s="9"/>
      <c r="Y1188" s="8"/>
      <c r="Z1188" s="9"/>
      <c r="AA1188" s="8"/>
      <c r="AT1188" s="8"/>
      <c r="AV1188" s="31"/>
      <c r="AY1188" s="31"/>
      <c r="AZ1188" s="21"/>
      <c r="BA1188" s="23"/>
      <c r="BN1188" s="18"/>
      <c r="BP1188" s="54"/>
      <c r="BR1188" s="54"/>
      <c r="BT1188" s="18"/>
      <c r="BV1188" s="18"/>
      <c r="BW1188" s="18"/>
      <c r="CD1188" s="18"/>
      <c r="CG1188" s="18"/>
      <c r="CR1188" s="18"/>
      <c r="CV1188" s="18"/>
      <c r="DA1188" s="18"/>
      <c r="DL1188" s="18"/>
      <c r="DN1188" s="18"/>
      <c r="DS1188" s="43" t="s">
        <v>397</v>
      </c>
    </row>
    <row r="1189" spans="4:123" x14ac:dyDescent="0.25">
      <c r="D1189" s="12"/>
      <c r="E1189" s="14"/>
      <c r="H1189" s="16"/>
      <c r="I1189" s="11"/>
      <c r="J1189" s="39"/>
      <c r="K1189" s="39"/>
      <c r="L1189" s="39"/>
      <c r="M1189" s="39"/>
      <c r="N1189" s="42"/>
      <c r="O1189" s="8"/>
      <c r="P1189" s="9"/>
      <c r="Q1189" s="9"/>
      <c r="R1189" s="8"/>
      <c r="S1189" s="9"/>
      <c r="T1189" s="9"/>
      <c r="U1189" s="8"/>
      <c r="V1189" s="9"/>
      <c r="W1189" s="9"/>
      <c r="X1189" s="9"/>
      <c r="Y1189" s="8"/>
      <c r="Z1189" s="9"/>
      <c r="AA1189" s="8"/>
      <c r="AT1189" s="8"/>
      <c r="AV1189" s="31"/>
      <c r="AY1189" s="31"/>
      <c r="AZ1189" s="21"/>
      <c r="BA1189" s="23"/>
      <c r="BN1189" s="18"/>
      <c r="BP1189" s="54"/>
      <c r="BR1189" s="54"/>
      <c r="BT1189" s="18"/>
      <c r="BV1189" s="18"/>
      <c r="BW1189" s="18"/>
      <c r="CD1189" s="18"/>
      <c r="CG1189" s="18"/>
      <c r="CR1189" s="18"/>
      <c r="CV1189" s="18"/>
      <c r="DA1189" s="18"/>
      <c r="DL1189" s="18"/>
      <c r="DN1189" s="18"/>
      <c r="DS1189" s="43" t="s">
        <v>397</v>
      </c>
    </row>
    <row r="1190" spans="4:123" x14ac:dyDescent="0.25">
      <c r="D1190" s="12"/>
      <c r="E1190" s="14"/>
      <c r="H1190" s="16"/>
      <c r="I1190" s="11"/>
      <c r="J1190" s="39"/>
      <c r="K1190" s="39"/>
      <c r="L1190" s="39"/>
      <c r="M1190" s="39"/>
      <c r="N1190" s="42"/>
      <c r="O1190" s="8"/>
      <c r="P1190" s="9"/>
      <c r="Q1190" s="9"/>
      <c r="R1190" s="8"/>
      <c r="S1190" s="9"/>
      <c r="T1190" s="9"/>
      <c r="U1190" s="8"/>
      <c r="V1190" s="9"/>
      <c r="W1190" s="9"/>
      <c r="X1190" s="9"/>
      <c r="Y1190" s="8"/>
      <c r="Z1190" s="9"/>
      <c r="AA1190" s="8"/>
      <c r="AT1190" s="8"/>
      <c r="AV1190" s="31"/>
      <c r="AY1190" s="31"/>
      <c r="AZ1190" s="21"/>
      <c r="BA1190" s="23"/>
      <c r="BN1190" s="18"/>
      <c r="BP1190" s="54"/>
      <c r="BR1190" s="54"/>
      <c r="BT1190" s="18"/>
      <c r="BV1190" s="18"/>
      <c r="BW1190" s="18"/>
      <c r="CD1190" s="18"/>
      <c r="CG1190" s="18"/>
      <c r="CR1190" s="18"/>
      <c r="CV1190" s="18"/>
      <c r="DA1190" s="18"/>
      <c r="DL1190" s="18"/>
      <c r="DN1190" s="18"/>
      <c r="DS1190" s="43" t="s">
        <v>397</v>
      </c>
    </row>
    <row r="1191" spans="4:123" x14ac:dyDescent="0.25">
      <c r="D1191" s="12"/>
      <c r="E1191" s="14"/>
      <c r="H1191" s="16"/>
      <c r="I1191" s="11"/>
      <c r="J1191" s="39"/>
      <c r="K1191" s="39"/>
      <c r="L1191" s="39"/>
      <c r="M1191" s="39"/>
      <c r="N1191" s="42"/>
      <c r="O1191" s="8"/>
      <c r="P1191" s="9"/>
      <c r="Q1191" s="9"/>
      <c r="R1191" s="8"/>
      <c r="S1191" s="9"/>
      <c r="T1191" s="9"/>
      <c r="U1191" s="8"/>
      <c r="V1191" s="9"/>
      <c r="W1191" s="9"/>
      <c r="X1191" s="9"/>
      <c r="Y1191" s="8"/>
      <c r="Z1191" s="9"/>
      <c r="AA1191" s="8"/>
      <c r="AT1191" s="8"/>
      <c r="AV1191" s="31"/>
      <c r="AY1191" s="31"/>
      <c r="AZ1191" s="21"/>
      <c r="BA1191" s="23"/>
      <c r="BN1191" s="18"/>
      <c r="BP1191" s="54"/>
      <c r="BR1191" s="54"/>
      <c r="BT1191" s="18"/>
      <c r="BV1191" s="18"/>
      <c r="BW1191" s="18"/>
      <c r="CD1191" s="18"/>
      <c r="CG1191" s="18"/>
      <c r="CR1191" s="18"/>
      <c r="CV1191" s="18"/>
      <c r="DA1191" s="18"/>
      <c r="DL1191" s="18"/>
      <c r="DN1191" s="18"/>
      <c r="DS1191" s="43" t="s">
        <v>397</v>
      </c>
    </row>
    <row r="1192" spans="4:123" x14ac:dyDescent="0.25">
      <c r="D1192" s="12"/>
      <c r="E1192" s="14"/>
      <c r="H1192" s="16"/>
      <c r="I1192" s="11"/>
      <c r="J1192" s="39"/>
      <c r="K1192" s="39"/>
      <c r="L1192" s="39"/>
      <c r="M1192" s="39"/>
      <c r="N1192" s="42"/>
      <c r="O1192" s="8"/>
      <c r="P1192" s="9"/>
      <c r="Q1192" s="9"/>
      <c r="R1192" s="8"/>
      <c r="S1192" s="9"/>
      <c r="T1192" s="9"/>
      <c r="U1192" s="8"/>
      <c r="V1192" s="9"/>
      <c r="W1192" s="9"/>
      <c r="X1192" s="9"/>
      <c r="Y1192" s="8"/>
      <c r="Z1192" s="9"/>
      <c r="AA1192" s="8"/>
      <c r="AT1192" s="8"/>
      <c r="AV1192" s="31"/>
      <c r="AY1192" s="31"/>
      <c r="AZ1192" s="21"/>
      <c r="BA1192" s="23"/>
      <c r="BN1192" s="18"/>
      <c r="BP1192" s="54"/>
      <c r="BR1192" s="54"/>
      <c r="BT1192" s="18"/>
      <c r="BV1192" s="18"/>
      <c r="BW1192" s="18"/>
      <c r="CD1192" s="18"/>
      <c r="CG1192" s="18"/>
      <c r="CR1192" s="18"/>
      <c r="CV1192" s="18"/>
      <c r="DA1192" s="18"/>
      <c r="DL1192" s="18"/>
      <c r="DN1192" s="18"/>
      <c r="DS1192" s="43" t="s">
        <v>397</v>
      </c>
    </row>
    <row r="1193" spans="4:123" x14ac:dyDescent="0.25">
      <c r="D1193" s="12"/>
      <c r="E1193" s="14"/>
      <c r="H1193" s="16"/>
      <c r="I1193" s="11"/>
      <c r="J1193" s="39"/>
      <c r="K1193" s="39"/>
      <c r="L1193" s="39"/>
      <c r="M1193" s="39"/>
      <c r="N1193" s="42"/>
      <c r="O1193" s="8"/>
      <c r="P1193" s="9"/>
      <c r="Q1193" s="9"/>
      <c r="R1193" s="8"/>
      <c r="S1193" s="9"/>
      <c r="T1193" s="9"/>
      <c r="U1193" s="8"/>
      <c r="V1193" s="9"/>
      <c r="W1193" s="9"/>
      <c r="X1193" s="9"/>
      <c r="Y1193" s="8"/>
      <c r="Z1193" s="9"/>
      <c r="AA1193" s="8"/>
      <c r="AT1193" s="8"/>
      <c r="AV1193" s="31"/>
      <c r="AY1193" s="31"/>
      <c r="AZ1193" s="21"/>
      <c r="BA1193" s="23"/>
      <c r="BN1193" s="18"/>
      <c r="BP1193" s="54"/>
      <c r="BR1193" s="54"/>
      <c r="BT1193" s="18"/>
      <c r="BV1193" s="18"/>
      <c r="BW1193" s="18"/>
      <c r="CD1193" s="18"/>
      <c r="CG1193" s="18"/>
      <c r="CR1193" s="18"/>
      <c r="CV1193" s="18"/>
      <c r="DA1193" s="18"/>
      <c r="DL1193" s="18"/>
      <c r="DN1193" s="18"/>
      <c r="DS1193" s="43" t="s">
        <v>397</v>
      </c>
    </row>
    <row r="1194" spans="4:123" x14ac:dyDescent="0.25">
      <c r="D1194" s="12"/>
      <c r="E1194" s="14"/>
      <c r="H1194" s="16"/>
      <c r="I1194" s="11"/>
      <c r="J1194" s="39"/>
      <c r="K1194" s="39"/>
      <c r="L1194" s="39"/>
      <c r="M1194" s="39"/>
      <c r="N1194" s="42"/>
      <c r="O1194" s="8"/>
      <c r="P1194" s="9"/>
      <c r="Q1194" s="9"/>
      <c r="R1194" s="8"/>
      <c r="S1194" s="9"/>
      <c r="T1194" s="9"/>
      <c r="U1194" s="8"/>
      <c r="V1194" s="9"/>
      <c r="W1194" s="9"/>
      <c r="X1194" s="9"/>
      <c r="Y1194" s="8"/>
      <c r="Z1194" s="9"/>
      <c r="AA1194" s="8"/>
      <c r="AT1194" s="8"/>
      <c r="AV1194" s="31"/>
      <c r="AY1194" s="31"/>
      <c r="AZ1194" s="21"/>
      <c r="BA1194" s="23"/>
      <c r="BN1194" s="18"/>
      <c r="BP1194" s="54"/>
      <c r="BR1194" s="54"/>
      <c r="BT1194" s="18"/>
      <c r="BV1194" s="18"/>
      <c r="BW1194" s="18"/>
      <c r="CD1194" s="18"/>
      <c r="CG1194" s="18"/>
      <c r="CR1194" s="18"/>
      <c r="CV1194" s="18"/>
      <c r="DA1194" s="18"/>
      <c r="DL1194" s="18"/>
      <c r="DN1194" s="18"/>
      <c r="DS1194" s="43" t="s">
        <v>397</v>
      </c>
    </row>
    <row r="1195" spans="4:123" x14ac:dyDescent="0.25">
      <c r="D1195" s="12"/>
      <c r="E1195" s="14"/>
      <c r="H1195" s="16"/>
      <c r="I1195" s="11"/>
      <c r="J1195" s="39"/>
      <c r="K1195" s="39"/>
      <c r="L1195" s="39"/>
      <c r="M1195" s="39"/>
      <c r="N1195" s="42"/>
      <c r="O1195" s="8"/>
      <c r="P1195" s="9"/>
      <c r="Q1195" s="9"/>
      <c r="R1195" s="8"/>
      <c r="S1195" s="9"/>
      <c r="T1195" s="9"/>
      <c r="U1195" s="8"/>
      <c r="V1195" s="9"/>
      <c r="W1195" s="9"/>
      <c r="X1195" s="9"/>
      <c r="Y1195" s="8"/>
      <c r="Z1195" s="9"/>
      <c r="AA1195" s="8"/>
      <c r="AT1195" s="8"/>
      <c r="AV1195" s="31"/>
      <c r="AY1195" s="31"/>
      <c r="AZ1195" s="21"/>
      <c r="BA1195" s="23"/>
      <c r="BN1195" s="18"/>
      <c r="BP1195" s="54"/>
      <c r="BR1195" s="54"/>
      <c r="BT1195" s="18"/>
      <c r="BV1195" s="18"/>
      <c r="BW1195" s="18"/>
      <c r="CD1195" s="18"/>
      <c r="CG1195" s="18"/>
      <c r="CR1195" s="18"/>
      <c r="CV1195" s="18"/>
      <c r="DA1195" s="18"/>
      <c r="DL1195" s="18"/>
      <c r="DN1195" s="18"/>
      <c r="DS1195" s="43" t="s">
        <v>397</v>
      </c>
    </row>
    <row r="1196" spans="4:123" x14ac:dyDescent="0.25">
      <c r="D1196" s="12"/>
      <c r="E1196" s="14"/>
      <c r="H1196" s="16"/>
      <c r="I1196" s="11"/>
      <c r="J1196" s="39"/>
      <c r="K1196" s="39"/>
      <c r="L1196" s="39"/>
      <c r="M1196" s="39"/>
      <c r="N1196" s="42"/>
      <c r="O1196" s="8"/>
      <c r="P1196" s="9"/>
      <c r="Q1196" s="9"/>
      <c r="R1196" s="8"/>
      <c r="S1196" s="9"/>
      <c r="T1196" s="9"/>
      <c r="U1196" s="8"/>
      <c r="V1196" s="9"/>
      <c r="W1196" s="9"/>
      <c r="X1196" s="9"/>
      <c r="Y1196" s="8"/>
      <c r="Z1196" s="9"/>
      <c r="AA1196" s="8"/>
      <c r="AT1196" s="8"/>
      <c r="AV1196" s="31"/>
      <c r="AY1196" s="31"/>
      <c r="AZ1196" s="21"/>
      <c r="BA1196" s="23"/>
      <c r="BN1196" s="18"/>
      <c r="BP1196" s="54"/>
      <c r="BR1196" s="54"/>
      <c r="BT1196" s="18"/>
      <c r="BV1196" s="18"/>
      <c r="BW1196" s="18"/>
      <c r="CD1196" s="18"/>
      <c r="CG1196" s="18"/>
      <c r="CR1196" s="18"/>
      <c r="CV1196" s="18"/>
      <c r="DA1196" s="18"/>
      <c r="DL1196" s="18"/>
      <c r="DN1196" s="18"/>
      <c r="DS1196" s="43" t="s">
        <v>397</v>
      </c>
    </row>
    <row r="1197" spans="4:123" x14ac:dyDescent="0.25">
      <c r="D1197" s="12"/>
      <c r="E1197" s="14"/>
      <c r="H1197" s="16"/>
      <c r="I1197" s="11"/>
      <c r="J1197" s="39"/>
      <c r="K1197" s="39"/>
      <c r="L1197" s="39"/>
      <c r="M1197" s="39"/>
      <c r="N1197" s="42"/>
      <c r="O1197" s="8"/>
      <c r="P1197" s="9"/>
      <c r="Q1197" s="9"/>
      <c r="R1197" s="8"/>
      <c r="S1197" s="9"/>
      <c r="T1197" s="9"/>
      <c r="U1197" s="8"/>
      <c r="V1197" s="9"/>
      <c r="W1197" s="9"/>
      <c r="X1197" s="9"/>
      <c r="Y1197" s="8"/>
      <c r="Z1197" s="9"/>
      <c r="AA1197" s="8"/>
      <c r="AT1197" s="8"/>
      <c r="AV1197" s="31"/>
      <c r="AY1197" s="31"/>
      <c r="AZ1197" s="21"/>
      <c r="BA1197" s="23"/>
      <c r="BN1197" s="18"/>
      <c r="BP1197" s="54"/>
      <c r="BR1197" s="54"/>
      <c r="BT1197" s="18"/>
      <c r="BV1197" s="18"/>
      <c r="BW1197" s="18"/>
      <c r="CD1197" s="18"/>
      <c r="CG1197" s="18"/>
      <c r="CR1197" s="18"/>
      <c r="CV1197" s="18"/>
      <c r="DA1197" s="18"/>
      <c r="DL1197" s="18"/>
      <c r="DN1197" s="18"/>
      <c r="DS1197" s="43" t="s">
        <v>397</v>
      </c>
    </row>
    <row r="1198" spans="4:123" x14ac:dyDescent="0.25">
      <c r="D1198" s="12"/>
      <c r="E1198" s="14"/>
      <c r="H1198" s="16"/>
      <c r="I1198" s="11"/>
      <c r="J1198" s="39"/>
      <c r="K1198" s="39"/>
      <c r="L1198" s="39"/>
      <c r="M1198" s="39"/>
      <c r="N1198" s="42"/>
      <c r="O1198" s="8"/>
      <c r="P1198" s="9"/>
      <c r="Q1198" s="9"/>
      <c r="R1198" s="8"/>
      <c r="S1198" s="9"/>
      <c r="T1198" s="9"/>
      <c r="U1198" s="8"/>
      <c r="V1198" s="9"/>
      <c r="W1198" s="9"/>
      <c r="X1198" s="9"/>
      <c r="Y1198" s="8"/>
      <c r="Z1198" s="9"/>
      <c r="AA1198" s="8"/>
      <c r="AT1198" s="8"/>
      <c r="AV1198" s="31"/>
      <c r="AY1198" s="31"/>
      <c r="AZ1198" s="21"/>
      <c r="BA1198" s="23"/>
      <c r="BN1198" s="18"/>
      <c r="BP1198" s="54"/>
      <c r="BR1198" s="54"/>
      <c r="BT1198" s="18"/>
      <c r="BV1198" s="18"/>
      <c r="BW1198" s="18"/>
      <c r="CD1198" s="18"/>
      <c r="CG1198" s="18"/>
      <c r="CR1198" s="18"/>
      <c r="CV1198" s="18"/>
      <c r="DA1198" s="18"/>
      <c r="DL1198" s="18"/>
      <c r="DN1198" s="18"/>
      <c r="DS1198" s="43" t="s">
        <v>397</v>
      </c>
    </row>
    <row r="1199" spans="4:123" x14ac:dyDescent="0.25">
      <c r="D1199" s="12"/>
      <c r="E1199" s="14"/>
      <c r="H1199" s="16"/>
      <c r="I1199" s="11"/>
      <c r="J1199" s="39"/>
      <c r="K1199" s="39"/>
      <c r="L1199" s="39"/>
      <c r="M1199" s="39"/>
      <c r="N1199" s="42"/>
      <c r="O1199" s="8"/>
      <c r="P1199" s="9"/>
      <c r="Q1199" s="9"/>
      <c r="R1199" s="8"/>
      <c r="S1199" s="9"/>
      <c r="T1199" s="9"/>
      <c r="U1199" s="8"/>
      <c r="V1199" s="9"/>
      <c r="W1199" s="9"/>
      <c r="X1199" s="9"/>
      <c r="Y1199" s="8"/>
      <c r="Z1199" s="9"/>
      <c r="AA1199" s="8"/>
      <c r="AT1199" s="8"/>
      <c r="AV1199" s="31"/>
      <c r="AY1199" s="31"/>
      <c r="AZ1199" s="21"/>
      <c r="BA1199" s="23"/>
      <c r="BN1199" s="18"/>
      <c r="BP1199" s="54"/>
      <c r="BR1199" s="54"/>
      <c r="BT1199" s="18"/>
      <c r="BV1199" s="18"/>
      <c r="BW1199" s="18"/>
      <c r="CD1199" s="18"/>
      <c r="CG1199" s="18"/>
      <c r="CR1199" s="18"/>
      <c r="CV1199" s="18"/>
      <c r="DA1199" s="18"/>
      <c r="DL1199" s="18"/>
      <c r="DN1199" s="18"/>
      <c r="DS1199" s="43" t="s">
        <v>397</v>
      </c>
    </row>
    <row r="1200" spans="4:123" x14ac:dyDescent="0.25">
      <c r="D1200" s="12"/>
      <c r="E1200" s="14"/>
      <c r="H1200" s="16"/>
      <c r="I1200" s="11"/>
      <c r="J1200" s="39"/>
      <c r="K1200" s="39"/>
      <c r="L1200" s="39"/>
      <c r="M1200" s="39"/>
      <c r="N1200" s="42"/>
      <c r="O1200" s="8"/>
      <c r="P1200" s="9"/>
      <c r="Q1200" s="9"/>
      <c r="R1200" s="8"/>
      <c r="S1200" s="9"/>
      <c r="T1200" s="9"/>
      <c r="U1200" s="8"/>
      <c r="V1200" s="9"/>
      <c r="W1200" s="9"/>
      <c r="X1200" s="9"/>
      <c r="Y1200" s="8"/>
      <c r="Z1200" s="9"/>
      <c r="AA1200" s="8"/>
      <c r="AT1200" s="8"/>
      <c r="AV1200" s="31"/>
      <c r="AY1200" s="31"/>
      <c r="AZ1200" s="21"/>
      <c r="BA1200" s="23"/>
      <c r="BN1200" s="18"/>
      <c r="BP1200" s="54"/>
      <c r="BR1200" s="54"/>
      <c r="BT1200" s="18"/>
      <c r="BV1200" s="18"/>
      <c r="BW1200" s="18"/>
      <c r="CD1200" s="18"/>
      <c r="CG1200" s="18"/>
      <c r="CR1200" s="18"/>
      <c r="CV1200" s="18"/>
      <c r="DA1200" s="18"/>
      <c r="DL1200" s="18"/>
      <c r="DN1200" s="18"/>
      <c r="DS1200" s="43" t="s">
        <v>397</v>
      </c>
    </row>
    <row r="1201" spans="4:123" x14ac:dyDescent="0.25">
      <c r="D1201" s="12"/>
      <c r="E1201" s="14"/>
      <c r="H1201" s="16"/>
      <c r="I1201" s="11"/>
      <c r="J1201" s="39"/>
      <c r="K1201" s="39"/>
      <c r="L1201" s="39"/>
      <c r="M1201" s="39"/>
      <c r="N1201" s="42"/>
      <c r="O1201" s="8"/>
      <c r="P1201" s="9"/>
      <c r="Q1201" s="9"/>
      <c r="R1201" s="8"/>
      <c r="S1201" s="9"/>
      <c r="T1201" s="9"/>
      <c r="U1201" s="8"/>
      <c r="V1201" s="9"/>
      <c r="W1201" s="9"/>
      <c r="X1201" s="9"/>
      <c r="Y1201" s="8"/>
      <c r="Z1201" s="9"/>
      <c r="AA1201" s="8"/>
      <c r="AT1201" s="8"/>
      <c r="AV1201" s="31"/>
      <c r="AY1201" s="31"/>
      <c r="AZ1201" s="21"/>
      <c r="BA1201" s="23"/>
      <c r="BN1201" s="18"/>
      <c r="BP1201" s="54"/>
      <c r="BR1201" s="54"/>
      <c r="BT1201" s="18"/>
      <c r="BV1201" s="18"/>
      <c r="BW1201" s="18"/>
      <c r="CD1201" s="18"/>
      <c r="CG1201" s="18"/>
      <c r="CR1201" s="18"/>
      <c r="CV1201" s="18"/>
      <c r="DA1201" s="18"/>
      <c r="DL1201" s="18"/>
      <c r="DN1201" s="18"/>
      <c r="DS1201" s="43" t="s">
        <v>397</v>
      </c>
    </row>
    <row r="1202" spans="4:123" x14ac:dyDescent="0.25">
      <c r="D1202" s="12"/>
      <c r="E1202" s="14"/>
      <c r="H1202" s="16"/>
      <c r="I1202" s="11"/>
      <c r="J1202" s="39"/>
      <c r="K1202" s="39"/>
      <c r="L1202" s="39"/>
      <c r="M1202" s="39"/>
      <c r="N1202" s="42"/>
      <c r="O1202" s="8"/>
      <c r="P1202" s="9"/>
      <c r="Q1202" s="9"/>
      <c r="R1202" s="8"/>
      <c r="S1202" s="9"/>
      <c r="T1202" s="9"/>
      <c r="U1202" s="8"/>
      <c r="V1202" s="9"/>
      <c r="W1202" s="9"/>
      <c r="X1202" s="9"/>
      <c r="Y1202" s="8"/>
      <c r="Z1202" s="9"/>
      <c r="AA1202" s="8"/>
      <c r="AT1202" s="8"/>
      <c r="AV1202" s="31"/>
      <c r="AY1202" s="31"/>
      <c r="AZ1202" s="21"/>
      <c r="BA1202" s="23"/>
      <c r="BN1202" s="18"/>
      <c r="BP1202" s="54"/>
      <c r="BR1202" s="54"/>
      <c r="BT1202" s="18"/>
      <c r="BV1202" s="18"/>
      <c r="BW1202" s="18"/>
      <c r="CD1202" s="18"/>
      <c r="CG1202" s="18"/>
      <c r="CR1202" s="18"/>
      <c r="CV1202" s="18"/>
      <c r="DA1202" s="18"/>
      <c r="DL1202" s="18"/>
      <c r="DN1202" s="18"/>
      <c r="DS1202" s="43" t="s">
        <v>397</v>
      </c>
    </row>
    <row r="1203" spans="4:123" x14ac:dyDescent="0.25">
      <c r="D1203" s="12"/>
      <c r="E1203" s="14"/>
      <c r="H1203" s="16"/>
      <c r="I1203" s="11"/>
      <c r="J1203" s="39"/>
      <c r="K1203" s="39"/>
      <c r="L1203" s="39"/>
      <c r="M1203" s="39"/>
      <c r="N1203" s="42"/>
      <c r="O1203" s="8"/>
      <c r="P1203" s="9"/>
      <c r="Q1203" s="9"/>
      <c r="R1203" s="8"/>
      <c r="S1203" s="9"/>
      <c r="T1203" s="9"/>
      <c r="U1203" s="8"/>
      <c r="V1203" s="9"/>
      <c r="W1203" s="9"/>
      <c r="X1203" s="9"/>
      <c r="Y1203" s="8"/>
      <c r="Z1203" s="9"/>
      <c r="AA1203" s="8"/>
      <c r="AT1203" s="8"/>
      <c r="AV1203" s="31"/>
      <c r="AY1203" s="31"/>
      <c r="AZ1203" s="21"/>
      <c r="BA1203" s="23"/>
      <c r="BN1203" s="18"/>
      <c r="BP1203" s="54"/>
      <c r="BR1203" s="54"/>
      <c r="BT1203" s="18"/>
      <c r="BV1203" s="18"/>
      <c r="BW1203" s="18"/>
      <c r="CD1203" s="18"/>
      <c r="CG1203" s="18"/>
      <c r="CR1203" s="18"/>
      <c r="CV1203" s="18"/>
      <c r="DA1203" s="18"/>
      <c r="DL1203" s="18"/>
      <c r="DN1203" s="18"/>
      <c r="DS1203" s="43" t="s">
        <v>397</v>
      </c>
    </row>
    <row r="1204" spans="4:123" x14ac:dyDescent="0.25">
      <c r="D1204" s="12"/>
      <c r="E1204" s="14"/>
      <c r="H1204" s="16"/>
      <c r="I1204" s="11"/>
      <c r="J1204" s="39"/>
      <c r="K1204" s="39"/>
      <c r="L1204" s="39"/>
      <c r="M1204" s="39"/>
      <c r="N1204" s="42"/>
      <c r="O1204" s="8"/>
      <c r="P1204" s="9"/>
      <c r="Q1204" s="9"/>
      <c r="R1204" s="8"/>
      <c r="S1204" s="9"/>
      <c r="T1204" s="9"/>
      <c r="U1204" s="8"/>
      <c r="V1204" s="9"/>
      <c r="W1204" s="9"/>
      <c r="X1204" s="9"/>
      <c r="Y1204" s="8"/>
      <c r="Z1204" s="9"/>
      <c r="AA1204" s="8"/>
      <c r="AT1204" s="8"/>
      <c r="AV1204" s="31"/>
      <c r="AY1204" s="31"/>
      <c r="AZ1204" s="21"/>
      <c r="BA1204" s="23"/>
      <c r="BN1204" s="18"/>
      <c r="BP1204" s="54"/>
      <c r="BR1204" s="54"/>
      <c r="BT1204" s="18"/>
      <c r="BV1204" s="18"/>
      <c r="BW1204" s="18"/>
      <c r="CD1204" s="18"/>
      <c r="CG1204" s="18"/>
      <c r="CR1204" s="18"/>
      <c r="CV1204" s="18"/>
      <c r="DA1204" s="18"/>
      <c r="DL1204" s="18"/>
      <c r="DN1204" s="18"/>
      <c r="DS1204" s="43" t="s">
        <v>397</v>
      </c>
    </row>
    <row r="1205" spans="4:123" x14ac:dyDescent="0.25">
      <c r="D1205" s="12"/>
      <c r="E1205" s="14"/>
      <c r="H1205" s="16"/>
      <c r="I1205" s="11"/>
      <c r="J1205" s="39"/>
      <c r="K1205" s="39"/>
      <c r="L1205" s="39"/>
      <c r="M1205" s="39"/>
      <c r="N1205" s="42"/>
      <c r="O1205" s="8"/>
      <c r="P1205" s="9"/>
      <c r="Q1205" s="9"/>
      <c r="R1205" s="8"/>
      <c r="S1205" s="9"/>
      <c r="T1205" s="9"/>
      <c r="U1205" s="8"/>
      <c r="V1205" s="9"/>
      <c r="W1205" s="9"/>
      <c r="X1205" s="9"/>
      <c r="Y1205" s="8"/>
      <c r="Z1205" s="9"/>
      <c r="AA1205" s="8"/>
      <c r="AT1205" s="8"/>
      <c r="AV1205" s="31"/>
      <c r="AY1205" s="31"/>
      <c r="AZ1205" s="21"/>
      <c r="BA1205" s="23"/>
      <c r="BN1205" s="18"/>
      <c r="BP1205" s="54"/>
      <c r="BR1205" s="54"/>
      <c r="BT1205" s="18"/>
      <c r="BV1205" s="18"/>
      <c r="BW1205" s="18"/>
      <c r="CD1205" s="18"/>
      <c r="CG1205" s="18"/>
      <c r="CR1205" s="18"/>
      <c r="CV1205" s="18"/>
      <c r="DA1205" s="18"/>
      <c r="DL1205" s="18"/>
      <c r="DN1205" s="18"/>
      <c r="DS1205" s="43" t="s">
        <v>397</v>
      </c>
    </row>
    <row r="1206" spans="4:123" x14ac:dyDescent="0.25">
      <c r="D1206" s="12"/>
      <c r="E1206" s="14"/>
      <c r="H1206" s="16"/>
      <c r="I1206" s="11"/>
      <c r="J1206" s="39"/>
      <c r="K1206" s="39"/>
      <c r="L1206" s="39"/>
      <c r="M1206" s="39"/>
      <c r="N1206" s="42"/>
      <c r="O1206" s="8"/>
      <c r="P1206" s="9"/>
      <c r="Q1206" s="9"/>
      <c r="R1206" s="8"/>
      <c r="S1206" s="9"/>
      <c r="T1206" s="9"/>
      <c r="U1206" s="8"/>
      <c r="V1206" s="9"/>
      <c r="W1206" s="9"/>
      <c r="X1206" s="9"/>
      <c r="Y1206" s="8"/>
      <c r="Z1206" s="9"/>
      <c r="AA1206" s="8"/>
      <c r="AT1206" s="8"/>
      <c r="AV1206" s="31"/>
      <c r="AY1206" s="31"/>
      <c r="AZ1206" s="21"/>
      <c r="BA1206" s="23"/>
      <c r="BN1206" s="18"/>
      <c r="BP1206" s="54"/>
      <c r="BR1206" s="54"/>
      <c r="BT1206" s="18"/>
      <c r="BV1206" s="18"/>
      <c r="BW1206" s="18"/>
      <c r="CD1206" s="18"/>
      <c r="CG1206" s="18"/>
      <c r="CR1206" s="18"/>
      <c r="CV1206" s="18"/>
      <c r="DA1206" s="18"/>
      <c r="DL1206" s="18"/>
      <c r="DN1206" s="18"/>
      <c r="DS1206" s="43" t="s">
        <v>397</v>
      </c>
    </row>
    <row r="1207" spans="4:123" x14ac:dyDescent="0.25">
      <c r="D1207" s="12"/>
      <c r="E1207" s="14"/>
      <c r="H1207" s="16"/>
      <c r="I1207" s="11"/>
      <c r="J1207" s="39"/>
      <c r="K1207" s="39"/>
      <c r="L1207" s="39"/>
      <c r="M1207" s="39"/>
      <c r="N1207" s="42"/>
      <c r="O1207" s="8"/>
      <c r="P1207" s="9"/>
      <c r="Q1207" s="9"/>
      <c r="R1207" s="8"/>
      <c r="S1207" s="9"/>
      <c r="T1207" s="9"/>
      <c r="U1207" s="8"/>
      <c r="V1207" s="9"/>
      <c r="W1207" s="9"/>
      <c r="X1207" s="9"/>
      <c r="Y1207" s="8"/>
      <c r="Z1207" s="9"/>
      <c r="AA1207" s="8"/>
      <c r="AT1207" s="8"/>
      <c r="AV1207" s="31"/>
      <c r="AY1207" s="31"/>
      <c r="AZ1207" s="21"/>
      <c r="BA1207" s="23"/>
      <c r="BN1207" s="18"/>
      <c r="BP1207" s="54"/>
      <c r="BR1207" s="54"/>
      <c r="BT1207" s="18"/>
      <c r="BV1207" s="18"/>
      <c r="BW1207" s="18"/>
      <c r="CD1207" s="18"/>
      <c r="CG1207" s="18"/>
      <c r="CR1207" s="18"/>
      <c r="CV1207" s="18"/>
      <c r="DA1207" s="18"/>
      <c r="DL1207" s="18"/>
      <c r="DN1207" s="18"/>
      <c r="DS1207" s="43" t="s">
        <v>397</v>
      </c>
    </row>
    <row r="1208" spans="4:123" x14ac:dyDescent="0.25">
      <c r="D1208" s="12"/>
      <c r="E1208" s="14"/>
      <c r="H1208" s="16"/>
      <c r="I1208" s="11"/>
      <c r="J1208" s="39"/>
      <c r="K1208" s="39"/>
      <c r="L1208" s="39"/>
      <c r="M1208" s="39"/>
      <c r="N1208" s="42"/>
      <c r="O1208" s="8"/>
      <c r="P1208" s="9"/>
      <c r="Q1208" s="9"/>
      <c r="R1208" s="8"/>
      <c r="S1208" s="9"/>
      <c r="T1208" s="9"/>
      <c r="U1208" s="8"/>
      <c r="V1208" s="9"/>
      <c r="W1208" s="9"/>
      <c r="X1208" s="9"/>
      <c r="Y1208" s="8"/>
      <c r="Z1208" s="9"/>
      <c r="AA1208" s="8"/>
      <c r="AT1208" s="8"/>
      <c r="AV1208" s="31"/>
      <c r="AY1208" s="31"/>
      <c r="AZ1208" s="21"/>
      <c r="BA1208" s="23"/>
      <c r="BN1208" s="18"/>
      <c r="BP1208" s="54"/>
      <c r="BR1208" s="54"/>
      <c r="BT1208" s="18"/>
      <c r="BV1208" s="18"/>
      <c r="BW1208" s="18"/>
      <c r="CD1208" s="18"/>
      <c r="CG1208" s="18"/>
      <c r="CR1208" s="18"/>
      <c r="CV1208" s="18"/>
      <c r="DA1208" s="18"/>
      <c r="DL1208" s="18"/>
      <c r="DN1208" s="18"/>
      <c r="DS1208" s="43" t="s">
        <v>397</v>
      </c>
    </row>
    <row r="1209" spans="4:123" x14ac:dyDescent="0.25">
      <c r="D1209" s="12"/>
      <c r="E1209" s="14"/>
      <c r="H1209" s="16"/>
      <c r="I1209" s="11"/>
      <c r="J1209" s="39"/>
      <c r="K1209" s="39"/>
      <c r="L1209" s="39"/>
      <c r="M1209" s="39"/>
      <c r="N1209" s="42"/>
      <c r="O1209" s="8"/>
      <c r="P1209" s="9"/>
      <c r="Q1209" s="9"/>
      <c r="R1209" s="8"/>
      <c r="S1209" s="9"/>
      <c r="T1209" s="9"/>
      <c r="U1209" s="8"/>
      <c r="V1209" s="9"/>
      <c r="W1209" s="9"/>
      <c r="X1209" s="9"/>
      <c r="Y1209" s="8"/>
      <c r="Z1209" s="9"/>
      <c r="AA1209" s="8"/>
      <c r="AT1209" s="8"/>
      <c r="AV1209" s="31"/>
      <c r="AY1209" s="31"/>
      <c r="AZ1209" s="21"/>
      <c r="BA1209" s="23"/>
      <c r="BN1209" s="18"/>
      <c r="BP1209" s="54"/>
      <c r="BR1209" s="54"/>
      <c r="BT1209" s="18"/>
      <c r="BV1209" s="18"/>
      <c r="BW1209" s="18"/>
      <c r="CD1209" s="18"/>
      <c r="CG1209" s="18"/>
      <c r="CR1209" s="18"/>
      <c r="CV1209" s="18"/>
      <c r="DA1209" s="18"/>
      <c r="DL1209" s="18"/>
      <c r="DN1209" s="18"/>
      <c r="DS1209" s="43" t="s">
        <v>397</v>
      </c>
    </row>
    <row r="1210" spans="4:123" x14ac:dyDescent="0.25">
      <c r="D1210" s="12"/>
      <c r="E1210" s="14"/>
      <c r="H1210" s="16"/>
      <c r="I1210" s="11"/>
      <c r="J1210" s="39"/>
      <c r="K1210" s="39"/>
      <c r="L1210" s="39"/>
      <c r="M1210" s="39"/>
      <c r="N1210" s="42"/>
      <c r="O1210" s="8"/>
      <c r="P1210" s="9"/>
      <c r="Q1210" s="9"/>
      <c r="R1210" s="8"/>
      <c r="S1210" s="9"/>
      <c r="T1210" s="9"/>
      <c r="U1210" s="8"/>
      <c r="V1210" s="9"/>
      <c r="W1210" s="9"/>
      <c r="X1210" s="9"/>
      <c r="Y1210" s="8"/>
      <c r="Z1210" s="9"/>
      <c r="AA1210" s="8"/>
      <c r="AT1210" s="8"/>
      <c r="AV1210" s="31"/>
      <c r="AY1210" s="31"/>
      <c r="AZ1210" s="21"/>
      <c r="BA1210" s="23"/>
      <c r="BN1210" s="18"/>
      <c r="BP1210" s="54"/>
      <c r="BR1210" s="54"/>
      <c r="BT1210" s="18"/>
      <c r="BV1210" s="18"/>
      <c r="BW1210" s="18"/>
      <c r="CD1210" s="18"/>
      <c r="CG1210" s="18"/>
      <c r="CR1210" s="18"/>
      <c r="CV1210" s="18"/>
      <c r="DA1210" s="18"/>
      <c r="DL1210" s="18"/>
      <c r="DN1210" s="18"/>
      <c r="DS1210" s="43" t="s">
        <v>397</v>
      </c>
    </row>
    <row r="1211" spans="4:123" x14ac:dyDescent="0.25">
      <c r="D1211" s="12"/>
      <c r="E1211" s="14"/>
      <c r="H1211" s="16"/>
      <c r="I1211" s="11"/>
      <c r="J1211" s="39"/>
      <c r="K1211" s="39"/>
      <c r="L1211" s="39"/>
      <c r="M1211" s="39"/>
      <c r="N1211" s="42"/>
      <c r="O1211" s="8"/>
      <c r="P1211" s="9"/>
      <c r="Q1211" s="9"/>
      <c r="R1211" s="8"/>
      <c r="S1211" s="9"/>
      <c r="T1211" s="9"/>
      <c r="U1211" s="8"/>
      <c r="V1211" s="9"/>
      <c r="W1211" s="9"/>
      <c r="X1211" s="9"/>
      <c r="Y1211" s="8"/>
      <c r="Z1211" s="9"/>
      <c r="AA1211" s="8"/>
      <c r="AT1211" s="8"/>
      <c r="AV1211" s="31"/>
      <c r="AY1211" s="31"/>
      <c r="AZ1211" s="21"/>
      <c r="BA1211" s="23"/>
      <c r="BN1211" s="18"/>
      <c r="BP1211" s="54"/>
      <c r="BR1211" s="54"/>
      <c r="BT1211" s="18"/>
      <c r="BV1211" s="18"/>
      <c r="BW1211" s="18"/>
      <c r="CD1211" s="18"/>
      <c r="CG1211" s="18"/>
      <c r="CR1211" s="18"/>
      <c r="CV1211" s="18"/>
      <c r="DA1211" s="18"/>
      <c r="DL1211" s="18"/>
      <c r="DN1211" s="18"/>
      <c r="DS1211" s="43" t="s">
        <v>397</v>
      </c>
    </row>
    <row r="1212" spans="4:123" x14ac:dyDescent="0.25">
      <c r="D1212" s="12"/>
      <c r="E1212" s="14"/>
      <c r="H1212" s="16"/>
      <c r="I1212" s="11"/>
      <c r="J1212" s="39"/>
      <c r="K1212" s="39"/>
      <c r="L1212" s="39"/>
      <c r="M1212" s="39"/>
      <c r="N1212" s="42"/>
      <c r="O1212" s="8"/>
      <c r="P1212" s="9"/>
      <c r="Q1212" s="9"/>
      <c r="R1212" s="8"/>
      <c r="S1212" s="9"/>
      <c r="T1212" s="9"/>
      <c r="U1212" s="8"/>
      <c r="V1212" s="9"/>
      <c r="W1212" s="9"/>
      <c r="X1212" s="9"/>
      <c r="Y1212" s="8"/>
      <c r="Z1212" s="9"/>
      <c r="AA1212" s="8"/>
      <c r="AT1212" s="8"/>
      <c r="AV1212" s="31"/>
      <c r="AY1212" s="31"/>
      <c r="AZ1212" s="21"/>
      <c r="BA1212" s="23"/>
      <c r="BN1212" s="18"/>
      <c r="BP1212" s="54"/>
      <c r="BR1212" s="54"/>
      <c r="BT1212" s="18"/>
      <c r="BV1212" s="18"/>
      <c r="BW1212" s="18"/>
      <c r="CD1212" s="18"/>
      <c r="CG1212" s="18"/>
      <c r="CR1212" s="18"/>
      <c r="CV1212" s="18"/>
      <c r="DA1212" s="18"/>
      <c r="DL1212" s="18"/>
      <c r="DN1212" s="18"/>
      <c r="DS1212" s="43" t="s">
        <v>397</v>
      </c>
    </row>
    <row r="1213" spans="4:123" x14ac:dyDescent="0.25">
      <c r="D1213" s="12"/>
      <c r="E1213" s="14"/>
      <c r="H1213" s="16"/>
      <c r="I1213" s="11"/>
      <c r="J1213" s="39"/>
      <c r="K1213" s="39"/>
      <c r="L1213" s="39"/>
      <c r="M1213" s="39"/>
      <c r="N1213" s="42"/>
      <c r="O1213" s="8"/>
      <c r="P1213" s="9"/>
      <c r="Q1213" s="9"/>
      <c r="R1213" s="8"/>
      <c r="S1213" s="9"/>
      <c r="T1213" s="9"/>
      <c r="U1213" s="8"/>
      <c r="V1213" s="9"/>
      <c r="W1213" s="9"/>
      <c r="X1213" s="9"/>
      <c r="Y1213" s="8"/>
      <c r="Z1213" s="9"/>
      <c r="AA1213" s="8"/>
      <c r="AT1213" s="8"/>
      <c r="AV1213" s="31"/>
      <c r="AY1213" s="31"/>
      <c r="AZ1213" s="21"/>
      <c r="BA1213" s="23"/>
      <c r="BN1213" s="18"/>
      <c r="BP1213" s="54"/>
      <c r="BR1213" s="54"/>
      <c r="BT1213" s="18"/>
      <c r="BV1213" s="18"/>
      <c r="BW1213" s="18"/>
      <c r="CD1213" s="18"/>
      <c r="CG1213" s="18"/>
      <c r="CR1213" s="18"/>
      <c r="CV1213" s="18"/>
      <c r="DA1213" s="18"/>
      <c r="DL1213" s="18"/>
      <c r="DN1213" s="18"/>
      <c r="DS1213" s="43" t="s">
        <v>397</v>
      </c>
    </row>
    <row r="1214" spans="4:123" x14ac:dyDescent="0.25">
      <c r="D1214" s="12"/>
      <c r="E1214" s="14"/>
      <c r="H1214" s="16"/>
      <c r="I1214" s="11"/>
      <c r="J1214" s="39"/>
      <c r="K1214" s="39"/>
      <c r="L1214" s="39"/>
      <c r="M1214" s="39"/>
      <c r="N1214" s="42"/>
      <c r="O1214" s="8"/>
      <c r="P1214" s="9"/>
      <c r="Q1214" s="9"/>
      <c r="R1214" s="8"/>
      <c r="S1214" s="9"/>
      <c r="T1214" s="9"/>
      <c r="U1214" s="8"/>
      <c r="V1214" s="9"/>
      <c r="W1214" s="9"/>
      <c r="X1214" s="9"/>
      <c r="Y1214" s="8"/>
      <c r="Z1214" s="9"/>
      <c r="AA1214" s="8"/>
      <c r="AT1214" s="8"/>
      <c r="AV1214" s="31"/>
      <c r="AY1214" s="31"/>
      <c r="AZ1214" s="21"/>
      <c r="BA1214" s="23"/>
      <c r="BN1214" s="18"/>
      <c r="BP1214" s="54"/>
      <c r="BR1214" s="54"/>
      <c r="BT1214" s="18"/>
      <c r="BV1214" s="18"/>
      <c r="BW1214" s="18"/>
      <c r="CD1214" s="18"/>
      <c r="CG1214" s="18"/>
      <c r="CR1214" s="18"/>
      <c r="CV1214" s="18"/>
      <c r="DA1214" s="18"/>
      <c r="DL1214" s="18"/>
      <c r="DN1214" s="18"/>
      <c r="DS1214" s="43" t="s">
        <v>397</v>
      </c>
    </row>
    <row r="1215" spans="4:123" x14ac:dyDescent="0.25">
      <c r="D1215" s="12"/>
      <c r="E1215" s="14"/>
      <c r="H1215" s="16"/>
      <c r="I1215" s="11"/>
      <c r="J1215" s="39"/>
      <c r="K1215" s="39"/>
      <c r="L1215" s="39"/>
      <c r="M1215" s="39"/>
      <c r="N1215" s="42"/>
      <c r="O1215" s="8"/>
      <c r="P1215" s="9"/>
      <c r="Q1215" s="9"/>
      <c r="R1215" s="8"/>
      <c r="S1215" s="9"/>
      <c r="T1215" s="9"/>
      <c r="U1215" s="8"/>
      <c r="V1215" s="9"/>
      <c r="W1215" s="9"/>
      <c r="X1215" s="9"/>
      <c r="Y1215" s="8"/>
      <c r="Z1215" s="9"/>
      <c r="AA1215" s="8"/>
      <c r="AT1215" s="8"/>
      <c r="AV1215" s="31"/>
      <c r="AY1215" s="31"/>
      <c r="AZ1215" s="21"/>
      <c r="BA1215" s="23"/>
      <c r="BN1215" s="18"/>
      <c r="BP1215" s="54"/>
      <c r="BR1215" s="54"/>
      <c r="BT1215" s="18"/>
      <c r="BV1215" s="18"/>
      <c r="BW1215" s="18"/>
      <c r="CD1215" s="18"/>
      <c r="CG1215" s="18"/>
      <c r="CR1215" s="18"/>
      <c r="CV1215" s="18"/>
      <c r="DA1215" s="18"/>
      <c r="DL1215" s="18"/>
      <c r="DN1215" s="18"/>
      <c r="DS1215" s="43" t="s">
        <v>397</v>
      </c>
    </row>
    <row r="1216" spans="4:123" x14ac:dyDescent="0.25">
      <c r="D1216" s="12"/>
      <c r="E1216" s="14"/>
      <c r="H1216" s="16"/>
      <c r="I1216" s="11"/>
      <c r="J1216" s="39"/>
      <c r="K1216" s="39"/>
      <c r="L1216" s="39"/>
      <c r="M1216" s="39"/>
      <c r="N1216" s="42"/>
      <c r="O1216" s="8"/>
      <c r="P1216" s="9"/>
      <c r="Q1216" s="9"/>
      <c r="R1216" s="8"/>
      <c r="S1216" s="9"/>
      <c r="T1216" s="9"/>
      <c r="U1216" s="8"/>
      <c r="V1216" s="9"/>
      <c r="W1216" s="9"/>
      <c r="X1216" s="9"/>
      <c r="Y1216" s="8"/>
      <c r="Z1216" s="9"/>
      <c r="AA1216" s="8"/>
      <c r="AT1216" s="8"/>
      <c r="AV1216" s="31"/>
      <c r="AY1216" s="31"/>
      <c r="AZ1216" s="21"/>
      <c r="BA1216" s="23"/>
      <c r="BN1216" s="18"/>
      <c r="BP1216" s="54"/>
      <c r="BR1216" s="54"/>
      <c r="BT1216" s="18"/>
      <c r="BV1216" s="18"/>
      <c r="BW1216" s="18"/>
      <c r="CD1216" s="18"/>
      <c r="CG1216" s="18"/>
      <c r="CR1216" s="18"/>
      <c r="CV1216" s="18"/>
      <c r="DA1216" s="18"/>
      <c r="DL1216" s="18"/>
      <c r="DN1216" s="18"/>
      <c r="DS1216" s="43" t="s">
        <v>397</v>
      </c>
    </row>
    <row r="1217" spans="4:123" x14ac:dyDescent="0.25">
      <c r="D1217" s="12"/>
      <c r="E1217" s="14"/>
      <c r="H1217" s="16"/>
      <c r="I1217" s="11"/>
      <c r="J1217" s="39"/>
      <c r="K1217" s="39"/>
      <c r="L1217" s="39"/>
      <c r="M1217" s="39"/>
      <c r="N1217" s="42"/>
      <c r="O1217" s="8"/>
      <c r="P1217" s="9"/>
      <c r="Q1217" s="9"/>
      <c r="R1217" s="8"/>
      <c r="S1217" s="9"/>
      <c r="T1217" s="9"/>
      <c r="U1217" s="8"/>
      <c r="V1217" s="9"/>
      <c r="W1217" s="9"/>
      <c r="X1217" s="9"/>
      <c r="Y1217" s="8"/>
      <c r="Z1217" s="9"/>
      <c r="AA1217" s="8"/>
      <c r="AT1217" s="8"/>
      <c r="AV1217" s="31"/>
      <c r="AY1217" s="31"/>
      <c r="AZ1217" s="21"/>
      <c r="BA1217" s="23"/>
      <c r="BN1217" s="18"/>
      <c r="BP1217" s="54"/>
      <c r="BR1217" s="54"/>
      <c r="BT1217" s="18"/>
      <c r="BV1217" s="18"/>
      <c r="BW1217" s="18"/>
      <c r="CD1217" s="18"/>
      <c r="CG1217" s="18"/>
      <c r="CR1217" s="18"/>
      <c r="CV1217" s="18"/>
      <c r="DA1217" s="18"/>
      <c r="DL1217" s="18"/>
      <c r="DN1217" s="18"/>
      <c r="DS1217" s="43" t="s">
        <v>397</v>
      </c>
    </row>
    <row r="1218" spans="4:123" x14ac:dyDescent="0.25">
      <c r="D1218" s="12"/>
      <c r="E1218" s="14"/>
      <c r="H1218" s="16"/>
      <c r="I1218" s="11"/>
      <c r="J1218" s="39"/>
      <c r="K1218" s="39"/>
      <c r="L1218" s="39"/>
      <c r="M1218" s="39"/>
      <c r="N1218" s="42"/>
      <c r="O1218" s="8"/>
      <c r="P1218" s="9"/>
      <c r="Q1218" s="9"/>
      <c r="R1218" s="8"/>
      <c r="S1218" s="9"/>
      <c r="T1218" s="9"/>
      <c r="U1218" s="8"/>
      <c r="V1218" s="9"/>
      <c r="W1218" s="9"/>
      <c r="X1218" s="9"/>
      <c r="Y1218" s="8"/>
      <c r="Z1218" s="9"/>
      <c r="AA1218" s="8"/>
      <c r="AT1218" s="8"/>
      <c r="AV1218" s="31"/>
      <c r="AY1218" s="31"/>
      <c r="AZ1218" s="21"/>
      <c r="BA1218" s="23"/>
      <c r="BN1218" s="18"/>
      <c r="BP1218" s="54"/>
      <c r="BR1218" s="54"/>
      <c r="BT1218" s="18"/>
      <c r="BV1218" s="18"/>
      <c r="BW1218" s="18"/>
      <c r="CD1218" s="18"/>
      <c r="CG1218" s="18"/>
      <c r="CR1218" s="18"/>
      <c r="CV1218" s="18"/>
      <c r="DA1218" s="18"/>
      <c r="DL1218" s="18"/>
      <c r="DN1218" s="18"/>
      <c r="DS1218" s="43" t="s">
        <v>397</v>
      </c>
    </row>
    <row r="1219" spans="4:123" x14ac:dyDescent="0.25">
      <c r="D1219" s="12"/>
      <c r="E1219" s="14"/>
      <c r="H1219" s="16"/>
      <c r="I1219" s="11"/>
      <c r="J1219" s="39"/>
      <c r="K1219" s="39"/>
      <c r="L1219" s="39"/>
      <c r="M1219" s="39"/>
      <c r="N1219" s="42"/>
      <c r="O1219" s="8"/>
      <c r="P1219" s="9"/>
      <c r="Q1219" s="9"/>
      <c r="R1219" s="8"/>
      <c r="S1219" s="9"/>
      <c r="T1219" s="9"/>
      <c r="U1219" s="8"/>
      <c r="V1219" s="9"/>
      <c r="W1219" s="9"/>
      <c r="X1219" s="9"/>
      <c r="Y1219" s="8"/>
      <c r="Z1219" s="9"/>
      <c r="AA1219" s="8"/>
      <c r="AT1219" s="8"/>
      <c r="AV1219" s="31"/>
      <c r="AY1219" s="31"/>
      <c r="AZ1219" s="21"/>
      <c r="BA1219" s="23"/>
      <c r="BN1219" s="18"/>
      <c r="BP1219" s="54"/>
      <c r="BR1219" s="54"/>
      <c r="BT1219" s="18"/>
      <c r="BV1219" s="18"/>
      <c r="BW1219" s="18"/>
      <c r="CD1219" s="18"/>
      <c r="CG1219" s="18"/>
      <c r="CR1219" s="18"/>
      <c r="CV1219" s="18"/>
      <c r="DA1219" s="18"/>
      <c r="DL1219" s="18"/>
      <c r="DN1219" s="18"/>
      <c r="DS1219" s="43" t="s">
        <v>397</v>
      </c>
    </row>
    <row r="1220" spans="4:123" x14ac:dyDescent="0.25">
      <c r="D1220" s="12"/>
      <c r="E1220" s="14"/>
      <c r="H1220" s="16"/>
      <c r="I1220" s="11"/>
      <c r="J1220" s="39"/>
      <c r="K1220" s="39"/>
      <c r="L1220" s="39"/>
      <c r="M1220" s="39"/>
      <c r="N1220" s="42"/>
      <c r="O1220" s="8"/>
      <c r="P1220" s="9"/>
      <c r="Q1220" s="9"/>
      <c r="R1220" s="8"/>
      <c r="S1220" s="9"/>
      <c r="T1220" s="9"/>
      <c r="U1220" s="8"/>
      <c r="V1220" s="9"/>
      <c r="W1220" s="9"/>
      <c r="X1220" s="9"/>
      <c r="Y1220" s="8"/>
      <c r="Z1220" s="9"/>
      <c r="AA1220" s="8"/>
      <c r="AT1220" s="8"/>
      <c r="AV1220" s="31"/>
      <c r="AY1220" s="31"/>
      <c r="AZ1220" s="21"/>
      <c r="BA1220" s="23"/>
      <c r="BN1220" s="18"/>
      <c r="BP1220" s="54"/>
      <c r="BR1220" s="54"/>
      <c r="BT1220" s="18"/>
      <c r="BV1220" s="18"/>
      <c r="BW1220" s="18"/>
      <c r="CD1220" s="18"/>
      <c r="CG1220" s="18"/>
      <c r="CR1220" s="18"/>
      <c r="CV1220" s="18"/>
      <c r="DA1220" s="18"/>
      <c r="DL1220" s="18"/>
      <c r="DN1220" s="18"/>
      <c r="DS1220" s="43" t="s">
        <v>397</v>
      </c>
    </row>
    <row r="1221" spans="4:123" x14ac:dyDescent="0.25">
      <c r="D1221" s="12"/>
      <c r="E1221" s="14"/>
      <c r="H1221" s="16"/>
      <c r="I1221" s="11"/>
      <c r="J1221" s="39"/>
      <c r="K1221" s="39"/>
      <c r="L1221" s="39"/>
      <c r="M1221" s="39"/>
      <c r="N1221" s="42"/>
      <c r="O1221" s="8"/>
      <c r="P1221" s="9"/>
      <c r="Q1221" s="9"/>
      <c r="R1221" s="8"/>
      <c r="S1221" s="9"/>
      <c r="T1221" s="9"/>
      <c r="U1221" s="8"/>
      <c r="V1221" s="9"/>
      <c r="W1221" s="9"/>
      <c r="X1221" s="9"/>
      <c r="Y1221" s="8"/>
      <c r="Z1221" s="9"/>
      <c r="AA1221" s="8"/>
      <c r="AT1221" s="8"/>
      <c r="AV1221" s="31"/>
      <c r="AY1221" s="31"/>
      <c r="AZ1221" s="21"/>
      <c r="BA1221" s="23"/>
      <c r="BN1221" s="18"/>
      <c r="BP1221" s="54"/>
      <c r="BR1221" s="54"/>
      <c r="BT1221" s="18"/>
      <c r="BV1221" s="18"/>
      <c r="BW1221" s="18"/>
      <c r="CD1221" s="18"/>
      <c r="CG1221" s="18"/>
      <c r="CR1221" s="18"/>
      <c r="CV1221" s="18"/>
      <c r="DA1221" s="18"/>
      <c r="DL1221" s="18"/>
      <c r="DN1221" s="18"/>
      <c r="DS1221" s="43" t="s">
        <v>397</v>
      </c>
    </row>
    <row r="1222" spans="4:123" x14ac:dyDescent="0.25">
      <c r="D1222" s="12"/>
      <c r="E1222" s="14"/>
      <c r="H1222" s="16"/>
      <c r="I1222" s="11"/>
      <c r="J1222" s="39"/>
      <c r="K1222" s="39"/>
      <c r="L1222" s="39"/>
      <c r="M1222" s="39"/>
      <c r="N1222" s="42"/>
      <c r="O1222" s="8"/>
      <c r="P1222" s="9"/>
      <c r="Q1222" s="9"/>
      <c r="R1222" s="8"/>
      <c r="S1222" s="9"/>
      <c r="T1222" s="9"/>
      <c r="U1222" s="8"/>
      <c r="V1222" s="9"/>
      <c r="W1222" s="9"/>
      <c r="X1222" s="9"/>
      <c r="Y1222" s="8"/>
      <c r="Z1222" s="9"/>
      <c r="AA1222" s="8"/>
      <c r="AT1222" s="8"/>
      <c r="AV1222" s="31"/>
      <c r="AY1222" s="31"/>
      <c r="AZ1222" s="21"/>
      <c r="BA1222" s="23"/>
      <c r="BN1222" s="18"/>
      <c r="BP1222" s="54"/>
      <c r="BR1222" s="54"/>
      <c r="BT1222" s="18"/>
      <c r="BV1222" s="18"/>
      <c r="BW1222" s="18"/>
      <c r="CD1222" s="18"/>
      <c r="CG1222" s="18"/>
      <c r="CR1222" s="18"/>
      <c r="CV1222" s="18"/>
      <c r="DA1222" s="18"/>
      <c r="DL1222" s="18"/>
      <c r="DN1222" s="18"/>
      <c r="DS1222" s="43" t="s">
        <v>397</v>
      </c>
    </row>
    <row r="1223" spans="4:123" x14ac:dyDescent="0.25">
      <c r="D1223" s="12"/>
      <c r="E1223" s="14"/>
      <c r="H1223" s="16"/>
      <c r="I1223" s="11"/>
      <c r="J1223" s="39"/>
      <c r="K1223" s="39"/>
      <c r="L1223" s="39"/>
      <c r="M1223" s="39"/>
      <c r="N1223" s="42"/>
      <c r="O1223" s="8"/>
      <c r="P1223" s="9"/>
      <c r="Q1223" s="9"/>
      <c r="R1223" s="8"/>
      <c r="S1223" s="9"/>
      <c r="T1223" s="9"/>
      <c r="U1223" s="8"/>
      <c r="V1223" s="9"/>
      <c r="W1223" s="9"/>
      <c r="X1223" s="9"/>
      <c r="Y1223" s="8"/>
      <c r="Z1223" s="9"/>
      <c r="AA1223" s="8"/>
      <c r="AT1223" s="8"/>
      <c r="AV1223" s="31"/>
      <c r="AY1223" s="31"/>
      <c r="AZ1223" s="21"/>
      <c r="BA1223" s="23"/>
      <c r="BN1223" s="18"/>
      <c r="BP1223" s="54"/>
      <c r="BR1223" s="54"/>
      <c r="BT1223" s="18"/>
      <c r="BV1223" s="18"/>
      <c r="BW1223" s="18"/>
      <c r="CD1223" s="18"/>
      <c r="CG1223" s="18"/>
      <c r="CR1223" s="18"/>
      <c r="CV1223" s="18"/>
      <c r="DA1223" s="18"/>
      <c r="DL1223" s="18"/>
      <c r="DN1223" s="18"/>
      <c r="DS1223" s="43" t="s">
        <v>397</v>
      </c>
    </row>
    <row r="1224" spans="4:123" x14ac:dyDescent="0.25">
      <c r="D1224" s="12"/>
      <c r="E1224" s="14"/>
      <c r="H1224" s="16"/>
      <c r="I1224" s="11"/>
      <c r="J1224" s="39"/>
      <c r="K1224" s="39"/>
      <c r="L1224" s="39"/>
      <c r="M1224" s="39"/>
      <c r="N1224" s="42"/>
      <c r="O1224" s="8"/>
      <c r="P1224" s="9"/>
      <c r="Q1224" s="9"/>
      <c r="R1224" s="8"/>
      <c r="S1224" s="9"/>
      <c r="T1224" s="9"/>
      <c r="U1224" s="8"/>
      <c r="V1224" s="9"/>
      <c r="W1224" s="9"/>
      <c r="X1224" s="9"/>
      <c r="Y1224" s="8"/>
      <c r="Z1224" s="9"/>
      <c r="AA1224" s="8"/>
      <c r="AT1224" s="8"/>
      <c r="AV1224" s="31"/>
      <c r="AY1224" s="31"/>
      <c r="AZ1224" s="21"/>
      <c r="BA1224" s="23"/>
      <c r="BN1224" s="18"/>
      <c r="BP1224" s="54"/>
      <c r="BR1224" s="54"/>
      <c r="BT1224" s="18"/>
      <c r="BV1224" s="18"/>
      <c r="BW1224" s="18"/>
      <c r="CD1224" s="18"/>
      <c r="CG1224" s="18"/>
      <c r="CR1224" s="18"/>
      <c r="CV1224" s="18"/>
      <c r="DA1224" s="18"/>
      <c r="DL1224" s="18"/>
      <c r="DN1224" s="18"/>
      <c r="DS1224" s="43" t="s">
        <v>397</v>
      </c>
    </row>
    <row r="1225" spans="4:123" x14ac:dyDescent="0.25">
      <c r="D1225" s="12"/>
      <c r="E1225" s="14"/>
      <c r="H1225" s="16"/>
      <c r="I1225" s="11"/>
      <c r="J1225" s="39"/>
      <c r="K1225" s="39"/>
      <c r="L1225" s="39"/>
      <c r="M1225" s="39"/>
      <c r="N1225" s="42"/>
      <c r="O1225" s="8"/>
      <c r="P1225" s="9"/>
      <c r="Q1225" s="9"/>
      <c r="R1225" s="8"/>
      <c r="S1225" s="9"/>
      <c r="T1225" s="9"/>
      <c r="U1225" s="8"/>
      <c r="V1225" s="9"/>
      <c r="W1225" s="9"/>
      <c r="X1225" s="9"/>
      <c r="Y1225" s="8"/>
      <c r="Z1225" s="9"/>
      <c r="AA1225" s="8"/>
      <c r="AT1225" s="8"/>
      <c r="AV1225" s="31"/>
      <c r="AY1225" s="31"/>
      <c r="AZ1225" s="21"/>
      <c r="BA1225" s="23"/>
      <c r="BN1225" s="18"/>
      <c r="BP1225" s="54"/>
      <c r="BR1225" s="54"/>
      <c r="BT1225" s="18"/>
      <c r="BV1225" s="18"/>
      <c r="BW1225" s="18"/>
      <c r="CD1225" s="18"/>
      <c r="CG1225" s="18"/>
      <c r="CR1225" s="18"/>
      <c r="CV1225" s="18"/>
      <c r="DA1225" s="18"/>
      <c r="DL1225" s="18"/>
      <c r="DN1225" s="18"/>
      <c r="DS1225" s="43" t="s">
        <v>397</v>
      </c>
    </row>
    <row r="1226" spans="4:123" x14ac:dyDescent="0.25">
      <c r="D1226" s="12"/>
      <c r="E1226" s="14"/>
      <c r="H1226" s="16"/>
      <c r="I1226" s="11"/>
      <c r="J1226" s="39"/>
      <c r="K1226" s="39"/>
      <c r="L1226" s="39"/>
      <c r="M1226" s="39"/>
      <c r="N1226" s="42"/>
      <c r="O1226" s="8"/>
      <c r="P1226" s="9"/>
      <c r="Q1226" s="9"/>
      <c r="R1226" s="8"/>
      <c r="S1226" s="9"/>
      <c r="T1226" s="9"/>
      <c r="U1226" s="8"/>
      <c r="V1226" s="9"/>
      <c r="W1226" s="9"/>
      <c r="X1226" s="9"/>
      <c r="Y1226" s="8"/>
      <c r="Z1226" s="9"/>
      <c r="AA1226" s="8"/>
      <c r="AT1226" s="8"/>
      <c r="AV1226" s="31"/>
      <c r="AY1226" s="31"/>
      <c r="AZ1226" s="21"/>
      <c r="BA1226" s="23"/>
      <c r="BN1226" s="18"/>
      <c r="BP1226" s="54"/>
      <c r="BR1226" s="54"/>
      <c r="BT1226" s="18"/>
      <c r="BV1226" s="18"/>
      <c r="BW1226" s="18"/>
      <c r="CD1226" s="18"/>
      <c r="CG1226" s="18"/>
      <c r="CR1226" s="18"/>
      <c r="CV1226" s="18"/>
      <c r="DA1226" s="18"/>
      <c r="DL1226" s="18"/>
      <c r="DN1226" s="18"/>
      <c r="DS1226" s="43" t="s">
        <v>397</v>
      </c>
    </row>
    <row r="1227" spans="4:123" x14ac:dyDescent="0.25">
      <c r="D1227" s="12"/>
      <c r="E1227" s="14"/>
      <c r="H1227" s="16"/>
      <c r="I1227" s="11"/>
      <c r="J1227" s="39"/>
      <c r="K1227" s="39"/>
      <c r="L1227" s="39"/>
      <c r="M1227" s="39"/>
      <c r="N1227" s="42"/>
      <c r="O1227" s="8"/>
      <c r="P1227" s="9"/>
      <c r="Q1227" s="9"/>
      <c r="R1227" s="8"/>
      <c r="S1227" s="9"/>
      <c r="T1227" s="9"/>
      <c r="U1227" s="8"/>
      <c r="V1227" s="9"/>
      <c r="W1227" s="9"/>
      <c r="X1227" s="9"/>
      <c r="Y1227" s="8"/>
      <c r="Z1227" s="9"/>
      <c r="AA1227" s="8"/>
      <c r="AT1227" s="8"/>
      <c r="AV1227" s="31"/>
      <c r="AY1227" s="31"/>
      <c r="AZ1227" s="21"/>
      <c r="BA1227" s="23"/>
      <c r="BN1227" s="18"/>
      <c r="BP1227" s="54"/>
      <c r="BR1227" s="54"/>
      <c r="BT1227" s="18"/>
      <c r="BV1227" s="18"/>
      <c r="BW1227" s="18"/>
      <c r="CD1227" s="18"/>
      <c r="CG1227" s="18"/>
      <c r="CR1227" s="18"/>
      <c r="CV1227" s="18"/>
      <c r="DA1227" s="18"/>
      <c r="DL1227" s="18"/>
      <c r="DN1227" s="18"/>
      <c r="DS1227" s="43" t="s">
        <v>397</v>
      </c>
    </row>
    <row r="1228" spans="4:123" x14ac:dyDescent="0.25">
      <c r="D1228" s="12"/>
      <c r="E1228" s="14"/>
      <c r="H1228" s="16"/>
      <c r="I1228" s="11"/>
      <c r="J1228" s="39"/>
      <c r="K1228" s="39"/>
      <c r="L1228" s="39"/>
      <c r="M1228" s="39"/>
      <c r="N1228" s="42"/>
      <c r="O1228" s="8"/>
      <c r="P1228" s="9"/>
      <c r="Q1228" s="9"/>
      <c r="R1228" s="8"/>
      <c r="S1228" s="9"/>
      <c r="T1228" s="9"/>
      <c r="U1228" s="8"/>
      <c r="V1228" s="9"/>
      <c r="W1228" s="9"/>
      <c r="X1228" s="9"/>
      <c r="Y1228" s="8"/>
      <c r="Z1228" s="9"/>
      <c r="AA1228" s="8"/>
      <c r="AT1228" s="8"/>
      <c r="AV1228" s="31"/>
      <c r="AY1228" s="31"/>
      <c r="AZ1228" s="21"/>
      <c r="BA1228" s="23"/>
      <c r="BN1228" s="18"/>
      <c r="BP1228" s="54"/>
      <c r="BR1228" s="54"/>
      <c r="BT1228" s="18"/>
      <c r="BV1228" s="18"/>
      <c r="BW1228" s="18"/>
      <c r="CD1228" s="18"/>
      <c r="CG1228" s="18"/>
      <c r="CR1228" s="18"/>
      <c r="CV1228" s="18"/>
      <c r="DA1228" s="18"/>
      <c r="DL1228" s="18"/>
      <c r="DN1228" s="18"/>
      <c r="DS1228" s="43" t="s">
        <v>397</v>
      </c>
    </row>
    <row r="1229" spans="4:123" x14ac:dyDescent="0.25">
      <c r="D1229" s="12"/>
      <c r="E1229" s="14"/>
      <c r="H1229" s="16"/>
      <c r="I1229" s="11"/>
      <c r="J1229" s="39"/>
      <c r="K1229" s="39"/>
      <c r="L1229" s="39"/>
      <c r="M1229" s="39"/>
      <c r="N1229" s="42"/>
      <c r="O1229" s="8"/>
      <c r="P1229" s="9"/>
      <c r="Q1229" s="9"/>
      <c r="R1229" s="8"/>
      <c r="S1229" s="9"/>
      <c r="T1229" s="9"/>
      <c r="U1229" s="8"/>
      <c r="V1229" s="9"/>
      <c r="W1229" s="9"/>
      <c r="X1229" s="9"/>
      <c r="Y1229" s="8"/>
      <c r="Z1229" s="9"/>
      <c r="AA1229" s="8"/>
      <c r="AT1229" s="8"/>
      <c r="AV1229" s="31"/>
      <c r="AY1229" s="31"/>
      <c r="AZ1229" s="21"/>
      <c r="BA1229" s="23"/>
      <c r="BN1229" s="18"/>
      <c r="BP1229" s="54"/>
      <c r="BR1229" s="54"/>
      <c r="BT1229" s="18"/>
      <c r="BV1229" s="18"/>
      <c r="BW1229" s="18"/>
      <c r="CD1229" s="18"/>
      <c r="CG1229" s="18"/>
      <c r="CR1229" s="18"/>
      <c r="CV1229" s="18"/>
      <c r="DA1229" s="18"/>
      <c r="DL1229" s="18"/>
      <c r="DN1229" s="18"/>
      <c r="DS1229" s="43" t="s">
        <v>397</v>
      </c>
    </row>
    <row r="1230" spans="4:123" x14ac:dyDescent="0.25">
      <c r="D1230" s="12"/>
      <c r="E1230" s="14"/>
      <c r="H1230" s="16"/>
      <c r="I1230" s="11"/>
      <c r="J1230" s="39"/>
      <c r="K1230" s="39"/>
      <c r="L1230" s="39"/>
      <c r="M1230" s="39"/>
      <c r="N1230" s="42"/>
      <c r="O1230" s="8"/>
      <c r="P1230" s="9"/>
      <c r="Q1230" s="9"/>
      <c r="R1230" s="8"/>
      <c r="S1230" s="9"/>
      <c r="T1230" s="9"/>
      <c r="U1230" s="8"/>
      <c r="V1230" s="9"/>
      <c r="W1230" s="9"/>
      <c r="X1230" s="9"/>
      <c r="Y1230" s="8"/>
      <c r="Z1230" s="9"/>
      <c r="AA1230" s="8"/>
      <c r="AT1230" s="8"/>
      <c r="AV1230" s="31"/>
      <c r="AY1230" s="31"/>
      <c r="AZ1230" s="21"/>
      <c r="BA1230" s="23"/>
      <c r="BN1230" s="18"/>
      <c r="BP1230" s="54"/>
      <c r="BR1230" s="54"/>
      <c r="BT1230" s="18"/>
      <c r="BV1230" s="18"/>
      <c r="BW1230" s="18"/>
      <c r="CD1230" s="18"/>
      <c r="CG1230" s="18"/>
      <c r="CR1230" s="18"/>
      <c r="CV1230" s="18"/>
      <c r="DA1230" s="18"/>
      <c r="DL1230" s="18"/>
      <c r="DN1230" s="18"/>
      <c r="DS1230" s="43" t="s">
        <v>397</v>
      </c>
    </row>
    <row r="1231" spans="4:123" x14ac:dyDescent="0.25">
      <c r="D1231" s="12"/>
      <c r="E1231" s="14"/>
      <c r="H1231" s="16"/>
      <c r="I1231" s="11"/>
      <c r="J1231" s="39"/>
      <c r="K1231" s="39"/>
      <c r="L1231" s="39"/>
      <c r="M1231" s="39"/>
      <c r="N1231" s="42"/>
      <c r="O1231" s="8"/>
      <c r="P1231" s="9"/>
      <c r="Q1231" s="9"/>
      <c r="R1231" s="8"/>
      <c r="S1231" s="9"/>
      <c r="T1231" s="9"/>
      <c r="U1231" s="8"/>
      <c r="V1231" s="9"/>
      <c r="W1231" s="9"/>
      <c r="X1231" s="9"/>
      <c r="Y1231" s="8"/>
      <c r="Z1231" s="9"/>
      <c r="AA1231" s="8"/>
      <c r="AT1231" s="8"/>
      <c r="AV1231" s="31"/>
      <c r="AY1231" s="31"/>
      <c r="AZ1231" s="21"/>
      <c r="BA1231" s="23"/>
      <c r="BN1231" s="18"/>
      <c r="BP1231" s="54"/>
      <c r="BR1231" s="54"/>
      <c r="BT1231" s="18"/>
      <c r="BV1231" s="18"/>
      <c r="BW1231" s="18"/>
      <c r="CD1231" s="18"/>
      <c r="CG1231" s="18"/>
      <c r="CR1231" s="18"/>
      <c r="CV1231" s="18"/>
      <c r="DA1231" s="18"/>
      <c r="DL1231" s="18"/>
      <c r="DN1231" s="18"/>
      <c r="DS1231" s="43" t="s">
        <v>397</v>
      </c>
    </row>
    <row r="1232" spans="4:123" x14ac:dyDescent="0.25">
      <c r="D1232" s="12"/>
      <c r="E1232" s="14"/>
      <c r="H1232" s="16"/>
      <c r="I1232" s="11"/>
      <c r="J1232" s="39"/>
      <c r="K1232" s="39"/>
      <c r="L1232" s="39"/>
      <c r="M1232" s="39"/>
      <c r="N1232" s="42"/>
      <c r="O1232" s="8"/>
      <c r="P1232" s="9"/>
      <c r="Q1232" s="9"/>
      <c r="R1232" s="8"/>
      <c r="S1232" s="9"/>
      <c r="T1232" s="9"/>
      <c r="U1232" s="8"/>
      <c r="V1232" s="9"/>
      <c r="W1232" s="9"/>
      <c r="X1232" s="9"/>
      <c r="Y1232" s="8"/>
      <c r="Z1232" s="9"/>
      <c r="AA1232" s="8"/>
      <c r="AT1232" s="8"/>
      <c r="AV1232" s="31"/>
      <c r="AY1232" s="31"/>
      <c r="AZ1232" s="21"/>
      <c r="BA1232" s="23"/>
      <c r="BN1232" s="18"/>
      <c r="BP1232" s="54"/>
      <c r="BR1232" s="54"/>
      <c r="BT1232" s="18"/>
      <c r="BV1232" s="18"/>
      <c r="BW1232" s="18"/>
      <c r="CD1232" s="18"/>
      <c r="CG1232" s="18"/>
      <c r="CR1232" s="18"/>
      <c r="CV1232" s="18"/>
      <c r="DA1232" s="18"/>
      <c r="DL1232" s="18"/>
      <c r="DN1232" s="18"/>
      <c r="DS1232" s="43" t="s">
        <v>397</v>
      </c>
    </row>
    <row r="1233" spans="4:123" x14ac:dyDescent="0.25">
      <c r="D1233" s="12"/>
      <c r="E1233" s="14"/>
      <c r="H1233" s="16"/>
      <c r="I1233" s="11"/>
      <c r="J1233" s="39"/>
      <c r="K1233" s="39"/>
      <c r="L1233" s="39"/>
      <c r="M1233" s="39"/>
      <c r="N1233" s="42"/>
      <c r="O1233" s="8"/>
      <c r="P1233" s="9"/>
      <c r="Q1233" s="9"/>
      <c r="R1233" s="8"/>
      <c r="S1233" s="9"/>
      <c r="T1233" s="9"/>
      <c r="U1233" s="8"/>
      <c r="V1233" s="9"/>
      <c r="W1233" s="9"/>
      <c r="X1233" s="9"/>
      <c r="Y1233" s="8"/>
      <c r="Z1233" s="9"/>
      <c r="AA1233" s="8"/>
      <c r="AT1233" s="8"/>
      <c r="AV1233" s="31"/>
      <c r="AY1233" s="31"/>
      <c r="AZ1233" s="21"/>
      <c r="BA1233" s="23"/>
      <c r="BN1233" s="18"/>
      <c r="BP1233" s="54"/>
      <c r="BR1233" s="54"/>
      <c r="BT1233" s="18"/>
      <c r="BV1233" s="18"/>
      <c r="BW1233" s="18"/>
      <c r="CD1233" s="18"/>
      <c r="CG1233" s="18"/>
      <c r="CR1233" s="18"/>
      <c r="CV1233" s="18"/>
      <c r="DA1233" s="18"/>
      <c r="DL1233" s="18"/>
      <c r="DN1233" s="18"/>
      <c r="DS1233" s="43" t="s">
        <v>397</v>
      </c>
    </row>
    <row r="1234" spans="4:123" x14ac:dyDescent="0.25">
      <c r="D1234" s="12"/>
      <c r="E1234" s="14"/>
      <c r="H1234" s="16"/>
      <c r="I1234" s="11"/>
      <c r="J1234" s="39"/>
      <c r="K1234" s="39"/>
      <c r="L1234" s="39"/>
      <c r="M1234" s="39"/>
      <c r="N1234" s="42"/>
      <c r="O1234" s="8"/>
      <c r="P1234" s="9"/>
      <c r="Q1234" s="9"/>
      <c r="R1234" s="8"/>
      <c r="S1234" s="9"/>
      <c r="T1234" s="9"/>
      <c r="U1234" s="8"/>
      <c r="V1234" s="9"/>
      <c r="W1234" s="9"/>
      <c r="X1234" s="9"/>
      <c r="Y1234" s="8"/>
      <c r="Z1234" s="9"/>
      <c r="AA1234" s="8"/>
      <c r="AT1234" s="8"/>
      <c r="AV1234" s="31"/>
      <c r="AY1234" s="31"/>
      <c r="AZ1234" s="21"/>
      <c r="BA1234" s="23"/>
      <c r="BN1234" s="18"/>
      <c r="BP1234" s="54"/>
      <c r="BR1234" s="54"/>
      <c r="BT1234" s="18"/>
      <c r="BV1234" s="18"/>
      <c r="BW1234" s="18"/>
      <c r="CD1234" s="18"/>
      <c r="CG1234" s="18"/>
      <c r="CR1234" s="18"/>
      <c r="CV1234" s="18"/>
      <c r="DA1234" s="18"/>
      <c r="DL1234" s="18"/>
      <c r="DN1234" s="18"/>
      <c r="DS1234" s="43" t="s">
        <v>397</v>
      </c>
    </row>
    <row r="1235" spans="4:123" x14ac:dyDescent="0.25">
      <c r="D1235" s="12"/>
      <c r="E1235" s="14"/>
      <c r="H1235" s="16"/>
      <c r="I1235" s="11"/>
      <c r="J1235" s="39"/>
      <c r="K1235" s="39"/>
      <c r="L1235" s="39"/>
      <c r="M1235" s="39"/>
      <c r="N1235" s="42"/>
      <c r="O1235" s="8"/>
      <c r="P1235" s="9"/>
      <c r="Q1235" s="9"/>
      <c r="R1235" s="8"/>
      <c r="S1235" s="9"/>
      <c r="T1235" s="9"/>
      <c r="U1235" s="8"/>
      <c r="V1235" s="9"/>
      <c r="W1235" s="9"/>
      <c r="X1235" s="9"/>
      <c r="Y1235" s="8"/>
      <c r="Z1235" s="9"/>
      <c r="AA1235" s="8"/>
      <c r="AT1235" s="8"/>
      <c r="AV1235" s="31"/>
      <c r="AY1235" s="31"/>
      <c r="AZ1235" s="21"/>
      <c r="BA1235" s="23"/>
      <c r="BN1235" s="18"/>
      <c r="BP1235" s="54"/>
      <c r="BR1235" s="54"/>
      <c r="BT1235" s="18"/>
      <c r="BV1235" s="18"/>
      <c r="BW1235" s="18"/>
      <c r="CD1235" s="18"/>
      <c r="CG1235" s="18"/>
      <c r="CR1235" s="18"/>
      <c r="CV1235" s="18"/>
      <c r="DA1235" s="18"/>
      <c r="DL1235" s="18"/>
      <c r="DN1235" s="18"/>
      <c r="DS1235" s="43" t="s">
        <v>397</v>
      </c>
    </row>
    <row r="1236" spans="4:123" x14ac:dyDescent="0.25">
      <c r="D1236" s="12"/>
      <c r="E1236" s="14"/>
      <c r="H1236" s="16"/>
      <c r="I1236" s="11"/>
      <c r="J1236" s="39"/>
      <c r="K1236" s="39"/>
      <c r="L1236" s="39"/>
      <c r="M1236" s="39"/>
      <c r="N1236" s="42"/>
      <c r="O1236" s="8"/>
      <c r="P1236" s="9"/>
      <c r="Q1236" s="9"/>
      <c r="R1236" s="8"/>
      <c r="S1236" s="9"/>
      <c r="T1236" s="9"/>
      <c r="U1236" s="8"/>
      <c r="V1236" s="9"/>
      <c r="W1236" s="9"/>
      <c r="X1236" s="9"/>
      <c r="Y1236" s="8"/>
      <c r="Z1236" s="9"/>
      <c r="AA1236" s="8"/>
      <c r="AT1236" s="8"/>
      <c r="AV1236" s="31"/>
      <c r="AY1236" s="31"/>
      <c r="AZ1236" s="21"/>
      <c r="BA1236" s="23"/>
      <c r="BN1236" s="18"/>
      <c r="BP1236" s="54"/>
      <c r="BR1236" s="54"/>
      <c r="BT1236" s="18"/>
      <c r="BV1236" s="18"/>
      <c r="BW1236" s="18"/>
      <c r="CD1236" s="18"/>
      <c r="CG1236" s="18"/>
      <c r="CR1236" s="18"/>
      <c r="CV1236" s="18"/>
      <c r="DA1236" s="18"/>
      <c r="DL1236" s="18"/>
      <c r="DN1236" s="18"/>
      <c r="DS1236" s="43" t="s">
        <v>397</v>
      </c>
    </row>
    <row r="1237" spans="4:123" x14ac:dyDescent="0.25">
      <c r="D1237" s="12"/>
      <c r="E1237" s="14"/>
      <c r="H1237" s="16"/>
      <c r="I1237" s="11"/>
      <c r="J1237" s="39"/>
      <c r="K1237" s="39"/>
      <c r="L1237" s="39"/>
      <c r="M1237" s="39"/>
      <c r="N1237" s="42"/>
      <c r="O1237" s="8"/>
      <c r="P1237" s="9"/>
      <c r="Q1237" s="9"/>
      <c r="R1237" s="8"/>
      <c r="S1237" s="9"/>
      <c r="T1237" s="9"/>
      <c r="U1237" s="8"/>
      <c r="V1237" s="9"/>
      <c r="W1237" s="9"/>
      <c r="X1237" s="9"/>
      <c r="Y1237" s="8"/>
      <c r="Z1237" s="9"/>
      <c r="AA1237" s="8"/>
      <c r="AT1237" s="8"/>
      <c r="AV1237" s="31"/>
      <c r="AY1237" s="31"/>
      <c r="AZ1237" s="21"/>
      <c r="BA1237" s="23"/>
      <c r="BN1237" s="18"/>
      <c r="BP1237" s="54"/>
      <c r="BR1237" s="54"/>
      <c r="BT1237" s="18"/>
      <c r="BV1237" s="18"/>
      <c r="BW1237" s="18"/>
      <c r="CD1237" s="18"/>
      <c r="CG1237" s="18"/>
      <c r="CR1237" s="18"/>
      <c r="CV1237" s="18"/>
      <c r="DA1237" s="18"/>
      <c r="DL1237" s="18"/>
      <c r="DN1237" s="18"/>
      <c r="DS1237" s="43" t="s">
        <v>397</v>
      </c>
    </row>
    <row r="1238" spans="4:123" x14ac:dyDescent="0.25">
      <c r="D1238" s="12"/>
      <c r="E1238" s="14"/>
      <c r="H1238" s="16"/>
      <c r="I1238" s="11"/>
      <c r="J1238" s="39"/>
      <c r="K1238" s="39"/>
      <c r="L1238" s="39"/>
      <c r="M1238" s="39"/>
      <c r="N1238" s="42"/>
      <c r="O1238" s="8"/>
      <c r="P1238" s="9"/>
      <c r="Q1238" s="9"/>
      <c r="R1238" s="8"/>
      <c r="S1238" s="9"/>
      <c r="T1238" s="9"/>
      <c r="U1238" s="8"/>
      <c r="V1238" s="9"/>
      <c r="W1238" s="9"/>
      <c r="X1238" s="9"/>
      <c r="Y1238" s="8"/>
      <c r="Z1238" s="9"/>
      <c r="AA1238" s="8"/>
      <c r="AT1238" s="8"/>
      <c r="AV1238" s="31"/>
      <c r="AY1238" s="31"/>
      <c r="AZ1238" s="21"/>
      <c r="BA1238" s="23"/>
      <c r="BN1238" s="18"/>
      <c r="BP1238" s="54"/>
      <c r="BR1238" s="54"/>
      <c r="BT1238" s="18"/>
      <c r="BV1238" s="18"/>
      <c r="BW1238" s="18"/>
      <c r="CD1238" s="18"/>
      <c r="CG1238" s="18"/>
      <c r="CR1238" s="18"/>
      <c r="CV1238" s="18"/>
      <c r="DA1238" s="18"/>
      <c r="DL1238" s="18"/>
      <c r="DN1238" s="18"/>
      <c r="DS1238" s="43" t="s">
        <v>397</v>
      </c>
    </row>
    <row r="1239" spans="4:123" x14ac:dyDescent="0.25">
      <c r="D1239" s="12"/>
      <c r="E1239" s="14"/>
      <c r="H1239" s="16"/>
      <c r="I1239" s="11"/>
      <c r="J1239" s="39"/>
      <c r="K1239" s="39"/>
      <c r="L1239" s="39"/>
      <c r="M1239" s="39"/>
      <c r="N1239" s="42"/>
      <c r="O1239" s="8"/>
      <c r="P1239" s="9"/>
      <c r="Q1239" s="9"/>
      <c r="R1239" s="8"/>
      <c r="S1239" s="9"/>
      <c r="T1239" s="9"/>
      <c r="U1239" s="8"/>
      <c r="V1239" s="9"/>
      <c r="W1239" s="9"/>
      <c r="X1239" s="9"/>
      <c r="Y1239" s="8"/>
      <c r="Z1239" s="9"/>
      <c r="AA1239" s="8"/>
      <c r="AT1239" s="8"/>
      <c r="AV1239" s="31"/>
      <c r="AY1239" s="31"/>
      <c r="AZ1239" s="21"/>
      <c r="BA1239" s="23"/>
      <c r="BN1239" s="18"/>
      <c r="BP1239" s="54"/>
      <c r="BR1239" s="54"/>
      <c r="BT1239" s="18"/>
      <c r="BV1239" s="18"/>
      <c r="BW1239" s="18"/>
      <c r="CD1239" s="18"/>
      <c r="CG1239" s="18"/>
      <c r="CR1239" s="18"/>
      <c r="CV1239" s="18"/>
      <c r="DA1239" s="18"/>
      <c r="DL1239" s="18"/>
      <c r="DN1239" s="18"/>
      <c r="DS1239" s="43" t="s">
        <v>397</v>
      </c>
    </row>
    <row r="1240" spans="4:123" x14ac:dyDescent="0.25">
      <c r="D1240" s="12"/>
      <c r="E1240" s="14"/>
      <c r="H1240" s="16"/>
      <c r="I1240" s="11"/>
      <c r="J1240" s="39"/>
      <c r="K1240" s="39"/>
      <c r="L1240" s="39"/>
      <c r="M1240" s="39"/>
      <c r="N1240" s="42"/>
      <c r="O1240" s="8"/>
      <c r="P1240" s="9"/>
      <c r="Q1240" s="9"/>
      <c r="R1240" s="8"/>
      <c r="S1240" s="9"/>
      <c r="T1240" s="9"/>
      <c r="U1240" s="8"/>
      <c r="V1240" s="9"/>
      <c r="W1240" s="9"/>
      <c r="X1240" s="9"/>
      <c r="Y1240" s="8"/>
      <c r="Z1240" s="9"/>
      <c r="AA1240" s="8"/>
      <c r="AT1240" s="8"/>
      <c r="AV1240" s="31"/>
      <c r="AY1240" s="31"/>
      <c r="AZ1240" s="21"/>
      <c r="BA1240" s="23"/>
      <c r="BN1240" s="18"/>
      <c r="BP1240" s="54"/>
      <c r="BR1240" s="54"/>
      <c r="BT1240" s="18"/>
      <c r="BV1240" s="18"/>
      <c r="BW1240" s="18"/>
      <c r="CD1240" s="18"/>
      <c r="CG1240" s="18"/>
      <c r="CR1240" s="18"/>
      <c r="CV1240" s="18"/>
      <c r="DA1240" s="18"/>
      <c r="DL1240" s="18"/>
      <c r="DN1240" s="18"/>
      <c r="DS1240" s="43" t="s">
        <v>397</v>
      </c>
    </row>
    <row r="1241" spans="4:123" x14ac:dyDescent="0.25">
      <c r="D1241" s="12"/>
      <c r="E1241" s="14"/>
      <c r="H1241" s="16"/>
      <c r="I1241" s="11"/>
      <c r="J1241" s="39"/>
      <c r="K1241" s="39"/>
      <c r="L1241" s="39"/>
      <c r="M1241" s="39"/>
      <c r="N1241" s="42"/>
      <c r="O1241" s="8"/>
      <c r="P1241" s="9"/>
      <c r="Q1241" s="9"/>
      <c r="R1241" s="8"/>
      <c r="S1241" s="9"/>
      <c r="T1241" s="9"/>
      <c r="U1241" s="8"/>
      <c r="V1241" s="9"/>
      <c r="W1241" s="9"/>
      <c r="X1241" s="9"/>
      <c r="Y1241" s="8"/>
      <c r="Z1241" s="9"/>
      <c r="AA1241" s="8"/>
      <c r="AT1241" s="8"/>
      <c r="AV1241" s="31"/>
      <c r="AY1241" s="31"/>
      <c r="AZ1241" s="21"/>
      <c r="BA1241" s="23"/>
      <c r="BN1241" s="18"/>
      <c r="BP1241" s="54"/>
      <c r="BR1241" s="54"/>
      <c r="BT1241" s="18"/>
      <c r="BV1241" s="18"/>
      <c r="BW1241" s="18"/>
      <c r="CD1241" s="18"/>
      <c r="CG1241" s="18"/>
      <c r="CR1241" s="18"/>
      <c r="CV1241" s="18"/>
      <c r="DA1241" s="18"/>
      <c r="DL1241" s="18"/>
      <c r="DN1241" s="18"/>
      <c r="DS1241" s="43" t="s">
        <v>397</v>
      </c>
    </row>
    <row r="1242" spans="4:123" x14ac:dyDescent="0.25">
      <c r="D1242" s="12"/>
      <c r="E1242" s="14"/>
      <c r="H1242" s="16"/>
      <c r="I1242" s="11"/>
      <c r="J1242" s="39"/>
      <c r="K1242" s="39"/>
      <c r="L1242" s="39"/>
      <c r="M1242" s="39"/>
      <c r="N1242" s="42"/>
      <c r="O1242" s="8"/>
      <c r="P1242" s="9"/>
      <c r="Q1242" s="9"/>
      <c r="R1242" s="8"/>
      <c r="S1242" s="9"/>
      <c r="T1242" s="9"/>
      <c r="U1242" s="8"/>
      <c r="V1242" s="9"/>
      <c r="W1242" s="9"/>
      <c r="X1242" s="9"/>
      <c r="Y1242" s="8"/>
      <c r="Z1242" s="9"/>
      <c r="AA1242" s="8"/>
      <c r="AT1242" s="8"/>
      <c r="AV1242" s="31"/>
      <c r="AY1242" s="31"/>
      <c r="AZ1242" s="21"/>
      <c r="BA1242" s="23"/>
      <c r="BN1242" s="18"/>
      <c r="BP1242" s="54"/>
      <c r="BR1242" s="54"/>
      <c r="BT1242" s="18"/>
      <c r="BV1242" s="18"/>
      <c r="BW1242" s="18"/>
      <c r="CD1242" s="18"/>
      <c r="CG1242" s="18"/>
      <c r="CR1242" s="18"/>
      <c r="CV1242" s="18"/>
      <c r="DA1242" s="18"/>
      <c r="DL1242" s="18"/>
      <c r="DN1242" s="18"/>
      <c r="DS1242" s="43" t="s">
        <v>397</v>
      </c>
    </row>
    <row r="1243" spans="4:123" x14ac:dyDescent="0.25">
      <c r="D1243" s="12"/>
      <c r="E1243" s="14"/>
      <c r="H1243" s="16"/>
      <c r="I1243" s="11"/>
      <c r="J1243" s="39"/>
      <c r="K1243" s="39"/>
      <c r="L1243" s="39"/>
      <c r="M1243" s="39"/>
      <c r="N1243" s="42"/>
      <c r="O1243" s="8"/>
      <c r="P1243" s="9"/>
      <c r="Q1243" s="9"/>
      <c r="R1243" s="8"/>
      <c r="S1243" s="9"/>
      <c r="T1243" s="9"/>
      <c r="U1243" s="8"/>
      <c r="V1243" s="9"/>
      <c r="W1243" s="9"/>
      <c r="X1243" s="9"/>
      <c r="Y1243" s="8"/>
      <c r="Z1243" s="9"/>
      <c r="AA1243" s="8"/>
      <c r="AT1243" s="8"/>
      <c r="AV1243" s="31"/>
      <c r="AY1243" s="31"/>
      <c r="AZ1243" s="21"/>
      <c r="BA1243" s="23"/>
      <c r="BN1243" s="18"/>
      <c r="BP1243" s="54"/>
      <c r="BR1243" s="54"/>
      <c r="BT1243" s="18"/>
      <c r="BV1243" s="18"/>
      <c r="BW1243" s="18"/>
      <c r="CD1243" s="18"/>
      <c r="CG1243" s="18"/>
      <c r="CR1243" s="18"/>
      <c r="CV1243" s="18"/>
      <c r="DA1243" s="18"/>
      <c r="DL1243" s="18"/>
      <c r="DN1243" s="18"/>
      <c r="DS1243" s="43" t="s">
        <v>397</v>
      </c>
    </row>
    <row r="1244" spans="4:123" x14ac:dyDescent="0.25">
      <c r="D1244" s="12"/>
      <c r="E1244" s="14"/>
      <c r="H1244" s="16"/>
      <c r="I1244" s="11"/>
      <c r="J1244" s="39"/>
      <c r="K1244" s="39"/>
      <c r="L1244" s="39"/>
      <c r="M1244" s="39"/>
      <c r="N1244" s="42"/>
      <c r="O1244" s="8"/>
      <c r="P1244" s="9"/>
      <c r="Q1244" s="9"/>
      <c r="R1244" s="8"/>
      <c r="S1244" s="9"/>
      <c r="T1244" s="9"/>
      <c r="U1244" s="8"/>
      <c r="V1244" s="9"/>
      <c r="W1244" s="9"/>
      <c r="X1244" s="9"/>
      <c r="Y1244" s="8"/>
      <c r="Z1244" s="9"/>
      <c r="AA1244" s="8"/>
      <c r="AT1244" s="8"/>
      <c r="AV1244" s="31"/>
      <c r="AY1244" s="31"/>
      <c r="AZ1244" s="21"/>
      <c r="BA1244" s="23"/>
      <c r="BN1244" s="18"/>
      <c r="BP1244" s="54"/>
      <c r="BR1244" s="54"/>
      <c r="BT1244" s="18"/>
      <c r="BV1244" s="18"/>
      <c r="BW1244" s="18"/>
      <c r="CD1244" s="18"/>
      <c r="CG1244" s="18"/>
      <c r="CR1244" s="18"/>
      <c r="CV1244" s="18"/>
      <c r="DA1244" s="18"/>
      <c r="DL1244" s="18"/>
      <c r="DN1244" s="18"/>
      <c r="DS1244" s="43" t="s">
        <v>397</v>
      </c>
    </row>
    <row r="1245" spans="4:123" x14ac:dyDescent="0.25">
      <c r="D1245" s="12"/>
      <c r="E1245" s="14"/>
      <c r="H1245" s="16"/>
      <c r="I1245" s="11"/>
      <c r="J1245" s="39"/>
      <c r="K1245" s="39"/>
      <c r="L1245" s="39"/>
      <c r="M1245" s="39"/>
      <c r="N1245" s="42"/>
      <c r="O1245" s="8"/>
      <c r="P1245" s="9"/>
      <c r="Q1245" s="9"/>
      <c r="R1245" s="8"/>
      <c r="S1245" s="9"/>
      <c r="T1245" s="9"/>
      <c r="U1245" s="8"/>
      <c r="V1245" s="9"/>
      <c r="W1245" s="9"/>
      <c r="X1245" s="9"/>
      <c r="Y1245" s="8"/>
      <c r="Z1245" s="9"/>
      <c r="AA1245" s="8"/>
      <c r="AT1245" s="8"/>
      <c r="AV1245" s="31"/>
      <c r="AY1245" s="31"/>
      <c r="AZ1245" s="21"/>
      <c r="BA1245" s="23"/>
      <c r="BN1245" s="18"/>
      <c r="BP1245" s="54"/>
      <c r="BR1245" s="54"/>
      <c r="BT1245" s="18"/>
      <c r="BV1245" s="18"/>
      <c r="BW1245" s="18"/>
      <c r="CD1245" s="18"/>
      <c r="CG1245" s="18"/>
      <c r="CR1245" s="18"/>
      <c r="CV1245" s="18"/>
      <c r="DA1245" s="18"/>
      <c r="DL1245" s="18"/>
      <c r="DN1245" s="18"/>
      <c r="DS1245" s="43" t="s">
        <v>397</v>
      </c>
    </row>
    <row r="1246" spans="4:123" x14ac:dyDescent="0.25">
      <c r="D1246" s="12"/>
      <c r="E1246" s="14"/>
      <c r="H1246" s="16"/>
      <c r="I1246" s="11"/>
      <c r="J1246" s="39"/>
      <c r="K1246" s="39"/>
      <c r="L1246" s="39"/>
      <c r="M1246" s="39"/>
      <c r="N1246" s="42"/>
      <c r="O1246" s="8"/>
      <c r="P1246" s="9"/>
      <c r="Q1246" s="9"/>
      <c r="R1246" s="8"/>
      <c r="S1246" s="9"/>
      <c r="T1246" s="9"/>
      <c r="U1246" s="8"/>
      <c r="V1246" s="9"/>
      <c r="W1246" s="9"/>
      <c r="X1246" s="9"/>
      <c r="Y1246" s="8"/>
      <c r="Z1246" s="9"/>
      <c r="AA1246" s="8"/>
      <c r="AT1246" s="8"/>
      <c r="AV1246" s="31"/>
      <c r="AY1246" s="31"/>
      <c r="AZ1246" s="21"/>
      <c r="BA1246" s="23"/>
      <c r="BN1246" s="18"/>
      <c r="BP1246" s="54"/>
      <c r="BR1246" s="54"/>
      <c r="BT1246" s="18"/>
      <c r="BV1246" s="18"/>
      <c r="BW1246" s="18"/>
      <c r="CD1246" s="18"/>
      <c r="CG1246" s="18"/>
      <c r="CR1246" s="18"/>
      <c r="CV1246" s="18"/>
      <c r="DA1246" s="18"/>
      <c r="DL1246" s="18"/>
      <c r="DN1246" s="18"/>
      <c r="DS1246" s="43" t="s">
        <v>397</v>
      </c>
    </row>
    <row r="1247" spans="4:123" x14ac:dyDescent="0.25">
      <c r="D1247" s="12"/>
      <c r="E1247" s="14"/>
      <c r="H1247" s="16"/>
      <c r="I1247" s="11"/>
      <c r="J1247" s="39"/>
      <c r="K1247" s="39"/>
      <c r="L1247" s="39"/>
      <c r="M1247" s="39"/>
      <c r="N1247" s="42"/>
      <c r="O1247" s="8"/>
      <c r="P1247" s="9"/>
      <c r="Q1247" s="9"/>
      <c r="R1247" s="8"/>
      <c r="S1247" s="9"/>
      <c r="T1247" s="9"/>
      <c r="U1247" s="8"/>
      <c r="V1247" s="9"/>
      <c r="W1247" s="9"/>
      <c r="X1247" s="9"/>
      <c r="Y1247" s="8"/>
      <c r="Z1247" s="9"/>
      <c r="AA1247" s="8"/>
      <c r="AT1247" s="8"/>
      <c r="AV1247" s="31"/>
      <c r="AY1247" s="31"/>
      <c r="AZ1247" s="21"/>
      <c r="BA1247" s="23"/>
      <c r="BN1247" s="18"/>
      <c r="BP1247" s="54"/>
      <c r="BR1247" s="54"/>
      <c r="BT1247" s="18"/>
      <c r="BV1247" s="18"/>
      <c r="BW1247" s="18"/>
      <c r="CD1247" s="18"/>
      <c r="CG1247" s="18"/>
      <c r="CR1247" s="18"/>
      <c r="CV1247" s="18"/>
      <c r="DA1247" s="18"/>
      <c r="DL1247" s="18"/>
      <c r="DN1247" s="18"/>
      <c r="DS1247" s="43" t="s">
        <v>397</v>
      </c>
    </row>
    <row r="1248" spans="4:123" x14ac:dyDescent="0.25">
      <c r="D1248" s="12"/>
      <c r="E1248" s="14"/>
      <c r="H1248" s="16"/>
      <c r="I1248" s="11"/>
      <c r="J1248" s="39"/>
      <c r="K1248" s="39"/>
      <c r="L1248" s="39"/>
      <c r="M1248" s="39"/>
      <c r="N1248" s="42"/>
      <c r="O1248" s="8"/>
      <c r="P1248" s="9"/>
      <c r="Q1248" s="9"/>
      <c r="R1248" s="8"/>
      <c r="S1248" s="9"/>
      <c r="T1248" s="9"/>
      <c r="U1248" s="8"/>
      <c r="V1248" s="9"/>
      <c r="W1248" s="9"/>
      <c r="X1248" s="9"/>
      <c r="Y1248" s="8"/>
      <c r="Z1248" s="9"/>
      <c r="AA1248" s="8"/>
      <c r="AT1248" s="8"/>
      <c r="AV1248" s="31"/>
      <c r="AY1248" s="31"/>
      <c r="AZ1248" s="21"/>
      <c r="BA1248" s="23"/>
      <c r="BN1248" s="18"/>
      <c r="BP1248" s="54"/>
      <c r="BR1248" s="54"/>
      <c r="BT1248" s="18"/>
      <c r="BV1248" s="18"/>
      <c r="BW1248" s="18"/>
      <c r="CD1248" s="18"/>
      <c r="CG1248" s="18"/>
      <c r="CR1248" s="18"/>
      <c r="CV1248" s="18"/>
      <c r="DA1248" s="18"/>
      <c r="DL1248" s="18"/>
      <c r="DN1248" s="18"/>
      <c r="DS1248" s="43" t="s">
        <v>397</v>
      </c>
    </row>
    <row r="1249" spans="4:123" x14ac:dyDescent="0.25">
      <c r="D1249" s="12"/>
      <c r="E1249" s="14"/>
      <c r="H1249" s="16"/>
      <c r="I1249" s="11"/>
      <c r="J1249" s="39"/>
      <c r="K1249" s="39"/>
      <c r="L1249" s="39"/>
      <c r="M1249" s="39"/>
      <c r="N1249" s="42"/>
      <c r="O1249" s="8"/>
      <c r="P1249" s="9"/>
      <c r="Q1249" s="9"/>
      <c r="R1249" s="8"/>
      <c r="S1249" s="9"/>
      <c r="T1249" s="9"/>
      <c r="U1249" s="8"/>
      <c r="V1249" s="9"/>
      <c r="W1249" s="9"/>
      <c r="X1249" s="9"/>
      <c r="Y1249" s="8"/>
      <c r="Z1249" s="9"/>
      <c r="AA1249" s="8"/>
      <c r="AT1249" s="8"/>
      <c r="AV1249" s="31"/>
      <c r="AY1249" s="31"/>
      <c r="AZ1249" s="21"/>
      <c r="BA1249" s="23"/>
      <c r="BN1249" s="18"/>
      <c r="BP1249" s="54"/>
      <c r="BR1249" s="54"/>
      <c r="BT1249" s="18"/>
      <c r="BV1249" s="18"/>
      <c r="BW1249" s="18"/>
      <c r="CD1249" s="18"/>
      <c r="CG1249" s="18"/>
      <c r="CR1249" s="18"/>
      <c r="CV1249" s="18"/>
      <c r="DA1249" s="18"/>
      <c r="DL1249" s="18"/>
      <c r="DN1249" s="18"/>
      <c r="DS1249" s="43" t="s">
        <v>397</v>
      </c>
    </row>
    <row r="1250" spans="4:123" x14ac:dyDescent="0.25">
      <c r="D1250" s="12"/>
      <c r="E1250" s="14"/>
      <c r="H1250" s="16"/>
      <c r="I1250" s="11"/>
      <c r="J1250" s="39"/>
      <c r="K1250" s="39"/>
      <c r="L1250" s="39"/>
      <c r="M1250" s="39"/>
      <c r="N1250" s="42"/>
      <c r="O1250" s="8"/>
      <c r="P1250" s="9"/>
      <c r="Q1250" s="9"/>
      <c r="R1250" s="8"/>
      <c r="S1250" s="9"/>
      <c r="T1250" s="9"/>
      <c r="U1250" s="8"/>
      <c r="V1250" s="9"/>
      <c r="W1250" s="9"/>
      <c r="X1250" s="9"/>
      <c r="Y1250" s="8"/>
      <c r="Z1250" s="9"/>
      <c r="AA1250" s="8"/>
      <c r="AT1250" s="8"/>
      <c r="AV1250" s="31"/>
      <c r="AY1250" s="31"/>
      <c r="AZ1250" s="21"/>
      <c r="BA1250" s="23"/>
      <c r="BN1250" s="18"/>
      <c r="BP1250" s="54"/>
      <c r="BR1250" s="54"/>
      <c r="BT1250" s="18"/>
      <c r="BV1250" s="18"/>
      <c r="BW1250" s="18"/>
      <c r="CD1250" s="18"/>
      <c r="CG1250" s="18"/>
      <c r="CR1250" s="18"/>
      <c r="CV1250" s="18"/>
      <c r="DA1250" s="18"/>
      <c r="DL1250" s="18"/>
      <c r="DN1250" s="18"/>
      <c r="DS1250" s="43" t="s">
        <v>397</v>
      </c>
    </row>
    <row r="1251" spans="4:123" x14ac:dyDescent="0.25">
      <c r="D1251" s="12"/>
      <c r="E1251" s="14"/>
      <c r="H1251" s="16"/>
      <c r="I1251" s="11"/>
      <c r="J1251" s="39"/>
      <c r="K1251" s="39"/>
      <c r="L1251" s="39"/>
      <c r="M1251" s="39"/>
      <c r="N1251" s="42"/>
      <c r="O1251" s="8"/>
      <c r="P1251" s="9"/>
      <c r="Q1251" s="9"/>
      <c r="R1251" s="8"/>
      <c r="S1251" s="9"/>
      <c r="T1251" s="9"/>
      <c r="U1251" s="8"/>
      <c r="V1251" s="9"/>
      <c r="W1251" s="9"/>
      <c r="X1251" s="9"/>
      <c r="Y1251" s="8"/>
      <c r="Z1251" s="9"/>
      <c r="AA1251" s="8"/>
      <c r="AT1251" s="8"/>
      <c r="AV1251" s="31"/>
      <c r="AY1251" s="31"/>
      <c r="AZ1251" s="21"/>
      <c r="BA1251" s="23"/>
      <c r="BN1251" s="18"/>
      <c r="BP1251" s="54"/>
      <c r="BR1251" s="54"/>
      <c r="BT1251" s="18"/>
      <c r="BV1251" s="18"/>
      <c r="BW1251" s="18"/>
      <c r="CD1251" s="18"/>
      <c r="CG1251" s="18"/>
      <c r="CR1251" s="18"/>
      <c r="CV1251" s="18"/>
      <c r="DA1251" s="18"/>
      <c r="DL1251" s="18"/>
      <c r="DN1251" s="18"/>
      <c r="DS1251" s="43" t="s">
        <v>397</v>
      </c>
    </row>
    <row r="1252" spans="4:123" x14ac:dyDescent="0.25">
      <c r="D1252" s="12"/>
      <c r="E1252" s="14"/>
      <c r="H1252" s="16"/>
      <c r="I1252" s="11"/>
      <c r="J1252" s="39"/>
      <c r="K1252" s="39"/>
      <c r="L1252" s="39"/>
      <c r="M1252" s="39"/>
      <c r="N1252" s="42"/>
      <c r="O1252" s="8"/>
      <c r="P1252" s="9"/>
      <c r="Q1252" s="9"/>
      <c r="R1252" s="8"/>
      <c r="S1252" s="9"/>
      <c r="T1252" s="9"/>
      <c r="U1252" s="8"/>
      <c r="V1252" s="9"/>
      <c r="W1252" s="9"/>
      <c r="X1252" s="9"/>
      <c r="Y1252" s="8"/>
      <c r="Z1252" s="9"/>
      <c r="AA1252" s="8"/>
      <c r="AT1252" s="8"/>
      <c r="AV1252" s="31"/>
      <c r="AY1252" s="31"/>
      <c r="AZ1252" s="21"/>
      <c r="BA1252" s="23"/>
      <c r="BN1252" s="18"/>
      <c r="BP1252" s="54"/>
      <c r="BR1252" s="54"/>
      <c r="BT1252" s="18"/>
      <c r="BV1252" s="18"/>
      <c r="BW1252" s="18"/>
      <c r="CD1252" s="18"/>
      <c r="CG1252" s="18"/>
      <c r="CR1252" s="18"/>
      <c r="CV1252" s="18"/>
      <c r="DA1252" s="18"/>
      <c r="DL1252" s="18"/>
      <c r="DN1252" s="18"/>
      <c r="DS1252" s="43" t="s">
        <v>397</v>
      </c>
    </row>
    <row r="1253" spans="4:123" x14ac:dyDescent="0.25">
      <c r="D1253" s="12"/>
      <c r="E1253" s="14"/>
      <c r="H1253" s="16"/>
      <c r="I1253" s="11"/>
      <c r="J1253" s="39"/>
      <c r="K1253" s="39"/>
      <c r="L1253" s="39"/>
      <c r="M1253" s="39"/>
      <c r="N1253" s="42"/>
      <c r="O1253" s="8"/>
      <c r="P1253" s="9"/>
      <c r="Q1253" s="9"/>
      <c r="R1253" s="8"/>
      <c r="S1253" s="9"/>
      <c r="T1253" s="9"/>
      <c r="U1253" s="8"/>
      <c r="V1253" s="9"/>
      <c r="W1253" s="9"/>
      <c r="X1253" s="9"/>
      <c r="Y1253" s="8"/>
      <c r="Z1253" s="9"/>
      <c r="AA1253" s="8"/>
      <c r="AT1253" s="8"/>
      <c r="AV1253" s="31"/>
      <c r="AY1253" s="31"/>
      <c r="AZ1253" s="21"/>
      <c r="BA1253" s="23"/>
      <c r="BN1253" s="18"/>
      <c r="BP1253" s="54"/>
      <c r="BR1253" s="54"/>
      <c r="BT1253" s="18"/>
      <c r="BV1253" s="18"/>
      <c r="BW1253" s="18"/>
      <c r="CD1253" s="18"/>
      <c r="CG1253" s="18"/>
      <c r="CR1253" s="18"/>
      <c r="CV1253" s="18"/>
      <c r="DA1253" s="18"/>
      <c r="DL1253" s="18"/>
      <c r="DN1253" s="18"/>
      <c r="DS1253" s="43" t="s">
        <v>397</v>
      </c>
    </row>
    <row r="1254" spans="4:123" x14ac:dyDescent="0.25">
      <c r="D1254" s="12"/>
      <c r="E1254" s="14"/>
      <c r="H1254" s="16"/>
      <c r="I1254" s="11"/>
      <c r="J1254" s="39"/>
      <c r="K1254" s="39"/>
      <c r="L1254" s="39"/>
      <c r="M1254" s="39"/>
      <c r="N1254" s="42"/>
      <c r="O1254" s="8"/>
      <c r="P1254" s="9"/>
      <c r="Q1254" s="9"/>
      <c r="R1254" s="8"/>
      <c r="S1254" s="9"/>
      <c r="T1254" s="9"/>
      <c r="U1254" s="8"/>
      <c r="V1254" s="9"/>
      <c r="W1254" s="9"/>
      <c r="X1254" s="9"/>
      <c r="Y1254" s="8"/>
      <c r="Z1254" s="9"/>
      <c r="AA1254" s="8"/>
      <c r="AT1254" s="8"/>
      <c r="AV1254" s="31"/>
      <c r="AY1254" s="31"/>
      <c r="AZ1254" s="21"/>
      <c r="BA1254" s="23"/>
      <c r="BN1254" s="18"/>
      <c r="BP1254" s="54"/>
      <c r="BR1254" s="54"/>
      <c r="BT1254" s="18"/>
      <c r="BV1254" s="18"/>
      <c r="BW1254" s="18"/>
      <c r="CD1254" s="18"/>
      <c r="CG1254" s="18"/>
      <c r="CR1254" s="18"/>
      <c r="CV1254" s="18"/>
      <c r="DA1254" s="18"/>
      <c r="DL1254" s="18"/>
      <c r="DN1254" s="18"/>
      <c r="DS1254" s="43" t="s">
        <v>397</v>
      </c>
    </row>
    <row r="1255" spans="4:123" x14ac:dyDescent="0.25">
      <c r="D1255" s="12"/>
      <c r="E1255" s="14"/>
      <c r="H1255" s="16"/>
      <c r="I1255" s="11"/>
      <c r="J1255" s="39"/>
      <c r="K1255" s="39"/>
      <c r="L1255" s="39"/>
      <c r="M1255" s="39"/>
      <c r="N1255" s="42"/>
      <c r="O1255" s="8"/>
      <c r="P1255" s="9"/>
      <c r="Q1255" s="9"/>
      <c r="R1255" s="8"/>
      <c r="S1255" s="9"/>
      <c r="T1255" s="9"/>
      <c r="U1255" s="8"/>
      <c r="V1255" s="9"/>
      <c r="W1255" s="9"/>
      <c r="X1255" s="9"/>
      <c r="Y1255" s="8"/>
      <c r="Z1255" s="9"/>
      <c r="AA1255" s="8"/>
      <c r="AT1255" s="8"/>
      <c r="AV1255" s="31"/>
      <c r="AY1255" s="31"/>
      <c r="AZ1255" s="21"/>
      <c r="BA1255" s="23"/>
      <c r="BN1255" s="18"/>
      <c r="BP1255" s="54"/>
      <c r="BR1255" s="54"/>
      <c r="BT1255" s="18"/>
      <c r="BV1255" s="18"/>
      <c r="BW1255" s="18"/>
      <c r="CD1255" s="18"/>
      <c r="CG1255" s="18"/>
      <c r="CR1255" s="18"/>
      <c r="CV1255" s="18"/>
      <c r="DA1255" s="18"/>
      <c r="DL1255" s="18"/>
      <c r="DN1255" s="18"/>
      <c r="DS1255" s="43" t="s">
        <v>397</v>
      </c>
    </row>
    <row r="1256" spans="4:123" x14ac:dyDescent="0.25">
      <c r="D1256" s="12"/>
      <c r="E1256" s="14"/>
      <c r="H1256" s="16"/>
      <c r="I1256" s="11"/>
      <c r="J1256" s="39"/>
      <c r="K1256" s="39"/>
      <c r="L1256" s="39"/>
      <c r="M1256" s="39"/>
      <c r="N1256" s="42"/>
      <c r="O1256" s="8"/>
      <c r="P1256" s="9"/>
      <c r="Q1256" s="9"/>
      <c r="R1256" s="8"/>
      <c r="S1256" s="9"/>
      <c r="T1256" s="9"/>
      <c r="U1256" s="8"/>
      <c r="V1256" s="9"/>
      <c r="W1256" s="9"/>
      <c r="X1256" s="9"/>
      <c r="Y1256" s="8"/>
      <c r="Z1256" s="9"/>
      <c r="AA1256" s="8"/>
      <c r="AT1256" s="8"/>
      <c r="AV1256" s="31"/>
      <c r="AY1256" s="31"/>
      <c r="AZ1256" s="21"/>
      <c r="BA1256" s="23"/>
      <c r="BN1256" s="18"/>
      <c r="BP1256" s="54"/>
      <c r="BR1256" s="54"/>
      <c r="BT1256" s="18"/>
      <c r="BV1256" s="18"/>
      <c r="BW1256" s="18"/>
      <c r="CD1256" s="18"/>
      <c r="CG1256" s="18"/>
      <c r="CR1256" s="18"/>
      <c r="CV1256" s="18"/>
      <c r="DA1256" s="18"/>
      <c r="DL1256" s="18"/>
      <c r="DN1256" s="18"/>
      <c r="DS1256" s="43" t="s">
        <v>397</v>
      </c>
    </row>
    <row r="1257" spans="4:123" x14ac:dyDescent="0.25">
      <c r="D1257" s="12"/>
      <c r="E1257" s="14"/>
      <c r="H1257" s="16"/>
      <c r="I1257" s="11"/>
      <c r="J1257" s="39"/>
      <c r="K1257" s="39"/>
      <c r="L1257" s="39"/>
      <c r="M1257" s="39"/>
      <c r="N1257" s="42"/>
      <c r="O1257" s="8"/>
      <c r="P1257" s="9"/>
      <c r="Q1257" s="9"/>
      <c r="R1257" s="8"/>
      <c r="S1257" s="9"/>
      <c r="T1257" s="9"/>
      <c r="U1257" s="8"/>
      <c r="V1257" s="9"/>
      <c r="W1257" s="9"/>
      <c r="X1257" s="9"/>
      <c r="Y1257" s="8"/>
      <c r="Z1257" s="9"/>
      <c r="AA1257" s="8"/>
      <c r="AT1257" s="8"/>
      <c r="AV1257" s="31"/>
      <c r="AY1257" s="31"/>
      <c r="AZ1257" s="21"/>
      <c r="BA1257" s="23"/>
      <c r="BN1257" s="18"/>
      <c r="BP1257" s="54"/>
      <c r="BR1257" s="54"/>
      <c r="BT1257" s="18"/>
      <c r="BV1257" s="18"/>
      <c r="BW1257" s="18"/>
      <c r="CD1257" s="18"/>
      <c r="CG1257" s="18"/>
      <c r="CR1257" s="18"/>
      <c r="CV1257" s="18"/>
      <c r="DA1257" s="18"/>
      <c r="DL1257" s="18"/>
      <c r="DN1257" s="18"/>
      <c r="DS1257" s="43" t="s">
        <v>397</v>
      </c>
    </row>
    <row r="1258" spans="4:123" x14ac:dyDescent="0.25">
      <c r="D1258" s="12"/>
      <c r="E1258" s="14"/>
      <c r="H1258" s="16"/>
      <c r="I1258" s="11"/>
      <c r="J1258" s="39"/>
      <c r="K1258" s="39"/>
      <c r="L1258" s="39"/>
      <c r="M1258" s="39"/>
      <c r="N1258" s="42"/>
      <c r="O1258" s="8"/>
      <c r="P1258" s="9"/>
      <c r="Q1258" s="9"/>
      <c r="R1258" s="8"/>
      <c r="S1258" s="9"/>
      <c r="T1258" s="9"/>
      <c r="U1258" s="8"/>
      <c r="V1258" s="9"/>
      <c r="W1258" s="9"/>
      <c r="X1258" s="9"/>
      <c r="Y1258" s="8"/>
      <c r="Z1258" s="9"/>
      <c r="AA1258" s="8"/>
      <c r="AT1258" s="8"/>
      <c r="AV1258" s="31"/>
      <c r="AY1258" s="31"/>
      <c r="AZ1258" s="21"/>
      <c r="BA1258" s="23"/>
      <c r="BN1258" s="18"/>
      <c r="BP1258" s="54"/>
      <c r="BR1258" s="54"/>
      <c r="BT1258" s="18"/>
      <c r="BV1258" s="18"/>
      <c r="BW1258" s="18"/>
      <c r="CD1258" s="18"/>
      <c r="CG1258" s="18"/>
      <c r="CR1258" s="18"/>
      <c r="CV1258" s="18"/>
      <c r="DA1258" s="18"/>
      <c r="DL1258" s="18"/>
      <c r="DN1258" s="18"/>
      <c r="DS1258" s="43" t="s">
        <v>397</v>
      </c>
    </row>
    <row r="1259" spans="4:123" x14ac:dyDescent="0.25">
      <c r="D1259" s="12"/>
      <c r="E1259" s="14"/>
      <c r="H1259" s="16"/>
      <c r="I1259" s="11"/>
      <c r="J1259" s="39"/>
      <c r="K1259" s="39"/>
      <c r="L1259" s="39"/>
      <c r="M1259" s="39"/>
      <c r="N1259" s="42"/>
      <c r="O1259" s="8"/>
      <c r="P1259" s="9"/>
      <c r="Q1259" s="9"/>
      <c r="R1259" s="8"/>
      <c r="S1259" s="9"/>
      <c r="T1259" s="9"/>
      <c r="U1259" s="8"/>
      <c r="V1259" s="9"/>
      <c r="W1259" s="9"/>
      <c r="X1259" s="9"/>
      <c r="Y1259" s="8"/>
      <c r="Z1259" s="9"/>
      <c r="AA1259" s="8"/>
      <c r="AT1259" s="8"/>
      <c r="AV1259" s="31"/>
      <c r="AY1259" s="31"/>
      <c r="AZ1259" s="21"/>
      <c r="BA1259" s="23"/>
      <c r="BN1259" s="18"/>
      <c r="BP1259" s="54"/>
      <c r="BR1259" s="54"/>
      <c r="BT1259" s="18"/>
      <c r="BV1259" s="18"/>
      <c r="BW1259" s="18"/>
      <c r="CD1259" s="18"/>
      <c r="CG1259" s="18"/>
      <c r="CR1259" s="18"/>
      <c r="CV1259" s="18"/>
      <c r="DA1259" s="18"/>
      <c r="DL1259" s="18"/>
      <c r="DN1259" s="18"/>
      <c r="DS1259" s="43" t="s">
        <v>397</v>
      </c>
    </row>
    <row r="1260" spans="4:123" x14ac:dyDescent="0.25">
      <c r="D1260" s="12"/>
      <c r="E1260" s="14"/>
      <c r="H1260" s="16"/>
      <c r="I1260" s="11"/>
      <c r="J1260" s="39"/>
      <c r="K1260" s="39"/>
      <c r="L1260" s="39"/>
      <c r="M1260" s="39"/>
      <c r="N1260" s="42"/>
      <c r="O1260" s="8"/>
      <c r="P1260" s="9"/>
      <c r="Q1260" s="9"/>
      <c r="R1260" s="8"/>
      <c r="S1260" s="9"/>
      <c r="T1260" s="9"/>
      <c r="U1260" s="8"/>
      <c r="V1260" s="9"/>
      <c r="W1260" s="9"/>
      <c r="X1260" s="9"/>
      <c r="Y1260" s="8"/>
      <c r="Z1260" s="9"/>
      <c r="AA1260" s="8"/>
      <c r="AT1260" s="8"/>
      <c r="AV1260" s="31"/>
      <c r="AY1260" s="31"/>
      <c r="AZ1260" s="21"/>
      <c r="BA1260" s="23"/>
      <c r="BN1260" s="18"/>
      <c r="BP1260" s="54"/>
      <c r="BR1260" s="54"/>
      <c r="BT1260" s="18"/>
      <c r="BV1260" s="18"/>
      <c r="BW1260" s="18"/>
      <c r="CD1260" s="18"/>
      <c r="CG1260" s="18"/>
      <c r="CR1260" s="18"/>
      <c r="CV1260" s="18"/>
      <c r="DA1260" s="18"/>
      <c r="DL1260" s="18"/>
      <c r="DN1260" s="18"/>
      <c r="DS1260" s="43" t="s">
        <v>397</v>
      </c>
    </row>
    <row r="1261" spans="4:123" x14ac:dyDescent="0.25">
      <c r="D1261" s="12"/>
      <c r="E1261" s="14"/>
      <c r="H1261" s="16"/>
      <c r="I1261" s="11"/>
      <c r="J1261" s="39"/>
      <c r="K1261" s="39"/>
      <c r="L1261" s="39"/>
      <c r="M1261" s="39"/>
      <c r="N1261" s="42"/>
      <c r="O1261" s="8"/>
      <c r="P1261" s="9"/>
      <c r="Q1261" s="9"/>
      <c r="R1261" s="8"/>
      <c r="S1261" s="9"/>
      <c r="T1261" s="9"/>
      <c r="U1261" s="8"/>
      <c r="V1261" s="9"/>
      <c r="W1261" s="9"/>
      <c r="X1261" s="9"/>
      <c r="Y1261" s="8"/>
      <c r="Z1261" s="9"/>
      <c r="AA1261" s="8"/>
      <c r="AT1261" s="8"/>
      <c r="AV1261" s="31"/>
      <c r="AY1261" s="31"/>
      <c r="AZ1261" s="21"/>
      <c r="BA1261" s="23"/>
      <c r="BN1261" s="18"/>
      <c r="BP1261" s="54"/>
      <c r="BR1261" s="54"/>
      <c r="BT1261" s="18"/>
      <c r="BV1261" s="18"/>
      <c r="BW1261" s="18"/>
      <c r="CD1261" s="18"/>
      <c r="CG1261" s="18"/>
      <c r="CR1261" s="18"/>
      <c r="CV1261" s="18"/>
      <c r="DA1261" s="18"/>
      <c r="DL1261" s="18"/>
      <c r="DN1261" s="18"/>
      <c r="DS1261" s="43" t="s">
        <v>397</v>
      </c>
    </row>
    <row r="1262" spans="4:123" x14ac:dyDescent="0.25">
      <c r="D1262" s="12"/>
      <c r="E1262" s="14"/>
      <c r="H1262" s="16"/>
      <c r="I1262" s="11"/>
      <c r="J1262" s="39"/>
      <c r="K1262" s="39"/>
      <c r="L1262" s="39"/>
      <c r="M1262" s="39"/>
      <c r="N1262" s="42"/>
      <c r="O1262" s="8"/>
      <c r="P1262" s="9"/>
      <c r="Q1262" s="9"/>
      <c r="R1262" s="8"/>
      <c r="S1262" s="9"/>
      <c r="T1262" s="9"/>
      <c r="U1262" s="8"/>
      <c r="V1262" s="9"/>
      <c r="W1262" s="9"/>
      <c r="X1262" s="9"/>
      <c r="Y1262" s="8"/>
      <c r="Z1262" s="9"/>
      <c r="AA1262" s="8"/>
      <c r="AT1262" s="8"/>
      <c r="AV1262" s="31"/>
      <c r="AY1262" s="31"/>
      <c r="AZ1262" s="21"/>
      <c r="BA1262" s="23"/>
      <c r="BN1262" s="18"/>
      <c r="BP1262" s="54"/>
      <c r="BR1262" s="54"/>
      <c r="BT1262" s="18"/>
      <c r="BV1262" s="18"/>
      <c r="BW1262" s="18"/>
      <c r="CD1262" s="18"/>
      <c r="CG1262" s="18"/>
      <c r="CR1262" s="18"/>
      <c r="CV1262" s="18"/>
      <c r="DA1262" s="18"/>
      <c r="DL1262" s="18"/>
      <c r="DN1262" s="18"/>
      <c r="DS1262" s="43" t="s">
        <v>397</v>
      </c>
    </row>
    <row r="1263" spans="4:123" x14ac:dyDescent="0.25">
      <c r="D1263" s="12"/>
      <c r="E1263" s="14"/>
      <c r="H1263" s="16"/>
      <c r="I1263" s="11"/>
      <c r="J1263" s="39"/>
      <c r="K1263" s="39"/>
      <c r="L1263" s="39"/>
      <c r="M1263" s="39"/>
      <c r="N1263" s="42"/>
      <c r="O1263" s="8"/>
      <c r="P1263" s="9"/>
      <c r="Q1263" s="9"/>
      <c r="R1263" s="8"/>
      <c r="S1263" s="9"/>
      <c r="T1263" s="9"/>
      <c r="U1263" s="8"/>
      <c r="V1263" s="9"/>
      <c r="W1263" s="9"/>
      <c r="X1263" s="9"/>
      <c r="Y1263" s="8"/>
      <c r="Z1263" s="9"/>
      <c r="AA1263" s="8"/>
      <c r="AT1263" s="8"/>
      <c r="AV1263" s="31"/>
      <c r="AY1263" s="31"/>
      <c r="AZ1263" s="21"/>
      <c r="BA1263" s="23"/>
      <c r="BN1263" s="18"/>
      <c r="BP1263" s="54"/>
      <c r="BR1263" s="54"/>
      <c r="BT1263" s="18"/>
      <c r="BV1263" s="18"/>
      <c r="BW1263" s="18"/>
      <c r="CD1263" s="18"/>
      <c r="CG1263" s="18"/>
      <c r="CR1263" s="18"/>
      <c r="CV1263" s="18"/>
      <c r="DA1263" s="18"/>
      <c r="DL1263" s="18"/>
      <c r="DN1263" s="18"/>
      <c r="DS1263" s="43" t="s">
        <v>397</v>
      </c>
    </row>
    <row r="1264" spans="4:123" x14ac:dyDescent="0.25">
      <c r="D1264" s="12"/>
      <c r="E1264" s="14"/>
      <c r="H1264" s="16"/>
      <c r="I1264" s="11"/>
      <c r="J1264" s="39"/>
      <c r="K1264" s="39"/>
      <c r="L1264" s="39"/>
      <c r="M1264" s="39"/>
      <c r="N1264" s="42"/>
      <c r="O1264" s="8"/>
      <c r="P1264" s="9"/>
      <c r="Q1264" s="9"/>
      <c r="R1264" s="8"/>
      <c r="S1264" s="9"/>
      <c r="T1264" s="9"/>
      <c r="U1264" s="8"/>
      <c r="V1264" s="9"/>
      <c r="W1264" s="9"/>
      <c r="X1264" s="9"/>
      <c r="Y1264" s="8"/>
      <c r="Z1264" s="9"/>
      <c r="AA1264" s="8"/>
      <c r="AT1264" s="8"/>
      <c r="AV1264" s="31"/>
      <c r="AY1264" s="31"/>
      <c r="AZ1264" s="21"/>
      <c r="BA1264" s="23"/>
      <c r="BN1264" s="18"/>
      <c r="BP1264" s="54"/>
      <c r="BR1264" s="54"/>
      <c r="BT1264" s="18"/>
      <c r="BV1264" s="18"/>
      <c r="BW1264" s="18"/>
      <c r="CD1264" s="18"/>
      <c r="CG1264" s="18"/>
      <c r="CR1264" s="18"/>
      <c r="CV1264" s="18"/>
      <c r="DA1264" s="18"/>
      <c r="DL1264" s="18"/>
      <c r="DN1264" s="18"/>
      <c r="DS1264" s="43" t="s">
        <v>397</v>
      </c>
    </row>
    <row r="1265" spans="4:123" x14ac:dyDescent="0.25">
      <c r="D1265" s="12"/>
      <c r="E1265" s="14"/>
      <c r="H1265" s="16"/>
      <c r="I1265" s="11"/>
      <c r="J1265" s="39"/>
      <c r="K1265" s="39"/>
      <c r="L1265" s="39"/>
      <c r="M1265" s="39"/>
      <c r="N1265" s="42"/>
      <c r="O1265" s="8"/>
      <c r="P1265" s="9"/>
      <c r="Q1265" s="9"/>
      <c r="R1265" s="8"/>
      <c r="S1265" s="9"/>
      <c r="T1265" s="9"/>
      <c r="U1265" s="8"/>
      <c r="V1265" s="9"/>
      <c r="W1265" s="9"/>
      <c r="X1265" s="9"/>
      <c r="Y1265" s="8"/>
      <c r="Z1265" s="9"/>
      <c r="AA1265" s="8"/>
      <c r="AT1265" s="8"/>
      <c r="AV1265" s="31"/>
      <c r="AY1265" s="31"/>
      <c r="AZ1265" s="21"/>
      <c r="BA1265" s="23"/>
      <c r="BN1265" s="18"/>
      <c r="BP1265" s="54"/>
      <c r="BR1265" s="54"/>
      <c r="BT1265" s="18"/>
      <c r="BV1265" s="18"/>
      <c r="BW1265" s="18"/>
      <c r="CD1265" s="18"/>
      <c r="CG1265" s="18"/>
      <c r="CR1265" s="18"/>
      <c r="CV1265" s="18"/>
      <c r="DA1265" s="18"/>
      <c r="DL1265" s="18"/>
      <c r="DN1265" s="18"/>
      <c r="DS1265" s="43" t="s">
        <v>397</v>
      </c>
    </row>
    <row r="1266" spans="4:123" x14ac:dyDescent="0.25">
      <c r="D1266" s="12"/>
      <c r="E1266" s="14"/>
      <c r="H1266" s="16"/>
      <c r="I1266" s="11"/>
      <c r="J1266" s="39"/>
      <c r="K1266" s="39"/>
      <c r="L1266" s="39"/>
      <c r="M1266" s="39"/>
      <c r="N1266" s="42"/>
      <c r="O1266" s="8"/>
      <c r="P1266" s="9"/>
      <c r="Q1266" s="9"/>
      <c r="R1266" s="8"/>
      <c r="S1266" s="9"/>
      <c r="T1266" s="9"/>
      <c r="U1266" s="8"/>
      <c r="V1266" s="9"/>
      <c r="W1266" s="9"/>
      <c r="X1266" s="9"/>
      <c r="Y1266" s="8"/>
      <c r="Z1266" s="9"/>
      <c r="AA1266" s="8"/>
      <c r="AT1266" s="8"/>
      <c r="AV1266" s="31"/>
      <c r="AY1266" s="31"/>
      <c r="AZ1266" s="21"/>
      <c r="BA1266" s="23"/>
      <c r="BN1266" s="18"/>
      <c r="BP1266" s="54"/>
      <c r="BR1266" s="54"/>
      <c r="BT1266" s="18"/>
      <c r="BV1266" s="18"/>
      <c r="BW1266" s="18"/>
      <c r="CD1266" s="18"/>
      <c r="CG1266" s="18"/>
      <c r="CR1266" s="18"/>
      <c r="CV1266" s="18"/>
      <c r="DA1266" s="18"/>
      <c r="DL1266" s="18"/>
      <c r="DN1266" s="18"/>
      <c r="DS1266" s="43" t="s">
        <v>397</v>
      </c>
    </row>
    <row r="1267" spans="4:123" x14ac:dyDescent="0.25">
      <c r="D1267" s="12"/>
      <c r="E1267" s="14"/>
      <c r="H1267" s="16"/>
      <c r="I1267" s="11"/>
      <c r="J1267" s="39"/>
      <c r="K1267" s="39"/>
      <c r="L1267" s="39"/>
      <c r="M1267" s="39"/>
      <c r="N1267" s="42"/>
      <c r="O1267" s="8"/>
      <c r="P1267" s="9"/>
      <c r="Q1267" s="9"/>
      <c r="R1267" s="8"/>
      <c r="S1267" s="9"/>
      <c r="T1267" s="9"/>
      <c r="U1267" s="8"/>
      <c r="V1267" s="9"/>
      <c r="W1267" s="9"/>
      <c r="X1267" s="9"/>
      <c r="Y1267" s="8"/>
      <c r="Z1267" s="9"/>
      <c r="AA1267" s="8"/>
      <c r="AT1267" s="8"/>
      <c r="AV1267" s="31"/>
      <c r="AY1267" s="31"/>
      <c r="AZ1267" s="21"/>
      <c r="BA1267" s="23"/>
      <c r="BN1267" s="18"/>
      <c r="BP1267" s="54"/>
      <c r="BR1267" s="54"/>
      <c r="BT1267" s="18"/>
      <c r="BV1267" s="18"/>
      <c r="BW1267" s="18"/>
      <c r="CD1267" s="18"/>
      <c r="CG1267" s="18"/>
      <c r="CR1267" s="18"/>
      <c r="CV1267" s="18"/>
      <c r="DA1267" s="18"/>
      <c r="DL1267" s="18"/>
      <c r="DN1267" s="18"/>
      <c r="DS1267" s="43" t="s">
        <v>397</v>
      </c>
    </row>
    <row r="1268" spans="4:123" x14ac:dyDescent="0.25">
      <c r="D1268" s="12"/>
      <c r="E1268" s="14"/>
      <c r="H1268" s="16"/>
      <c r="I1268" s="11"/>
      <c r="J1268" s="39"/>
      <c r="K1268" s="39"/>
      <c r="L1268" s="39"/>
      <c r="M1268" s="39"/>
      <c r="N1268" s="42"/>
      <c r="O1268" s="8"/>
      <c r="P1268" s="9"/>
      <c r="Q1268" s="9"/>
      <c r="R1268" s="8"/>
      <c r="S1268" s="9"/>
      <c r="T1268" s="9"/>
      <c r="U1268" s="8"/>
      <c r="V1268" s="9"/>
      <c r="W1268" s="9"/>
      <c r="X1268" s="9"/>
      <c r="Y1268" s="8"/>
      <c r="Z1268" s="9"/>
      <c r="AA1268" s="8"/>
      <c r="AT1268" s="8"/>
      <c r="AV1268" s="31"/>
      <c r="AY1268" s="31"/>
      <c r="AZ1268" s="21"/>
      <c r="BA1268" s="23"/>
      <c r="BN1268" s="18"/>
      <c r="BP1268" s="54"/>
      <c r="BR1268" s="54"/>
      <c r="BT1268" s="18"/>
      <c r="BV1268" s="18"/>
      <c r="BW1268" s="18"/>
      <c r="CD1268" s="18"/>
      <c r="CG1268" s="18"/>
      <c r="CR1268" s="18"/>
      <c r="CV1268" s="18"/>
      <c r="DA1268" s="18"/>
      <c r="DL1268" s="18"/>
      <c r="DN1268" s="18"/>
      <c r="DS1268" s="43" t="s">
        <v>397</v>
      </c>
    </row>
    <row r="1269" spans="4:123" x14ac:dyDescent="0.25">
      <c r="D1269" s="12"/>
      <c r="E1269" s="14"/>
      <c r="H1269" s="16"/>
      <c r="I1269" s="11"/>
      <c r="J1269" s="39"/>
      <c r="K1269" s="39"/>
      <c r="L1269" s="39"/>
      <c r="M1269" s="39"/>
      <c r="N1269" s="42"/>
      <c r="O1269" s="8"/>
      <c r="P1269" s="9"/>
      <c r="Q1269" s="9"/>
      <c r="R1269" s="8"/>
      <c r="S1269" s="9"/>
      <c r="T1269" s="9"/>
      <c r="U1269" s="8"/>
      <c r="V1269" s="9"/>
      <c r="W1269" s="9"/>
      <c r="X1269" s="9"/>
      <c r="Y1269" s="8"/>
      <c r="Z1269" s="9"/>
      <c r="AA1269" s="8"/>
      <c r="AT1269" s="8"/>
      <c r="AV1269" s="31"/>
      <c r="AY1269" s="31"/>
      <c r="AZ1269" s="21"/>
      <c r="BA1269" s="23"/>
      <c r="BN1269" s="18"/>
      <c r="BP1269" s="54"/>
      <c r="BR1269" s="54"/>
      <c r="BT1269" s="18"/>
      <c r="BV1269" s="18"/>
      <c r="BW1269" s="18"/>
      <c r="CD1269" s="18"/>
      <c r="CG1269" s="18"/>
      <c r="CR1269" s="18"/>
      <c r="CV1269" s="18"/>
      <c r="DA1269" s="18"/>
      <c r="DL1269" s="18"/>
      <c r="DN1269" s="18"/>
      <c r="DS1269" s="43" t="s">
        <v>397</v>
      </c>
    </row>
    <row r="1270" spans="4:123" x14ac:dyDescent="0.25">
      <c r="D1270" s="12"/>
      <c r="E1270" s="14"/>
      <c r="H1270" s="16"/>
      <c r="I1270" s="11"/>
      <c r="J1270" s="39"/>
      <c r="K1270" s="39"/>
      <c r="L1270" s="39"/>
      <c r="M1270" s="39"/>
      <c r="N1270" s="42"/>
      <c r="O1270" s="8"/>
      <c r="P1270" s="9"/>
      <c r="Q1270" s="9"/>
      <c r="R1270" s="8"/>
      <c r="S1270" s="9"/>
      <c r="T1270" s="9"/>
      <c r="U1270" s="8"/>
      <c r="V1270" s="9"/>
      <c r="W1270" s="9"/>
      <c r="X1270" s="9"/>
      <c r="Y1270" s="8"/>
      <c r="Z1270" s="9"/>
      <c r="AA1270" s="8"/>
      <c r="AT1270" s="8"/>
      <c r="AV1270" s="31"/>
      <c r="AY1270" s="31"/>
      <c r="AZ1270" s="21"/>
      <c r="BA1270" s="23"/>
      <c r="BN1270" s="18"/>
      <c r="BP1270" s="54"/>
      <c r="BR1270" s="54"/>
      <c r="BT1270" s="18"/>
      <c r="BV1270" s="18"/>
      <c r="BW1270" s="18"/>
      <c r="CD1270" s="18"/>
      <c r="CG1270" s="18"/>
      <c r="CR1270" s="18"/>
      <c r="CV1270" s="18"/>
      <c r="DA1270" s="18"/>
      <c r="DL1270" s="18"/>
      <c r="DN1270" s="18"/>
      <c r="DS1270" s="43" t="s">
        <v>397</v>
      </c>
    </row>
    <row r="1271" spans="4:123" x14ac:dyDescent="0.25">
      <c r="D1271" s="12"/>
      <c r="E1271" s="14"/>
      <c r="H1271" s="16"/>
      <c r="I1271" s="11"/>
      <c r="J1271" s="39"/>
      <c r="K1271" s="39"/>
      <c r="L1271" s="39"/>
      <c r="M1271" s="39"/>
      <c r="N1271" s="42"/>
      <c r="O1271" s="8"/>
      <c r="P1271" s="9"/>
      <c r="Q1271" s="9"/>
      <c r="R1271" s="8"/>
      <c r="S1271" s="9"/>
      <c r="T1271" s="9"/>
      <c r="U1271" s="8"/>
      <c r="V1271" s="9"/>
      <c r="W1271" s="9"/>
      <c r="X1271" s="9"/>
      <c r="Y1271" s="8"/>
      <c r="Z1271" s="9"/>
      <c r="AA1271" s="8"/>
      <c r="AT1271" s="8"/>
      <c r="AV1271" s="31"/>
      <c r="AY1271" s="31"/>
      <c r="AZ1271" s="21"/>
      <c r="BA1271" s="23"/>
      <c r="BN1271" s="18"/>
      <c r="BP1271" s="54"/>
      <c r="BR1271" s="54"/>
      <c r="BT1271" s="18"/>
      <c r="BV1271" s="18"/>
      <c r="BW1271" s="18"/>
      <c r="CD1271" s="18"/>
      <c r="CG1271" s="18"/>
      <c r="CR1271" s="18"/>
      <c r="CV1271" s="18"/>
      <c r="DA1271" s="18"/>
      <c r="DL1271" s="18"/>
      <c r="DN1271" s="18"/>
      <c r="DS1271" s="43" t="s">
        <v>397</v>
      </c>
    </row>
    <row r="1272" spans="4:123" x14ac:dyDescent="0.25">
      <c r="D1272" s="12"/>
      <c r="E1272" s="14"/>
      <c r="H1272" s="16"/>
      <c r="I1272" s="11"/>
      <c r="J1272" s="39"/>
      <c r="K1272" s="39"/>
      <c r="L1272" s="39"/>
      <c r="M1272" s="39"/>
      <c r="N1272" s="42"/>
      <c r="O1272" s="8"/>
      <c r="P1272" s="9"/>
      <c r="Q1272" s="9"/>
      <c r="R1272" s="8"/>
      <c r="S1272" s="9"/>
      <c r="T1272" s="9"/>
      <c r="U1272" s="8"/>
      <c r="V1272" s="9"/>
      <c r="W1272" s="9"/>
      <c r="X1272" s="9"/>
      <c r="Y1272" s="8"/>
      <c r="Z1272" s="9"/>
      <c r="AA1272" s="8"/>
      <c r="AT1272" s="8"/>
      <c r="AV1272" s="31"/>
      <c r="AY1272" s="31"/>
      <c r="AZ1272" s="21"/>
      <c r="BA1272" s="23"/>
      <c r="BN1272" s="18"/>
      <c r="BP1272" s="54"/>
      <c r="BR1272" s="54"/>
      <c r="BT1272" s="18"/>
      <c r="BV1272" s="18"/>
      <c r="BW1272" s="18"/>
      <c r="CD1272" s="18"/>
      <c r="CG1272" s="18"/>
      <c r="CR1272" s="18"/>
      <c r="CV1272" s="18"/>
      <c r="DA1272" s="18"/>
      <c r="DL1272" s="18"/>
      <c r="DN1272" s="18"/>
      <c r="DS1272" s="43" t="s">
        <v>397</v>
      </c>
    </row>
    <row r="1273" spans="4:123" x14ac:dyDescent="0.25">
      <c r="D1273" s="12"/>
      <c r="E1273" s="14"/>
      <c r="H1273" s="16"/>
      <c r="I1273" s="11"/>
      <c r="J1273" s="39"/>
      <c r="K1273" s="39"/>
      <c r="L1273" s="39"/>
      <c r="M1273" s="39"/>
      <c r="N1273" s="42"/>
      <c r="O1273" s="8"/>
      <c r="P1273" s="9"/>
      <c r="Q1273" s="9"/>
      <c r="R1273" s="8"/>
      <c r="S1273" s="9"/>
      <c r="T1273" s="9"/>
      <c r="U1273" s="8"/>
      <c r="V1273" s="9"/>
      <c r="W1273" s="9"/>
      <c r="X1273" s="9"/>
      <c r="Y1273" s="8"/>
      <c r="Z1273" s="9"/>
      <c r="AA1273" s="8"/>
      <c r="AT1273" s="8"/>
      <c r="AV1273" s="31"/>
      <c r="AY1273" s="31"/>
      <c r="AZ1273" s="21"/>
      <c r="BA1273" s="23"/>
      <c r="BN1273" s="18"/>
      <c r="BP1273" s="54"/>
      <c r="BR1273" s="54"/>
      <c r="BT1273" s="18"/>
      <c r="BV1273" s="18"/>
      <c r="BW1273" s="18"/>
      <c r="CD1273" s="18"/>
      <c r="CG1273" s="18"/>
      <c r="CR1273" s="18"/>
      <c r="CV1273" s="18"/>
      <c r="DA1273" s="18"/>
      <c r="DL1273" s="18"/>
      <c r="DN1273" s="18"/>
      <c r="DS1273" s="43" t="s">
        <v>397</v>
      </c>
    </row>
    <row r="1274" spans="4:123" x14ac:dyDescent="0.25">
      <c r="D1274" s="12"/>
      <c r="E1274" s="14"/>
      <c r="H1274" s="16"/>
      <c r="I1274" s="11"/>
      <c r="J1274" s="39"/>
      <c r="K1274" s="39"/>
      <c r="L1274" s="39"/>
      <c r="M1274" s="39"/>
      <c r="N1274" s="42"/>
      <c r="O1274" s="8"/>
      <c r="P1274" s="9"/>
      <c r="Q1274" s="9"/>
      <c r="R1274" s="8"/>
      <c r="S1274" s="9"/>
      <c r="T1274" s="9"/>
      <c r="U1274" s="8"/>
      <c r="V1274" s="9"/>
      <c r="W1274" s="9"/>
      <c r="X1274" s="9"/>
      <c r="Y1274" s="8"/>
      <c r="Z1274" s="9"/>
      <c r="AA1274" s="8"/>
      <c r="AT1274" s="8"/>
      <c r="AV1274" s="31"/>
      <c r="AY1274" s="31"/>
      <c r="AZ1274" s="21"/>
      <c r="BA1274" s="23"/>
      <c r="BN1274" s="18"/>
      <c r="BP1274" s="54"/>
      <c r="BR1274" s="54"/>
      <c r="BT1274" s="18"/>
      <c r="BV1274" s="18"/>
      <c r="BW1274" s="18"/>
      <c r="CD1274" s="18"/>
      <c r="CG1274" s="18"/>
      <c r="CR1274" s="18"/>
      <c r="CV1274" s="18"/>
      <c r="DA1274" s="18"/>
      <c r="DL1274" s="18"/>
      <c r="DN1274" s="18"/>
      <c r="DS1274" s="43" t="s">
        <v>397</v>
      </c>
    </row>
    <row r="1275" spans="4:123" x14ac:dyDescent="0.25">
      <c r="D1275" s="12"/>
      <c r="E1275" s="14"/>
      <c r="H1275" s="16"/>
      <c r="I1275" s="11"/>
      <c r="J1275" s="39"/>
      <c r="K1275" s="39"/>
      <c r="L1275" s="39"/>
      <c r="M1275" s="39"/>
      <c r="N1275" s="42"/>
      <c r="O1275" s="8"/>
      <c r="P1275" s="9"/>
      <c r="Q1275" s="9"/>
      <c r="R1275" s="8"/>
      <c r="S1275" s="9"/>
      <c r="T1275" s="9"/>
      <c r="U1275" s="8"/>
      <c r="V1275" s="9"/>
      <c r="W1275" s="9"/>
      <c r="X1275" s="9"/>
      <c r="Y1275" s="8"/>
      <c r="Z1275" s="9"/>
      <c r="AA1275" s="8"/>
      <c r="AT1275" s="8"/>
      <c r="AV1275" s="31"/>
      <c r="AY1275" s="31"/>
      <c r="AZ1275" s="21"/>
      <c r="BA1275" s="23"/>
      <c r="BN1275" s="18"/>
      <c r="BP1275" s="54"/>
      <c r="BR1275" s="54"/>
      <c r="BT1275" s="18"/>
      <c r="BV1275" s="18"/>
      <c r="BW1275" s="18"/>
      <c r="CD1275" s="18"/>
      <c r="CG1275" s="18"/>
      <c r="CR1275" s="18"/>
      <c r="CV1275" s="18"/>
      <c r="DA1275" s="18"/>
      <c r="DL1275" s="18"/>
      <c r="DN1275" s="18"/>
      <c r="DS1275" s="43" t="s">
        <v>397</v>
      </c>
    </row>
    <row r="1276" spans="4:123" x14ac:dyDescent="0.25">
      <c r="D1276" s="12"/>
      <c r="E1276" s="14"/>
      <c r="H1276" s="16"/>
      <c r="I1276" s="11"/>
      <c r="J1276" s="39"/>
      <c r="K1276" s="39"/>
      <c r="L1276" s="39"/>
      <c r="M1276" s="39"/>
      <c r="N1276" s="42"/>
      <c r="O1276" s="8"/>
      <c r="P1276" s="9"/>
      <c r="Q1276" s="9"/>
      <c r="R1276" s="8"/>
      <c r="S1276" s="9"/>
      <c r="T1276" s="9"/>
      <c r="U1276" s="8"/>
      <c r="V1276" s="9"/>
      <c r="W1276" s="9"/>
      <c r="X1276" s="9"/>
      <c r="Y1276" s="8"/>
      <c r="Z1276" s="9"/>
      <c r="AA1276" s="8"/>
      <c r="AT1276" s="8"/>
      <c r="AV1276" s="31"/>
      <c r="AY1276" s="31"/>
      <c r="AZ1276" s="21"/>
      <c r="BA1276" s="23"/>
      <c r="BN1276" s="18"/>
      <c r="BP1276" s="54"/>
      <c r="BR1276" s="54"/>
      <c r="BT1276" s="18"/>
      <c r="BV1276" s="18"/>
      <c r="BW1276" s="18"/>
      <c r="CD1276" s="18"/>
      <c r="CG1276" s="18"/>
      <c r="CR1276" s="18"/>
      <c r="CV1276" s="18"/>
      <c r="DA1276" s="18"/>
      <c r="DL1276" s="18"/>
      <c r="DN1276" s="18"/>
      <c r="DS1276" s="43" t="s">
        <v>397</v>
      </c>
    </row>
    <row r="1277" spans="4:123" x14ac:dyDescent="0.25">
      <c r="D1277" s="12"/>
      <c r="E1277" s="14"/>
      <c r="H1277" s="16"/>
      <c r="I1277" s="11"/>
      <c r="J1277" s="39"/>
      <c r="K1277" s="39"/>
      <c r="L1277" s="39"/>
      <c r="M1277" s="39"/>
      <c r="N1277" s="42"/>
      <c r="O1277" s="8"/>
      <c r="P1277" s="9"/>
      <c r="Q1277" s="9"/>
      <c r="R1277" s="8"/>
      <c r="S1277" s="9"/>
      <c r="T1277" s="9"/>
      <c r="U1277" s="8"/>
      <c r="V1277" s="9"/>
      <c r="W1277" s="9"/>
      <c r="X1277" s="9"/>
      <c r="Y1277" s="8"/>
      <c r="Z1277" s="9"/>
      <c r="AA1277" s="8"/>
      <c r="AT1277" s="8"/>
      <c r="AV1277" s="31"/>
      <c r="AY1277" s="31"/>
      <c r="AZ1277" s="21"/>
      <c r="BA1277" s="23"/>
      <c r="BN1277" s="18"/>
      <c r="BP1277" s="54"/>
      <c r="BR1277" s="54"/>
      <c r="BT1277" s="18"/>
      <c r="BV1277" s="18"/>
      <c r="BW1277" s="18"/>
      <c r="CD1277" s="18"/>
      <c r="CG1277" s="18"/>
      <c r="CR1277" s="18"/>
      <c r="CV1277" s="18"/>
      <c r="DA1277" s="18"/>
      <c r="DL1277" s="18"/>
      <c r="DN1277" s="18"/>
      <c r="DS1277" s="43" t="s">
        <v>397</v>
      </c>
    </row>
    <row r="1278" spans="4:123" x14ac:dyDescent="0.25">
      <c r="D1278" s="12"/>
      <c r="E1278" s="14"/>
      <c r="H1278" s="16"/>
      <c r="I1278" s="11"/>
      <c r="J1278" s="39"/>
      <c r="K1278" s="39"/>
      <c r="L1278" s="39"/>
      <c r="M1278" s="39"/>
      <c r="N1278" s="42"/>
      <c r="O1278" s="8"/>
      <c r="P1278" s="9"/>
      <c r="Q1278" s="9"/>
      <c r="R1278" s="8"/>
      <c r="S1278" s="9"/>
      <c r="T1278" s="9"/>
      <c r="U1278" s="8"/>
      <c r="V1278" s="9"/>
      <c r="W1278" s="9"/>
      <c r="X1278" s="9"/>
      <c r="Y1278" s="8"/>
      <c r="Z1278" s="9"/>
      <c r="AA1278" s="8"/>
      <c r="AT1278" s="8"/>
      <c r="AV1278" s="31"/>
      <c r="AY1278" s="31"/>
      <c r="AZ1278" s="21"/>
      <c r="BA1278" s="23"/>
      <c r="BN1278" s="18"/>
      <c r="BP1278" s="54"/>
      <c r="BR1278" s="54"/>
      <c r="BT1278" s="18"/>
      <c r="BV1278" s="18"/>
      <c r="BW1278" s="18"/>
      <c r="CD1278" s="18"/>
      <c r="CG1278" s="18"/>
      <c r="CR1278" s="18"/>
      <c r="CV1278" s="18"/>
      <c r="DA1278" s="18"/>
      <c r="DL1278" s="18"/>
      <c r="DN1278" s="18"/>
      <c r="DS1278" s="43" t="s">
        <v>397</v>
      </c>
    </row>
    <row r="1279" spans="4:123" x14ac:dyDescent="0.25">
      <c r="D1279" s="12"/>
      <c r="E1279" s="14"/>
      <c r="H1279" s="16"/>
      <c r="I1279" s="11"/>
      <c r="J1279" s="39"/>
      <c r="K1279" s="39"/>
      <c r="L1279" s="39"/>
      <c r="M1279" s="39"/>
      <c r="N1279" s="42"/>
      <c r="O1279" s="8"/>
      <c r="P1279" s="9"/>
      <c r="Q1279" s="9"/>
      <c r="R1279" s="8"/>
      <c r="S1279" s="9"/>
      <c r="T1279" s="9"/>
      <c r="U1279" s="8"/>
      <c r="V1279" s="9"/>
      <c r="W1279" s="9"/>
      <c r="X1279" s="9"/>
      <c r="Y1279" s="8"/>
      <c r="Z1279" s="9"/>
      <c r="AA1279" s="8"/>
      <c r="AT1279" s="8"/>
      <c r="AV1279" s="31"/>
      <c r="AY1279" s="31"/>
      <c r="AZ1279" s="21"/>
      <c r="BA1279" s="23"/>
      <c r="BN1279" s="18"/>
      <c r="BP1279" s="54"/>
      <c r="BR1279" s="54"/>
      <c r="BT1279" s="18"/>
      <c r="BV1279" s="18"/>
      <c r="BW1279" s="18"/>
      <c r="CD1279" s="18"/>
      <c r="CG1279" s="18"/>
      <c r="CR1279" s="18"/>
      <c r="CV1279" s="18"/>
      <c r="DA1279" s="18"/>
      <c r="DL1279" s="18"/>
      <c r="DN1279" s="18"/>
      <c r="DS1279" s="43" t="s">
        <v>397</v>
      </c>
    </row>
    <row r="1280" spans="4:123" x14ac:dyDescent="0.25">
      <c r="D1280" s="12"/>
      <c r="E1280" s="14"/>
      <c r="H1280" s="16"/>
      <c r="I1280" s="11"/>
      <c r="J1280" s="39"/>
      <c r="K1280" s="39"/>
      <c r="L1280" s="39"/>
      <c r="M1280" s="39"/>
      <c r="N1280" s="42"/>
      <c r="O1280" s="8"/>
      <c r="P1280" s="9"/>
      <c r="Q1280" s="9"/>
      <c r="R1280" s="8"/>
      <c r="S1280" s="9"/>
      <c r="T1280" s="9"/>
      <c r="U1280" s="8"/>
      <c r="V1280" s="9"/>
      <c r="W1280" s="9"/>
      <c r="X1280" s="9"/>
      <c r="Y1280" s="8"/>
      <c r="Z1280" s="9"/>
      <c r="AA1280" s="8"/>
      <c r="AT1280" s="8"/>
      <c r="AV1280" s="31"/>
      <c r="AY1280" s="31"/>
      <c r="AZ1280" s="21"/>
      <c r="BA1280" s="23"/>
      <c r="BN1280" s="18"/>
      <c r="BP1280" s="54"/>
      <c r="BR1280" s="54"/>
      <c r="BT1280" s="18"/>
      <c r="BV1280" s="18"/>
      <c r="BW1280" s="18"/>
      <c r="CD1280" s="18"/>
      <c r="CG1280" s="18"/>
      <c r="CR1280" s="18"/>
      <c r="CV1280" s="18"/>
      <c r="DA1280" s="18"/>
      <c r="DL1280" s="18"/>
      <c r="DN1280" s="18"/>
      <c r="DS1280" s="43" t="s">
        <v>397</v>
      </c>
    </row>
    <row r="1281" spans="4:123" x14ac:dyDescent="0.25">
      <c r="D1281" s="12"/>
      <c r="E1281" s="14"/>
      <c r="H1281" s="16"/>
      <c r="I1281" s="11"/>
      <c r="J1281" s="39"/>
      <c r="K1281" s="39"/>
      <c r="L1281" s="39"/>
      <c r="M1281" s="39"/>
      <c r="N1281" s="42"/>
      <c r="O1281" s="8"/>
      <c r="P1281" s="9"/>
      <c r="Q1281" s="9"/>
      <c r="R1281" s="8"/>
      <c r="S1281" s="9"/>
      <c r="T1281" s="9"/>
      <c r="U1281" s="8"/>
      <c r="V1281" s="9"/>
      <c r="W1281" s="9"/>
      <c r="X1281" s="9"/>
      <c r="Y1281" s="8"/>
      <c r="Z1281" s="9"/>
      <c r="AA1281" s="8"/>
      <c r="AT1281" s="8"/>
      <c r="AV1281" s="31"/>
      <c r="AY1281" s="31"/>
      <c r="AZ1281" s="21"/>
      <c r="BA1281" s="23"/>
      <c r="BN1281" s="18"/>
      <c r="BP1281" s="54"/>
      <c r="BR1281" s="54"/>
      <c r="BT1281" s="18"/>
      <c r="BV1281" s="18"/>
      <c r="BW1281" s="18"/>
      <c r="CD1281" s="18"/>
      <c r="CG1281" s="18"/>
      <c r="CR1281" s="18"/>
      <c r="CV1281" s="18"/>
      <c r="DA1281" s="18"/>
      <c r="DL1281" s="18"/>
      <c r="DN1281" s="18"/>
      <c r="DS1281" s="43" t="s">
        <v>397</v>
      </c>
    </row>
    <row r="1282" spans="4:123" x14ac:dyDescent="0.25">
      <c r="D1282" s="12"/>
      <c r="E1282" s="14"/>
      <c r="H1282" s="16"/>
      <c r="I1282" s="11"/>
      <c r="J1282" s="39"/>
      <c r="K1282" s="39"/>
      <c r="L1282" s="39"/>
      <c r="M1282" s="39"/>
      <c r="N1282" s="42"/>
      <c r="O1282" s="8"/>
      <c r="P1282" s="9"/>
      <c r="Q1282" s="9"/>
      <c r="R1282" s="8"/>
      <c r="S1282" s="9"/>
      <c r="T1282" s="9"/>
      <c r="U1282" s="8"/>
      <c r="V1282" s="9"/>
      <c r="W1282" s="9"/>
      <c r="X1282" s="9"/>
      <c r="Y1282" s="8"/>
      <c r="Z1282" s="9"/>
      <c r="AA1282" s="8"/>
      <c r="AT1282" s="8"/>
      <c r="AV1282" s="31"/>
      <c r="AY1282" s="31"/>
      <c r="AZ1282" s="21"/>
      <c r="BA1282" s="23"/>
      <c r="BN1282" s="18"/>
      <c r="BP1282" s="54"/>
      <c r="BR1282" s="54"/>
      <c r="BT1282" s="18"/>
      <c r="BV1282" s="18"/>
      <c r="BW1282" s="18"/>
      <c r="CD1282" s="18"/>
      <c r="CG1282" s="18"/>
      <c r="CR1282" s="18"/>
      <c r="CV1282" s="18"/>
      <c r="DA1282" s="18"/>
      <c r="DL1282" s="18"/>
      <c r="DN1282" s="18"/>
      <c r="DS1282" s="43" t="s">
        <v>397</v>
      </c>
    </row>
    <row r="1283" spans="4:123" x14ac:dyDescent="0.25">
      <c r="D1283" s="12"/>
      <c r="E1283" s="14"/>
      <c r="H1283" s="16"/>
      <c r="I1283" s="11"/>
      <c r="J1283" s="39"/>
      <c r="K1283" s="39"/>
      <c r="L1283" s="39"/>
      <c r="M1283" s="39"/>
      <c r="N1283" s="42"/>
      <c r="O1283" s="8"/>
      <c r="P1283" s="9"/>
      <c r="Q1283" s="9"/>
      <c r="R1283" s="8"/>
      <c r="S1283" s="9"/>
      <c r="T1283" s="9"/>
      <c r="U1283" s="8"/>
      <c r="V1283" s="9"/>
      <c r="W1283" s="9"/>
      <c r="X1283" s="9"/>
      <c r="Y1283" s="8"/>
      <c r="Z1283" s="9"/>
      <c r="AA1283" s="8"/>
      <c r="AT1283" s="8"/>
      <c r="AV1283" s="31"/>
      <c r="AY1283" s="31"/>
      <c r="AZ1283" s="21"/>
      <c r="BA1283" s="23"/>
      <c r="BN1283" s="18"/>
      <c r="BP1283" s="54"/>
      <c r="BR1283" s="54"/>
      <c r="BT1283" s="18"/>
      <c r="BV1283" s="18"/>
      <c r="BW1283" s="18"/>
      <c r="CD1283" s="18"/>
      <c r="CG1283" s="18"/>
      <c r="CR1283" s="18"/>
      <c r="CV1283" s="18"/>
      <c r="DA1283" s="18"/>
      <c r="DL1283" s="18"/>
      <c r="DN1283" s="18"/>
      <c r="DS1283" s="43" t="s">
        <v>397</v>
      </c>
    </row>
    <row r="1284" spans="4:123" x14ac:dyDescent="0.25">
      <c r="D1284" s="12"/>
      <c r="E1284" s="14"/>
      <c r="H1284" s="16"/>
      <c r="I1284" s="11"/>
      <c r="J1284" s="39"/>
      <c r="K1284" s="39"/>
      <c r="L1284" s="39"/>
      <c r="M1284" s="39"/>
      <c r="N1284" s="42"/>
      <c r="O1284" s="8"/>
      <c r="P1284" s="9"/>
      <c r="Q1284" s="9"/>
      <c r="R1284" s="8"/>
      <c r="S1284" s="9"/>
      <c r="T1284" s="9"/>
      <c r="U1284" s="8"/>
      <c r="V1284" s="9"/>
      <c r="W1284" s="9"/>
      <c r="X1284" s="9"/>
      <c r="Y1284" s="8"/>
      <c r="Z1284" s="9"/>
      <c r="AA1284" s="8"/>
      <c r="AT1284" s="8"/>
      <c r="AV1284" s="31"/>
      <c r="AY1284" s="31"/>
      <c r="AZ1284" s="21"/>
      <c r="BA1284" s="23"/>
      <c r="BN1284" s="18"/>
      <c r="BP1284" s="54"/>
      <c r="BR1284" s="54"/>
      <c r="BT1284" s="18"/>
      <c r="BV1284" s="18"/>
      <c r="BW1284" s="18"/>
      <c r="CD1284" s="18"/>
      <c r="CG1284" s="18"/>
      <c r="CR1284" s="18"/>
      <c r="CV1284" s="18"/>
      <c r="DA1284" s="18"/>
      <c r="DL1284" s="18"/>
      <c r="DN1284" s="18"/>
      <c r="DS1284" s="43" t="s">
        <v>397</v>
      </c>
    </row>
    <row r="1285" spans="4:123" x14ac:dyDescent="0.25">
      <c r="D1285" s="12"/>
      <c r="E1285" s="14"/>
      <c r="H1285" s="16"/>
      <c r="I1285" s="11"/>
      <c r="J1285" s="39"/>
      <c r="K1285" s="39"/>
      <c r="L1285" s="39"/>
      <c r="M1285" s="39"/>
      <c r="N1285" s="42"/>
      <c r="O1285" s="8"/>
      <c r="P1285" s="9"/>
      <c r="Q1285" s="9"/>
      <c r="R1285" s="8"/>
      <c r="S1285" s="9"/>
      <c r="T1285" s="9"/>
      <c r="U1285" s="8"/>
      <c r="V1285" s="9"/>
      <c r="W1285" s="9"/>
      <c r="X1285" s="9"/>
      <c r="Y1285" s="8"/>
      <c r="Z1285" s="9"/>
      <c r="AA1285" s="8"/>
      <c r="AT1285" s="8"/>
      <c r="AV1285" s="31"/>
      <c r="AY1285" s="31"/>
      <c r="AZ1285" s="21"/>
      <c r="BA1285" s="23"/>
      <c r="BN1285" s="18"/>
      <c r="BP1285" s="54"/>
      <c r="BR1285" s="54"/>
      <c r="BT1285" s="18"/>
      <c r="BV1285" s="18"/>
      <c r="BW1285" s="18"/>
      <c r="CD1285" s="18"/>
      <c r="CG1285" s="18"/>
      <c r="CR1285" s="18"/>
      <c r="CV1285" s="18"/>
      <c r="DA1285" s="18"/>
      <c r="DL1285" s="18"/>
      <c r="DN1285" s="18"/>
      <c r="DS1285" s="43" t="s">
        <v>397</v>
      </c>
    </row>
    <row r="1286" spans="4:123" x14ac:dyDescent="0.25">
      <c r="D1286" s="12"/>
      <c r="E1286" s="14"/>
      <c r="H1286" s="16"/>
      <c r="I1286" s="11"/>
      <c r="J1286" s="39"/>
      <c r="K1286" s="39"/>
      <c r="L1286" s="39"/>
      <c r="M1286" s="39"/>
      <c r="N1286" s="42"/>
      <c r="O1286" s="8"/>
      <c r="P1286" s="9"/>
      <c r="Q1286" s="9"/>
      <c r="R1286" s="8"/>
      <c r="S1286" s="9"/>
      <c r="T1286" s="9"/>
      <c r="U1286" s="8"/>
      <c r="V1286" s="9"/>
      <c r="W1286" s="9"/>
      <c r="X1286" s="9"/>
      <c r="Y1286" s="8"/>
      <c r="Z1286" s="9"/>
      <c r="AA1286" s="8"/>
      <c r="AT1286" s="8"/>
      <c r="AV1286" s="31"/>
      <c r="AY1286" s="31"/>
      <c r="AZ1286" s="21"/>
      <c r="BA1286" s="23"/>
      <c r="BN1286" s="18"/>
      <c r="BP1286" s="54"/>
      <c r="BR1286" s="54"/>
      <c r="BT1286" s="18"/>
      <c r="BV1286" s="18"/>
      <c r="BW1286" s="18"/>
      <c r="CD1286" s="18"/>
      <c r="CG1286" s="18"/>
      <c r="CR1286" s="18"/>
      <c r="CV1286" s="18"/>
      <c r="DA1286" s="18"/>
      <c r="DL1286" s="18"/>
      <c r="DN1286" s="18"/>
      <c r="DS1286" s="43" t="s">
        <v>397</v>
      </c>
    </row>
    <row r="1287" spans="4:123" x14ac:dyDescent="0.25">
      <c r="D1287" s="12"/>
      <c r="E1287" s="14"/>
      <c r="H1287" s="16"/>
      <c r="I1287" s="11"/>
      <c r="J1287" s="39"/>
      <c r="K1287" s="39"/>
      <c r="L1287" s="39"/>
      <c r="M1287" s="39"/>
      <c r="N1287" s="42"/>
      <c r="O1287" s="8"/>
      <c r="P1287" s="9"/>
      <c r="Q1287" s="9"/>
      <c r="R1287" s="8"/>
      <c r="S1287" s="9"/>
      <c r="T1287" s="9"/>
      <c r="U1287" s="8"/>
      <c r="V1287" s="9"/>
      <c r="W1287" s="9"/>
      <c r="X1287" s="9"/>
      <c r="Y1287" s="8"/>
      <c r="Z1287" s="9"/>
      <c r="AA1287" s="8"/>
      <c r="AT1287" s="8"/>
      <c r="AV1287" s="31"/>
      <c r="AY1287" s="31"/>
      <c r="AZ1287" s="21"/>
      <c r="BA1287" s="23"/>
      <c r="BN1287" s="18"/>
      <c r="BP1287" s="54"/>
      <c r="BR1287" s="54"/>
      <c r="BT1287" s="18"/>
      <c r="BV1287" s="18"/>
      <c r="BW1287" s="18"/>
      <c r="CD1287" s="18"/>
      <c r="CG1287" s="18"/>
      <c r="CR1287" s="18"/>
      <c r="CV1287" s="18"/>
      <c r="DA1287" s="18"/>
      <c r="DL1287" s="18"/>
      <c r="DN1287" s="18"/>
      <c r="DS1287" s="43" t="s">
        <v>397</v>
      </c>
    </row>
    <row r="1288" spans="4:123" x14ac:dyDescent="0.25">
      <c r="D1288" s="12"/>
      <c r="E1288" s="14"/>
      <c r="H1288" s="16"/>
      <c r="I1288" s="11"/>
      <c r="J1288" s="39"/>
      <c r="K1288" s="39"/>
      <c r="L1288" s="39"/>
      <c r="M1288" s="39"/>
      <c r="N1288" s="42"/>
      <c r="O1288" s="8"/>
      <c r="P1288" s="9"/>
      <c r="Q1288" s="9"/>
      <c r="R1288" s="8"/>
      <c r="S1288" s="9"/>
      <c r="T1288" s="9"/>
      <c r="U1288" s="8"/>
      <c r="V1288" s="9"/>
      <c r="W1288" s="9"/>
      <c r="X1288" s="9"/>
      <c r="Y1288" s="8"/>
      <c r="Z1288" s="9"/>
      <c r="AA1288" s="8"/>
      <c r="AT1288" s="8"/>
      <c r="AV1288" s="31"/>
      <c r="AY1288" s="31"/>
      <c r="AZ1288" s="21"/>
      <c r="BA1288" s="23"/>
      <c r="BN1288" s="18"/>
      <c r="BP1288" s="54"/>
      <c r="BR1288" s="54"/>
      <c r="BT1288" s="18"/>
      <c r="BV1288" s="18"/>
      <c r="BW1288" s="18"/>
      <c r="CD1288" s="18"/>
      <c r="CG1288" s="18"/>
      <c r="CR1288" s="18"/>
      <c r="CV1288" s="18"/>
      <c r="DA1288" s="18"/>
      <c r="DL1288" s="18"/>
      <c r="DN1288" s="18"/>
      <c r="DS1288" s="43" t="s">
        <v>397</v>
      </c>
    </row>
    <row r="1289" spans="4:123" x14ac:dyDescent="0.25">
      <c r="D1289" s="12"/>
      <c r="E1289" s="14"/>
      <c r="H1289" s="16"/>
      <c r="I1289" s="11"/>
      <c r="J1289" s="39"/>
      <c r="K1289" s="39"/>
      <c r="L1289" s="39"/>
      <c r="M1289" s="39"/>
      <c r="N1289" s="42"/>
      <c r="O1289" s="8"/>
      <c r="P1289" s="9"/>
      <c r="Q1289" s="9"/>
      <c r="R1289" s="8"/>
      <c r="S1289" s="9"/>
      <c r="T1289" s="9"/>
      <c r="U1289" s="8"/>
      <c r="V1289" s="9"/>
      <c r="W1289" s="9"/>
      <c r="X1289" s="9"/>
      <c r="Y1289" s="8"/>
      <c r="Z1289" s="9"/>
      <c r="AA1289" s="8"/>
      <c r="AT1289" s="8"/>
      <c r="AV1289" s="31"/>
      <c r="AY1289" s="31"/>
      <c r="AZ1289" s="21"/>
      <c r="BA1289" s="23"/>
      <c r="BN1289" s="18"/>
      <c r="BP1289" s="54"/>
      <c r="BR1289" s="54"/>
      <c r="BT1289" s="18"/>
      <c r="BV1289" s="18"/>
      <c r="BW1289" s="18"/>
      <c r="CD1289" s="18"/>
      <c r="CG1289" s="18"/>
      <c r="CR1289" s="18"/>
      <c r="CV1289" s="18"/>
      <c r="DA1289" s="18"/>
      <c r="DL1289" s="18"/>
      <c r="DN1289" s="18"/>
      <c r="DS1289" s="43" t="s">
        <v>397</v>
      </c>
    </row>
    <row r="1290" spans="4:123" x14ac:dyDescent="0.25">
      <c r="D1290" s="12"/>
      <c r="E1290" s="14"/>
      <c r="H1290" s="16"/>
      <c r="I1290" s="11"/>
      <c r="J1290" s="39"/>
      <c r="K1290" s="39"/>
      <c r="L1290" s="39"/>
      <c r="M1290" s="39"/>
      <c r="N1290" s="42"/>
      <c r="O1290" s="8"/>
      <c r="P1290" s="9"/>
      <c r="Q1290" s="9"/>
      <c r="R1290" s="8"/>
      <c r="S1290" s="9"/>
      <c r="T1290" s="9"/>
      <c r="U1290" s="8"/>
      <c r="V1290" s="9"/>
      <c r="W1290" s="9"/>
      <c r="X1290" s="9"/>
      <c r="Y1290" s="8"/>
      <c r="Z1290" s="9"/>
      <c r="AA1290" s="8"/>
      <c r="AT1290" s="8"/>
      <c r="AV1290" s="31"/>
      <c r="AY1290" s="31"/>
      <c r="AZ1290" s="21"/>
      <c r="BA1290" s="23"/>
      <c r="BN1290" s="18"/>
      <c r="BP1290" s="54"/>
      <c r="BR1290" s="54"/>
      <c r="BT1290" s="18"/>
      <c r="BV1290" s="18"/>
      <c r="BW1290" s="18"/>
      <c r="CD1290" s="18"/>
      <c r="CG1290" s="18"/>
      <c r="CR1290" s="18"/>
      <c r="CV1290" s="18"/>
      <c r="DA1290" s="18"/>
      <c r="DL1290" s="18"/>
      <c r="DN1290" s="18"/>
      <c r="DS1290" s="43" t="s">
        <v>397</v>
      </c>
    </row>
    <row r="1291" spans="4:123" x14ac:dyDescent="0.25">
      <c r="D1291" s="12"/>
      <c r="E1291" s="14"/>
      <c r="H1291" s="16"/>
      <c r="I1291" s="11"/>
      <c r="J1291" s="39"/>
      <c r="K1291" s="39"/>
      <c r="L1291" s="39"/>
      <c r="M1291" s="39"/>
      <c r="N1291" s="42"/>
      <c r="O1291" s="8"/>
      <c r="P1291" s="9"/>
      <c r="Q1291" s="9"/>
      <c r="R1291" s="8"/>
      <c r="S1291" s="9"/>
      <c r="T1291" s="9"/>
      <c r="U1291" s="8"/>
      <c r="V1291" s="9"/>
      <c r="W1291" s="9"/>
      <c r="X1291" s="9"/>
      <c r="Y1291" s="8"/>
      <c r="Z1291" s="9"/>
      <c r="AA1291" s="8"/>
      <c r="AT1291" s="8"/>
      <c r="AV1291" s="31"/>
      <c r="AY1291" s="31"/>
      <c r="AZ1291" s="21"/>
      <c r="BA1291" s="23"/>
      <c r="BN1291" s="18"/>
      <c r="BP1291" s="54"/>
      <c r="BR1291" s="54"/>
      <c r="BT1291" s="18"/>
      <c r="BV1291" s="18"/>
      <c r="BW1291" s="18"/>
      <c r="CD1291" s="18"/>
      <c r="CG1291" s="18"/>
      <c r="CR1291" s="18"/>
      <c r="CV1291" s="18"/>
      <c r="DA1291" s="18"/>
      <c r="DL1291" s="18"/>
      <c r="DN1291" s="18"/>
      <c r="DS1291" s="43" t="s">
        <v>397</v>
      </c>
    </row>
    <row r="1292" spans="4:123" x14ac:dyDescent="0.25">
      <c r="D1292" s="12"/>
      <c r="E1292" s="14"/>
      <c r="H1292" s="16"/>
      <c r="I1292" s="11"/>
      <c r="J1292" s="39"/>
      <c r="K1292" s="39"/>
      <c r="L1292" s="39"/>
      <c r="M1292" s="39"/>
      <c r="N1292" s="42"/>
      <c r="O1292" s="8"/>
      <c r="P1292" s="9"/>
      <c r="Q1292" s="9"/>
      <c r="R1292" s="8"/>
      <c r="S1292" s="9"/>
      <c r="T1292" s="9"/>
      <c r="U1292" s="8"/>
      <c r="V1292" s="9"/>
      <c r="W1292" s="9"/>
      <c r="X1292" s="9"/>
      <c r="Y1292" s="8"/>
      <c r="Z1292" s="9"/>
      <c r="AA1292" s="8"/>
      <c r="AT1292" s="8"/>
      <c r="AV1292" s="31"/>
      <c r="AY1292" s="31"/>
      <c r="AZ1292" s="21"/>
      <c r="BA1292" s="23"/>
      <c r="BN1292" s="18"/>
      <c r="BP1292" s="54"/>
      <c r="BR1292" s="54"/>
      <c r="BT1292" s="18"/>
      <c r="BV1292" s="18"/>
      <c r="BW1292" s="18"/>
      <c r="CD1292" s="18"/>
      <c r="CG1292" s="18"/>
      <c r="CR1292" s="18"/>
      <c r="CV1292" s="18"/>
      <c r="DA1292" s="18"/>
      <c r="DL1292" s="18"/>
      <c r="DN1292" s="18"/>
      <c r="DS1292" s="43" t="s">
        <v>397</v>
      </c>
    </row>
    <row r="1293" spans="4:123" x14ac:dyDescent="0.25">
      <c r="D1293" s="12"/>
      <c r="E1293" s="14"/>
      <c r="H1293" s="16"/>
      <c r="I1293" s="11"/>
      <c r="J1293" s="39"/>
      <c r="K1293" s="39"/>
      <c r="L1293" s="39"/>
      <c r="M1293" s="39"/>
      <c r="N1293" s="42"/>
      <c r="O1293" s="8"/>
      <c r="P1293" s="9"/>
      <c r="Q1293" s="9"/>
      <c r="R1293" s="8"/>
      <c r="S1293" s="9"/>
      <c r="T1293" s="9"/>
      <c r="U1293" s="8"/>
      <c r="V1293" s="9"/>
      <c r="W1293" s="9"/>
      <c r="X1293" s="9"/>
      <c r="Y1293" s="8"/>
      <c r="Z1293" s="9"/>
      <c r="AA1293" s="8"/>
      <c r="AT1293" s="8"/>
      <c r="AV1293" s="31"/>
      <c r="AY1293" s="31"/>
      <c r="AZ1293" s="21"/>
      <c r="BA1293" s="23"/>
      <c r="BN1293" s="18"/>
      <c r="BP1293" s="54"/>
      <c r="BR1293" s="54"/>
      <c r="BT1293" s="18"/>
      <c r="BV1293" s="18"/>
      <c r="BW1293" s="18"/>
      <c r="CD1293" s="18"/>
      <c r="CG1293" s="18"/>
      <c r="CR1293" s="18"/>
      <c r="CV1293" s="18"/>
      <c r="DA1293" s="18"/>
      <c r="DL1293" s="18"/>
      <c r="DN1293" s="18"/>
      <c r="DS1293" s="43" t="s">
        <v>397</v>
      </c>
    </row>
    <row r="1294" spans="4:123" x14ac:dyDescent="0.25">
      <c r="D1294" s="12"/>
      <c r="E1294" s="14"/>
      <c r="H1294" s="16"/>
      <c r="I1294" s="11"/>
      <c r="J1294" s="39"/>
      <c r="K1294" s="39"/>
      <c r="L1294" s="39"/>
      <c r="M1294" s="39"/>
      <c r="N1294" s="42"/>
      <c r="O1294" s="8"/>
      <c r="P1294" s="9"/>
      <c r="Q1294" s="9"/>
      <c r="R1294" s="8"/>
      <c r="S1294" s="9"/>
      <c r="T1294" s="9"/>
      <c r="U1294" s="8"/>
      <c r="V1294" s="9"/>
      <c r="W1294" s="9"/>
      <c r="X1294" s="9"/>
      <c r="Y1294" s="8"/>
      <c r="Z1294" s="9"/>
      <c r="AA1294" s="8"/>
      <c r="AT1294" s="8"/>
      <c r="AV1294" s="31"/>
      <c r="AY1294" s="31"/>
      <c r="AZ1294" s="21"/>
      <c r="BA1294" s="23"/>
      <c r="BN1294" s="18"/>
      <c r="BP1294" s="54"/>
      <c r="BR1294" s="54"/>
      <c r="BT1294" s="18"/>
      <c r="BV1294" s="18"/>
      <c r="BW1294" s="18"/>
      <c r="CD1294" s="18"/>
      <c r="CG1294" s="18"/>
      <c r="CR1294" s="18"/>
      <c r="CV1294" s="18"/>
      <c r="DA1294" s="18"/>
      <c r="DL1294" s="18"/>
      <c r="DN1294" s="18"/>
      <c r="DS1294" s="43" t="s">
        <v>397</v>
      </c>
    </row>
    <row r="1295" spans="4:123" x14ac:dyDescent="0.25">
      <c r="D1295" s="12"/>
      <c r="E1295" s="14"/>
      <c r="H1295" s="16"/>
      <c r="I1295" s="11"/>
      <c r="J1295" s="39"/>
      <c r="K1295" s="39"/>
      <c r="L1295" s="39"/>
      <c r="M1295" s="39"/>
      <c r="N1295" s="42"/>
      <c r="O1295" s="8"/>
      <c r="P1295" s="9"/>
      <c r="Q1295" s="9"/>
      <c r="R1295" s="8"/>
      <c r="S1295" s="9"/>
      <c r="T1295" s="9"/>
      <c r="U1295" s="8"/>
      <c r="V1295" s="9"/>
      <c r="W1295" s="9"/>
      <c r="X1295" s="9"/>
      <c r="Y1295" s="8"/>
      <c r="Z1295" s="9"/>
      <c r="AA1295" s="8"/>
      <c r="AT1295" s="8"/>
      <c r="AV1295" s="31"/>
      <c r="AY1295" s="31"/>
      <c r="AZ1295" s="21"/>
      <c r="BA1295" s="23"/>
      <c r="BN1295" s="18"/>
      <c r="BP1295" s="54"/>
      <c r="BR1295" s="54"/>
      <c r="BT1295" s="18"/>
      <c r="BV1295" s="18"/>
      <c r="BW1295" s="18"/>
      <c r="CD1295" s="18"/>
      <c r="CG1295" s="18"/>
      <c r="CR1295" s="18"/>
      <c r="CV1295" s="18"/>
      <c r="DA1295" s="18"/>
      <c r="DL1295" s="18"/>
      <c r="DN1295" s="18"/>
      <c r="DS1295" s="43" t="s">
        <v>397</v>
      </c>
    </row>
    <row r="1296" spans="4:123" x14ac:dyDescent="0.25">
      <c r="D1296" s="12"/>
      <c r="E1296" s="14"/>
      <c r="H1296" s="16"/>
      <c r="I1296" s="11"/>
      <c r="J1296" s="39"/>
      <c r="K1296" s="39"/>
      <c r="L1296" s="39"/>
      <c r="M1296" s="39"/>
      <c r="N1296" s="42"/>
      <c r="O1296" s="8"/>
      <c r="P1296" s="9"/>
      <c r="Q1296" s="9"/>
      <c r="R1296" s="8"/>
      <c r="S1296" s="9"/>
      <c r="T1296" s="9"/>
      <c r="U1296" s="8"/>
      <c r="V1296" s="9"/>
      <c r="W1296" s="9"/>
      <c r="X1296" s="9"/>
      <c r="Y1296" s="8"/>
      <c r="Z1296" s="9"/>
      <c r="AA1296" s="8"/>
      <c r="AT1296" s="8"/>
      <c r="AV1296" s="31"/>
      <c r="AY1296" s="31"/>
      <c r="AZ1296" s="21"/>
      <c r="BA1296" s="23"/>
      <c r="BN1296" s="18"/>
      <c r="BP1296" s="54"/>
      <c r="BR1296" s="54"/>
      <c r="BT1296" s="18"/>
      <c r="BV1296" s="18"/>
      <c r="BW1296" s="18"/>
      <c r="CD1296" s="18"/>
      <c r="CG1296" s="18"/>
      <c r="CR1296" s="18"/>
      <c r="CV1296" s="18"/>
      <c r="DA1296" s="18"/>
      <c r="DL1296" s="18"/>
      <c r="DN1296" s="18"/>
      <c r="DS1296" s="43" t="s">
        <v>397</v>
      </c>
    </row>
    <row r="1297" spans="4:123" x14ac:dyDescent="0.25">
      <c r="D1297" s="12"/>
      <c r="E1297" s="14"/>
      <c r="H1297" s="16"/>
      <c r="I1297" s="11"/>
      <c r="J1297" s="39"/>
      <c r="K1297" s="39"/>
      <c r="L1297" s="39"/>
      <c r="M1297" s="39"/>
      <c r="N1297" s="42"/>
      <c r="O1297" s="8"/>
      <c r="P1297" s="9"/>
      <c r="Q1297" s="9"/>
      <c r="R1297" s="8"/>
      <c r="S1297" s="9"/>
      <c r="T1297" s="9"/>
      <c r="U1297" s="8"/>
      <c r="V1297" s="9"/>
      <c r="W1297" s="9"/>
      <c r="X1297" s="9"/>
      <c r="Y1297" s="8"/>
      <c r="Z1297" s="9"/>
      <c r="AA1297" s="8"/>
      <c r="AT1297" s="8"/>
      <c r="AV1297" s="31"/>
      <c r="AY1297" s="31"/>
      <c r="AZ1297" s="21"/>
      <c r="BA1297" s="23"/>
      <c r="BN1297" s="18"/>
      <c r="BP1297" s="54"/>
      <c r="BR1297" s="54"/>
      <c r="BT1297" s="18"/>
      <c r="BV1297" s="18"/>
      <c r="BW1297" s="18"/>
      <c r="CD1297" s="18"/>
      <c r="CG1297" s="18"/>
      <c r="CR1297" s="18"/>
      <c r="CV1297" s="18"/>
      <c r="DA1297" s="18"/>
      <c r="DL1297" s="18"/>
      <c r="DN1297" s="18"/>
      <c r="DS1297" s="43" t="s">
        <v>397</v>
      </c>
    </row>
    <row r="1298" spans="4:123" x14ac:dyDescent="0.25">
      <c r="D1298" s="12"/>
      <c r="E1298" s="14"/>
      <c r="H1298" s="16"/>
      <c r="I1298" s="11"/>
      <c r="J1298" s="39"/>
      <c r="K1298" s="39"/>
      <c r="L1298" s="39"/>
      <c r="M1298" s="39"/>
      <c r="N1298" s="42"/>
      <c r="O1298" s="8"/>
      <c r="P1298" s="9"/>
      <c r="Q1298" s="9"/>
      <c r="R1298" s="8"/>
      <c r="S1298" s="9"/>
      <c r="T1298" s="9"/>
      <c r="U1298" s="8"/>
      <c r="V1298" s="9"/>
      <c r="W1298" s="9"/>
      <c r="X1298" s="9"/>
      <c r="Y1298" s="8"/>
      <c r="Z1298" s="9"/>
      <c r="AA1298" s="8"/>
      <c r="AT1298" s="8"/>
      <c r="AV1298" s="31"/>
      <c r="AY1298" s="31"/>
      <c r="AZ1298" s="21"/>
      <c r="BA1298" s="23"/>
      <c r="BN1298" s="18"/>
      <c r="BP1298" s="54"/>
      <c r="BR1298" s="54"/>
      <c r="BT1298" s="18"/>
      <c r="BV1298" s="18"/>
      <c r="BW1298" s="18"/>
      <c r="CD1298" s="18"/>
      <c r="CG1298" s="18"/>
      <c r="CR1298" s="18"/>
      <c r="CV1298" s="18"/>
      <c r="DA1298" s="18"/>
      <c r="DL1298" s="18"/>
      <c r="DN1298" s="18"/>
      <c r="DS1298" s="43" t="s">
        <v>397</v>
      </c>
    </row>
    <row r="1299" spans="4:123" x14ac:dyDescent="0.25">
      <c r="D1299" s="12"/>
      <c r="E1299" s="14"/>
      <c r="H1299" s="16"/>
      <c r="I1299" s="11"/>
      <c r="J1299" s="39"/>
      <c r="K1299" s="39"/>
      <c r="L1299" s="39"/>
      <c r="M1299" s="39"/>
      <c r="N1299" s="42"/>
      <c r="O1299" s="8"/>
      <c r="P1299" s="9"/>
      <c r="Q1299" s="9"/>
      <c r="R1299" s="8"/>
      <c r="S1299" s="9"/>
      <c r="T1299" s="9"/>
      <c r="U1299" s="8"/>
      <c r="V1299" s="9"/>
      <c r="W1299" s="9"/>
      <c r="X1299" s="9"/>
      <c r="Y1299" s="8"/>
      <c r="Z1299" s="9"/>
      <c r="AA1299" s="8"/>
      <c r="AT1299" s="8"/>
      <c r="AV1299" s="31"/>
      <c r="AY1299" s="31"/>
      <c r="AZ1299" s="21"/>
      <c r="BA1299" s="23"/>
      <c r="BN1299" s="18"/>
      <c r="BP1299" s="54"/>
      <c r="BR1299" s="54"/>
      <c r="BT1299" s="18"/>
      <c r="BV1299" s="18"/>
      <c r="BW1299" s="18"/>
      <c r="CD1299" s="18"/>
      <c r="CG1299" s="18"/>
      <c r="CR1299" s="18"/>
      <c r="CV1299" s="18"/>
      <c r="DA1299" s="18"/>
      <c r="DL1299" s="18"/>
      <c r="DN1299" s="18"/>
      <c r="DS1299" s="43" t="s">
        <v>397</v>
      </c>
    </row>
    <row r="1300" spans="4:123" x14ac:dyDescent="0.25">
      <c r="D1300" s="12"/>
      <c r="E1300" s="14"/>
      <c r="H1300" s="16"/>
      <c r="I1300" s="11"/>
      <c r="J1300" s="39"/>
      <c r="K1300" s="39"/>
      <c r="L1300" s="39"/>
      <c r="M1300" s="39"/>
      <c r="N1300" s="42"/>
      <c r="O1300" s="8"/>
      <c r="P1300" s="9"/>
      <c r="Q1300" s="9"/>
      <c r="R1300" s="8"/>
      <c r="S1300" s="9"/>
      <c r="T1300" s="9"/>
      <c r="U1300" s="8"/>
      <c r="V1300" s="9"/>
      <c r="W1300" s="9"/>
      <c r="X1300" s="9"/>
      <c r="Y1300" s="8"/>
      <c r="Z1300" s="9"/>
      <c r="AA1300" s="8"/>
      <c r="AT1300" s="8"/>
      <c r="AV1300" s="31"/>
      <c r="AY1300" s="31"/>
      <c r="AZ1300" s="21"/>
      <c r="BA1300" s="23"/>
      <c r="BN1300" s="18"/>
      <c r="BP1300" s="54"/>
      <c r="BR1300" s="54"/>
      <c r="BT1300" s="18"/>
      <c r="BV1300" s="18"/>
      <c r="BW1300" s="18"/>
      <c r="CD1300" s="18"/>
      <c r="CG1300" s="18"/>
      <c r="CR1300" s="18"/>
      <c r="CV1300" s="18"/>
      <c r="DA1300" s="18"/>
      <c r="DL1300" s="18"/>
      <c r="DN1300" s="18"/>
      <c r="DS1300" s="43" t="s">
        <v>397</v>
      </c>
    </row>
    <row r="1301" spans="4:123" x14ac:dyDescent="0.25">
      <c r="D1301" s="12"/>
      <c r="E1301" s="14"/>
      <c r="H1301" s="16"/>
      <c r="I1301" s="11"/>
      <c r="J1301" s="39"/>
      <c r="K1301" s="39"/>
      <c r="L1301" s="39"/>
      <c r="M1301" s="39"/>
      <c r="N1301" s="42"/>
      <c r="O1301" s="8"/>
      <c r="P1301" s="9"/>
      <c r="Q1301" s="9"/>
      <c r="R1301" s="8"/>
      <c r="S1301" s="9"/>
      <c r="T1301" s="9"/>
      <c r="U1301" s="8"/>
      <c r="V1301" s="9"/>
      <c r="W1301" s="9"/>
      <c r="X1301" s="9"/>
      <c r="Y1301" s="8"/>
      <c r="Z1301" s="9"/>
      <c r="AA1301" s="8"/>
      <c r="AT1301" s="8"/>
      <c r="AV1301" s="31"/>
      <c r="AY1301" s="31"/>
      <c r="AZ1301" s="21"/>
      <c r="BA1301" s="23"/>
      <c r="BN1301" s="18"/>
      <c r="BP1301" s="54"/>
      <c r="BR1301" s="54"/>
      <c r="BT1301" s="18"/>
      <c r="BV1301" s="18"/>
      <c r="BW1301" s="18"/>
      <c r="CD1301" s="18"/>
      <c r="CG1301" s="18"/>
      <c r="CR1301" s="18"/>
      <c r="CV1301" s="18"/>
      <c r="DA1301" s="18"/>
      <c r="DL1301" s="18"/>
      <c r="DN1301" s="18"/>
      <c r="DS1301" s="43" t="s">
        <v>397</v>
      </c>
    </row>
    <row r="1302" spans="4:123" x14ac:dyDescent="0.25">
      <c r="D1302" s="12"/>
      <c r="E1302" s="14"/>
      <c r="H1302" s="16"/>
      <c r="I1302" s="11"/>
      <c r="J1302" s="39"/>
      <c r="K1302" s="39"/>
      <c r="L1302" s="39"/>
      <c r="M1302" s="39"/>
      <c r="N1302" s="42"/>
      <c r="O1302" s="8"/>
      <c r="P1302" s="9"/>
      <c r="Q1302" s="9"/>
      <c r="R1302" s="8"/>
      <c r="S1302" s="9"/>
      <c r="T1302" s="9"/>
      <c r="U1302" s="8"/>
      <c r="V1302" s="9"/>
      <c r="W1302" s="9"/>
      <c r="X1302" s="9"/>
      <c r="Y1302" s="8"/>
      <c r="Z1302" s="9"/>
      <c r="AA1302" s="8"/>
      <c r="AT1302" s="8"/>
      <c r="AV1302" s="31"/>
      <c r="AY1302" s="31"/>
      <c r="AZ1302" s="21"/>
      <c r="BA1302" s="23"/>
      <c r="BN1302" s="18"/>
      <c r="BP1302" s="54"/>
      <c r="BR1302" s="54"/>
      <c r="BT1302" s="18"/>
      <c r="BV1302" s="18"/>
      <c r="BW1302" s="18"/>
      <c r="CD1302" s="18"/>
      <c r="CG1302" s="18"/>
      <c r="CR1302" s="18"/>
      <c r="CV1302" s="18"/>
      <c r="DA1302" s="18"/>
      <c r="DL1302" s="18"/>
      <c r="DN1302" s="18"/>
      <c r="DS1302" s="43" t="s">
        <v>397</v>
      </c>
    </row>
    <row r="1303" spans="4:123" x14ac:dyDescent="0.25">
      <c r="D1303" s="12"/>
      <c r="E1303" s="14"/>
      <c r="H1303" s="16"/>
      <c r="I1303" s="11"/>
      <c r="J1303" s="39"/>
      <c r="K1303" s="39"/>
      <c r="L1303" s="39"/>
      <c r="M1303" s="39"/>
      <c r="N1303" s="42"/>
      <c r="O1303" s="8"/>
      <c r="P1303" s="9"/>
      <c r="Q1303" s="9"/>
      <c r="R1303" s="8"/>
      <c r="S1303" s="9"/>
      <c r="T1303" s="9"/>
      <c r="U1303" s="8"/>
      <c r="V1303" s="9"/>
      <c r="W1303" s="9"/>
      <c r="X1303" s="9"/>
      <c r="Y1303" s="8"/>
      <c r="Z1303" s="9"/>
      <c r="AA1303" s="8"/>
      <c r="AT1303" s="8"/>
      <c r="AV1303" s="31"/>
      <c r="AY1303" s="31"/>
      <c r="AZ1303" s="21"/>
      <c r="BA1303" s="23"/>
      <c r="BN1303" s="18"/>
      <c r="BP1303" s="54"/>
      <c r="BR1303" s="54"/>
      <c r="BT1303" s="18"/>
      <c r="BV1303" s="18"/>
      <c r="BW1303" s="18"/>
      <c r="CD1303" s="18"/>
      <c r="CG1303" s="18"/>
      <c r="CR1303" s="18"/>
      <c r="CV1303" s="18"/>
      <c r="DA1303" s="18"/>
      <c r="DL1303" s="18"/>
      <c r="DN1303" s="18"/>
      <c r="DS1303" s="43" t="s">
        <v>397</v>
      </c>
    </row>
    <row r="1304" spans="4:123" x14ac:dyDescent="0.25">
      <c r="D1304" s="12"/>
      <c r="E1304" s="14"/>
      <c r="H1304" s="16"/>
      <c r="I1304" s="11"/>
      <c r="J1304" s="39"/>
      <c r="K1304" s="39"/>
      <c r="L1304" s="39"/>
      <c r="M1304" s="39"/>
      <c r="N1304" s="42"/>
      <c r="O1304" s="8"/>
      <c r="P1304" s="9"/>
      <c r="Q1304" s="9"/>
      <c r="R1304" s="8"/>
      <c r="S1304" s="9"/>
      <c r="T1304" s="9"/>
      <c r="U1304" s="8"/>
      <c r="V1304" s="9"/>
      <c r="W1304" s="9"/>
      <c r="X1304" s="9"/>
      <c r="Y1304" s="8"/>
      <c r="Z1304" s="9"/>
      <c r="AA1304" s="8"/>
      <c r="AT1304" s="8"/>
      <c r="AV1304" s="31"/>
      <c r="AY1304" s="31"/>
      <c r="AZ1304" s="21"/>
      <c r="BA1304" s="23"/>
      <c r="BN1304" s="18"/>
      <c r="BP1304" s="54"/>
      <c r="BR1304" s="54"/>
      <c r="BT1304" s="18"/>
      <c r="BV1304" s="18"/>
      <c r="BW1304" s="18"/>
      <c r="CD1304" s="18"/>
      <c r="CG1304" s="18"/>
      <c r="CR1304" s="18"/>
      <c r="CV1304" s="18"/>
      <c r="DA1304" s="18"/>
      <c r="DL1304" s="18"/>
      <c r="DN1304" s="18"/>
      <c r="DS1304" s="43" t="s">
        <v>397</v>
      </c>
    </row>
    <row r="1305" spans="4:123" x14ac:dyDescent="0.25">
      <c r="D1305" s="12"/>
      <c r="E1305" s="14"/>
      <c r="H1305" s="16"/>
      <c r="I1305" s="11"/>
      <c r="J1305" s="39"/>
      <c r="K1305" s="39"/>
      <c r="L1305" s="39"/>
      <c r="M1305" s="39"/>
      <c r="N1305" s="42"/>
      <c r="O1305" s="8"/>
      <c r="P1305" s="9"/>
      <c r="Q1305" s="9"/>
      <c r="R1305" s="8"/>
      <c r="S1305" s="9"/>
      <c r="T1305" s="9"/>
      <c r="U1305" s="8"/>
      <c r="V1305" s="9"/>
      <c r="W1305" s="9"/>
      <c r="X1305" s="9"/>
      <c r="Y1305" s="8"/>
      <c r="Z1305" s="9"/>
      <c r="AA1305" s="8"/>
      <c r="AT1305" s="8"/>
      <c r="AV1305" s="31"/>
      <c r="AY1305" s="31"/>
      <c r="AZ1305" s="21"/>
      <c r="BA1305" s="23"/>
      <c r="BN1305" s="18"/>
      <c r="BP1305" s="54"/>
      <c r="BR1305" s="54"/>
      <c r="BT1305" s="18"/>
      <c r="BV1305" s="18"/>
      <c r="BW1305" s="18"/>
      <c r="CD1305" s="18"/>
      <c r="CG1305" s="18"/>
      <c r="CR1305" s="18"/>
      <c r="CV1305" s="18"/>
      <c r="DA1305" s="18"/>
      <c r="DL1305" s="18"/>
      <c r="DN1305" s="18"/>
      <c r="DS1305" s="43" t="s">
        <v>397</v>
      </c>
    </row>
    <row r="1306" spans="4:123" x14ac:dyDescent="0.25">
      <c r="D1306" s="12"/>
      <c r="E1306" s="14"/>
      <c r="H1306" s="16"/>
      <c r="I1306" s="11"/>
      <c r="J1306" s="39"/>
      <c r="K1306" s="39"/>
      <c r="L1306" s="39"/>
      <c r="M1306" s="39"/>
      <c r="N1306" s="42"/>
      <c r="O1306" s="8"/>
      <c r="P1306" s="9"/>
      <c r="Q1306" s="9"/>
      <c r="R1306" s="8"/>
      <c r="S1306" s="9"/>
      <c r="T1306" s="9"/>
      <c r="U1306" s="8"/>
      <c r="V1306" s="9"/>
      <c r="W1306" s="9"/>
      <c r="X1306" s="9"/>
      <c r="Y1306" s="8"/>
      <c r="Z1306" s="9"/>
      <c r="AA1306" s="8"/>
      <c r="AT1306" s="8"/>
      <c r="AV1306" s="31"/>
      <c r="AY1306" s="31"/>
      <c r="AZ1306" s="21"/>
      <c r="BA1306" s="23"/>
      <c r="BN1306" s="18"/>
      <c r="BP1306" s="54"/>
      <c r="BR1306" s="54"/>
      <c r="BT1306" s="18"/>
      <c r="BV1306" s="18"/>
      <c r="BW1306" s="18"/>
      <c r="CD1306" s="18"/>
      <c r="CG1306" s="18"/>
      <c r="CR1306" s="18"/>
      <c r="CV1306" s="18"/>
      <c r="DA1306" s="18"/>
      <c r="DL1306" s="18"/>
      <c r="DN1306" s="18"/>
      <c r="DS1306" s="43" t="s">
        <v>397</v>
      </c>
    </row>
    <row r="1307" spans="4:123" x14ac:dyDescent="0.25">
      <c r="D1307" s="12"/>
      <c r="E1307" s="14"/>
      <c r="H1307" s="16"/>
      <c r="I1307" s="11"/>
      <c r="J1307" s="39"/>
      <c r="K1307" s="39"/>
      <c r="L1307" s="39"/>
      <c r="M1307" s="39"/>
      <c r="N1307" s="42"/>
      <c r="O1307" s="8"/>
      <c r="P1307" s="9"/>
      <c r="Q1307" s="9"/>
      <c r="R1307" s="8"/>
      <c r="S1307" s="9"/>
      <c r="T1307" s="9"/>
      <c r="U1307" s="8"/>
      <c r="V1307" s="9"/>
      <c r="W1307" s="9"/>
      <c r="X1307" s="9"/>
      <c r="Y1307" s="8"/>
      <c r="Z1307" s="9"/>
      <c r="AA1307" s="8"/>
      <c r="AT1307" s="8"/>
      <c r="AV1307" s="31"/>
      <c r="AY1307" s="31"/>
      <c r="AZ1307" s="21"/>
      <c r="BA1307" s="23"/>
      <c r="BN1307" s="18"/>
      <c r="BP1307" s="54"/>
      <c r="BR1307" s="54"/>
      <c r="BT1307" s="18"/>
      <c r="BV1307" s="18"/>
      <c r="BW1307" s="18"/>
      <c r="CD1307" s="18"/>
      <c r="CG1307" s="18"/>
      <c r="CR1307" s="18"/>
      <c r="CV1307" s="18"/>
      <c r="DA1307" s="18"/>
      <c r="DL1307" s="18"/>
      <c r="DN1307" s="18"/>
      <c r="DS1307" s="43" t="s">
        <v>397</v>
      </c>
    </row>
    <row r="1308" spans="4:123" x14ac:dyDescent="0.25">
      <c r="D1308" s="12"/>
      <c r="E1308" s="14"/>
      <c r="H1308" s="16"/>
      <c r="I1308" s="11"/>
      <c r="J1308" s="39"/>
      <c r="K1308" s="39"/>
      <c r="L1308" s="39"/>
      <c r="M1308" s="39"/>
      <c r="N1308" s="42"/>
      <c r="O1308" s="8"/>
      <c r="P1308" s="9"/>
      <c r="Q1308" s="9"/>
      <c r="R1308" s="8"/>
      <c r="S1308" s="9"/>
      <c r="T1308" s="9"/>
      <c r="U1308" s="8"/>
      <c r="V1308" s="9"/>
      <c r="W1308" s="9"/>
      <c r="X1308" s="9"/>
      <c r="Y1308" s="8"/>
      <c r="Z1308" s="9"/>
      <c r="AA1308" s="8"/>
      <c r="AT1308" s="8"/>
      <c r="AV1308" s="31"/>
      <c r="AY1308" s="31"/>
      <c r="AZ1308" s="21"/>
      <c r="BA1308" s="23"/>
      <c r="BN1308" s="18"/>
      <c r="BP1308" s="54"/>
      <c r="BR1308" s="54"/>
      <c r="BT1308" s="18"/>
      <c r="BV1308" s="18"/>
      <c r="BW1308" s="18"/>
      <c r="CD1308" s="18"/>
      <c r="CG1308" s="18"/>
      <c r="CR1308" s="18"/>
      <c r="CV1308" s="18"/>
      <c r="DA1308" s="18"/>
      <c r="DL1308" s="18"/>
      <c r="DN1308" s="18"/>
      <c r="DS1308" s="43" t="s">
        <v>397</v>
      </c>
    </row>
    <row r="1309" spans="4:123" x14ac:dyDescent="0.25">
      <c r="D1309" s="12"/>
      <c r="E1309" s="14"/>
      <c r="H1309" s="16"/>
      <c r="I1309" s="11"/>
      <c r="J1309" s="39"/>
      <c r="K1309" s="39"/>
      <c r="L1309" s="39"/>
      <c r="M1309" s="39"/>
      <c r="N1309" s="42"/>
      <c r="O1309" s="8"/>
      <c r="P1309" s="9"/>
      <c r="Q1309" s="9"/>
      <c r="R1309" s="8"/>
      <c r="S1309" s="9"/>
      <c r="T1309" s="9"/>
      <c r="U1309" s="8"/>
      <c r="V1309" s="9"/>
      <c r="W1309" s="9"/>
      <c r="X1309" s="9"/>
      <c r="Y1309" s="8"/>
      <c r="Z1309" s="9"/>
      <c r="AA1309" s="8"/>
      <c r="AT1309" s="8"/>
      <c r="AV1309" s="31"/>
      <c r="AY1309" s="31"/>
      <c r="AZ1309" s="21"/>
      <c r="BA1309" s="23"/>
      <c r="BN1309" s="18"/>
      <c r="BP1309" s="54"/>
      <c r="BR1309" s="54"/>
      <c r="BT1309" s="18"/>
      <c r="BV1309" s="18"/>
      <c r="BW1309" s="18"/>
      <c r="CD1309" s="18"/>
      <c r="CG1309" s="18"/>
      <c r="CR1309" s="18"/>
      <c r="CV1309" s="18"/>
      <c r="DA1309" s="18"/>
      <c r="DL1309" s="18"/>
      <c r="DN1309" s="18"/>
      <c r="DS1309" s="43" t="s">
        <v>397</v>
      </c>
    </row>
    <row r="1310" spans="4:123" x14ac:dyDescent="0.25">
      <c r="D1310" s="12"/>
      <c r="E1310" s="14"/>
      <c r="H1310" s="16"/>
      <c r="I1310" s="11"/>
      <c r="J1310" s="39"/>
      <c r="K1310" s="39"/>
      <c r="L1310" s="39"/>
      <c r="M1310" s="39"/>
      <c r="N1310" s="42"/>
      <c r="O1310" s="8"/>
      <c r="P1310" s="9"/>
      <c r="Q1310" s="9"/>
      <c r="R1310" s="8"/>
      <c r="S1310" s="9"/>
      <c r="T1310" s="9"/>
      <c r="U1310" s="8"/>
      <c r="V1310" s="9"/>
      <c r="W1310" s="9"/>
      <c r="X1310" s="9"/>
      <c r="Y1310" s="8"/>
      <c r="Z1310" s="9"/>
      <c r="AA1310" s="8"/>
      <c r="AT1310" s="8"/>
      <c r="AV1310" s="31"/>
      <c r="AY1310" s="31"/>
      <c r="AZ1310" s="21"/>
      <c r="BA1310" s="23"/>
      <c r="BN1310" s="18"/>
      <c r="BP1310" s="54"/>
      <c r="BR1310" s="54"/>
      <c r="BT1310" s="18"/>
      <c r="BV1310" s="18"/>
      <c r="BW1310" s="18"/>
      <c r="CD1310" s="18"/>
      <c r="CG1310" s="18"/>
      <c r="CR1310" s="18"/>
      <c r="CV1310" s="18"/>
      <c r="DA1310" s="18"/>
      <c r="DL1310" s="18"/>
      <c r="DN1310" s="18"/>
      <c r="DS1310" s="43" t="s">
        <v>397</v>
      </c>
    </row>
    <row r="1311" spans="4:123" x14ac:dyDescent="0.25">
      <c r="D1311" s="12"/>
      <c r="E1311" s="14"/>
      <c r="H1311" s="16"/>
      <c r="I1311" s="11"/>
      <c r="J1311" s="39"/>
      <c r="K1311" s="39"/>
      <c r="L1311" s="39"/>
      <c r="M1311" s="39"/>
      <c r="N1311" s="42"/>
      <c r="O1311" s="8"/>
      <c r="P1311" s="9"/>
      <c r="Q1311" s="9"/>
      <c r="R1311" s="8"/>
      <c r="S1311" s="9"/>
      <c r="T1311" s="9"/>
      <c r="U1311" s="8"/>
      <c r="V1311" s="9"/>
      <c r="W1311" s="9"/>
      <c r="X1311" s="9"/>
      <c r="Y1311" s="8"/>
      <c r="Z1311" s="9"/>
      <c r="AA1311" s="8"/>
      <c r="AT1311" s="8"/>
      <c r="AV1311" s="31"/>
      <c r="AY1311" s="31"/>
      <c r="AZ1311" s="21"/>
      <c r="BA1311" s="23"/>
      <c r="BN1311" s="18"/>
      <c r="BP1311" s="54"/>
      <c r="BR1311" s="54"/>
      <c r="BT1311" s="18"/>
      <c r="BV1311" s="18"/>
      <c r="BW1311" s="18"/>
      <c r="CD1311" s="18"/>
      <c r="CG1311" s="18"/>
      <c r="CR1311" s="18"/>
      <c r="CV1311" s="18"/>
      <c r="DA1311" s="18"/>
      <c r="DL1311" s="18"/>
      <c r="DN1311" s="18"/>
      <c r="DS1311" s="43" t="s">
        <v>397</v>
      </c>
    </row>
    <row r="1312" spans="4:123" x14ac:dyDescent="0.25">
      <c r="D1312" s="12"/>
      <c r="E1312" s="14"/>
      <c r="H1312" s="16"/>
      <c r="I1312" s="11"/>
      <c r="J1312" s="39"/>
      <c r="K1312" s="39"/>
      <c r="L1312" s="39"/>
      <c r="M1312" s="39"/>
      <c r="N1312" s="42"/>
      <c r="O1312" s="8"/>
      <c r="P1312" s="9"/>
      <c r="Q1312" s="9"/>
      <c r="R1312" s="8"/>
      <c r="S1312" s="9"/>
      <c r="T1312" s="9"/>
      <c r="U1312" s="8"/>
      <c r="V1312" s="9"/>
      <c r="W1312" s="9"/>
      <c r="X1312" s="9"/>
      <c r="Y1312" s="8"/>
      <c r="Z1312" s="9"/>
      <c r="AA1312" s="8"/>
      <c r="AT1312" s="8"/>
      <c r="AV1312" s="31"/>
      <c r="AY1312" s="31"/>
      <c r="AZ1312" s="21"/>
      <c r="BA1312" s="23"/>
      <c r="BN1312" s="18"/>
      <c r="BP1312" s="54"/>
      <c r="BR1312" s="54"/>
      <c r="BT1312" s="18"/>
      <c r="BV1312" s="18"/>
      <c r="BW1312" s="18"/>
      <c r="CD1312" s="18"/>
      <c r="CG1312" s="18"/>
      <c r="CR1312" s="18"/>
      <c r="CV1312" s="18"/>
      <c r="DA1312" s="18"/>
      <c r="DL1312" s="18"/>
      <c r="DN1312" s="18"/>
      <c r="DS1312" s="43" t="s">
        <v>397</v>
      </c>
    </row>
    <row r="1313" spans="4:123" x14ac:dyDescent="0.25">
      <c r="D1313" s="12"/>
      <c r="E1313" s="14"/>
      <c r="H1313" s="16"/>
      <c r="I1313" s="11"/>
      <c r="J1313" s="39"/>
      <c r="K1313" s="39"/>
      <c r="L1313" s="39"/>
      <c r="M1313" s="39"/>
      <c r="N1313" s="42"/>
      <c r="O1313" s="8"/>
      <c r="P1313" s="9"/>
      <c r="Q1313" s="9"/>
      <c r="R1313" s="8"/>
      <c r="S1313" s="9"/>
      <c r="T1313" s="9"/>
      <c r="U1313" s="8"/>
      <c r="V1313" s="9"/>
      <c r="W1313" s="9"/>
      <c r="X1313" s="9"/>
      <c r="Y1313" s="8"/>
      <c r="Z1313" s="9"/>
      <c r="AA1313" s="8"/>
      <c r="AT1313" s="8"/>
      <c r="AV1313" s="31"/>
      <c r="AY1313" s="31"/>
      <c r="AZ1313" s="21"/>
      <c r="BA1313" s="23"/>
      <c r="BN1313" s="18"/>
      <c r="BP1313" s="54"/>
      <c r="BR1313" s="54"/>
      <c r="BT1313" s="18"/>
      <c r="BV1313" s="18"/>
      <c r="BW1313" s="18"/>
      <c r="CD1313" s="18"/>
      <c r="CG1313" s="18"/>
      <c r="CR1313" s="18"/>
      <c r="CV1313" s="18"/>
      <c r="DA1313" s="18"/>
      <c r="DL1313" s="18"/>
      <c r="DN1313" s="18"/>
      <c r="DS1313" s="43" t="s">
        <v>397</v>
      </c>
    </row>
    <row r="1314" spans="4:123" x14ac:dyDescent="0.25">
      <c r="D1314" s="12"/>
      <c r="E1314" s="14"/>
      <c r="H1314" s="16"/>
      <c r="I1314" s="11"/>
      <c r="J1314" s="39"/>
      <c r="K1314" s="39"/>
      <c r="L1314" s="39"/>
      <c r="M1314" s="39"/>
      <c r="N1314" s="42"/>
      <c r="O1314" s="8"/>
      <c r="P1314" s="9"/>
      <c r="Q1314" s="9"/>
      <c r="R1314" s="8"/>
      <c r="S1314" s="9"/>
      <c r="T1314" s="9"/>
      <c r="U1314" s="8"/>
      <c r="V1314" s="9"/>
      <c r="W1314" s="9"/>
      <c r="X1314" s="9"/>
      <c r="Y1314" s="8"/>
      <c r="Z1314" s="9"/>
      <c r="AA1314" s="8"/>
      <c r="AT1314" s="8"/>
      <c r="AV1314" s="31"/>
      <c r="AY1314" s="31"/>
      <c r="AZ1314" s="21"/>
      <c r="BA1314" s="23"/>
      <c r="BN1314" s="18"/>
      <c r="BP1314" s="54"/>
      <c r="BR1314" s="54"/>
      <c r="BT1314" s="18"/>
      <c r="BV1314" s="18"/>
      <c r="BW1314" s="18"/>
      <c r="CD1314" s="18"/>
      <c r="CG1314" s="18"/>
      <c r="CR1314" s="18"/>
      <c r="CV1314" s="18"/>
      <c r="DA1314" s="18"/>
      <c r="DL1314" s="18"/>
      <c r="DN1314" s="18"/>
      <c r="DS1314" s="43" t="s">
        <v>397</v>
      </c>
    </row>
    <row r="1315" spans="4:123" x14ac:dyDescent="0.25">
      <c r="D1315" s="12"/>
      <c r="E1315" s="14"/>
      <c r="H1315" s="16"/>
      <c r="I1315" s="11"/>
      <c r="J1315" s="39"/>
      <c r="K1315" s="39"/>
      <c r="L1315" s="39"/>
      <c r="M1315" s="39"/>
      <c r="N1315" s="42"/>
      <c r="O1315" s="8"/>
      <c r="P1315" s="9"/>
      <c r="Q1315" s="9"/>
      <c r="R1315" s="8"/>
      <c r="S1315" s="9"/>
      <c r="T1315" s="9"/>
      <c r="U1315" s="8"/>
      <c r="V1315" s="9"/>
      <c r="W1315" s="9"/>
      <c r="X1315" s="9"/>
      <c r="Y1315" s="8"/>
      <c r="Z1315" s="9"/>
      <c r="AA1315" s="8"/>
      <c r="AT1315" s="8"/>
      <c r="AV1315" s="31"/>
      <c r="AY1315" s="31"/>
      <c r="AZ1315" s="21"/>
      <c r="BA1315" s="23"/>
      <c r="BN1315" s="18"/>
      <c r="BP1315" s="54"/>
      <c r="BR1315" s="54"/>
      <c r="BT1315" s="18"/>
      <c r="BV1315" s="18"/>
      <c r="BW1315" s="18"/>
      <c r="CD1315" s="18"/>
      <c r="CG1315" s="18"/>
      <c r="CR1315" s="18"/>
      <c r="CV1315" s="18"/>
      <c r="DA1315" s="18"/>
      <c r="DL1315" s="18"/>
      <c r="DN1315" s="18"/>
      <c r="DS1315" s="43" t="s">
        <v>397</v>
      </c>
    </row>
    <row r="1316" spans="4:123" x14ac:dyDescent="0.25">
      <c r="D1316" s="12"/>
      <c r="E1316" s="14"/>
      <c r="H1316" s="16"/>
      <c r="I1316" s="11"/>
      <c r="J1316" s="39"/>
      <c r="K1316" s="39"/>
      <c r="L1316" s="39"/>
      <c r="M1316" s="39"/>
      <c r="N1316" s="42"/>
      <c r="O1316" s="8"/>
      <c r="P1316" s="9"/>
      <c r="Q1316" s="9"/>
      <c r="R1316" s="8"/>
      <c r="S1316" s="9"/>
      <c r="T1316" s="9"/>
      <c r="U1316" s="8"/>
      <c r="V1316" s="9"/>
      <c r="W1316" s="9"/>
      <c r="X1316" s="9"/>
      <c r="Y1316" s="8"/>
      <c r="Z1316" s="9"/>
      <c r="AA1316" s="8"/>
      <c r="AT1316" s="8"/>
      <c r="AV1316" s="31"/>
      <c r="AY1316" s="31"/>
      <c r="AZ1316" s="21"/>
      <c r="BA1316" s="23"/>
      <c r="BN1316" s="18"/>
      <c r="BP1316" s="54"/>
      <c r="BR1316" s="54"/>
      <c r="BT1316" s="18"/>
      <c r="BV1316" s="18"/>
      <c r="BW1316" s="18"/>
      <c r="CD1316" s="18"/>
      <c r="CG1316" s="18"/>
      <c r="CR1316" s="18"/>
      <c r="CV1316" s="18"/>
      <c r="DA1316" s="18"/>
      <c r="DL1316" s="18"/>
      <c r="DN1316" s="18"/>
      <c r="DS1316" s="43" t="s">
        <v>397</v>
      </c>
    </row>
    <row r="1317" spans="4:123" x14ac:dyDescent="0.25">
      <c r="D1317" s="12"/>
      <c r="E1317" s="14"/>
      <c r="H1317" s="16"/>
      <c r="I1317" s="11"/>
      <c r="J1317" s="39"/>
      <c r="K1317" s="39"/>
      <c r="L1317" s="39"/>
      <c r="M1317" s="39"/>
      <c r="N1317" s="42"/>
      <c r="O1317" s="8"/>
      <c r="P1317" s="9"/>
      <c r="Q1317" s="9"/>
      <c r="R1317" s="8"/>
      <c r="S1317" s="9"/>
      <c r="T1317" s="9"/>
      <c r="U1317" s="8"/>
      <c r="V1317" s="9"/>
      <c r="W1317" s="9"/>
      <c r="X1317" s="9"/>
      <c r="Y1317" s="8"/>
      <c r="Z1317" s="9"/>
      <c r="AA1317" s="8"/>
      <c r="AT1317" s="8"/>
      <c r="AV1317" s="31"/>
      <c r="AY1317" s="31"/>
      <c r="AZ1317" s="21"/>
      <c r="BA1317" s="23"/>
      <c r="BN1317" s="18"/>
      <c r="BP1317" s="54"/>
      <c r="BR1317" s="54"/>
      <c r="BT1317" s="18"/>
      <c r="BV1317" s="18"/>
      <c r="BW1317" s="18"/>
      <c r="CD1317" s="18"/>
      <c r="CG1317" s="18"/>
      <c r="CR1317" s="18"/>
      <c r="CV1317" s="18"/>
      <c r="DA1317" s="18"/>
      <c r="DL1317" s="18"/>
      <c r="DN1317" s="18"/>
      <c r="DS1317" s="43" t="s">
        <v>397</v>
      </c>
    </row>
    <row r="1318" spans="4:123" x14ac:dyDescent="0.25">
      <c r="D1318" s="12"/>
      <c r="E1318" s="14"/>
      <c r="H1318" s="16"/>
      <c r="I1318" s="11"/>
      <c r="J1318" s="39"/>
      <c r="K1318" s="39"/>
      <c r="L1318" s="39"/>
      <c r="M1318" s="39"/>
      <c r="N1318" s="42"/>
      <c r="O1318" s="8"/>
      <c r="P1318" s="9"/>
      <c r="Q1318" s="9"/>
      <c r="R1318" s="8"/>
      <c r="S1318" s="9"/>
      <c r="T1318" s="9"/>
      <c r="U1318" s="8"/>
      <c r="V1318" s="9"/>
      <c r="W1318" s="9"/>
      <c r="X1318" s="9"/>
      <c r="Y1318" s="8"/>
      <c r="Z1318" s="9"/>
      <c r="AA1318" s="8"/>
      <c r="AT1318" s="8"/>
      <c r="AV1318" s="31"/>
      <c r="AY1318" s="31"/>
      <c r="AZ1318" s="21"/>
      <c r="BA1318" s="23"/>
      <c r="BN1318" s="18"/>
      <c r="BP1318" s="54"/>
      <c r="BR1318" s="54"/>
      <c r="BT1318" s="18"/>
      <c r="BV1318" s="18"/>
      <c r="BW1318" s="18"/>
      <c r="CD1318" s="18"/>
      <c r="CG1318" s="18"/>
      <c r="CR1318" s="18"/>
      <c r="CV1318" s="18"/>
      <c r="DA1318" s="18"/>
      <c r="DL1318" s="18"/>
      <c r="DN1318" s="18"/>
      <c r="DS1318" s="43" t="s">
        <v>397</v>
      </c>
    </row>
    <row r="1319" spans="4:123" x14ac:dyDescent="0.25">
      <c r="D1319" s="12"/>
      <c r="E1319" s="14"/>
      <c r="H1319" s="16"/>
      <c r="I1319" s="11"/>
      <c r="J1319" s="39"/>
      <c r="K1319" s="39"/>
      <c r="L1319" s="39"/>
      <c r="M1319" s="39"/>
      <c r="N1319" s="42"/>
      <c r="O1319" s="8"/>
      <c r="P1319" s="9"/>
      <c r="Q1319" s="9"/>
      <c r="R1319" s="8"/>
      <c r="S1319" s="9"/>
      <c r="T1319" s="9"/>
      <c r="U1319" s="8"/>
      <c r="V1319" s="9"/>
      <c r="W1319" s="9"/>
      <c r="X1319" s="9"/>
      <c r="Y1319" s="8"/>
      <c r="Z1319" s="9"/>
      <c r="AA1319" s="8"/>
      <c r="AT1319" s="8"/>
      <c r="AV1319" s="31"/>
      <c r="AY1319" s="31"/>
      <c r="AZ1319" s="21"/>
      <c r="BA1319" s="23"/>
      <c r="BN1319" s="18"/>
      <c r="BP1319" s="54"/>
      <c r="BR1319" s="54"/>
      <c r="BT1319" s="18"/>
      <c r="BV1319" s="18"/>
      <c r="BW1319" s="18"/>
      <c r="CD1319" s="18"/>
      <c r="CG1319" s="18"/>
      <c r="CR1319" s="18"/>
      <c r="CV1319" s="18"/>
      <c r="DA1319" s="18"/>
      <c r="DL1319" s="18"/>
      <c r="DN1319" s="18"/>
      <c r="DS1319" s="43" t="s">
        <v>397</v>
      </c>
    </row>
    <row r="1320" spans="4:123" x14ac:dyDescent="0.25">
      <c r="D1320" s="12"/>
      <c r="E1320" s="14"/>
      <c r="H1320" s="16"/>
      <c r="I1320" s="11"/>
      <c r="J1320" s="39"/>
      <c r="K1320" s="39"/>
      <c r="L1320" s="39"/>
      <c r="M1320" s="39"/>
      <c r="N1320" s="42"/>
      <c r="O1320" s="8"/>
      <c r="P1320" s="9"/>
      <c r="Q1320" s="9"/>
      <c r="R1320" s="8"/>
      <c r="S1320" s="9"/>
      <c r="T1320" s="9"/>
      <c r="U1320" s="8"/>
      <c r="V1320" s="9"/>
      <c r="W1320" s="9"/>
      <c r="X1320" s="9"/>
      <c r="Y1320" s="8"/>
      <c r="Z1320" s="9"/>
      <c r="AA1320" s="8"/>
      <c r="AT1320" s="8"/>
      <c r="AV1320" s="31"/>
      <c r="AY1320" s="31"/>
      <c r="AZ1320" s="21"/>
      <c r="BA1320" s="23"/>
      <c r="BN1320" s="18"/>
      <c r="BP1320" s="54"/>
      <c r="BR1320" s="54"/>
      <c r="BT1320" s="18"/>
      <c r="BV1320" s="18"/>
      <c r="BW1320" s="18"/>
      <c r="CD1320" s="18"/>
      <c r="CG1320" s="18"/>
      <c r="CR1320" s="18"/>
      <c r="CV1320" s="18"/>
      <c r="DA1320" s="18"/>
      <c r="DL1320" s="18"/>
      <c r="DN1320" s="18"/>
      <c r="DS1320" s="43" t="s">
        <v>397</v>
      </c>
    </row>
    <row r="1321" spans="4:123" x14ac:dyDescent="0.25">
      <c r="D1321" s="12"/>
      <c r="E1321" s="14"/>
      <c r="H1321" s="16"/>
      <c r="I1321" s="11"/>
      <c r="J1321" s="39"/>
      <c r="K1321" s="39"/>
      <c r="L1321" s="39"/>
      <c r="M1321" s="39"/>
      <c r="N1321" s="42"/>
      <c r="O1321" s="8"/>
      <c r="P1321" s="9"/>
      <c r="Q1321" s="9"/>
      <c r="R1321" s="8"/>
      <c r="S1321" s="9"/>
      <c r="T1321" s="9"/>
      <c r="U1321" s="8"/>
      <c r="V1321" s="9"/>
      <c r="W1321" s="9"/>
      <c r="X1321" s="9"/>
      <c r="Y1321" s="8"/>
      <c r="Z1321" s="9"/>
      <c r="AA1321" s="8"/>
      <c r="AT1321" s="8"/>
      <c r="AV1321" s="31"/>
      <c r="AY1321" s="31"/>
      <c r="AZ1321" s="21"/>
      <c r="BA1321" s="23"/>
      <c r="BN1321" s="18"/>
      <c r="BP1321" s="54"/>
      <c r="BR1321" s="54"/>
      <c r="BT1321" s="18"/>
      <c r="BV1321" s="18"/>
      <c r="BW1321" s="18"/>
      <c r="CD1321" s="18"/>
      <c r="CG1321" s="18"/>
      <c r="CR1321" s="18"/>
      <c r="CV1321" s="18"/>
      <c r="DA1321" s="18"/>
      <c r="DL1321" s="18"/>
      <c r="DN1321" s="18"/>
      <c r="DS1321" s="43" t="s">
        <v>397</v>
      </c>
    </row>
    <row r="1322" spans="4:123" x14ac:dyDescent="0.25">
      <c r="D1322" s="12"/>
      <c r="E1322" s="14"/>
      <c r="H1322" s="16"/>
      <c r="I1322" s="11"/>
      <c r="J1322" s="39"/>
      <c r="K1322" s="39"/>
      <c r="L1322" s="39"/>
      <c r="M1322" s="39"/>
      <c r="N1322" s="42"/>
      <c r="O1322" s="8"/>
      <c r="P1322" s="9"/>
      <c r="Q1322" s="9"/>
      <c r="R1322" s="8"/>
      <c r="S1322" s="9"/>
      <c r="T1322" s="9"/>
      <c r="U1322" s="8"/>
      <c r="V1322" s="9"/>
      <c r="W1322" s="9"/>
      <c r="X1322" s="9"/>
      <c r="Y1322" s="8"/>
      <c r="Z1322" s="9"/>
      <c r="AA1322" s="8"/>
      <c r="AT1322" s="8"/>
      <c r="AV1322" s="31"/>
      <c r="AY1322" s="31"/>
      <c r="AZ1322" s="21"/>
      <c r="BA1322" s="23"/>
      <c r="BN1322" s="18"/>
      <c r="BP1322" s="54"/>
      <c r="BR1322" s="54"/>
      <c r="BT1322" s="18"/>
      <c r="BV1322" s="18"/>
      <c r="BW1322" s="18"/>
      <c r="CD1322" s="18"/>
      <c r="CG1322" s="18"/>
      <c r="CR1322" s="18"/>
      <c r="CV1322" s="18"/>
      <c r="DA1322" s="18"/>
      <c r="DL1322" s="18"/>
      <c r="DN1322" s="18"/>
      <c r="DS1322" s="43" t="s">
        <v>397</v>
      </c>
    </row>
    <row r="1323" spans="4:123" x14ac:dyDescent="0.25">
      <c r="D1323" s="12"/>
      <c r="E1323" s="14"/>
      <c r="H1323" s="16"/>
      <c r="I1323" s="11"/>
      <c r="J1323" s="39"/>
      <c r="K1323" s="39"/>
      <c r="L1323" s="39"/>
      <c r="M1323" s="39"/>
      <c r="N1323" s="42"/>
      <c r="O1323" s="8"/>
      <c r="P1323" s="9"/>
      <c r="Q1323" s="9"/>
      <c r="R1323" s="8"/>
      <c r="S1323" s="9"/>
      <c r="T1323" s="9"/>
      <c r="U1323" s="8"/>
      <c r="V1323" s="9"/>
      <c r="W1323" s="9"/>
      <c r="X1323" s="9"/>
      <c r="Y1323" s="8"/>
      <c r="Z1323" s="9"/>
      <c r="AA1323" s="8"/>
      <c r="AT1323" s="8"/>
      <c r="AV1323" s="31"/>
      <c r="AY1323" s="31"/>
      <c r="AZ1323" s="21"/>
      <c r="BA1323" s="23"/>
      <c r="BN1323" s="18"/>
      <c r="BP1323" s="54"/>
      <c r="BR1323" s="54"/>
      <c r="BT1323" s="18"/>
      <c r="BV1323" s="18"/>
      <c r="BW1323" s="18"/>
      <c r="CD1323" s="18"/>
      <c r="CG1323" s="18"/>
      <c r="CR1323" s="18"/>
      <c r="CV1323" s="18"/>
      <c r="DA1323" s="18"/>
      <c r="DL1323" s="18"/>
      <c r="DN1323" s="18"/>
      <c r="DS1323" s="43" t="s">
        <v>397</v>
      </c>
    </row>
    <row r="1324" spans="4:123" x14ac:dyDescent="0.25">
      <c r="D1324" s="12"/>
      <c r="E1324" s="14"/>
      <c r="H1324" s="16"/>
      <c r="I1324" s="11"/>
      <c r="J1324" s="39"/>
      <c r="K1324" s="39"/>
      <c r="L1324" s="39"/>
      <c r="M1324" s="39"/>
      <c r="N1324" s="42"/>
      <c r="O1324" s="8"/>
      <c r="P1324" s="9"/>
      <c r="Q1324" s="9"/>
      <c r="R1324" s="8"/>
      <c r="S1324" s="9"/>
      <c r="T1324" s="9"/>
      <c r="U1324" s="8"/>
      <c r="V1324" s="9"/>
      <c r="W1324" s="9"/>
      <c r="X1324" s="9"/>
      <c r="Y1324" s="8"/>
      <c r="Z1324" s="9"/>
      <c r="AA1324" s="8"/>
      <c r="AT1324" s="8"/>
      <c r="AV1324" s="31"/>
      <c r="AY1324" s="31"/>
      <c r="AZ1324" s="21"/>
      <c r="BA1324" s="23"/>
      <c r="BN1324" s="18"/>
      <c r="BP1324" s="54"/>
      <c r="BR1324" s="54"/>
      <c r="BT1324" s="18"/>
      <c r="BV1324" s="18"/>
      <c r="BW1324" s="18"/>
      <c r="CD1324" s="18"/>
      <c r="CG1324" s="18"/>
      <c r="CR1324" s="18"/>
      <c r="CV1324" s="18"/>
      <c r="DA1324" s="18"/>
      <c r="DL1324" s="18"/>
      <c r="DN1324" s="18"/>
      <c r="DS1324" s="43" t="s">
        <v>397</v>
      </c>
    </row>
    <row r="1325" spans="4:123" x14ac:dyDescent="0.25">
      <c r="D1325" s="12"/>
      <c r="E1325" s="14"/>
      <c r="H1325" s="16"/>
      <c r="I1325" s="11"/>
      <c r="J1325" s="39"/>
      <c r="K1325" s="39"/>
      <c r="L1325" s="39"/>
      <c r="M1325" s="39"/>
      <c r="N1325" s="42"/>
      <c r="O1325" s="8"/>
      <c r="P1325" s="9"/>
      <c r="Q1325" s="9"/>
      <c r="R1325" s="8"/>
      <c r="S1325" s="9"/>
      <c r="T1325" s="9"/>
      <c r="U1325" s="8"/>
      <c r="V1325" s="9"/>
      <c r="W1325" s="9"/>
      <c r="X1325" s="9"/>
      <c r="Y1325" s="8"/>
      <c r="Z1325" s="9"/>
      <c r="AA1325" s="8"/>
      <c r="AT1325" s="8"/>
      <c r="AV1325" s="31"/>
      <c r="AY1325" s="31"/>
      <c r="AZ1325" s="21"/>
      <c r="BA1325" s="23"/>
      <c r="BN1325" s="18"/>
      <c r="BP1325" s="54"/>
      <c r="BR1325" s="54"/>
      <c r="BT1325" s="18"/>
      <c r="BV1325" s="18"/>
      <c r="BW1325" s="18"/>
      <c r="CD1325" s="18"/>
      <c r="CG1325" s="18"/>
      <c r="CR1325" s="18"/>
      <c r="CV1325" s="18"/>
      <c r="DA1325" s="18"/>
      <c r="DL1325" s="18"/>
      <c r="DN1325" s="18"/>
      <c r="DS1325" s="43" t="s">
        <v>397</v>
      </c>
    </row>
    <row r="1326" spans="4:123" x14ac:dyDescent="0.25">
      <c r="D1326" s="12"/>
      <c r="E1326" s="14"/>
      <c r="H1326" s="16"/>
      <c r="I1326" s="11"/>
      <c r="J1326" s="39"/>
      <c r="K1326" s="39"/>
      <c r="L1326" s="39"/>
      <c r="M1326" s="39"/>
      <c r="N1326" s="42"/>
      <c r="O1326" s="8"/>
      <c r="P1326" s="9"/>
      <c r="Q1326" s="9"/>
      <c r="R1326" s="8"/>
      <c r="S1326" s="9"/>
      <c r="T1326" s="9"/>
      <c r="U1326" s="8"/>
      <c r="V1326" s="9"/>
      <c r="W1326" s="9"/>
      <c r="X1326" s="9"/>
      <c r="Y1326" s="8"/>
      <c r="Z1326" s="9"/>
      <c r="AA1326" s="8"/>
      <c r="AT1326" s="8"/>
      <c r="AV1326" s="31"/>
      <c r="AY1326" s="31"/>
      <c r="AZ1326" s="21"/>
      <c r="BA1326" s="23"/>
      <c r="BN1326" s="18"/>
      <c r="BP1326" s="54"/>
      <c r="BR1326" s="54"/>
      <c r="BT1326" s="18"/>
      <c r="BV1326" s="18"/>
      <c r="BW1326" s="18"/>
      <c r="CD1326" s="18"/>
      <c r="CG1326" s="18"/>
      <c r="CR1326" s="18"/>
      <c r="CV1326" s="18"/>
      <c r="DA1326" s="18"/>
      <c r="DL1326" s="18"/>
      <c r="DN1326" s="18"/>
      <c r="DS1326" s="43" t="s">
        <v>397</v>
      </c>
    </row>
    <row r="1327" spans="4:123" x14ac:dyDescent="0.25">
      <c r="D1327" s="12"/>
      <c r="E1327" s="14"/>
      <c r="H1327" s="16"/>
      <c r="I1327" s="11"/>
      <c r="J1327" s="39"/>
      <c r="K1327" s="39"/>
      <c r="L1327" s="39"/>
      <c r="M1327" s="39"/>
      <c r="N1327" s="42"/>
      <c r="O1327" s="8"/>
      <c r="P1327" s="9"/>
      <c r="Q1327" s="9"/>
      <c r="R1327" s="8"/>
      <c r="S1327" s="9"/>
      <c r="T1327" s="9"/>
      <c r="U1327" s="8"/>
      <c r="V1327" s="9"/>
      <c r="W1327" s="9"/>
      <c r="X1327" s="9"/>
      <c r="Y1327" s="8"/>
      <c r="Z1327" s="9"/>
      <c r="AA1327" s="8"/>
      <c r="AT1327" s="8"/>
      <c r="AV1327" s="31"/>
      <c r="AY1327" s="31"/>
      <c r="AZ1327" s="21"/>
      <c r="BA1327" s="23"/>
      <c r="BN1327" s="18"/>
      <c r="BP1327" s="54"/>
      <c r="BR1327" s="54"/>
      <c r="BT1327" s="18"/>
      <c r="BV1327" s="18"/>
      <c r="BW1327" s="18"/>
      <c r="CD1327" s="18"/>
      <c r="CG1327" s="18"/>
      <c r="CR1327" s="18"/>
      <c r="CV1327" s="18"/>
      <c r="DA1327" s="18"/>
      <c r="DL1327" s="18"/>
      <c r="DN1327" s="18"/>
      <c r="DS1327" s="43" t="s">
        <v>397</v>
      </c>
    </row>
    <row r="1328" spans="4:123" x14ac:dyDescent="0.25">
      <c r="D1328" s="12"/>
      <c r="E1328" s="14"/>
      <c r="H1328" s="16"/>
      <c r="I1328" s="11"/>
      <c r="J1328" s="39"/>
      <c r="K1328" s="39"/>
      <c r="L1328" s="39"/>
      <c r="M1328" s="39"/>
      <c r="N1328" s="42"/>
      <c r="O1328" s="8"/>
      <c r="P1328" s="9"/>
      <c r="Q1328" s="9"/>
      <c r="R1328" s="8"/>
      <c r="S1328" s="9"/>
      <c r="T1328" s="9"/>
      <c r="U1328" s="8"/>
      <c r="V1328" s="9"/>
      <c r="W1328" s="9"/>
      <c r="X1328" s="9"/>
      <c r="Y1328" s="8"/>
      <c r="Z1328" s="9"/>
      <c r="AA1328" s="8"/>
      <c r="AT1328" s="8"/>
      <c r="AV1328" s="31"/>
      <c r="AY1328" s="31"/>
      <c r="AZ1328" s="21"/>
      <c r="BA1328" s="23"/>
      <c r="BN1328" s="18"/>
      <c r="BP1328" s="54"/>
      <c r="BR1328" s="54"/>
      <c r="BT1328" s="18"/>
      <c r="BV1328" s="18"/>
      <c r="BW1328" s="18"/>
      <c r="CD1328" s="18"/>
      <c r="CG1328" s="18"/>
      <c r="CR1328" s="18"/>
      <c r="CV1328" s="18"/>
      <c r="DA1328" s="18"/>
      <c r="DL1328" s="18"/>
      <c r="DN1328" s="18"/>
      <c r="DS1328" s="43" t="s">
        <v>397</v>
      </c>
    </row>
    <row r="1329" spans="4:123" x14ac:dyDescent="0.25">
      <c r="D1329" s="12"/>
      <c r="E1329" s="14"/>
      <c r="H1329" s="16"/>
      <c r="I1329" s="11"/>
      <c r="J1329" s="39"/>
      <c r="K1329" s="39"/>
      <c r="L1329" s="39"/>
      <c r="M1329" s="39"/>
      <c r="N1329" s="42"/>
      <c r="O1329" s="8"/>
      <c r="P1329" s="9"/>
      <c r="Q1329" s="9"/>
      <c r="R1329" s="8"/>
      <c r="S1329" s="9"/>
      <c r="T1329" s="9"/>
      <c r="U1329" s="8"/>
      <c r="V1329" s="9"/>
      <c r="W1329" s="9"/>
      <c r="X1329" s="9"/>
      <c r="Y1329" s="8"/>
      <c r="Z1329" s="9"/>
      <c r="AA1329" s="8"/>
      <c r="AT1329" s="8"/>
      <c r="AV1329" s="31"/>
      <c r="AY1329" s="31"/>
      <c r="AZ1329" s="21"/>
      <c r="BA1329" s="23"/>
      <c r="BN1329" s="18"/>
      <c r="BP1329" s="54"/>
      <c r="BR1329" s="54"/>
      <c r="BT1329" s="18"/>
      <c r="BV1329" s="18"/>
      <c r="BW1329" s="18"/>
      <c r="CD1329" s="18"/>
      <c r="CG1329" s="18"/>
      <c r="CR1329" s="18"/>
      <c r="CV1329" s="18"/>
      <c r="DA1329" s="18"/>
      <c r="DL1329" s="18"/>
      <c r="DN1329" s="18"/>
      <c r="DS1329" s="43" t="s">
        <v>397</v>
      </c>
    </row>
    <row r="1330" spans="4:123" x14ac:dyDescent="0.25">
      <c r="D1330" s="12"/>
      <c r="E1330" s="14"/>
      <c r="H1330" s="16"/>
      <c r="I1330" s="11"/>
      <c r="J1330" s="39"/>
      <c r="K1330" s="39"/>
      <c r="L1330" s="39"/>
      <c r="M1330" s="39"/>
      <c r="N1330" s="42"/>
      <c r="O1330" s="8"/>
      <c r="P1330" s="9"/>
      <c r="Q1330" s="9"/>
      <c r="R1330" s="8"/>
      <c r="S1330" s="9"/>
      <c r="T1330" s="9"/>
      <c r="U1330" s="8"/>
      <c r="V1330" s="9"/>
      <c r="W1330" s="9"/>
      <c r="X1330" s="9"/>
      <c r="Y1330" s="8"/>
      <c r="Z1330" s="9"/>
      <c r="AA1330" s="8"/>
      <c r="AT1330" s="8"/>
      <c r="AV1330" s="31"/>
      <c r="AY1330" s="31"/>
      <c r="AZ1330" s="21"/>
      <c r="BA1330" s="23"/>
      <c r="BN1330" s="18"/>
      <c r="BP1330" s="54"/>
      <c r="BR1330" s="54"/>
      <c r="BT1330" s="18"/>
      <c r="BV1330" s="18"/>
      <c r="BW1330" s="18"/>
      <c r="CD1330" s="18"/>
      <c r="CG1330" s="18"/>
      <c r="CR1330" s="18"/>
      <c r="CV1330" s="18"/>
      <c r="DA1330" s="18"/>
      <c r="DL1330" s="18"/>
      <c r="DN1330" s="18"/>
      <c r="DS1330" s="43" t="s">
        <v>397</v>
      </c>
    </row>
    <row r="1331" spans="4:123" x14ac:dyDescent="0.25">
      <c r="D1331" s="12"/>
      <c r="E1331" s="14"/>
      <c r="H1331" s="16"/>
      <c r="I1331" s="11"/>
      <c r="J1331" s="39"/>
      <c r="K1331" s="39"/>
      <c r="L1331" s="39"/>
      <c r="M1331" s="39"/>
      <c r="N1331" s="42"/>
      <c r="O1331" s="8"/>
      <c r="P1331" s="9"/>
      <c r="Q1331" s="9"/>
      <c r="R1331" s="8"/>
      <c r="S1331" s="9"/>
      <c r="T1331" s="9"/>
      <c r="U1331" s="8"/>
      <c r="V1331" s="9"/>
      <c r="W1331" s="9"/>
      <c r="X1331" s="9"/>
      <c r="Y1331" s="8"/>
      <c r="Z1331" s="9"/>
      <c r="AA1331" s="8"/>
      <c r="AT1331" s="8"/>
      <c r="AV1331" s="31"/>
      <c r="AY1331" s="31"/>
      <c r="AZ1331" s="21"/>
      <c r="BA1331" s="23"/>
      <c r="BN1331" s="18"/>
      <c r="BP1331" s="54"/>
      <c r="BR1331" s="54"/>
      <c r="BT1331" s="18"/>
      <c r="BV1331" s="18"/>
      <c r="BW1331" s="18"/>
      <c r="CD1331" s="18"/>
      <c r="CG1331" s="18"/>
      <c r="CR1331" s="18"/>
      <c r="CV1331" s="18"/>
      <c r="DA1331" s="18"/>
      <c r="DL1331" s="18"/>
      <c r="DN1331" s="18"/>
      <c r="DS1331" s="43" t="s">
        <v>397</v>
      </c>
    </row>
    <row r="1332" spans="4:123" x14ac:dyDescent="0.25">
      <c r="D1332" s="12"/>
      <c r="E1332" s="14"/>
      <c r="H1332" s="16"/>
      <c r="I1332" s="11"/>
      <c r="J1332" s="39"/>
      <c r="K1332" s="39"/>
      <c r="L1332" s="39"/>
      <c r="M1332" s="39"/>
      <c r="N1332" s="42"/>
      <c r="O1332" s="8"/>
      <c r="P1332" s="9"/>
      <c r="Q1332" s="9"/>
      <c r="R1332" s="8"/>
      <c r="S1332" s="9"/>
      <c r="T1332" s="9"/>
      <c r="U1332" s="8"/>
      <c r="V1332" s="9"/>
      <c r="W1332" s="9"/>
      <c r="X1332" s="9"/>
      <c r="Y1332" s="8"/>
      <c r="Z1332" s="9"/>
      <c r="AA1332" s="8"/>
      <c r="AT1332" s="8"/>
      <c r="AV1332" s="31"/>
      <c r="AY1332" s="31"/>
      <c r="AZ1332" s="21"/>
      <c r="BA1332" s="23"/>
      <c r="BN1332" s="18"/>
      <c r="BP1332" s="54"/>
      <c r="BR1332" s="54"/>
      <c r="BT1332" s="18"/>
      <c r="BV1332" s="18"/>
      <c r="BW1332" s="18"/>
      <c r="CD1332" s="18"/>
      <c r="CG1332" s="18"/>
      <c r="CR1332" s="18"/>
      <c r="CV1332" s="18"/>
      <c r="DA1332" s="18"/>
      <c r="DL1332" s="18"/>
      <c r="DN1332" s="18"/>
      <c r="DS1332" s="43" t="s">
        <v>397</v>
      </c>
    </row>
    <row r="1333" spans="4:123" x14ac:dyDescent="0.25">
      <c r="D1333" s="12"/>
      <c r="E1333" s="14"/>
      <c r="H1333" s="16"/>
      <c r="I1333" s="11"/>
      <c r="J1333" s="39"/>
      <c r="K1333" s="39"/>
      <c r="L1333" s="39"/>
      <c r="M1333" s="39"/>
      <c r="N1333" s="42"/>
      <c r="O1333" s="8"/>
      <c r="P1333" s="9"/>
      <c r="Q1333" s="9"/>
      <c r="R1333" s="8"/>
      <c r="S1333" s="9"/>
      <c r="T1333" s="9"/>
      <c r="U1333" s="8"/>
      <c r="V1333" s="9"/>
      <c r="W1333" s="9"/>
      <c r="X1333" s="9"/>
      <c r="Y1333" s="8"/>
      <c r="Z1333" s="9"/>
      <c r="AA1333" s="8"/>
      <c r="AT1333" s="8"/>
      <c r="AV1333" s="31"/>
      <c r="AY1333" s="31"/>
      <c r="AZ1333" s="21"/>
      <c r="BA1333" s="23"/>
      <c r="BN1333" s="18"/>
      <c r="BP1333" s="54"/>
      <c r="BR1333" s="54"/>
      <c r="BT1333" s="18"/>
      <c r="BV1333" s="18"/>
      <c r="BW1333" s="18"/>
      <c r="CD1333" s="18"/>
      <c r="CG1333" s="18"/>
      <c r="CR1333" s="18"/>
      <c r="CV1333" s="18"/>
      <c r="DA1333" s="18"/>
      <c r="DL1333" s="18"/>
      <c r="DN1333" s="18"/>
      <c r="DS1333" s="43" t="s">
        <v>397</v>
      </c>
    </row>
    <row r="1334" spans="4:123" x14ac:dyDescent="0.25">
      <c r="D1334" s="12"/>
      <c r="E1334" s="14"/>
      <c r="H1334" s="16"/>
      <c r="I1334" s="11"/>
      <c r="J1334" s="39"/>
      <c r="K1334" s="39"/>
      <c r="L1334" s="39"/>
      <c r="M1334" s="39"/>
      <c r="N1334" s="42"/>
      <c r="O1334" s="8"/>
      <c r="P1334" s="9"/>
      <c r="Q1334" s="9"/>
      <c r="R1334" s="8"/>
      <c r="S1334" s="9"/>
      <c r="T1334" s="9"/>
      <c r="U1334" s="8"/>
      <c r="V1334" s="9"/>
      <c r="W1334" s="9"/>
      <c r="X1334" s="9"/>
      <c r="Y1334" s="8"/>
      <c r="Z1334" s="9"/>
      <c r="AA1334" s="8"/>
      <c r="AT1334" s="8"/>
      <c r="AV1334" s="31"/>
      <c r="AY1334" s="31"/>
      <c r="AZ1334" s="21"/>
      <c r="BA1334" s="23"/>
      <c r="BN1334" s="18"/>
      <c r="BP1334" s="54"/>
      <c r="BR1334" s="54"/>
      <c r="BT1334" s="18"/>
      <c r="BV1334" s="18"/>
      <c r="BW1334" s="18"/>
      <c r="CD1334" s="18"/>
      <c r="CG1334" s="18"/>
      <c r="CR1334" s="18"/>
      <c r="CV1334" s="18"/>
      <c r="DA1334" s="18"/>
      <c r="DL1334" s="18"/>
      <c r="DN1334" s="18"/>
      <c r="DS1334" s="43" t="s">
        <v>397</v>
      </c>
    </row>
    <row r="1335" spans="4:123" x14ac:dyDescent="0.25">
      <c r="D1335" s="12"/>
      <c r="E1335" s="14"/>
      <c r="H1335" s="16"/>
      <c r="I1335" s="11"/>
      <c r="J1335" s="39"/>
      <c r="K1335" s="39"/>
      <c r="L1335" s="39"/>
      <c r="M1335" s="39"/>
      <c r="N1335" s="42"/>
      <c r="O1335" s="8"/>
      <c r="P1335" s="9"/>
      <c r="Q1335" s="9"/>
      <c r="R1335" s="8"/>
      <c r="S1335" s="9"/>
      <c r="T1335" s="9"/>
      <c r="U1335" s="8"/>
      <c r="V1335" s="9"/>
      <c r="W1335" s="9"/>
      <c r="X1335" s="9"/>
      <c r="Y1335" s="8"/>
      <c r="Z1335" s="9"/>
      <c r="AA1335" s="8"/>
      <c r="AT1335" s="8"/>
      <c r="AV1335" s="31"/>
      <c r="AY1335" s="31"/>
      <c r="AZ1335" s="21"/>
      <c r="BA1335" s="23"/>
      <c r="BN1335" s="18"/>
      <c r="BP1335" s="54"/>
      <c r="BR1335" s="54"/>
      <c r="BT1335" s="18"/>
      <c r="BV1335" s="18"/>
      <c r="BW1335" s="18"/>
      <c r="CD1335" s="18"/>
      <c r="CG1335" s="18"/>
      <c r="CR1335" s="18"/>
      <c r="CV1335" s="18"/>
      <c r="DA1335" s="18"/>
      <c r="DL1335" s="18"/>
      <c r="DN1335" s="18"/>
      <c r="DS1335" s="43" t="s">
        <v>397</v>
      </c>
    </row>
    <row r="1336" spans="4:123" x14ac:dyDescent="0.25">
      <c r="D1336" s="12"/>
      <c r="E1336" s="14"/>
      <c r="H1336" s="16"/>
      <c r="I1336" s="11"/>
      <c r="J1336" s="39"/>
      <c r="K1336" s="39"/>
      <c r="L1336" s="39"/>
      <c r="M1336" s="39"/>
      <c r="N1336" s="42"/>
      <c r="O1336" s="8"/>
      <c r="P1336" s="9"/>
      <c r="Q1336" s="9"/>
      <c r="R1336" s="8"/>
      <c r="S1336" s="9"/>
      <c r="T1336" s="9"/>
      <c r="U1336" s="8"/>
      <c r="V1336" s="9"/>
      <c r="W1336" s="9"/>
      <c r="X1336" s="9"/>
      <c r="Y1336" s="8"/>
      <c r="Z1336" s="9"/>
      <c r="AA1336" s="8"/>
      <c r="AT1336" s="8"/>
      <c r="AV1336" s="31"/>
      <c r="AY1336" s="31"/>
      <c r="AZ1336" s="21"/>
      <c r="BA1336" s="23"/>
      <c r="BN1336" s="18"/>
      <c r="BP1336" s="54"/>
      <c r="BR1336" s="54"/>
      <c r="BT1336" s="18"/>
      <c r="BV1336" s="18"/>
      <c r="BW1336" s="18"/>
      <c r="CD1336" s="18"/>
      <c r="CG1336" s="18"/>
      <c r="CR1336" s="18"/>
      <c r="CV1336" s="18"/>
      <c r="DA1336" s="18"/>
      <c r="DL1336" s="18"/>
      <c r="DN1336" s="18"/>
      <c r="DS1336" s="43" t="s">
        <v>397</v>
      </c>
    </row>
    <row r="1337" spans="4:123" x14ac:dyDescent="0.25">
      <c r="D1337" s="12"/>
      <c r="E1337" s="14"/>
      <c r="H1337" s="16"/>
      <c r="I1337" s="11"/>
      <c r="J1337" s="39"/>
      <c r="K1337" s="39"/>
      <c r="L1337" s="39"/>
      <c r="M1337" s="39"/>
      <c r="N1337" s="42"/>
      <c r="O1337" s="8"/>
      <c r="P1337" s="9"/>
      <c r="Q1337" s="9"/>
      <c r="R1337" s="8"/>
      <c r="S1337" s="9"/>
      <c r="T1337" s="9"/>
      <c r="U1337" s="8"/>
      <c r="V1337" s="9"/>
      <c r="W1337" s="9"/>
      <c r="X1337" s="9"/>
      <c r="Y1337" s="8"/>
      <c r="Z1337" s="9"/>
      <c r="AA1337" s="8"/>
      <c r="AT1337" s="8"/>
      <c r="AV1337" s="31"/>
      <c r="AY1337" s="31"/>
      <c r="AZ1337" s="21"/>
      <c r="BA1337" s="23"/>
      <c r="BN1337" s="18"/>
      <c r="BP1337" s="54"/>
      <c r="BR1337" s="54"/>
      <c r="BT1337" s="18"/>
      <c r="BV1337" s="18"/>
      <c r="BW1337" s="18"/>
      <c r="CD1337" s="18"/>
      <c r="CG1337" s="18"/>
      <c r="CR1337" s="18"/>
      <c r="CV1337" s="18"/>
      <c r="DA1337" s="18"/>
      <c r="DL1337" s="18"/>
      <c r="DN1337" s="18"/>
      <c r="DS1337" s="43" t="s">
        <v>397</v>
      </c>
    </row>
    <row r="1338" spans="4:123" x14ac:dyDescent="0.25">
      <c r="D1338" s="12"/>
      <c r="E1338" s="14"/>
      <c r="H1338" s="16"/>
      <c r="I1338" s="11"/>
      <c r="J1338" s="39"/>
      <c r="K1338" s="39"/>
      <c r="L1338" s="39"/>
      <c r="M1338" s="39"/>
      <c r="N1338" s="42"/>
      <c r="O1338" s="8"/>
      <c r="P1338" s="9"/>
      <c r="Q1338" s="9"/>
      <c r="R1338" s="8"/>
      <c r="S1338" s="9"/>
      <c r="T1338" s="9"/>
      <c r="U1338" s="8"/>
      <c r="V1338" s="9"/>
      <c r="W1338" s="9"/>
      <c r="X1338" s="9"/>
      <c r="Y1338" s="8"/>
      <c r="Z1338" s="9"/>
      <c r="AA1338" s="8"/>
      <c r="AT1338" s="8"/>
      <c r="AV1338" s="31"/>
      <c r="AY1338" s="31"/>
      <c r="AZ1338" s="21"/>
      <c r="BA1338" s="23"/>
      <c r="BN1338" s="18"/>
      <c r="BP1338" s="54"/>
      <c r="BR1338" s="54"/>
      <c r="BT1338" s="18"/>
      <c r="BV1338" s="18"/>
      <c r="BW1338" s="18"/>
      <c r="CD1338" s="18"/>
      <c r="CG1338" s="18"/>
      <c r="CR1338" s="18"/>
      <c r="CV1338" s="18"/>
      <c r="DA1338" s="18"/>
      <c r="DL1338" s="18"/>
      <c r="DN1338" s="18"/>
      <c r="DS1338" s="43" t="s">
        <v>397</v>
      </c>
    </row>
    <row r="1339" spans="4:123" x14ac:dyDescent="0.25">
      <c r="D1339" s="12"/>
      <c r="E1339" s="14"/>
      <c r="H1339" s="16"/>
      <c r="I1339" s="11"/>
      <c r="J1339" s="39"/>
      <c r="K1339" s="39"/>
      <c r="L1339" s="39"/>
      <c r="M1339" s="39"/>
      <c r="N1339" s="42"/>
      <c r="O1339" s="8"/>
      <c r="P1339" s="9"/>
      <c r="Q1339" s="9"/>
      <c r="R1339" s="8"/>
      <c r="S1339" s="9"/>
      <c r="T1339" s="9"/>
      <c r="U1339" s="8"/>
      <c r="V1339" s="9"/>
      <c r="W1339" s="9"/>
      <c r="X1339" s="9"/>
      <c r="Y1339" s="8"/>
      <c r="Z1339" s="9"/>
      <c r="AA1339" s="8"/>
      <c r="AT1339" s="8"/>
      <c r="AV1339" s="31"/>
      <c r="AY1339" s="31"/>
      <c r="AZ1339" s="21"/>
      <c r="BA1339" s="23"/>
      <c r="BN1339" s="18"/>
      <c r="BP1339" s="54"/>
      <c r="BR1339" s="54"/>
      <c r="BT1339" s="18"/>
      <c r="BV1339" s="18"/>
      <c r="BW1339" s="18"/>
      <c r="CD1339" s="18"/>
      <c r="CG1339" s="18"/>
      <c r="CR1339" s="18"/>
      <c r="CV1339" s="18"/>
      <c r="DA1339" s="18"/>
      <c r="DL1339" s="18"/>
      <c r="DN1339" s="18"/>
      <c r="DS1339" s="43" t="s">
        <v>397</v>
      </c>
    </row>
    <row r="1340" spans="4:123" x14ac:dyDescent="0.25">
      <c r="D1340" s="12"/>
      <c r="E1340" s="14"/>
      <c r="H1340" s="16"/>
      <c r="I1340" s="11"/>
      <c r="J1340" s="39"/>
      <c r="K1340" s="39"/>
      <c r="L1340" s="39"/>
      <c r="M1340" s="39"/>
      <c r="N1340" s="42"/>
      <c r="O1340" s="8"/>
      <c r="P1340" s="9"/>
      <c r="Q1340" s="9"/>
      <c r="R1340" s="8"/>
      <c r="S1340" s="9"/>
      <c r="T1340" s="9"/>
      <c r="U1340" s="8"/>
      <c r="V1340" s="9"/>
      <c r="W1340" s="9"/>
      <c r="X1340" s="9"/>
      <c r="Y1340" s="8"/>
      <c r="Z1340" s="9"/>
      <c r="AA1340" s="8"/>
      <c r="AT1340" s="8"/>
      <c r="AV1340" s="31"/>
      <c r="AY1340" s="31"/>
      <c r="AZ1340" s="21"/>
      <c r="BA1340" s="23"/>
      <c r="BN1340" s="18"/>
      <c r="BP1340" s="54"/>
      <c r="BR1340" s="54"/>
      <c r="BT1340" s="18"/>
      <c r="BV1340" s="18"/>
      <c r="BW1340" s="18"/>
      <c r="CD1340" s="18"/>
      <c r="CG1340" s="18"/>
      <c r="CR1340" s="18"/>
      <c r="CV1340" s="18"/>
      <c r="DA1340" s="18"/>
      <c r="DL1340" s="18"/>
      <c r="DN1340" s="18"/>
      <c r="DS1340" s="43" t="s">
        <v>397</v>
      </c>
    </row>
    <row r="1341" spans="4:123" x14ac:dyDescent="0.25">
      <c r="D1341" s="12"/>
      <c r="E1341" s="14"/>
      <c r="H1341" s="16"/>
      <c r="I1341" s="11"/>
      <c r="J1341" s="39"/>
      <c r="K1341" s="39"/>
      <c r="L1341" s="39"/>
      <c r="M1341" s="39"/>
      <c r="N1341" s="42"/>
      <c r="O1341" s="8"/>
      <c r="P1341" s="9"/>
      <c r="Q1341" s="9"/>
      <c r="R1341" s="8"/>
      <c r="S1341" s="9"/>
      <c r="T1341" s="9"/>
      <c r="U1341" s="8"/>
      <c r="V1341" s="9"/>
      <c r="W1341" s="9"/>
      <c r="X1341" s="9"/>
      <c r="Y1341" s="8"/>
      <c r="Z1341" s="9"/>
      <c r="AA1341" s="8"/>
      <c r="AT1341" s="8"/>
      <c r="AV1341" s="31"/>
      <c r="AY1341" s="31"/>
      <c r="AZ1341" s="21"/>
      <c r="BA1341" s="23"/>
      <c r="BN1341" s="18"/>
      <c r="BP1341" s="54"/>
      <c r="BR1341" s="54"/>
      <c r="BT1341" s="18"/>
      <c r="BV1341" s="18"/>
      <c r="BW1341" s="18"/>
      <c r="CD1341" s="18"/>
      <c r="CG1341" s="18"/>
      <c r="CR1341" s="18"/>
      <c r="CV1341" s="18"/>
      <c r="DA1341" s="18"/>
      <c r="DL1341" s="18"/>
      <c r="DN1341" s="18"/>
      <c r="DS1341" s="43" t="s">
        <v>397</v>
      </c>
    </row>
    <row r="1342" spans="4:123" x14ac:dyDescent="0.25">
      <c r="D1342" s="12"/>
      <c r="E1342" s="14"/>
      <c r="H1342" s="16"/>
      <c r="I1342" s="11"/>
      <c r="J1342" s="39"/>
      <c r="K1342" s="39"/>
      <c r="L1342" s="39"/>
      <c r="M1342" s="39"/>
      <c r="N1342" s="42"/>
      <c r="O1342" s="8"/>
      <c r="P1342" s="9"/>
      <c r="Q1342" s="9"/>
      <c r="R1342" s="8"/>
      <c r="S1342" s="9"/>
      <c r="T1342" s="9"/>
      <c r="U1342" s="8"/>
      <c r="V1342" s="9"/>
      <c r="W1342" s="9"/>
      <c r="X1342" s="9"/>
      <c r="Y1342" s="8"/>
      <c r="Z1342" s="9"/>
      <c r="AA1342" s="8"/>
      <c r="AT1342" s="8"/>
      <c r="AV1342" s="31"/>
      <c r="AY1342" s="31"/>
      <c r="AZ1342" s="21"/>
      <c r="BA1342" s="23"/>
      <c r="BN1342" s="18"/>
      <c r="BP1342" s="54"/>
      <c r="BR1342" s="54"/>
      <c r="BT1342" s="18"/>
      <c r="BV1342" s="18"/>
      <c r="BW1342" s="18"/>
      <c r="CD1342" s="18"/>
      <c r="CG1342" s="18"/>
      <c r="CR1342" s="18"/>
      <c r="CV1342" s="18"/>
      <c r="DA1342" s="18"/>
      <c r="DL1342" s="18"/>
      <c r="DN1342" s="18"/>
      <c r="DS1342" s="43" t="s">
        <v>397</v>
      </c>
    </row>
    <row r="1343" spans="4:123" x14ac:dyDescent="0.25">
      <c r="D1343" s="12"/>
      <c r="E1343" s="14"/>
      <c r="H1343" s="16"/>
      <c r="I1343" s="11"/>
      <c r="J1343" s="39"/>
      <c r="K1343" s="39"/>
      <c r="L1343" s="39"/>
      <c r="M1343" s="39"/>
      <c r="N1343" s="42"/>
      <c r="O1343" s="8"/>
      <c r="P1343" s="9"/>
      <c r="Q1343" s="9"/>
      <c r="R1343" s="8"/>
      <c r="S1343" s="9"/>
      <c r="T1343" s="9"/>
      <c r="U1343" s="8"/>
      <c r="V1343" s="9"/>
      <c r="W1343" s="9"/>
      <c r="X1343" s="9"/>
      <c r="Y1343" s="8"/>
      <c r="Z1343" s="9"/>
      <c r="AA1343" s="8"/>
      <c r="AT1343" s="8"/>
      <c r="AV1343" s="31"/>
      <c r="AY1343" s="31"/>
      <c r="AZ1343" s="21"/>
      <c r="BA1343" s="23"/>
      <c r="BN1343" s="18"/>
      <c r="BP1343" s="54"/>
      <c r="BR1343" s="54"/>
      <c r="BT1343" s="18"/>
      <c r="BV1343" s="18"/>
      <c r="BW1343" s="18"/>
      <c r="CD1343" s="18"/>
      <c r="CG1343" s="18"/>
      <c r="CR1343" s="18"/>
      <c r="CV1343" s="18"/>
      <c r="DA1343" s="18"/>
      <c r="DL1343" s="18"/>
      <c r="DN1343" s="18"/>
      <c r="DS1343" s="43" t="s">
        <v>397</v>
      </c>
    </row>
    <row r="1344" spans="4:123" x14ac:dyDescent="0.25">
      <c r="D1344" s="12"/>
      <c r="E1344" s="14"/>
      <c r="H1344" s="16"/>
      <c r="I1344" s="11"/>
      <c r="J1344" s="39"/>
      <c r="K1344" s="39"/>
      <c r="L1344" s="39"/>
      <c r="M1344" s="39"/>
      <c r="N1344" s="42"/>
      <c r="O1344" s="8"/>
      <c r="P1344" s="9"/>
      <c r="Q1344" s="9"/>
      <c r="R1344" s="8"/>
      <c r="S1344" s="9"/>
      <c r="T1344" s="9"/>
      <c r="U1344" s="8"/>
      <c r="V1344" s="9"/>
      <c r="W1344" s="9"/>
      <c r="X1344" s="9"/>
      <c r="Y1344" s="8"/>
      <c r="Z1344" s="9"/>
      <c r="AA1344" s="8"/>
      <c r="AT1344" s="8"/>
      <c r="AV1344" s="31"/>
      <c r="AY1344" s="31"/>
      <c r="AZ1344" s="21"/>
      <c r="BA1344" s="23"/>
      <c r="BN1344" s="18"/>
      <c r="BP1344" s="54"/>
      <c r="BR1344" s="54"/>
      <c r="BT1344" s="18"/>
      <c r="BV1344" s="18"/>
      <c r="BW1344" s="18"/>
      <c r="CD1344" s="18"/>
      <c r="CG1344" s="18"/>
      <c r="CR1344" s="18"/>
      <c r="CV1344" s="18"/>
      <c r="DA1344" s="18"/>
      <c r="DL1344" s="18"/>
      <c r="DN1344" s="18"/>
      <c r="DS1344" s="43" t="s">
        <v>397</v>
      </c>
    </row>
    <row r="1345" spans="4:123" x14ac:dyDescent="0.25">
      <c r="D1345" s="12"/>
      <c r="E1345" s="14"/>
      <c r="H1345" s="16"/>
      <c r="I1345" s="11"/>
      <c r="J1345" s="39"/>
      <c r="K1345" s="39"/>
      <c r="L1345" s="39"/>
      <c r="M1345" s="39"/>
      <c r="N1345" s="42"/>
      <c r="O1345" s="8"/>
      <c r="P1345" s="9"/>
      <c r="Q1345" s="9"/>
      <c r="R1345" s="8"/>
      <c r="S1345" s="9"/>
      <c r="T1345" s="9"/>
      <c r="U1345" s="8"/>
      <c r="V1345" s="9"/>
      <c r="W1345" s="9"/>
      <c r="X1345" s="9"/>
      <c r="Y1345" s="8"/>
      <c r="Z1345" s="9"/>
      <c r="AA1345" s="8"/>
      <c r="AT1345" s="8"/>
      <c r="AV1345" s="31"/>
      <c r="AY1345" s="31"/>
      <c r="AZ1345" s="21"/>
      <c r="BA1345" s="23"/>
      <c r="BN1345" s="18"/>
      <c r="BP1345" s="54"/>
      <c r="BR1345" s="54"/>
      <c r="BT1345" s="18"/>
      <c r="BV1345" s="18"/>
      <c r="BW1345" s="18"/>
      <c r="CD1345" s="18"/>
      <c r="CG1345" s="18"/>
      <c r="CR1345" s="18"/>
      <c r="CV1345" s="18"/>
      <c r="DA1345" s="18"/>
      <c r="DL1345" s="18"/>
      <c r="DN1345" s="18"/>
      <c r="DS1345" s="43" t="s">
        <v>397</v>
      </c>
    </row>
    <row r="1346" spans="4:123" x14ac:dyDescent="0.25">
      <c r="D1346" s="12"/>
      <c r="E1346" s="14"/>
      <c r="H1346" s="16"/>
      <c r="I1346" s="11"/>
      <c r="J1346" s="39"/>
      <c r="K1346" s="39"/>
      <c r="L1346" s="39"/>
      <c r="M1346" s="39"/>
      <c r="N1346" s="42"/>
      <c r="O1346" s="8"/>
      <c r="P1346" s="9"/>
      <c r="Q1346" s="9"/>
      <c r="R1346" s="8"/>
      <c r="S1346" s="9"/>
      <c r="T1346" s="9"/>
      <c r="U1346" s="8"/>
      <c r="V1346" s="9"/>
      <c r="W1346" s="9"/>
      <c r="X1346" s="9"/>
      <c r="Y1346" s="8"/>
      <c r="Z1346" s="9"/>
      <c r="AA1346" s="8"/>
      <c r="AT1346" s="8"/>
      <c r="AV1346" s="31"/>
      <c r="AY1346" s="31"/>
      <c r="AZ1346" s="21"/>
      <c r="BA1346" s="23"/>
      <c r="BN1346" s="18"/>
      <c r="BP1346" s="54"/>
      <c r="BR1346" s="54"/>
      <c r="BT1346" s="18"/>
      <c r="BV1346" s="18"/>
      <c r="BW1346" s="18"/>
      <c r="CD1346" s="18"/>
      <c r="CG1346" s="18"/>
      <c r="CR1346" s="18"/>
      <c r="CV1346" s="18"/>
      <c r="DA1346" s="18"/>
      <c r="DL1346" s="18"/>
      <c r="DN1346" s="18"/>
      <c r="DS1346" s="43" t="s">
        <v>397</v>
      </c>
    </row>
    <row r="1347" spans="4:123" x14ac:dyDescent="0.25">
      <c r="D1347" s="12"/>
      <c r="E1347" s="14"/>
      <c r="H1347" s="16"/>
      <c r="I1347" s="11"/>
      <c r="J1347" s="39"/>
      <c r="K1347" s="39"/>
      <c r="L1347" s="39"/>
      <c r="M1347" s="39"/>
      <c r="N1347" s="42"/>
      <c r="O1347" s="8"/>
      <c r="P1347" s="9"/>
      <c r="Q1347" s="9"/>
      <c r="R1347" s="8"/>
      <c r="S1347" s="9"/>
      <c r="T1347" s="9"/>
      <c r="U1347" s="8"/>
      <c r="V1347" s="9"/>
      <c r="W1347" s="9"/>
      <c r="X1347" s="9"/>
      <c r="Y1347" s="8"/>
      <c r="Z1347" s="9"/>
      <c r="AA1347" s="8"/>
      <c r="AT1347" s="8"/>
      <c r="AV1347" s="31"/>
      <c r="AY1347" s="31"/>
      <c r="AZ1347" s="21"/>
      <c r="BA1347" s="23"/>
      <c r="BN1347" s="18"/>
      <c r="BP1347" s="54"/>
      <c r="BR1347" s="54"/>
      <c r="BT1347" s="18"/>
      <c r="BV1347" s="18"/>
      <c r="BW1347" s="18"/>
      <c r="CD1347" s="18"/>
      <c r="CG1347" s="18"/>
      <c r="CR1347" s="18"/>
      <c r="CV1347" s="18"/>
      <c r="DA1347" s="18"/>
      <c r="DL1347" s="18"/>
      <c r="DN1347" s="18"/>
      <c r="DS1347" s="43" t="s">
        <v>397</v>
      </c>
    </row>
    <row r="1348" spans="4:123" x14ac:dyDescent="0.25">
      <c r="D1348" s="12"/>
      <c r="E1348" s="14"/>
      <c r="H1348" s="16"/>
      <c r="I1348" s="11"/>
      <c r="J1348" s="39"/>
      <c r="K1348" s="39"/>
      <c r="L1348" s="39"/>
      <c r="M1348" s="39"/>
      <c r="N1348" s="42"/>
      <c r="O1348" s="8"/>
      <c r="P1348" s="9"/>
      <c r="Q1348" s="9"/>
      <c r="R1348" s="8"/>
      <c r="S1348" s="9"/>
      <c r="T1348" s="9"/>
      <c r="U1348" s="8"/>
      <c r="V1348" s="9"/>
      <c r="W1348" s="9"/>
      <c r="X1348" s="9"/>
      <c r="Y1348" s="8"/>
      <c r="Z1348" s="9"/>
      <c r="AA1348" s="8"/>
      <c r="AT1348" s="8"/>
      <c r="AV1348" s="31"/>
      <c r="AY1348" s="31"/>
      <c r="AZ1348" s="21"/>
      <c r="BA1348" s="23"/>
      <c r="BN1348" s="18"/>
      <c r="BP1348" s="54"/>
      <c r="BR1348" s="54"/>
      <c r="BT1348" s="18"/>
      <c r="BV1348" s="18"/>
      <c r="BW1348" s="18"/>
      <c r="CD1348" s="18"/>
      <c r="CG1348" s="18"/>
      <c r="CR1348" s="18"/>
      <c r="CV1348" s="18"/>
      <c r="DA1348" s="18"/>
      <c r="DL1348" s="18"/>
      <c r="DN1348" s="18"/>
      <c r="DS1348" s="43" t="s">
        <v>397</v>
      </c>
    </row>
    <row r="1349" spans="4:123" x14ac:dyDescent="0.25">
      <c r="D1349" s="12"/>
      <c r="E1349" s="14"/>
      <c r="H1349" s="16"/>
      <c r="I1349" s="11"/>
      <c r="J1349" s="39"/>
      <c r="K1349" s="39"/>
      <c r="L1349" s="39"/>
      <c r="M1349" s="39"/>
      <c r="N1349" s="42"/>
      <c r="O1349" s="8"/>
      <c r="P1349" s="9"/>
      <c r="Q1349" s="9"/>
      <c r="R1349" s="8"/>
      <c r="S1349" s="9"/>
      <c r="T1349" s="9"/>
      <c r="U1349" s="8"/>
      <c r="V1349" s="9"/>
      <c r="W1349" s="9"/>
      <c r="X1349" s="9"/>
      <c r="Y1349" s="8"/>
      <c r="Z1349" s="9"/>
      <c r="AA1349" s="8"/>
      <c r="AT1349" s="8"/>
      <c r="AV1349" s="31"/>
      <c r="AY1349" s="31"/>
      <c r="AZ1349" s="21"/>
      <c r="BA1349" s="23"/>
      <c r="BN1349" s="18"/>
      <c r="BP1349" s="54"/>
      <c r="BR1349" s="54"/>
      <c r="BT1349" s="18"/>
      <c r="BV1349" s="18"/>
      <c r="BW1349" s="18"/>
      <c r="CD1349" s="18"/>
      <c r="CG1349" s="18"/>
      <c r="CR1349" s="18"/>
      <c r="CV1349" s="18"/>
      <c r="DA1349" s="18"/>
      <c r="DL1349" s="18"/>
      <c r="DN1349" s="18"/>
      <c r="DS1349" s="43" t="s">
        <v>397</v>
      </c>
    </row>
    <row r="1350" spans="4:123" x14ac:dyDescent="0.25">
      <c r="D1350" s="12"/>
      <c r="E1350" s="14"/>
      <c r="H1350" s="16"/>
      <c r="I1350" s="11"/>
      <c r="J1350" s="39"/>
      <c r="K1350" s="39"/>
      <c r="L1350" s="39"/>
      <c r="M1350" s="39"/>
      <c r="N1350" s="42"/>
      <c r="O1350" s="8"/>
      <c r="P1350" s="9"/>
      <c r="Q1350" s="9"/>
      <c r="R1350" s="8"/>
      <c r="S1350" s="9"/>
      <c r="T1350" s="9"/>
      <c r="U1350" s="8"/>
      <c r="V1350" s="9"/>
      <c r="W1350" s="9"/>
      <c r="X1350" s="9"/>
      <c r="Y1350" s="8"/>
      <c r="Z1350" s="9"/>
      <c r="AA1350" s="8"/>
      <c r="AT1350" s="8"/>
      <c r="AV1350" s="31"/>
      <c r="AY1350" s="31"/>
      <c r="AZ1350" s="21"/>
      <c r="BA1350" s="23"/>
      <c r="BN1350" s="18"/>
      <c r="BP1350" s="54"/>
      <c r="BR1350" s="54"/>
      <c r="BT1350" s="18"/>
      <c r="BV1350" s="18"/>
      <c r="BW1350" s="18"/>
      <c r="CD1350" s="18"/>
      <c r="CG1350" s="18"/>
      <c r="CR1350" s="18"/>
      <c r="CV1350" s="18"/>
      <c r="DA1350" s="18"/>
      <c r="DL1350" s="18"/>
      <c r="DN1350" s="18"/>
      <c r="DS1350" s="43" t="s">
        <v>397</v>
      </c>
    </row>
    <row r="1351" spans="4:123" x14ac:dyDescent="0.25">
      <c r="D1351" s="12"/>
      <c r="E1351" s="14"/>
      <c r="H1351" s="16"/>
      <c r="I1351" s="11"/>
      <c r="J1351" s="39"/>
      <c r="K1351" s="39"/>
      <c r="L1351" s="39"/>
      <c r="M1351" s="39"/>
      <c r="N1351" s="42"/>
      <c r="O1351" s="8"/>
      <c r="P1351" s="9"/>
      <c r="Q1351" s="9"/>
      <c r="R1351" s="8"/>
      <c r="S1351" s="9"/>
      <c r="T1351" s="9"/>
      <c r="U1351" s="8"/>
      <c r="V1351" s="9"/>
      <c r="W1351" s="9"/>
      <c r="X1351" s="9"/>
      <c r="Y1351" s="8"/>
      <c r="Z1351" s="9"/>
      <c r="AA1351" s="8"/>
      <c r="AT1351" s="8"/>
      <c r="AV1351" s="31"/>
      <c r="AY1351" s="31"/>
      <c r="AZ1351" s="21"/>
      <c r="BA1351" s="23"/>
      <c r="BN1351" s="18"/>
      <c r="BP1351" s="54"/>
      <c r="BR1351" s="54"/>
      <c r="BT1351" s="18"/>
      <c r="BV1351" s="18"/>
      <c r="BW1351" s="18"/>
      <c r="CD1351" s="18"/>
      <c r="CG1351" s="18"/>
      <c r="CR1351" s="18"/>
      <c r="CV1351" s="18"/>
      <c r="DA1351" s="18"/>
      <c r="DL1351" s="18"/>
      <c r="DN1351" s="18"/>
      <c r="DS1351" s="43" t="s">
        <v>397</v>
      </c>
    </row>
    <row r="1352" spans="4:123" x14ac:dyDescent="0.25">
      <c r="D1352" s="12"/>
      <c r="E1352" s="14"/>
      <c r="H1352" s="16"/>
      <c r="I1352" s="11"/>
      <c r="J1352" s="39"/>
      <c r="K1352" s="39"/>
      <c r="L1352" s="39"/>
      <c r="M1352" s="39"/>
      <c r="N1352" s="42"/>
      <c r="O1352" s="8"/>
      <c r="P1352" s="9"/>
      <c r="Q1352" s="9"/>
      <c r="R1352" s="8"/>
      <c r="S1352" s="9"/>
      <c r="T1352" s="9"/>
      <c r="U1352" s="8"/>
      <c r="V1352" s="9"/>
      <c r="W1352" s="9"/>
      <c r="X1352" s="9"/>
      <c r="Y1352" s="8"/>
      <c r="Z1352" s="9"/>
      <c r="AA1352" s="8"/>
      <c r="AT1352" s="8"/>
      <c r="AV1352" s="31"/>
      <c r="AY1352" s="31"/>
      <c r="AZ1352" s="21"/>
      <c r="BA1352" s="23"/>
      <c r="BN1352" s="18"/>
      <c r="BP1352" s="54"/>
      <c r="BR1352" s="54"/>
      <c r="BT1352" s="18"/>
      <c r="BV1352" s="18"/>
      <c r="BW1352" s="18"/>
      <c r="CD1352" s="18"/>
      <c r="CG1352" s="18"/>
      <c r="CR1352" s="18"/>
      <c r="CV1352" s="18"/>
      <c r="DA1352" s="18"/>
      <c r="DL1352" s="18"/>
      <c r="DN1352" s="18"/>
      <c r="DS1352" s="43" t="s">
        <v>397</v>
      </c>
    </row>
    <row r="1353" spans="4:123" x14ac:dyDescent="0.25">
      <c r="D1353" s="12"/>
      <c r="E1353" s="14"/>
      <c r="H1353" s="16"/>
      <c r="I1353" s="11"/>
      <c r="J1353" s="39"/>
      <c r="K1353" s="39"/>
      <c r="L1353" s="39"/>
      <c r="M1353" s="39"/>
      <c r="N1353" s="42"/>
      <c r="O1353" s="8"/>
      <c r="P1353" s="9"/>
      <c r="Q1353" s="9"/>
      <c r="R1353" s="8"/>
      <c r="S1353" s="9"/>
      <c r="T1353" s="9"/>
      <c r="U1353" s="8"/>
      <c r="V1353" s="9"/>
      <c r="W1353" s="9"/>
      <c r="X1353" s="9"/>
      <c r="Y1353" s="8"/>
      <c r="Z1353" s="9"/>
      <c r="AA1353" s="8"/>
      <c r="AT1353" s="8"/>
      <c r="AV1353" s="31"/>
      <c r="AY1353" s="31"/>
      <c r="AZ1353" s="21"/>
      <c r="BA1353" s="23"/>
      <c r="BN1353" s="18"/>
      <c r="BP1353" s="54"/>
      <c r="BR1353" s="54"/>
      <c r="BT1353" s="18"/>
      <c r="BV1353" s="18"/>
      <c r="BW1353" s="18"/>
      <c r="CD1353" s="18"/>
      <c r="CG1353" s="18"/>
      <c r="CR1353" s="18"/>
      <c r="CV1353" s="18"/>
      <c r="DA1353" s="18"/>
      <c r="DL1353" s="18"/>
      <c r="DN1353" s="18"/>
      <c r="DS1353" s="43" t="s">
        <v>397</v>
      </c>
    </row>
    <row r="1354" spans="4:123" x14ac:dyDescent="0.25">
      <c r="D1354" s="12"/>
      <c r="E1354" s="14"/>
      <c r="H1354" s="16"/>
      <c r="I1354" s="11"/>
      <c r="J1354" s="39"/>
      <c r="K1354" s="39"/>
      <c r="L1354" s="39"/>
      <c r="M1354" s="39"/>
      <c r="N1354" s="42"/>
      <c r="O1354" s="8"/>
      <c r="P1354" s="9"/>
      <c r="Q1354" s="9"/>
      <c r="R1354" s="8"/>
      <c r="S1354" s="9"/>
      <c r="T1354" s="9"/>
      <c r="U1354" s="8"/>
      <c r="V1354" s="9"/>
      <c r="W1354" s="9"/>
      <c r="X1354" s="9"/>
      <c r="Y1354" s="8"/>
      <c r="Z1354" s="9"/>
      <c r="AA1354" s="8"/>
      <c r="AT1354" s="8"/>
      <c r="AV1354" s="31"/>
      <c r="AY1354" s="31"/>
      <c r="AZ1354" s="21"/>
      <c r="BA1354" s="23"/>
      <c r="BN1354" s="18"/>
      <c r="BP1354" s="54"/>
      <c r="BR1354" s="54"/>
      <c r="BT1354" s="18"/>
      <c r="BV1354" s="18"/>
      <c r="BW1354" s="18"/>
      <c r="CD1354" s="18"/>
      <c r="CG1354" s="18"/>
      <c r="CR1354" s="18"/>
      <c r="CV1354" s="18"/>
      <c r="DA1354" s="18"/>
      <c r="DL1354" s="18"/>
      <c r="DN1354" s="18"/>
      <c r="DS1354" s="43" t="s">
        <v>397</v>
      </c>
    </row>
    <row r="1355" spans="4:123" x14ac:dyDescent="0.25">
      <c r="D1355" s="12"/>
      <c r="E1355" s="14"/>
      <c r="H1355" s="16"/>
      <c r="I1355" s="11"/>
      <c r="J1355" s="39"/>
      <c r="K1355" s="39"/>
      <c r="L1355" s="39"/>
      <c r="M1355" s="39"/>
      <c r="N1355" s="42"/>
      <c r="O1355" s="8"/>
      <c r="P1355" s="9"/>
      <c r="Q1355" s="9"/>
      <c r="R1355" s="8"/>
      <c r="S1355" s="9"/>
      <c r="T1355" s="9"/>
      <c r="U1355" s="8"/>
      <c r="V1355" s="9"/>
      <c r="W1355" s="9"/>
      <c r="X1355" s="9"/>
      <c r="Y1355" s="8"/>
      <c r="Z1355" s="9"/>
      <c r="AA1355" s="8"/>
      <c r="AT1355" s="8"/>
      <c r="AV1355" s="31"/>
      <c r="AY1355" s="31"/>
      <c r="AZ1355" s="21"/>
      <c r="BA1355" s="23"/>
      <c r="BN1355" s="18"/>
      <c r="BP1355" s="54"/>
      <c r="BR1355" s="54"/>
      <c r="BT1355" s="18"/>
      <c r="BV1355" s="18"/>
      <c r="BW1355" s="18"/>
      <c r="CD1355" s="18"/>
      <c r="CG1355" s="18"/>
      <c r="CR1355" s="18"/>
      <c r="CV1355" s="18"/>
      <c r="DA1355" s="18"/>
      <c r="DL1355" s="18"/>
      <c r="DN1355" s="18"/>
      <c r="DS1355" s="43" t="s">
        <v>397</v>
      </c>
    </row>
    <row r="1356" spans="4:123" x14ac:dyDescent="0.25">
      <c r="D1356" s="12"/>
      <c r="E1356" s="14"/>
      <c r="H1356" s="16"/>
      <c r="I1356" s="11"/>
      <c r="J1356" s="39"/>
      <c r="K1356" s="39"/>
      <c r="L1356" s="39"/>
      <c r="M1356" s="39"/>
      <c r="N1356" s="42"/>
      <c r="O1356" s="8"/>
      <c r="P1356" s="9"/>
      <c r="Q1356" s="9"/>
      <c r="R1356" s="8"/>
      <c r="S1356" s="9"/>
      <c r="T1356" s="9"/>
      <c r="U1356" s="8"/>
      <c r="V1356" s="9"/>
      <c r="W1356" s="9"/>
      <c r="X1356" s="9"/>
      <c r="Y1356" s="8"/>
      <c r="Z1356" s="9"/>
      <c r="AA1356" s="8"/>
      <c r="AT1356" s="8"/>
      <c r="AV1356" s="31"/>
      <c r="AY1356" s="31"/>
      <c r="AZ1356" s="21"/>
      <c r="BA1356" s="23"/>
      <c r="BN1356" s="18"/>
      <c r="BP1356" s="54"/>
      <c r="BR1356" s="54"/>
      <c r="BT1356" s="18"/>
      <c r="BV1356" s="18"/>
      <c r="BW1356" s="18"/>
      <c r="CD1356" s="18"/>
      <c r="CG1356" s="18"/>
      <c r="CR1356" s="18"/>
      <c r="CV1356" s="18"/>
      <c r="DA1356" s="18"/>
      <c r="DL1356" s="18"/>
      <c r="DN1356" s="18"/>
      <c r="DS1356" s="43" t="s">
        <v>397</v>
      </c>
    </row>
    <row r="1357" spans="4:123" x14ac:dyDescent="0.25">
      <c r="D1357" s="12"/>
      <c r="E1357" s="14"/>
      <c r="H1357" s="16"/>
      <c r="I1357" s="11"/>
      <c r="J1357" s="39"/>
      <c r="K1357" s="39"/>
      <c r="L1357" s="39"/>
      <c r="M1357" s="39"/>
      <c r="N1357" s="42"/>
      <c r="O1357" s="8"/>
      <c r="P1357" s="9"/>
      <c r="Q1357" s="9"/>
      <c r="R1357" s="8"/>
      <c r="S1357" s="9"/>
      <c r="T1357" s="9"/>
      <c r="U1357" s="8"/>
      <c r="V1357" s="9"/>
      <c r="W1357" s="9"/>
      <c r="X1357" s="9"/>
      <c r="Y1357" s="8"/>
      <c r="Z1357" s="9"/>
      <c r="AA1357" s="8"/>
      <c r="AT1357" s="8"/>
      <c r="AV1357" s="31"/>
      <c r="AY1357" s="31"/>
      <c r="AZ1357" s="21"/>
      <c r="BA1357" s="23"/>
      <c r="BN1357" s="18"/>
      <c r="BP1357" s="54"/>
      <c r="BR1357" s="54"/>
      <c r="BT1357" s="18"/>
      <c r="BV1357" s="18"/>
      <c r="BW1357" s="18"/>
      <c r="CD1357" s="18"/>
      <c r="CG1357" s="18"/>
      <c r="CR1357" s="18"/>
      <c r="CV1357" s="18"/>
      <c r="DA1357" s="18"/>
      <c r="DL1357" s="18"/>
      <c r="DN1357" s="18"/>
      <c r="DS1357" s="43" t="s">
        <v>397</v>
      </c>
    </row>
    <row r="1358" spans="4:123" x14ac:dyDescent="0.25">
      <c r="D1358" s="12"/>
      <c r="E1358" s="14"/>
      <c r="H1358" s="16"/>
      <c r="I1358" s="11"/>
      <c r="J1358" s="39"/>
      <c r="K1358" s="39"/>
      <c r="L1358" s="39"/>
      <c r="M1358" s="39"/>
      <c r="N1358" s="42"/>
      <c r="O1358" s="8"/>
      <c r="P1358" s="9"/>
      <c r="Q1358" s="9"/>
      <c r="R1358" s="8"/>
      <c r="S1358" s="9"/>
      <c r="T1358" s="9"/>
      <c r="U1358" s="8"/>
      <c r="V1358" s="9"/>
      <c r="W1358" s="9"/>
      <c r="X1358" s="9"/>
      <c r="Y1358" s="8"/>
      <c r="Z1358" s="9"/>
      <c r="AA1358" s="8"/>
      <c r="AT1358" s="8"/>
      <c r="AV1358" s="31"/>
      <c r="AY1358" s="31"/>
      <c r="AZ1358" s="21"/>
      <c r="BA1358" s="23"/>
      <c r="BN1358" s="18"/>
      <c r="BP1358" s="54"/>
      <c r="BR1358" s="54"/>
      <c r="BT1358" s="18"/>
      <c r="BV1358" s="18"/>
      <c r="BW1358" s="18"/>
      <c r="CD1358" s="18"/>
      <c r="CG1358" s="18"/>
      <c r="CR1358" s="18"/>
      <c r="CV1358" s="18"/>
      <c r="DA1358" s="18"/>
      <c r="DL1358" s="18"/>
      <c r="DN1358" s="18"/>
      <c r="DS1358" s="43" t="s">
        <v>397</v>
      </c>
    </row>
    <row r="1359" spans="4:123" x14ac:dyDescent="0.25">
      <c r="D1359" s="12"/>
      <c r="E1359" s="14"/>
      <c r="H1359" s="16"/>
      <c r="I1359" s="11"/>
      <c r="J1359" s="39"/>
      <c r="K1359" s="39"/>
      <c r="L1359" s="39"/>
      <c r="M1359" s="39"/>
      <c r="N1359" s="42"/>
      <c r="O1359" s="8"/>
      <c r="P1359" s="9"/>
      <c r="Q1359" s="9"/>
      <c r="R1359" s="8"/>
      <c r="S1359" s="9"/>
      <c r="T1359" s="9"/>
      <c r="U1359" s="8"/>
      <c r="V1359" s="9"/>
      <c r="W1359" s="9"/>
      <c r="X1359" s="9"/>
      <c r="Y1359" s="8"/>
      <c r="Z1359" s="9"/>
      <c r="AA1359" s="8"/>
      <c r="AT1359" s="8"/>
      <c r="AV1359" s="31"/>
      <c r="AY1359" s="31"/>
      <c r="AZ1359" s="21"/>
      <c r="BA1359" s="23"/>
      <c r="BN1359" s="18"/>
      <c r="BP1359" s="54"/>
      <c r="BR1359" s="54"/>
      <c r="BT1359" s="18"/>
      <c r="BV1359" s="18"/>
      <c r="BW1359" s="18"/>
      <c r="CD1359" s="18"/>
      <c r="CG1359" s="18"/>
      <c r="CR1359" s="18"/>
      <c r="CV1359" s="18"/>
      <c r="DA1359" s="18"/>
      <c r="DL1359" s="18"/>
      <c r="DN1359" s="18"/>
      <c r="DS1359" s="43" t="s">
        <v>397</v>
      </c>
    </row>
    <row r="1360" spans="4:123" x14ac:dyDescent="0.25">
      <c r="D1360" s="12"/>
      <c r="E1360" s="14"/>
      <c r="H1360" s="16"/>
      <c r="I1360" s="11"/>
      <c r="J1360" s="39"/>
      <c r="K1360" s="39"/>
      <c r="L1360" s="39"/>
      <c r="M1360" s="39"/>
      <c r="N1360" s="42"/>
      <c r="O1360" s="8"/>
      <c r="P1360" s="9"/>
      <c r="Q1360" s="9"/>
      <c r="R1360" s="8"/>
      <c r="S1360" s="9"/>
      <c r="T1360" s="9"/>
      <c r="U1360" s="8"/>
      <c r="V1360" s="9"/>
      <c r="W1360" s="9"/>
      <c r="X1360" s="9"/>
      <c r="Y1360" s="8"/>
      <c r="Z1360" s="9"/>
      <c r="AA1360" s="8"/>
      <c r="AT1360" s="8"/>
      <c r="AV1360" s="31"/>
      <c r="AY1360" s="31"/>
      <c r="AZ1360" s="21"/>
      <c r="BA1360" s="23"/>
      <c r="BN1360" s="18"/>
      <c r="BP1360" s="54"/>
      <c r="BR1360" s="54"/>
      <c r="BT1360" s="18"/>
      <c r="BV1360" s="18"/>
      <c r="BW1360" s="18"/>
      <c r="CD1360" s="18"/>
      <c r="CG1360" s="18"/>
      <c r="CR1360" s="18"/>
      <c r="CV1360" s="18"/>
      <c r="DA1360" s="18"/>
      <c r="DL1360" s="18"/>
      <c r="DN1360" s="18"/>
      <c r="DS1360" s="43" t="s">
        <v>397</v>
      </c>
    </row>
    <row r="1361" spans="4:123" x14ac:dyDescent="0.25">
      <c r="D1361" s="12"/>
      <c r="E1361" s="14"/>
      <c r="H1361" s="16"/>
      <c r="I1361" s="11"/>
      <c r="J1361" s="39"/>
      <c r="K1361" s="39"/>
      <c r="L1361" s="39"/>
      <c r="M1361" s="39"/>
      <c r="N1361" s="42"/>
      <c r="O1361" s="8"/>
      <c r="P1361" s="9"/>
      <c r="Q1361" s="9"/>
      <c r="R1361" s="8"/>
      <c r="S1361" s="9"/>
      <c r="T1361" s="9"/>
      <c r="U1361" s="8"/>
      <c r="V1361" s="9"/>
      <c r="W1361" s="9"/>
      <c r="X1361" s="9"/>
      <c r="Y1361" s="8"/>
      <c r="Z1361" s="9"/>
      <c r="AA1361" s="8"/>
      <c r="AT1361" s="8"/>
      <c r="AV1361" s="31"/>
      <c r="AY1361" s="31"/>
      <c r="AZ1361" s="21"/>
      <c r="BA1361" s="23"/>
      <c r="BN1361" s="18"/>
      <c r="BP1361" s="54"/>
      <c r="BR1361" s="54"/>
      <c r="BT1361" s="18"/>
      <c r="BV1361" s="18"/>
      <c r="BW1361" s="18"/>
      <c r="CD1361" s="18"/>
      <c r="CG1361" s="18"/>
      <c r="CR1361" s="18"/>
      <c r="CV1361" s="18"/>
      <c r="DA1361" s="18"/>
      <c r="DL1361" s="18"/>
      <c r="DN1361" s="18"/>
      <c r="DS1361" s="43" t="s">
        <v>397</v>
      </c>
    </row>
    <row r="1362" spans="4:123" x14ac:dyDescent="0.25">
      <c r="D1362" s="12"/>
      <c r="E1362" s="14"/>
      <c r="H1362" s="16"/>
      <c r="I1362" s="11"/>
      <c r="J1362" s="39"/>
      <c r="K1362" s="39"/>
      <c r="L1362" s="39"/>
      <c r="M1362" s="39"/>
      <c r="N1362" s="42"/>
      <c r="O1362" s="8"/>
      <c r="P1362" s="9"/>
      <c r="Q1362" s="9"/>
      <c r="R1362" s="8"/>
      <c r="S1362" s="9"/>
      <c r="T1362" s="9"/>
      <c r="U1362" s="8"/>
      <c r="V1362" s="9"/>
      <c r="W1362" s="9"/>
      <c r="X1362" s="9"/>
      <c r="Y1362" s="8"/>
      <c r="Z1362" s="9"/>
      <c r="AA1362" s="8"/>
      <c r="AT1362" s="8"/>
      <c r="AV1362" s="31"/>
      <c r="AY1362" s="31"/>
      <c r="AZ1362" s="21"/>
      <c r="BA1362" s="23"/>
      <c r="BN1362" s="18"/>
      <c r="BP1362" s="54"/>
      <c r="BR1362" s="54"/>
      <c r="BT1362" s="18"/>
      <c r="BV1362" s="18"/>
      <c r="BW1362" s="18"/>
      <c r="CD1362" s="18"/>
      <c r="CG1362" s="18"/>
      <c r="CR1362" s="18"/>
      <c r="CV1362" s="18"/>
      <c r="DA1362" s="18"/>
      <c r="DL1362" s="18"/>
      <c r="DN1362" s="18"/>
      <c r="DS1362" s="43" t="s">
        <v>397</v>
      </c>
    </row>
    <row r="1363" spans="4:123" x14ac:dyDescent="0.25">
      <c r="D1363" s="12"/>
      <c r="E1363" s="14"/>
      <c r="H1363" s="16"/>
      <c r="I1363" s="11"/>
      <c r="J1363" s="39"/>
      <c r="K1363" s="39"/>
      <c r="L1363" s="39"/>
      <c r="M1363" s="39"/>
      <c r="N1363" s="42"/>
      <c r="O1363" s="8"/>
      <c r="P1363" s="9"/>
      <c r="Q1363" s="9"/>
      <c r="R1363" s="8"/>
      <c r="S1363" s="9"/>
      <c r="T1363" s="9"/>
      <c r="U1363" s="8"/>
      <c r="V1363" s="9"/>
      <c r="W1363" s="9"/>
      <c r="X1363" s="9"/>
      <c r="Y1363" s="8"/>
      <c r="Z1363" s="9"/>
      <c r="AA1363" s="8"/>
      <c r="AT1363" s="8"/>
      <c r="AV1363" s="31"/>
      <c r="AY1363" s="31"/>
      <c r="AZ1363" s="21"/>
      <c r="BA1363" s="23"/>
      <c r="BN1363" s="18"/>
      <c r="BP1363" s="54"/>
      <c r="BR1363" s="54"/>
      <c r="BT1363" s="18"/>
      <c r="BV1363" s="18"/>
      <c r="BW1363" s="18"/>
      <c r="CD1363" s="18"/>
      <c r="CG1363" s="18"/>
      <c r="CR1363" s="18"/>
      <c r="CV1363" s="18"/>
      <c r="DA1363" s="18"/>
      <c r="DL1363" s="18"/>
      <c r="DN1363" s="18"/>
      <c r="DS1363" s="43" t="s">
        <v>397</v>
      </c>
    </row>
    <row r="1364" spans="4:123" x14ac:dyDescent="0.25">
      <c r="D1364" s="12"/>
      <c r="E1364" s="14"/>
      <c r="H1364" s="16"/>
      <c r="I1364" s="11"/>
      <c r="J1364" s="39"/>
      <c r="K1364" s="39"/>
      <c r="L1364" s="39"/>
      <c r="M1364" s="39"/>
      <c r="N1364" s="42"/>
      <c r="O1364" s="8"/>
      <c r="P1364" s="9"/>
      <c r="Q1364" s="9"/>
      <c r="R1364" s="8"/>
      <c r="S1364" s="9"/>
      <c r="T1364" s="9"/>
      <c r="U1364" s="8"/>
      <c r="V1364" s="9"/>
      <c r="W1364" s="9"/>
      <c r="X1364" s="9"/>
      <c r="Y1364" s="8"/>
      <c r="Z1364" s="9"/>
      <c r="AA1364" s="8"/>
      <c r="AT1364" s="8"/>
      <c r="AV1364" s="31"/>
      <c r="AY1364" s="31"/>
      <c r="AZ1364" s="21"/>
      <c r="BA1364" s="23"/>
      <c r="BN1364" s="18"/>
      <c r="BP1364" s="54"/>
      <c r="BR1364" s="54"/>
      <c r="BT1364" s="18"/>
      <c r="BV1364" s="18"/>
      <c r="BW1364" s="18"/>
      <c r="CD1364" s="18"/>
      <c r="CG1364" s="18"/>
      <c r="CR1364" s="18"/>
      <c r="CV1364" s="18"/>
      <c r="DA1364" s="18"/>
      <c r="DL1364" s="18"/>
      <c r="DN1364" s="18"/>
      <c r="DS1364" s="43" t="s">
        <v>397</v>
      </c>
    </row>
    <row r="1365" spans="4:123" x14ac:dyDescent="0.25">
      <c r="D1365" s="12"/>
      <c r="E1365" s="14"/>
      <c r="H1365" s="16"/>
      <c r="I1365" s="11"/>
      <c r="J1365" s="39"/>
      <c r="K1365" s="39"/>
      <c r="L1365" s="39"/>
      <c r="M1365" s="39"/>
      <c r="N1365" s="42"/>
      <c r="O1365" s="8"/>
      <c r="P1365" s="9"/>
      <c r="Q1365" s="9"/>
      <c r="R1365" s="8"/>
      <c r="S1365" s="9"/>
      <c r="T1365" s="9"/>
      <c r="U1365" s="8"/>
      <c r="V1365" s="9"/>
      <c r="W1365" s="9"/>
      <c r="X1365" s="9"/>
      <c r="Y1365" s="8"/>
      <c r="Z1365" s="9"/>
      <c r="AA1365" s="8"/>
      <c r="AT1365" s="8"/>
      <c r="AV1365" s="31"/>
      <c r="AY1365" s="31"/>
      <c r="AZ1365" s="21"/>
      <c r="BA1365" s="23"/>
      <c r="BN1365" s="18"/>
      <c r="BP1365" s="54"/>
      <c r="BR1365" s="54"/>
      <c r="BT1365" s="18"/>
      <c r="BV1365" s="18"/>
      <c r="BW1365" s="18"/>
      <c r="CD1365" s="18"/>
      <c r="CG1365" s="18"/>
      <c r="CR1365" s="18"/>
      <c r="CV1365" s="18"/>
      <c r="DA1365" s="18"/>
      <c r="DL1365" s="18"/>
      <c r="DN1365" s="18"/>
      <c r="DS1365" s="43" t="s">
        <v>397</v>
      </c>
    </row>
    <row r="1366" spans="4:123" x14ac:dyDescent="0.25">
      <c r="D1366" s="12"/>
      <c r="E1366" s="14"/>
      <c r="H1366" s="16"/>
      <c r="I1366" s="11"/>
      <c r="J1366" s="39"/>
      <c r="K1366" s="39"/>
      <c r="L1366" s="39"/>
      <c r="M1366" s="39"/>
      <c r="N1366" s="42"/>
      <c r="O1366" s="8"/>
      <c r="P1366" s="9"/>
      <c r="Q1366" s="9"/>
      <c r="R1366" s="8"/>
      <c r="S1366" s="9"/>
      <c r="T1366" s="9"/>
      <c r="U1366" s="8"/>
      <c r="V1366" s="9"/>
      <c r="W1366" s="9"/>
      <c r="X1366" s="9"/>
      <c r="Y1366" s="8"/>
      <c r="Z1366" s="9"/>
      <c r="AA1366" s="8"/>
      <c r="AT1366" s="8"/>
      <c r="AV1366" s="31"/>
      <c r="AY1366" s="31"/>
      <c r="AZ1366" s="21"/>
      <c r="BA1366" s="23"/>
      <c r="BN1366" s="18"/>
      <c r="BP1366" s="54"/>
      <c r="BR1366" s="54"/>
      <c r="BT1366" s="18"/>
      <c r="BV1366" s="18"/>
      <c r="BW1366" s="18"/>
      <c r="CD1366" s="18"/>
      <c r="CG1366" s="18"/>
      <c r="CR1366" s="18"/>
      <c r="CV1366" s="18"/>
      <c r="DA1366" s="18"/>
      <c r="DL1366" s="18"/>
      <c r="DN1366" s="18"/>
      <c r="DS1366" s="43" t="s">
        <v>397</v>
      </c>
    </row>
    <row r="1367" spans="4:123" x14ac:dyDescent="0.25">
      <c r="D1367" s="12"/>
      <c r="E1367" s="14"/>
      <c r="H1367" s="16"/>
      <c r="I1367" s="11"/>
      <c r="J1367" s="39"/>
      <c r="K1367" s="39"/>
      <c r="L1367" s="39"/>
      <c r="M1367" s="39"/>
      <c r="N1367" s="42"/>
      <c r="O1367" s="8"/>
      <c r="P1367" s="9"/>
      <c r="Q1367" s="9"/>
      <c r="R1367" s="8"/>
      <c r="S1367" s="9"/>
      <c r="T1367" s="9"/>
      <c r="U1367" s="8"/>
      <c r="V1367" s="9"/>
      <c r="W1367" s="9"/>
      <c r="X1367" s="9"/>
      <c r="Y1367" s="8"/>
      <c r="Z1367" s="9"/>
      <c r="AA1367" s="8"/>
      <c r="AT1367" s="8"/>
      <c r="AV1367" s="31"/>
      <c r="AY1367" s="31"/>
      <c r="AZ1367" s="21"/>
      <c r="BA1367" s="23"/>
      <c r="BN1367" s="18"/>
      <c r="BP1367" s="54"/>
      <c r="BR1367" s="54"/>
      <c r="BT1367" s="18"/>
      <c r="BV1367" s="18"/>
      <c r="BW1367" s="18"/>
      <c r="CD1367" s="18"/>
      <c r="CG1367" s="18"/>
      <c r="CR1367" s="18"/>
      <c r="CV1367" s="18"/>
      <c r="DA1367" s="18"/>
      <c r="DL1367" s="18"/>
      <c r="DN1367" s="18"/>
      <c r="DS1367" s="43" t="s">
        <v>397</v>
      </c>
    </row>
    <row r="1368" spans="4:123" x14ac:dyDescent="0.25">
      <c r="D1368" s="12"/>
      <c r="E1368" s="14"/>
      <c r="H1368" s="16"/>
      <c r="I1368" s="11"/>
      <c r="J1368" s="39"/>
      <c r="K1368" s="39"/>
      <c r="L1368" s="39"/>
      <c r="M1368" s="39"/>
      <c r="N1368" s="42"/>
      <c r="O1368" s="8"/>
      <c r="P1368" s="9"/>
      <c r="Q1368" s="9"/>
      <c r="R1368" s="8"/>
      <c r="S1368" s="9"/>
      <c r="T1368" s="9"/>
      <c r="U1368" s="8"/>
      <c r="V1368" s="9"/>
      <c r="W1368" s="9"/>
      <c r="X1368" s="9"/>
      <c r="Y1368" s="8"/>
      <c r="Z1368" s="9"/>
      <c r="AA1368" s="8"/>
      <c r="AT1368" s="8"/>
      <c r="AV1368" s="31"/>
      <c r="AY1368" s="31"/>
      <c r="AZ1368" s="21"/>
      <c r="BA1368" s="23"/>
      <c r="BN1368" s="18"/>
      <c r="BP1368" s="54"/>
      <c r="BR1368" s="54"/>
      <c r="BT1368" s="18"/>
      <c r="BV1368" s="18"/>
      <c r="BW1368" s="18"/>
      <c r="CD1368" s="18"/>
      <c r="CG1368" s="18"/>
      <c r="CR1368" s="18"/>
      <c r="CV1368" s="18"/>
      <c r="DA1368" s="18"/>
      <c r="DL1368" s="18"/>
      <c r="DN1368" s="18"/>
      <c r="DS1368" s="43" t="s">
        <v>397</v>
      </c>
    </row>
    <row r="1369" spans="4:123" x14ac:dyDescent="0.25">
      <c r="D1369" s="12"/>
      <c r="E1369" s="14"/>
      <c r="H1369" s="16"/>
      <c r="I1369" s="11"/>
      <c r="J1369" s="39"/>
      <c r="K1369" s="39"/>
      <c r="L1369" s="39"/>
      <c r="M1369" s="39"/>
      <c r="N1369" s="42"/>
      <c r="O1369" s="8"/>
      <c r="P1369" s="9"/>
      <c r="Q1369" s="9"/>
      <c r="R1369" s="8"/>
      <c r="S1369" s="9"/>
      <c r="T1369" s="9"/>
      <c r="U1369" s="8"/>
      <c r="V1369" s="9"/>
      <c r="W1369" s="9"/>
      <c r="X1369" s="9"/>
      <c r="Y1369" s="8"/>
      <c r="Z1369" s="9"/>
      <c r="AA1369" s="8"/>
      <c r="AT1369" s="8"/>
      <c r="AV1369" s="31"/>
      <c r="AY1369" s="31"/>
      <c r="AZ1369" s="21"/>
      <c r="BA1369" s="23"/>
      <c r="BN1369" s="18"/>
      <c r="BP1369" s="54"/>
      <c r="BR1369" s="54"/>
      <c r="BT1369" s="18"/>
      <c r="BV1369" s="18"/>
      <c r="BW1369" s="18"/>
      <c r="CD1369" s="18"/>
      <c r="CG1369" s="18"/>
      <c r="CR1369" s="18"/>
      <c r="CV1369" s="18"/>
      <c r="DA1369" s="18"/>
      <c r="DL1369" s="18"/>
      <c r="DN1369" s="18"/>
      <c r="DS1369" s="43" t="s">
        <v>397</v>
      </c>
    </row>
    <row r="1370" spans="4:123" x14ac:dyDescent="0.25">
      <c r="D1370" s="12"/>
      <c r="E1370" s="14"/>
      <c r="H1370" s="16"/>
      <c r="I1370" s="11"/>
      <c r="J1370" s="39"/>
      <c r="K1370" s="39"/>
      <c r="L1370" s="39"/>
      <c r="M1370" s="39"/>
      <c r="N1370" s="42"/>
      <c r="O1370" s="8"/>
      <c r="P1370" s="9"/>
      <c r="Q1370" s="9"/>
      <c r="R1370" s="8"/>
      <c r="S1370" s="9"/>
      <c r="T1370" s="9"/>
      <c r="U1370" s="8"/>
      <c r="V1370" s="9"/>
      <c r="W1370" s="9"/>
      <c r="X1370" s="9"/>
      <c r="Y1370" s="8"/>
      <c r="Z1370" s="9"/>
      <c r="AA1370" s="8"/>
      <c r="AT1370" s="8"/>
      <c r="AV1370" s="31"/>
      <c r="AY1370" s="31"/>
      <c r="AZ1370" s="21"/>
      <c r="BA1370" s="23"/>
      <c r="BN1370" s="18"/>
      <c r="BP1370" s="54"/>
      <c r="BR1370" s="54"/>
      <c r="BT1370" s="18"/>
      <c r="BV1370" s="18"/>
      <c r="BW1370" s="18"/>
      <c r="CD1370" s="18"/>
      <c r="CG1370" s="18"/>
      <c r="CR1370" s="18"/>
      <c r="CV1370" s="18"/>
      <c r="DA1370" s="18"/>
      <c r="DL1370" s="18"/>
      <c r="DN1370" s="18"/>
      <c r="DS1370" s="43" t="s">
        <v>397</v>
      </c>
    </row>
    <row r="1371" spans="4:123" x14ac:dyDescent="0.25">
      <c r="D1371" s="12"/>
      <c r="E1371" s="14"/>
      <c r="H1371" s="16"/>
      <c r="I1371" s="11"/>
      <c r="J1371" s="39"/>
      <c r="K1371" s="39"/>
      <c r="L1371" s="39"/>
      <c r="M1371" s="39"/>
      <c r="N1371" s="42"/>
      <c r="O1371" s="8"/>
      <c r="P1371" s="9"/>
      <c r="Q1371" s="9"/>
      <c r="R1371" s="8"/>
      <c r="S1371" s="9"/>
      <c r="T1371" s="9"/>
      <c r="U1371" s="8"/>
      <c r="V1371" s="9"/>
      <c r="W1371" s="9"/>
      <c r="X1371" s="9"/>
      <c r="Y1371" s="8"/>
      <c r="Z1371" s="9"/>
      <c r="AA1371" s="8"/>
      <c r="AT1371" s="8"/>
      <c r="AV1371" s="31"/>
      <c r="AY1371" s="31"/>
      <c r="AZ1371" s="21"/>
      <c r="BA1371" s="23"/>
      <c r="BN1371" s="18"/>
      <c r="BP1371" s="54"/>
      <c r="BR1371" s="54"/>
      <c r="BT1371" s="18"/>
      <c r="BV1371" s="18"/>
      <c r="BW1371" s="18"/>
      <c r="CD1371" s="18"/>
      <c r="CG1371" s="18"/>
      <c r="CR1371" s="18"/>
      <c r="CV1371" s="18"/>
      <c r="DA1371" s="18"/>
      <c r="DL1371" s="18"/>
      <c r="DN1371" s="18"/>
      <c r="DS1371" s="43" t="s">
        <v>397</v>
      </c>
    </row>
    <row r="1372" spans="4:123" x14ac:dyDescent="0.25">
      <c r="D1372" s="12"/>
      <c r="E1372" s="14"/>
      <c r="H1372" s="16"/>
      <c r="I1372" s="11"/>
      <c r="J1372" s="39"/>
      <c r="K1372" s="39"/>
      <c r="L1372" s="39"/>
      <c r="M1372" s="39"/>
      <c r="N1372" s="42"/>
      <c r="O1372" s="8"/>
      <c r="P1372" s="9"/>
      <c r="Q1372" s="9"/>
      <c r="R1372" s="8"/>
      <c r="S1372" s="9"/>
      <c r="T1372" s="9"/>
      <c r="U1372" s="8"/>
      <c r="V1372" s="9"/>
      <c r="W1372" s="9"/>
      <c r="X1372" s="9"/>
      <c r="Y1372" s="8"/>
      <c r="Z1372" s="9"/>
      <c r="AA1372" s="8"/>
      <c r="AT1372" s="8"/>
      <c r="AV1372" s="31"/>
      <c r="AY1372" s="31"/>
      <c r="AZ1372" s="21"/>
      <c r="BA1372" s="23"/>
      <c r="BN1372" s="18"/>
      <c r="BP1372" s="54"/>
      <c r="BR1372" s="54"/>
      <c r="BT1372" s="18"/>
      <c r="BV1372" s="18"/>
      <c r="BW1372" s="18"/>
      <c r="CD1372" s="18"/>
      <c r="CG1372" s="18"/>
      <c r="CR1372" s="18"/>
      <c r="CV1372" s="18"/>
      <c r="DA1372" s="18"/>
      <c r="DL1372" s="18"/>
      <c r="DN1372" s="18"/>
      <c r="DS1372" s="43" t="s">
        <v>397</v>
      </c>
    </row>
    <row r="1373" spans="4:123" x14ac:dyDescent="0.25">
      <c r="D1373" s="12"/>
      <c r="E1373" s="14"/>
      <c r="H1373" s="16"/>
      <c r="I1373" s="11"/>
      <c r="J1373" s="39"/>
      <c r="K1373" s="39"/>
      <c r="L1373" s="39"/>
      <c r="M1373" s="39"/>
      <c r="N1373" s="42"/>
      <c r="O1373" s="8"/>
      <c r="P1373" s="9"/>
      <c r="Q1373" s="9"/>
      <c r="R1373" s="8"/>
      <c r="S1373" s="9"/>
      <c r="T1373" s="9"/>
      <c r="U1373" s="8"/>
      <c r="V1373" s="9"/>
      <c r="W1373" s="9"/>
      <c r="X1373" s="9"/>
      <c r="Y1373" s="8"/>
      <c r="Z1373" s="9"/>
      <c r="AA1373" s="8"/>
      <c r="AT1373" s="8"/>
      <c r="AV1373" s="31"/>
      <c r="AY1373" s="31"/>
      <c r="AZ1373" s="21"/>
      <c r="BA1373" s="23"/>
      <c r="BN1373" s="18"/>
      <c r="BP1373" s="54"/>
      <c r="BR1373" s="54"/>
      <c r="BT1373" s="18"/>
      <c r="BV1373" s="18"/>
      <c r="BW1373" s="18"/>
      <c r="CD1373" s="18"/>
      <c r="CG1373" s="18"/>
      <c r="CR1373" s="18"/>
      <c r="CV1373" s="18"/>
      <c r="DA1373" s="18"/>
      <c r="DL1373" s="18"/>
      <c r="DN1373" s="18"/>
      <c r="DS1373" s="43" t="s">
        <v>397</v>
      </c>
    </row>
    <row r="1374" spans="4:123" x14ac:dyDescent="0.25">
      <c r="D1374" s="12"/>
      <c r="E1374" s="14"/>
      <c r="H1374" s="16"/>
      <c r="I1374" s="11"/>
      <c r="J1374" s="39"/>
      <c r="K1374" s="39"/>
      <c r="L1374" s="39"/>
      <c r="M1374" s="39"/>
      <c r="N1374" s="42"/>
      <c r="O1374" s="8"/>
      <c r="P1374" s="9"/>
      <c r="Q1374" s="9"/>
      <c r="R1374" s="8"/>
      <c r="S1374" s="9"/>
      <c r="T1374" s="9"/>
      <c r="U1374" s="8"/>
      <c r="V1374" s="9"/>
      <c r="W1374" s="9"/>
      <c r="X1374" s="9"/>
      <c r="Y1374" s="8"/>
      <c r="Z1374" s="9"/>
      <c r="AA1374" s="8"/>
      <c r="AT1374" s="8"/>
      <c r="AV1374" s="31"/>
      <c r="AY1374" s="31"/>
      <c r="AZ1374" s="21"/>
      <c r="BA1374" s="23"/>
      <c r="BN1374" s="18"/>
      <c r="BP1374" s="54"/>
      <c r="BR1374" s="54"/>
      <c r="BT1374" s="18"/>
      <c r="BV1374" s="18"/>
      <c r="BW1374" s="18"/>
      <c r="CD1374" s="18"/>
      <c r="CG1374" s="18"/>
      <c r="CR1374" s="18"/>
      <c r="CV1374" s="18"/>
      <c r="DA1374" s="18"/>
      <c r="DL1374" s="18"/>
      <c r="DN1374" s="18"/>
      <c r="DS1374" s="43" t="s">
        <v>397</v>
      </c>
    </row>
    <row r="1375" spans="4:123" x14ac:dyDescent="0.25">
      <c r="D1375" s="12"/>
      <c r="E1375" s="14"/>
      <c r="H1375" s="16"/>
      <c r="I1375" s="11"/>
      <c r="J1375" s="39"/>
      <c r="K1375" s="39"/>
      <c r="L1375" s="39"/>
      <c r="M1375" s="39"/>
      <c r="N1375" s="42"/>
      <c r="O1375" s="8"/>
      <c r="P1375" s="9"/>
      <c r="Q1375" s="9"/>
      <c r="R1375" s="8"/>
      <c r="S1375" s="9"/>
      <c r="T1375" s="9"/>
      <c r="U1375" s="8"/>
      <c r="V1375" s="9"/>
      <c r="W1375" s="9"/>
      <c r="X1375" s="9"/>
      <c r="Y1375" s="8"/>
      <c r="Z1375" s="9"/>
      <c r="AA1375" s="8"/>
      <c r="AT1375" s="8"/>
      <c r="AV1375" s="31"/>
      <c r="AY1375" s="31"/>
      <c r="AZ1375" s="21"/>
      <c r="BA1375" s="23"/>
      <c r="BN1375" s="18"/>
      <c r="BP1375" s="54"/>
      <c r="BR1375" s="54"/>
      <c r="BT1375" s="18"/>
      <c r="BV1375" s="18"/>
      <c r="BW1375" s="18"/>
      <c r="CD1375" s="18"/>
      <c r="CG1375" s="18"/>
      <c r="CR1375" s="18"/>
      <c r="CV1375" s="18"/>
      <c r="DA1375" s="18"/>
      <c r="DL1375" s="18"/>
      <c r="DN1375" s="18"/>
      <c r="DS1375" s="43" t="s">
        <v>397</v>
      </c>
    </row>
    <row r="1376" spans="4:123" x14ac:dyDescent="0.25">
      <c r="D1376" s="12"/>
      <c r="E1376" s="14"/>
      <c r="H1376" s="16"/>
      <c r="I1376" s="11"/>
      <c r="J1376" s="39"/>
      <c r="K1376" s="39"/>
      <c r="L1376" s="39"/>
      <c r="M1376" s="39"/>
      <c r="N1376" s="42"/>
      <c r="O1376" s="8"/>
      <c r="P1376" s="9"/>
      <c r="Q1376" s="9"/>
      <c r="R1376" s="8"/>
      <c r="S1376" s="9"/>
      <c r="T1376" s="9"/>
      <c r="U1376" s="8"/>
      <c r="V1376" s="9"/>
      <c r="W1376" s="9"/>
      <c r="X1376" s="9"/>
      <c r="Y1376" s="8"/>
      <c r="Z1376" s="9"/>
      <c r="AA1376" s="8"/>
      <c r="AT1376" s="8"/>
      <c r="AV1376" s="31"/>
      <c r="AY1376" s="31"/>
      <c r="AZ1376" s="21"/>
      <c r="BA1376" s="23"/>
      <c r="BN1376" s="18"/>
      <c r="BP1376" s="54"/>
      <c r="BR1376" s="54"/>
      <c r="BT1376" s="18"/>
      <c r="BV1376" s="18"/>
      <c r="BW1376" s="18"/>
      <c r="CD1376" s="18"/>
      <c r="CG1376" s="18"/>
      <c r="CR1376" s="18"/>
      <c r="CV1376" s="18"/>
      <c r="DA1376" s="18"/>
      <c r="DL1376" s="18"/>
      <c r="DN1376" s="18"/>
      <c r="DS1376" s="43" t="s">
        <v>397</v>
      </c>
    </row>
    <row r="1377" spans="4:123" x14ac:dyDescent="0.25">
      <c r="D1377" s="12"/>
      <c r="E1377" s="14"/>
      <c r="H1377" s="16"/>
      <c r="I1377" s="11"/>
      <c r="J1377" s="39"/>
      <c r="K1377" s="39"/>
      <c r="L1377" s="39"/>
      <c r="M1377" s="39"/>
      <c r="N1377" s="42"/>
      <c r="O1377" s="8"/>
      <c r="P1377" s="9"/>
      <c r="Q1377" s="9"/>
      <c r="R1377" s="8"/>
      <c r="S1377" s="9"/>
      <c r="T1377" s="9"/>
      <c r="U1377" s="8"/>
      <c r="V1377" s="9"/>
      <c r="W1377" s="9"/>
      <c r="X1377" s="9"/>
      <c r="Y1377" s="8"/>
      <c r="Z1377" s="9"/>
      <c r="AA1377" s="8"/>
      <c r="AT1377" s="8"/>
      <c r="AV1377" s="31"/>
      <c r="AY1377" s="31"/>
      <c r="AZ1377" s="21"/>
      <c r="BA1377" s="23"/>
      <c r="BN1377" s="18"/>
      <c r="BP1377" s="54"/>
      <c r="BR1377" s="54"/>
      <c r="BT1377" s="18"/>
      <c r="BV1377" s="18"/>
      <c r="BW1377" s="18"/>
      <c r="CD1377" s="18"/>
      <c r="CG1377" s="18"/>
      <c r="CR1377" s="18"/>
      <c r="CV1377" s="18"/>
      <c r="DA1377" s="18"/>
      <c r="DL1377" s="18"/>
      <c r="DN1377" s="18"/>
      <c r="DS1377" s="43" t="s">
        <v>397</v>
      </c>
    </row>
    <row r="1378" spans="4:123" x14ac:dyDescent="0.25">
      <c r="D1378" s="12"/>
      <c r="E1378" s="14"/>
      <c r="H1378" s="16"/>
      <c r="I1378" s="11"/>
      <c r="J1378" s="39"/>
      <c r="K1378" s="39"/>
      <c r="L1378" s="39"/>
      <c r="M1378" s="39"/>
      <c r="N1378" s="42"/>
      <c r="O1378" s="8"/>
      <c r="P1378" s="9"/>
      <c r="Q1378" s="9"/>
      <c r="R1378" s="8"/>
      <c r="S1378" s="9"/>
      <c r="T1378" s="9"/>
      <c r="U1378" s="8"/>
      <c r="V1378" s="9"/>
      <c r="W1378" s="9"/>
      <c r="X1378" s="9"/>
      <c r="Y1378" s="8"/>
      <c r="Z1378" s="9"/>
      <c r="AA1378" s="8"/>
      <c r="AT1378" s="8"/>
      <c r="AV1378" s="31"/>
      <c r="AY1378" s="31"/>
      <c r="AZ1378" s="21"/>
      <c r="BA1378" s="23"/>
      <c r="BN1378" s="18"/>
      <c r="BP1378" s="54"/>
      <c r="BR1378" s="54"/>
      <c r="BT1378" s="18"/>
      <c r="BV1378" s="18"/>
      <c r="BW1378" s="18"/>
      <c r="CD1378" s="18"/>
      <c r="CG1378" s="18"/>
      <c r="CR1378" s="18"/>
      <c r="CV1378" s="18"/>
      <c r="DA1378" s="18"/>
      <c r="DL1378" s="18"/>
      <c r="DN1378" s="18"/>
      <c r="DS1378" s="43" t="s">
        <v>397</v>
      </c>
    </row>
    <row r="1379" spans="4:123" x14ac:dyDescent="0.25">
      <c r="D1379" s="12"/>
      <c r="E1379" s="14"/>
      <c r="H1379" s="16"/>
      <c r="I1379" s="11"/>
      <c r="J1379" s="39"/>
      <c r="K1379" s="39"/>
      <c r="L1379" s="39"/>
      <c r="M1379" s="39"/>
      <c r="N1379" s="42"/>
      <c r="O1379" s="8"/>
      <c r="P1379" s="9"/>
      <c r="Q1379" s="9"/>
      <c r="R1379" s="8"/>
      <c r="S1379" s="9"/>
      <c r="T1379" s="9"/>
      <c r="U1379" s="8"/>
      <c r="V1379" s="9"/>
      <c r="W1379" s="9"/>
      <c r="X1379" s="9"/>
      <c r="Y1379" s="8"/>
      <c r="Z1379" s="9"/>
      <c r="AA1379" s="8"/>
      <c r="AT1379" s="8"/>
      <c r="AV1379" s="31"/>
      <c r="AY1379" s="31"/>
      <c r="AZ1379" s="21"/>
      <c r="BA1379" s="23"/>
      <c r="BN1379" s="18"/>
      <c r="BP1379" s="54"/>
      <c r="BR1379" s="54"/>
      <c r="BT1379" s="18"/>
      <c r="BV1379" s="18"/>
      <c r="BW1379" s="18"/>
      <c r="CD1379" s="18"/>
      <c r="CG1379" s="18"/>
      <c r="CR1379" s="18"/>
      <c r="CV1379" s="18"/>
      <c r="DA1379" s="18"/>
      <c r="DL1379" s="18"/>
      <c r="DN1379" s="18"/>
      <c r="DS1379" s="43" t="s">
        <v>397</v>
      </c>
    </row>
    <row r="1380" spans="4:123" x14ac:dyDescent="0.25">
      <c r="D1380" s="12"/>
      <c r="E1380" s="14"/>
      <c r="H1380" s="16"/>
      <c r="I1380" s="11"/>
      <c r="J1380" s="39"/>
      <c r="K1380" s="39"/>
      <c r="L1380" s="39"/>
      <c r="M1380" s="39"/>
      <c r="N1380" s="42"/>
      <c r="O1380" s="8"/>
      <c r="P1380" s="9"/>
      <c r="Q1380" s="9"/>
      <c r="R1380" s="8"/>
      <c r="S1380" s="9"/>
      <c r="T1380" s="9"/>
      <c r="U1380" s="8"/>
      <c r="V1380" s="9"/>
      <c r="W1380" s="9"/>
      <c r="X1380" s="9"/>
      <c r="Y1380" s="8"/>
      <c r="Z1380" s="9"/>
      <c r="AA1380" s="8"/>
      <c r="AT1380" s="8"/>
      <c r="AV1380" s="31"/>
      <c r="AY1380" s="31"/>
      <c r="AZ1380" s="21"/>
      <c r="BA1380" s="23"/>
      <c r="BN1380" s="18"/>
      <c r="BP1380" s="54"/>
      <c r="BR1380" s="54"/>
      <c r="BT1380" s="18"/>
      <c r="BV1380" s="18"/>
      <c r="BW1380" s="18"/>
      <c r="CD1380" s="18"/>
      <c r="CG1380" s="18"/>
      <c r="CR1380" s="18"/>
      <c r="CV1380" s="18"/>
      <c r="DA1380" s="18"/>
      <c r="DL1380" s="18"/>
      <c r="DN1380" s="18"/>
      <c r="DS1380" s="43" t="s">
        <v>397</v>
      </c>
    </row>
    <row r="1381" spans="4:123" x14ac:dyDescent="0.25">
      <c r="D1381" s="12"/>
      <c r="E1381" s="14"/>
      <c r="H1381" s="16"/>
      <c r="I1381" s="11"/>
      <c r="J1381" s="39"/>
      <c r="K1381" s="39"/>
      <c r="L1381" s="39"/>
      <c r="M1381" s="39"/>
      <c r="N1381" s="42"/>
      <c r="O1381" s="8"/>
      <c r="P1381" s="9"/>
      <c r="Q1381" s="9"/>
      <c r="R1381" s="8"/>
      <c r="S1381" s="9"/>
      <c r="T1381" s="9"/>
      <c r="U1381" s="8"/>
      <c r="V1381" s="9"/>
      <c r="W1381" s="9"/>
      <c r="X1381" s="9"/>
      <c r="Y1381" s="8"/>
      <c r="Z1381" s="9"/>
      <c r="AA1381" s="8"/>
      <c r="AT1381" s="8"/>
      <c r="AV1381" s="31"/>
      <c r="AY1381" s="31"/>
      <c r="AZ1381" s="21"/>
      <c r="BA1381" s="23"/>
      <c r="BN1381" s="18"/>
      <c r="BP1381" s="54"/>
      <c r="BR1381" s="54"/>
      <c r="BT1381" s="18"/>
      <c r="BV1381" s="18"/>
      <c r="BW1381" s="18"/>
      <c r="CD1381" s="18"/>
      <c r="CG1381" s="18"/>
      <c r="CR1381" s="18"/>
      <c r="CV1381" s="18"/>
      <c r="DA1381" s="18"/>
      <c r="DL1381" s="18"/>
      <c r="DN1381" s="18"/>
      <c r="DS1381" s="43" t="s">
        <v>397</v>
      </c>
    </row>
    <row r="1382" spans="4:123" x14ac:dyDescent="0.25">
      <c r="D1382" s="12"/>
      <c r="E1382" s="14"/>
      <c r="H1382" s="16"/>
      <c r="I1382" s="11"/>
      <c r="J1382" s="39"/>
      <c r="K1382" s="39"/>
      <c r="L1382" s="39"/>
      <c r="M1382" s="39"/>
      <c r="N1382" s="42"/>
      <c r="O1382" s="8"/>
      <c r="P1382" s="9"/>
      <c r="Q1382" s="9"/>
      <c r="R1382" s="8"/>
      <c r="S1382" s="9"/>
      <c r="T1382" s="9"/>
      <c r="U1382" s="8"/>
      <c r="V1382" s="9"/>
      <c r="W1382" s="9"/>
      <c r="X1382" s="9"/>
      <c r="Y1382" s="8"/>
      <c r="Z1382" s="9"/>
      <c r="AA1382" s="8"/>
      <c r="AT1382" s="8"/>
      <c r="AV1382" s="31"/>
      <c r="AY1382" s="31"/>
      <c r="AZ1382" s="21"/>
      <c r="BA1382" s="23"/>
      <c r="BN1382" s="18"/>
      <c r="BP1382" s="54"/>
      <c r="BR1382" s="54"/>
      <c r="BT1382" s="18"/>
      <c r="BV1382" s="18"/>
      <c r="BW1382" s="18"/>
      <c r="CD1382" s="18"/>
      <c r="CG1382" s="18"/>
      <c r="CR1382" s="18"/>
      <c r="CV1382" s="18"/>
      <c r="DA1382" s="18"/>
      <c r="DL1382" s="18"/>
      <c r="DN1382" s="18"/>
      <c r="DS1382" s="43" t="s">
        <v>397</v>
      </c>
    </row>
    <row r="1383" spans="4:123" x14ac:dyDescent="0.25">
      <c r="D1383" s="12"/>
      <c r="E1383" s="14"/>
      <c r="H1383" s="16"/>
      <c r="I1383" s="11"/>
      <c r="J1383" s="39"/>
      <c r="K1383" s="39"/>
      <c r="L1383" s="39"/>
      <c r="M1383" s="39"/>
      <c r="N1383" s="42"/>
      <c r="O1383" s="8"/>
      <c r="P1383" s="9"/>
      <c r="Q1383" s="9"/>
      <c r="R1383" s="8"/>
      <c r="S1383" s="9"/>
      <c r="T1383" s="9"/>
      <c r="U1383" s="8"/>
      <c r="V1383" s="9"/>
      <c r="W1383" s="9"/>
      <c r="X1383" s="9"/>
      <c r="Y1383" s="8"/>
      <c r="Z1383" s="9"/>
      <c r="AA1383" s="8"/>
      <c r="AT1383" s="8"/>
      <c r="AV1383" s="31"/>
      <c r="AY1383" s="31"/>
      <c r="AZ1383" s="21"/>
      <c r="BA1383" s="23"/>
      <c r="BN1383" s="18"/>
      <c r="BP1383" s="54"/>
      <c r="BR1383" s="54"/>
      <c r="BT1383" s="18"/>
      <c r="BV1383" s="18"/>
      <c r="BW1383" s="18"/>
      <c r="CD1383" s="18"/>
      <c r="CG1383" s="18"/>
      <c r="CR1383" s="18"/>
      <c r="CV1383" s="18"/>
      <c r="DA1383" s="18"/>
      <c r="DL1383" s="18"/>
      <c r="DN1383" s="18"/>
      <c r="DS1383" s="43" t="s">
        <v>397</v>
      </c>
    </row>
    <row r="1384" spans="4:123" x14ac:dyDescent="0.25">
      <c r="D1384" s="12"/>
      <c r="E1384" s="14"/>
      <c r="H1384" s="16"/>
      <c r="I1384" s="11"/>
      <c r="J1384" s="39"/>
      <c r="K1384" s="39"/>
      <c r="L1384" s="39"/>
      <c r="M1384" s="39"/>
      <c r="N1384" s="42"/>
      <c r="O1384" s="8"/>
      <c r="P1384" s="9"/>
      <c r="Q1384" s="9"/>
      <c r="R1384" s="8"/>
      <c r="S1384" s="9"/>
      <c r="T1384" s="9"/>
      <c r="U1384" s="8"/>
      <c r="V1384" s="9"/>
      <c r="W1384" s="9"/>
      <c r="X1384" s="9"/>
      <c r="Y1384" s="8"/>
      <c r="Z1384" s="9"/>
      <c r="AA1384" s="8"/>
      <c r="AT1384" s="8"/>
      <c r="AV1384" s="31"/>
      <c r="AY1384" s="31"/>
      <c r="AZ1384" s="21"/>
      <c r="BA1384" s="23"/>
      <c r="BN1384" s="18"/>
      <c r="BP1384" s="54"/>
      <c r="BR1384" s="54"/>
      <c r="BT1384" s="18"/>
      <c r="BV1384" s="18"/>
      <c r="BW1384" s="18"/>
      <c r="CD1384" s="18"/>
      <c r="CG1384" s="18"/>
      <c r="CR1384" s="18"/>
      <c r="CV1384" s="18"/>
      <c r="DA1384" s="18"/>
      <c r="DL1384" s="18"/>
      <c r="DN1384" s="18"/>
      <c r="DS1384" s="43" t="s">
        <v>397</v>
      </c>
    </row>
    <row r="1385" spans="4:123" x14ac:dyDescent="0.25">
      <c r="D1385" s="12"/>
      <c r="E1385" s="14"/>
      <c r="H1385" s="16"/>
      <c r="I1385" s="11"/>
      <c r="J1385" s="39"/>
      <c r="K1385" s="39"/>
      <c r="L1385" s="39"/>
      <c r="M1385" s="39"/>
      <c r="N1385" s="42"/>
      <c r="O1385" s="8"/>
      <c r="P1385" s="9"/>
      <c r="Q1385" s="9"/>
      <c r="R1385" s="8"/>
      <c r="S1385" s="9"/>
      <c r="T1385" s="9"/>
      <c r="U1385" s="8"/>
      <c r="V1385" s="9"/>
      <c r="W1385" s="9"/>
      <c r="X1385" s="9"/>
      <c r="Y1385" s="8"/>
      <c r="Z1385" s="9"/>
      <c r="AA1385" s="8"/>
      <c r="AT1385" s="8"/>
      <c r="AV1385" s="31"/>
      <c r="AY1385" s="31"/>
      <c r="AZ1385" s="21"/>
      <c r="BA1385" s="23"/>
      <c r="BN1385" s="18"/>
      <c r="BP1385" s="54"/>
      <c r="BR1385" s="54"/>
      <c r="BT1385" s="18"/>
      <c r="BV1385" s="18"/>
      <c r="BW1385" s="18"/>
      <c r="CD1385" s="18"/>
      <c r="CG1385" s="18"/>
      <c r="CR1385" s="18"/>
      <c r="CV1385" s="18"/>
      <c r="DA1385" s="18"/>
      <c r="DL1385" s="18"/>
      <c r="DN1385" s="18"/>
      <c r="DS1385" s="43" t="s">
        <v>397</v>
      </c>
    </row>
    <row r="1386" spans="4:123" x14ac:dyDescent="0.25">
      <c r="D1386" s="12"/>
      <c r="E1386" s="14"/>
      <c r="H1386" s="16"/>
      <c r="I1386" s="11"/>
      <c r="J1386" s="39"/>
      <c r="K1386" s="39"/>
      <c r="L1386" s="39"/>
      <c r="M1386" s="39"/>
      <c r="N1386" s="42"/>
      <c r="O1386" s="8"/>
      <c r="P1386" s="9"/>
      <c r="Q1386" s="9"/>
      <c r="R1386" s="8"/>
      <c r="S1386" s="9"/>
      <c r="T1386" s="9"/>
      <c r="U1386" s="8"/>
      <c r="V1386" s="9"/>
      <c r="W1386" s="9"/>
      <c r="X1386" s="9"/>
      <c r="Y1386" s="8"/>
      <c r="Z1386" s="9"/>
      <c r="AA1386" s="8"/>
      <c r="AT1386" s="8"/>
      <c r="AV1386" s="31"/>
      <c r="AY1386" s="31"/>
      <c r="AZ1386" s="21"/>
      <c r="BA1386" s="23"/>
      <c r="BN1386" s="18"/>
      <c r="BP1386" s="54"/>
      <c r="BR1386" s="54"/>
      <c r="BT1386" s="18"/>
      <c r="BV1386" s="18"/>
      <c r="BW1386" s="18"/>
      <c r="CD1386" s="18"/>
      <c r="CG1386" s="18"/>
      <c r="CR1386" s="18"/>
      <c r="CV1386" s="18"/>
      <c r="DA1386" s="18"/>
      <c r="DL1386" s="18"/>
      <c r="DN1386" s="18"/>
      <c r="DS1386" s="43" t="s">
        <v>397</v>
      </c>
    </row>
    <row r="1387" spans="4:123" x14ac:dyDescent="0.25">
      <c r="D1387" s="12"/>
      <c r="E1387" s="14"/>
      <c r="H1387" s="16"/>
      <c r="I1387" s="11"/>
      <c r="J1387" s="39"/>
      <c r="K1387" s="39"/>
      <c r="L1387" s="39"/>
      <c r="M1387" s="39"/>
      <c r="N1387" s="42"/>
      <c r="O1387" s="8"/>
      <c r="P1387" s="9"/>
      <c r="Q1387" s="9"/>
      <c r="R1387" s="8"/>
      <c r="S1387" s="9"/>
      <c r="T1387" s="9"/>
      <c r="U1387" s="8"/>
      <c r="V1387" s="9"/>
      <c r="W1387" s="9"/>
      <c r="X1387" s="9"/>
      <c r="Y1387" s="8"/>
      <c r="Z1387" s="9"/>
      <c r="AA1387" s="8"/>
      <c r="AT1387" s="8"/>
      <c r="AV1387" s="31"/>
      <c r="AY1387" s="31"/>
      <c r="AZ1387" s="21"/>
      <c r="BA1387" s="23"/>
      <c r="BN1387" s="18"/>
      <c r="BP1387" s="54"/>
      <c r="BR1387" s="54"/>
      <c r="BT1387" s="18"/>
      <c r="BV1387" s="18"/>
      <c r="BW1387" s="18"/>
      <c r="CD1387" s="18"/>
      <c r="CG1387" s="18"/>
      <c r="CR1387" s="18"/>
      <c r="CV1387" s="18"/>
      <c r="DA1387" s="18"/>
      <c r="DL1387" s="18"/>
      <c r="DN1387" s="18"/>
      <c r="DS1387" s="43" t="s">
        <v>397</v>
      </c>
    </row>
    <row r="1388" spans="4:123" x14ac:dyDescent="0.25">
      <c r="D1388" s="12"/>
      <c r="E1388" s="14"/>
      <c r="H1388" s="16"/>
      <c r="I1388" s="11"/>
      <c r="J1388" s="39"/>
      <c r="K1388" s="39"/>
      <c r="L1388" s="39"/>
      <c r="M1388" s="39"/>
      <c r="N1388" s="42"/>
      <c r="O1388" s="8"/>
      <c r="P1388" s="9"/>
      <c r="Q1388" s="9"/>
      <c r="R1388" s="8"/>
      <c r="S1388" s="9"/>
      <c r="T1388" s="9"/>
      <c r="U1388" s="8"/>
      <c r="V1388" s="9"/>
      <c r="W1388" s="9"/>
      <c r="X1388" s="9"/>
      <c r="Y1388" s="8"/>
      <c r="Z1388" s="9"/>
      <c r="AA1388" s="8"/>
      <c r="AT1388" s="8"/>
      <c r="AV1388" s="31"/>
      <c r="AY1388" s="31"/>
      <c r="AZ1388" s="21"/>
      <c r="BA1388" s="23"/>
      <c r="BN1388" s="18"/>
      <c r="BP1388" s="54"/>
      <c r="BR1388" s="54"/>
      <c r="BT1388" s="18"/>
      <c r="BV1388" s="18"/>
      <c r="BW1388" s="18"/>
      <c r="CD1388" s="18"/>
      <c r="CG1388" s="18"/>
      <c r="CR1388" s="18"/>
      <c r="CV1388" s="18"/>
      <c r="DA1388" s="18"/>
      <c r="DL1388" s="18"/>
      <c r="DN1388" s="18"/>
      <c r="DS1388" s="43" t="s">
        <v>397</v>
      </c>
    </row>
    <row r="1389" spans="4:123" x14ac:dyDescent="0.25">
      <c r="D1389" s="12"/>
      <c r="E1389" s="14"/>
      <c r="H1389" s="16"/>
      <c r="I1389" s="11"/>
      <c r="J1389" s="39"/>
      <c r="K1389" s="39"/>
      <c r="L1389" s="39"/>
      <c r="M1389" s="39"/>
      <c r="N1389" s="42"/>
      <c r="O1389" s="8"/>
      <c r="P1389" s="9"/>
      <c r="Q1389" s="9"/>
      <c r="R1389" s="8"/>
      <c r="S1389" s="9"/>
      <c r="T1389" s="9"/>
      <c r="U1389" s="8"/>
      <c r="V1389" s="9"/>
      <c r="W1389" s="9"/>
      <c r="X1389" s="9"/>
      <c r="Y1389" s="8"/>
      <c r="Z1389" s="9"/>
      <c r="AA1389" s="8"/>
      <c r="AT1389" s="8"/>
      <c r="AV1389" s="31"/>
      <c r="AY1389" s="31"/>
      <c r="AZ1389" s="21"/>
      <c r="BA1389" s="23"/>
      <c r="BN1389" s="18"/>
      <c r="BP1389" s="54"/>
      <c r="BR1389" s="54"/>
      <c r="BT1389" s="18"/>
      <c r="BV1389" s="18"/>
      <c r="BW1389" s="18"/>
      <c r="CD1389" s="18"/>
      <c r="CG1389" s="18"/>
      <c r="CR1389" s="18"/>
      <c r="CV1389" s="18"/>
      <c r="DA1389" s="18"/>
      <c r="DL1389" s="18"/>
      <c r="DN1389" s="18"/>
      <c r="DS1389" s="43" t="s">
        <v>397</v>
      </c>
    </row>
    <row r="1390" spans="4:123" x14ac:dyDescent="0.25">
      <c r="D1390" s="12"/>
      <c r="E1390" s="14"/>
      <c r="H1390" s="16"/>
      <c r="I1390" s="11"/>
      <c r="J1390" s="39"/>
      <c r="K1390" s="39"/>
      <c r="L1390" s="39"/>
      <c r="M1390" s="39"/>
      <c r="N1390" s="42"/>
      <c r="O1390" s="8"/>
      <c r="P1390" s="9"/>
      <c r="Q1390" s="9"/>
      <c r="R1390" s="8"/>
      <c r="S1390" s="9"/>
      <c r="T1390" s="9"/>
      <c r="U1390" s="8"/>
      <c r="V1390" s="9"/>
      <c r="W1390" s="9"/>
      <c r="X1390" s="9"/>
      <c r="Y1390" s="8"/>
      <c r="Z1390" s="9"/>
      <c r="AA1390" s="8"/>
      <c r="AT1390" s="8"/>
      <c r="AV1390" s="31"/>
      <c r="AY1390" s="31"/>
      <c r="AZ1390" s="21"/>
      <c r="BA1390" s="23"/>
      <c r="BN1390" s="18"/>
      <c r="BP1390" s="54"/>
      <c r="BR1390" s="54"/>
      <c r="BT1390" s="18"/>
      <c r="BV1390" s="18"/>
      <c r="BW1390" s="18"/>
      <c r="CD1390" s="18"/>
      <c r="CG1390" s="18"/>
      <c r="CR1390" s="18"/>
      <c r="CV1390" s="18"/>
      <c r="DA1390" s="18"/>
      <c r="DL1390" s="18"/>
      <c r="DN1390" s="18"/>
      <c r="DS1390" s="43" t="s">
        <v>397</v>
      </c>
    </row>
    <row r="1391" spans="4:123" x14ac:dyDescent="0.25">
      <c r="D1391" s="12"/>
      <c r="E1391" s="14"/>
      <c r="H1391" s="16"/>
      <c r="I1391" s="11"/>
      <c r="J1391" s="39"/>
      <c r="K1391" s="39"/>
      <c r="L1391" s="39"/>
      <c r="M1391" s="39"/>
      <c r="N1391" s="42"/>
      <c r="O1391" s="8"/>
      <c r="P1391" s="9"/>
      <c r="Q1391" s="9"/>
      <c r="R1391" s="8"/>
      <c r="S1391" s="9"/>
      <c r="T1391" s="9"/>
      <c r="U1391" s="8"/>
      <c r="V1391" s="9"/>
      <c r="W1391" s="9"/>
      <c r="X1391" s="9"/>
      <c r="Y1391" s="8"/>
      <c r="Z1391" s="9"/>
      <c r="AA1391" s="8"/>
      <c r="AT1391" s="8"/>
      <c r="AV1391" s="31"/>
      <c r="AY1391" s="31"/>
      <c r="AZ1391" s="21"/>
      <c r="BA1391" s="23"/>
      <c r="BN1391" s="18"/>
      <c r="BP1391" s="54"/>
      <c r="BR1391" s="54"/>
      <c r="BT1391" s="18"/>
      <c r="BV1391" s="18"/>
      <c r="BW1391" s="18"/>
      <c r="CD1391" s="18"/>
      <c r="CG1391" s="18"/>
      <c r="CR1391" s="18"/>
      <c r="CV1391" s="18"/>
      <c r="DA1391" s="18"/>
      <c r="DL1391" s="18"/>
      <c r="DN1391" s="18"/>
      <c r="DS1391" s="43" t="s">
        <v>397</v>
      </c>
    </row>
    <row r="1392" spans="4:123" x14ac:dyDescent="0.25">
      <c r="D1392" s="12"/>
      <c r="E1392" s="14"/>
      <c r="H1392" s="16"/>
      <c r="I1392" s="11"/>
      <c r="J1392" s="39"/>
      <c r="K1392" s="39"/>
      <c r="L1392" s="39"/>
      <c r="M1392" s="39"/>
      <c r="N1392" s="42"/>
      <c r="O1392" s="8"/>
      <c r="P1392" s="9"/>
      <c r="Q1392" s="9"/>
      <c r="R1392" s="8"/>
      <c r="S1392" s="9"/>
      <c r="T1392" s="9"/>
      <c r="U1392" s="8"/>
      <c r="V1392" s="9"/>
      <c r="W1392" s="9"/>
      <c r="X1392" s="9"/>
      <c r="Y1392" s="8"/>
      <c r="Z1392" s="9"/>
      <c r="AA1392" s="8"/>
      <c r="AT1392" s="8"/>
      <c r="AV1392" s="31"/>
      <c r="AY1392" s="31"/>
      <c r="AZ1392" s="21"/>
      <c r="BA1392" s="23"/>
      <c r="BN1392" s="18"/>
      <c r="BP1392" s="54"/>
      <c r="BR1392" s="54"/>
      <c r="BT1392" s="18"/>
      <c r="BV1392" s="18"/>
      <c r="BW1392" s="18"/>
      <c r="CD1392" s="18"/>
      <c r="CG1392" s="18"/>
      <c r="CR1392" s="18"/>
      <c r="CV1392" s="18"/>
      <c r="DA1392" s="18"/>
      <c r="DL1392" s="18"/>
      <c r="DN1392" s="18"/>
      <c r="DS1392" s="43" t="s">
        <v>397</v>
      </c>
    </row>
    <row r="1393" spans="4:123" x14ac:dyDescent="0.25">
      <c r="D1393" s="12"/>
      <c r="E1393" s="14"/>
      <c r="H1393" s="16"/>
      <c r="I1393" s="11"/>
      <c r="J1393" s="39"/>
      <c r="K1393" s="39"/>
      <c r="L1393" s="39"/>
      <c r="M1393" s="39"/>
      <c r="N1393" s="42"/>
      <c r="O1393" s="8"/>
      <c r="P1393" s="9"/>
      <c r="Q1393" s="9"/>
      <c r="R1393" s="8"/>
      <c r="S1393" s="9"/>
      <c r="T1393" s="9"/>
      <c r="U1393" s="8"/>
      <c r="V1393" s="9"/>
      <c r="W1393" s="9"/>
      <c r="X1393" s="9"/>
      <c r="Y1393" s="8"/>
      <c r="Z1393" s="9"/>
      <c r="AA1393" s="8"/>
      <c r="AT1393" s="8"/>
      <c r="AV1393" s="31"/>
      <c r="AY1393" s="31"/>
      <c r="AZ1393" s="21"/>
      <c r="BA1393" s="23"/>
      <c r="BN1393" s="18"/>
      <c r="BP1393" s="54"/>
      <c r="BR1393" s="54"/>
      <c r="BT1393" s="18"/>
      <c r="BV1393" s="18"/>
      <c r="BW1393" s="18"/>
      <c r="CD1393" s="18"/>
      <c r="CG1393" s="18"/>
      <c r="CR1393" s="18"/>
      <c r="CV1393" s="18"/>
      <c r="DA1393" s="18"/>
      <c r="DL1393" s="18"/>
      <c r="DN1393" s="18"/>
      <c r="DS1393" s="43" t="s">
        <v>397</v>
      </c>
    </row>
    <row r="1394" spans="4:123" x14ac:dyDescent="0.25">
      <c r="D1394" s="12"/>
      <c r="E1394" s="14"/>
      <c r="H1394" s="16"/>
      <c r="I1394" s="11"/>
      <c r="J1394" s="39"/>
      <c r="K1394" s="39"/>
      <c r="L1394" s="39"/>
      <c r="M1394" s="39"/>
      <c r="N1394" s="42"/>
      <c r="O1394" s="8"/>
      <c r="P1394" s="9"/>
      <c r="Q1394" s="9"/>
      <c r="R1394" s="8"/>
      <c r="S1394" s="9"/>
      <c r="T1394" s="9"/>
      <c r="U1394" s="8"/>
      <c r="V1394" s="9"/>
      <c r="W1394" s="9"/>
      <c r="X1394" s="9"/>
      <c r="Y1394" s="8"/>
      <c r="Z1394" s="9"/>
      <c r="AA1394" s="8"/>
      <c r="AT1394" s="8"/>
      <c r="AV1394" s="31"/>
      <c r="AY1394" s="31"/>
      <c r="AZ1394" s="21"/>
      <c r="BA1394" s="23"/>
      <c r="BN1394" s="18"/>
      <c r="BP1394" s="54"/>
      <c r="BR1394" s="54"/>
      <c r="BT1394" s="18"/>
      <c r="BV1394" s="18"/>
      <c r="BW1394" s="18"/>
      <c r="CD1394" s="18"/>
      <c r="CG1394" s="18"/>
      <c r="CR1394" s="18"/>
      <c r="CV1394" s="18"/>
      <c r="DA1394" s="18"/>
      <c r="DL1394" s="18"/>
      <c r="DN1394" s="18"/>
      <c r="DS1394" s="43" t="s">
        <v>397</v>
      </c>
    </row>
    <row r="1395" spans="4:123" x14ac:dyDescent="0.25">
      <c r="D1395" s="12"/>
      <c r="E1395" s="14"/>
      <c r="H1395" s="16"/>
      <c r="I1395" s="11"/>
      <c r="J1395" s="39"/>
      <c r="K1395" s="39"/>
      <c r="L1395" s="39"/>
      <c r="M1395" s="39"/>
      <c r="N1395" s="42"/>
      <c r="O1395" s="8"/>
      <c r="P1395" s="9"/>
      <c r="Q1395" s="9"/>
      <c r="R1395" s="8"/>
      <c r="S1395" s="9"/>
      <c r="T1395" s="9"/>
      <c r="U1395" s="8"/>
      <c r="V1395" s="9"/>
      <c r="W1395" s="9"/>
      <c r="X1395" s="9"/>
      <c r="Y1395" s="8"/>
      <c r="Z1395" s="9"/>
      <c r="AA1395" s="8"/>
      <c r="AT1395" s="8"/>
      <c r="AV1395" s="31"/>
      <c r="AY1395" s="31"/>
      <c r="AZ1395" s="21"/>
      <c r="BA1395" s="23"/>
      <c r="BN1395" s="18"/>
      <c r="BP1395" s="54"/>
      <c r="BR1395" s="54"/>
      <c r="BT1395" s="18"/>
      <c r="BV1395" s="18"/>
      <c r="BW1395" s="18"/>
      <c r="CD1395" s="18"/>
      <c r="CG1395" s="18"/>
      <c r="CR1395" s="18"/>
      <c r="CV1395" s="18"/>
      <c r="DA1395" s="18"/>
      <c r="DL1395" s="18"/>
      <c r="DN1395" s="18"/>
      <c r="DS1395" s="43" t="s">
        <v>397</v>
      </c>
    </row>
    <row r="1396" spans="4:123" x14ac:dyDescent="0.25">
      <c r="D1396" s="12"/>
      <c r="E1396" s="14"/>
      <c r="H1396" s="16"/>
      <c r="I1396" s="11"/>
      <c r="J1396" s="39"/>
      <c r="K1396" s="39"/>
      <c r="L1396" s="39"/>
      <c r="M1396" s="39"/>
      <c r="N1396" s="42"/>
      <c r="O1396" s="8"/>
      <c r="P1396" s="9"/>
      <c r="Q1396" s="9"/>
      <c r="R1396" s="8"/>
      <c r="S1396" s="9"/>
      <c r="T1396" s="9"/>
      <c r="U1396" s="8"/>
      <c r="V1396" s="9"/>
      <c r="W1396" s="9"/>
      <c r="X1396" s="9"/>
      <c r="Y1396" s="8"/>
      <c r="Z1396" s="9"/>
      <c r="AA1396" s="8"/>
      <c r="AT1396" s="8"/>
      <c r="AV1396" s="31"/>
      <c r="AY1396" s="31"/>
      <c r="AZ1396" s="21"/>
      <c r="BA1396" s="23"/>
      <c r="BN1396" s="18"/>
      <c r="BP1396" s="54"/>
      <c r="BR1396" s="54"/>
      <c r="BT1396" s="18"/>
      <c r="BV1396" s="18"/>
      <c r="BW1396" s="18"/>
      <c r="CD1396" s="18"/>
      <c r="CG1396" s="18"/>
      <c r="CR1396" s="18"/>
      <c r="CV1396" s="18"/>
      <c r="DA1396" s="18"/>
      <c r="DL1396" s="18"/>
      <c r="DN1396" s="18"/>
      <c r="DS1396" s="43" t="s">
        <v>397</v>
      </c>
    </row>
    <row r="1397" spans="4:123" x14ac:dyDescent="0.25">
      <c r="D1397" s="12"/>
      <c r="E1397" s="14"/>
      <c r="H1397" s="16"/>
      <c r="I1397" s="11"/>
      <c r="J1397" s="39"/>
      <c r="K1397" s="39"/>
      <c r="L1397" s="39"/>
      <c r="M1397" s="39"/>
      <c r="N1397" s="42"/>
      <c r="O1397" s="8"/>
      <c r="P1397" s="9"/>
      <c r="Q1397" s="9"/>
      <c r="R1397" s="8"/>
      <c r="S1397" s="9"/>
      <c r="T1397" s="9"/>
      <c r="U1397" s="8"/>
      <c r="V1397" s="9"/>
      <c r="W1397" s="9"/>
      <c r="X1397" s="9"/>
      <c r="Y1397" s="8"/>
      <c r="Z1397" s="9"/>
      <c r="AA1397" s="8"/>
      <c r="AT1397" s="8"/>
      <c r="AV1397" s="31"/>
      <c r="AY1397" s="31"/>
      <c r="AZ1397" s="21"/>
      <c r="BA1397" s="23"/>
      <c r="BN1397" s="18"/>
      <c r="BP1397" s="54"/>
      <c r="BR1397" s="54"/>
      <c r="BT1397" s="18"/>
      <c r="BV1397" s="18"/>
      <c r="BW1397" s="18"/>
      <c r="CD1397" s="18"/>
      <c r="CG1397" s="18"/>
      <c r="CR1397" s="18"/>
      <c r="CV1397" s="18"/>
      <c r="DA1397" s="18"/>
      <c r="DL1397" s="18"/>
      <c r="DN1397" s="18"/>
      <c r="DS1397" s="43" t="s">
        <v>397</v>
      </c>
    </row>
    <row r="1398" spans="4:123" x14ac:dyDescent="0.25">
      <c r="D1398" s="12"/>
      <c r="E1398" s="14"/>
      <c r="H1398" s="16"/>
      <c r="I1398" s="11"/>
      <c r="J1398" s="39"/>
      <c r="K1398" s="39"/>
      <c r="L1398" s="39"/>
      <c r="M1398" s="39"/>
      <c r="N1398" s="42"/>
      <c r="O1398" s="8"/>
      <c r="P1398" s="9"/>
      <c r="Q1398" s="9"/>
      <c r="R1398" s="8"/>
      <c r="S1398" s="9"/>
      <c r="T1398" s="9"/>
      <c r="U1398" s="8"/>
      <c r="V1398" s="9"/>
      <c r="W1398" s="9"/>
      <c r="X1398" s="9"/>
      <c r="Y1398" s="8"/>
      <c r="Z1398" s="9"/>
      <c r="AA1398" s="8"/>
      <c r="AT1398" s="8"/>
      <c r="AV1398" s="31"/>
      <c r="AY1398" s="31"/>
      <c r="AZ1398" s="21"/>
      <c r="BA1398" s="23"/>
      <c r="BN1398" s="18"/>
      <c r="BP1398" s="54"/>
      <c r="BR1398" s="54"/>
      <c r="BT1398" s="18"/>
      <c r="BV1398" s="18"/>
      <c r="BW1398" s="18"/>
      <c r="CD1398" s="18"/>
      <c r="CG1398" s="18"/>
      <c r="CR1398" s="18"/>
      <c r="CV1398" s="18"/>
      <c r="DA1398" s="18"/>
      <c r="DL1398" s="18"/>
      <c r="DN1398" s="18"/>
      <c r="DS1398" s="43" t="s">
        <v>397</v>
      </c>
    </row>
    <row r="1399" spans="4:123" x14ac:dyDescent="0.25">
      <c r="D1399" s="12"/>
      <c r="E1399" s="14"/>
      <c r="H1399" s="16"/>
      <c r="I1399" s="11"/>
      <c r="J1399" s="39"/>
      <c r="K1399" s="39"/>
      <c r="L1399" s="39"/>
      <c r="M1399" s="39"/>
      <c r="N1399" s="42"/>
      <c r="O1399" s="8"/>
      <c r="P1399" s="9"/>
      <c r="Q1399" s="9"/>
      <c r="R1399" s="8"/>
      <c r="S1399" s="9"/>
      <c r="T1399" s="9"/>
      <c r="U1399" s="8"/>
      <c r="V1399" s="9"/>
      <c r="W1399" s="9"/>
      <c r="X1399" s="9"/>
      <c r="Y1399" s="8"/>
      <c r="Z1399" s="9"/>
      <c r="AA1399" s="8"/>
      <c r="AT1399" s="8"/>
      <c r="AV1399" s="31"/>
      <c r="AY1399" s="31"/>
      <c r="AZ1399" s="21"/>
      <c r="BA1399" s="23"/>
      <c r="BN1399" s="18"/>
      <c r="BP1399" s="54"/>
      <c r="BR1399" s="54"/>
      <c r="BT1399" s="18"/>
      <c r="BV1399" s="18"/>
      <c r="BW1399" s="18"/>
      <c r="CD1399" s="18"/>
      <c r="CG1399" s="18"/>
      <c r="CR1399" s="18"/>
      <c r="CV1399" s="18"/>
      <c r="DA1399" s="18"/>
      <c r="DL1399" s="18"/>
      <c r="DN1399" s="18"/>
      <c r="DS1399" s="43" t="s">
        <v>397</v>
      </c>
    </row>
    <row r="1400" spans="4:123" x14ac:dyDescent="0.25">
      <c r="D1400" s="12"/>
      <c r="E1400" s="14"/>
      <c r="H1400" s="16"/>
      <c r="I1400" s="11"/>
      <c r="J1400" s="39"/>
      <c r="K1400" s="39"/>
      <c r="L1400" s="39"/>
      <c r="M1400" s="39"/>
      <c r="N1400" s="42"/>
      <c r="O1400" s="8"/>
      <c r="P1400" s="9"/>
      <c r="Q1400" s="9"/>
      <c r="R1400" s="8"/>
      <c r="S1400" s="9"/>
      <c r="T1400" s="9"/>
      <c r="U1400" s="8"/>
      <c r="V1400" s="9"/>
      <c r="W1400" s="9"/>
      <c r="X1400" s="9"/>
      <c r="Y1400" s="8"/>
      <c r="Z1400" s="9"/>
      <c r="AA1400" s="8"/>
      <c r="AT1400" s="8"/>
      <c r="AV1400" s="31"/>
      <c r="AY1400" s="31"/>
      <c r="AZ1400" s="21"/>
      <c r="BA1400" s="23"/>
      <c r="BN1400" s="18"/>
      <c r="BP1400" s="54"/>
      <c r="BR1400" s="54"/>
      <c r="BT1400" s="18"/>
      <c r="BV1400" s="18"/>
      <c r="BW1400" s="18"/>
      <c r="CD1400" s="18"/>
      <c r="CG1400" s="18"/>
      <c r="CR1400" s="18"/>
      <c r="CV1400" s="18"/>
      <c r="DA1400" s="18"/>
      <c r="DL1400" s="18"/>
      <c r="DN1400" s="18"/>
      <c r="DS1400" s="43" t="s">
        <v>397</v>
      </c>
    </row>
    <row r="1401" spans="4:123" x14ac:dyDescent="0.25">
      <c r="D1401" s="12"/>
      <c r="E1401" s="14"/>
      <c r="H1401" s="16"/>
      <c r="I1401" s="11"/>
      <c r="J1401" s="39"/>
      <c r="K1401" s="39"/>
      <c r="L1401" s="39"/>
      <c r="M1401" s="39"/>
      <c r="N1401" s="42"/>
      <c r="O1401" s="8"/>
      <c r="P1401" s="9"/>
      <c r="Q1401" s="9"/>
      <c r="R1401" s="8"/>
      <c r="S1401" s="9"/>
      <c r="T1401" s="9"/>
      <c r="U1401" s="8"/>
      <c r="V1401" s="9"/>
      <c r="W1401" s="9"/>
      <c r="X1401" s="9"/>
      <c r="Y1401" s="8"/>
      <c r="Z1401" s="9"/>
      <c r="AA1401" s="8"/>
      <c r="AT1401" s="8"/>
      <c r="AV1401" s="31"/>
      <c r="AY1401" s="31"/>
      <c r="AZ1401" s="21"/>
      <c r="BA1401" s="23"/>
      <c r="BN1401" s="18"/>
      <c r="BP1401" s="54"/>
      <c r="BR1401" s="54"/>
      <c r="BT1401" s="18"/>
      <c r="BV1401" s="18"/>
      <c r="BW1401" s="18"/>
      <c r="CD1401" s="18"/>
      <c r="CG1401" s="18"/>
      <c r="CR1401" s="18"/>
      <c r="CV1401" s="18"/>
      <c r="DA1401" s="18"/>
      <c r="DL1401" s="18"/>
      <c r="DN1401" s="18"/>
      <c r="DS1401" s="43" t="s">
        <v>397</v>
      </c>
    </row>
    <row r="1402" spans="4:123" x14ac:dyDescent="0.25">
      <c r="D1402" s="12"/>
      <c r="E1402" s="14"/>
      <c r="H1402" s="16"/>
      <c r="I1402" s="11"/>
      <c r="J1402" s="39"/>
      <c r="K1402" s="39"/>
      <c r="L1402" s="39"/>
      <c r="M1402" s="39"/>
      <c r="N1402" s="42"/>
      <c r="O1402" s="8"/>
      <c r="P1402" s="9"/>
      <c r="Q1402" s="9"/>
      <c r="R1402" s="8"/>
      <c r="S1402" s="9"/>
      <c r="T1402" s="9"/>
      <c r="U1402" s="8"/>
      <c r="V1402" s="9"/>
      <c r="W1402" s="9"/>
      <c r="X1402" s="9"/>
      <c r="Y1402" s="8"/>
      <c r="Z1402" s="9"/>
      <c r="AA1402" s="8"/>
      <c r="AT1402" s="8"/>
      <c r="AV1402" s="31"/>
      <c r="AY1402" s="31"/>
      <c r="AZ1402" s="21"/>
      <c r="BA1402" s="23"/>
      <c r="BN1402" s="18"/>
      <c r="BP1402" s="54"/>
      <c r="BR1402" s="54"/>
      <c r="BT1402" s="18"/>
      <c r="BV1402" s="18"/>
      <c r="BW1402" s="18"/>
      <c r="CD1402" s="18"/>
      <c r="CG1402" s="18"/>
      <c r="CR1402" s="18"/>
      <c r="CV1402" s="18"/>
      <c r="DA1402" s="18"/>
      <c r="DL1402" s="18"/>
      <c r="DN1402" s="18"/>
      <c r="DS1402" s="43" t="s">
        <v>397</v>
      </c>
    </row>
    <row r="1403" spans="4:123" x14ac:dyDescent="0.25">
      <c r="D1403" s="12"/>
      <c r="E1403" s="14"/>
      <c r="H1403" s="16"/>
      <c r="I1403" s="11"/>
      <c r="J1403" s="39"/>
      <c r="K1403" s="39"/>
      <c r="L1403" s="39"/>
      <c r="M1403" s="39"/>
      <c r="N1403" s="42"/>
      <c r="O1403" s="8"/>
      <c r="P1403" s="9"/>
      <c r="Q1403" s="9"/>
      <c r="R1403" s="8"/>
      <c r="S1403" s="9"/>
      <c r="T1403" s="9"/>
      <c r="U1403" s="8"/>
      <c r="V1403" s="9"/>
      <c r="W1403" s="9"/>
      <c r="X1403" s="9"/>
      <c r="Y1403" s="8"/>
      <c r="Z1403" s="9"/>
      <c r="AA1403" s="8"/>
      <c r="AT1403" s="8"/>
      <c r="AV1403" s="31"/>
      <c r="AY1403" s="31"/>
      <c r="AZ1403" s="21"/>
      <c r="BA1403" s="23"/>
      <c r="BN1403" s="18"/>
      <c r="BP1403" s="54"/>
      <c r="BR1403" s="54"/>
      <c r="BT1403" s="18"/>
      <c r="BV1403" s="18"/>
      <c r="BW1403" s="18"/>
      <c r="CD1403" s="18"/>
      <c r="CG1403" s="18"/>
      <c r="CR1403" s="18"/>
      <c r="CV1403" s="18"/>
      <c r="DA1403" s="18"/>
      <c r="DL1403" s="18"/>
      <c r="DN1403" s="18"/>
      <c r="DS1403" s="43" t="s">
        <v>397</v>
      </c>
    </row>
    <row r="1404" spans="4:123" x14ac:dyDescent="0.25">
      <c r="D1404" s="12"/>
      <c r="E1404" s="14"/>
      <c r="H1404" s="16"/>
      <c r="I1404" s="11"/>
      <c r="J1404" s="39"/>
      <c r="K1404" s="39"/>
      <c r="L1404" s="39"/>
      <c r="M1404" s="39"/>
      <c r="N1404" s="42"/>
      <c r="O1404" s="8"/>
      <c r="P1404" s="9"/>
      <c r="Q1404" s="9"/>
      <c r="R1404" s="8"/>
      <c r="S1404" s="9"/>
      <c r="T1404" s="9"/>
      <c r="U1404" s="8"/>
      <c r="V1404" s="9"/>
      <c r="W1404" s="9"/>
      <c r="X1404" s="9"/>
      <c r="Y1404" s="8"/>
      <c r="Z1404" s="9"/>
      <c r="AA1404" s="8"/>
      <c r="AT1404" s="8"/>
      <c r="AV1404" s="31"/>
      <c r="AY1404" s="31"/>
      <c r="AZ1404" s="21"/>
      <c r="BA1404" s="23"/>
      <c r="BN1404" s="18"/>
      <c r="BP1404" s="54"/>
      <c r="BR1404" s="54"/>
      <c r="BT1404" s="18"/>
      <c r="BV1404" s="18"/>
      <c r="BW1404" s="18"/>
      <c r="CD1404" s="18"/>
      <c r="CG1404" s="18"/>
      <c r="CR1404" s="18"/>
      <c r="CV1404" s="18"/>
      <c r="DA1404" s="18"/>
      <c r="DL1404" s="18"/>
      <c r="DN1404" s="18"/>
      <c r="DS1404" s="43" t="s">
        <v>397</v>
      </c>
    </row>
    <row r="1405" spans="4:123" x14ac:dyDescent="0.25">
      <c r="D1405" s="12"/>
      <c r="E1405" s="14"/>
      <c r="H1405" s="16"/>
      <c r="I1405" s="11"/>
      <c r="J1405" s="39"/>
      <c r="K1405" s="39"/>
      <c r="L1405" s="39"/>
      <c r="M1405" s="39"/>
      <c r="N1405" s="42"/>
      <c r="O1405" s="8"/>
      <c r="P1405" s="9"/>
      <c r="Q1405" s="9"/>
      <c r="R1405" s="8"/>
      <c r="S1405" s="9"/>
      <c r="T1405" s="9"/>
      <c r="U1405" s="8"/>
      <c r="V1405" s="9"/>
      <c r="W1405" s="9"/>
      <c r="X1405" s="9"/>
      <c r="Y1405" s="8"/>
      <c r="Z1405" s="9"/>
      <c r="AA1405" s="8"/>
      <c r="AT1405" s="8"/>
      <c r="AV1405" s="31"/>
      <c r="AY1405" s="31"/>
      <c r="AZ1405" s="21"/>
      <c r="BA1405" s="23"/>
      <c r="BN1405" s="18"/>
      <c r="BP1405" s="54"/>
      <c r="BR1405" s="54"/>
      <c r="BT1405" s="18"/>
      <c r="BV1405" s="18"/>
      <c r="BW1405" s="18"/>
      <c r="CD1405" s="18"/>
      <c r="CG1405" s="18"/>
      <c r="CR1405" s="18"/>
      <c r="CV1405" s="18"/>
      <c r="DA1405" s="18"/>
      <c r="DL1405" s="18"/>
      <c r="DN1405" s="18"/>
      <c r="DS1405" s="43" t="s">
        <v>397</v>
      </c>
    </row>
    <row r="1406" spans="4:123" x14ac:dyDescent="0.25">
      <c r="D1406" s="12"/>
      <c r="E1406" s="14"/>
      <c r="H1406" s="16"/>
      <c r="I1406" s="11"/>
      <c r="J1406" s="39"/>
      <c r="K1406" s="39"/>
      <c r="L1406" s="39"/>
      <c r="M1406" s="39"/>
      <c r="N1406" s="42"/>
      <c r="O1406" s="8"/>
      <c r="P1406" s="9"/>
      <c r="Q1406" s="9"/>
      <c r="R1406" s="8"/>
      <c r="S1406" s="9"/>
      <c r="T1406" s="9"/>
      <c r="U1406" s="8"/>
      <c r="V1406" s="9"/>
      <c r="W1406" s="9"/>
      <c r="X1406" s="9"/>
      <c r="Y1406" s="8"/>
      <c r="Z1406" s="9"/>
      <c r="AA1406" s="8"/>
      <c r="AT1406" s="8"/>
      <c r="AV1406" s="31"/>
      <c r="AY1406" s="31"/>
      <c r="AZ1406" s="21"/>
      <c r="BA1406" s="23"/>
      <c r="BN1406" s="18"/>
      <c r="BP1406" s="54"/>
      <c r="BR1406" s="54"/>
      <c r="BT1406" s="18"/>
      <c r="BV1406" s="18"/>
      <c r="BW1406" s="18"/>
      <c r="CD1406" s="18"/>
      <c r="CG1406" s="18"/>
      <c r="CR1406" s="18"/>
      <c r="CV1406" s="18"/>
      <c r="DA1406" s="18"/>
      <c r="DL1406" s="18"/>
      <c r="DN1406" s="18"/>
      <c r="DS1406" s="43" t="s">
        <v>397</v>
      </c>
    </row>
    <row r="1407" spans="4:123" x14ac:dyDescent="0.25">
      <c r="D1407" s="12"/>
      <c r="E1407" s="14"/>
      <c r="H1407" s="16"/>
      <c r="I1407" s="11"/>
      <c r="J1407" s="39"/>
      <c r="K1407" s="39"/>
      <c r="L1407" s="39"/>
      <c r="M1407" s="39"/>
      <c r="N1407" s="42"/>
      <c r="O1407" s="8"/>
      <c r="P1407" s="9"/>
      <c r="Q1407" s="9"/>
      <c r="R1407" s="8"/>
      <c r="S1407" s="9"/>
      <c r="T1407" s="9"/>
      <c r="U1407" s="8"/>
      <c r="V1407" s="9"/>
      <c r="W1407" s="9"/>
      <c r="X1407" s="9"/>
      <c r="Y1407" s="8"/>
      <c r="Z1407" s="9"/>
      <c r="AA1407" s="8"/>
      <c r="AT1407" s="8"/>
      <c r="AV1407" s="31"/>
      <c r="AY1407" s="31"/>
      <c r="AZ1407" s="21"/>
      <c r="BA1407" s="23"/>
      <c r="BN1407" s="18"/>
      <c r="BP1407" s="54"/>
      <c r="BR1407" s="54"/>
      <c r="BT1407" s="18"/>
      <c r="BV1407" s="18"/>
      <c r="BW1407" s="18"/>
      <c r="CD1407" s="18"/>
      <c r="CG1407" s="18"/>
      <c r="CR1407" s="18"/>
      <c r="CV1407" s="18"/>
      <c r="DA1407" s="18"/>
      <c r="DL1407" s="18"/>
      <c r="DN1407" s="18"/>
      <c r="DS1407" s="43" t="s">
        <v>397</v>
      </c>
    </row>
    <row r="1408" spans="4:123" x14ac:dyDescent="0.25">
      <c r="D1408" s="12"/>
      <c r="E1408" s="14"/>
      <c r="H1408" s="16"/>
      <c r="I1408" s="11"/>
      <c r="J1408" s="39"/>
      <c r="K1408" s="39"/>
      <c r="L1408" s="39"/>
      <c r="M1408" s="39"/>
      <c r="N1408" s="42"/>
      <c r="O1408" s="8"/>
      <c r="P1408" s="9"/>
      <c r="Q1408" s="9"/>
      <c r="R1408" s="8"/>
      <c r="S1408" s="9"/>
      <c r="T1408" s="9"/>
      <c r="U1408" s="8"/>
      <c r="V1408" s="9"/>
      <c r="W1408" s="9"/>
      <c r="X1408" s="9"/>
      <c r="Y1408" s="8"/>
      <c r="Z1408" s="9"/>
      <c r="AA1408" s="8"/>
      <c r="AT1408" s="8"/>
      <c r="AV1408" s="31"/>
      <c r="AY1408" s="31"/>
      <c r="AZ1408" s="21"/>
      <c r="BA1408" s="23"/>
      <c r="BN1408" s="18"/>
      <c r="BP1408" s="54"/>
      <c r="BR1408" s="54"/>
      <c r="BT1408" s="18"/>
      <c r="BV1408" s="18"/>
      <c r="BW1408" s="18"/>
      <c r="CD1408" s="18"/>
      <c r="CG1408" s="18"/>
      <c r="CR1408" s="18"/>
      <c r="CV1408" s="18"/>
      <c r="DA1408" s="18"/>
      <c r="DL1408" s="18"/>
      <c r="DN1408" s="18"/>
      <c r="DS1408" s="43" t="s">
        <v>397</v>
      </c>
    </row>
    <row r="1409" spans="4:123" x14ac:dyDescent="0.25">
      <c r="D1409" s="12"/>
      <c r="E1409" s="14"/>
      <c r="H1409" s="16"/>
      <c r="I1409" s="11"/>
      <c r="J1409" s="39"/>
      <c r="K1409" s="39"/>
      <c r="L1409" s="39"/>
      <c r="M1409" s="39"/>
      <c r="N1409" s="42"/>
      <c r="O1409" s="8"/>
      <c r="P1409" s="9"/>
      <c r="Q1409" s="9"/>
      <c r="R1409" s="8"/>
      <c r="S1409" s="9"/>
      <c r="T1409" s="9"/>
      <c r="U1409" s="8"/>
      <c r="V1409" s="9"/>
      <c r="W1409" s="9"/>
      <c r="X1409" s="9"/>
      <c r="Y1409" s="8"/>
      <c r="Z1409" s="9"/>
      <c r="AA1409" s="8"/>
      <c r="AT1409" s="8"/>
      <c r="AV1409" s="31"/>
      <c r="AY1409" s="31"/>
      <c r="AZ1409" s="21"/>
      <c r="BA1409" s="23"/>
      <c r="BN1409" s="18"/>
      <c r="BP1409" s="54"/>
      <c r="BR1409" s="54"/>
      <c r="BT1409" s="18"/>
      <c r="BV1409" s="18"/>
      <c r="BW1409" s="18"/>
      <c r="CD1409" s="18"/>
      <c r="CG1409" s="18"/>
      <c r="CR1409" s="18"/>
      <c r="CV1409" s="18"/>
      <c r="DA1409" s="18"/>
      <c r="DL1409" s="18"/>
      <c r="DN1409" s="18"/>
      <c r="DS1409" s="43" t="s">
        <v>397</v>
      </c>
    </row>
    <row r="1410" spans="4:123" x14ac:dyDescent="0.25">
      <c r="D1410" s="12"/>
      <c r="E1410" s="14"/>
      <c r="H1410" s="16"/>
      <c r="I1410" s="11"/>
      <c r="J1410" s="39"/>
      <c r="K1410" s="39"/>
      <c r="L1410" s="39"/>
      <c r="M1410" s="39"/>
      <c r="N1410" s="42"/>
      <c r="O1410" s="8"/>
      <c r="P1410" s="9"/>
      <c r="Q1410" s="9"/>
      <c r="R1410" s="8"/>
      <c r="S1410" s="9"/>
      <c r="T1410" s="9"/>
      <c r="U1410" s="8"/>
      <c r="V1410" s="9"/>
      <c r="W1410" s="9"/>
      <c r="X1410" s="9"/>
      <c r="Y1410" s="8"/>
      <c r="Z1410" s="9"/>
      <c r="AA1410" s="8"/>
      <c r="AT1410" s="8"/>
      <c r="AV1410" s="31"/>
      <c r="AY1410" s="31"/>
      <c r="AZ1410" s="21"/>
      <c r="BA1410" s="23"/>
      <c r="BN1410" s="18"/>
      <c r="BP1410" s="54"/>
      <c r="BR1410" s="54"/>
      <c r="BT1410" s="18"/>
      <c r="BV1410" s="18"/>
      <c r="BW1410" s="18"/>
      <c r="CD1410" s="18"/>
      <c r="CG1410" s="18"/>
      <c r="CR1410" s="18"/>
      <c r="CV1410" s="18"/>
      <c r="DA1410" s="18"/>
      <c r="DL1410" s="18"/>
      <c r="DN1410" s="18"/>
      <c r="DS1410" s="43" t="s">
        <v>397</v>
      </c>
    </row>
    <row r="1411" spans="4:123" x14ac:dyDescent="0.25">
      <c r="D1411" s="12"/>
      <c r="E1411" s="14"/>
      <c r="H1411" s="16"/>
      <c r="I1411" s="11"/>
      <c r="J1411" s="39"/>
      <c r="K1411" s="39"/>
      <c r="L1411" s="39"/>
      <c r="M1411" s="39"/>
      <c r="N1411" s="42"/>
      <c r="O1411" s="8"/>
      <c r="P1411" s="9"/>
      <c r="Q1411" s="9"/>
      <c r="R1411" s="8"/>
      <c r="S1411" s="9"/>
      <c r="T1411" s="9"/>
      <c r="U1411" s="8"/>
      <c r="V1411" s="9"/>
      <c r="W1411" s="9"/>
      <c r="X1411" s="9"/>
      <c r="Y1411" s="8"/>
      <c r="Z1411" s="9"/>
      <c r="AA1411" s="8"/>
      <c r="AT1411" s="8"/>
      <c r="AV1411" s="31"/>
      <c r="AY1411" s="31"/>
      <c r="AZ1411" s="21"/>
      <c r="BA1411" s="23"/>
      <c r="BN1411" s="18"/>
      <c r="BP1411" s="54"/>
      <c r="BR1411" s="54"/>
      <c r="BT1411" s="18"/>
      <c r="BV1411" s="18"/>
      <c r="BW1411" s="18"/>
      <c r="CD1411" s="18"/>
      <c r="CG1411" s="18"/>
      <c r="CR1411" s="18"/>
      <c r="CV1411" s="18"/>
      <c r="DA1411" s="18"/>
      <c r="DL1411" s="18"/>
      <c r="DN1411" s="18"/>
      <c r="DS1411" s="43" t="s">
        <v>397</v>
      </c>
    </row>
    <row r="1412" spans="4:123" x14ac:dyDescent="0.25">
      <c r="D1412" s="12"/>
      <c r="E1412" s="14"/>
      <c r="H1412" s="16"/>
      <c r="I1412" s="11"/>
      <c r="J1412" s="39"/>
      <c r="K1412" s="39"/>
      <c r="L1412" s="39"/>
      <c r="M1412" s="39"/>
      <c r="N1412" s="42"/>
      <c r="O1412" s="8"/>
      <c r="P1412" s="9"/>
      <c r="Q1412" s="9"/>
      <c r="R1412" s="8"/>
      <c r="S1412" s="9"/>
      <c r="T1412" s="9"/>
      <c r="U1412" s="8"/>
      <c r="V1412" s="9"/>
      <c r="W1412" s="9"/>
      <c r="X1412" s="9"/>
      <c r="Y1412" s="8"/>
      <c r="Z1412" s="9"/>
      <c r="AA1412" s="8"/>
      <c r="AT1412" s="8"/>
      <c r="AV1412" s="31"/>
      <c r="AY1412" s="31"/>
      <c r="AZ1412" s="21"/>
      <c r="BA1412" s="23"/>
      <c r="BN1412" s="18"/>
      <c r="BP1412" s="54"/>
      <c r="BR1412" s="54"/>
      <c r="BT1412" s="18"/>
      <c r="BV1412" s="18"/>
      <c r="BW1412" s="18"/>
      <c r="CD1412" s="18"/>
      <c r="CG1412" s="18"/>
      <c r="CR1412" s="18"/>
      <c r="CV1412" s="18"/>
      <c r="DA1412" s="18"/>
      <c r="DL1412" s="18"/>
      <c r="DN1412" s="18"/>
      <c r="DS1412" s="43" t="s">
        <v>397</v>
      </c>
    </row>
    <row r="1413" spans="4:123" x14ac:dyDescent="0.25">
      <c r="D1413" s="12"/>
      <c r="E1413" s="14"/>
      <c r="H1413" s="16"/>
      <c r="I1413" s="11"/>
      <c r="J1413" s="39"/>
      <c r="K1413" s="39"/>
      <c r="L1413" s="39"/>
      <c r="M1413" s="39"/>
      <c r="N1413" s="42"/>
      <c r="O1413" s="8"/>
      <c r="P1413" s="9"/>
      <c r="Q1413" s="9"/>
      <c r="R1413" s="8"/>
      <c r="S1413" s="9"/>
      <c r="T1413" s="9"/>
      <c r="U1413" s="8"/>
      <c r="V1413" s="9"/>
      <c r="W1413" s="9"/>
      <c r="X1413" s="9"/>
      <c r="Y1413" s="8"/>
      <c r="Z1413" s="9"/>
      <c r="AA1413" s="8"/>
      <c r="AT1413" s="8"/>
      <c r="AV1413" s="31"/>
      <c r="AY1413" s="31"/>
      <c r="AZ1413" s="21"/>
      <c r="BA1413" s="23"/>
      <c r="BN1413" s="18"/>
      <c r="BP1413" s="54"/>
      <c r="BR1413" s="54"/>
      <c r="BT1413" s="18"/>
      <c r="BV1413" s="18"/>
      <c r="BW1413" s="18"/>
      <c r="CD1413" s="18"/>
      <c r="CG1413" s="18"/>
      <c r="CR1413" s="18"/>
      <c r="CV1413" s="18"/>
      <c r="DA1413" s="18"/>
      <c r="DL1413" s="18"/>
      <c r="DN1413" s="18"/>
      <c r="DS1413" s="43" t="s">
        <v>397</v>
      </c>
    </row>
    <row r="1414" spans="4:123" x14ac:dyDescent="0.25">
      <c r="D1414" s="12"/>
      <c r="E1414" s="14"/>
      <c r="H1414" s="16"/>
      <c r="I1414" s="11"/>
      <c r="J1414" s="39"/>
      <c r="K1414" s="39"/>
      <c r="L1414" s="39"/>
      <c r="M1414" s="39"/>
      <c r="N1414" s="42"/>
      <c r="O1414" s="8"/>
      <c r="P1414" s="9"/>
      <c r="Q1414" s="9"/>
      <c r="R1414" s="8"/>
      <c r="S1414" s="9"/>
      <c r="T1414" s="9"/>
      <c r="U1414" s="8"/>
      <c r="V1414" s="9"/>
      <c r="W1414" s="9"/>
      <c r="X1414" s="9"/>
      <c r="Y1414" s="8"/>
      <c r="Z1414" s="9"/>
      <c r="AA1414" s="8"/>
      <c r="AT1414" s="8"/>
      <c r="AV1414" s="31"/>
      <c r="AY1414" s="31"/>
      <c r="AZ1414" s="21"/>
      <c r="BA1414" s="23"/>
      <c r="BN1414" s="18"/>
      <c r="BP1414" s="54"/>
      <c r="BR1414" s="54"/>
      <c r="BT1414" s="18"/>
      <c r="BV1414" s="18"/>
      <c r="BW1414" s="18"/>
      <c r="CD1414" s="18"/>
      <c r="CG1414" s="18"/>
      <c r="CR1414" s="18"/>
      <c r="CV1414" s="18"/>
      <c r="DA1414" s="18"/>
      <c r="DL1414" s="18"/>
      <c r="DN1414" s="18"/>
      <c r="DS1414" s="43" t="s">
        <v>397</v>
      </c>
    </row>
    <row r="1415" spans="4:123" x14ac:dyDescent="0.25">
      <c r="D1415" s="12"/>
      <c r="E1415" s="14"/>
      <c r="H1415" s="16"/>
      <c r="I1415" s="11"/>
      <c r="J1415" s="39"/>
      <c r="K1415" s="39"/>
      <c r="L1415" s="39"/>
      <c r="M1415" s="39"/>
      <c r="N1415" s="42"/>
      <c r="O1415" s="8"/>
      <c r="P1415" s="9"/>
      <c r="Q1415" s="9"/>
      <c r="R1415" s="8"/>
      <c r="S1415" s="9"/>
      <c r="T1415" s="9"/>
      <c r="U1415" s="8"/>
      <c r="V1415" s="9"/>
      <c r="W1415" s="9"/>
      <c r="X1415" s="9"/>
      <c r="Y1415" s="8"/>
      <c r="Z1415" s="9"/>
      <c r="AA1415" s="8"/>
      <c r="AT1415" s="8"/>
      <c r="AV1415" s="31"/>
      <c r="AY1415" s="31"/>
      <c r="AZ1415" s="21"/>
      <c r="BA1415" s="23"/>
      <c r="BN1415" s="18"/>
      <c r="BP1415" s="54"/>
      <c r="BR1415" s="54"/>
      <c r="BT1415" s="18"/>
      <c r="BV1415" s="18"/>
      <c r="BW1415" s="18"/>
      <c r="CD1415" s="18"/>
      <c r="CG1415" s="18"/>
      <c r="CR1415" s="18"/>
      <c r="CV1415" s="18"/>
      <c r="DA1415" s="18"/>
      <c r="DL1415" s="18"/>
      <c r="DN1415" s="18"/>
      <c r="DS1415" s="43" t="s">
        <v>397</v>
      </c>
    </row>
    <row r="1416" spans="4:123" x14ac:dyDescent="0.25">
      <c r="D1416" s="12"/>
      <c r="E1416" s="14"/>
      <c r="H1416" s="16"/>
      <c r="I1416" s="11"/>
      <c r="J1416" s="39"/>
      <c r="K1416" s="39"/>
      <c r="L1416" s="39"/>
      <c r="M1416" s="39"/>
      <c r="N1416" s="42"/>
      <c r="O1416" s="8"/>
      <c r="P1416" s="9"/>
      <c r="Q1416" s="9"/>
      <c r="R1416" s="8"/>
      <c r="S1416" s="9"/>
      <c r="T1416" s="9"/>
      <c r="U1416" s="8"/>
      <c r="V1416" s="9"/>
      <c r="W1416" s="9"/>
      <c r="X1416" s="9"/>
      <c r="Y1416" s="8"/>
      <c r="Z1416" s="9"/>
      <c r="AA1416" s="8"/>
      <c r="AT1416" s="8"/>
      <c r="AV1416" s="31"/>
      <c r="AY1416" s="31"/>
      <c r="AZ1416" s="21"/>
      <c r="BA1416" s="23"/>
      <c r="BN1416" s="18"/>
      <c r="BP1416" s="54"/>
      <c r="BR1416" s="54"/>
      <c r="BT1416" s="18"/>
      <c r="BV1416" s="18"/>
      <c r="BW1416" s="18"/>
      <c r="CD1416" s="18"/>
      <c r="CG1416" s="18"/>
      <c r="CR1416" s="18"/>
      <c r="CV1416" s="18"/>
      <c r="DA1416" s="18"/>
      <c r="DL1416" s="18"/>
      <c r="DN1416" s="18"/>
      <c r="DS1416" s="43" t="s">
        <v>397</v>
      </c>
    </row>
    <row r="1417" spans="4:123" x14ac:dyDescent="0.25">
      <c r="D1417" s="12"/>
      <c r="E1417" s="14"/>
      <c r="H1417" s="16"/>
      <c r="I1417" s="11"/>
      <c r="J1417" s="39"/>
      <c r="K1417" s="39"/>
      <c r="L1417" s="39"/>
      <c r="M1417" s="39"/>
      <c r="N1417" s="42"/>
      <c r="O1417" s="8"/>
      <c r="P1417" s="9"/>
      <c r="Q1417" s="9"/>
      <c r="R1417" s="8"/>
      <c r="S1417" s="9"/>
      <c r="T1417" s="9"/>
      <c r="U1417" s="8"/>
      <c r="V1417" s="9"/>
      <c r="W1417" s="9"/>
      <c r="X1417" s="9"/>
      <c r="Y1417" s="8"/>
      <c r="Z1417" s="9"/>
      <c r="AA1417" s="8"/>
      <c r="AT1417" s="8"/>
      <c r="AV1417" s="31"/>
      <c r="AY1417" s="31"/>
      <c r="AZ1417" s="21"/>
      <c r="BA1417" s="23"/>
      <c r="BN1417" s="18"/>
      <c r="BP1417" s="54"/>
      <c r="BR1417" s="54"/>
      <c r="BT1417" s="18"/>
      <c r="BV1417" s="18"/>
      <c r="BW1417" s="18"/>
      <c r="CD1417" s="18"/>
      <c r="CG1417" s="18"/>
      <c r="CR1417" s="18"/>
      <c r="CV1417" s="18"/>
      <c r="DA1417" s="18"/>
      <c r="DL1417" s="18"/>
      <c r="DN1417" s="18"/>
      <c r="DS1417" s="43" t="s">
        <v>397</v>
      </c>
    </row>
    <row r="1418" spans="4:123" x14ac:dyDescent="0.25">
      <c r="D1418" s="12"/>
      <c r="E1418" s="14"/>
      <c r="H1418" s="16"/>
      <c r="I1418" s="11"/>
      <c r="J1418" s="39"/>
      <c r="K1418" s="39"/>
      <c r="L1418" s="39"/>
      <c r="M1418" s="39"/>
      <c r="N1418" s="42"/>
      <c r="O1418" s="8"/>
      <c r="P1418" s="9"/>
      <c r="Q1418" s="9"/>
      <c r="R1418" s="8"/>
      <c r="S1418" s="9"/>
      <c r="T1418" s="9"/>
      <c r="U1418" s="8"/>
      <c r="V1418" s="9"/>
      <c r="W1418" s="9"/>
      <c r="X1418" s="9"/>
      <c r="Y1418" s="8"/>
      <c r="Z1418" s="9"/>
      <c r="AA1418" s="8"/>
      <c r="AT1418" s="8"/>
      <c r="AV1418" s="31"/>
      <c r="AY1418" s="31"/>
      <c r="AZ1418" s="21"/>
      <c r="BA1418" s="23"/>
      <c r="BN1418" s="18"/>
      <c r="BP1418" s="54"/>
      <c r="BR1418" s="54"/>
      <c r="BT1418" s="18"/>
      <c r="BV1418" s="18"/>
      <c r="BW1418" s="18"/>
      <c r="CD1418" s="18"/>
      <c r="CG1418" s="18"/>
      <c r="CR1418" s="18"/>
      <c r="CV1418" s="18"/>
      <c r="DA1418" s="18"/>
      <c r="DL1418" s="18"/>
      <c r="DN1418" s="18"/>
      <c r="DS1418" s="43" t="s">
        <v>397</v>
      </c>
    </row>
    <row r="1419" spans="4:123" x14ac:dyDescent="0.25">
      <c r="D1419" s="12"/>
      <c r="E1419" s="14"/>
      <c r="H1419" s="16"/>
      <c r="I1419" s="11"/>
      <c r="J1419" s="39"/>
      <c r="K1419" s="39"/>
      <c r="L1419" s="39"/>
      <c r="M1419" s="39"/>
      <c r="N1419" s="42"/>
      <c r="O1419" s="8"/>
      <c r="P1419" s="9"/>
      <c r="Q1419" s="9"/>
      <c r="R1419" s="8"/>
      <c r="S1419" s="9"/>
      <c r="T1419" s="9"/>
      <c r="U1419" s="8"/>
      <c r="V1419" s="9"/>
      <c r="W1419" s="9"/>
      <c r="X1419" s="9"/>
      <c r="Y1419" s="8"/>
      <c r="Z1419" s="9"/>
      <c r="AA1419" s="8"/>
      <c r="AT1419" s="8"/>
      <c r="AV1419" s="31"/>
      <c r="AY1419" s="31"/>
      <c r="AZ1419" s="21"/>
      <c r="BA1419" s="23"/>
      <c r="BN1419" s="18"/>
      <c r="BP1419" s="54"/>
      <c r="BR1419" s="54"/>
      <c r="BT1419" s="18"/>
      <c r="BV1419" s="18"/>
      <c r="BW1419" s="18"/>
      <c r="CD1419" s="18"/>
      <c r="CG1419" s="18"/>
      <c r="CR1419" s="18"/>
      <c r="CV1419" s="18"/>
      <c r="DA1419" s="18"/>
      <c r="DL1419" s="18"/>
      <c r="DN1419" s="18"/>
      <c r="DS1419" s="43" t="s">
        <v>397</v>
      </c>
    </row>
    <row r="1420" spans="4:123" x14ac:dyDescent="0.25">
      <c r="D1420" s="12"/>
      <c r="E1420" s="14"/>
      <c r="H1420" s="16"/>
      <c r="I1420" s="11"/>
      <c r="J1420" s="39"/>
      <c r="K1420" s="39"/>
      <c r="L1420" s="39"/>
      <c r="M1420" s="39"/>
      <c r="N1420" s="42"/>
      <c r="O1420" s="8"/>
      <c r="P1420" s="9"/>
      <c r="Q1420" s="9"/>
      <c r="R1420" s="8"/>
      <c r="S1420" s="9"/>
      <c r="T1420" s="9"/>
      <c r="U1420" s="8"/>
      <c r="V1420" s="9"/>
      <c r="W1420" s="9"/>
      <c r="X1420" s="9"/>
      <c r="Y1420" s="8"/>
      <c r="Z1420" s="9"/>
      <c r="AA1420" s="8"/>
      <c r="AT1420" s="8"/>
      <c r="AV1420" s="31"/>
      <c r="AY1420" s="31"/>
      <c r="AZ1420" s="21"/>
      <c r="BA1420" s="23"/>
      <c r="BN1420" s="18"/>
      <c r="BP1420" s="54"/>
      <c r="BR1420" s="54"/>
      <c r="BT1420" s="18"/>
      <c r="BV1420" s="18"/>
      <c r="BW1420" s="18"/>
      <c r="CD1420" s="18"/>
      <c r="CG1420" s="18"/>
      <c r="CR1420" s="18"/>
      <c r="CV1420" s="18"/>
      <c r="DA1420" s="18"/>
      <c r="DL1420" s="18"/>
      <c r="DN1420" s="18"/>
      <c r="DS1420" s="43" t="s">
        <v>397</v>
      </c>
    </row>
    <row r="1421" spans="4:123" x14ac:dyDescent="0.25">
      <c r="D1421" s="12"/>
      <c r="E1421" s="14"/>
      <c r="H1421" s="16"/>
      <c r="I1421" s="11"/>
      <c r="J1421" s="39"/>
      <c r="K1421" s="39"/>
      <c r="L1421" s="39"/>
      <c r="M1421" s="39"/>
      <c r="N1421" s="42"/>
      <c r="O1421" s="8"/>
      <c r="P1421" s="9"/>
      <c r="Q1421" s="9"/>
      <c r="R1421" s="8"/>
      <c r="S1421" s="9"/>
      <c r="T1421" s="9"/>
      <c r="U1421" s="8"/>
      <c r="V1421" s="9"/>
      <c r="W1421" s="9"/>
      <c r="X1421" s="9"/>
      <c r="Y1421" s="8"/>
      <c r="Z1421" s="9"/>
      <c r="AA1421" s="8"/>
      <c r="AT1421" s="8"/>
      <c r="AV1421" s="31"/>
      <c r="AY1421" s="31"/>
      <c r="AZ1421" s="21"/>
      <c r="BA1421" s="23"/>
      <c r="BN1421" s="18"/>
      <c r="BP1421" s="54"/>
      <c r="BR1421" s="54"/>
      <c r="BT1421" s="18"/>
      <c r="BV1421" s="18"/>
      <c r="BW1421" s="18"/>
      <c r="CD1421" s="18"/>
      <c r="CG1421" s="18"/>
      <c r="CR1421" s="18"/>
      <c r="CV1421" s="18"/>
      <c r="DA1421" s="18"/>
      <c r="DL1421" s="18"/>
      <c r="DN1421" s="18"/>
      <c r="DS1421" s="43" t="s">
        <v>397</v>
      </c>
    </row>
    <row r="1422" spans="4:123" x14ac:dyDescent="0.25">
      <c r="D1422" s="12"/>
      <c r="E1422" s="14"/>
      <c r="H1422" s="16"/>
      <c r="I1422" s="11"/>
      <c r="J1422" s="39"/>
      <c r="K1422" s="39"/>
      <c r="L1422" s="39"/>
      <c r="M1422" s="39"/>
      <c r="N1422" s="42"/>
      <c r="O1422" s="8"/>
      <c r="P1422" s="9"/>
      <c r="Q1422" s="9"/>
      <c r="R1422" s="8"/>
      <c r="S1422" s="9"/>
      <c r="T1422" s="9"/>
      <c r="U1422" s="8"/>
      <c r="V1422" s="9"/>
      <c r="W1422" s="9"/>
      <c r="X1422" s="9"/>
      <c r="Y1422" s="8"/>
      <c r="Z1422" s="9"/>
      <c r="AA1422" s="8"/>
      <c r="AT1422" s="8"/>
      <c r="AV1422" s="31"/>
      <c r="AY1422" s="31"/>
      <c r="AZ1422" s="21"/>
      <c r="BA1422" s="23"/>
      <c r="BN1422" s="18"/>
      <c r="BP1422" s="54"/>
      <c r="BR1422" s="54"/>
      <c r="BT1422" s="18"/>
      <c r="BV1422" s="18"/>
      <c r="BW1422" s="18"/>
      <c r="CD1422" s="18"/>
      <c r="CG1422" s="18"/>
      <c r="CR1422" s="18"/>
      <c r="CV1422" s="18"/>
      <c r="DA1422" s="18"/>
      <c r="DL1422" s="18"/>
      <c r="DN1422" s="18"/>
      <c r="DS1422" s="43" t="s">
        <v>397</v>
      </c>
    </row>
    <row r="1423" spans="4:123" x14ac:dyDescent="0.25">
      <c r="D1423" s="12"/>
      <c r="E1423" s="14"/>
      <c r="H1423" s="16"/>
      <c r="I1423" s="11"/>
      <c r="J1423" s="39"/>
      <c r="K1423" s="39"/>
      <c r="L1423" s="39"/>
      <c r="M1423" s="39"/>
      <c r="N1423" s="42"/>
      <c r="O1423" s="8"/>
      <c r="P1423" s="9"/>
      <c r="Q1423" s="9"/>
      <c r="R1423" s="8"/>
      <c r="S1423" s="9"/>
      <c r="T1423" s="9"/>
      <c r="U1423" s="8"/>
      <c r="V1423" s="9"/>
      <c r="W1423" s="9"/>
      <c r="X1423" s="9"/>
      <c r="Y1423" s="8"/>
      <c r="Z1423" s="9"/>
      <c r="AA1423" s="8"/>
      <c r="AT1423" s="8"/>
      <c r="AV1423" s="31"/>
      <c r="AY1423" s="31"/>
      <c r="AZ1423" s="21"/>
      <c r="BA1423" s="23"/>
      <c r="BN1423" s="18"/>
      <c r="BP1423" s="54"/>
      <c r="BR1423" s="54"/>
      <c r="BT1423" s="18"/>
      <c r="BV1423" s="18"/>
      <c r="BW1423" s="18"/>
      <c r="CD1423" s="18"/>
      <c r="CG1423" s="18"/>
      <c r="CR1423" s="18"/>
      <c r="CV1423" s="18"/>
      <c r="DA1423" s="18"/>
      <c r="DL1423" s="18"/>
      <c r="DN1423" s="18"/>
      <c r="DS1423" s="43" t="s">
        <v>397</v>
      </c>
    </row>
    <row r="1424" spans="4:123" x14ac:dyDescent="0.25">
      <c r="D1424" s="12"/>
      <c r="E1424" s="14"/>
      <c r="H1424" s="16"/>
      <c r="I1424" s="11"/>
      <c r="J1424" s="39"/>
      <c r="K1424" s="39"/>
      <c r="L1424" s="39"/>
      <c r="M1424" s="39"/>
      <c r="N1424" s="42"/>
      <c r="O1424" s="8"/>
      <c r="P1424" s="9"/>
      <c r="Q1424" s="9"/>
      <c r="R1424" s="8"/>
      <c r="S1424" s="9"/>
      <c r="T1424" s="9"/>
      <c r="U1424" s="8"/>
      <c r="V1424" s="9"/>
      <c r="W1424" s="9"/>
      <c r="X1424" s="9"/>
      <c r="Y1424" s="8"/>
      <c r="Z1424" s="9"/>
      <c r="AA1424" s="8"/>
      <c r="AT1424" s="8"/>
      <c r="AV1424" s="31"/>
      <c r="AY1424" s="31"/>
      <c r="AZ1424" s="21"/>
      <c r="BA1424" s="23"/>
      <c r="BN1424" s="18"/>
      <c r="BP1424" s="54"/>
      <c r="BR1424" s="54"/>
      <c r="BT1424" s="18"/>
      <c r="BV1424" s="18"/>
      <c r="BW1424" s="18"/>
      <c r="CD1424" s="18"/>
      <c r="CG1424" s="18"/>
      <c r="CR1424" s="18"/>
      <c r="CV1424" s="18"/>
      <c r="DA1424" s="18"/>
      <c r="DL1424" s="18"/>
      <c r="DN1424" s="18"/>
      <c r="DS1424" s="43" t="s">
        <v>397</v>
      </c>
    </row>
    <row r="1425" spans="4:123" x14ac:dyDescent="0.25">
      <c r="D1425" s="12"/>
      <c r="E1425" s="14"/>
      <c r="H1425" s="16"/>
      <c r="I1425" s="11"/>
      <c r="J1425" s="39"/>
      <c r="K1425" s="39"/>
      <c r="L1425" s="39"/>
      <c r="M1425" s="39"/>
      <c r="N1425" s="42"/>
      <c r="O1425" s="8"/>
      <c r="P1425" s="9"/>
      <c r="Q1425" s="9"/>
      <c r="R1425" s="8"/>
      <c r="S1425" s="9"/>
      <c r="T1425" s="9"/>
      <c r="U1425" s="8"/>
      <c r="V1425" s="9"/>
      <c r="W1425" s="9"/>
      <c r="X1425" s="9"/>
      <c r="Y1425" s="8"/>
      <c r="Z1425" s="9"/>
      <c r="AA1425" s="8"/>
      <c r="AT1425" s="8"/>
      <c r="AV1425" s="31"/>
      <c r="AY1425" s="31"/>
      <c r="AZ1425" s="21"/>
      <c r="BA1425" s="23"/>
      <c r="BN1425" s="18"/>
      <c r="BP1425" s="54"/>
      <c r="BR1425" s="54"/>
      <c r="BT1425" s="18"/>
      <c r="BV1425" s="18"/>
      <c r="BW1425" s="18"/>
      <c r="CD1425" s="18"/>
      <c r="CG1425" s="18"/>
      <c r="CR1425" s="18"/>
      <c r="CV1425" s="18"/>
      <c r="DA1425" s="18"/>
      <c r="DL1425" s="18"/>
      <c r="DN1425" s="18"/>
      <c r="DS1425" s="43" t="s">
        <v>397</v>
      </c>
    </row>
    <row r="1426" spans="4:123" x14ac:dyDescent="0.25">
      <c r="D1426" s="12"/>
      <c r="E1426" s="14"/>
      <c r="H1426" s="16"/>
      <c r="I1426" s="11"/>
      <c r="J1426" s="39"/>
      <c r="K1426" s="39"/>
      <c r="L1426" s="39"/>
      <c r="M1426" s="39"/>
      <c r="N1426" s="42"/>
      <c r="O1426" s="8"/>
      <c r="P1426" s="9"/>
      <c r="Q1426" s="9"/>
      <c r="R1426" s="8"/>
      <c r="S1426" s="9"/>
      <c r="T1426" s="9"/>
      <c r="U1426" s="8"/>
      <c r="V1426" s="9"/>
      <c r="W1426" s="9"/>
      <c r="X1426" s="9"/>
      <c r="Y1426" s="8"/>
      <c r="Z1426" s="9"/>
      <c r="AA1426" s="8"/>
      <c r="AT1426" s="8"/>
      <c r="AV1426" s="31"/>
      <c r="AY1426" s="31"/>
      <c r="AZ1426" s="21"/>
      <c r="BA1426" s="23"/>
      <c r="BN1426" s="18"/>
      <c r="BP1426" s="54"/>
      <c r="BR1426" s="54"/>
      <c r="BT1426" s="18"/>
      <c r="BV1426" s="18"/>
      <c r="BW1426" s="18"/>
      <c r="CD1426" s="18"/>
      <c r="CG1426" s="18"/>
      <c r="CR1426" s="18"/>
      <c r="CV1426" s="18"/>
      <c r="DA1426" s="18"/>
      <c r="DL1426" s="18"/>
      <c r="DN1426" s="18"/>
      <c r="DS1426" s="43" t="s">
        <v>397</v>
      </c>
    </row>
    <row r="1427" spans="4:123" x14ac:dyDescent="0.25">
      <c r="D1427" s="12"/>
      <c r="E1427" s="14"/>
      <c r="H1427" s="16"/>
      <c r="I1427" s="11"/>
      <c r="J1427" s="39"/>
      <c r="K1427" s="39"/>
      <c r="L1427" s="39"/>
      <c r="M1427" s="39"/>
      <c r="N1427" s="42"/>
      <c r="O1427" s="8"/>
      <c r="P1427" s="9"/>
      <c r="Q1427" s="9"/>
      <c r="R1427" s="8"/>
      <c r="S1427" s="9"/>
      <c r="T1427" s="9"/>
      <c r="U1427" s="8"/>
      <c r="V1427" s="9"/>
      <c r="W1427" s="9"/>
      <c r="X1427" s="9"/>
      <c r="Y1427" s="8"/>
      <c r="Z1427" s="9"/>
      <c r="AA1427" s="8"/>
      <c r="AT1427" s="8"/>
      <c r="AV1427" s="31"/>
      <c r="AY1427" s="31"/>
      <c r="AZ1427" s="21"/>
      <c r="BA1427" s="23"/>
      <c r="BN1427" s="18"/>
      <c r="BP1427" s="54"/>
      <c r="BR1427" s="54"/>
      <c r="BT1427" s="18"/>
      <c r="BV1427" s="18"/>
      <c r="BW1427" s="18"/>
      <c r="CD1427" s="18"/>
      <c r="CG1427" s="18"/>
      <c r="CR1427" s="18"/>
      <c r="CV1427" s="18"/>
      <c r="DA1427" s="18"/>
      <c r="DL1427" s="18"/>
      <c r="DN1427" s="18"/>
      <c r="DS1427" s="43" t="s">
        <v>397</v>
      </c>
    </row>
    <row r="1428" spans="4:123" x14ac:dyDescent="0.25">
      <c r="D1428" s="12"/>
      <c r="E1428" s="14"/>
      <c r="H1428" s="16"/>
      <c r="I1428" s="11"/>
      <c r="J1428" s="39"/>
      <c r="K1428" s="39"/>
      <c r="L1428" s="39"/>
      <c r="M1428" s="39"/>
      <c r="N1428" s="42"/>
      <c r="O1428" s="8"/>
      <c r="P1428" s="9"/>
      <c r="Q1428" s="9"/>
      <c r="R1428" s="8"/>
      <c r="S1428" s="9"/>
      <c r="T1428" s="9"/>
      <c r="U1428" s="8"/>
      <c r="V1428" s="9"/>
      <c r="W1428" s="9"/>
      <c r="X1428" s="9"/>
      <c r="Y1428" s="8"/>
      <c r="Z1428" s="9"/>
      <c r="AA1428" s="8"/>
      <c r="AT1428" s="8"/>
      <c r="AV1428" s="31"/>
      <c r="AY1428" s="31"/>
      <c r="AZ1428" s="21"/>
      <c r="BA1428" s="23"/>
      <c r="BN1428" s="18"/>
      <c r="BP1428" s="54"/>
      <c r="BR1428" s="54"/>
      <c r="BT1428" s="18"/>
      <c r="BV1428" s="18"/>
      <c r="BW1428" s="18"/>
      <c r="CD1428" s="18"/>
      <c r="CG1428" s="18"/>
      <c r="CR1428" s="18"/>
      <c r="CV1428" s="18"/>
      <c r="DA1428" s="18"/>
      <c r="DL1428" s="18"/>
      <c r="DN1428" s="18"/>
      <c r="DS1428" s="43" t="s">
        <v>397</v>
      </c>
    </row>
    <row r="1429" spans="4:123" x14ac:dyDescent="0.25">
      <c r="D1429" s="12"/>
      <c r="E1429" s="14"/>
      <c r="H1429" s="16"/>
      <c r="I1429" s="11"/>
      <c r="J1429" s="39"/>
      <c r="K1429" s="39"/>
      <c r="L1429" s="39"/>
      <c r="M1429" s="39"/>
      <c r="N1429" s="42"/>
      <c r="O1429" s="8"/>
      <c r="P1429" s="9"/>
      <c r="Q1429" s="9"/>
      <c r="R1429" s="8"/>
      <c r="S1429" s="9"/>
      <c r="T1429" s="9"/>
      <c r="U1429" s="8"/>
      <c r="V1429" s="9"/>
      <c r="W1429" s="9"/>
      <c r="X1429" s="9"/>
      <c r="Y1429" s="8"/>
      <c r="Z1429" s="9"/>
      <c r="AA1429" s="8"/>
      <c r="AT1429" s="8"/>
      <c r="AV1429" s="31"/>
      <c r="AY1429" s="31"/>
      <c r="AZ1429" s="21"/>
      <c r="BA1429" s="23"/>
      <c r="BN1429" s="18"/>
      <c r="BP1429" s="54"/>
      <c r="BR1429" s="54"/>
      <c r="BT1429" s="18"/>
      <c r="BV1429" s="18"/>
      <c r="BW1429" s="18"/>
      <c r="CD1429" s="18"/>
      <c r="CG1429" s="18"/>
      <c r="CR1429" s="18"/>
      <c r="CV1429" s="18"/>
      <c r="DA1429" s="18"/>
      <c r="DL1429" s="18"/>
      <c r="DN1429" s="18"/>
      <c r="DS1429" s="43" t="s">
        <v>397</v>
      </c>
    </row>
    <row r="1430" spans="4:123" x14ac:dyDescent="0.25">
      <c r="D1430" s="12"/>
      <c r="E1430" s="14"/>
      <c r="H1430" s="16"/>
      <c r="I1430" s="11"/>
      <c r="J1430" s="39"/>
      <c r="K1430" s="39"/>
      <c r="L1430" s="39"/>
      <c r="M1430" s="39"/>
      <c r="N1430" s="42"/>
      <c r="O1430" s="8"/>
      <c r="P1430" s="9"/>
      <c r="Q1430" s="9"/>
      <c r="R1430" s="8"/>
      <c r="S1430" s="9"/>
      <c r="T1430" s="9"/>
      <c r="U1430" s="8"/>
      <c r="V1430" s="9"/>
      <c r="W1430" s="9"/>
      <c r="X1430" s="9"/>
      <c r="Y1430" s="8"/>
      <c r="Z1430" s="9"/>
      <c r="AA1430" s="8"/>
      <c r="AT1430" s="8"/>
      <c r="AV1430" s="31"/>
      <c r="AY1430" s="31"/>
      <c r="AZ1430" s="21"/>
      <c r="BA1430" s="23"/>
      <c r="BN1430" s="18"/>
      <c r="BP1430" s="54"/>
      <c r="BR1430" s="54"/>
      <c r="BT1430" s="18"/>
      <c r="BV1430" s="18"/>
      <c r="BW1430" s="18"/>
      <c r="CD1430" s="18"/>
      <c r="CG1430" s="18"/>
      <c r="CR1430" s="18"/>
      <c r="CV1430" s="18"/>
      <c r="DA1430" s="18"/>
      <c r="DL1430" s="18"/>
      <c r="DN1430" s="18"/>
      <c r="DS1430" s="43" t="s">
        <v>397</v>
      </c>
    </row>
    <row r="1431" spans="4:123" x14ac:dyDescent="0.25">
      <c r="D1431" s="12"/>
      <c r="E1431" s="14"/>
      <c r="H1431" s="16"/>
      <c r="I1431" s="11"/>
      <c r="J1431" s="39"/>
      <c r="K1431" s="39"/>
      <c r="L1431" s="39"/>
      <c r="M1431" s="39"/>
      <c r="N1431" s="42"/>
      <c r="O1431" s="8"/>
      <c r="P1431" s="9"/>
      <c r="Q1431" s="9"/>
      <c r="R1431" s="8"/>
      <c r="S1431" s="9"/>
      <c r="T1431" s="9"/>
      <c r="U1431" s="8"/>
      <c r="V1431" s="9"/>
      <c r="W1431" s="9"/>
      <c r="X1431" s="9"/>
      <c r="Y1431" s="8"/>
      <c r="Z1431" s="9"/>
      <c r="AA1431" s="8"/>
      <c r="AT1431" s="8"/>
      <c r="AV1431" s="31"/>
      <c r="AY1431" s="31"/>
      <c r="AZ1431" s="21"/>
      <c r="BA1431" s="23"/>
      <c r="BN1431" s="18"/>
      <c r="BP1431" s="54"/>
      <c r="BR1431" s="54"/>
      <c r="BT1431" s="18"/>
      <c r="BV1431" s="18"/>
      <c r="BW1431" s="18"/>
      <c r="CD1431" s="18"/>
      <c r="CG1431" s="18"/>
      <c r="CR1431" s="18"/>
      <c r="CV1431" s="18"/>
      <c r="DA1431" s="18"/>
      <c r="DL1431" s="18"/>
      <c r="DN1431" s="18"/>
      <c r="DS1431" s="43" t="s">
        <v>397</v>
      </c>
    </row>
    <row r="1432" spans="4:123" x14ac:dyDescent="0.25">
      <c r="D1432" s="12"/>
      <c r="E1432" s="14"/>
      <c r="H1432" s="16"/>
      <c r="I1432" s="11"/>
      <c r="J1432" s="39"/>
      <c r="K1432" s="39"/>
      <c r="L1432" s="39"/>
      <c r="M1432" s="39"/>
      <c r="N1432" s="42"/>
      <c r="O1432" s="8"/>
      <c r="P1432" s="9"/>
      <c r="Q1432" s="9"/>
      <c r="R1432" s="8"/>
      <c r="S1432" s="9"/>
      <c r="T1432" s="9"/>
      <c r="U1432" s="8"/>
      <c r="V1432" s="9"/>
      <c r="W1432" s="9"/>
      <c r="X1432" s="9"/>
      <c r="Y1432" s="8"/>
      <c r="Z1432" s="9"/>
      <c r="AA1432" s="8"/>
      <c r="AT1432" s="8"/>
      <c r="AV1432" s="31"/>
      <c r="AY1432" s="31"/>
      <c r="AZ1432" s="21"/>
      <c r="BA1432" s="23"/>
      <c r="BN1432" s="18"/>
      <c r="BP1432" s="54"/>
      <c r="BR1432" s="54"/>
      <c r="BT1432" s="18"/>
      <c r="BV1432" s="18"/>
      <c r="BW1432" s="18"/>
      <c r="CD1432" s="18"/>
      <c r="CG1432" s="18"/>
      <c r="CR1432" s="18"/>
      <c r="CV1432" s="18"/>
      <c r="DA1432" s="18"/>
      <c r="DL1432" s="18"/>
      <c r="DN1432" s="18"/>
      <c r="DS1432" s="43" t="s">
        <v>397</v>
      </c>
    </row>
    <row r="1433" spans="4:123" x14ac:dyDescent="0.25">
      <c r="D1433" s="12"/>
      <c r="E1433" s="14"/>
      <c r="H1433" s="16"/>
      <c r="I1433" s="11"/>
      <c r="J1433" s="39"/>
      <c r="K1433" s="39"/>
      <c r="L1433" s="39"/>
      <c r="M1433" s="39"/>
      <c r="N1433" s="42"/>
      <c r="O1433" s="8"/>
      <c r="P1433" s="9"/>
      <c r="Q1433" s="9"/>
      <c r="R1433" s="8"/>
      <c r="S1433" s="9"/>
      <c r="T1433" s="9"/>
      <c r="U1433" s="8"/>
      <c r="V1433" s="9"/>
      <c r="W1433" s="9"/>
      <c r="X1433" s="9"/>
      <c r="Y1433" s="8"/>
      <c r="Z1433" s="9"/>
      <c r="AA1433" s="8"/>
      <c r="AT1433" s="8"/>
      <c r="AV1433" s="31"/>
      <c r="AY1433" s="31"/>
      <c r="AZ1433" s="21"/>
      <c r="BA1433" s="23"/>
      <c r="BN1433" s="18"/>
      <c r="BP1433" s="54"/>
      <c r="BR1433" s="54"/>
      <c r="BT1433" s="18"/>
      <c r="BV1433" s="18"/>
      <c r="BW1433" s="18"/>
      <c r="CD1433" s="18"/>
      <c r="CG1433" s="18"/>
      <c r="CR1433" s="18"/>
      <c r="CV1433" s="18"/>
      <c r="DA1433" s="18"/>
      <c r="DL1433" s="18"/>
      <c r="DN1433" s="18"/>
      <c r="DS1433" s="43" t="s">
        <v>397</v>
      </c>
    </row>
    <row r="1434" spans="4:123" x14ac:dyDescent="0.25">
      <c r="D1434" s="12"/>
      <c r="E1434" s="14"/>
      <c r="H1434" s="16"/>
      <c r="I1434" s="11"/>
      <c r="J1434" s="39"/>
      <c r="K1434" s="39"/>
      <c r="L1434" s="39"/>
      <c r="M1434" s="39"/>
      <c r="N1434" s="42"/>
      <c r="O1434" s="8"/>
      <c r="P1434" s="9"/>
      <c r="Q1434" s="9"/>
      <c r="R1434" s="8"/>
      <c r="S1434" s="9"/>
      <c r="T1434" s="9"/>
      <c r="U1434" s="8"/>
      <c r="V1434" s="9"/>
      <c r="W1434" s="9"/>
      <c r="X1434" s="9"/>
      <c r="Y1434" s="8"/>
      <c r="Z1434" s="9"/>
      <c r="AA1434" s="8"/>
      <c r="AT1434" s="8"/>
      <c r="AV1434" s="31"/>
      <c r="AY1434" s="31"/>
      <c r="AZ1434" s="21"/>
      <c r="BA1434" s="23"/>
      <c r="BN1434" s="18"/>
      <c r="BP1434" s="54"/>
      <c r="BR1434" s="54"/>
      <c r="BT1434" s="18"/>
      <c r="BV1434" s="18"/>
      <c r="BW1434" s="18"/>
      <c r="CD1434" s="18"/>
      <c r="CG1434" s="18"/>
      <c r="CR1434" s="18"/>
      <c r="CV1434" s="18"/>
      <c r="DA1434" s="18"/>
      <c r="DL1434" s="18"/>
      <c r="DN1434" s="18"/>
      <c r="DS1434" s="43" t="s">
        <v>397</v>
      </c>
    </row>
    <row r="1435" spans="4:123" x14ac:dyDescent="0.25">
      <c r="D1435" s="12"/>
      <c r="E1435" s="14"/>
      <c r="H1435" s="16"/>
      <c r="I1435" s="11"/>
      <c r="J1435" s="39"/>
      <c r="K1435" s="39"/>
      <c r="L1435" s="39"/>
      <c r="M1435" s="39"/>
      <c r="N1435" s="42"/>
      <c r="O1435" s="8"/>
      <c r="P1435" s="9"/>
      <c r="Q1435" s="9"/>
      <c r="R1435" s="8"/>
      <c r="S1435" s="9"/>
      <c r="T1435" s="9"/>
      <c r="U1435" s="8"/>
      <c r="V1435" s="9"/>
      <c r="W1435" s="9"/>
      <c r="X1435" s="9"/>
      <c r="Y1435" s="8"/>
      <c r="Z1435" s="9"/>
      <c r="AA1435" s="8"/>
      <c r="AT1435" s="8"/>
      <c r="AV1435" s="31"/>
      <c r="AY1435" s="31"/>
      <c r="AZ1435" s="21"/>
      <c r="BA1435" s="23"/>
      <c r="BN1435" s="18"/>
      <c r="BP1435" s="54"/>
      <c r="BR1435" s="54"/>
      <c r="BT1435" s="18"/>
      <c r="BV1435" s="18"/>
      <c r="BW1435" s="18"/>
      <c r="CD1435" s="18"/>
      <c r="CG1435" s="18"/>
      <c r="CR1435" s="18"/>
      <c r="CV1435" s="18"/>
      <c r="DA1435" s="18"/>
      <c r="DL1435" s="18"/>
      <c r="DN1435" s="18"/>
      <c r="DS1435" s="43" t="s">
        <v>397</v>
      </c>
    </row>
    <row r="1436" spans="4:123" x14ac:dyDescent="0.25">
      <c r="D1436" s="12"/>
      <c r="E1436" s="14"/>
      <c r="H1436" s="16"/>
      <c r="I1436" s="11"/>
      <c r="J1436" s="39"/>
      <c r="K1436" s="39"/>
      <c r="L1436" s="39"/>
      <c r="M1436" s="39"/>
      <c r="N1436" s="42"/>
      <c r="O1436" s="8"/>
      <c r="P1436" s="9"/>
      <c r="Q1436" s="9"/>
      <c r="R1436" s="8"/>
      <c r="S1436" s="9"/>
      <c r="T1436" s="9"/>
      <c r="U1436" s="8"/>
      <c r="V1436" s="9"/>
      <c r="W1436" s="9"/>
      <c r="X1436" s="9"/>
      <c r="Y1436" s="8"/>
      <c r="Z1436" s="9"/>
      <c r="AA1436" s="8"/>
      <c r="AT1436" s="8"/>
      <c r="AV1436" s="31"/>
      <c r="AY1436" s="31"/>
      <c r="AZ1436" s="21"/>
      <c r="BA1436" s="23"/>
      <c r="BN1436" s="18"/>
      <c r="BP1436" s="54"/>
      <c r="BR1436" s="54"/>
      <c r="BT1436" s="18"/>
      <c r="BV1436" s="18"/>
      <c r="BW1436" s="18"/>
      <c r="CD1436" s="18"/>
      <c r="CG1436" s="18"/>
      <c r="CR1436" s="18"/>
      <c r="CV1436" s="18"/>
      <c r="DA1436" s="18"/>
      <c r="DL1436" s="18"/>
      <c r="DN1436" s="18"/>
      <c r="DS1436" s="43" t="s">
        <v>397</v>
      </c>
    </row>
    <row r="1437" spans="4:123" x14ac:dyDescent="0.25">
      <c r="D1437" s="12"/>
      <c r="E1437" s="14"/>
      <c r="H1437" s="16"/>
      <c r="I1437" s="11"/>
      <c r="J1437" s="39"/>
      <c r="K1437" s="39"/>
      <c r="L1437" s="39"/>
      <c r="M1437" s="39"/>
      <c r="N1437" s="42"/>
      <c r="O1437" s="8"/>
      <c r="P1437" s="9"/>
      <c r="Q1437" s="9"/>
      <c r="R1437" s="8"/>
      <c r="S1437" s="9"/>
      <c r="T1437" s="9"/>
      <c r="U1437" s="8"/>
      <c r="V1437" s="9"/>
      <c r="W1437" s="9"/>
      <c r="X1437" s="9"/>
      <c r="Y1437" s="8"/>
      <c r="Z1437" s="9"/>
      <c r="AA1437" s="8"/>
      <c r="AT1437" s="8"/>
      <c r="AV1437" s="31"/>
      <c r="AY1437" s="31"/>
      <c r="AZ1437" s="21"/>
      <c r="BA1437" s="23"/>
      <c r="BN1437" s="18"/>
      <c r="BP1437" s="54"/>
      <c r="BR1437" s="54"/>
      <c r="BT1437" s="18"/>
      <c r="BV1437" s="18"/>
      <c r="BW1437" s="18"/>
      <c r="CD1437" s="18"/>
      <c r="CG1437" s="18"/>
      <c r="CR1437" s="18"/>
      <c r="CV1437" s="18"/>
      <c r="DA1437" s="18"/>
      <c r="DL1437" s="18"/>
      <c r="DN1437" s="18"/>
      <c r="DS1437" s="43" t="s">
        <v>397</v>
      </c>
    </row>
    <row r="1438" spans="4:123" x14ac:dyDescent="0.25">
      <c r="D1438" s="12"/>
      <c r="E1438" s="14"/>
      <c r="H1438" s="16"/>
      <c r="I1438" s="11"/>
      <c r="J1438" s="39"/>
      <c r="K1438" s="39"/>
      <c r="L1438" s="39"/>
      <c r="M1438" s="39"/>
      <c r="N1438" s="42"/>
      <c r="O1438" s="8"/>
      <c r="P1438" s="9"/>
      <c r="Q1438" s="9"/>
      <c r="R1438" s="8"/>
      <c r="S1438" s="9"/>
      <c r="T1438" s="9"/>
      <c r="U1438" s="8"/>
      <c r="V1438" s="9"/>
      <c r="W1438" s="9"/>
      <c r="X1438" s="9"/>
      <c r="Y1438" s="8"/>
      <c r="Z1438" s="9"/>
      <c r="AA1438" s="8"/>
      <c r="AT1438" s="8"/>
      <c r="AV1438" s="31"/>
      <c r="AY1438" s="31"/>
      <c r="AZ1438" s="21"/>
      <c r="BA1438" s="23"/>
      <c r="BN1438" s="18"/>
      <c r="BP1438" s="54"/>
      <c r="BR1438" s="54"/>
      <c r="BT1438" s="18"/>
      <c r="BV1438" s="18"/>
      <c r="BW1438" s="18"/>
      <c r="CD1438" s="18"/>
      <c r="CG1438" s="18"/>
      <c r="CR1438" s="18"/>
      <c r="CV1438" s="18"/>
      <c r="DA1438" s="18"/>
      <c r="DL1438" s="18"/>
      <c r="DN1438" s="18"/>
      <c r="DS1438" s="43" t="s">
        <v>397</v>
      </c>
    </row>
    <row r="1439" spans="4:123" x14ac:dyDescent="0.25">
      <c r="D1439" s="12"/>
      <c r="E1439" s="14"/>
      <c r="H1439" s="16"/>
      <c r="I1439" s="11"/>
      <c r="J1439" s="39"/>
      <c r="K1439" s="39"/>
      <c r="L1439" s="39"/>
      <c r="M1439" s="39"/>
      <c r="N1439" s="42"/>
      <c r="O1439" s="8"/>
      <c r="P1439" s="9"/>
      <c r="Q1439" s="9"/>
      <c r="R1439" s="8"/>
      <c r="S1439" s="9"/>
      <c r="T1439" s="9"/>
      <c r="U1439" s="8"/>
      <c r="V1439" s="9"/>
      <c r="W1439" s="9"/>
      <c r="X1439" s="9"/>
      <c r="Y1439" s="8"/>
      <c r="Z1439" s="9"/>
      <c r="AA1439" s="8"/>
      <c r="AT1439" s="8"/>
      <c r="AV1439" s="31"/>
      <c r="AY1439" s="31"/>
      <c r="AZ1439" s="21"/>
      <c r="BA1439" s="23"/>
      <c r="BN1439" s="18"/>
      <c r="BP1439" s="54"/>
      <c r="BR1439" s="54"/>
      <c r="BT1439" s="18"/>
      <c r="BV1439" s="18"/>
      <c r="BW1439" s="18"/>
      <c r="CD1439" s="18"/>
      <c r="CG1439" s="18"/>
      <c r="CR1439" s="18"/>
      <c r="CV1439" s="18"/>
      <c r="DA1439" s="18"/>
      <c r="DL1439" s="18"/>
      <c r="DN1439" s="18"/>
      <c r="DS1439" s="43" t="s">
        <v>397</v>
      </c>
    </row>
    <row r="1440" spans="4:123" x14ac:dyDescent="0.25">
      <c r="D1440" s="12"/>
      <c r="E1440" s="14"/>
      <c r="H1440" s="16"/>
      <c r="I1440" s="11"/>
      <c r="J1440" s="39"/>
      <c r="K1440" s="39"/>
      <c r="L1440" s="39"/>
      <c r="M1440" s="39"/>
      <c r="N1440" s="42"/>
      <c r="O1440" s="8"/>
      <c r="P1440" s="9"/>
      <c r="Q1440" s="9"/>
      <c r="R1440" s="8"/>
      <c r="S1440" s="9"/>
      <c r="T1440" s="9"/>
      <c r="U1440" s="8"/>
      <c r="V1440" s="9"/>
      <c r="W1440" s="9"/>
      <c r="X1440" s="9"/>
      <c r="Y1440" s="8"/>
      <c r="Z1440" s="9"/>
      <c r="AA1440" s="8"/>
      <c r="AT1440" s="8"/>
      <c r="AV1440" s="31"/>
      <c r="AY1440" s="31"/>
      <c r="AZ1440" s="21"/>
      <c r="BA1440" s="23"/>
      <c r="BN1440" s="18"/>
      <c r="BP1440" s="54"/>
      <c r="BR1440" s="54"/>
      <c r="BT1440" s="18"/>
      <c r="BV1440" s="18"/>
      <c r="BW1440" s="18"/>
      <c r="CD1440" s="18"/>
      <c r="CG1440" s="18"/>
      <c r="CR1440" s="18"/>
      <c r="CV1440" s="18"/>
      <c r="DA1440" s="18"/>
      <c r="DL1440" s="18"/>
      <c r="DN1440" s="18"/>
      <c r="DS1440" s="43" t="s">
        <v>397</v>
      </c>
    </row>
    <row r="1441" spans="4:123" x14ac:dyDescent="0.25">
      <c r="D1441" s="12"/>
      <c r="E1441" s="14"/>
      <c r="H1441" s="16"/>
      <c r="I1441" s="11"/>
      <c r="J1441" s="39"/>
      <c r="K1441" s="39"/>
      <c r="L1441" s="39"/>
      <c r="M1441" s="39"/>
      <c r="N1441" s="42"/>
      <c r="O1441" s="8"/>
      <c r="P1441" s="9"/>
      <c r="Q1441" s="9"/>
      <c r="R1441" s="8"/>
      <c r="S1441" s="9"/>
      <c r="T1441" s="9"/>
      <c r="U1441" s="8"/>
      <c r="V1441" s="9"/>
      <c r="W1441" s="9"/>
      <c r="X1441" s="9"/>
      <c r="Y1441" s="8"/>
      <c r="Z1441" s="9"/>
      <c r="AA1441" s="8"/>
      <c r="AT1441" s="8"/>
      <c r="AV1441" s="31"/>
      <c r="AY1441" s="31"/>
      <c r="AZ1441" s="21"/>
      <c r="BA1441" s="23"/>
      <c r="BN1441" s="18"/>
      <c r="BP1441" s="54"/>
      <c r="BR1441" s="54"/>
      <c r="BT1441" s="18"/>
      <c r="BV1441" s="18"/>
      <c r="BW1441" s="18"/>
      <c r="CD1441" s="18"/>
      <c r="CG1441" s="18"/>
      <c r="CR1441" s="18"/>
      <c r="CV1441" s="18"/>
      <c r="DA1441" s="18"/>
      <c r="DL1441" s="18"/>
      <c r="DN1441" s="18"/>
      <c r="DS1441" s="43" t="s">
        <v>397</v>
      </c>
    </row>
    <row r="1442" spans="4:123" x14ac:dyDescent="0.25">
      <c r="D1442" s="12"/>
      <c r="E1442" s="14"/>
      <c r="H1442" s="16"/>
      <c r="I1442" s="11"/>
      <c r="J1442" s="39"/>
      <c r="K1442" s="39"/>
      <c r="L1442" s="39"/>
      <c r="M1442" s="39"/>
      <c r="N1442" s="42"/>
      <c r="O1442" s="8"/>
      <c r="P1442" s="9"/>
      <c r="Q1442" s="9"/>
      <c r="R1442" s="8"/>
      <c r="S1442" s="9"/>
      <c r="T1442" s="9"/>
      <c r="U1442" s="8"/>
      <c r="V1442" s="9"/>
      <c r="W1442" s="9"/>
      <c r="X1442" s="9"/>
      <c r="Y1442" s="8"/>
      <c r="Z1442" s="9"/>
      <c r="AA1442" s="8"/>
      <c r="AT1442" s="8"/>
      <c r="AV1442" s="31"/>
      <c r="AY1442" s="31"/>
      <c r="AZ1442" s="21"/>
      <c r="BA1442" s="23"/>
      <c r="BN1442" s="18"/>
      <c r="BP1442" s="54"/>
      <c r="BR1442" s="54"/>
      <c r="BT1442" s="18"/>
      <c r="BV1442" s="18"/>
      <c r="BW1442" s="18"/>
      <c r="CD1442" s="18"/>
      <c r="CG1442" s="18"/>
      <c r="CR1442" s="18"/>
      <c r="CV1442" s="18"/>
      <c r="DA1442" s="18"/>
      <c r="DL1442" s="18"/>
      <c r="DN1442" s="18"/>
      <c r="DS1442" s="43" t="s">
        <v>397</v>
      </c>
    </row>
    <row r="1443" spans="4:123" x14ac:dyDescent="0.25">
      <c r="D1443" s="12"/>
      <c r="E1443" s="14"/>
      <c r="H1443" s="16"/>
      <c r="I1443" s="11"/>
      <c r="J1443" s="39"/>
      <c r="K1443" s="39"/>
      <c r="L1443" s="39"/>
      <c r="M1443" s="39"/>
      <c r="N1443" s="42"/>
      <c r="O1443" s="8"/>
      <c r="P1443" s="9"/>
      <c r="Q1443" s="9"/>
      <c r="R1443" s="8"/>
      <c r="S1443" s="9"/>
      <c r="T1443" s="9"/>
      <c r="U1443" s="8"/>
      <c r="V1443" s="9"/>
      <c r="W1443" s="9"/>
      <c r="X1443" s="9"/>
      <c r="Y1443" s="8"/>
      <c r="Z1443" s="9"/>
      <c r="AA1443" s="8"/>
      <c r="AT1443" s="8"/>
      <c r="AV1443" s="31"/>
      <c r="AY1443" s="31"/>
      <c r="AZ1443" s="21"/>
      <c r="BA1443" s="23"/>
      <c r="BN1443" s="18"/>
      <c r="BP1443" s="54"/>
      <c r="BR1443" s="54"/>
      <c r="BT1443" s="18"/>
      <c r="BV1443" s="18"/>
      <c r="BW1443" s="18"/>
      <c r="CD1443" s="18"/>
      <c r="CG1443" s="18"/>
      <c r="CR1443" s="18"/>
      <c r="CV1443" s="18"/>
      <c r="DA1443" s="18"/>
      <c r="DL1443" s="18"/>
      <c r="DN1443" s="18"/>
      <c r="DS1443" s="43" t="s">
        <v>397</v>
      </c>
    </row>
    <row r="1444" spans="4:123" x14ac:dyDescent="0.25">
      <c r="D1444" s="12"/>
      <c r="E1444" s="14"/>
      <c r="H1444" s="16"/>
      <c r="I1444" s="11"/>
      <c r="J1444" s="39"/>
      <c r="K1444" s="39"/>
      <c r="L1444" s="39"/>
      <c r="M1444" s="39"/>
      <c r="N1444" s="42"/>
      <c r="O1444" s="8"/>
      <c r="P1444" s="9"/>
      <c r="Q1444" s="9"/>
      <c r="R1444" s="8"/>
      <c r="S1444" s="9"/>
      <c r="T1444" s="9"/>
      <c r="U1444" s="8"/>
      <c r="V1444" s="9"/>
      <c r="W1444" s="9"/>
      <c r="X1444" s="9"/>
      <c r="Y1444" s="8"/>
      <c r="Z1444" s="9"/>
      <c r="AA1444" s="8"/>
      <c r="AT1444" s="8"/>
      <c r="AV1444" s="31"/>
      <c r="AY1444" s="31"/>
      <c r="AZ1444" s="21"/>
      <c r="BA1444" s="23"/>
      <c r="BN1444" s="18"/>
      <c r="BP1444" s="54"/>
      <c r="BR1444" s="54"/>
      <c r="BT1444" s="18"/>
      <c r="BV1444" s="18"/>
      <c r="BW1444" s="18"/>
      <c r="CD1444" s="18"/>
      <c r="CG1444" s="18"/>
      <c r="CR1444" s="18"/>
      <c r="CV1444" s="18"/>
      <c r="DA1444" s="18"/>
      <c r="DL1444" s="18"/>
      <c r="DN1444" s="18"/>
      <c r="DS1444" s="43" t="s">
        <v>397</v>
      </c>
    </row>
    <row r="1445" spans="4:123" x14ac:dyDescent="0.25">
      <c r="D1445" s="12"/>
      <c r="E1445" s="14"/>
      <c r="H1445" s="16"/>
      <c r="I1445" s="11"/>
      <c r="J1445" s="39"/>
      <c r="K1445" s="39"/>
      <c r="L1445" s="39"/>
      <c r="M1445" s="39"/>
      <c r="N1445" s="42"/>
      <c r="O1445" s="8"/>
      <c r="P1445" s="9"/>
      <c r="Q1445" s="9"/>
      <c r="R1445" s="8"/>
      <c r="S1445" s="9"/>
      <c r="T1445" s="9"/>
      <c r="U1445" s="8"/>
      <c r="V1445" s="9"/>
      <c r="W1445" s="9"/>
      <c r="X1445" s="9"/>
      <c r="Y1445" s="8"/>
      <c r="Z1445" s="9"/>
      <c r="AA1445" s="8"/>
      <c r="AT1445" s="8"/>
      <c r="AV1445" s="31"/>
      <c r="AY1445" s="31"/>
      <c r="AZ1445" s="21"/>
      <c r="BA1445" s="23"/>
      <c r="BN1445" s="18"/>
      <c r="BP1445" s="54"/>
      <c r="BR1445" s="54"/>
      <c r="BT1445" s="18"/>
      <c r="BV1445" s="18"/>
      <c r="BW1445" s="18"/>
      <c r="CD1445" s="18"/>
      <c r="CG1445" s="18"/>
      <c r="CR1445" s="18"/>
      <c r="CV1445" s="18"/>
      <c r="DA1445" s="18"/>
      <c r="DL1445" s="18"/>
      <c r="DN1445" s="18"/>
      <c r="DS1445" s="43" t="s">
        <v>397</v>
      </c>
    </row>
    <row r="1446" spans="4:123" x14ac:dyDescent="0.25">
      <c r="D1446" s="12"/>
      <c r="E1446" s="14"/>
      <c r="H1446" s="16"/>
      <c r="I1446" s="11"/>
      <c r="J1446" s="39"/>
      <c r="K1446" s="39"/>
      <c r="L1446" s="39"/>
      <c r="M1446" s="39"/>
      <c r="N1446" s="42"/>
      <c r="O1446" s="8"/>
      <c r="P1446" s="9"/>
      <c r="Q1446" s="9"/>
      <c r="R1446" s="8"/>
      <c r="S1446" s="9"/>
      <c r="T1446" s="9"/>
      <c r="U1446" s="8"/>
      <c r="V1446" s="9"/>
      <c r="W1446" s="9"/>
      <c r="X1446" s="9"/>
      <c r="Y1446" s="8"/>
      <c r="Z1446" s="9"/>
      <c r="AA1446" s="8"/>
      <c r="AT1446" s="8"/>
      <c r="AV1446" s="31"/>
      <c r="AY1446" s="31"/>
      <c r="AZ1446" s="21"/>
      <c r="BA1446" s="23"/>
      <c r="BN1446" s="18"/>
      <c r="BP1446" s="54"/>
      <c r="BR1446" s="54"/>
      <c r="BT1446" s="18"/>
      <c r="BV1446" s="18"/>
      <c r="BW1446" s="18"/>
      <c r="CD1446" s="18"/>
      <c r="CG1446" s="18"/>
      <c r="CR1446" s="18"/>
      <c r="CV1446" s="18"/>
      <c r="DA1446" s="18"/>
      <c r="DL1446" s="18"/>
      <c r="DN1446" s="18"/>
      <c r="DS1446" s="43" t="s">
        <v>397</v>
      </c>
    </row>
    <row r="1447" spans="4:123" x14ac:dyDescent="0.25">
      <c r="D1447" s="12"/>
      <c r="E1447" s="14"/>
      <c r="H1447" s="16"/>
      <c r="I1447" s="11"/>
      <c r="J1447" s="39"/>
      <c r="K1447" s="39"/>
      <c r="L1447" s="39"/>
      <c r="M1447" s="39"/>
      <c r="N1447" s="42"/>
      <c r="O1447" s="8"/>
      <c r="P1447" s="9"/>
      <c r="Q1447" s="9"/>
      <c r="R1447" s="8"/>
      <c r="S1447" s="9"/>
      <c r="T1447" s="9"/>
      <c r="U1447" s="8"/>
      <c r="V1447" s="9"/>
      <c r="W1447" s="9"/>
      <c r="X1447" s="9"/>
      <c r="Y1447" s="8"/>
      <c r="Z1447" s="9"/>
      <c r="AA1447" s="8"/>
      <c r="AT1447" s="8"/>
      <c r="AV1447" s="31"/>
      <c r="AY1447" s="31"/>
      <c r="AZ1447" s="21"/>
      <c r="BA1447" s="23"/>
      <c r="BN1447" s="18"/>
      <c r="BP1447" s="54"/>
      <c r="BR1447" s="54"/>
      <c r="BT1447" s="18"/>
      <c r="BV1447" s="18"/>
      <c r="BW1447" s="18"/>
      <c r="CD1447" s="18"/>
      <c r="CG1447" s="18"/>
      <c r="CR1447" s="18"/>
      <c r="CV1447" s="18"/>
      <c r="DA1447" s="18"/>
      <c r="DL1447" s="18"/>
      <c r="DN1447" s="18"/>
      <c r="DS1447" s="43" t="s">
        <v>397</v>
      </c>
    </row>
    <row r="1448" spans="4:123" x14ac:dyDescent="0.25">
      <c r="D1448" s="12"/>
      <c r="E1448" s="14"/>
      <c r="H1448" s="16"/>
      <c r="I1448" s="11"/>
      <c r="J1448" s="39"/>
      <c r="K1448" s="39"/>
      <c r="L1448" s="39"/>
      <c r="M1448" s="39"/>
      <c r="N1448" s="42"/>
      <c r="O1448" s="8"/>
      <c r="P1448" s="9"/>
      <c r="Q1448" s="9"/>
      <c r="R1448" s="8"/>
      <c r="S1448" s="9"/>
      <c r="T1448" s="9"/>
      <c r="U1448" s="8"/>
      <c r="V1448" s="9"/>
      <c r="W1448" s="9"/>
      <c r="X1448" s="9"/>
      <c r="Y1448" s="8"/>
      <c r="Z1448" s="9"/>
      <c r="AA1448" s="8"/>
      <c r="AT1448" s="8"/>
      <c r="AV1448" s="31"/>
      <c r="AY1448" s="31"/>
      <c r="AZ1448" s="21"/>
      <c r="BA1448" s="23"/>
      <c r="BN1448" s="18"/>
      <c r="BP1448" s="54"/>
      <c r="BR1448" s="54"/>
      <c r="BT1448" s="18"/>
      <c r="BV1448" s="18"/>
      <c r="BW1448" s="18"/>
      <c r="CD1448" s="18"/>
      <c r="CG1448" s="18"/>
      <c r="CR1448" s="18"/>
      <c r="CV1448" s="18"/>
      <c r="DA1448" s="18"/>
      <c r="DL1448" s="18"/>
      <c r="DN1448" s="18"/>
      <c r="DS1448" s="43" t="s">
        <v>397</v>
      </c>
    </row>
    <row r="1449" spans="4:123" x14ac:dyDescent="0.25">
      <c r="D1449" s="12"/>
      <c r="E1449" s="14"/>
      <c r="H1449" s="16"/>
      <c r="I1449" s="11"/>
      <c r="J1449" s="39"/>
      <c r="K1449" s="39"/>
      <c r="L1449" s="39"/>
      <c r="M1449" s="39"/>
      <c r="N1449" s="42"/>
      <c r="O1449" s="8"/>
      <c r="P1449" s="9"/>
      <c r="Q1449" s="9"/>
      <c r="R1449" s="8"/>
      <c r="S1449" s="9"/>
      <c r="T1449" s="9"/>
      <c r="U1449" s="8"/>
      <c r="V1449" s="9"/>
      <c r="W1449" s="9"/>
      <c r="X1449" s="9"/>
      <c r="Y1449" s="8"/>
      <c r="Z1449" s="9"/>
      <c r="AA1449" s="8"/>
      <c r="AT1449" s="8"/>
      <c r="AV1449" s="31"/>
      <c r="AY1449" s="31"/>
      <c r="AZ1449" s="21"/>
      <c r="BA1449" s="23"/>
      <c r="BN1449" s="18"/>
      <c r="BP1449" s="54"/>
      <c r="BR1449" s="54"/>
      <c r="BT1449" s="18"/>
      <c r="BV1449" s="18"/>
      <c r="BW1449" s="18"/>
      <c r="CD1449" s="18"/>
      <c r="CG1449" s="18"/>
      <c r="CR1449" s="18"/>
      <c r="CV1449" s="18"/>
      <c r="DA1449" s="18"/>
      <c r="DL1449" s="18"/>
      <c r="DN1449" s="18"/>
      <c r="DS1449" s="43" t="s">
        <v>397</v>
      </c>
    </row>
    <row r="1450" spans="4:123" x14ac:dyDescent="0.25">
      <c r="D1450" s="12"/>
      <c r="E1450" s="14"/>
      <c r="H1450" s="16"/>
      <c r="I1450" s="11"/>
      <c r="J1450" s="39"/>
      <c r="K1450" s="39"/>
      <c r="L1450" s="39"/>
      <c r="M1450" s="39"/>
      <c r="N1450" s="42"/>
      <c r="O1450" s="8"/>
      <c r="P1450" s="9"/>
      <c r="Q1450" s="9"/>
      <c r="R1450" s="8"/>
      <c r="S1450" s="9"/>
      <c r="T1450" s="9"/>
      <c r="U1450" s="8"/>
      <c r="V1450" s="9"/>
      <c r="W1450" s="9"/>
      <c r="X1450" s="9"/>
      <c r="Y1450" s="8"/>
      <c r="Z1450" s="9"/>
      <c r="AA1450" s="8"/>
      <c r="AT1450" s="8"/>
      <c r="AV1450" s="31"/>
      <c r="AY1450" s="31"/>
      <c r="AZ1450" s="21"/>
      <c r="BA1450" s="23"/>
      <c r="BN1450" s="18"/>
      <c r="BP1450" s="54"/>
      <c r="BR1450" s="54"/>
      <c r="BT1450" s="18"/>
      <c r="BV1450" s="18"/>
      <c r="BW1450" s="18"/>
      <c r="CD1450" s="18"/>
      <c r="CG1450" s="18"/>
      <c r="CR1450" s="18"/>
      <c r="CV1450" s="18"/>
      <c r="DA1450" s="18"/>
      <c r="DL1450" s="18"/>
      <c r="DN1450" s="18"/>
      <c r="DS1450" s="43" t="s">
        <v>397</v>
      </c>
    </row>
    <row r="1451" spans="4:123" x14ac:dyDescent="0.25">
      <c r="D1451" s="12"/>
      <c r="E1451" s="14"/>
      <c r="H1451" s="16"/>
      <c r="I1451" s="11"/>
      <c r="J1451" s="39"/>
      <c r="K1451" s="39"/>
      <c r="L1451" s="39"/>
      <c r="M1451" s="39"/>
      <c r="N1451" s="42"/>
      <c r="O1451" s="8"/>
      <c r="P1451" s="9"/>
      <c r="Q1451" s="9"/>
      <c r="R1451" s="8"/>
      <c r="S1451" s="9"/>
      <c r="T1451" s="9"/>
      <c r="U1451" s="8"/>
      <c r="V1451" s="9"/>
      <c r="W1451" s="9"/>
      <c r="X1451" s="9"/>
      <c r="Y1451" s="8"/>
      <c r="Z1451" s="9"/>
      <c r="AA1451" s="8"/>
      <c r="AT1451" s="8"/>
      <c r="AV1451" s="31"/>
      <c r="AY1451" s="31"/>
      <c r="AZ1451" s="21"/>
      <c r="BA1451" s="23"/>
      <c r="BN1451" s="18"/>
      <c r="BP1451" s="54"/>
      <c r="BR1451" s="54"/>
      <c r="BT1451" s="18"/>
      <c r="BV1451" s="18"/>
      <c r="BW1451" s="18"/>
      <c r="CD1451" s="18"/>
      <c r="CG1451" s="18"/>
      <c r="CR1451" s="18"/>
      <c r="CV1451" s="18"/>
      <c r="DA1451" s="18"/>
      <c r="DL1451" s="18"/>
      <c r="DN1451" s="18"/>
      <c r="DS1451" s="43" t="s">
        <v>397</v>
      </c>
    </row>
    <row r="1452" spans="4:123" x14ac:dyDescent="0.25">
      <c r="D1452" s="12"/>
      <c r="E1452" s="14"/>
      <c r="H1452" s="16"/>
      <c r="I1452" s="11"/>
      <c r="J1452" s="39"/>
      <c r="K1452" s="39"/>
      <c r="L1452" s="39"/>
      <c r="M1452" s="39"/>
      <c r="N1452" s="42"/>
      <c r="O1452" s="8"/>
      <c r="P1452" s="9"/>
      <c r="Q1452" s="9"/>
      <c r="R1452" s="8"/>
      <c r="S1452" s="9"/>
      <c r="T1452" s="9"/>
      <c r="U1452" s="8"/>
      <c r="V1452" s="9"/>
      <c r="W1452" s="9"/>
      <c r="X1452" s="9"/>
      <c r="Y1452" s="8"/>
      <c r="Z1452" s="9"/>
      <c r="AA1452" s="8"/>
      <c r="AT1452" s="8"/>
      <c r="AV1452" s="31"/>
      <c r="AY1452" s="31"/>
      <c r="AZ1452" s="21"/>
      <c r="BA1452" s="23"/>
      <c r="BN1452" s="18"/>
      <c r="BP1452" s="54"/>
      <c r="BR1452" s="54"/>
      <c r="BT1452" s="18"/>
      <c r="BV1452" s="18"/>
      <c r="BW1452" s="18"/>
      <c r="CD1452" s="18"/>
      <c r="CG1452" s="18"/>
      <c r="CR1452" s="18"/>
      <c r="CV1452" s="18"/>
      <c r="DA1452" s="18"/>
      <c r="DL1452" s="18"/>
      <c r="DN1452" s="18"/>
      <c r="DS1452" s="43" t="s">
        <v>397</v>
      </c>
    </row>
    <row r="1453" spans="4:123" x14ac:dyDescent="0.25">
      <c r="D1453" s="12"/>
      <c r="E1453" s="14"/>
      <c r="H1453" s="16"/>
      <c r="I1453" s="11"/>
      <c r="J1453" s="39"/>
      <c r="K1453" s="39"/>
      <c r="L1453" s="39"/>
      <c r="M1453" s="39"/>
      <c r="N1453" s="42"/>
      <c r="O1453" s="8"/>
      <c r="P1453" s="9"/>
      <c r="Q1453" s="9"/>
      <c r="R1453" s="8"/>
      <c r="S1453" s="9"/>
      <c r="T1453" s="9"/>
      <c r="U1453" s="8"/>
      <c r="V1453" s="9"/>
      <c r="W1453" s="9"/>
      <c r="X1453" s="9"/>
      <c r="Y1453" s="8"/>
      <c r="Z1453" s="9"/>
      <c r="AA1453" s="8"/>
      <c r="AT1453" s="8"/>
      <c r="AV1453" s="31"/>
      <c r="AY1453" s="31"/>
      <c r="AZ1453" s="21"/>
      <c r="BA1453" s="23"/>
      <c r="BN1453" s="18"/>
      <c r="BP1453" s="54"/>
      <c r="BR1453" s="54"/>
      <c r="BT1453" s="18"/>
      <c r="BV1453" s="18"/>
      <c r="BW1453" s="18"/>
      <c r="CD1453" s="18"/>
      <c r="CG1453" s="18"/>
      <c r="CR1453" s="18"/>
      <c r="CV1453" s="18"/>
      <c r="DA1453" s="18"/>
      <c r="DL1453" s="18"/>
      <c r="DN1453" s="18"/>
      <c r="DS1453" s="43" t="s">
        <v>397</v>
      </c>
    </row>
    <row r="1454" spans="4:123" x14ac:dyDescent="0.25">
      <c r="D1454" s="12"/>
      <c r="E1454" s="14"/>
      <c r="H1454" s="16"/>
      <c r="I1454" s="11"/>
      <c r="J1454" s="39"/>
      <c r="K1454" s="39"/>
      <c r="L1454" s="39"/>
      <c r="M1454" s="39"/>
      <c r="N1454" s="42"/>
      <c r="O1454" s="8"/>
      <c r="P1454" s="9"/>
      <c r="Q1454" s="9"/>
      <c r="R1454" s="8"/>
      <c r="S1454" s="9"/>
      <c r="T1454" s="9"/>
      <c r="U1454" s="8"/>
      <c r="V1454" s="9"/>
      <c r="W1454" s="9"/>
      <c r="X1454" s="9"/>
      <c r="Y1454" s="8"/>
      <c r="Z1454" s="9"/>
      <c r="AA1454" s="8"/>
      <c r="AT1454" s="8"/>
      <c r="AV1454" s="31"/>
      <c r="AY1454" s="31"/>
      <c r="AZ1454" s="21"/>
      <c r="BA1454" s="23"/>
      <c r="BN1454" s="18"/>
      <c r="BP1454" s="54"/>
      <c r="BR1454" s="54"/>
      <c r="BT1454" s="18"/>
      <c r="BV1454" s="18"/>
      <c r="BW1454" s="18"/>
      <c r="CD1454" s="18"/>
      <c r="CG1454" s="18"/>
      <c r="CR1454" s="18"/>
      <c r="CV1454" s="18"/>
      <c r="DA1454" s="18"/>
      <c r="DL1454" s="18"/>
      <c r="DN1454" s="18"/>
      <c r="DS1454" s="43" t="s">
        <v>397</v>
      </c>
    </row>
    <row r="1455" spans="4:123" x14ac:dyDescent="0.25">
      <c r="D1455" s="12"/>
      <c r="E1455" s="14"/>
      <c r="H1455" s="16"/>
      <c r="I1455" s="11"/>
      <c r="J1455" s="39"/>
      <c r="K1455" s="39"/>
      <c r="L1455" s="39"/>
      <c r="M1455" s="39"/>
      <c r="N1455" s="42"/>
      <c r="O1455" s="8"/>
      <c r="P1455" s="9"/>
      <c r="Q1455" s="9"/>
      <c r="R1455" s="8"/>
      <c r="S1455" s="9"/>
      <c r="T1455" s="9"/>
      <c r="U1455" s="8"/>
      <c r="V1455" s="9"/>
      <c r="W1455" s="9"/>
      <c r="X1455" s="9"/>
      <c r="Y1455" s="8"/>
      <c r="Z1455" s="9"/>
      <c r="AA1455" s="8"/>
      <c r="AT1455" s="8"/>
      <c r="AV1455" s="31"/>
      <c r="AY1455" s="31"/>
      <c r="AZ1455" s="21"/>
      <c r="BA1455" s="23"/>
      <c r="BN1455" s="18"/>
      <c r="BP1455" s="54"/>
      <c r="BR1455" s="54"/>
      <c r="BT1455" s="18"/>
      <c r="BV1455" s="18"/>
      <c r="BW1455" s="18"/>
      <c r="CD1455" s="18"/>
      <c r="CG1455" s="18"/>
      <c r="CR1455" s="18"/>
      <c r="CV1455" s="18"/>
      <c r="DA1455" s="18"/>
      <c r="DL1455" s="18"/>
      <c r="DN1455" s="18"/>
      <c r="DS1455" s="43" t="s">
        <v>397</v>
      </c>
    </row>
    <row r="1456" spans="4:123" x14ac:dyDescent="0.25">
      <c r="D1456" s="12"/>
      <c r="E1456" s="14"/>
      <c r="H1456" s="16"/>
      <c r="I1456" s="11"/>
      <c r="J1456" s="39"/>
      <c r="K1456" s="39"/>
      <c r="L1456" s="39"/>
      <c r="M1456" s="39"/>
      <c r="N1456" s="42"/>
      <c r="O1456" s="8"/>
      <c r="P1456" s="9"/>
      <c r="Q1456" s="9"/>
      <c r="R1456" s="8"/>
      <c r="S1456" s="9"/>
      <c r="T1456" s="9"/>
      <c r="U1456" s="8"/>
      <c r="V1456" s="9"/>
      <c r="W1456" s="9"/>
      <c r="X1456" s="9"/>
      <c r="Y1456" s="8"/>
      <c r="Z1456" s="9"/>
      <c r="AA1456" s="8"/>
      <c r="AT1456" s="8"/>
      <c r="AV1456" s="31"/>
      <c r="AY1456" s="31"/>
      <c r="AZ1456" s="21"/>
      <c r="BA1456" s="23"/>
      <c r="BN1456" s="18"/>
      <c r="BP1456" s="54"/>
      <c r="BR1456" s="54"/>
      <c r="BT1456" s="18"/>
      <c r="BV1456" s="18"/>
      <c r="BW1456" s="18"/>
      <c r="CD1456" s="18"/>
      <c r="CG1456" s="18"/>
      <c r="CR1456" s="18"/>
      <c r="CV1456" s="18"/>
      <c r="DA1456" s="18"/>
      <c r="DL1456" s="18"/>
      <c r="DN1456" s="18"/>
      <c r="DS1456" s="43" t="s">
        <v>397</v>
      </c>
    </row>
    <row r="1457" spans="4:123" x14ac:dyDescent="0.25">
      <c r="D1457" s="12"/>
      <c r="E1457" s="14"/>
      <c r="H1457" s="16"/>
      <c r="I1457" s="11"/>
      <c r="J1457" s="39"/>
      <c r="K1457" s="39"/>
      <c r="L1457" s="39"/>
      <c r="M1457" s="39"/>
      <c r="N1457" s="42"/>
      <c r="O1457" s="8"/>
      <c r="P1457" s="9"/>
      <c r="Q1457" s="9"/>
      <c r="R1457" s="8"/>
      <c r="S1457" s="9"/>
      <c r="T1457" s="9"/>
      <c r="U1457" s="8"/>
      <c r="V1457" s="9"/>
      <c r="W1457" s="9"/>
      <c r="X1457" s="9"/>
      <c r="Y1457" s="8"/>
      <c r="Z1457" s="9"/>
      <c r="AA1457" s="8"/>
      <c r="AT1457" s="8"/>
      <c r="AV1457" s="31"/>
      <c r="AY1457" s="31"/>
      <c r="AZ1457" s="21"/>
      <c r="BA1457" s="23"/>
      <c r="BN1457" s="18"/>
      <c r="BP1457" s="54"/>
      <c r="BR1457" s="54"/>
      <c r="BT1457" s="18"/>
      <c r="BV1457" s="18"/>
      <c r="BW1457" s="18"/>
      <c r="CD1457" s="18"/>
      <c r="CG1457" s="18"/>
      <c r="CR1457" s="18"/>
      <c r="CV1457" s="18"/>
      <c r="DA1457" s="18"/>
      <c r="DL1457" s="18"/>
      <c r="DN1457" s="18"/>
      <c r="DS1457" s="43" t="s">
        <v>397</v>
      </c>
    </row>
    <row r="1458" spans="4:123" x14ac:dyDescent="0.25">
      <c r="D1458" s="12"/>
      <c r="E1458" s="14"/>
      <c r="H1458" s="16"/>
      <c r="I1458" s="11"/>
      <c r="J1458" s="39"/>
      <c r="K1458" s="39"/>
      <c r="L1458" s="39"/>
      <c r="M1458" s="39"/>
      <c r="N1458" s="42"/>
      <c r="O1458" s="8"/>
      <c r="P1458" s="9"/>
      <c r="Q1458" s="9"/>
      <c r="R1458" s="8"/>
      <c r="S1458" s="9"/>
      <c r="T1458" s="9"/>
      <c r="U1458" s="8"/>
      <c r="V1458" s="9"/>
      <c r="W1458" s="9"/>
      <c r="X1458" s="9"/>
      <c r="Y1458" s="8"/>
      <c r="Z1458" s="9"/>
      <c r="AA1458" s="8"/>
      <c r="AT1458" s="8"/>
      <c r="AV1458" s="31"/>
      <c r="AY1458" s="31"/>
      <c r="AZ1458" s="21"/>
      <c r="BA1458" s="23"/>
      <c r="BN1458" s="18"/>
      <c r="BP1458" s="54"/>
      <c r="BR1458" s="54"/>
      <c r="BT1458" s="18"/>
      <c r="BV1458" s="18"/>
      <c r="BW1458" s="18"/>
      <c r="CD1458" s="18"/>
      <c r="CG1458" s="18"/>
      <c r="CR1458" s="18"/>
      <c r="CV1458" s="18"/>
      <c r="DA1458" s="18"/>
      <c r="DL1458" s="18"/>
      <c r="DN1458" s="18"/>
      <c r="DS1458" s="43" t="s">
        <v>397</v>
      </c>
    </row>
    <row r="1459" spans="4:123" x14ac:dyDescent="0.25">
      <c r="D1459" s="12"/>
      <c r="E1459" s="14"/>
      <c r="H1459" s="16"/>
      <c r="I1459" s="11"/>
      <c r="J1459" s="39"/>
      <c r="K1459" s="39"/>
      <c r="L1459" s="39"/>
      <c r="M1459" s="39"/>
      <c r="N1459" s="42"/>
      <c r="O1459" s="8"/>
      <c r="P1459" s="9"/>
      <c r="Q1459" s="9"/>
      <c r="R1459" s="8"/>
      <c r="S1459" s="9"/>
      <c r="T1459" s="9"/>
      <c r="U1459" s="8"/>
      <c r="V1459" s="9"/>
      <c r="W1459" s="9"/>
      <c r="X1459" s="9"/>
      <c r="Y1459" s="8"/>
      <c r="Z1459" s="9"/>
      <c r="AA1459" s="8"/>
      <c r="AT1459" s="8"/>
      <c r="AV1459" s="31"/>
      <c r="AY1459" s="31"/>
      <c r="AZ1459" s="21"/>
      <c r="BA1459" s="23"/>
      <c r="BN1459" s="18"/>
      <c r="BP1459" s="54"/>
      <c r="BR1459" s="54"/>
      <c r="BT1459" s="18"/>
      <c r="BV1459" s="18"/>
      <c r="BW1459" s="18"/>
      <c r="CD1459" s="18"/>
      <c r="CG1459" s="18"/>
      <c r="CR1459" s="18"/>
      <c r="CV1459" s="18"/>
      <c r="DA1459" s="18"/>
      <c r="DL1459" s="18"/>
      <c r="DN1459" s="18"/>
      <c r="DS1459" s="43" t="s">
        <v>397</v>
      </c>
    </row>
    <row r="1460" spans="4:123" x14ac:dyDescent="0.25">
      <c r="D1460" s="12"/>
      <c r="E1460" s="14"/>
      <c r="H1460" s="16"/>
      <c r="I1460" s="11"/>
      <c r="J1460" s="39"/>
      <c r="K1460" s="39"/>
      <c r="L1460" s="39"/>
      <c r="M1460" s="39"/>
      <c r="N1460" s="42"/>
      <c r="O1460" s="8"/>
      <c r="P1460" s="9"/>
      <c r="Q1460" s="9"/>
      <c r="R1460" s="8"/>
      <c r="S1460" s="9"/>
      <c r="T1460" s="9"/>
      <c r="U1460" s="8"/>
      <c r="V1460" s="9"/>
      <c r="W1460" s="9"/>
      <c r="X1460" s="9"/>
      <c r="Y1460" s="8"/>
      <c r="Z1460" s="9"/>
      <c r="AA1460" s="8"/>
      <c r="AT1460" s="8"/>
      <c r="AV1460" s="31"/>
      <c r="AY1460" s="31"/>
      <c r="AZ1460" s="21"/>
      <c r="BA1460" s="23"/>
      <c r="BN1460" s="18"/>
      <c r="BP1460" s="54"/>
      <c r="BR1460" s="54"/>
      <c r="BT1460" s="18"/>
      <c r="BV1460" s="18"/>
      <c r="BW1460" s="18"/>
      <c r="CD1460" s="18"/>
      <c r="CG1460" s="18"/>
      <c r="CR1460" s="18"/>
      <c r="CV1460" s="18"/>
      <c r="DA1460" s="18"/>
      <c r="DL1460" s="18"/>
      <c r="DN1460" s="18"/>
      <c r="DS1460" s="43" t="s">
        <v>397</v>
      </c>
    </row>
    <row r="1461" spans="4:123" x14ac:dyDescent="0.25">
      <c r="D1461" s="12"/>
      <c r="E1461" s="14"/>
      <c r="H1461" s="16"/>
      <c r="I1461" s="11"/>
      <c r="J1461" s="39"/>
      <c r="K1461" s="39"/>
      <c r="L1461" s="39"/>
      <c r="M1461" s="39"/>
      <c r="N1461" s="42"/>
      <c r="O1461" s="8"/>
      <c r="P1461" s="9"/>
      <c r="Q1461" s="9"/>
      <c r="R1461" s="8"/>
      <c r="S1461" s="9"/>
      <c r="T1461" s="9"/>
      <c r="U1461" s="8"/>
      <c r="V1461" s="9"/>
      <c r="W1461" s="9"/>
      <c r="X1461" s="9"/>
      <c r="Y1461" s="8"/>
      <c r="Z1461" s="9"/>
      <c r="AA1461" s="8"/>
      <c r="AT1461" s="8"/>
      <c r="AV1461" s="31"/>
      <c r="AY1461" s="31"/>
      <c r="AZ1461" s="21"/>
      <c r="BA1461" s="23"/>
      <c r="BN1461" s="18"/>
      <c r="BP1461" s="54"/>
      <c r="BR1461" s="54"/>
      <c r="BT1461" s="18"/>
      <c r="BV1461" s="18"/>
      <c r="BW1461" s="18"/>
      <c r="CD1461" s="18"/>
      <c r="CG1461" s="18"/>
      <c r="CR1461" s="18"/>
      <c r="CV1461" s="18"/>
      <c r="DA1461" s="18"/>
      <c r="DL1461" s="18"/>
      <c r="DN1461" s="18"/>
      <c r="DS1461" s="43" t="s">
        <v>397</v>
      </c>
    </row>
    <row r="1462" spans="4:123" x14ac:dyDescent="0.25">
      <c r="D1462" s="12"/>
      <c r="E1462" s="14"/>
      <c r="H1462" s="16"/>
      <c r="I1462" s="11"/>
      <c r="J1462" s="39"/>
      <c r="K1462" s="39"/>
      <c r="L1462" s="39"/>
      <c r="M1462" s="39"/>
      <c r="N1462" s="42"/>
      <c r="O1462" s="8"/>
      <c r="P1462" s="9"/>
      <c r="Q1462" s="9"/>
      <c r="R1462" s="8"/>
      <c r="S1462" s="9"/>
      <c r="T1462" s="9"/>
      <c r="U1462" s="8"/>
      <c r="V1462" s="9"/>
      <c r="W1462" s="9"/>
      <c r="X1462" s="9"/>
      <c r="Y1462" s="8"/>
      <c r="Z1462" s="9"/>
      <c r="AA1462" s="8"/>
      <c r="AT1462" s="8"/>
      <c r="AV1462" s="31"/>
      <c r="AY1462" s="31"/>
      <c r="AZ1462" s="21"/>
      <c r="BA1462" s="23"/>
      <c r="BN1462" s="18"/>
      <c r="BP1462" s="54"/>
      <c r="BR1462" s="54"/>
      <c r="BT1462" s="18"/>
      <c r="BV1462" s="18"/>
      <c r="BW1462" s="18"/>
      <c r="CD1462" s="18"/>
      <c r="CG1462" s="18"/>
      <c r="CR1462" s="18"/>
      <c r="CV1462" s="18"/>
      <c r="DA1462" s="18"/>
      <c r="DL1462" s="18"/>
      <c r="DN1462" s="18"/>
      <c r="DS1462" s="43" t="s">
        <v>397</v>
      </c>
    </row>
    <row r="1463" spans="4:123" x14ac:dyDescent="0.25">
      <c r="D1463" s="12"/>
      <c r="E1463" s="14"/>
      <c r="H1463" s="16"/>
      <c r="I1463" s="11"/>
      <c r="J1463" s="39"/>
      <c r="K1463" s="39"/>
      <c r="L1463" s="39"/>
      <c r="M1463" s="39"/>
      <c r="N1463" s="42"/>
      <c r="O1463" s="8"/>
      <c r="P1463" s="9"/>
      <c r="Q1463" s="9"/>
      <c r="R1463" s="8"/>
      <c r="S1463" s="9"/>
      <c r="T1463" s="9"/>
      <c r="U1463" s="8"/>
      <c r="V1463" s="9"/>
      <c r="W1463" s="9"/>
      <c r="X1463" s="9"/>
      <c r="Y1463" s="8"/>
      <c r="Z1463" s="9"/>
      <c r="AA1463" s="8"/>
      <c r="AT1463" s="8"/>
      <c r="AV1463" s="31"/>
      <c r="AY1463" s="31"/>
      <c r="AZ1463" s="21"/>
      <c r="BA1463" s="23"/>
      <c r="BN1463" s="18"/>
      <c r="BP1463" s="54"/>
      <c r="BR1463" s="54"/>
      <c r="BT1463" s="18"/>
      <c r="BV1463" s="18"/>
      <c r="BW1463" s="18"/>
      <c r="CD1463" s="18"/>
      <c r="CG1463" s="18"/>
      <c r="CR1463" s="18"/>
      <c r="CV1463" s="18"/>
      <c r="DA1463" s="18"/>
      <c r="DL1463" s="18"/>
      <c r="DN1463" s="18"/>
      <c r="DS1463" s="43" t="s">
        <v>397</v>
      </c>
    </row>
    <row r="1464" spans="4:123" x14ac:dyDescent="0.25">
      <c r="D1464" s="12"/>
      <c r="E1464" s="14"/>
      <c r="H1464" s="16"/>
      <c r="I1464" s="11"/>
      <c r="J1464" s="39"/>
      <c r="K1464" s="39"/>
      <c r="L1464" s="39"/>
      <c r="M1464" s="39"/>
      <c r="N1464" s="42"/>
      <c r="O1464" s="8"/>
      <c r="P1464" s="9"/>
      <c r="Q1464" s="9"/>
      <c r="R1464" s="8"/>
      <c r="S1464" s="9"/>
      <c r="T1464" s="9"/>
      <c r="U1464" s="8"/>
      <c r="V1464" s="9"/>
      <c r="W1464" s="9"/>
      <c r="X1464" s="9"/>
      <c r="Y1464" s="8"/>
      <c r="Z1464" s="9"/>
      <c r="AA1464" s="8"/>
      <c r="AT1464" s="8"/>
      <c r="AV1464" s="31"/>
      <c r="AY1464" s="31"/>
      <c r="AZ1464" s="21"/>
      <c r="BA1464" s="23"/>
      <c r="BN1464" s="18"/>
      <c r="BP1464" s="54"/>
      <c r="BR1464" s="54"/>
      <c r="BT1464" s="18"/>
      <c r="BV1464" s="18"/>
      <c r="BW1464" s="18"/>
      <c r="CD1464" s="18"/>
      <c r="CG1464" s="18"/>
      <c r="CR1464" s="18"/>
      <c r="CV1464" s="18"/>
      <c r="DA1464" s="18"/>
      <c r="DL1464" s="18"/>
      <c r="DN1464" s="18"/>
      <c r="DS1464" s="43" t="s">
        <v>397</v>
      </c>
    </row>
    <row r="1465" spans="4:123" x14ac:dyDescent="0.25">
      <c r="D1465" s="12"/>
      <c r="E1465" s="14"/>
      <c r="H1465" s="16"/>
      <c r="I1465" s="11"/>
      <c r="J1465" s="39"/>
      <c r="K1465" s="39"/>
      <c r="L1465" s="39"/>
      <c r="M1465" s="39"/>
      <c r="N1465" s="42"/>
      <c r="O1465" s="8"/>
      <c r="P1465" s="9"/>
      <c r="Q1465" s="9"/>
      <c r="R1465" s="8"/>
      <c r="S1465" s="9"/>
      <c r="T1465" s="9"/>
      <c r="U1465" s="8"/>
      <c r="V1465" s="9"/>
      <c r="W1465" s="9"/>
      <c r="X1465" s="9"/>
      <c r="Y1465" s="8"/>
      <c r="Z1465" s="9"/>
      <c r="AA1465" s="8"/>
      <c r="AT1465" s="8"/>
      <c r="AV1465" s="31"/>
      <c r="AY1465" s="31"/>
      <c r="AZ1465" s="21"/>
      <c r="BA1465" s="23"/>
      <c r="BN1465" s="18"/>
      <c r="BP1465" s="54"/>
      <c r="BR1465" s="54"/>
      <c r="BT1465" s="18"/>
      <c r="BV1465" s="18"/>
      <c r="BW1465" s="18"/>
      <c r="CD1465" s="18"/>
      <c r="CG1465" s="18"/>
      <c r="CR1465" s="18"/>
      <c r="CV1465" s="18"/>
      <c r="DA1465" s="18"/>
      <c r="DL1465" s="18"/>
      <c r="DN1465" s="18"/>
      <c r="DS1465" s="43" t="s">
        <v>397</v>
      </c>
    </row>
    <row r="1466" spans="4:123" x14ac:dyDescent="0.25">
      <c r="D1466" s="12"/>
      <c r="E1466" s="14"/>
      <c r="H1466" s="16"/>
      <c r="I1466" s="11"/>
      <c r="J1466" s="39"/>
      <c r="K1466" s="39"/>
      <c r="L1466" s="39"/>
      <c r="M1466" s="39"/>
      <c r="N1466" s="42"/>
      <c r="O1466" s="8"/>
      <c r="P1466" s="9"/>
      <c r="Q1466" s="9"/>
      <c r="R1466" s="8"/>
      <c r="S1466" s="9"/>
      <c r="T1466" s="9"/>
      <c r="U1466" s="8"/>
      <c r="V1466" s="9"/>
      <c r="W1466" s="9"/>
      <c r="X1466" s="9"/>
      <c r="Y1466" s="8"/>
      <c r="Z1466" s="9"/>
      <c r="AA1466" s="8"/>
      <c r="AT1466" s="8"/>
      <c r="AV1466" s="31"/>
      <c r="AY1466" s="31"/>
      <c r="AZ1466" s="21"/>
      <c r="BA1466" s="23"/>
      <c r="BN1466" s="18"/>
      <c r="BP1466" s="54"/>
      <c r="BR1466" s="54"/>
      <c r="BT1466" s="18"/>
      <c r="BV1466" s="18"/>
      <c r="BW1466" s="18"/>
      <c r="CD1466" s="18"/>
      <c r="CG1466" s="18"/>
      <c r="CR1466" s="18"/>
      <c r="CV1466" s="18"/>
      <c r="DA1466" s="18"/>
      <c r="DL1466" s="18"/>
      <c r="DN1466" s="18"/>
      <c r="DS1466" s="43" t="s">
        <v>397</v>
      </c>
    </row>
    <row r="1467" spans="4:123" x14ac:dyDescent="0.25">
      <c r="D1467" s="12"/>
      <c r="E1467" s="14"/>
      <c r="H1467" s="16"/>
      <c r="I1467" s="11"/>
      <c r="J1467" s="39"/>
      <c r="K1467" s="39"/>
      <c r="L1467" s="39"/>
      <c r="M1467" s="39"/>
      <c r="N1467" s="42"/>
      <c r="O1467" s="8"/>
      <c r="P1467" s="9"/>
      <c r="Q1467" s="9"/>
      <c r="R1467" s="8"/>
      <c r="S1467" s="9"/>
      <c r="T1467" s="9"/>
      <c r="U1467" s="8"/>
      <c r="V1467" s="9"/>
      <c r="W1467" s="9"/>
      <c r="X1467" s="9"/>
      <c r="Y1467" s="8"/>
      <c r="Z1467" s="9"/>
      <c r="AA1467" s="8"/>
      <c r="AT1467" s="8"/>
      <c r="AV1467" s="31"/>
      <c r="AY1467" s="31"/>
      <c r="AZ1467" s="21"/>
      <c r="BA1467" s="23"/>
      <c r="BN1467" s="18"/>
      <c r="BP1467" s="54"/>
      <c r="BR1467" s="54"/>
      <c r="BT1467" s="18"/>
      <c r="BV1467" s="18"/>
      <c r="BW1467" s="18"/>
      <c r="CD1467" s="18"/>
      <c r="CG1467" s="18"/>
      <c r="CR1467" s="18"/>
      <c r="CV1467" s="18"/>
      <c r="DA1467" s="18"/>
      <c r="DL1467" s="18"/>
      <c r="DN1467" s="18"/>
      <c r="DS1467" s="43" t="s">
        <v>397</v>
      </c>
    </row>
    <row r="1468" spans="4:123" x14ac:dyDescent="0.25">
      <c r="D1468" s="12"/>
      <c r="E1468" s="14"/>
      <c r="H1468" s="16"/>
      <c r="I1468" s="11"/>
      <c r="J1468" s="39"/>
      <c r="K1468" s="39"/>
      <c r="L1468" s="39"/>
      <c r="M1468" s="39"/>
      <c r="N1468" s="42"/>
      <c r="O1468" s="8"/>
      <c r="P1468" s="9"/>
      <c r="Q1468" s="9"/>
      <c r="R1468" s="8"/>
      <c r="S1468" s="9"/>
      <c r="T1468" s="9"/>
      <c r="U1468" s="8"/>
      <c r="V1468" s="9"/>
      <c r="W1468" s="9"/>
      <c r="X1468" s="9"/>
      <c r="Y1468" s="8"/>
      <c r="Z1468" s="9"/>
      <c r="AA1468" s="8"/>
      <c r="AT1468" s="8"/>
      <c r="AV1468" s="31"/>
      <c r="AY1468" s="31"/>
      <c r="AZ1468" s="21"/>
      <c r="BA1468" s="23"/>
      <c r="BN1468" s="18"/>
      <c r="BP1468" s="54"/>
      <c r="BR1468" s="54"/>
      <c r="BT1468" s="18"/>
      <c r="BV1468" s="18"/>
      <c r="BW1468" s="18"/>
      <c r="CD1468" s="18"/>
      <c r="CG1468" s="18"/>
      <c r="CR1468" s="18"/>
      <c r="CV1468" s="18"/>
      <c r="DA1468" s="18"/>
      <c r="DL1468" s="18"/>
      <c r="DN1468" s="18"/>
      <c r="DS1468" s="43" t="s">
        <v>397</v>
      </c>
    </row>
    <row r="1469" spans="4:123" x14ac:dyDescent="0.25">
      <c r="D1469" s="12"/>
      <c r="E1469" s="14"/>
      <c r="H1469" s="16"/>
      <c r="I1469" s="11"/>
      <c r="J1469" s="39"/>
      <c r="K1469" s="39"/>
      <c r="L1469" s="39"/>
      <c r="M1469" s="39"/>
      <c r="N1469" s="42"/>
      <c r="O1469" s="8"/>
      <c r="P1469" s="9"/>
      <c r="Q1469" s="9"/>
      <c r="R1469" s="8"/>
      <c r="S1469" s="9"/>
      <c r="T1469" s="9"/>
      <c r="U1469" s="8"/>
      <c r="V1469" s="9"/>
      <c r="W1469" s="9"/>
      <c r="X1469" s="9"/>
      <c r="Y1469" s="8"/>
      <c r="Z1469" s="9"/>
      <c r="AA1469" s="8"/>
      <c r="AT1469" s="8"/>
      <c r="AV1469" s="31"/>
      <c r="AY1469" s="31"/>
      <c r="AZ1469" s="21"/>
      <c r="BA1469" s="23"/>
      <c r="BN1469" s="18"/>
      <c r="BP1469" s="54"/>
      <c r="BR1469" s="54"/>
      <c r="BT1469" s="18"/>
      <c r="BV1469" s="18"/>
      <c r="BW1469" s="18"/>
      <c r="CD1469" s="18"/>
      <c r="CG1469" s="18"/>
      <c r="CR1469" s="18"/>
      <c r="CV1469" s="18"/>
      <c r="DA1469" s="18"/>
      <c r="DL1469" s="18"/>
      <c r="DN1469" s="18"/>
      <c r="DS1469" s="43" t="s">
        <v>397</v>
      </c>
    </row>
    <row r="1470" spans="4:123" x14ac:dyDescent="0.25">
      <c r="D1470" s="12"/>
      <c r="E1470" s="14"/>
      <c r="H1470" s="16"/>
      <c r="I1470" s="11"/>
      <c r="J1470" s="39"/>
      <c r="K1470" s="39"/>
      <c r="L1470" s="39"/>
      <c r="M1470" s="39"/>
      <c r="N1470" s="42"/>
      <c r="O1470" s="8"/>
      <c r="P1470" s="9"/>
      <c r="Q1470" s="9"/>
      <c r="R1470" s="8"/>
      <c r="S1470" s="9"/>
      <c r="T1470" s="9"/>
      <c r="U1470" s="8"/>
      <c r="V1470" s="9"/>
      <c r="W1470" s="9"/>
      <c r="X1470" s="9"/>
      <c r="Y1470" s="8"/>
      <c r="Z1470" s="9"/>
      <c r="AA1470" s="8"/>
      <c r="AT1470" s="8"/>
      <c r="AV1470" s="31"/>
      <c r="AY1470" s="31"/>
      <c r="AZ1470" s="21"/>
      <c r="BA1470" s="23"/>
      <c r="BN1470" s="18"/>
      <c r="BP1470" s="54"/>
      <c r="BR1470" s="54"/>
      <c r="BT1470" s="18"/>
      <c r="BV1470" s="18"/>
      <c r="BW1470" s="18"/>
      <c r="CD1470" s="18"/>
      <c r="CG1470" s="18"/>
      <c r="CR1470" s="18"/>
      <c r="CV1470" s="18"/>
      <c r="DA1470" s="18"/>
      <c r="DL1470" s="18"/>
      <c r="DN1470" s="18"/>
      <c r="DS1470" s="43" t="s">
        <v>397</v>
      </c>
    </row>
    <row r="1471" spans="4:123" x14ac:dyDescent="0.25">
      <c r="D1471" s="12"/>
      <c r="E1471" s="14"/>
      <c r="H1471" s="16"/>
      <c r="I1471" s="11"/>
      <c r="J1471" s="39"/>
      <c r="K1471" s="39"/>
      <c r="L1471" s="39"/>
      <c r="M1471" s="39"/>
      <c r="N1471" s="42"/>
      <c r="O1471" s="8"/>
      <c r="P1471" s="9"/>
      <c r="Q1471" s="9"/>
      <c r="R1471" s="8"/>
      <c r="S1471" s="9"/>
      <c r="T1471" s="9"/>
      <c r="U1471" s="8"/>
      <c r="V1471" s="9"/>
      <c r="W1471" s="9"/>
      <c r="X1471" s="9"/>
      <c r="Y1471" s="8"/>
      <c r="Z1471" s="9"/>
      <c r="AA1471" s="8"/>
      <c r="AT1471" s="8"/>
      <c r="AV1471" s="31"/>
      <c r="AY1471" s="31"/>
      <c r="AZ1471" s="21"/>
      <c r="BA1471" s="23"/>
      <c r="BN1471" s="18"/>
      <c r="BP1471" s="54"/>
      <c r="BR1471" s="54"/>
      <c r="BT1471" s="18"/>
      <c r="BV1471" s="18"/>
      <c r="BW1471" s="18"/>
      <c r="CD1471" s="18"/>
      <c r="CG1471" s="18"/>
      <c r="CR1471" s="18"/>
      <c r="CV1471" s="18"/>
      <c r="DA1471" s="18"/>
      <c r="DL1471" s="18"/>
      <c r="DN1471" s="18"/>
      <c r="DS1471" s="43" t="s">
        <v>397</v>
      </c>
    </row>
    <row r="1472" spans="4:123" x14ac:dyDescent="0.25">
      <c r="D1472" s="12"/>
      <c r="E1472" s="14"/>
      <c r="H1472" s="16"/>
      <c r="I1472" s="11"/>
      <c r="J1472" s="39"/>
      <c r="K1472" s="39"/>
      <c r="L1472" s="39"/>
      <c r="M1472" s="39"/>
      <c r="N1472" s="42"/>
      <c r="O1472" s="8"/>
      <c r="P1472" s="9"/>
      <c r="Q1472" s="9"/>
      <c r="R1472" s="8"/>
      <c r="S1472" s="9"/>
      <c r="T1472" s="9"/>
      <c r="U1472" s="8"/>
      <c r="V1472" s="9"/>
      <c r="W1472" s="9"/>
      <c r="X1472" s="9"/>
      <c r="Y1472" s="8"/>
      <c r="Z1472" s="9"/>
      <c r="AA1472" s="8"/>
      <c r="AT1472" s="8"/>
      <c r="AV1472" s="31"/>
      <c r="AY1472" s="31"/>
      <c r="AZ1472" s="21"/>
      <c r="BA1472" s="23"/>
      <c r="BN1472" s="18"/>
      <c r="BP1472" s="54"/>
      <c r="BR1472" s="54"/>
      <c r="BT1472" s="18"/>
      <c r="BV1472" s="18"/>
      <c r="BW1472" s="18"/>
      <c r="CD1472" s="18"/>
      <c r="CG1472" s="18"/>
      <c r="CR1472" s="18"/>
      <c r="CV1472" s="18"/>
      <c r="DA1472" s="18"/>
      <c r="DL1472" s="18"/>
      <c r="DN1472" s="18"/>
      <c r="DS1472" s="43" t="s">
        <v>397</v>
      </c>
    </row>
    <row r="1473" spans="4:123" x14ac:dyDescent="0.25">
      <c r="D1473" s="12"/>
      <c r="E1473" s="14"/>
      <c r="H1473" s="16"/>
      <c r="I1473" s="11"/>
      <c r="J1473" s="39"/>
      <c r="K1473" s="39"/>
      <c r="L1473" s="39"/>
      <c r="M1473" s="39"/>
      <c r="N1473" s="42"/>
      <c r="O1473" s="8"/>
      <c r="P1473" s="9"/>
      <c r="Q1473" s="9"/>
      <c r="R1473" s="8"/>
      <c r="S1473" s="9"/>
      <c r="T1473" s="9"/>
      <c r="U1473" s="8"/>
      <c r="V1473" s="9"/>
      <c r="W1473" s="9"/>
      <c r="X1473" s="9"/>
      <c r="Y1473" s="8"/>
      <c r="Z1473" s="9"/>
      <c r="AA1473" s="8"/>
      <c r="AT1473" s="8"/>
      <c r="AV1473" s="31"/>
      <c r="AY1473" s="31"/>
      <c r="AZ1473" s="21"/>
      <c r="BA1473" s="23"/>
      <c r="BN1473" s="18"/>
      <c r="BP1473" s="54"/>
      <c r="BR1473" s="54"/>
      <c r="BT1473" s="18"/>
      <c r="BV1473" s="18"/>
      <c r="BW1473" s="18"/>
      <c r="CD1473" s="18"/>
      <c r="CG1473" s="18"/>
      <c r="CR1473" s="18"/>
      <c r="CV1473" s="18"/>
      <c r="DA1473" s="18"/>
      <c r="DL1473" s="18"/>
      <c r="DN1473" s="18"/>
      <c r="DS1473" s="43" t="s">
        <v>397</v>
      </c>
    </row>
    <row r="1474" spans="4:123" x14ac:dyDescent="0.25">
      <c r="D1474" s="12"/>
      <c r="E1474" s="14"/>
      <c r="H1474" s="16"/>
      <c r="I1474" s="11"/>
      <c r="J1474" s="39"/>
      <c r="K1474" s="39"/>
      <c r="L1474" s="39"/>
      <c r="M1474" s="39"/>
      <c r="N1474" s="42"/>
      <c r="O1474" s="8"/>
      <c r="P1474" s="9"/>
      <c r="Q1474" s="9"/>
      <c r="R1474" s="8"/>
      <c r="S1474" s="9"/>
      <c r="T1474" s="9"/>
      <c r="U1474" s="8"/>
      <c r="V1474" s="9"/>
      <c r="W1474" s="9"/>
      <c r="X1474" s="9"/>
      <c r="Y1474" s="8"/>
      <c r="Z1474" s="9"/>
      <c r="AA1474" s="8"/>
      <c r="AT1474" s="8"/>
      <c r="AV1474" s="31"/>
      <c r="AY1474" s="31"/>
      <c r="AZ1474" s="21"/>
      <c r="BA1474" s="23"/>
      <c r="BN1474" s="18"/>
      <c r="BP1474" s="54"/>
      <c r="BR1474" s="54"/>
      <c r="BT1474" s="18"/>
      <c r="BV1474" s="18"/>
      <c r="BW1474" s="18"/>
      <c r="CD1474" s="18"/>
      <c r="CG1474" s="18"/>
      <c r="CR1474" s="18"/>
      <c r="CV1474" s="18"/>
      <c r="DA1474" s="18"/>
      <c r="DL1474" s="18"/>
      <c r="DN1474" s="18"/>
      <c r="DS1474" s="43" t="s">
        <v>397</v>
      </c>
    </row>
    <row r="1475" spans="4:123" x14ac:dyDescent="0.25">
      <c r="D1475" s="12"/>
      <c r="E1475" s="14"/>
      <c r="H1475" s="16"/>
      <c r="I1475" s="11"/>
      <c r="J1475" s="39"/>
      <c r="K1475" s="39"/>
      <c r="L1475" s="39"/>
      <c r="M1475" s="39"/>
      <c r="N1475" s="42"/>
      <c r="O1475" s="8"/>
      <c r="P1475" s="9"/>
      <c r="Q1475" s="9"/>
      <c r="R1475" s="8"/>
      <c r="S1475" s="9"/>
      <c r="T1475" s="9"/>
      <c r="U1475" s="8"/>
      <c r="V1475" s="9"/>
      <c r="W1475" s="9"/>
      <c r="X1475" s="9"/>
      <c r="Y1475" s="8"/>
      <c r="Z1475" s="9"/>
      <c r="AA1475" s="8"/>
      <c r="AT1475" s="8"/>
      <c r="AV1475" s="31"/>
      <c r="AY1475" s="31"/>
      <c r="AZ1475" s="21"/>
      <c r="BA1475" s="23"/>
      <c r="BN1475" s="18"/>
      <c r="BP1475" s="54"/>
      <c r="BR1475" s="54"/>
      <c r="BT1475" s="18"/>
      <c r="BV1475" s="18"/>
      <c r="BW1475" s="18"/>
      <c r="CD1475" s="18"/>
      <c r="CG1475" s="18"/>
      <c r="CR1475" s="18"/>
      <c r="CV1475" s="18"/>
      <c r="DA1475" s="18"/>
      <c r="DL1475" s="18"/>
      <c r="DN1475" s="18"/>
      <c r="DS1475" s="43" t="s">
        <v>397</v>
      </c>
    </row>
    <row r="1476" spans="4:123" x14ac:dyDescent="0.25">
      <c r="D1476" s="12"/>
      <c r="E1476" s="14"/>
      <c r="H1476" s="16"/>
      <c r="I1476" s="11"/>
      <c r="J1476" s="39"/>
      <c r="K1476" s="39"/>
      <c r="L1476" s="39"/>
      <c r="M1476" s="39"/>
      <c r="N1476" s="42"/>
      <c r="O1476" s="8"/>
      <c r="P1476" s="9"/>
      <c r="Q1476" s="9"/>
      <c r="R1476" s="8"/>
      <c r="S1476" s="9"/>
      <c r="T1476" s="9"/>
      <c r="U1476" s="8"/>
      <c r="V1476" s="9"/>
      <c r="W1476" s="9"/>
      <c r="X1476" s="9"/>
      <c r="Y1476" s="8"/>
      <c r="Z1476" s="9"/>
      <c r="AA1476" s="8"/>
      <c r="AT1476" s="8"/>
      <c r="AV1476" s="31"/>
      <c r="AY1476" s="31"/>
      <c r="AZ1476" s="21"/>
      <c r="BA1476" s="23"/>
      <c r="BN1476" s="18"/>
      <c r="BP1476" s="54"/>
      <c r="BR1476" s="54"/>
      <c r="BT1476" s="18"/>
      <c r="BV1476" s="18"/>
      <c r="BW1476" s="18"/>
      <c r="CD1476" s="18"/>
      <c r="CG1476" s="18"/>
      <c r="CR1476" s="18"/>
      <c r="CV1476" s="18"/>
      <c r="DA1476" s="18"/>
      <c r="DL1476" s="18"/>
      <c r="DN1476" s="18"/>
      <c r="DS1476" s="43" t="s">
        <v>397</v>
      </c>
    </row>
    <row r="1477" spans="4:123" x14ac:dyDescent="0.25">
      <c r="D1477" s="12"/>
      <c r="E1477" s="14"/>
      <c r="H1477" s="16"/>
      <c r="I1477" s="11"/>
      <c r="J1477" s="39"/>
      <c r="K1477" s="39"/>
      <c r="L1477" s="39"/>
      <c r="M1477" s="39"/>
      <c r="N1477" s="42"/>
      <c r="O1477" s="8"/>
      <c r="P1477" s="9"/>
      <c r="Q1477" s="9"/>
      <c r="R1477" s="8"/>
      <c r="S1477" s="9"/>
      <c r="T1477" s="9"/>
      <c r="U1477" s="8"/>
      <c r="V1477" s="9"/>
      <c r="W1477" s="9"/>
      <c r="X1477" s="9"/>
      <c r="Y1477" s="8"/>
      <c r="Z1477" s="9"/>
      <c r="AA1477" s="8"/>
      <c r="AT1477" s="8"/>
      <c r="AV1477" s="31"/>
      <c r="AY1477" s="31"/>
      <c r="AZ1477" s="21"/>
      <c r="BA1477" s="23"/>
      <c r="BN1477" s="18"/>
      <c r="BP1477" s="54"/>
      <c r="BR1477" s="54"/>
      <c r="BT1477" s="18"/>
      <c r="BV1477" s="18"/>
      <c r="BW1477" s="18"/>
      <c r="CD1477" s="18"/>
      <c r="CG1477" s="18"/>
      <c r="CR1477" s="18"/>
      <c r="CV1477" s="18"/>
      <c r="DA1477" s="18"/>
      <c r="DL1477" s="18"/>
      <c r="DN1477" s="18"/>
      <c r="DS1477" s="43" t="s">
        <v>397</v>
      </c>
    </row>
    <row r="1478" spans="4:123" x14ac:dyDescent="0.25">
      <c r="D1478" s="12"/>
      <c r="E1478" s="14"/>
      <c r="H1478" s="16"/>
      <c r="I1478" s="11"/>
      <c r="J1478" s="39"/>
      <c r="K1478" s="39"/>
      <c r="L1478" s="39"/>
      <c r="M1478" s="39"/>
      <c r="N1478" s="42"/>
      <c r="O1478" s="8"/>
      <c r="P1478" s="9"/>
      <c r="Q1478" s="9"/>
      <c r="R1478" s="8"/>
      <c r="S1478" s="9"/>
      <c r="T1478" s="9"/>
      <c r="U1478" s="8"/>
      <c r="V1478" s="9"/>
      <c r="W1478" s="9"/>
      <c r="X1478" s="9"/>
      <c r="Y1478" s="8"/>
      <c r="Z1478" s="9"/>
      <c r="AA1478" s="8"/>
      <c r="AT1478" s="8"/>
      <c r="AV1478" s="31"/>
      <c r="AY1478" s="31"/>
      <c r="AZ1478" s="21"/>
      <c r="BA1478" s="23"/>
      <c r="BN1478" s="18"/>
      <c r="BP1478" s="54"/>
      <c r="BR1478" s="54"/>
      <c r="BT1478" s="18"/>
      <c r="BV1478" s="18"/>
      <c r="BW1478" s="18"/>
      <c r="CD1478" s="18"/>
      <c r="CG1478" s="18"/>
      <c r="CR1478" s="18"/>
      <c r="CV1478" s="18"/>
      <c r="DA1478" s="18"/>
      <c r="DL1478" s="18"/>
      <c r="DN1478" s="18"/>
      <c r="DS1478" s="43" t="s">
        <v>397</v>
      </c>
    </row>
    <row r="1479" spans="4:123" x14ac:dyDescent="0.25">
      <c r="D1479" s="12"/>
      <c r="E1479" s="14"/>
      <c r="H1479" s="16"/>
      <c r="I1479" s="11"/>
      <c r="J1479" s="39"/>
      <c r="K1479" s="39"/>
      <c r="L1479" s="39"/>
      <c r="M1479" s="39"/>
      <c r="N1479" s="42"/>
      <c r="O1479" s="8"/>
      <c r="P1479" s="9"/>
      <c r="Q1479" s="9"/>
      <c r="R1479" s="8"/>
      <c r="S1479" s="9"/>
      <c r="T1479" s="9"/>
      <c r="U1479" s="8"/>
      <c r="V1479" s="9"/>
      <c r="W1479" s="9"/>
      <c r="X1479" s="9"/>
      <c r="Y1479" s="8"/>
      <c r="Z1479" s="9"/>
      <c r="AA1479" s="8"/>
      <c r="AT1479" s="8"/>
      <c r="AV1479" s="31"/>
      <c r="AY1479" s="31"/>
      <c r="AZ1479" s="21"/>
      <c r="BA1479" s="23"/>
      <c r="BN1479" s="18"/>
      <c r="BP1479" s="54"/>
      <c r="BR1479" s="54"/>
      <c r="BT1479" s="18"/>
      <c r="BV1479" s="18"/>
      <c r="BW1479" s="18"/>
      <c r="CD1479" s="18"/>
      <c r="CG1479" s="18"/>
      <c r="CR1479" s="18"/>
      <c r="CV1479" s="18"/>
      <c r="DA1479" s="18"/>
      <c r="DL1479" s="18"/>
      <c r="DN1479" s="18"/>
      <c r="DS1479" s="43" t="s">
        <v>397</v>
      </c>
    </row>
    <row r="1480" spans="4:123" x14ac:dyDescent="0.25">
      <c r="D1480" s="12"/>
      <c r="E1480" s="14"/>
      <c r="H1480" s="16"/>
      <c r="I1480" s="11"/>
      <c r="J1480" s="39"/>
      <c r="K1480" s="39"/>
      <c r="L1480" s="39"/>
      <c r="M1480" s="39"/>
      <c r="N1480" s="42"/>
      <c r="O1480" s="8"/>
      <c r="P1480" s="9"/>
      <c r="Q1480" s="9"/>
      <c r="R1480" s="8"/>
      <c r="S1480" s="9"/>
      <c r="T1480" s="9"/>
      <c r="U1480" s="8"/>
      <c r="V1480" s="9"/>
      <c r="W1480" s="9"/>
      <c r="X1480" s="9"/>
      <c r="Y1480" s="8"/>
      <c r="Z1480" s="9"/>
      <c r="AA1480" s="8"/>
      <c r="AT1480" s="8"/>
      <c r="AV1480" s="31"/>
      <c r="AY1480" s="31"/>
      <c r="AZ1480" s="21"/>
      <c r="BA1480" s="23"/>
      <c r="BN1480" s="18"/>
      <c r="BP1480" s="54"/>
      <c r="BR1480" s="54"/>
      <c r="BT1480" s="18"/>
      <c r="BV1480" s="18"/>
      <c r="BW1480" s="18"/>
      <c r="CD1480" s="18"/>
      <c r="CG1480" s="18"/>
      <c r="CR1480" s="18"/>
      <c r="CV1480" s="18"/>
      <c r="DA1480" s="18"/>
      <c r="DL1480" s="18"/>
      <c r="DN1480" s="18"/>
      <c r="DS1480" s="43" t="s">
        <v>397</v>
      </c>
    </row>
    <row r="1481" spans="4:123" x14ac:dyDescent="0.25">
      <c r="D1481" s="12"/>
      <c r="E1481" s="14"/>
      <c r="H1481" s="16"/>
      <c r="I1481" s="11"/>
      <c r="J1481" s="39"/>
      <c r="K1481" s="39"/>
      <c r="L1481" s="39"/>
      <c r="M1481" s="39"/>
      <c r="N1481" s="42"/>
      <c r="O1481" s="8"/>
      <c r="P1481" s="9"/>
      <c r="Q1481" s="9"/>
      <c r="R1481" s="8"/>
      <c r="S1481" s="9"/>
      <c r="T1481" s="9"/>
      <c r="U1481" s="8"/>
      <c r="V1481" s="9"/>
      <c r="W1481" s="9"/>
      <c r="X1481" s="9"/>
      <c r="Y1481" s="8"/>
      <c r="Z1481" s="9"/>
      <c r="AA1481" s="8"/>
      <c r="AT1481" s="8"/>
      <c r="AV1481" s="31"/>
      <c r="AY1481" s="31"/>
      <c r="AZ1481" s="21"/>
      <c r="BA1481" s="23"/>
      <c r="BN1481" s="18"/>
      <c r="BP1481" s="54"/>
      <c r="BR1481" s="54"/>
      <c r="BT1481" s="18"/>
      <c r="BV1481" s="18"/>
      <c r="BW1481" s="18"/>
      <c r="CD1481" s="18"/>
      <c r="CG1481" s="18"/>
      <c r="CR1481" s="18"/>
      <c r="CV1481" s="18"/>
      <c r="DA1481" s="18"/>
      <c r="DL1481" s="18"/>
      <c r="DN1481" s="18"/>
      <c r="DS1481" s="43" t="s">
        <v>397</v>
      </c>
    </row>
    <row r="1482" spans="4:123" x14ac:dyDescent="0.25">
      <c r="D1482" s="12"/>
      <c r="E1482" s="14"/>
      <c r="H1482" s="16"/>
      <c r="I1482" s="11"/>
      <c r="J1482" s="39"/>
      <c r="K1482" s="39"/>
      <c r="L1482" s="39"/>
      <c r="M1482" s="39"/>
      <c r="N1482" s="42"/>
      <c r="O1482" s="8"/>
      <c r="P1482" s="9"/>
      <c r="Q1482" s="9"/>
      <c r="R1482" s="8"/>
      <c r="S1482" s="9"/>
      <c r="T1482" s="9"/>
      <c r="U1482" s="8"/>
      <c r="V1482" s="9"/>
      <c r="W1482" s="9"/>
      <c r="X1482" s="9"/>
      <c r="Y1482" s="8"/>
      <c r="Z1482" s="9"/>
      <c r="AA1482" s="8"/>
      <c r="AT1482" s="8"/>
      <c r="AV1482" s="31"/>
      <c r="AY1482" s="31"/>
      <c r="AZ1482" s="21"/>
      <c r="BA1482" s="23"/>
      <c r="BN1482" s="18"/>
      <c r="BP1482" s="54"/>
      <c r="BR1482" s="54"/>
      <c r="BT1482" s="18"/>
      <c r="BV1482" s="18"/>
      <c r="BW1482" s="18"/>
      <c r="CD1482" s="18"/>
      <c r="CG1482" s="18"/>
      <c r="CR1482" s="18"/>
      <c r="CV1482" s="18"/>
      <c r="DA1482" s="18"/>
      <c r="DL1482" s="18"/>
      <c r="DN1482" s="18"/>
      <c r="DS1482" s="43" t="s">
        <v>397</v>
      </c>
    </row>
    <row r="1483" spans="4:123" x14ac:dyDescent="0.25">
      <c r="D1483" s="12"/>
      <c r="E1483" s="14"/>
      <c r="H1483" s="16"/>
      <c r="I1483" s="11"/>
      <c r="J1483" s="39"/>
      <c r="K1483" s="39"/>
      <c r="L1483" s="39"/>
      <c r="M1483" s="39"/>
      <c r="N1483" s="42"/>
      <c r="O1483" s="8"/>
      <c r="P1483" s="9"/>
      <c r="Q1483" s="9"/>
      <c r="R1483" s="8"/>
      <c r="S1483" s="9"/>
      <c r="T1483" s="9"/>
      <c r="U1483" s="8"/>
      <c r="V1483" s="9"/>
      <c r="W1483" s="9"/>
      <c r="X1483" s="9"/>
      <c r="Y1483" s="8"/>
      <c r="Z1483" s="9"/>
      <c r="AA1483" s="8"/>
      <c r="AT1483" s="8"/>
      <c r="AV1483" s="31"/>
      <c r="AY1483" s="31"/>
      <c r="AZ1483" s="21"/>
      <c r="BA1483" s="23"/>
      <c r="BN1483" s="18"/>
      <c r="BP1483" s="54"/>
      <c r="BR1483" s="54"/>
      <c r="BT1483" s="18"/>
      <c r="BV1483" s="18"/>
      <c r="BW1483" s="18"/>
      <c r="CD1483" s="18"/>
      <c r="CG1483" s="18"/>
      <c r="CR1483" s="18"/>
      <c r="CV1483" s="18"/>
      <c r="DA1483" s="18"/>
      <c r="DL1483" s="18"/>
      <c r="DN1483" s="18"/>
      <c r="DS1483" s="43" t="s">
        <v>397</v>
      </c>
    </row>
    <row r="1484" spans="4:123" x14ac:dyDescent="0.25">
      <c r="D1484" s="12"/>
      <c r="E1484" s="14"/>
      <c r="H1484" s="16"/>
      <c r="I1484" s="11"/>
      <c r="J1484" s="39"/>
      <c r="K1484" s="39"/>
      <c r="L1484" s="39"/>
      <c r="M1484" s="39"/>
      <c r="N1484" s="42"/>
      <c r="O1484" s="8"/>
      <c r="P1484" s="9"/>
      <c r="Q1484" s="9"/>
      <c r="R1484" s="8"/>
      <c r="S1484" s="9"/>
      <c r="T1484" s="9"/>
      <c r="U1484" s="8"/>
      <c r="V1484" s="9"/>
      <c r="W1484" s="9"/>
      <c r="X1484" s="9"/>
      <c r="Y1484" s="8"/>
      <c r="Z1484" s="9"/>
      <c r="AA1484" s="8"/>
      <c r="AT1484" s="8"/>
      <c r="AV1484" s="31"/>
      <c r="AY1484" s="31"/>
      <c r="AZ1484" s="21"/>
      <c r="BA1484" s="23"/>
      <c r="BN1484" s="18"/>
      <c r="BP1484" s="54"/>
      <c r="BR1484" s="54"/>
      <c r="BT1484" s="18"/>
      <c r="BV1484" s="18"/>
      <c r="BW1484" s="18"/>
      <c r="CD1484" s="18"/>
      <c r="CG1484" s="18"/>
      <c r="CR1484" s="18"/>
      <c r="CV1484" s="18"/>
      <c r="DA1484" s="18"/>
      <c r="DL1484" s="18"/>
      <c r="DN1484" s="18"/>
      <c r="DS1484" s="43" t="s">
        <v>397</v>
      </c>
    </row>
    <row r="1485" spans="4:123" x14ac:dyDescent="0.25">
      <c r="D1485" s="12"/>
      <c r="E1485" s="14"/>
      <c r="H1485" s="16"/>
      <c r="I1485" s="11"/>
      <c r="J1485" s="39"/>
      <c r="K1485" s="39"/>
      <c r="L1485" s="39"/>
      <c r="M1485" s="39"/>
      <c r="N1485" s="42"/>
      <c r="O1485" s="8"/>
      <c r="P1485" s="9"/>
      <c r="Q1485" s="9"/>
      <c r="R1485" s="8"/>
      <c r="S1485" s="9"/>
      <c r="T1485" s="9"/>
      <c r="U1485" s="8"/>
      <c r="V1485" s="9"/>
      <c r="W1485" s="9"/>
      <c r="X1485" s="9"/>
      <c r="Y1485" s="8"/>
      <c r="Z1485" s="9"/>
      <c r="AA1485" s="8"/>
      <c r="AT1485" s="8"/>
      <c r="AV1485" s="31"/>
      <c r="AY1485" s="31"/>
      <c r="AZ1485" s="21"/>
      <c r="BA1485" s="23"/>
      <c r="BN1485" s="18"/>
      <c r="BP1485" s="54"/>
      <c r="BR1485" s="54"/>
      <c r="BT1485" s="18"/>
      <c r="BV1485" s="18"/>
      <c r="BW1485" s="18"/>
      <c r="CD1485" s="18"/>
      <c r="CG1485" s="18"/>
      <c r="CR1485" s="18"/>
      <c r="CV1485" s="18"/>
      <c r="DA1485" s="18"/>
      <c r="DL1485" s="18"/>
      <c r="DN1485" s="18"/>
      <c r="DS1485" s="43" t="s">
        <v>397</v>
      </c>
    </row>
    <row r="1486" spans="4:123" x14ac:dyDescent="0.25">
      <c r="D1486" s="12"/>
      <c r="E1486" s="14"/>
      <c r="H1486" s="16"/>
      <c r="I1486" s="11"/>
      <c r="J1486" s="39"/>
      <c r="K1486" s="39"/>
      <c r="L1486" s="39"/>
      <c r="M1486" s="39"/>
      <c r="N1486" s="42"/>
      <c r="O1486" s="8"/>
      <c r="P1486" s="9"/>
      <c r="Q1486" s="9"/>
      <c r="R1486" s="8"/>
      <c r="S1486" s="9"/>
      <c r="T1486" s="9"/>
      <c r="U1486" s="8"/>
      <c r="V1486" s="9"/>
      <c r="W1486" s="9"/>
      <c r="X1486" s="9"/>
      <c r="Y1486" s="8"/>
      <c r="Z1486" s="9"/>
      <c r="AA1486" s="8"/>
      <c r="AT1486" s="8"/>
      <c r="AV1486" s="31"/>
      <c r="AY1486" s="31"/>
      <c r="AZ1486" s="21"/>
      <c r="BA1486" s="23"/>
      <c r="BN1486" s="18"/>
      <c r="BP1486" s="54"/>
      <c r="BR1486" s="54"/>
      <c r="BT1486" s="18"/>
      <c r="BV1486" s="18"/>
      <c r="BW1486" s="18"/>
      <c r="CD1486" s="18"/>
      <c r="CG1486" s="18"/>
      <c r="CR1486" s="18"/>
      <c r="CV1486" s="18"/>
      <c r="DA1486" s="18"/>
      <c r="DL1486" s="18"/>
      <c r="DN1486" s="18"/>
      <c r="DS1486" s="43" t="s">
        <v>397</v>
      </c>
    </row>
    <row r="1487" spans="4:123" x14ac:dyDescent="0.25">
      <c r="D1487" s="12"/>
      <c r="E1487" s="14"/>
      <c r="H1487" s="16"/>
      <c r="I1487" s="11"/>
      <c r="J1487" s="39"/>
      <c r="K1487" s="39"/>
      <c r="L1487" s="39"/>
      <c r="M1487" s="39"/>
      <c r="N1487" s="42"/>
      <c r="O1487" s="8"/>
      <c r="P1487" s="9"/>
      <c r="Q1487" s="9"/>
      <c r="R1487" s="8"/>
      <c r="S1487" s="9"/>
      <c r="T1487" s="9"/>
      <c r="U1487" s="8"/>
      <c r="V1487" s="9"/>
      <c r="W1487" s="9"/>
      <c r="X1487" s="9"/>
      <c r="Y1487" s="8"/>
      <c r="Z1487" s="9"/>
      <c r="AA1487" s="8"/>
      <c r="AT1487" s="8"/>
      <c r="AV1487" s="31"/>
      <c r="AY1487" s="31"/>
      <c r="AZ1487" s="21"/>
      <c r="BA1487" s="23"/>
      <c r="BN1487" s="18"/>
      <c r="BP1487" s="54"/>
      <c r="BR1487" s="54"/>
      <c r="BT1487" s="18"/>
      <c r="BV1487" s="18"/>
      <c r="BW1487" s="18"/>
      <c r="CD1487" s="18"/>
      <c r="CG1487" s="18"/>
      <c r="CR1487" s="18"/>
      <c r="CV1487" s="18"/>
      <c r="DA1487" s="18"/>
      <c r="DL1487" s="18"/>
      <c r="DN1487" s="18"/>
      <c r="DS1487" s="43" t="s">
        <v>397</v>
      </c>
    </row>
    <row r="1488" spans="4:123" x14ac:dyDescent="0.25">
      <c r="D1488" s="12"/>
      <c r="E1488" s="14"/>
      <c r="H1488" s="16"/>
      <c r="I1488" s="11"/>
      <c r="J1488" s="39"/>
      <c r="K1488" s="39"/>
      <c r="L1488" s="39"/>
      <c r="M1488" s="39"/>
      <c r="N1488" s="42"/>
      <c r="O1488" s="8"/>
      <c r="P1488" s="9"/>
      <c r="Q1488" s="9"/>
      <c r="R1488" s="8"/>
      <c r="S1488" s="9"/>
      <c r="T1488" s="9"/>
      <c r="U1488" s="8"/>
      <c r="V1488" s="9"/>
      <c r="W1488" s="9"/>
      <c r="X1488" s="9"/>
      <c r="Y1488" s="8"/>
      <c r="Z1488" s="9"/>
      <c r="AA1488" s="8"/>
      <c r="AT1488" s="8"/>
      <c r="AV1488" s="31"/>
      <c r="AY1488" s="31"/>
      <c r="AZ1488" s="21"/>
      <c r="BA1488" s="23"/>
      <c r="BN1488" s="18"/>
      <c r="BP1488" s="54"/>
      <c r="BR1488" s="54"/>
      <c r="BT1488" s="18"/>
      <c r="BV1488" s="18"/>
      <c r="BW1488" s="18"/>
      <c r="CD1488" s="18"/>
      <c r="CG1488" s="18"/>
      <c r="CR1488" s="18"/>
      <c r="CV1488" s="18"/>
      <c r="DA1488" s="18"/>
      <c r="DL1488" s="18"/>
      <c r="DN1488" s="18"/>
      <c r="DS1488" s="43" t="s">
        <v>397</v>
      </c>
    </row>
    <row r="1489" spans="4:123" x14ac:dyDescent="0.25">
      <c r="D1489" s="12"/>
      <c r="E1489" s="14"/>
      <c r="H1489" s="16"/>
      <c r="I1489" s="11"/>
      <c r="J1489" s="39"/>
      <c r="K1489" s="39"/>
      <c r="L1489" s="39"/>
      <c r="M1489" s="39"/>
      <c r="N1489" s="42"/>
      <c r="O1489" s="8"/>
      <c r="P1489" s="9"/>
      <c r="Q1489" s="9"/>
      <c r="R1489" s="8"/>
      <c r="S1489" s="9"/>
      <c r="T1489" s="9"/>
      <c r="U1489" s="8"/>
      <c r="V1489" s="9"/>
      <c r="W1489" s="9"/>
      <c r="X1489" s="9"/>
      <c r="Y1489" s="8"/>
      <c r="Z1489" s="9"/>
      <c r="AA1489" s="8"/>
      <c r="AT1489" s="8"/>
      <c r="AV1489" s="31"/>
      <c r="AY1489" s="31"/>
      <c r="AZ1489" s="21"/>
      <c r="BA1489" s="23"/>
      <c r="BN1489" s="18"/>
      <c r="BP1489" s="54"/>
      <c r="BR1489" s="54"/>
      <c r="BT1489" s="18"/>
      <c r="BV1489" s="18"/>
      <c r="BW1489" s="18"/>
      <c r="CD1489" s="18"/>
      <c r="CG1489" s="18"/>
      <c r="CR1489" s="18"/>
      <c r="CV1489" s="18"/>
      <c r="DA1489" s="18"/>
      <c r="DL1489" s="18"/>
      <c r="DN1489" s="18"/>
      <c r="DS1489" s="43" t="s">
        <v>397</v>
      </c>
    </row>
    <row r="1490" spans="4:123" x14ac:dyDescent="0.25">
      <c r="D1490" s="12"/>
      <c r="E1490" s="14"/>
      <c r="H1490" s="16"/>
      <c r="I1490" s="11"/>
      <c r="J1490" s="39"/>
      <c r="K1490" s="39"/>
      <c r="L1490" s="39"/>
      <c r="M1490" s="39"/>
      <c r="N1490" s="42"/>
      <c r="O1490" s="8"/>
      <c r="P1490" s="9"/>
      <c r="Q1490" s="9"/>
      <c r="R1490" s="8"/>
      <c r="S1490" s="9"/>
      <c r="T1490" s="9"/>
      <c r="U1490" s="8"/>
      <c r="V1490" s="9"/>
      <c r="W1490" s="9"/>
      <c r="X1490" s="9"/>
      <c r="Y1490" s="8"/>
      <c r="Z1490" s="9"/>
      <c r="AA1490" s="8"/>
      <c r="AT1490" s="8"/>
      <c r="AV1490" s="31"/>
      <c r="AY1490" s="31"/>
      <c r="AZ1490" s="21"/>
      <c r="BA1490" s="23"/>
      <c r="BN1490" s="18"/>
      <c r="BP1490" s="54"/>
      <c r="BR1490" s="54"/>
      <c r="BT1490" s="18"/>
      <c r="BV1490" s="18"/>
      <c r="BW1490" s="18"/>
      <c r="CD1490" s="18"/>
      <c r="CG1490" s="18"/>
      <c r="CR1490" s="18"/>
      <c r="CV1490" s="18"/>
      <c r="DA1490" s="18"/>
      <c r="DL1490" s="18"/>
      <c r="DN1490" s="18"/>
      <c r="DS1490" s="43" t="s">
        <v>397</v>
      </c>
    </row>
    <row r="1491" spans="4:123" x14ac:dyDescent="0.25">
      <c r="D1491" s="12"/>
      <c r="E1491" s="14"/>
      <c r="H1491" s="16"/>
      <c r="I1491" s="11"/>
      <c r="J1491" s="39"/>
      <c r="K1491" s="39"/>
      <c r="L1491" s="39"/>
      <c r="M1491" s="39"/>
      <c r="N1491" s="42"/>
      <c r="O1491" s="8"/>
      <c r="P1491" s="9"/>
      <c r="Q1491" s="9"/>
      <c r="R1491" s="8"/>
      <c r="S1491" s="9"/>
      <c r="T1491" s="9"/>
      <c r="U1491" s="8"/>
      <c r="V1491" s="9"/>
      <c r="W1491" s="9"/>
      <c r="X1491" s="9"/>
      <c r="Y1491" s="8"/>
      <c r="Z1491" s="9"/>
      <c r="AA1491" s="8"/>
      <c r="AT1491" s="8"/>
      <c r="AV1491" s="31"/>
      <c r="AY1491" s="31"/>
      <c r="AZ1491" s="21"/>
      <c r="BA1491" s="23"/>
      <c r="BN1491" s="18"/>
      <c r="BP1491" s="54"/>
      <c r="BR1491" s="54"/>
      <c r="BT1491" s="18"/>
      <c r="BV1491" s="18"/>
      <c r="BW1491" s="18"/>
      <c r="CD1491" s="18"/>
      <c r="CG1491" s="18"/>
      <c r="CR1491" s="18"/>
      <c r="CV1491" s="18"/>
      <c r="DA1491" s="18"/>
      <c r="DL1491" s="18"/>
      <c r="DN1491" s="18"/>
      <c r="DS1491" s="43" t="s">
        <v>397</v>
      </c>
    </row>
    <row r="1492" spans="4:123" x14ac:dyDescent="0.25">
      <c r="D1492" s="12"/>
      <c r="E1492" s="14"/>
      <c r="H1492" s="16"/>
      <c r="I1492" s="11"/>
      <c r="J1492" s="39"/>
      <c r="K1492" s="39"/>
      <c r="L1492" s="39"/>
      <c r="M1492" s="39"/>
      <c r="N1492" s="42"/>
      <c r="O1492" s="8"/>
      <c r="P1492" s="9"/>
      <c r="Q1492" s="9"/>
      <c r="R1492" s="8"/>
      <c r="S1492" s="9"/>
      <c r="T1492" s="9"/>
      <c r="U1492" s="8"/>
      <c r="V1492" s="9"/>
      <c r="W1492" s="9"/>
      <c r="X1492" s="9"/>
      <c r="Y1492" s="8"/>
      <c r="Z1492" s="9"/>
      <c r="AA1492" s="8"/>
      <c r="AT1492" s="8"/>
      <c r="AV1492" s="31"/>
      <c r="AY1492" s="31"/>
      <c r="AZ1492" s="21"/>
      <c r="BA1492" s="23"/>
      <c r="BN1492" s="18"/>
      <c r="BP1492" s="54"/>
      <c r="BR1492" s="54"/>
      <c r="BT1492" s="18"/>
      <c r="BV1492" s="18"/>
      <c r="BW1492" s="18"/>
      <c r="CD1492" s="18"/>
      <c r="CG1492" s="18"/>
      <c r="CR1492" s="18"/>
      <c r="CV1492" s="18"/>
      <c r="DA1492" s="18"/>
      <c r="DL1492" s="18"/>
      <c r="DN1492" s="18"/>
      <c r="DS1492" s="43" t="s">
        <v>397</v>
      </c>
    </row>
    <row r="1493" spans="4:123" x14ac:dyDescent="0.25">
      <c r="D1493" s="12"/>
      <c r="E1493" s="14"/>
      <c r="H1493" s="16"/>
      <c r="I1493" s="11"/>
      <c r="J1493" s="39"/>
      <c r="K1493" s="39"/>
      <c r="L1493" s="39"/>
      <c r="M1493" s="39"/>
      <c r="N1493" s="42"/>
      <c r="O1493" s="8"/>
      <c r="P1493" s="9"/>
      <c r="Q1493" s="9"/>
      <c r="R1493" s="8"/>
      <c r="S1493" s="9"/>
      <c r="T1493" s="9"/>
      <c r="U1493" s="8"/>
      <c r="V1493" s="9"/>
      <c r="W1493" s="9"/>
      <c r="X1493" s="9"/>
      <c r="Y1493" s="8"/>
      <c r="Z1493" s="9"/>
      <c r="AA1493" s="8"/>
      <c r="AT1493" s="8"/>
      <c r="AV1493" s="31"/>
      <c r="AY1493" s="31"/>
      <c r="AZ1493" s="21"/>
      <c r="BA1493" s="23"/>
      <c r="BN1493" s="18"/>
      <c r="BP1493" s="54"/>
      <c r="BR1493" s="54"/>
      <c r="BT1493" s="18"/>
      <c r="BV1493" s="18"/>
      <c r="BW1493" s="18"/>
      <c r="CD1493" s="18"/>
      <c r="CG1493" s="18"/>
      <c r="CR1493" s="18"/>
      <c r="CV1493" s="18"/>
      <c r="DA1493" s="18"/>
      <c r="DL1493" s="18"/>
      <c r="DN1493" s="18"/>
      <c r="DS1493" s="43" t="s">
        <v>397</v>
      </c>
    </row>
    <row r="1494" spans="4:123" x14ac:dyDescent="0.25">
      <c r="D1494" s="12"/>
      <c r="E1494" s="14"/>
      <c r="H1494" s="16"/>
      <c r="I1494" s="11"/>
      <c r="J1494" s="39"/>
      <c r="K1494" s="39"/>
      <c r="L1494" s="39"/>
      <c r="M1494" s="39"/>
      <c r="N1494" s="42"/>
      <c r="O1494" s="8"/>
      <c r="P1494" s="9"/>
      <c r="Q1494" s="9"/>
      <c r="R1494" s="8"/>
      <c r="S1494" s="9"/>
      <c r="T1494" s="9"/>
      <c r="U1494" s="8"/>
      <c r="V1494" s="9"/>
      <c r="W1494" s="9"/>
      <c r="X1494" s="9"/>
      <c r="Y1494" s="8"/>
      <c r="Z1494" s="9"/>
      <c r="AA1494" s="8"/>
      <c r="AT1494" s="8"/>
      <c r="AV1494" s="31"/>
      <c r="AY1494" s="31"/>
      <c r="AZ1494" s="21"/>
      <c r="BA1494" s="23"/>
      <c r="BN1494" s="18"/>
      <c r="BP1494" s="54"/>
      <c r="BR1494" s="54"/>
      <c r="BT1494" s="18"/>
      <c r="BV1494" s="18"/>
      <c r="BW1494" s="18"/>
      <c r="CD1494" s="18"/>
      <c r="CG1494" s="18"/>
      <c r="CR1494" s="18"/>
      <c r="CV1494" s="18"/>
      <c r="DA1494" s="18"/>
      <c r="DL1494" s="18"/>
      <c r="DN1494" s="18"/>
      <c r="DS1494" s="43" t="s">
        <v>397</v>
      </c>
    </row>
    <row r="1495" spans="4:123" x14ac:dyDescent="0.25">
      <c r="D1495" s="12"/>
      <c r="E1495" s="14"/>
      <c r="H1495" s="16"/>
      <c r="I1495" s="11"/>
      <c r="J1495" s="39"/>
      <c r="K1495" s="39"/>
      <c r="L1495" s="39"/>
      <c r="M1495" s="39"/>
      <c r="N1495" s="42"/>
      <c r="O1495" s="8"/>
      <c r="P1495" s="9"/>
      <c r="Q1495" s="9"/>
      <c r="R1495" s="8"/>
      <c r="S1495" s="9"/>
      <c r="T1495" s="9"/>
      <c r="U1495" s="8"/>
      <c r="V1495" s="9"/>
      <c r="W1495" s="9"/>
      <c r="X1495" s="9"/>
      <c r="Y1495" s="8"/>
      <c r="Z1495" s="9"/>
      <c r="AA1495" s="8"/>
      <c r="AT1495" s="8"/>
      <c r="AV1495" s="31"/>
      <c r="AY1495" s="31"/>
      <c r="AZ1495" s="21"/>
      <c r="BA1495" s="23"/>
      <c r="BN1495" s="18"/>
      <c r="BP1495" s="54"/>
      <c r="BR1495" s="54"/>
      <c r="BT1495" s="18"/>
      <c r="BV1495" s="18"/>
      <c r="BW1495" s="18"/>
      <c r="CD1495" s="18"/>
      <c r="CG1495" s="18"/>
      <c r="CR1495" s="18"/>
      <c r="CV1495" s="18"/>
      <c r="DA1495" s="18"/>
      <c r="DL1495" s="18"/>
      <c r="DN1495" s="18"/>
      <c r="DS1495" s="43" t="s">
        <v>397</v>
      </c>
    </row>
    <row r="1496" spans="4:123" x14ac:dyDescent="0.25">
      <c r="D1496" s="12"/>
      <c r="E1496" s="14"/>
      <c r="H1496" s="16"/>
      <c r="I1496" s="11"/>
      <c r="J1496" s="39"/>
      <c r="K1496" s="39"/>
      <c r="L1496" s="39"/>
      <c r="M1496" s="39"/>
      <c r="N1496" s="42"/>
      <c r="O1496" s="8"/>
      <c r="P1496" s="9"/>
      <c r="Q1496" s="9"/>
      <c r="R1496" s="8"/>
      <c r="S1496" s="9"/>
      <c r="T1496" s="9"/>
      <c r="U1496" s="8"/>
      <c r="V1496" s="9"/>
      <c r="W1496" s="9"/>
      <c r="X1496" s="9"/>
      <c r="Y1496" s="8"/>
      <c r="Z1496" s="9"/>
      <c r="AA1496" s="8"/>
      <c r="AT1496" s="8"/>
      <c r="AV1496" s="31"/>
      <c r="AY1496" s="31"/>
      <c r="AZ1496" s="21"/>
      <c r="BA1496" s="23"/>
      <c r="BN1496" s="18"/>
      <c r="BP1496" s="54"/>
      <c r="BR1496" s="54"/>
      <c r="BT1496" s="18"/>
      <c r="BV1496" s="18"/>
      <c r="BW1496" s="18"/>
      <c r="CD1496" s="18"/>
      <c r="CG1496" s="18"/>
      <c r="CR1496" s="18"/>
      <c r="CV1496" s="18"/>
      <c r="DA1496" s="18"/>
      <c r="DL1496" s="18"/>
      <c r="DN1496" s="18"/>
      <c r="DS1496" s="43" t="s">
        <v>397</v>
      </c>
    </row>
    <row r="1497" spans="4:123" x14ac:dyDescent="0.25">
      <c r="D1497" s="12"/>
      <c r="E1497" s="14"/>
      <c r="H1497" s="16"/>
      <c r="I1497" s="11"/>
      <c r="J1497" s="39"/>
      <c r="K1497" s="39"/>
      <c r="L1497" s="39"/>
      <c r="M1497" s="39"/>
      <c r="N1497" s="42"/>
      <c r="O1497" s="8"/>
      <c r="P1497" s="9"/>
      <c r="Q1497" s="9"/>
      <c r="R1497" s="8"/>
      <c r="S1497" s="9"/>
      <c r="T1497" s="9"/>
      <c r="U1497" s="8"/>
      <c r="V1497" s="9"/>
      <c r="W1497" s="9"/>
      <c r="X1497" s="9"/>
      <c r="Y1497" s="8"/>
      <c r="Z1497" s="9"/>
      <c r="AA1497" s="8"/>
      <c r="AT1497" s="8"/>
      <c r="AV1497" s="31"/>
      <c r="AY1497" s="31"/>
      <c r="AZ1497" s="21"/>
      <c r="BA1497" s="23"/>
      <c r="BN1497" s="18"/>
      <c r="BP1497" s="54"/>
      <c r="BR1497" s="54"/>
      <c r="BT1497" s="18"/>
      <c r="BV1497" s="18"/>
      <c r="BW1497" s="18"/>
      <c r="CD1497" s="18"/>
      <c r="CG1497" s="18"/>
      <c r="CR1497" s="18"/>
      <c r="CV1497" s="18"/>
      <c r="DA1497" s="18"/>
      <c r="DL1497" s="18"/>
      <c r="DN1497" s="18"/>
      <c r="DS1497" s="43" t="s">
        <v>397</v>
      </c>
    </row>
    <row r="1498" spans="4:123" x14ac:dyDescent="0.25">
      <c r="D1498" s="12"/>
      <c r="E1498" s="14"/>
      <c r="H1498" s="16"/>
      <c r="I1498" s="11"/>
      <c r="J1498" s="39"/>
      <c r="K1498" s="39"/>
      <c r="L1498" s="39"/>
      <c r="M1498" s="39"/>
      <c r="N1498" s="42"/>
      <c r="O1498" s="8"/>
      <c r="P1498" s="9"/>
      <c r="Q1498" s="9"/>
      <c r="R1498" s="8"/>
      <c r="S1498" s="9"/>
      <c r="T1498" s="9"/>
      <c r="U1498" s="8"/>
      <c r="V1498" s="9"/>
      <c r="W1498" s="9"/>
      <c r="X1498" s="9"/>
      <c r="Y1498" s="8"/>
      <c r="Z1498" s="9"/>
      <c r="AA1498" s="8"/>
      <c r="AT1498" s="8"/>
      <c r="AV1498" s="31"/>
      <c r="AY1498" s="31"/>
      <c r="AZ1498" s="21"/>
      <c r="BA1498" s="23"/>
      <c r="BN1498" s="18"/>
      <c r="BP1498" s="54"/>
      <c r="BR1498" s="54"/>
      <c r="BT1498" s="18"/>
      <c r="BV1498" s="18"/>
      <c r="BW1498" s="18"/>
      <c r="CD1498" s="18"/>
      <c r="CG1498" s="18"/>
      <c r="CR1498" s="18"/>
      <c r="CV1498" s="18"/>
      <c r="DA1498" s="18"/>
      <c r="DL1498" s="18"/>
      <c r="DN1498" s="18"/>
      <c r="DS1498" s="43" t="s">
        <v>397</v>
      </c>
    </row>
    <row r="1499" spans="4:123" x14ac:dyDescent="0.25">
      <c r="D1499" s="12"/>
      <c r="E1499" s="14"/>
      <c r="H1499" s="16"/>
      <c r="I1499" s="11"/>
      <c r="J1499" s="39"/>
      <c r="K1499" s="39"/>
      <c r="L1499" s="39"/>
      <c r="M1499" s="39"/>
      <c r="N1499" s="42"/>
      <c r="O1499" s="8"/>
      <c r="P1499" s="9"/>
      <c r="Q1499" s="9"/>
      <c r="R1499" s="8"/>
      <c r="S1499" s="9"/>
      <c r="T1499" s="9"/>
      <c r="U1499" s="8"/>
      <c r="V1499" s="9"/>
      <c r="W1499" s="9"/>
      <c r="X1499" s="9"/>
      <c r="Y1499" s="8"/>
      <c r="Z1499" s="9"/>
      <c r="AA1499" s="8"/>
      <c r="AT1499" s="8"/>
      <c r="AV1499" s="31"/>
      <c r="AY1499" s="31"/>
      <c r="AZ1499" s="21"/>
      <c r="BA1499" s="23"/>
      <c r="BN1499" s="18"/>
      <c r="BP1499" s="54"/>
      <c r="BR1499" s="54"/>
      <c r="BT1499" s="18"/>
      <c r="BV1499" s="18"/>
      <c r="BW1499" s="18"/>
      <c r="CD1499" s="18"/>
      <c r="CG1499" s="18"/>
      <c r="CR1499" s="18"/>
      <c r="CV1499" s="18"/>
      <c r="DA1499" s="18"/>
      <c r="DL1499" s="18"/>
      <c r="DN1499" s="18"/>
      <c r="DS1499" s="43" t="s">
        <v>397</v>
      </c>
    </row>
    <row r="1500" spans="4:123" x14ac:dyDescent="0.25">
      <c r="D1500" s="12"/>
      <c r="E1500" s="14"/>
      <c r="H1500" s="16"/>
      <c r="I1500" s="11"/>
      <c r="J1500" s="39"/>
      <c r="K1500" s="39"/>
      <c r="L1500" s="39"/>
      <c r="M1500" s="39"/>
      <c r="N1500" s="42"/>
      <c r="O1500" s="8"/>
      <c r="P1500" s="9"/>
      <c r="Q1500" s="9"/>
      <c r="R1500" s="8"/>
      <c r="S1500" s="9"/>
      <c r="T1500" s="9"/>
      <c r="U1500" s="8"/>
      <c r="V1500" s="9"/>
      <c r="W1500" s="9"/>
      <c r="X1500" s="9"/>
      <c r="Y1500" s="8"/>
      <c r="Z1500" s="9"/>
      <c r="AA1500" s="8"/>
      <c r="AT1500" s="8"/>
      <c r="AV1500" s="31"/>
      <c r="AY1500" s="31"/>
      <c r="AZ1500" s="21"/>
      <c r="BA1500" s="23"/>
      <c r="BN1500" s="18"/>
      <c r="BP1500" s="54"/>
      <c r="BR1500" s="54"/>
      <c r="BT1500" s="18"/>
      <c r="BV1500" s="18"/>
      <c r="BW1500" s="18"/>
      <c r="CD1500" s="18"/>
      <c r="CG1500" s="18"/>
      <c r="CR1500" s="18"/>
      <c r="CV1500" s="18"/>
      <c r="DA1500" s="18"/>
      <c r="DL1500" s="18"/>
      <c r="DN1500" s="18"/>
      <c r="DS1500" s="43" t="s">
        <v>397</v>
      </c>
    </row>
    <row r="1501" spans="4:123" x14ac:dyDescent="0.25">
      <c r="D1501" s="12"/>
      <c r="E1501" s="14"/>
      <c r="H1501" s="16"/>
      <c r="I1501" s="11"/>
      <c r="J1501" s="39"/>
      <c r="K1501" s="39"/>
      <c r="L1501" s="39"/>
      <c r="M1501" s="39"/>
      <c r="N1501" s="42"/>
      <c r="O1501" s="8"/>
      <c r="P1501" s="9"/>
      <c r="Q1501" s="9"/>
      <c r="R1501" s="8"/>
      <c r="S1501" s="9"/>
      <c r="T1501" s="9"/>
      <c r="U1501" s="8"/>
      <c r="V1501" s="9"/>
      <c r="W1501" s="9"/>
      <c r="X1501" s="9"/>
      <c r="Y1501" s="8"/>
      <c r="Z1501" s="9"/>
      <c r="AA1501" s="8"/>
      <c r="AT1501" s="8"/>
      <c r="AV1501" s="31"/>
      <c r="AY1501" s="31"/>
      <c r="AZ1501" s="21"/>
      <c r="BA1501" s="23"/>
      <c r="BN1501" s="18"/>
      <c r="BP1501" s="54"/>
      <c r="BR1501" s="54"/>
      <c r="BT1501" s="18"/>
      <c r="BV1501" s="18"/>
      <c r="BW1501" s="18"/>
      <c r="CD1501" s="18"/>
      <c r="CG1501" s="18"/>
      <c r="CR1501" s="18"/>
      <c r="CV1501" s="18"/>
      <c r="DA1501" s="18"/>
      <c r="DL1501" s="18"/>
      <c r="DN1501" s="18"/>
      <c r="DS1501" s="43" t="s">
        <v>397</v>
      </c>
    </row>
    <row r="1502" spans="4:123" x14ac:dyDescent="0.25">
      <c r="D1502" s="12"/>
      <c r="E1502" s="14"/>
      <c r="H1502" s="16"/>
      <c r="I1502" s="11"/>
      <c r="J1502" s="39"/>
      <c r="K1502" s="39"/>
      <c r="L1502" s="39"/>
      <c r="M1502" s="39"/>
      <c r="N1502" s="42"/>
      <c r="O1502" s="8"/>
      <c r="P1502" s="9"/>
      <c r="Q1502" s="9"/>
      <c r="R1502" s="8"/>
      <c r="S1502" s="9"/>
      <c r="T1502" s="9"/>
      <c r="U1502" s="8"/>
      <c r="V1502" s="9"/>
      <c r="W1502" s="9"/>
      <c r="X1502" s="9"/>
      <c r="Y1502" s="8"/>
      <c r="Z1502" s="9"/>
      <c r="AA1502" s="8"/>
      <c r="AT1502" s="8"/>
      <c r="AV1502" s="31"/>
      <c r="AY1502" s="31"/>
      <c r="AZ1502" s="21"/>
      <c r="BA1502" s="23"/>
      <c r="BN1502" s="18"/>
      <c r="BP1502" s="54"/>
      <c r="BR1502" s="54"/>
      <c r="BT1502" s="18"/>
      <c r="BV1502" s="18"/>
      <c r="BW1502" s="18"/>
      <c r="CD1502" s="18"/>
      <c r="CG1502" s="18"/>
      <c r="CR1502" s="18"/>
      <c r="CV1502" s="18"/>
      <c r="DA1502" s="18"/>
      <c r="DL1502" s="18"/>
      <c r="DN1502" s="18"/>
      <c r="DS1502" s="43" t="s">
        <v>397</v>
      </c>
    </row>
    <row r="1503" spans="4:123" x14ac:dyDescent="0.25">
      <c r="D1503" s="12"/>
      <c r="E1503" s="14"/>
      <c r="H1503" s="16"/>
      <c r="I1503" s="11"/>
      <c r="J1503" s="39"/>
      <c r="K1503" s="39"/>
      <c r="L1503" s="39"/>
      <c r="M1503" s="39"/>
      <c r="N1503" s="42"/>
      <c r="O1503" s="8"/>
      <c r="P1503" s="9"/>
      <c r="Q1503" s="9"/>
      <c r="R1503" s="8"/>
      <c r="S1503" s="9"/>
      <c r="T1503" s="9"/>
      <c r="U1503" s="8"/>
      <c r="V1503" s="9"/>
      <c r="W1503" s="9"/>
      <c r="X1503" s="9"/>
      <c r="Y1503" s="8"/>
      <c r="Z1503" s="9"/>
      <c r="AA1503" s="8"/>
      <c r="AT1503" s="8"/>
      <c r="AV1503" s="31"/>
      <c r="AY1503" s="31"/>
      <c r="AZ1503" s="21"/>
      <c r="BA1503" s="23"/>
      <c r="BN1503" s="18"/>
      <c r="BP1503" s="54"/>
      <c r="BR1503" s="54"/>
      <c r="BT1503" s="18"/>
      <c r="BV1503" s="18"/>
      <c r="BW1503" s="18"/>
      <c r="CD1503" s="18"/>
      <c r="CG1503" s="18"/>
      <c r="CR1503" s="18"/>
      <c r="CV1503" s="18"/>
      <c r="DA1503" s="18"/>
      <c r="DL1503" s="18"/>
      <c r="DN1503" s="18"/>
      <c r="DS1503" s="43" t="s">
        <v>397</v>
      </c>
    </row>
    <row r="1504" spans="4:123" x14ac:dyDescent="0.25">
      <c r="D1504" s="12"/>
      <c r="E1504" s="14"/>
      <c r="H1504" s="16"/>
      <c r="I1504" s="11"/>
      <c r="J1504" s="39"/>
      <c r="K1504" s="39"/>
      <c r="L1504" s="39"/>
      <c r="M1504" s="39"/>
      <c r="N1504" s="42"/>
      <c r="O1504" s="8"/>
      <c r="P1504" s="9"/>
      <c r="Q1504" s="9"/>
      <c r="R1504" s="8"/>
      <c r="S1504" s="9"/>
      <c r="T1504" s="9"/>
      <c r="U1504" s="8"/>
      <c r="V1504" s="9"/>
      <c r="W1504" s="9"/>
      <c r="X1504" s="9"/>
      <c r="Y1504" s="8"/>
      <c r="Z1504" s="9"/>
      <c r="AA1504" s="8"/>
      <c r="AT1504" s="8"/>
      <c r="AV1504" s="31"/>
      <c r="AY1504" s="31"/>
      <c r="AZ1504" s="21"/>
      <c r="BA1504" s="23"/>
      <c r="BN1504" s="18"/>
      <c r="BP1504" s="54"/>
      <c r="BR1504" s="54"/>
      <c r="BT1504" s="18"/>
      <c r="BV1504" s="18"/>
      <c r="BW1504" s="18"/>
      <c r="CD1504" s="18"/>
      <c r="CG1504" s="18"/>
      <c r="CR1504" s="18"/>
      <c r="CV1504" s="18"/>
      <c r="DA1504" s="18"/>
      <c r="DL1504" s="18"/>
      <c r="DN1504" s="18"/>
      <c r="DS1504" s="43" t="s">
        <v>397</v>
      </c>
    </row>
    <row r="1505" spans="4:123" x14ac:dyDescent="0.25">
      <c r="D1505" s="12"/>
      <c r="E1505" s="14"/>
      <c r="H1505" s="16"/>
      <c r="I1505" s="11"/>
      <c r="J1505" s="39"/>
      <c r="K1505" s="39"/>
      <c r="L1505" s="39"/>
      <c r="M1505" s="39"/>
      <c r="N1505" s="42"/>
      <c r="O1505" s="8"/>
      <c r="P1505" s="9"/>
      <c r="Q1505" s="9"/>
      <c r="R1505" s="8"/>
      <c r="S1505" s="9"/>
      <c r="T1505" s="9"/>
      <c r="U1505" s="8"/>
      <c r="V1505" s="9"/>
      <c r="W1505" s="9"/>
      <c r="X1505" s="9"/>
      <c r="Y1505" s="8"/>
      <c r="Z1505" s="9"/>
      <c r="AA1505" s="8"/>
      <c r="AT1505" s="8"/>
      <c r="AV1505" s="31"/>
      <c r="AY1505" s="31"/>
      <c r="AZ1505" s="21"/>
      <c r="BA1505" s="23"/>
      <c r="BN1505" s="18"/>
      <c r="BP1505" s="54"/>
      <c r="BR1505" s="54"/>
      <c r="BT1505" s="18"/>
      <c r="BV1505" s="18"/>
      <c r="BW1505" s="18"/>
      <c r="CD1505" s="18"/>
      <c r="CG1505" s="18"/>
      <c r="CR1505" s="18"/>
      <c r="CV1505" s="18"/>
      <c r="DA1505" s="18"/>
      <c r="DL1505" s="18"/>
      <c r="DN1505" s="18"/>
      <c r="DS1505" s="43" t="s">
        <v>397</v>
      </c>
    </row>
    <row r="1506" spans="4:123" x14ac:dyDescent="0.25">
      <c r="D1506" s="12"/>
      <c r="E1506" s="14"/>
      <c r="H1506" s="16"/>
      <c r="I1506" s="11"/>
      <c r="J1506" s="39"/>
      <c r="K1506" s="39"/>
      <c r="L1506" s="39"/>
      <c r="M1506" s="39"/>
      <c r="N1506" s="42"/>
      <c r="O1506" s="8"/>
      <c r="P1506" s="9"/>
      <c r="Q1506" s="9"/>
      <c r="R1506" s="8"/>
      <c r="S1506" s="9"/>
      <c r="T1506" s="9"/>
      <c r="U1506" s="8"/>
      <c r="V1506" s="9"/>
      <c r="W1506" s="9"/>
      <c r="X1506" s="9"/>
      <c r="Y1506" s="8"/>
      <c r="Z1506" s="9"/>
      <c r="AA1506" s="8"/>
      <c r="AT1506" s="8"/>
      <c r="AV1506" s="31"/>
      <c r="AY1506" s="31"/>
      <c r="AZ1506" s="21"/>
      <c r="BA1506" s="23"/>
      <c r="BN1506" s="18"/>
      <c r="BP1506" s="54"/>
      <c r="BR1506" s="54"/>
      <c r="BT1506" s="18"/>
      <c r="BV1506" s="18"/>
      <c r="BW1506" s="18"/>
      <c r="CD1506" s="18"/>
      <c r="CG1506" s="18"/>
      <c r="CR1506" s="18"/>
      <c r="CV1506" s="18"/>
      <c r="DA1506" s="18"/>
      <c r="DL1506" s="18"/>
      <c r="DN1506" s="18"/>
      <c r="DS1506" s="43" t="s">
        <v>397</v>
      </c>
    </row>
    <row r="1507" spans="4:123" x14ac:dyDescent="0.25">
      <c r="D1507" s="12"/>
      <c r="E1507" s="14"/>
      <c r="H1507" s="16"/>
      <c r="I1507" s="11"/>
      <c r="J1507" s="39"/>
      <c r="K1507" s="39"/>
      <c r="L1507" s="39"/>
      <c r="M1507" s="39"/>
      <c r="N1507" s="42"/>
      <c r="O1507" s="8"/>
      <c r="P1507" s="9"/>
      <c r="Q1507" s="9"/>
      <c r="R1507" s="8"/>
      <c r="S1507" s="9"/>
      <c r="T1507" s="9"/>
      <c r="U1507" s="8"/>
      <c r="V1507" s="9"/>
      <c r="W1507" s="9"/>
      <c r="X1507" s="9"/>
      <c r="Y1507" s="8"/>
      <c r="Z1507" s="9"/>
      <c r="AA1507" s="8"/>
      <c r="AT1507" s="8"/>
      <c r="AV1507" s="31"/>
      <c r="AY1507" s="31"/>
      <c r="AZ1507" s="21"/>
      <c r="BA1507" s="23"/>
      <c r="BN1507" s="18"/>
      <c r="BP1507" s="54"/>
      <c r="BR1507" s="54"/>
      <c r="BT1507" s="18"/>
      <c r="BV1507" s="18"/>
      <c r="BW1507" s="18"/>
      <c r="CD1507" s="18"/>
      <c r="CG1507" s="18"/>
      <c r="CR1507" s="18"/>
      <c r="CV1507" s="18"/>
      <c r="DA1507" s="18"/>
      <c r="DL1507" s="18"/>
      <c r="DN1507" s="18"/>
      <c r="DS1507" s="43" t="s">
        <v>397</v>
      </c>
    </row>
    <row r="1508" spans="4:123" x14ac:dyDescent="0.25">
      <c r="D1508" s="12"/>
      <c r="E1508" s="14"/>
      <c r="H1508" s="16"/>
      <c r="I1508" s="11"/>
      <c r="J1508" s="39"/>
      <c r="K1508" s="39"/>
      <c r="L1508" s="39"/>
      <c r="M1508" s="39"/>
      <c r="N1508" s="42"/>
      <c r="O1508" s="8"/>
      <c r="P1508" s="9"/>
      <c r="Q1508" s="9"/>
      <c r="R1508" s="8"/>
      <c r="S1508" s="9"/>
      <c r="T1508" s="9"/>
      <c r="U1508" s="8"/>
      <c r="V1508" s="9"/>
      <c r="W1508" s="9"/>
      <c r="X1508" s="9"/>
      <c r="Y1508" s="8"/>
      <c r="Z1508" s="9"/>
      <c r="AA1508" s="8"/>
      <c r="AT1508" s="8"/>
      <c r="AV1508" s="31"/>
      <c r="AY1508" s="31"/>
      <c r="AZ1508" s="21"/>
      <c r="BA1508" s="23"/>
      <c r="BN1508" s="18"/>
      <c r="BP1508" s="54"/>
      <c r="BR1508" s="54"/>
      <c r="BT1508" s="18"/>
      <c r="BV1508" s="18"/>
      <c r="BW1508" s="18"/>
      <c r="CD1508" s="18"/>
      <c r="CG1508" s="18"/>
      <c r="CR1508" s="18"/>
      <c r="CV1508" s="18"/>
      <c r="DA1508" s="18"/>
      <c r="DL1508" s="18"/>
      <c r="DN1508" s="18"/>
      <c r="DS1508" s="43" t="s">
        <v>397</v>
      </c>
    </row>
    <row r="1509" spans="4:123" x14ac:dyDescent="0.25">
      <c r="D1509" s="12"/>
      <c r="E1509" s="14"/>
      <c r="H1509" s="16"/>
      <c r="I1509" s="11"/>
      <c r="J1509" s="39"/>
      <c r="K1509" s="39"/>
      <c r="L1509" s="39"/>
      <c r="M1509" s="39"/>
      <c r="N1509" s="42"/>
      <c r="O1509" s="8"/>
      <c r="P1509" s="9"/>
      <c r="Q1509" s="9"/>
      <c r="R1509" s="8"/>
      <c r="S1509" s="9"/>
      <c r="T1509" s="9"/>
      <c r="U1509" s="8"/>
      <c r="V1509" s="9"/>
      <c r="W1509" s="9"/>
      <c r="X1509" s="9"/>
      <c r="Y1509" s="8"/>
      <c r="Z1509" s="9"/>
      <c r="AA1509" s="8"/>
      <c r="AT1509" s="8"/>
      <c r="AV1509" s="31"/>
      <c r="AY1509" s="31"/>
      <c r="AZ1509" s="21"/>
      <c r="BA1509" s="23"/>
      <c r="BN1509" s="18"/>
      <c r="BP1509" s="54"/>
      <c r="BR1509" s="54"/>
      <c r="BT1509" s="18"/>
      <c r="BV1509" s="18"/>
      <c r="BW1509" s="18"/>
      <c r="CD1509" s="18"/>
      <c r="CG1509" s="18"/>
      <c r="CR1509" s="18"/>
      <c r="CV1509" s="18"/>
      <c r="DA1509" s="18"/>
      <c r="DL1509" s="18"/>
      <c r="DN1509" s="18"/>
      <c r="DS1509" s="43" t="s">
        <v>397</v>
      </c>
    </row>
    <row r="1510" spans="4:123" x14ac:dyDescent="0.25">
      <c r="D1510" s="12"/>
      <c r="E1510" s="14"/>
      <c r="H1510" s="16"/>
      <c r="I1510" s="11"/>
      <c r="J1510" s="39"/>
      <c r="K1510" s="39"/>
      <c r="L1510" s="39"/>
      <c r="M1510" s="39"/>
      <c r="N1510" s="42"/>
      <c r="O1510" s="8"/>
      <c r="P1510" s="9"/>
      <c r="Q1510" s="9"/>
      <c r="R1510" s="8"/>
      <c r="S1510" s="9"/>
      <c r="T1510" s="9"/>
      <c r="U1510" s="8"/>
      <c r="V1510" s="9"/>
      <c r="W1510" s="9"/>
      <c r="X1510" s="9"/>
      <c r="Y1510" s="8"/>
      <c r="Z1510" s="9"/>
      <c r="AA1510" s="8"/>
      <c r="AT1510" s="8"/>
      <c r="AV1510" s="31"/>
      <c r="AY1510" s="31"/>
      <c r="AZ1510" s="21"/>
      <c r="BA1510" s="23"/>
      <c r="BN1510" s="18"/>
      <c r="BP1510" s="54"/>
      <c r="BR1510" s="54"/>
      <c r="BT1510" s="18"/>
      <c r="BV1510" s="18"/>
      <c r="BW1510" s="18"/>
      <c r="CD1510" s="18"/>
      <c r="CG1510" s="18"/>
      <c r="CR1510" s="18"/>
      <c r="CV1510" s="18"/>
      <c r="DA1510" s="18"/>
      <c r="DL1510" s="18"/>
      <c r="DN1510" s="18"/>
      <c r="DS1510" s="43" t="s">
        <v>397</v>
      </c>
    </row>
    <row r="1511" spans="4:123" x14ac:dyDescent="0.25">
      <c r="D1511" s="12"/>
      <c r="E1511" s="14"/>
      <c r="H1511" s="16"/>
      <c r="I1511" s="11"/>
      <c r="J1511" s="39"/>
      <c r="K1511" s="39"/>
      <c r="L1511" s="39"/>
      <c r="M1511" s="39"/>
      <c r="N1511" s="42"/>
      <c r="O1511" s="8"/>
      <c r="P1511" s="9"/>
      <c r="Q1511" s="9"/>
      <c r="R1511" s="8"/>
      <c r="S1511" s="9"/>
      <c r="T1511" s="9"/>
      <c r="U1511" s="8"/>
      <c r="V1511" s="9"/>
      <c r="W1511" s="9"/>
      <c r="X1511" s="9"/>
      <c r="Y1511" s="8"/>
      <c r="Z1511" s="9"/>
      <c r="AA1511" s="8"/>
      <c r="AT1511" s="8"/>
      <c r="AV1511" s="31"/>
      <c r="AY1511" s="31"/>
      <c r="AZ1511" s="21"/>
      <c r="BA1511" s="23"/>
      <c r="BN1511" s="18"/>
      <c r="BP1511" s="54"/>
      <c r="BR1511" s="54"/>
      <c r="BT1511" s="18"/>
      <c r="BV1511" s="18"/>
      <c r="BW1511" s="18"/>
      <c r="CD1511" s="18"/>
      <c r="CG1511" s="18"/>
      <c r="CR1511" s="18"/>
      <c r="CV1511" s="18"/>
      <c r="DA1511" s="18"/>
      <c r="DL1511" s="18"/>
      <c r="DN1511" s="18"/>
      <c r="DS1511" s="43" t="s">
        <v>397</v>
      </c>
    </row>
    <row r="1512" spans="4:123" x14ac:dyDescent="0.25">
      <c r="D1512" s="12"/>
      <c r="E1512" s="14"/>
      <c r="H1512" s="16"/>
      <c r="I1512" s="11"/>
      <c r="J1512" s="39"/>
      <c r="K1512" s="39"/>
      <c r="L1512" s="39"/>
      <c r="M1512" s="39"/>
      <c r="N1512" s="42"/>
      <c r="O1512" s="8"/>
      <c r="P1512" s="9"/>
      <c r="Q1512" s="9"/>
      <c r="R1512" s="8"/>
      <c r="S1512" s="9"/>
      <c r="T1512" s="9"/>
      <c r="U1512" s="8"/>
      <c r="V1512" s="9"/>
      <c r="W1512" s="9"/>
      <c r="X1512" s="9"/>
      <c r="Y1512" s="8"/>
      <c r="Z1512" s="9"/>
      <c r="AA1512" s="8"/>
      <c r="AT1512" s="8"/>
      <c r="AV1512" s="31"/>
      <c r="AY1512" s="31"/>
      <c r="AZ1512" s="21"/>
      <c r="BA1512" s="23"/>
      <c r="BN1512" s="18"/>
      <c r="BP1512" s="54"/>
      <c r="BR1512" s="54"/>
      <c r="BT1512" s="18"/>
      <c r="BV1512" s="18"/>
      <c r="BW1512" s="18"/>
      <c r="CD1512" s="18"/>
      <c r="CG1512" s="18"/>
      <c r="CR1512" s="18"/>
      <c r="CV1512" s="18"/>
      <c r="DA1512" s="18"/>
      <c r="DL1512" s="18"/>
      <c r="DN1512" s="18"/>
      <c r="DS1512" s="43" t="s">
        <v>397</v>
      </c>
    </row>
    <row r="1513" spans="4:123" x14ac:dyDescent="0.25">
      <c r="D1513" s="12"/>
      <c r="E1513" s="14"/>
      <c r="H1513" s="16"/>
      <c r="I1513" s="11"/>
      <c r="J1513" s="39"/>
      <c r="K1513" s="39"/>
      <c r="L1513" s="39"/>
      <c r="M1513" s="39"/>
      <c r="N1513" s="42"/>
      <c r="O1513" s="8"/>
      <c r="P1513" s="9"/>
      <c r="Q1513" s="9"/>
      <c r="R1513" s="8"/>
      <c r="S1513" s="9"/>
      <c r="T1513" s="9"/>
      <c r="U1513" s="8"/>
      <c r="V1513" s="9"/>
      <c r="W1513" s="9"/>
      <c r="X1513" s="9"/>
      <c r="Y1513" s="8"/>
      <c r="Z1513" s="9"/>
      <c r="AA1513" s="8"/>
      <c r="AT1513" s="8"/>
      <c r="AV1513" s="31"/>
      <c r="AY1513" s="31"/>
      <c r="AZ1513" s="21"/>
      <c r="BA1513" s="23"/>
      <c r="BN1513" s="18"/>
      <c r="BP1513" s="54"/>
      <c r="BR1513" s="54"/>
      <c r="BT1513" s="18"/>
      <c r="BV1513" s="18"/>
      <c r="BW1513" s="18"/>
      <c r="CD1513" s="18"/>
      <c r="CG1513" s="18"/>
      <c r="CR1513" s="18"/>
      <c r="CV1513" s="18"/>
      <c r="DA1513" s="18"/>
      <c r="DL1513" s="18"/>
      <c r="DN1513" s="18"/>
      <c r="DS1513" s="43" t="s">
        <v>397</v>
      </c>
    </row>
    <row r="1514" spans="4:123" x14ac:dyDescent="0.25">
      <c r="D1514" s="12"/>
      <c r="E1514" s="14"/>
      <c r="H1514" s="16"/>
      <c r="I1514" s="11"/>
      <c r="J1514" s="39"/>
      <c r="K1514" s="39"/>
      <c r="L1514" s="39"/>
      <c r="M1514" s="39"/>
      <c r="N1514" s="42"/>
      <c r="O1514" s="8"/>
      <c r="P1514" s="9"/>
      <c r="Q1514" s="9"/>
      <c r="R1514" s="8"/>
      <c r="S1514" s="9"/>
      <c r="T1514" s="9"/>
      <c r="U1514" s="8"/>
      <c r="V1514" s="9"/>
      <c r="W1514" s="9"/>
      <c r="X1514" s="9"/>
      <c r="Y1514" s="8"/>
      <c r="Z1514" s="9"/>
      <c r="AA1514" s="8"/>
      <c r="AT1514" s="8"/>
      <c r="AV1514" s="31"/>
      <c r="AY1514" s="31"/>
      <c r="AZ1514" s="21"/>
      <c r="BA1514" s="23"/>
      <c r="BN1514" s="18"/>
      <c r="BP1514" s="54"/>
      <c r="BR1514" s="54"/>
      <c r="BT1514" s="18"/>
      <c r="BV1514" s="18"/>
      <c r="BW1514" s="18"/>
      <c r="CD1514" s="18"/>
      <c r="CG1514" s="18"/>
      <c r="CR1514" s="18"/>
      <c r="CV1514" s="18"/>
      <c r="DA1514" s="18"/>
      <c r="DL1514" s="18"/>
      <c r="DN1514" s="18"/>
      <c r="DS1514" s="43" t="s">
        <v>397</v>
      </c>
    </row>
    <row r="1515" spans="4:123" x14ac:dyDescent="0.25">
      <c r="D1515" s="12"/>
      <c r="E1515" s="14"/>
      <c r="H1515" s="16"/>
      <c r="I1515" s="11"/>
      <c r="J1515" s="39"/>
      <c r="K1515" s="39"/>
      <c r="L1515" s="39"/>
      <c r="M1515" s="39"/>
      <c r="N1515" s="42"/>
      <c r="O1515" s="8"/>
      <c r="P1515" s="9"/>
      <c r="Q1515" s="9"/>
      <c r="R1515" s="8"/>
      <c r="S1515" s="9"/>
      <c r="T1515" s="9"/>
      <c r="U1515" s="8"/>
      <c r="V1515" s="9"/>
      <c r="W1515" s="9"/>
      <c r="X1515" s="9"/>
      <c r="Y1515" s="8"/>
      <c r="Z1515" s="9"/>
      <c r="AA1515" s="8"/>
      <c r="AT1515" s="8"/>
      <c r="AV1515" s="31"/>
      <c r="AY1515" s="31"/>
      <c r="AZ1515" s="21"/>
      <c r="BA1515" s="23"/>
      <c r="BN1515" s="18"/>
      <c r="BP1515" s="54"/>
      <c r="BR1515" s="54"/>
      <c r="BT1515" s="18"/>
      <c r="BV1515" s="18"/>
      <c r="BW1515" s="18"/>
      <c r="CD1515" s="18"/>
      <c r="CG1515" s="18"/>
      <c r="CR1515" s="18"/>
      <c r="CV1515" s="18"/>
      <c r="DA1515" s="18"/>
      <c r="DL1515" s="18"/>
      <c r="DN1515" s="18"/>
      <c r="DS1515" s="43" t="s">
        <v>397</v>
      </c>
    </row>
    <row r="1516" spans="4:123" x14ac:dyDescent="0.25">
      <c r="D1516" s="12"/>
      <c r="E1516" s="14"/>
      <c r="H1516" s="16"/>
      <c r="I1516" s="11"/>
      <c r="J1516" s="39"/>
      <c r="K1516" s="39"/>
      <c r="L1516" s="39"/>
      <c r="M1516" s="39"/>
      <c r="N1516" s="42"/>
      <c r="O1516" s="8"/>
      <c r="P1516" s="9"/>
      <c r="Q1516" s="9"/>
      <c r="R1516" s="8"/>
      <c r="S1516" s="9"/>
      <c r="T1516" s="9"/>
      <c r="U1516" s="8"/>
      <c r="V1516" s="9"/>
      <c r="W1516" s="9"/>
      <c r="X1516" s="9"/>
      <c r="Y1516" s="8"/>
      <c r="Z1516" s="9"/>
      <c r="AA1516" s="8"/>
      <c r="AT1516" s="8"/>
      <c r="AV1516" s="31"/>
      <c r="AY1516" s="31"/>
      <c r="AZ1516" s="21"/>
      <c r="BA1516" s="23"/>
      <c r="BN1516" s="18"/>
      <c r="BP1516" s="54"/>
      <c r="BR1516" s="54"/>
      <c r="BT1516" s="18"/>
      <c r="BV1516" s="18"/>
      <c r="BW1516" s="18"/>
      <c r="CD1516" s="18"/>
      <c r="CG1516" s="18"/>
      <c r="CR1516" s="18"/>
      <c r="CV1516" s="18"/>
      <c r="DA1516" s="18"/>
      <c r="DL1516" s="18"/>
      <c r="DN1516" s="18"/>
      <c r="DS1516" s="43" t="s">
        <v>397</v>
      </c>
    </row>
    <row r="1517" spans="4:123" x14ac:dyDescent="0.25">
      <c r="D1517" s="12"/>
      <c r="E1517" s="14"/>
      <c r="H1517" s="16"/>
      <c r="I1517" s="11"/>
      <c r="J1517" s="39"/>
      <c r="K1517" s="39"/>
      <c r="L1517" s="39"/>
      <c r="M1517" s="39"/>
      <c r="N1517" s="42"/>
      <c r="O1517" s="8"/>
      <c r="P1517" s="9"/>
      <c r="Q1517" s="9"/>
      <c r="R1517" s="8"/>
      <c r="S1517" s="9"/>
      <c r="T1517" s="9"/>
      <c r="U1517" s="8"/>
      <c r="V1517" s="9"/>
      <c r="W1517" s="9"/>
      <c r="X1517" s="9"/>
      <c r="Y1517" s="8"/>
      <c r="Z1517" s="9"/>
      <c r="AA1517" s="8"/>
      <c r="AT1517" s="8"/>
      <c r="AV1517" s="31"/>
      <c r="AY1517" s="31"/>
      <c r="AZ1517" s="21"/>
      <c r="BA1517" s="23"/>
      <c r="BN1517" s="18"/>
      <c r="BP1517" s="54"/>
      <c r="BR1517" s="54"/>
      <c r="BT1517" s="18"/>
      <c r="BV1517" s="18"/>
      <c r="BW1517" s="18"/>
      <c r="CD1517" s="18"/>
      <c r="CG1517" s="18"/>
      <c r="CR1517" s="18"/>
      <c r="CV1517" s="18"/>
      <c r="DA1517" s="18"/>
      <c r="DL1517" s="18"/>
      <c r="DN1517" s="18"/>
      <c r="DS1517" s="43" t="s">
        <v>397</v>
      </c>
    </row>
    <row r="1518" spans="4:123" x14ac:dyDescent="0.25">
      <c r="D1518" s="12"/>
      <c r="E1518" s="14"/>
      <c r="H1518" s="16"/>
      <c r="I1518" s="11"/>
      <c r="J1518" s="39"/>
      <c r="K1518" s="39"/>
      <c r="L1518" s="39"/>
      <c r="M1518" s="39"/>
      <c r="N1518" s="42"/>
      <c r="O1518" s="8"/>
      <c r="P1518" s="9"/>
      <c r="Q1518" s="9"/>
      <c r="R1518" s="8"/>
      <c r="S1518" s="9"/>
      <c r="T1518" s="9"/>
      <c r="U1518" s="8"/>
      <c r="V1518" s="9"/>
      <c r="W1518" s="9"/>
      <c r="X1518" s="9"/>
      <c r="Y1518" s="8"/>
      <c r="Z1518" s="9"/>
      <c r="AA1518" s="8"/>
      <c r="AT1518" s="8"/>
      <c r="AV1518" s="31"/>
      <c r="AY1518" s="31"/>
      <c r="AZ1518" s="21"/>
      <c r="BA1518" s="23"/>
      <c r="BN1518" s="18"/>
      <c r="BP1518" s="54"/>
      <c r="BR1518" s="54"/>
      <c r="BT1518" s="18"/>
      <c r="BV1518" s="18"/>
      <c r="BW1518" s="18"/>
      <c r="CD1518" s="18"/>
      <c r="CG1518" s="18"/>
      <c r="CR1518" s="18"/>
      <c r="CV1518" s="18"/>
      <c r="DA1518" s="18"/>
      <c r="DL1518" s="18"/>
      <c r="DN1518" s="18"/>
      <c r="DS1518" s="43" t="s">
        <v>397</v>
      </c>
    </row>
    <row r="1519" spans="4:123" x14ac:dyDescent="0.25">
      <c r="D1519" s="12"/>
      <c r="E1519" s="14"/>
      <c r="H1519" s="16"/>
      <c r="I1519" s="11"/>
      <c r="J1519" s="39"/>
      <c r="K1519" s="39"/>
      <c r="L1519" s="39"/>
      <c r="M1519" s="39"/>
      <c r="N1519" s="42"/>
      <c r="O1519" s="8"/>
      <c r="P1519" s="9"/>
      <c r="Q1519" s="9"/>
      <c r="R1519" s="8"/>
      <c r="S1519" s="9"/>
      <c r="T1519" s="9"/>
      <c r="U1519" s="8"/>
      <c r="V1519" s="9"/>
      <c r="W1519" s="9"/>
      <c r="X1519" s="9"/>
      <c r="Y1519" s="8"/>
      <c r="Z1519" s="9"/>
      <c r="AA1519" s="8"/>
      <c r="AT1519" s="8"/>
      <c r="AV1519" s="31"/>
      <c r="AY1519" s="31"/>
      <c r="AZ1519" s="21"/>
      <c r="BA1519" s="23"/>
      <c r="BN1519" s="18"/>
      <c r="BP1519" s="54"/>
      <c r="BR1519" s="54"/>
      <c r="BT1519" s="18"/>
      <c r="BV1519" s="18"/>
      <c r="BW1519" s="18"/>
      <c r="CD1519" s="18"/>
      <c r="CG1519" s="18"/>
      <c r="CR1519" s="18"/>
      <c r="CV1519" s="18"/>
      <c r="DA1519" s="18"/>
      <c r="DL1519" s="18"/>
      <c r="DN1519" s="18"/>
      <c r="DS1519" s="43" t="s">
        <v>397</v>
      </c>
    </row>
    <row r="1520" spans="4:123" x14ac:dyDescent="0.25">
      <c r="D1520" s="12"/>
      <c r="E1520" s="14"/>
      <c r="H1520" s="16"/>
      <c r="I1520" s="11"/>
      <c r="J1520" s="39"/>
      <c r="K1520" s="39"/>
      <c r="L1520" s="39"/>
      <c r="M1520" s="39"/>
      <c r="N1520" s="42"/>
      <c r="O1520" s="8"/>
      <c r="P1520" s="9"/>
      <c r="Q1520" s="9"/>
      <c r="R1520" s="8"/>
      <c r="S1520" s="9"/>
      <c r="T1520" s="9"/>
      <c r="U1520" s="8"/>
      <c r="V1520" s="9"/>
      <c r="W1520" s="9"/>
      <c r="X1520" s="9"/>
      <c r="Y1520" s="8"/>
      <c r="Z1520" s="9"/>
      <c r="AA1520" s="8"/>
      <c r="AT1520" s="8"/>
      <c r="AV1520" s="31"/>
      <c r="AY1520" s="31"/>
      <c r="AZ1520" s="21"/>
      <c r="BA1520" s="23"/>
      <c r="BN1520" s="18"/>
      <c r="BP1520" s="54"/>
      <c r="BR1520" s="54"/>
      <c r="BT1520" s="18"/>
      <c r="BV1520" s="18"/>
      <c r="BW1520" s="18"/>
      <c r="CD1520" s="18"/>
      <c r="CG1520" s="18"/>
      <c r="CR1520" s="18"/>
      <c r="CV1520" s="18"/>
      <c r="DA1520" s="18"/>
      <c r="DL1520" s="18"/>
      <c r="DN1520" s="18"/>
      <c r="DS1520" s="43" t="s">
        <v>397</v>
      </c>
    </row>
    <row r="1521" spans="4:123" x14ac:dyDescent="0.25">
      <c r="D1521" s="12"/>
      <c r="E1521" s="14"/>
      <c r="H1521" s="16"/>
      <c r="I1521" s="11"/>
      <c r="J1521" s="39"/>
      <c r="K1521" s="39"/>
      <c r="L1521" s="39"/>
      <c r="M1521" s="39"/>
      <c r="N1521" s="42"/>
      <c r="O1521" s="8"/>
      <c r="P1521" s="9"/>
      <c r="Q1521" s="9"/>
      <c r="R1521" s="8"/>
      <c r="S1521" s="9"/>
      <c r="T1521" s="9"/>
      <c r="U1521" s="8"/>
      <c r="V1521" s="9"/>
      <c r="W1521" s="9"/>
      <c r="X1521" s="9"/>
      <c r="Y1521" s="8"/>
      <c r="Z1521" s="9"/>
      <c r="AA1521" s="8"/>
      <c r="AT1521" s="8"/>
      <c r="AV1521" s="31"/>
      <c r="AY1521" s="31"/>
      <c r="AZ1521" s="21"/>
      <c r="BA1521" s="23"/>
      <c r="BN1521" s="18"/>
      <c r="BP1521" s="54"/>
      <c r="BR1521" s="54"/>
      <c r="BT1521" s="18"/>
      <c r="BV1521" s="18"/>
      <c r="BW1521" s="18"/>
      <c r="CD1521" s="18"/>
      <c r="CG1521" s="18"/>
      <c r="CR1521" s="18"/>
      <c r="CV1521" s="18"/>
      <c r="DA1521" s="18"/>
      <c r="DL1521" s="18"/>
      <c r="DN1521" s="18"/>
      <c r="DS1521" s="43" t="s">
        <v>397</v>
      </c>
    </row>
    <row r="1522" spans="4:123" x14ac:dyDescent="0.25">
      <c r="D1522" s="12"/>
      <c r="E1522" s="14"/>
      <c r="H1522" s="16"/>
      <c r="I1522" s="11"/>
      <c r="J1522" s="39"/>
      <c r="K1522" s="39"/>
      <c r="L1522" s="39"/>
      <c r="M1522" s="39"/>
      <c r="N1522" s="42"/>
      <c r="O1522" s="8"/>
      <c r="P1522" s="9"/>
      <c r="Q1522" s="9"/>
      <c r="R1522" s="8"/>
      <c r="S1522" s="9"/>
      <c r="T1522" s="9"/>
      <c r="U1522" s="8"/>
      <c r="V1522" s="9"/>
      <c r="W1522" s="9"/>
      <c r="X1522" s="9"/>
      <c r="Y1522" s="8"/>
      <c r="Z1522" s="9"/>
      <c r="AA1522" s="8"/>
      <c r="AT1522" s="8"/>
      <c r="AV1522" s="31"/>
      <c r="AY1522" s="31"/>
      <c r="AZ1522" s="21"/>
      <c r="BA1522" s="23"/>
      <c r="BN1522" s="18"/>
      <c r="BP1522" s="54"/>
      <c r="BR1522" s="54"/>
      <c r="BT1522" s="18"/>
      <c r="BV1522" s="18"/>
      <c r="BW1522" s="18"/>
      <c r="CD1522" s="18"/>
      <c r="CG1522" s="18"/>
      <c r="CR1522" s="18"/>
      <c r="CV1522" s="18"/>
      <c r="DA1522" s="18"/>
      <c r="DL1522" s="18"/>
      <c r="DN1522" s="18"/>
      <c r="DS1522" s="43" t="s">
        <v>397</v>
      </c>
    </row>
    <row r="1523" spans="4:123" x14ac:dyDescent="0.25">
      <c r="D1523" s="12"/>
      <c r="E1523" s="14"/>
      <c r="H1523" s="16"/>
      <c r="I1523" s="11"/>
      <c r="J1523" s="39"/>
      <c r="K1523" s="39"/>
      <c r="L1523" s="39"/>
      <c r="M1523" s="39"/>
      <c r="N1523" s="42"/>
      <c r="O1523" s="8"/>
      <c r="P1523" s="9"/>
      <c r="Q1523" s="9"/>
      <c r="R1523" s="8"/>
      <c r="S1523" s="9"/>
      <c r="T1523" s="9"/>
      <c r="U1523" s="8"/>
      <c r="V1523" s="9"/>
      <c r="W1523" s="9"/>
      <c r="X1523" s="9"/>
      <c r="Y1523" s="8"/>
      <c r="Z1523" s="9"/>
      <c r="AA1523" s="8"/>
      <c r="AT1523" s="8"/>
      <c r="AV1523" s="31"/>
      <c r="AY1523" s="31"/>
      <c r="AZ1523" s="21"/>
      <c r="BA1523" s="23"/>
      <c r="BN1523" s="18"/>
      <c r="BP1523" s="54"/>
      <c r="BR1523" s="54"/>
      <c r="BT1523" s="18"/>
      <c r="BV1523" s="18"/>
      <c r="BW1523" s="18"/>
      <c r="CD1523" s="18"/>
      <c r="CG1523" s="18"/>
      <c r="CR1523" s="18"/>
      <c r="CV1523" s="18"/>
      <c r="DA1523" s="18"/>
      <c r="DL1523" s="18"/>
      <c r="DN1523" s="18"/>
      <c r="DS1523" s="43" t="s">
        <v>397</v>
      </c>
    </row>
    <row r="1524" spans="4:123" x14ac:dyDescent="0.25">
      <c r="D1524" s="12"/>
      <c r="E1524" s="14"/>
      <c r="H1524" s="16"/>
      <c r="I1524" s="11"/>
      <c r="J1524" s="39"/>
      <c r="K1524" s="39"/>
      <c r="L1524" s="39"/>
      <c r="M1524" s="39"/>
      <c r="N1524" s="42"/>
      <c r="O1524" s="8"/>
      <c r="P1524" s="9"/>
      <c r="Q1524" s="9"/>
      <c r="R1524" s="8"/>
      <c r="S1524" s="9"/>
      <c r="T1524" s="9"/>
      <c r="U1524" s="8"/>
      <c r="V1524" s="9"/>
      <c r="W1524" s="9"/>
      <c r="X1524" s="9"/>
      <c r="Y1524" s="8"/>
      <c r="Z1524" s="9"/>
      <c r="AA1524" s="8"/>
      <c r="AT1524" s="8"/>
      <c r="AV1524" s="31"/>
      <c r="AY1524" s="31"/>
      <c r="AZ1524" s="21"/>
      <c r="BA1524" s="23"/>
      <c r="BN1524" s="18"/>
      <c r="BP1524" s="54"/>
      <c r="BR1524" s="54"/>
      <c r="BT1524" s="18"/>
      <c r="BV1524" s="18"/>
      <c r="BW1524" s="18"/>
      <c r="CD1524" s="18"/>
      <c r="CG1524" s="18"/>
      <c r="CR1524" s="18"/>
      <c r="CV1524" s="18"/>
      <c r="DA1524" s="18"/>
      <c r="DL1524" s="18"/>
      <c r="DN1524" s="18"/>
      <c r="DS1524" s="43" t="s">
        <v>397</v>
      </c>
    </row>
    <row r="1525" spans="4:123" x14ac:dyDescent="0.25">
      <c r="D1525" s="12"/>
      <c r="E1525" s="14"/>
      <c r="H1525" s="16"/>
      <c r="I1525" s="11"/>
      <c r="J1525" s="39"/>
      <c r="K1525" s="39"/>
      <c r="L1525" s="39"/>
      <c r="M1525" s="39"/>
      <c r="N1525" s="42"/>
      <c r="O1525" s="8"/>
      <c r="P1525" s="9"/>
      <c r="Q1525" s="9"/>
      <c r="R1525" s="8"/>
      <c r="S1525" s="9"/>
      <c r="T1525" s="9"/>
      <c r="U1525" s="8"/>
      <c r="V1525" s="9"/>
      <c r="W1525" s="9"/>
      <c r="X1525" s="9"/>
      <c r="Y1525" s="8"/>
      <c r="Z1525" s="9"/>
      <c r="AA1525" s="8"/>
      <c r="AT1525" s="8"/>
      <c r="AV1525" s="31"/>
      <c r="AY1525" s="31"/>
      <c r="AZ1525" s="21"/>
      <c r="BA1525" s="23"/>
      <c r="BN1525" s="18"/>
      <c r="BP1525" s="54"/>
      <c r="BR1525" s="54"/>
      <c r="BT1525" s="18"/>
      <c r="BV1525" s="18"/>
      <c r="BW1525" s="18"/>
      <c r="CD1525" s="18"/>
      <c r="CG1525" s="18"/>
      <c r="CR1525" s="18"/>
      <c r="CV1525" s="18"/>
      <c r="DA1525" s="18"/>
      <c r="DL1525" s="18"/>
      <c r="DN1525" s="18"/>
      <c r="DS1525" s="43" t="s">
        <v>397</v>
      </c>
    </row>
    <row r="1526" spans="4:123" x14ac:dyDescent="0.25">
      <c r="D1526" s="12"/>
      <c r="E1526" s="14"/>
      <c r="H1526" s="16"/>
      <c r="I1526" s="11"/>
      <c r="J1526" s="39"/>
      <c r="K1526" s="39"/>
      <c r="L1526" s="39"/>
      <c r="M1526" s="39"/>
      <c r="N1526" s="42"/>
      <c r="O1526" s="8"/>
      <c r="P1526" s="9"/>
      <c r="Q1526" s="9"/>
      <c r="R1526" s="8"/>
      <c r="S1526" s="9"/>
      <c r="T1526" s="9"/>
      <c r="U1526" s="8"/>
      <c r="V1526" s="9"/>
      <c r="W1526" s="9"/>
      <c r="X1526" s="9"/>
      <c r="Y1526" s="8"/>
      <c r="Z1526" s="9"/>
      <c r="AA1526" s="8"/>
      <c r="AT1526" s="8"/>
      <c r="AV1526" s="31"/>
      <c r="AY1526" s="31"/>
      <c r="AZ1526" s="21"/>
      <c r="BA1526" s="23"/>
      <c r="BN1526" s="18"/>
      <c r="BP1526" s="54"/>
      <c r="BR1526" s="54"/>
      <c r="BT1526" s="18"/>
      <c r="BV1526" s="18"/>
      <c r="BW1526" s="18"/>
      <c r="CD1526" s="18"/>
      <c r="CG1526" s="18"/>
      <c r="CR1526" s="18"/>
      <c r="CV1526" s="18"/>
      <c r="DA1526" s="18"/>
      <c r="DL1526" s="18"/>
      <c r="DN1526" s="18"/>
      <c r="DS1526" s="43" t="s">
        <v>397</v>
      </c>
    </row>
    <row r="1527" spans="4:123" x14ac:dyDescent="0.25">
      <c r="D1527" s="12"/>
      <c r="E1527" s="14"/>
      <c r="H1527" s="16"/>
      <c r="I1527" s="11"/>
      <c r="J1527" s="39"/>
      <c r="K1527" s="39"/>
      <c r="L1527" s="39"/>
      <c r="M1527" s="39"/>
      <c r="N1527" s="42"/>
      <c r="O1527" s="8"/>
      <c r="P1527" s="9"/>
      <c r="Q1527" s="9"/>
      <c r="R1527" s="8"/>
      <c r="S1527" s="9"/>
      <c r="T1527" s="9"/>
      <c r="U1527" s="8"/>
      <c r="V1527" s="9"/>
      <c r="W1527" s="9"/>
      <c r="X1527" s="9"/>
      <c r="Y1527" s="8"/>
      <c r="Z1527" s="9"/>
      <c r="AA1527" s="8"/>
      <c r="AT1527" s="8"/>
      <c r="AV1527" s="31"/>
      <c r="AY1527" s="31"/>
      <c r="AZ1527" s="21"/>
      <c r="BA1527" s="23"/>
      <c r="BN1527" s="18"/>
      <c r="BP1527" s="54"/>
      <c r="BR1527" s="54"/>
      <c r="BT1527" s="18"/>
      <c r="BV1527" s="18"/>
      <c r="BW1527" s="18"/>
      <c r="CD1527" s="18"/>
      <c r="CG1527" s="18"/>
      <c r="CR1527" s="18"/>
      <c r="CV1527" s="18"/>
      <c r="DA1527" s="18"/>
      <c r="DL1527" s="18"/>
      <c r="DN1527" s="18"/>
      <c r="DS1527" s="43" t="s">
        <v>397</v>
      </c>
    </row>
    <row r="1528" spans="4:123" x14ac:dyDescent="0.25">
      <c r="D1528" s="12"/>
      <c r="E1528" s="14"/>
      <c r="H1528" s="16"/>
      <c r="I1528" s="11"/>
      <c r="J1528" s="39"/>
      <c r="K1528" s="39"/>
      <c r="L1528" s="39"/>
      <c r="M1528" s="39"/>
      <c r="N1528" s="42"/>
      <c r="O1528" s="8"/>
      <c r="P1528" s="9"/>
      <c r="Q1528" s="9"/>
      <c r="R1528" s="8"/>
      <c r="S1528" s="9"/>
      <c r="T1528" s="9"/>
      <c r="U1528" s="8"/>
      <c r="V1528" s="9"/>
      <c r="W1528" s="9"/>
      <c r="X1528" s="9"/>
      <c r="Y1528" s="8"/>
      <c r="Z1528" s="9"/>
      <c r="AA1528" s="8"/>
      <c r="AT1528" s="8"/>
      <c r="AV1528" s="31"/>
      <c r="AY1528" s="31"/>
      <c r="AZ1528" s="21"/>
      <c r="BA1528" s="23"/>
      <c r="BN1528" s="18"/>
      <c r="BP1528" s="54"/>
      <c r="BR1528" s="54"/>
      <c r="BT1528" s="18"/>
      <c r="BV1528" s="18"/>
      <c r="BW1528" s="18"/>
      <c r="CD1528" s="18"/>
      <c r="CG1528" s="18"/>
      <c r="CR1528" s="18"/>
      <c r="CV1528" s="18"/>
      <c r="DA1528" s="18"/>
      <c r="DL1528" s="18"/>
      <c r="DN1528" s="18"/>
      <c r="DS1528" s="43" t="s">
        <v>397</v>
      </c>
    </row>
    <row r="1529" spans="4:123" x14ac:dyDescent="0.25">
      <c r="D1529" s="12"/>
      <c r="E1529" s="14"/>
      <c r="H1529" s="16"/>
      <c r="I1529" s="11"/>
      <c r="J1529" s="39"/>
      <c r="K1529" s="39"/>
      <c r="L1529" s="39"/>
      <c r="M1529" s="39"/>
      <c r="N1529" s="42"/>
      <c r="O1529" s="8"/>
      <c r="P1529" s="9"/>
      <c r="Q1529" s="9"/>
      <c r="R1529" s="8"/>
      <c r="S1529" s="9"/>
      <c r="T1529" s="9"/>
      <c r="U1529" s="8"/>
      <c r="V1529" s="9"/>
      <c r="W1529" s="9"/>
      <c r="X1529" s="9"/>
      <c r="Y1529" s="8"/>
      <c r="Z1529" s="9"/>
      <c r="AA1529" s="8"/>
      <c r="AT1529" s="8"/>
      <c r="AV1529" s="31"/>
      <c r="AY1529" s="31"/>
      <c r="AZ1529" s="21"/>
      <c r="BA1529" s="23"/>
      <c r="BN1529" s="18"/>
      <c r="BP1529" s="54"/>
      <c r="BR1529" s="54"/>
      <c r="BT1529" s="18"/>
      <c r="BV1529" s="18"/>
      <c r="BW1529" s="18"/>
      <c r="CD1529" s="18"/>
      <c r="CG1529" s="18"/>
      <c r="CR1529" s="18"/>
      <c r="CV1529" s="18"/>
      <c r="DA1529" s="18"/>
      <c r="DL1529" s="18"/>
      <c r="DN1529" s="18"/>
      <c r="DS1529" s="43" t="s">
        <v>397</v>
      </c>
    </row>
    <row r="1530" spans="4:123" x14ac:dyDescent="0.25">
      <c r="D1530" s="12"/>
      <c r="E1530" s="14"/>
      <c r="H1530" s="16"/>
      <c r="I1530" s="11"/>
      <c r="J1530" s="39"/>
      <c r="K1530" s="39"/>
      <c r="L1530" s="39"/>
      <c r="M1530" s="39"/>
      <c r="N1530" s="42"/>
      <c r="O1530" s="8"/>
      <c r="P1530" s="9"/>
      <c r="Q1530" s="9"/>
      <c r="R1530" s="8"/>
      <c r="S1530" s="9"/>
      <c r="T1530" s="9"/>
      <c r="U1530" s="8"/>
      <c r="V1530" s="9"/>
      <c r="W1530" s="9"/>
      <c r="X1530" s="9"/>
      <c r="Y1530" s="8"/>
      <c r="Z1530" s="9"/>
      <c r="AA1530" s="8"/>
      <c r="AT1530" s="8"/>
      <c r="AV1530" s="31"/>
      <c r="AY1530" s="31"/>
      <c r="AZ1530" s="21"/>
      <c r="BA1530" s="23"/>
      <c r="BN1530" s="18"/>
      <c r="BP1530" s="54"/>
      <c r="BR1530" s="54"/>
      <c r="BT1530" s="18"/>
      <c r="BV1530" s="18"/>
      <c r="BW1530" s="18"/>
      <c r="CD1530" s="18"/>
      <c r="CG1530" s="18"/>
      <c r="CR1530" s="18"/>
      <c r="CV1530" s="18"/>
      <c r="DA1530" s="18"/>
      <c r="DL1530" s="18"/>
      <c r="DN1530" s="18"/>
      <c r="DS1530" s="43" t="s">
        <v>397</v>
      </c>
    </row>
    <row r="1531" spans="4:123" x14ac:dyDescent="0.25">
      <c r="D1531" s="12"/>
      <c r="E1531" s="14"/>
      <c r="H1531" s="16"/>
      <c r="I1531" s="11"/>
      <c r="J1531" s="39"/>
      <c r="K1531" s="39"/>
      <c r="L1531" s="39"/>
      <c r="M1531" s="39"/>
      <c r="N1531" s="42"/>
      <c r="O1531" s="8"/>
      <c r="P1531" s="9"/>
      <c r="Q1531" s="9"/>
      <c r="R1531" s="8"/>
      <c r="S1531" s="9"/>
      <c r="T1531" s="9"/>
      <c r="U1531" s="8"/>
      <c r="V1531" s="9"/>
      <c r="W1531" s="9"/>
      <c r="X1531" s="9"/>
      <c r="Y1531" s="8"/>
      <c r="Z1531" s="9"/>
      <c r="AA1531" s="8"/>
      <c r="AT1531" s="8"/>
      <c r="AV1531" s="31"/>
      <c r="AY1531" s="31"/>
      <c r="AZ1531" s="21"/>
      <c r="BA1531" s="23"/>
      <c r="BN1531" s="18"/>
      <c r="BP1531" s="54"/>
      <c r="BR1531" s="54"/>
      <c r="BT1531" s="18"/>
      <c r="BV1531" s="18"/>
      <c r="BW1531" s="18"/>
      <c r="CD1531" s="18"/>
      <c r="CG1531" s="18"/>
      <c r="CR1531" s="18"/>
      <c r="CV1531" s="18"/>
      <c r="DA1531" s="18"/>
      <c r="DL1531" s="18"/>
      <c r="DN1531" s="18"/>
      <c r="DS1531" s="43" t="s">
        <v>397</v>
      </c>
    </row>
    <row r="1532" spans="4:123" x14ac:dyDescent="0.25">
      <c r="D1532" s="12"/>
      <c r="E1532" s="14"/>
      <c r="H1532" s="16"/>
      <c r="I1532" s="11"/>
      <c r="J1532" s="39"/>
      <c r="K1532" s="39"/>
      <c r="L1532" s="39"/>
      <c r="M1532" s="39"/>
      <c r="N1532" s="42"/>
      <c r="O1532" s="8"/>
      <c r="P1532" s="9"/>
      <c r="Q1532" s="9"/>
      <c r="R1532" s="8"/>
      <c r="S1532" s="9"/>
      <c r="T1532" s="9"/>
      <c r="U1532" s="8"/>
      <c r="V1532" s="9"/>
      <c r="W1532" s="9"/>
      <c r="X1532" s="9"/>
      <c r="Y1532" s="8"/>
      <c r="Z1532" s="9"/>
      <c r="AA1532" s="8"/>
      <c r="AT1532" s="8"/>
      <c r="AV1532" s="31"/>
      <c r="AY1532" s="31"/>
      <c r="AZ1532" s="21"/>
      <c r="BA1532" s="23"/>
      <c r="BN1532" s="18"/>
      <c r="BP1532" s="54"/>
      <c r="BR1532" s="54"/>
      <c r="BT1532" s="18"/>
      <c r="BV1532" s="18"/>
      <c r="BW1532" s="18"/>
      <c r="CD1532" s="18"/>
      <c r="CG1532" s="18"/>
      <c r="CR1532" s="18"/>
      <c r="CV1532" s="18"/>
      <c r="DA1532" s="18"/>
      <c r="DL1532" s="18"/>
      <c r="DN1532" s="18"/>
      <c r="DS1532" s="43" t="s">
        <v>397</v>
      </c>
    </row>
    <row r="1533" spans="4:123" x14ac:dyDescent="0.25">
      <c r="D1533" s="12"/>
      <c r="E1533" s="14"/>
      <c r="H1533" s="16"/>
      <c r="I1533" s="11"/>
      <c r="J1533" s="39"/>
      <c r="K1533" s="39"/>
      <c r="L1533" s="39"/>
      <c r="M1533" s="39"/>
      <c r="N1533" s="42"/>
      <c r="O1533" s="8"/>
      <c r="P1533" s="9"/>
      <c r="Q1533" s="9"/>
      <c r="R1533" s="8"/>
      <c r="S1533" s="9"/>
      <c r="T1533" s="9"/>
      <c r="U1533" s="8"/>
      <c r="V1533" s="9"/>
      <c r="W1533" s="9"/>
      <c r="X1533" s="9"/>
      <c r="Y1533" s="8"/>
      <c r="Z1533" s="9"/>
      <c r="AA1533" s="8"/>
      <c r="AT1533" s="8"/>
      <c r="AV1533" s="31"/>
      <c r="AY1533" s="31"/>
      <c r="AZ1533" s="21"/>
      <c r="BA1533" s="23"/>
      <c r="BN1533" s="18"/>
      <c r="BP1533" s="54"/>
      <c r="BR1533" s="54"/>
      <c r="BT1533" s="18"/>
      <c r="BV1533" s="18"/>
      <c r="BW1533" s="18"/>
      <c r="CD1533" s="18"/>
      <c r="CG1533" s="18"/>
      <c r="CR1533" s="18"/>
      <c r="CV1533" s="18"/>
      <c r="DA1533" s="18"/>
      <c r="DL1533" s="18"/>
      <c r="DN1533" s="18"/>
      <c r="DS1533" s="43" t="s">
        <v>397</v>
      </c>
    </row>
    <row r="1534" spans="4:123" x14ac:dyDescent="0.25">
      <c r="D1534" s="12"/>
      <c r="E1534" s="14"/>
      <c r="H1534" s="16"/>
      <c r="I1534" s="11"/>
      <c r="J1534" s="39"/>
      <c r="K1534" s="39"/>
      <c r="L1534" s="39"/>
      <c r="M1534" s="39"/>
      <c r="N1534" s="42"/>
      <c r="O1534" s="8"/>
      <c r="P1534" s="9"/>
      <c r="Q1534" s="9"/>
      <c r="R1534" s="8"/>
      <c r="S1534" s="9"/>
      <c r="T1534" s="9"/>
      <c r="U1534" s="8"/>
      <c r="V1534" s="9"/>
      <c r="W1534" s="9"/>
      <c r="X1534" s="9"/>
      <c r="Y1534" s="8"/>
      <c r="Z1534" s="9"/>
      <c r="AA1534" s="8"/>
      <c r="AT1534" s="8"/>
      <c r="AV1534" s="31"/>
      <c r="AY1534" s="31"/>
      <c r="AZ1534" s="21"/>
      <c r="BA1534" s="23"/>
      <c r="BN1534" s="18"/>
      <c r="BP1534" s="54"/>
      <c r="BR1534" s="54"/>
      <c r="BT1534" s="18"/>
      <c r="BV1534" s="18"/>
      <c r="BW1534" s="18"/>
      <c r="CD1534" s="18"/>
      <c r="CG1534" s="18"/>
      <c r="CR1534" s="18"/>
      <c r="CV1534" s="18"/>
      <c r="DA1534" s="18"/>
      <c r="DL1534" s="18"/>
      <c r="DN1534" s="18"/>
      <c r="DS1534" s="43" t="s">
        <v>397</v>
      </c>
    </row>
    <row r="1535" spans="4:123" x14ac:dyDescent="0.25">
      <c r="D1535" s="12"/>
      <c r="E1535" s="14"/>
      <c r="H1535" s="16"/>
      <c r="I1535" s="11"/>
      <c r="J1535" s="39"/>
      <c r="K1535" s="39"/>
      <c r="L1535" s="39"/>
      <c r="M1535" s="39"/>
      <c r="N1535" s="42"/>
      <c r="O1535" s="8"/>
      <c r="P1535" s="9"/>
      <c r="Q1535" s="9"/>
      <c r="R1535" s="8"/>
      <c r="S1535" s="9"/>
      <c r="T1535" s="9"/>
      <c r="U1535" s="8"/>
      <c r="V1535" s="9"/>
      <c r="W1535" s="9"/>
      <c r="X1535" s="9"/>
      <c r="Y1535" s="8"/>
      <c r="Z1535" s="9"/>
      <c r="AA1535" s="8"/>
      <c r="AT1535" s="8"/>
      <c r="AV1535" s="31"/>
      <c r="AY1535" s="31"/>
      <c r="AZ1535" s="21"/>
      <c r="BA1535" s="23"/>
      <c r="BN1535" s="18"/>
      <c r="BP1535" s="54"/>
      <c r="BR1535" s="54"/>
      <c r="BT1535" s="18"/>
      <c r="BV1535" s="18"/>
      <c r="BW1535" s="18"/>
      <c r="CD1535" s="18"/>
      <c r="CG1535" s="18"/>
      <c r="CR1535" s="18"/>
      <c r="CV1535" s="18"/>
      <c r="DA1535" s="18"/>
      <c r="DL1535" s="18"/>
      <c r="DN1535" s="18"/>
      <c r="DS1535" s="43" t="s">
        <v>397</v>
      </c>
    </row>
    <row r="1536" spans="4:123" x14ac:dyDescent="0.25">
      <c r="D1536" s="12"/>
      <c r="E1536" s="14"/>
      <c r="H1536" s="16"/>
      <c r="I1536" s="11"/>
      <c r="J1536" s="39"/>
      <c r="K1536" s="39"/>
      <c r="L1536" s="39"/>
      <c r="M1536" s="39"/>
      <c r="N1536" s="42"/>
      <c r="O1536" s="8"/>
      <c r="P1536" s="9"/>
      <c r="Q1536" s="9"/>
      <c r="R1536" s="8"/>
      <c r="S1536" s="9"/>
      <c r="T1536" s="9"/>
      <c r="U1536" s="8"/>
      <c r="V1536" s="9"/>
      <c r="W1536" s="9"/>
      <c r="X1536" s="9"/>
      <c r="Y1536" s="8"/>
      <c r="Z1536" s="9"/>
      <c r="AA1536" s="8"/>
      <c r="AT1536" s="8"/>
      <c r="AV1536" s="31"/>
      <c r="AY1536" s="31"/>
      <c r="AZ1536" s="21"/>
      <c r="BA1536" s="23"/>
      <c r="BN1536" s="18"/>
      <c r="BP1536" s="54"/>
      <c r="BR1536" s="54"/>
      <c r="BT1536" s="18"/>
      <c r="BV1536" s="18"/>
      <c r="BW1536" s="18"/>
      <c r="CD1536" s="18"/>
      <c r="CG1536" s="18"/>
      <c r="CR1536" s="18"/>
      <c r="CV1536" s="18"/>
      <c r="DA1536" s="18"/>
      <c r="DL1536" s="18"/>
      <c r="DN1536" s="18"/>
      <c r="DS1536" s="43" t="s">
        <v>397</v>
      </c>
    </row>
    <row r="1537" spans="4:123" x14ac:dyDescent="0.25">
      <c r="D1537" s="12"/>
      <c r="E1537" s="14"/>
      <c r="H1537" s="16"/>
      <c r="I1537" s="11"/>
      <c r="J1537" s="39"/>
      <c r="K1537" s="39"/>
      <c r="L1537" s="39"/>
      <c r="M1537" s="39"/>
      <c r="N1537" s="42"/>
      <c r="O1537" s="8"/>
      <c r="P1537" s="9"/>
      <c r="Q1537" s="9"/>
      <c r="R1537" s="8"/>
      <c r="S1537" s="9"/>
      <c r="T1537" s="9"/>
      <c r="U1537" s="8"/>
      <c r="V1537" s="9"/>
      <c r="W1537" s="9"/>
      <c r="X1537" s="9"/>
      <c r="Y1537" s="8"/>
      <c r="Z1537" s="9"/>
      <c r="AA1537" s="8"/>
      <c r="AT1537" s="8"/>
      <c r="AV1537" s="31"/>
      <c r="AY1537" s="31"/>
      <c r="AZ1537" s="21"/>
      <c r="BA1537" s="23"/>
      <c r="BN1537" s="18"/>
      <c r="BP1537" s="54"/>
      <c r="BR1537" s="54"/>
      <c r="BT1537" s="18"/>
      <c r="BV1537" s="18"/>
      <c r="BW1537" s="18"/>
      <c r="CD1537" s="18"/>
      <c r="CG1537" s="18"/>
      <c r="CR1537" s="18"/>
      <c r="CV1537" s="18"/>
      <c r="DA1537" s="18"/>
      <c r="DL1537" s="18"/>
      <c r="DN1537" s="18"/>
      <c r="DS1537" s="43" t="s">
        <v>397</v>
      </c>
    </row>
    <row r="1538" spans="4:123" x14ac:dyDescent="0.25">
      <c r="D1538" s="12"/>
      <c r="E1538" s="14"/>
      <c r="H1538" s="16"/>
      <c r="I1538" s="11"/>
      <c r="J1538" s="39"/>
      <c r="K1538" s="39"/>
      <c r="L1538" s="39"/>
      <c r="M1538" s="39"/>
      <c r="N1538" s="42"/>
      <c r="O1538" s="8"/>
      <c r="P1538" s="9"/>
      <c r="Q1538" s="9"/>
      <c r="R1538" s="8"/>
      <c r="S1538" s="9"/>
      <c r="T1538" s="9"/>
      <c r="U1538" s="8"/>
      <c r="V1538" s="9"/>
      <c r="W1538" s="9"/>
      <c r="X1538" s="9"/>
      <c r="Y1538" s="8"/>
      <c r="Z1538" s="9"/>
      <c r="AA1538" s="8"/>
      <c r="AT1538" s="8"/>
      <c r="AV1538" s="31"/>
      <c r="AY1538" s="31"/>
      <c r="AZ1538" s="21"/>
      <c r="BA1538" s="23"/>
      <c r="BN1538" s="18"/>
      <c r="BP1538" s="54"/>
      <c r="BR1538" s="54"/>
      <c r="BT1538" s="18"/>
      <c r="BV1538" s="18"/>
      <c r="BW1538" s="18"/>
      <c r="CD1538" s="18"/>
      <c r="CG1538" s="18"/>
      <c r="CR1538" s="18"/>
      <c r="CV1538" s="18"/>
      <c r="DA1538" s="18"/>
      <c r="DL1538" s="18"/>
      <c r="DN1538" s="18"/>
      <c r="DS1538" s="43" t="s">
        <v>397</v>
      </c>
    </row>
    <row r="1539" spans="4:123" x14ac:dyDescent="0.25">
      <c r="D1539" s="12"/>
      <c r="E1539" s="14"/>
      <c r="H1539" s="16"/>
      <c r="I1539" s="11"/>
      <c r="J1539" s="39"/>
      <c r="K1539" s="39"/>
      <c r="L1539" s="39"/>
      <c r="M1539" s="39"/>
      <c r="N1539" s="42"/>
      <c r="O1539" s="8"/>
      <c r="P1539" s="9"/>
      <c r="Q1539" s="9"/>
      <c r="R1539" s="8"/>
      <c r="S1539" s="9"/>
      <c r="T1539" s="9"/>
      <c r="U1539" s="8"/>
      <c r="V1539" s="9"/>
      <c r="W1539" s="9"/>
      <c r="X1539" s="9"/>
      <c r="Y1539" s="8"/>
      <c r="Z1539" s="9"/>
      <c r="AA1539" s="8"/>
      <c r="AT1539" s="8"/>
      <c r="AV1539" s="31"/>
      <c r="AY1539" s="31"/>
      <c r="AZ1539" s="21"/>
      <c r="BA1539" s="23"/>
      <c r="BN1539" s="18"/>
      <c r="BP1539" s="54"/>
      <c r="BR1539" s="54"/>
      <c r="BT1539" s="18"/>
      <c r="BV1539" s="18"/>
      <c r="BW1539" s="18"/>
      <c r="CD1539" s="18"/>
      <c r="CG1539" s="18"/>
      <c r="CR1539" s="18"/>
      <c r="CV1539" s="18"/>
      <c r="DA1539" s="18"/>
      <c r="DL1539" s="18"/>
      <c r="DN1539" s="18"/>
      <c r="DS1539" s="43" t="s">
        <v>397</v>
      </c>
    </row>
    <row r="1540" spans="4:123" x14ac:dyDescent="0.25">
      <c r="D1540" s="12"/>
      <c r="E1540" s="14"/>
      <c r="H1540" s="16"/>
      <c r="I1540" s="11"/>
      <c r="J1540" s="39"/>
      <c r="K1540" s="39"/>
      <c r="L1540" s="39"/>
      <c r="M1540" s="39"/>
      <c r="N1540" s="42"/>
      <c r="O1540" s="8"/>
      <c r="P1540" s="9"/>
      <c r="Q1540" s="9"/>
      <c r="R1540" s="8"/>
      <c r="S1540" s="9"/>
      <c r="T1540" s="9"/>
      <c r="U1540" s="8"/>
      <c r="V1540" s="9"/>
      <c r="W1540" s="9"/>
      <c r="X1540" s="9"/>
      <c r="Y1540" s="8"/>
      <c r="Z1540" s="9"/>
      <c r="AA1540" s="8"/>
      <c r="AT1540" s="8"/>
      <c r="AV1540" s="31"/>
      <c r="AY1540" s="31"/>
      <c r="AZ1540" s="21"/>
      <c r="BA1540" s="23"/>
      <c r="BN1540" s="18"/>
      <c r="BP1540" s="54"/>
      <c r="BR1540" s="54"/>
      <c r="BT1540" s="18"/>
      <c r="BV1540" s="18"/>
      <c r="BW1540" s="18"/>
      <c r="CD1540" s="18"/>
      <c r="CG1540" s="18"/>
      <c r="CR1540" s="18"/>
      <c r="CV1540" s="18"/>
      <c r="DA1540" s="18"/>
      <c r="DL1540" s="18"/>
      <c r="DN1540" s="18"/>
      <c r="DS1540" s="43" t="s">
        <v>397</v>
      </c>
    </row>
    <row r="1541" spans="4:123" x14ac:dyDescent="0.25">
      <c r="D1541" s="12"/>
      <c r="E1541" s="14"/>
      <c r="H1541" s="16"/>
      <c r="I1541" s="11"/>
      <c r="J1541" s="39"/>
      <c r="K1541" s="39"/>
      <c r="L1541" s="39"/>
      <c r="M1541" s="39"/>
      <c r="N1541" s="42"/>
      <c r="O1541" s="8"/>
      <c r="P1541" s="9"/>
      <c r="Q1541" s="9"/>
      <c r="R1541" s="8"/>
      <c r="S1541" s="9"/>
      <c r="T1541" s="9"/>
      <c r="U1541" s="8"/>
      <c r="V1541" s="9"/>
      <c r="W1541" s="9"/>
      <c r="X1541" s="9"/>
      <c r="Y1541" s="8"/>
      <c r="Z1541" s="9"/>
      <c r="AA1541" s="8"/>
      <c r="AT1541" s="8"/>
      <c r="AV1541" s="31"/>
      <c r="AY1541" s="31"/>
      <c r="AZ1541" s="21"/>
      <c r="BA1541" s="23"/>
      <c r="BN1541" s="18"/>
      <c r="BP1541" s="54"/>
      <c r="BR1541" s="54"/>
      <c r="BT1541" s="18"/>
      <c r="BV1541" s="18"/>
      <c r="BW1541" s="18"/>
      <c r="CD1541" s="18"/>
      <c r="CG1541" s="18"/>
      <c r="CR1541" s="18"/>
      <c r="CV1541" s="18"/>
      <c r="DA1541" s="18"/>
      <c r="DL1541" s="18"/>
      <c r="DN1541" s="18"/>
      <c r="DS1541" s="43" t="s">
        <v>397</v>
      </c>
    </row>
    <row r="1542" spans="4:123" x14ac:dyDescent="0.25">
      <c r="D1542" s="12"/>
      <c r="E1542" s="14"/>
      <c r="H1542" s="16"/>
      <c r="I1542" s="11"/>
      <c r="J1542" s="39"/>
      <c r="K1542" s="39"/>
      <c r="L1542" s="39"/>
      <c r="M1542" s="39"/>
      <c r="N1542" s="42"/>
      <c r="O1542" s="8"/>
      <c r="P1542" s="9"/>
      <c r="Q1542" s="9"/>
      <c r="R1542" s="8"/>
      <c r="S1542" s="9"/>
      <c r="T1542" s="9"/>
      <c r="U1542" s="8"/>
      <c r="V1542" s="9"/>
      <c r="W1542" s="9"/>
      <c r="X1542" s="9"/>
      <c r="Y1542" s="8"/>
      <c r="Z1542" s="9"/>
      <c r="AA1542" s="8"/>
      <c r="AT1542" s="8"/>
      <c r="AV1542" s="31"/>
      <c r="AY1542" s="31"/>
      <c r="AZ1542" s="21"/>
      <c r="BA1542" s="23"/>
      <c r="BN1542" s="18"/>
      <c r="BP1542" s="54"/>
      <c r="BR1542" s="54"/>
      <c r="BT1542" s="18"/>
      <c r="BV1542" s="18"/>
      <c r="BW1542" s="18"/>
      <c r="CD1542" s="18"/>
      <c r="CG1542" s="18"/>
      <c r="CR1542" s="18"/>
      <c r="CV1542" s="18"/>
      <c r="DA1542" s="18"/>
      <c r="DL1542" s="18"/>
      <c r="DN1542" s="18"/>
      <c r="DS1542" s="43" t="s">
        <v>397</v>
      </c>
    </row>
    <row r="1543" spans="4:123" x14ac:dyDescent="0.25">
      <c r="D1543" s="12"/>
      <c r="E1543" s="14"/>
      <c r="H1543" s="16"/>
      <c r="I1543" s="11"/>
      <c r="J1543" s="39"/>
      <c r="K1543" s="39"/>
      <c r="L1543" s="39"/>
      <c r="M1543" s="39"/>
      <c r="N1543" s="42"/>
      <c r="O1543" s="8"/>
      <c r="P1543" s="9"/>
      <c r="Q1543" s="9"/>
      <c r="R1543" s="8"/>
      <c r="S1543" s="9"/>
      <c r="T1543" s="9"/>
      <c r="U1543" s="8"/>
      <c r="V1543" s="9"/>
      <c r="W1543" s="9"/>
      <c r="X1543" s="9"/>
      <c r="Y1543" s="8"/>
      <c r="Z1543" s="9"/>
      <c r="AA1543" s="8"/>
      <c r="AT1543" s="8"/>
      <c r="AV1543" s="31"/>
      <c r="AY1543" s="31"/>
      <c r="AZ1543" s="21"/>
      <c r="BA1543" s="23"/>
      <c r="BN1543" s="18"/>
      <c r="BP1543" s="54"/>
      <c r="BR1543" s="54"/>
      <c r="BT1543" s="18"/>
      <c r="BV1543" s="18"/>
      <c r="BW1543" s="18"/>
      <c r="CD1543" s="18"/>
      <c r="CG1543" s="18"/>
      <c r="CR1543" s="18"/>
      <c r="CV1543" s="18"/>
      <c r="DA1543" s="18"/>
      <c r="DL1543" s="18"/>
      <c r="DN1543" s="18"/>
      <c r="DS1543" s="43" t="s">
        <v>397</v>
      </c>
    </row>
    <row r="1544" spans="4:123" x14ac:dyDescent="0.25">
      <c r="D1544" s="12"/>
      <c r="E1544" s="14"/>
      <c r="H1544" s="16"/>
      <c r="I1544" s="11"/>
      <c r="J1544" s="39"/>
      <c r="K1544" s="39"/>
      <c r="L1544" s="39"/>
      <c r="M1544" s="39"/>
      <c r="N1544" s="42"/>
      <c r="O1544" s="8"/>
      <c r="P1544" s="9"/>
      <c r="Q1544" s="9"/>
      <c r="R1544" s="8"/>
      <c r="S1544" s="9"/>
      <c r="T1544" s="9"/>
      <c r="U1544" s="8"/>
      <c r="V1544" s="9"/>
      <c r="W1544" s="9"/>
      <c r="X1544" s="9"/>
      <c r="Y1544" s="8"/>
      <c r="Z1544" s="9"/>
      <c r="AA1544" s="8"/>
      <c r="AT1544" s="8"/>
      <c r="AV1544" s="31"/>
      <c r="AY1544" s="31"/>
      <c r="AZ1544" s="21"/>
      <c r="BA1544" s="23"/>
      <c r="BN1544" s="18"/>
      <c r="BP1544" s="54"/>
      <c r="BR1544" s="54"/>
      <c r="BT1544" s="18"/>
      <c r="BV1544" s="18"/>
      <c r="BW1544" s="18"/>
      <c r="CD1544" s="18"/>
      <c r="CG1544" s="18"/>
      <c r="CR1544" s="18"/>
      <c r="CV1544" s="18"/>
      <c r="DA1544" s="18"/>
      <c r="DL1544" s="18"/>
      <c r="DN1544" s="18"/>
      <c r="DS1544" s="43" t="s">
        <v>397</v>
      </c>
    </row>
    <row r="1545" spans="4:123" x14ac:dyDescent="0.25">
      <c r="D1545" s="12"/>
      <c r="E1545" s="14"/>
      <c r="H1545" s="16"/>
      <c r="I1545" s="11"/>
      <c r="J1545" s="39"/>
      <c r="K1545" s="39"/>
      <c r="L1545" s="39"/>
      <c r="M1545" s="39"/>
      <c r="N1545" s="42"/>
      <c r="O1545" s="8"/>
      <c r="P1545" s="9"/>
      <c r="Q1545" s="9"/>
      <c r="R1545" s="8"/>
      <c r="S1545" s="9"/>
      <c r="T1545" s="9"/>
      <c r="U1545" s="8"/>
      <c r="V1545" s="9"/>
      <c r="W1545" s="9"/>
      <c r="X1545" s="9"/>
      <c r="Y1545" s="8"/>
      <c r="Z1545" s="9"/>
      <c r="AA1545" s="8"/>
      <c r="AT1545" s="8"/>
      <c r="AV1545" s="31"/>
      <c r="AY1545" s="31"/>
      <c r="AZ1545" s="21"/>
      <c r="BA1545" s="23"/>
      <c r="BN1545" s="18"/>
      <c r="BP1545" s="54"/>
      <c r="BR1545" s="54"/>
      <c r="BT1545" s="18"/>
      <c r="BV1545" s="18"/>
      <c r="BW1545" s="18"/>
      <c r="CD1545" s="18"/>
      <c r="CG1545" s="18"/>
      <c r="CR1545" s="18"/>
      <c r="CV1545" s="18"/>
      <c r="DA1545" s="18"/>
      <c r="DL1545" s="18"/>
      <c r="DN1545" s="18"/>
      <c r="DS1545" s="43" t="s">
        <v>397</v>
      </c>
    </row>
    <row r="1546" spans="4:123" x14ac:dyDescent="0.25">
      <c r="D1546" s="12"/>
      <c r="E1546" s="14"/>
      <c r="H1546" s="16"/>
      <c r="I1546" s="11"/>
      <c r="J1546" s="39"/>
      <c r="K1546" s="39"/>
      <c r="L1546" s="39"/>
      <c r="M1546" s="39"/>
      <c r="N1546" s="42"/>
      <c r="O1546" s="8"/>
      <c r="P1546" s="9"/>
      <c r="Q1546" s="9"/>
      <c r="R1546" s="8"/>
      <c r="S1546" s="9"/>
      <c r="T1546" s="9"/>
      <c r="U1546" s="8"/>
      <c r="V1546" s="9"/>
      <c r="W1546" s="9"/>
      <c r="X1546" s="9"/>
      <c r="Y1546" s="8"/>
      <c r="Z1546" s="9"/>
      <c r="AA1546" s="8"/>
      <c r="AT1546" s="8"/>
      <c r="AV1546" s="31"/>
      <c r="AY1546" s="31"/>
      <c r="AZ1546" s="21"/>
      <c r="BA1546" s="23"/>
      <c r="BN1546" s="18"/>
      <c r="BP1546" s="54"/>
      <c r="BR1546" s="54"/>
      <c r="BT1546" s="18"/>
      <c r="BV1546" s="18"/>
      <c r="BW1546" s="18"/>
      <c r="CD1546" s="18"/>
      <c r="CG1546" s="18"/>
      <c r="CR1546" s="18"/>
      <c r="CV1546" s="18"/>
      <c r="DA1546" s="18"/>
      <c r="DL1546" s="18"/>
      <c r="DN1546" s="18"/>
      <c r="DS1546" s="43" t="s">
        <v>397</v>
      </c>
    </row>
    <row r="1547" spans="4:123" x14ac:dyDescent="0.25">
      <c r="D1547" s="12"/>
      <c r="E1547" s="14"/>
      <c r="H1547" s="16"/>
      <c r="I1547" s="11"/>
      <c r="J1547" s="39"/>
      <c r="K1547" s="39"/>
      <c r="L1547" s="39"/>
      <c r="M1547" s="39"/>
      <c r="N1547" s="42"/>
      <c r="O1547" s="8"/>
      <c r="P1547" s="9"/>
      <c r="Q1547" s="9"/>
      <c r="R1547" s="8"/>
      <c r="S1547" s="9"/>
      <c r="T1547" s="9"/>
      <c r="U1547" s="8"/>
      <c r="V1547" s="9"/>
      <c r="W1547" s="9"/>
      <c r="X1547" s="9"/>
      <c r="Y1547" s="8"/>
      <c r="Z1547" s="9"/>
      <c r="AA1547" s="8"/>
      <c r="AT1547" s="8"/>
      <c r="AV1547" s="31"/>
      <c r="AY1547" s="31"/>
      <c r="AZ1547" s="21"/>
      <c r="BA1547" s="23"/>
      <c r="BN1547" s="18"/>
      <c r="BP1547" s="54"/>
      <c r="BR1547" s="54"/>
      <c r="BT1547" s="18"/>
      <c r="BV1547" s="18"/>
      <c r="BW1547" s="18"/>
      <c r="CD1547" s="18"/>
      <c r="CG1547" s="18"/>
      <c r="CR1547" s="18"/>
      <c r="CV1547" s="18"/>
      <c r="DA1547" s="18"/>
      <c r="DL1547" s="18"/>
      <c r="DN1547" s="18"/>
      <c r="DS1547" s="43" t="s">
        <v>397</v>
      </c>
    </row>
    <row r="1548" spans="4:123" x14ac:dyDescent="0.25">
      <c r="D1548" s="12"/>
      <c r="E1548" s="14"/>
      <c r="H1548" s="16"/>
      <c r="I1548" s="11"/>
      <c r="J1548" s="39"/>
      <c r="K1548" s="39"/>
      <c r="L1548" s="39"/>
      <c r="M1548" s="39"/>
      <c r="N1548" s="42"/>
      <c r="O1548" s="8"/>
      <c r="P1548" s="9"/>
      <c r="Q1548" s="9"/>
      <c r="R1548" s="8"/>
      <c r="S1548" s="9"/>
      <c r="T1548" s="9"/>
      <c r="U1548" s="8"/>
      <c r="V1548" s="9"/>
      <c r="W1548" s="9"/>
      <c r="X1548" s="9"/>
      <c r="Y1548" s="8"/>
      <c r="Z1548" s="9"/>
      <c r="AA1548" s="8"/>
      <c r="AT1548" s="8"/>
      <c r="AV1548" s="31"/>
      <c r="AY1548" s="31"/>
      <c r="AZ1548" s="21"/>
      <c r="BA1548" s="23"/>
      <c r="BN1548" s="18"/>
      <c r="BP1548" s="54"/>
      <c r="BR1548" s="54"/>
      <c r="BT1548" s="18"/>
      <c r="BV1548" s="18"/>
      <c r="BW1548" s="18"/>
      <c r="CD1548" s="18"/>
      <c r="CG1548" s="18"/>
      <c r="CR1548" s="18"/>
      <c r="CV1548" s="18"/>
      <c r="DA1548" s="18"/>
      <c r="DL1548" s="18"/>
      <c r="DN1548" s="18"/>
      <c r="DS1548" s="43" t="s">
        <v>397</v>
      </c>
    </row>
    <row r="1549" spans="4:123" x14ac:dyDescent="0.25">
      <c r="D1549" s="12"/>
      <c r="E1549" s="14"/>
      <c r="H1549" s="16"/>
      <c r="I1549" s="11"/>
      <c r="J1549" s="39"/>
      <c r="K1549" s="39"/>
      <c r="L1549" s="39"/>
      <c r="M1549" s="39"/>
      <c r="N1549" s="42"/>
      <c r="O1549" s="8"/>
      <c r="P1549" s="9"/>
      <c r="Q1549" s="9"/>
      <c r="R1549" s="8"/>
      <c r="S1549" s="9"/>
      <c r="T1549" s="9"/>
      <c r="U1549" s="8"/>
      <c r="V1549" s="9"/>
      <c r="W1549" s="9"/>
      <c r="X1549" s="9"/>
      <c r="Y1549" s="8"/>
      <c r="Z1549" s="9"/>
      <c r="AA1549" s="8"/>
      <c r="AT1549" s="8"/>
      <c r="AV1549" s="31"/>
      <c r="AY1549" s="31"/>
      <c r="AZ1549" s="21"/>
      <c r="BA1549" s="23"/>
      <c r="BN1549" s="18"/>
      <c r="BP1549" s="54"/>
      <c r="BR1549" s="54"/>
      <c r="BT1549" s="18"/>
      <c r="BV1549" s="18"/>
      <c r="BW1549" s="18"/>
      <c r="CD1549" s="18"/>
      <c r="CG1549" s="18"/>
      <c r="CR1549" s="18"/>
      <c r="CV1549" s="18"/>
      <c r="DA1549" s="18"/>
      <c r="DL1549" s="18"/>
      <c r="DN1549" s="18"/>
      <c r="DS1549" s="43" t="s">
        <v>397</v>
      </c>
    </row>
    <row r="1550" spans="4:123" x14ac:dyDescent="0.25">
      <c r="D1550" s="12"/>
      <c r="E1550" s="14"/>
      <c r="H1550" s="16"/>
      <c r="I1550" s="11"/>
      <c r="J1550" s="39"/>
      <c r="K1550" s="39"/>
      <c r="L1550" s="39"/>
      <c r="M1550" s="39"/>
      <c r="N1550" s="42"/>
      <c r="O1550" s="8"/>
      <c r="P1550" s="9"/>
      <c r="Q1550" s="9"/>
      <c r="R1550" s="8"/>
      <c r="S1550" s="9"/>
      <c r="T1550" s="9"/>
      <c r="U1550" s="8"/>
      <c r="V1550" s="9"/>
      <c r="W1550" s="9"/>
      <c r="X1550" s="9"/>
      <c r="Y1550" s="8"/>
      <c r="Z1550" s="9"/>
      <c r="AA1550" s="8"/>
      <c r="AT1550" s="8"/>
      <c r="AV1550" s="31"/>
      <c r="AY1550" s="31"/>
      <c r="AZ1550" s="21"/>
      <c r="BA1550" s="23"/>
      <c r="BN1550" s="18"/>
      <c r="BP1550" s="54"/>
      <c r="BR1550" s="54"/>
      <c r="BT1550" s="18"/>
      <c r="BV1550" s="18"/>
      <c r="BW1550" s="18"/>
      <c r="CD1550" s="18"/>
      <c r="CG1550" s="18"/>
      <c r="CR1550" s="18"/>
      <c r="CV1550" s="18"/>
      <c r="DA1550" s="18"/>
      <c r="DL1550" s="18"/>
      <c r="DN1550" s="18"/>
      <c r="DS1550" s="43" t="s">
        <v>397</v>
      </c>
    </row>
    <row r="1551" spans="4:123" x14ac:dyDescent="0.25">
      <c r="D1551" s="12"/>
      <c r="E1551" s="14"/>
      <c r="H1551" s="16"/>
      <c r="I1551" s="11"/>
      <c r="J1551" s="39"/>
      <c r="K1551" s="39"/>
      <c r="L1551" s="39"/>
      <c r="M1551" s="39"/>
      <c r="N1551" s="42"/>
      <c r="O1551" s="8"/>
      <c r="P1551" s="9"/>
      <c r="Q1551" s="9"/>
      <c r="R1551" s="8"/>
      <c r="S1551" s="9"/>
      <c r="T1551" s="9"/>
      <c r="U1551" s="8"/>
      <c r="V1551" s="9"/>
      <c r="W1551" s="9"/>
      <c r="X1551" s="9"/>
      <c r="Y1551" s="8"/>
      <c r="Z1551" s="9"/>
      <c r="AA1551" s="8"/>
      <c r="AT1551" s="8"/>
      <c r="AV1551" s="31"/>
      <c r="AY1551" s="31"/>
      <c r="AZ1551" s="21"/>
      <c r="BA1551" s="23"/>
      <c r="BN1551" s="18"/>
      <c r="BP1551" s="54"/>
      <c r="BR1551" s="54"/>
      <c r="BT1551" s="18"/>
      <c r="BV1551" s="18"/>
      <c r="BW1551" s="18"/>
      <c r="CD1551" s="18"/>
      <c r="CG1551" s="18"/>
      <c r="CR1551" s="18"/>
      <c r="CV1551" s="18"/>
      <c r="DA1551" s="18"/>
      <c r="DL1551" s="18"/>
      <c r="DN1551" s="18"/>
      <c r="DS1551" s="43" t="s">
        <v>397</v>
      </c>
    </row>
    <row r="1552" spans="4:123" x14ac:dyDescent="0.25">
      <c r="D1552" s="12"/>
      <c r="E1552" s="14"/>
      <c r="H1552" s="16"/>
      <c r="I1552" s="11"/>
      <c r="J1552" s="39"/>
      <c r="K1552" s="39"/>
      <c r="L1552" s="39"/>
      <c r="M1552" s="39"/>
      <c r="N1552" s="42"/>
      <c r="O1552" s="8"/>
      <c r="P1552" s="9"/>
      <c r="Q1552" s="9"/>
      <c r="R1552" s="8"/>
      <c r="S1552" s="9"/>
      <c r="T1552" s="9"/>
      <c r="U1552" s="8"/>
      <c r="V1552" s="9"/>
      <c r="W1552" s="9"/>
      <c r="X1552" s="9"/>
      <c r="Y1552" s="8"/>
      <c r="Z1552" s="9"/>
      <c r="AA1552" s="8"/>
      <c r="AT1552" s="8"/>
      <c r="AV1552" s="31"/>
      <c r="AY1552" s="31"/>
      <c r="AZ1552" s="21"/>
      <c r="BA1552" s="23"/>
      <c r="BN1552" s="18"/>
      <c r="BP1552" s="54"/>
      <c r="BR1552" s="54"/>
      <c r="BT1552" s="18"/>
      <c r="BV1552" s="18"/>
      <c r="BW1552" s="18"/>
      <c r="CD1552" s="18"/>
      <c r="CG1552" s="18"/>
      <c r="CR1552" s="18"/>
      <c r="CV1552" s="18"/>
      <c r="DA1552" s="18"/>
      <c r="DL1552" s="18"/>
      <c r="DN1552" s="18"/>
      <c r="DS1552" s="43" t="s">
        <v>397</v>
      </c>
    </row>
    <row r="1553" spans="4:123" x14ac:dyDescent="0.25">
      <c r="D1553" s="12"/>
      <c r="E1553" s="14"/>
      <c r="H1553" s="16"/>
      <c r="I1553" s="11"/>
      <c r="J1553" s="39"/>
      <c r="K1553" s="39"/>
      <c r="L1553" s="39"/>
      <c r="M1553" s="39"/>
      <c r="N1553" s="42"/>
      <c r="O1553" s="8"/>
      <c r="P1553" s="9"/>
      <c r="Q1553" s="9"/>
      <c r="R1553" s="8"/>
      <c r="S1553" s="9"/>
      <c r="T1553" s="9"/>
      <c r="U1553" s="8"/>
      <c r="V1553" s="9"/>
      <c r="W1553" s="9"/>
      <c r="X1553" s="9"/>
      <c r="Y1553" s="8"/>
      <c r="Z1553" s="9"/>
      <c r="AA1553" s="8"/>
      <c r="AT1553" s="8"/>
      <c r="AV1553" s="31"/>
      <c r="AY1553" s="31"/>
      <c r="AZ1553" s="21"/>
      <c r="BA1553" s="23"/>
      <c r="BN1553" s="18"/>
      <c r="BP1553" s="54"/>
      <c r="BR1553" s="54"/>
      <c r="BT1553" s="18"/>
      <c r="BV1553" s="18"/>
      <c r="BW1553" s="18"/>
      <c r="CD1553" s="18"/>
      <c r="CG1553" s="18"/>
      <c r="CR1553" s="18"/>
      <c r="CV1553" s="18"/>
      <c r="DA1553" s="18"/>
      <c r="DL1553" s="18"/>
      <c r="DN1553" s="18"/>
      <c r="DS1553" s="43" t="s">
        <v>397</v>
      </c>
    </row>
    <row r="1554" spans="4:123" x14ac:dyDescent="0.25">
      <c r="D1554" s="12"/>
      <c r="E1554" s="14"/>
      <c r="H1554" s="16"/>
      <c r="I1554" s="11"/>
      <c r="J1554" s="39"/>
      <c r="K1554" s="39"/>
      <c r="L1554" s="39"/>
      <c r="M1554" s="39"/>
      <c r="N1554" s="42"/>
      <c r="O1554" s="8"/>
      <c r="P1554" s="9"/>
      <c r="Q1554" s="9"/>
      <c r="R1554" s="8"/>
      <c r="S1554" s="9"/>
      <c r="T1554" s="9"/>
      <c r="U1554" s="8"/>
      <c r="V1554" s="9"/>
      <c r="W1554" s="9"/>
      <c r="X1554" s="9"/>
      <c r="Y1554" s="8"/>
      <c r="Z1554" s="9"/>
      <c r="AA1554" s="8"/>
      <c r="AT1554" s="8"/>
      <c r="AV1554" s="31"/>
      <c r="AY1554" s="31"/>
      <c r="AZ1554" s="21"/>
      <c r="BA1554" s="23"/>
      <c r="BN1554" s="18"/>
      <c r="BP1554" s="54"/>
      <c r="BR1554" s="54"/>
      <c r="BT1554" s="18"/>
      <c r="BV1554" s="18"/>
      <c r="BW1554" s="18"/>
      <c r="CD1554" s="18"/>
      <c r="CG1554" s="18"/>
      <c r="CR1554" s="18"/>
      <c r="CV1554" s="18"/>
      <c r="DA1554" s="18"/>
      <c r="DL1554" s="18"/>
      <c r="DN1554" s="18"/>
      <c r="DS1554" s="43" t="s">
        <v>397</v>
      </c>
    </row>
    <row r="1555" spans="4:123" x14ac:dyDescent="0.25">
      <c r="D1555" s="12"/>
      <c r="E1555" s="14"/>
      <c r="H1555" s="16"/>
      <c r="I1555" s="11"/>
      <c r="J1555" s="39"/>
      <c r="K1555" s="39"/>
      <c r="L1555" s="39"/>
      <c r="M1555" s="39"/>
      <c r="N1555" s="42"/>
      <c r="O1555" s="8"/>
      <c r="P1555" s="9"/>
      <c r="Q1555" s="9"/>
      <c r="R1555" s="8"/>
      <c r="S1555" s="9"/>
      <c r="T1555" s="9"/>
      <c r="U1555" s="8"/>
      <c r="V1555" s="9"/>
      <c r="W1555" s="9"/>
      <c r="X1555" s="9"/>
      <c r="Y1555" s="8"/>
      <c r="Z1555" s="9"/>
      <c r="AA1555" s="8"/>
      <c r="AT1555" s="8"/>
      <c r="AV1555" s="31"/>
      <c r="AY1555" s="31"/>
      <c r="AZ1555" s="21"/>
      <c r="BA1555" s="23"/>
      <c r="BN1555" s="18"/>
      <c r="BP1555" s="54"/>
      <c r="BR1555" s="54"/>
      <c r="BT1555" s="18"/>
      <c r="BV1555" s="18"/>
      <c r="BW1555" s="18"/>
      <c r="CD1555" s="18"/>
      <c r="CG1555" s="18"/>
      <c r="CR1555" s="18"/>
      <c r="CV1555" s="18"/>
      <c r="DA1555" s="18"/>
      <c r="DL1555" s="18"/>
      <c r="DN1555" s="18"/>
      <c r="DS1555" s="43" t="s">
        <v>397</v>
      </c>
    </row>
    <row r="1556" spans="4:123" x14ac:dyDescent="0.25">
      <c r="D1556" s="12"/>
      <c r="E1556" s="14"/>
      <c r="H1556" s="16"/>
      <c r="I1556" s="11"/>
      <c r="J1556" s="39"/>
      <c r="K1556" s="39"/>
      <c r="L1556" s="39"/>
      <c r="M1556" s="39"/>
      <c r="N1556" s="42"/>
      <c r="O1556" s="8"/>
      <c r="P1556" s="9"/>
      <c r="Q1556" s="9"/>
      <c r="R1556" s="8"/>
      <c r="S1556" s="9"/>
      <c r="T1556" s="9"/>
      <c r="U1556" s="8"/>
      <c r="V1556" s="9"/>
      <c r="W1556" s="9"/>
      <c r="X1556" s="9"/>
      <c r="Y1556" s="8"/>
      <c r="Z1556" s="9"/>
      <c r="AA1556" s="8"/>
      <c r="AT1556" s="8"/>
      <c r="AV1556" s="31"/>
      <c r="AY1556" s="31"/>
      <c r="AZ1556" s="21"/>
      <c r="BA1556" s="23"/>
      <c r="BN1556" s="18"/>
      <c r="BP1556" s="54"/>
      <c r="BR1556" s="54"/>
      <c r="BT1556" s="18"/>
      <c r="BV1556" s="18"/>
      <c r="BW1556" s="18"/>
      <c r="CD1556" s="18"/>
      <c r="CG1556" s="18"/>
      <c r="CR1556" s="18"/>
      <c r="CV1556" s="18"/>
      <c r="DA1556" s="18"/>
      <c r="DL1556" s="18"/>
      <c r="DN1556" s="18"/>
      <c r="DS1556" s="43" t="s">
        <v>397</v>
      </c>
    </row>
    <row r="1557" spans="4:123" x14ac:dyDescent="0.25">
      <c r="D1557" s="12"/>
      <c r="E1557" s="14"/>
      <c r="H1557" s="16"/>
      <c r="I1557" s="11"/>
      <c r="J1557" s="39"/>
      <c r="K1557" s="39"/>
      <c r="L1557" s="39"/>
      <c r="M1557" s="39"/>
      <c r="N1557" s="42"/>
      <c r="O1557" s="8"/>
      <c r="P1557" s="9"/>
      <c r="Q1557" s="9"/>
      <c r="R1557" s="8"/>
      <c r="S1557" s="9"/>
      <c r="T1557" s="9"/>
      <c r="U1557" s="8"/>
      <c r="V1557" s="9"/>
      <c r="W1557" s="9"/>
      <c r="X1557" s="9"/>
      <c r="Y1557" s="8"/>
      <c r="Z1557" s="9"/>
      <c r="AA1557" s="8"/>
      <c r="AT1557" s="8"/>
      <c r="AV1557" s="31"/>
      <c r="AY1557" s="31"/>
      <c r="AZ1557" s="21"/>
      <c r="BA1557" s="23"/>
      <c r="BN1557" s="18"/>
      <c r="BP1557" s="54"/>
      <c r="BR1557" s="54"/>
      <c r="BT1557" s="18"/>
      <c r="BV1557" s="18"/>
      <c r="BW1557" s="18"/>
      <c r="CD1557" s="18"/>
      <c r="CG1557" s="18"/>
      <c r="CR1557" s="18"/>
      <c r="CV1557" s="18"/>
      <c r="DA1557" s="18"/>
      <c r="DL1557" s="18"/>
      <c r="DN1557" s="18"/>
      <c r="DS1557" s="43" t="s">
        <v>397</v>
      </c>
    </row>
    <row r="1558" spans="4:123" x14ac:dyDescent="0.25">
      <c r="D1558" s="12"/>
      <c r="E1558" s="14"/>
      <c r="H1558" s="16"/>
      <c r="I1558" s="11"/>
      <c r="J1558" s="39"/>
      <c r="K1558" s="39"/>
      <c r="L1558" s="39"/>
      <c r="M1558" s="39"/>
      <c r="N1558" s="42"/>
      <c r="O1558" s="8"/>
      <c r="P1558" s="9"/>
      <c r="Q1558" s="9"/>
      <c r="R1558" s="8"/>
      <c r="S1558" s="9"/>
      <c r="T1558" s="9"/>
      <c r="U1558" s="8"/>
      <c r="V1558" s="9"/>
      <c r="W1558" s="9"/>
      <c r="X1558" s="9"/>
      <c r="Y1558" s="8"/>
      <c r="Z1558" s="9"/>
      <c r="AA1558" s="8"/>
      <c r="AT1558" s="8"/>
      <c r="AV1558" s="31"/>
      <c r="AY1558" s="31"/>
      <c r="AZ1558" s="21"/>
      <c r="BA1558" s="23"/>
      <c r="BN1558" s="18"/>
      <c r="BP1558" s="54"/>
      <c r="BR1558" s="54"/>
      <c r="BT1558" s="18"/>
      <c r="BV1558" s="18"/>
      <c r="BW1558" s="18"/>
      <c r="CD1558" s="18"/>
      <c r="CG1558" s="18"/>
      <c r="CR1558" s="18"/>
      <c r="CV1558" s="18"/>
      <c r="DA1558" s="18"/>
      <c r="DL1558" s="18"/>
      <c r="DN1558" s="18"/>
      <c r="DS1558" s="43" t="s">
        <v>397</v>
      </c>
    </row>
    <row r="1559" spans="4:123" x14ac:dyDescent="0.25">
      <c r="D1559" s="12"/>
      <c r="E1559" s="14"/>
      <c r="H1559" s="16"/>
      <c r="I1559" s="11"/>
      <c r="J1559" s="39"/>
      <c r="K1559" s="39"/>
      <c r="L1559" s="39"/>
      <c r="M1559" s="39"/>
      <c r="N1559" s="42"/>
      <c r="O1559" s="8"/>
      <c r="P1559" s="9"/>
      <c r="Q1559" s="9"/>
      <c r="R1559" s="8"/>
      <c r="S1559" s="9"/>
      <c r="T1559" s="9"/>
      <c r="U1559" s="8"/>
      <c r="V1559" s="9"/>
      <c r="W1559" s="9"/>
      <c r="X1559" s="9"/>
      <c r="Y1559" s="8"/>
      <c r="Z1559" s="9"/>
      <c r="AA1559" s="8"/>
      <c r="AT1559" s="8"/>
      <c r="AV1559" s="31"/>
      <c r="AY1559" s="31"/>
      <c r="AZ1559" s="21"/>
      <c r="BA1559" s="23"/>
      <c r="BN1559" s="18"/>
      <c r="BP1559" s="54"/>
      <c r="BR1559" s="54"/>
      <c r="BT1559" s="18"/>
      <c r="BV1559" s="18"/>
      <c r="BW1559" s="18"/>
      <c r="CD1559" s="18"/>
      <c r="CG1559" s="18"/>
      <c r="CR1559" s="18"/>
      <c r="CV1559" s="18"/>
      <c r="DA1559" s="18"/>
      <c r="DL1559" s="18"/>
      <c r="DN1559" s="18"/>
      <c r="DS1559" s="43" t="s">
        <v>397</v>
      </c>
    </row>
    <row r="1560" spans="4:123" x14ac:dyDescent="0.25">
      <c r="D1560" s="12"/>
      <c r="E1560" s="14"/>
      <c r="H1560" s="16"/>
      <c r="I1560" s="11"/>
      <c r="J1560" s="39"/>
      <c r="K1560" s="39"/>
      <c r="L1560" s="39"/>
      <c r="M1560" s="39"/>
      <c r="N1560" s="42"/>
      <c r="O1560" s="8"/>
      <c r="P1560" s="9"/>
      <c r="Q1560" s="9"/>
      <c r="R1560" s="8"/>
      <c r="S1560" s="9"/>
      <c r="T1560" s="9"/>
      <c r="U1560" s="8"/>
      <c r="V1560" s="9"/>
      <c r="W1560" s="9"/>
      <c r="X1560" s="9"/>
      <c r="Y1560" s="8"/>
      <c r="Z1560" s="9"/>
      <c r="AA1560" s="8"/>
      <c r="AT1560" s="8"/>
      <c r="AV1560" s="31"/>
      <c r="AY1560" s="31"/>
      <c r="AZ1560" s="21"/>
      <c r="BA1560" s="23"/>
      <c r="BN1560" s="18"/>
      <c r="BP1560" s="54"/>
      <c r="BR1560" s="54"/>
      <c r="BT1560" s="18"/>
      <c r="BV1560" s="18"/>
      <c r="BW1560" s="18"/>
      <c r="CD1560" s="18"/>
      <c r="CG1560" s="18"/>
      <c r="CR1560" s="18"/>
      <c r="CV1560" s="18"/>
      <c r="DA1560" s="18"/>
      <c r="DL1560" s="18"/>
      <c r="DN1560" s="18"/>
      <c r="DS1560" s="43" t="s">
        <v>397</v>
      </c>
    </row>
    <row r="1561" spans="4:123" x14ac:dyDescent="0.25">
      <c r="D1561" s="12"/>
      <c r="E1561" s="14"/>
      <c r="H1561" s="16"/>
      <c r="I1561" s="11"/>
      <c r="J1561" s="39"/>
      <c r="K1561" s="39"/>
      <c r="L1561" s="39"/>
      <c r="M1561" s="39"/>
      <c r="N1561" s="42"/>
      <c r="O1561" s="8"/>
      <c r="P1561" s="9"/>
      <c r="Q1561" s="9"/>
      <c r="R1561" s="8"/>
      <c r="S1561" s="9"/>
      <c r="T1561" s="9"/>
      <c r="U1561" s="8"/>
      <c r="V1561" s="9"/>
      <c r="W1561" s="9"/>
      <c r="X1561" s="9"/>
      <c r="Y1561" s="8"/>
      <c r="Z1561" s="9"/>
      <c r="AA1561" s="8"/>
      <c r="AT1561" s="8"/>
      <c r="AV1561" s="31"/>
      <c r="AY1561" s="31"/>
      <c r="AZ1561" s="21"/>
      <c r="BA1561" s="23"/>
      <c r="BN1561" s="18"/>
      <c r="BP1561" s="54"/>
      <c r="BR1561" s="54"/>
      <c r="BT1561" s="18"/>
      <c r="BV1561" s="18"/>
      <c r="BW1561" s="18"/>
      <c r="CD1561" s="18"/>
      <c r="CG1561" s="18"/>
      <c r="CR1561" s="18"/>
      <c r="CV1561" s="18"/>
      <c r="DA1561" s="18"/>
      <c r="DL1561" s="18"/>
      <c r="DN1561" s="18"/>
      <c r="DS1561" s="43" t="s">
        <v>397</v>
      </c>
    </row>
    <row r="1562" spans="4:123" x14ac:dyDescent="0.25">
      <c r="D1562" s="12"/>
      <c r="E1562" s="14"/>
      <c r="H1562" s="16"/>
      <c r="I1562" s="11"/>
      <c r="J1562" s="39"/>
      <c r="K1562" s="39"/>
      <c r="L1562" s="39"/>
      <c r="M1562" s="39"/>
      <c r="N1562" s="42"/>
      <c r="O1562" s="8"/>
      <c r="P1562" s="9"/>
      <c r="Q1562" s="9"/>
      <c r="R1562" s="8"/>
      <c r="S1562" s="9"/>
      <c r="T1562" s="9"/>
      <c r="U1562" s="8"/>
      <c r="V1562" s="9"/>
      <c r="W1562" s="9"/>
      <c r="X1562" s="9"/>
      <c r="Y1562" s="8"/>
      <c r="Z1562" s="9"/>
      <c r="AA1562" s="8"/>
      <c r="AT1562" s="8"/>
      <c r="AV1562" s="31"/>
      <c r="AY1562" s="31"/>
      <c r="AZ1562" s="21"/>
      <c r="BA1562" s="23"/>
      <c r="BN1562" s="18"/>
      <c r="BP1562" s="54"/>
      <c r="BR1562" s="54"/>
      <c r="BT1562" s="18"/>
      <c r="BV1562" s="18"/>
      <c r="BW1562" s="18"/>
      <c r="CD1562" s="18"/>
      <c r="CG1562" s="18"/>
      <c r="CR1562" s="18"/>
      <c r="CV1562" s="18"/>
      <c r="DA1562" s="18"/>
      <c r="DL1562" s="18"/>
      <c r="DN1562" s="18"/>
      <c r="DS1562" s="43" t="s">
        <v>397</v>
      </c>
    </row>
    <row r="1563" spans="4:123" x14ac:dyDescent="0.25">
      <c r="D1563" s="12"/>
      <c r="E1563" s="14"/>
      <c r="H1563" s="16"/>
      <c r="I1563" s="11"/>
      <c r="J1563" s="39"/>
      <c r="K1563" s="39"/>
      <c r="L1563" s="39"/>
      <c r="M1563" s="39"/>
      <c r="N1563" s="42"/>
      <c r="O1563" s="8"/>
      <c r="P1563" s="9"/>
      <c r="Q1563" s="9"/>
      <c r="R1563" s="8"/>
      <c r="S1563" s="9"/>
      <c r="T1563" s="9"/>
      <c r="U1563" s="8"/>
      <c r="V1563" s="9"/>
      <c r="W1563" s="9"/>
      <c r="X1563" s="9"/>
      <c r="Y1563" s="8"/>
      <c r="Z1563" s="9"/>
      <c r="AA1563" s="8"/>
      <c r="AT1563" s="8"/>
      <c r="AV1563" s="31"/>
      <c r="AY1563" s="31"/>
      <c r="AZ1563" s="21"/>
      <c r="BA1563" s="23"/>
      <c r="BN1563" s="18"/>
      <c r="BP1563" s="54"/>
      <c r="BR1563" s="54"/>
      <c r="BT1563" s="18"/>
      <c r="BV1563" s="18"/>
      <c r="BW1563" s="18"/>
      <c r="CD1563" s="18"/>
      <c r="CG1563" s="18"/>
      <c r="CR1563" s="18"/>
      <c r="CV1563" s="18"/>
      <c r="DA1563" s="18"/>
      <c r="DL1563" s="18"/>
      <c r="DN1563" s="18"/>
      <c r="DS1563" s="43" t="s">
        <v>397</v>
      </c>
    </row>
    <row r="1564" spans="4:123" x14ac:dyDescent="0.25">
      <c r="D1564" s="12"/>
      <c r="E1564" s="14"/>
      <c r="H1564" s="16"/>
      <c r="I1564" s="11"/>
      <c r="J1564" s="39"/>
      <c r="K1564" s="39"/>
      <c r="L1564" s="39"/>
      <c r="M1564" s="39"/>
      <c r="N1564" s="42"/>
      <c r="O1564" s="8"/>
      <c r="P1564" s="9"/>
      <c r="Q1564" s="9"/>
      <c r="R1564" s="8"/>
      <c r="S1564" s="9"/>
      <c r="T1564" s="9"/>
      <c r="U1564" s="8"/>
      <c r="V1564" s="9"/>
      <c r="W1564" s="9"/>
      <c r="X1564" s="9"/>
      <c r="Y1564" s="8"/>
      <c r="Z1564" s="9"/>
      <c r="AA1564" s="8"/>
      <c r="AT1564" s="8"/>
      <c r="AV1564" s="31"/>
      <c r="AY1564" s="31"/>
      <c r="AZ1564" s="21"/>
      <c r="BA1564" s="23"/>
      <c r="BN1564" s="18"/>
      <c r="BP1564" s="54"/>
      <c r="BR1564" s="54"/>
      <c r="BT1564" s="18"/>
      <c r="BV1564" s="18"/>
      <c r="BW1564" s="18"/>
      <c r="CD1564" s="18"/>
      <c r="CG1564" s="18"/>
      <c r="CR1564" s="18"/>
      <c r="CV1564" s="18"/>
      <c r="DA1564" s="18"/>
      <c r="DL1564" s="18"/>
      <c r="DN1564" s="18"/>
      <c r="DS1564" s="43" t="s">
        <v>397</v>
      </c>
    </row>
    <row r="1565" spans="4:123" x14ac:dyDescent="0.25">
      <c r="D1565" s="12"/>
      <c r="E1565" s="14"/>
      <c r="H1565" s="16"/>
      <c r="I1565" s="11"/>
      <c r="J1565" s="39"/>
      <c r="K1565" s="39"/>
      <c r="L1565" s="39"/>
      <c r="M1565" s="39"/>
      <c r="N1565" s="42"/>
      <c r="O1565" s="8"/>
      <c r="P1565" s="9"/>
      <c r="Q1565" s="9"/>
      <c r="R1565" s="8"/>
      <c r="S1565" s="9"/>
      <c r="T1565" s="9"/>
      <c r="U1565" s="8"/>
      <c r="V1565" s="9"/>
      <c r="W1565" s="9"/>
      <c r="X1565" s="9"/>
      <c r="Y1565" s="8"/>
      <c r="Z1565" s="9"/>
      <c r="AA1565" s="8"/>
      <c r="AT1565" s="8"/>
      <c r="AV1565" s="31"/>
      <c r="AY1565" s="31"/>
      <c r="AZ1565" s="21"/>
      <c r="BA1565" s="23"/>
      <c r="BN1565" s="18"/>
      <c r="BP1565" s="54"/>
      <c r="BR1565" s="54"/>
      <c r="BT1565" s="18"/>
      <c r="BV1565" s="18"/>
      <c r="BW1565" s="18"/>
      <c r="CD1565" s="18"/>
      <c r="CG1565" s="18"/>
      <c r="CR1565" s="18"/>
      <c r="CV1565" s="18"/>
      <c r="DA1565" s="18"/>
      <c r="DL1565" s="18"/>
      <c r="DN1565" s="18"/>
      <c r="DS1565" s="43" t="s">
        <v>397</v>
      </c>
    </row>
    <row r="1566" spans="4:123" x14ac:dyDescent="0.25">
      <c r="D1566" s="12"/>
      <c r="E1566" s="14"/>
      <c r="H1566" s="16"/>
      <c r="I1566" s="11"/>
      <c r="J1566" s="39"/>
      <c r="K1566" s="39"/>
      <c r="L1566" s="39"/>
      <c r="M1566" s="39"/>
      <c r="N1566" s="42"/>
      <c r="O1566" s="8"/>
      <c r="P1566" s="9"/>
      <c r="Q1566" s="9"/>
      <c r="R1566" s="8"/>
      <c r="S1566" s="9"/>
      <c r="T1566" s="9"/>
      <c r="U1566" s="8"/>
      <c r="V1566" s="9"/>
      <c r="W1566" s="9"/>
      <c r="X1566" s="9"/>
      <c r="Y1566" s="8"/>
      <c r="Z1566" s="9"/>
      <c r="AA1566" s="8"/>
      <c r="AT1566" s="8"/>
      <c r="AV1566" s="31"/>
      <c r="AY1566" s="31"/>
      <c r="AZ1566" s="21"/>
      <c r="BA1566" s="23"/>
      <c r="BN1566" s="18"/>
      <c r="BP1566" s="54"/>
      <c r="BR1566" s="54"/>
      <c r="BT1566" s="18"/>
      <c r="BV1566" s="18"/>
      <c r="BW1566" s="18"/>
      <c r="CD1566" s="18"/>
      <c r="CG1566" s="18"/>
      <c r="CR1566" s="18"/>
      <c r="CV1566" s="18"/>
      <c r="DA1566" s="18"/>
      <c r="DL1566" s="18"/>
      <c r="DN1566" s="18"/>
      <c r="DS1566" s="43" t="s">
        <v>397</v>
      </c>
    </row>
    <row r="1567" spans="4:123" x14ac:dyDescent="0.25">
      <c r="D1567" s="12"/>
      <c r="E1567" s="14"/>
      <c r="H1567" s="16"/>
      <c r="I1567" s="11"/>
      <c r="J1567" s="39"/>
      <c r="K1567" s="39"/>
      <c r="L1567" s="39"/>
      <c r="M1567" s="39"/>
      <c r="N1567" s="42"/>
      <c r="O1567" s="8"/>
      <c r="P1567" s="9"/>
      <c r="Q1567" s="9"/>
      <c r="R1567" s="8"/>
      <c r="S1567" s="9"/>
      <c r="T1567" s="9"/>
      <c r="U1567" s="8"/>
      <c r="V1567" s="9"/>
      <c r="W1567" s="9"/>
      <c r="X1567" s="9"/>
      <c r="Y1567" s="8"/>
      <c r="Z1567" s="9"/>
      <c r="AA1567" s="8"/>
      <c r="AT1567" s="8"/>
      <c r="AV1567" s="31"/>
      <c r="AY1567" s="31"/>
      <c r="AZ1567" s="21"/>
      <c r="BA1567" s="23"/>
      <c r="BN1567" s="18"/>
      <c r="BP1567" s="54"/>
      <c r="BR1567" s="54"/>
      <c r="BT1567" s="18"/>
      <c r="BV1567" s="18"/>
      <c r="BW1567" s="18"/>
      <c r="CD1567" s="18"/>
      <c r="CG1567" s="18"/>
      <c r="CR1567" s="18"/>
      <c r="CV1567" s="18"/>
      <c r="DA1567" s="18"/>
      <c r="DL1567" s="18"/>
      <c r="DN1567" s="18"/>
      <c r="DS1567" s="43" t="s">
        <v>397</v>
      </c>
    </row>
    <row r="1568" spans="4:123" x14ac:dyDescent="0.25">
      <c r="D1568" s="12"/>
      <c r="E1568" s="14"/>
      <c r="H1568" s="16"/>
      <c r="I1568" s="11"/>
      <c r="J1568" s="39"/>
      <c r="K1568" s="39"/>
      <c r="L1568" s="39"/>
      <c r="M1568" s="39"/>
      <c r="N1568" s="42"/>
      <c r="O1568" s="8"/>
      <c r="P1568" s="9"/>
      <c r="Q1568" s="9"/>
      <c r="R1568" s="8"/>
      <c r="S1568" s="9"/>
      <c r="T1568" s="9"/>
      <c r="U1568" s="8"/>
      <c r="V1568" s="9"/>
      <c r="W1568" s="9"/>
      <c r="X1568" s="9"/>
      <c r="Y1568" s="8"/>
      <c r="Z1568" s="9"/>
      <c r="AA1568" s="8"/>
      <c r="AT1568" s="8"/>
      <c r="AV1568" s="31"/>
      <c r="AY1568" s="31"/>
      <c r="AZ1568" s="21"/>
      <c r="BA1568" s="23"/>
      <c r="BN1568" s="18"/>
      <c r="BP1568" s="54"/>
      <c r="BR1568" s="54"/>
      <c r="BT1568" s="18"/>
      <c r="BV1568" s="18"/>
      <c r="BW1568" s="18"/>
      <c r="CD1568" s="18"/>
      <c r="CG1568" s="18"/>
      <c r="CR1568" s="18"/>
      <c r="CV1568" s="18"/>
      <c r="DA1568" s="18"/>
      <c r="DL1568" s="18"/>
      <c r="DN1568" s="18"/>
      <c r="DS1568" s="43" t="s">
        <v>397</v>
      </c>
    </row>
    <row r="1569" spans="4:123" x14ac:dyDescent="0.25">
      <c r="D1569" s="12"/>
      <c r="E1569" s="14"/>
      <c r="H1569" s="16"/>
      <c r="I1569" s="11"/>
      <c r="J1569" s="39"/>
      <c r="K1569" s="39"/>
      <c r="L1569" s="39"/>
      <c r="M1569" s="39"/>
      <c r="N1569" s="42"/>
      <c r="O1569" s="8"/>
      <c r="P1569" s="9"/>
      <c r="Q1569" s="9"/>
      <c r="R1569" s="8"/>
      <c r="S1569" s="9"/>
      <c r="T1569" s="9"/>
      <c r="U1569" s="8"/>
      <c r="V1569" s="9"/>
      <c r="W1569" s="9"/>
      <c r="X1569" s="9"/>
      <c r="Y1569" s="8"/>
      <c r="Z1569" s="9"/>
      <c r="AA1569" s="8"/>
      <c r="AT1569" s="8"/>
      <c r="AV1569" s="31"/>
      <c r="AY1569" s="31"/>
      <c r="AZ1569" s="21"/>
      <c r="BA1569" s="23"/>
      <c r="BN1569" s="18"/>
      <c r="BP1569" s="54"/>
      <c r="BR1569" s="54"/>
      <c r="BT1569" s="18"/>
      <c r="BV1569" s="18"/>
      <c r="BW1569" s="18"/>
      <c r="CD1569" s="18"/>
      <c r="CG1569" s="18"/>
      <c r="CR1569" s="18"/>
      <c r="CV1569" s="18"/>
      <c r="DA1569" s="18"/>
      <c r="DL1569" s="18"/>
      <c r="DN1569" s="18"/>
      <c r="DS1569" s="43" t="s">
        <v>397</v>
      </c>
    </row>
    <row r="1570" spans="4:123" x14ac:dyDescent="0.25">
      <c r="D1570" s="12"/>
      <c r="E1570" s="14"/>
      <c r="H1570" s="16"/>
      <c r="I1570" s="11"/>
      <c r="J1570" s="39"/>
      <c r="K1570" s="39"/>
      <c r="L1570" s="39"/>
      <c r="M1570" s="39"/>
      <c r="N1570" s="42"/>
      <c r="O1570" s="8"/>
      <c r="P1570" s="9"/>
      <c r="Q1570" s="9"/>
      <c r="R1570" s="8"/>
      <c r="S1570" s="9"/>
      <c r="T1570" s="9"/>
      <c r="U1570" s="8"/>
      <c r="V1570" s="9"/>
      <c r="W1570" s="9"/>
      <c r="X1570" s="9"/>
      <c r="Y1570" s="8"/>
      <c r="Z1570" s="9"/>
      <c r="AA1570" s="8"/>
      <c r="AT1570" s="8"/>
      <c r="AV1570" s="31"/>
      <c r="AY1570" s="31"/>
      <c r="AZ1570" s="21"/>
      <c r="BA1570" s="23"/>
      <c r="BN1570" s="18"/>
      <c r="BP1570" s="54"/>
      <c r="BR1570" s="54"/>
      <c r="BT1570" s="18"/>
      <c r="BV1570" s="18"/>
      <c r="BW1570" s="18"/>
      <c r="CD1570" s="18"/>
      <c r="CG1570" s="18"/>
      <c r="CR1570" s="18"/>
      <c r="CV1570" s="18"/>
      <c r="DA1570" s="18"/>
      <c r="DL1570" s="18"/>
      <c r="DN1570" s="18"/>
      <c r="DS1570" s="43" t="s">
        <v>397</v>
      </c>
    </row>
    <row r="1571" spans="4:123" x14ac:dyDescent="0.25">
      <c r="D1571" s="12"/>
      <c r="E1571" s="14"/>
      <c r="H1571" s="16"/>
      <c r="I1571" s="11"/>
      <c r="J1571" s="39"/>
      <c r="K1571" s="39"/>
      <c r="L1571" s="39"/>
      <c r="M1571" s="39"/>
      <c r="N1571" s="42"/>
      <c r="O1571" s="8"/>
      <c r="P1571" s="9"/>
      <c r="Q1571" s="9"/>
      <c r="R1571" s="8"/>
      <c r="S1571" s="9"/>
      <c r="T1571" s="9"/>
      <c r="U1571" s="8"/>
      <c r="V1571" s="9"/>
      <c r="W1571" s="9"/>
      <c r="X1571" s="9"/>
      <c r="Y1571" s="8"/>
      <c r="Z1571" s="9"/>
      <c r="AA1571" s="8"/>
      <c r="AT1571" s="8"/>
      <c r="AV1571" s="31"/>
      <c r="AY1571" s="31"/>
      <c r="AZ1571" s="21"/>
      <c r="BA1571" s="23"/>
      <c r="BN1571" s="18"/>
      <c r="BP1571" s="54"/>
      <c r="BR1571" s="54"/>
      <c r="BT1571" s="18"/>
      <c r="BV1571" s="18"/>
      <c r="BW1571" s="18"/>
      <c r="CD1571" s="18"/>
      <c r="CG1571" s="18"/>
      <c r="CR1571" s="18"/>
      <c r="CV1571" s="18"/>
      <c r="DA1571" s="18"/>
      <c r="DL1571" s="18"/>
      <c r="DN1571" s="18"/>
      <c r="DS1571" s="43" t="s">
        <v>397</v>
      </c>
    </row>
    <row r="1572" spans="4:123" x14ac:dyDescent="0.25">
      <c r="D1572" s="12"/>
      <c r="E1572" s="14"/>
      <c r="H1572" s="16"/>
      <c r="I1572" s="11"/>
      <c r="J1572" s="39"/>
      <c r="K1572" s="39"/>
      <c r="L1572" s="39"/>
      <c r="M1572" s="39"/>
      <c r="N1572" s="42"/>
      <c r="O1572" s="8"/>
      <c r="P1572" s="9"/>
      <c r="Q1572" s="9"/>
      <c r="R1572" s="8"/>
      <c r="S1572" s="9"/>
      <c r="T1572" s="9"/>
      <c r="U1572" s="8"/>
      <c r="V1572" s="9"/>
      <c r="W1572" s="9"/>
      <c r="X1572" s="9"/>
      <c r="Y1572" s="8"/>
      <c r="Z1572" s="9"/>
      <c r="AA1572" s="8"/>
      <c r="AT1572" s="8"/>
      <c r="AV1572" s="31"/>
      <c r="AY1572" s="31"/>
      <c r="AZ1572" s="21"/>
      <c r="BA1572" s="23"/>
      <c r="BN1572" s="18"/>
      <c r="BP1572" s="54"/>
      <c r="BR1572" s="54"/>
      <c r="BT1572" s="18"/>
      <c r="BV1572" s="18"/>
      <c r="BW1572" s="18"/>
      <c r="CD1572" s="18"/>
      <c r="CG1572" s="18"/>
      <c r="CR1572" s="18"/>
      <c r="CV1572" s="18"/>
      <c r="DA1572" s="18"/>
      <c r="DL1572" s="18"/>
      <c r="DN1572" s="18"/>
      <c r="DS1572" s="43" t="s">
        <v>397</v>
      </c>
    </row>
    <row r="1573" spans="4:123" x14ac:dyDescent="0.25">
      <c r="D1573" s="12"/>
      <c r="E1573" s="14"/>
      <c r="H1573" s="16"/>
      <c r="I1573" s="11"/>
      <c r="J1573" s="39"/>
      <c r="K1573" s="39"/>
      <c r="L1573" s="39"/>
      <c r="M1573" s="39"/>
      <c r="N1573" s="42"/>
      <c r="O1573" s="8"/>
      <c r="P1573" s="9"/>
      <c r="Q1573" s="9"/>
      <c r="R1573" s="8"/>
      <c r="S1573" s="9"/>
      <c r="T1573" s="9"/>
      <c r="U1573" s="8"/>
      <c r="V1573" s="9"/>
      <c r="W1573" s="9"/>
      <c r="X1573" s="9"/>
      <c r="Y1573" s="8"/>
      <c r="Z1573" s="9"/>
      <c r="AA1573" s="8"/>
      <c r="AT1573" s="8"/>
      <c r="AV1573" s="31"/>
      <c r="AY1573" s="31"/>
      <c r="AZ1573" s="21"/>
      <c r="BA1573" s="23"/>
      <c r="BN1573" s="18"/>
      <c r="BP1573" s="54"/>
      <c r="BR1573" s="54"/>
      <c r="BT1573" s="18"/>
      <c r="BV1573" s="18"/>
      <c r="BW1573" s="18"/>
      <c r="CD1573" s="18"/>
      <c r="CG1573" s="18"/>
      <c r="CR1573" s="18"/>
      <c r="CV1573" s="18"/>
      <c r="DA1573" s="18"/>
      <c r="DL1573" s="18"/>
      <c r="DN1573" s="18"/>
      <c r="DS1573" s="43" t="s">
        <v>397</v>
      </c>
    </row>
    <row r="1574" spans="4:123" x14ac:dyDescent="0.25">
      <c r="D1574" s="12"/>
      <c r="E1574" s="14"/>
      <c r="H1574" s="16"/>
      <c r="I1574" s="11"/>
      <c r="J1574" s="39"/>
      <c r="K1574" s="39"/>
      <c r="L1574" s="39"/>
      <c r="M1574" s="39"/>
      <c r="N1574" s="42"/>
      <c r="O1574" s="8"/>
      <c r="P1574" s="9"/>
      <c r="Q1574" s="9"/>
      <c r="R1574" s="8"/>
      <c r="S1574" s="9"/>
      <c r="T1574" s="9"/>
      <c r="U1574" s="8"/>
      <c r="V1574" s="9"/>
      <c r="W1574" s="9"/>
      <c r="X1574" s="9"/>
      <c r="Y1574" s="8"/>
      <c r="Z1574" s="9"/>
      <c r="AA1574" s="8"/>
      <c r="AT1574" s="8"/>
      <c r="AV1574" s="31"/>
      <c r="AY1574" s="31"/>
      <c r="AZ1574" s="21"/>
      <c r="BA1574" s="23"/>
      <c r="BN1574" s="18"/>
      <c r="BP1574" s="54"/>
      <c r="BR1574" s="54"/>
      <c r="BT1574" s="18"/>
      <c r="BV1574" s="18"/>
      <c r="BW1574" s="18"/>
      <c r="CD1574" s="18"/>
      <c r="CG1574" s="18"/>
      <c r="CR1574" s="18"/>
      <c r="CV1574" s="18"/>
      <c r="DA1574" s="18"/>
      <c r="DL1574" s="18"/>
      <c r="DN1574" s="18"/>
      <c r="DS1574" s="43" t="s">
        <v>397</v>
      </c>
    </row>
    <row r="1575" spans="4:123" x14ac:dyDescent="0.25">
      <c r="D1575" s="12"/>
      <c r="E1575" s="14"/>
      <c r="H1575" s="16"/>
      <c r="I1575" s="11"/>
      <c r="J1575" s="39"/>
      <c r="K1575" s="39"/>
      <c r="L1575" s="39"/>
      <c r="M1575" s="39"/>
      <c r="N1575" s="42"/>
      <c r="O1575" s="8"/>
      <c r="P1575" s="9"/>
      <c r="Q1575" s="9"/>
      <c r="R1575" s="8"/>
      <c r="S1575" s="9"/>
      <c r="T1575" s="9"/>
      <c r="U1575" s="8"/>
      <c r="V1575" s="9"/>
      <c r="W1575" s="9"/>
      <c r="X1575" s="9"/>
      <c r="Y1575" s="8"/>
      <c r="Z1575" s="9"/>
      <c r="AA1575" s="8"/>
      <c r="AT1575" s="8"/>
      <c r="AV1575" s="31"/>
      <c r="AY1575" s="31"/>
      <c r="AZ1575" s="21"/>
      <c r="BA1575" s="23"/>
      <c r="BN1575" s="18"/>
      <c r="BP1575" s="54"/>
      <c r="BR1575" s="54"/>
      <c r="BT1575" s="18"/>
      <c r="BV1575" s="18"/>
      <c r="BW1575" s="18"/>
      <c r="CD1575" s="18"/>
      <c r="CG1575" s="18"/>
      <c r="CR1575" s="18"/>
      <c r="CV1575" s="18"/>
      <c r="DA1575" s="18"/>
      <c r="DL1575" s="18"/>
      <c r="DN1575" s="18"/>
      <c r="DS1575" s="43" t="s">
        <v>397</v>
      </c>
    </row>
    <row r="1576" spans="4:123" x14ac:dyDescent="0.25">
      <c r="D1576" s="12"/>
      <c r="E1576" s="14"/>
      <c r="H1576" s="16"/>
      <c r="I1576" s="11"/>
      <c r="J1576" s="39"/>
      <c r="K1576" s="39"/>
      <c r="L1576" s="39"/>
      <c r="M1576" s="39"/>
      <c r="N1576" s="42"/>
      <c r="O1576" s="8"/>
      <c r="P1576" s="9"/>
      <c r="Q1576" s="9"/>
      <c r="R1576" s="8"/>
      <c r="S1576" s="9"/>
      <c r="T1576" s="9"/>
      <c r="U1576" s="8"/>
      <c r="V1576" s="9"/>
      <c r="W1576" s="9"/>
      <c r="X1576" s="9"/>
      <c r="Y1576" s="8"/>
      <c r="Z1576" s="9"/>
      <c r="AA1576" s="8"/>
      <c r="AT1576" s="8"/>
      <c r="AV1576" s="31"/>
      <c r="AY1576" s="31"/>
      <c r="AZ1576" s="21"/>
      <c r="BA1576" s="23"/>
      <c r="BN1576" s="18"/>
      <c r="BP1576" s="54"/>
      <c r="BR1576" s="54"/>
      <c r="BT1576" s="18"/>
      <c r="BV1576" s="18"/>
      <c r="BW1576" s="18"/>
      <c r="CD1576" s="18"/>
      <c r="CG1576" s="18"/>
      <c r="CR1576" s="18"/>
      <c r="CV1576" s="18"/>
      <c r="DA1576" s="18"/>
      <c r="DL1576" s="18"/>
      <c r="DN1576" s="18"/>
      <c r="DS1576" s="43" t="s">
        <v>397</v>
      </c>
    </row>
    <row r="1577" spans="4:123" x14ac:dyDescent="0.25">
      <c r="D1577" s="12"/>
      <c r="E1577" s="14"/>
      <c r="H1577" s="16"/>
      <c r="I1577" s="11"/>
      <c r="J1577" s="39"/>
      <c r="K1577" s="39"/>
      <c r="L1577" s="39"/>
      <c r="M1577" s="39"/>
      <c r="N1577" s="42"/>
      <c r="O1577" s="8"/>
      <c r="P1577" s="9"/>
      <c r="Q1577" s="9"/>
      <c r="R1577" s="8"/>
      <c r="S1577" s="9"/>
      <c r="T1577" s="9"/>
      <c r="U1577" s="8"/>
      <c r="V1577" s="9"/>
      <c r="W1577" s="9"/>
      <c r="X1577" s="9"/>
      <c r="Y1577" s="8"/>
      <c r="Z1577" s="9"/>
      <c r="AA1577" s="8"/>
      <c r="AT1577" s="8"/>
      <c r="AV1577" s="31"/>
      <c r="AY1577" s="31"/>
      <c r="AZ1577" s="21"/>
      <c r="BA1577" s="23"/>
      <c r="BN1577" s="18"/>
      <c r="BP1577" s="54"/>
      <c r="BR1577" s="54"/>
      <c r="BT1577" s="18"/>
      <c r="BV1577" s="18"/>
      <c r="BW1577" s="18"/>
      <c r="CD1577" s="18"/>
      <c r="CG1577" s="18"/>
      <c r="CR1577" s="18"/>
      <c r="CV1577" s="18"/>
      <c r="DA1577" s="18"/>
      <c r="DL1577" s="18"/>
      <c r="DN1577" s="18"/>
      <c r="DS1577" s="43" t="s">
        <v>397</v>
      </c>
    </row>
    <row r="1578" spans="4:123" x14ac:dyDescent="0.25">
      <c r="D1578" s="12"/>
      <c r="E1578" s="14"/>
      <c r="H1578" s="16"/>
      <c r="I1578" s="11"/>
      <c r="J1578" s="39"/>
      <c r="K1578" s="39"/>
      <c r="L1578" s="39"/>
      <c r="M1578" s="39"/>
      <c r="N1578" s="42"/>
      <c r="O1578" s="8"/>
      <c r="P1578" s="9"/>
      <c r="Q1578" s="9"/>
      <c r="R1578" s="8"/>
      <c r="S1578" s="9"/>
      <c r="T1578" s="9"/>
      <c r="U1578" s="8"/>
      <c r="V1578" s="9"/>
      <c r="W1578" s="9"/>
      <c r="X1578" s="9"/>
      <c r="Y1578" s="8"/>
      <c r="Z1578" s="9"/>
      <c r="AA1578" s="8"/>
      <c r="AT1578" s="8"/>
      <c r="AV1578" s="31"/>
      <c r="AY1578" s="31"/>
      <c r="AZ1578" s="21"/>
      <c r="BA1578" s="23"/>
      <c r="BN1578" s="18"/>
      <c r="BP1578" s="54"/>
      <c r="BR1578" s="54"/>
      <c r="BT1578" s="18"/>
      <c r="BV1578" s="18"/>
      <c r="BW1578" s="18"/>
      <c r="CD1578" s="18"/>
      <c r="CG1578" s="18"/>
      <c r="CR1578" s="18"/>
      <c r="CV1578" s="18"/>
      <c r="DA1578" s="18"/>
      <c r="DL1578" s="18"/>
      <c r="DN1578" s="18"/>
      <c r="DS1578" s="43" t="s">
        <v>397</v>
      </c>
    </row>
    <row r="1579" spans="4:123" x14ac:dyDescent="0.25">
      <c r="D1579" s="12"/>
      <c r="E1579" s="14"/>
      <c r="H1579" s="16"/>
      <c r="I1579" s="11"/>
      <c r="J1579" s="39"/>
      <c r="K1579" s="39"/>
      <c r="L1579" s="39"/>
      <c r="M1579" s="39"/>
      <c r="N1579" s="42"/>
      <c r="O1579" s="8"/>
      <c r="P1579" s="9"/>
      <c r="Q1579" s="9"/>
      <c r="R1579" s="8"/>
      <c r="S1579" s="9"/>
      <c r="T1579" s="9"/>
      <c r="U1579" s="8"/>
      <c r="V1579" s="9"/>
      <c r="W1579" s="9"/>
      <c r="X1579" s="9"/>
      <c r="Y1579" s="8"/>
      <c r="Z1579" s="9"/>
      <c r="AA1579" s="8"/>
      <c r="AT1579" s="8"/>
      <c r="AV1579" s="31"/>
      <c r="AY1579" s="31"/>
      <c r="AZ1579" s="21"/>
      <c r="BA1579" s="23"/>
      <c r="BN1579" s="18"/>
      <c r="BP1579" s="54"/>
      <c r="BR1579" s="54"/>
      <c r="BT1579" s="18"/>
      <c r="BV1579" s="18"/>
      <c r="BW1579" s="18"/>
      <c r="CD1579" s="18"/>
      <c r="CG1579" s="18"/>
      <c r="CR1579" s="18"/>
      <c r="CV1579" s="18"/>
      <c r="DA1579" s="18"/>
      <c r="DL1579" s="18"/>
      <c r="DN1579" s="18"/>
      <c r="DS1579" s="43" t="s">
        <v>397</v>
      </c>
    </row>
    <row r="1580" spans="4:123" x14ac:dyDescent="0.25">
      <c r="D1580" s="12"/>
      <c r="E1580" s="14"/>
      <c r="H1580" s="16"/>
      <c r="I1580" s="11"/>
      <c r="J1580" s="39"/>
      <c r="K1580" s="39"/>
      <c r="L1580" s="39"/>
      <c r="M1580" s="39"/>
      <c r="N1580" s="42"/>
      <c r="O1580" s="8"/>
      <c r="P1580" s="9"/>
      <c r="Q1580" s="9"/>
      <c r="R1580" s="8"/>
      <c r="S1580" s="9"/>
      <c r="T1580" s="9"/>
      <c r="U1580" s="8"/>
      <c r="V1580" s="9"/>
      <c r="W1580" s="9"/>
      <c r="X1580" s="9"/>
      <c r="Y1580" s="8"/>
      <c r="Z1580" s="9"/>
      <c r="AA1580" s="8"/>
      <c r="AT1580" s="8"/>
      <c r="AV1580" s="31"/>
      <c r="AY1580" s="31"/>
      <c r="AZ1580" s="21"/>
      <c r="BA1580" s="23"/>
      <c r="BN1580" s="18"/>
      <c r="BP1580" s="54"/>
      <c r="BR1580" s="54"/>
      <c r="BT1580" s="18"/>
      <c r="BV1580" s="18"/>
      <c r="BW1580" s="18"/>
      <c r="CD1580" s="18"/>
      <c r="CG1580" s="18"/>
      <c r="CR1580" s="18"/>
      <c r="CV1580" s="18"/>
      <c r="DA1580" s="18"/>
      <c r="DL1580" s="18"/>
      <c r="DN1580" s="18"/>
      <c r="DS1580" s="43" t="s">
        <v>397</v>
      </c>
    </row>
    <row r="1581" spans="4:123" x14ac:dyDescent="0.25">
      <c r="D1581" s="12"/>
      <c r="E1581" s="14"/>
      <c r="H1581" s="16"/>
      <c r="I1581" s="11"/>
      <c r="J1581" s="39"/>
      <c r="K1581" s="39"/>
      <c r="L1581" s="39"/>
      <c r="M1581" s="39"/>
      <c r="N1581" s="42"/>
      <c r="O1581" s="8"/>
      <c r="P1581" s="9"/>
      <c r="Q1581" s="9"/>
      <c r="R1581" s="8"/>
      <c r="S1581" s="9"/>
      <c r="T1581" s="9"/>
      <c r="U1581" s="8"/>
      <c r="V1581" s="9"/>
      <c r="W1581" s="9"/>
      <c r="X1581" s="9"/>
      <c r="Y1581" s="8"/>
      <c r="Z1581" s="9"/>
      <c r="AA1581" s="8"/>
      <c r="AT1581" s="8"/>
      <c r="AV1581" s="31"/>
      <c r="AY1581" s="31"/>
      <c r="AZ1581" s="21"/>
      <c r="BA1581" s="23"/>
      <c r="BN1581" s="18"/>
      <c r="BP1581" s="54"/>
      <c r="BR1581" s="54"/>
      <c r="BT1581" s="18"/>
      <c r="BV1581" s="18"/>
      <c r="BW1581" s="18"/>
      <c r="CD1581" s="18"/>
      <c r="CG1581" s="18"/>
      <c r="CR1581" s="18"/>
      <c r="CV1581" s="18"/>
      <c r="DA1581" s="18"/>
      <c r="DL1581" s="18"/>
      <c r="DN1581" s="18"/>
      <c r="DS1581" s="43" t="s">
        <v>397</v>
      </c>
    </row>
    <row r="1582" spans="4:123" x14ac:dyDescent="0.25">
      <c r="D1582" s="12"/>
      <c r="E1582" s="14"/>
      <c r="H1582" s="16"/>
      <c r="I1582" s="11"/>
      <c r="J1582" s="39"/>
      <c r="K1582" s="39"/>
      <c r="L1582" s="39"/>
      <c r="M1582" s="39"/>
      <c r="N1582" s="42"/>
      <c r="O1582" s="8"/>
      <c r="P1582" s="9"/>
      <c r="Q1582" s="9"/>
      <c r="R1582" s="8"/>
      <c r="S1582" s="9"/>
      <c r="T1582" s="9"/>
      <c r="U1582" s="8"/>
      <c r="V1582" s="9"/>
      <c r="W1582" s="9"/>
      <c r="X1582" s="9"/>
      <c r="Y1582" s="8"/>
      <c r="Z1582" s="9"/>
      <c r="AA1582" s="8"/>
      <c r="AT1582" s="8"/>
      <c r="AV1582" s="31"/>
      <c r="AY1582" s="31"/>
      <c r="AZ1582" s="21"/>
      <c r="BA1582" s="23"/>
      <c r="BN1582" s="18"/>
      <c r="BP1582" s="54"/>
      <c r="BR1582" s="54"/>
      <c r="BT1582" s="18"/>
      <c r="BV1582" s="18"/>
      <c r="BW1582" s="18"/>
      <c r="CD1582" s="18"/>
      <c r="CG1582" s="18"/>
      <c r="CR1582" s="18"/>
      <c r="CV1582" s="18"/>
      <c r="DA1582" s="18"/>
      <c r="DL1582" s="18"/>
      <c r="DN1582" s="18"/>
      <c r="DS1582" s="43" t="s">
        <v>397</v>
      </c>
    </row>
    <row r="1583" spans="4:123" x14ac:dyDescent="0.25">
      <c r="D1583" s="12"/>
      <c r="E1583" s="14"/>
      <c r="H1583" s="16"/>
      <c r="I1583" s="11"/>
      <c r="J1583" s="39"/>
      <c r="K1583" s="39"/>
      <c r="L1583" s="39"/>
      <c r="M1583" s="39"/>
      <c r="N1583" s="42"/>
      <c r="O1583" s="8"/>
      <c r="P1583" s="9"/>
      <c r="Q1583" s="9"/>
      <c r="R1583" s="8"/>
      <c r="S1583" s="9"/>
      <c r="T1583" s="9"/>
      <c r="U1583" s="8"/>
      <c r="V1583" s="9"/>
      <c r="W1583" s="9"/>
      <c r="X1583" s="9"/>
      <c r="Y1583" s="8"/>
      <c r="Z1583" s="9"/>
      <c r="AA1583" s="8"/>
      <c r="AT1583" s="8"/>
      <c r="AV1583" s="31"/>
      <c r="AY1583" s="31"/>
      <c r="AZ1583" s="21"/>
      <c r="BA1583" s="23"/>
      <c r="BN1583" s="18"/>
      <c r="BP1583" s="54"/>
      <c r="BR1583" s="54"/>
      <c r="BT1583" s="18"/>
      <c r="BV1583" s="18"/>
      <c r="BW1583" s="18"/>
      <c r="CD1583" s="18"/>
      <c r="CG1583" s="18"/>
      <c r="CR1583" s="18"/>
      <c r="CV1583" s="18"/>
      <c r="DA1583" s="18"/>
      <c r="DL1583" s="18"/>
      <c r="DN1583" s="18"/>
      <c r="DS1583" s="43" t="s">
        <v>397</v>
      </c>
    </row>
    <row r="1584" spans="4:123" x14ac:dyDescent="0.25">
      <c r="D1584" s="12"/>
      <c r="E1584" s="14"/>
      <c r="H1584" s="16"/>
      <c r="I1584" s="11"/>
      <c r="J1584" s="39"/>
      <c r="K1584" s="39"/>
      <c r="L1584" s="39"/>
      <c r="M1584" s="39"/>
      <c r="N1584" s="42"/>
      <c r="O1584" s="8"/>
      <c r="P1584" s="9"/>
      <c r="Q1584" s="9"/>
      <c r="R1584" s="8"/>
      <c r="S1584" s="9"/>
      <c r="T1584" s="9"/>
      <c r="U1584" s="8"/>
      <c r="V1584" s="9"/>
      <c r="W1584" s="9"/>
      <c r="X1584" s="9"/>
      <c r="Y1584" s="8"/>
      <c r="Z1584" s="9"/>
      <c r="AA1584" s="8"/>
      <c r="AT1584" s="8"/>
      <c r="AV1584" s="31"/>
      <c r="AY1584" s="31"/>
      <c r="AZ1584" s="21"/>
      <c r="BA1584" s="23"/>
      <c r="BN1584" s="18"/>
      <c r="BP1584" s="54"/>
      <c r="BR1584" s="54"/>
      <c r="BT1584" s="18"/>
      <c r="BV1584" s="18"/>
      <c r="BW1584" s="18"/>
      <c r="CD1584" s="18"/>
      <c r="CG1584" s="18"/>
      <c r="CR1584" s="18"/>
      <c r="CV1584" s="18"/>
      <c r="DA1584" s="18"/>
      <c r="DL1584" s="18"/>
      <c r="DN1584" s="18"/>
      <c r="DS1584" s="43" t="s">
        <v>397</v>
      </c>
    </row>
    <row r="1585" spans="4:123" x14ac:dyDescent="0.25">
      <c r="D1585" s="12"/>
      <c r="E1585" s="14"/>
      <c r="H1585" s="16"/>
      <c r="I1585" s="11"/>
      <c r="J1585" s="39"/>
      <c r="K1585" s="39"/>
      <c r="L1585" s="39"/>
      <c r="M1585" s="39"/>
      <c r="N1585" s="42"/>
      <c r="O1585" s="8"/>
      <c r="P1585" s="9"/>
      <c r="Q1585" s="9"/>
      <c r="R1585" s="8"/>
      <c r="S1585" s="9"/>
      <c r="T1585" s="9"/>
      <c r="U1585" s="8"/>
      <c r="V1585" s="9"/>
      <c r="W1585" s="9"/>
      <c r="X1585" s="9"/>
      <c r="Y1585" s="8"/>
      <c r="Z1585" s="9"/>
      <c r="AA1585" s="8"/>
      <c r="AT1585" s="8"/>
      <c r="AV1585" s="31"/>
      <c r="AY1585" s="31"/>
      <c r="AZ1585" s="21"/>
      <c r="BA1585" s="23"/>
      <c r="BN1585" s="18"/>
      <c r="BP1585" s="54"/>
      <c r="BR1585" s="54"/>
      <c r="BT1585" s="18"/>
      <c r="BV1585" s="18"/>
      <c r="BW1585" s="18"/>
      <c r="CD1585" s="18"/>
      <c r="CG1585" s="18"/>
      <c r="CR1585" s="18"/>
      <c r="CV1585" s="18"/>
      <c r="DA1585" s="18"/>
      <c r="DL1585" s="18"/>
      <c r="DN1585" s="18"/>
      <c r="DS1585" s="43" t="s">
        <v>397</v>
      </c>
    </row>
    <row r="1586" spans="4:123" x14ac:dyDescent="0.25">
      <c r="D1586" s="12"/>
      <c r="E1586" s="14"/>
      <c r="H1586" s="16"/>
      <c r="I1586" s="11"/>
      <c r="J1586" s="39"/>
      <c r="K1586" s="39"/>
      <c r="L1586" s="39"/>
      <c r="M1586" s="39"/>
      <c r="N1586" s="42"/>
      <c r="O1586" s="8"/>
      <c r="P1586" s="9"/>
      <c r="Q1586" s="9"/>
      <c r="R1586" s="8"/>
      <c r="S1586" s="9"/>
      <c r="T1586" s="9"/>
      <c r="U1586" s="8"/>
      <c r="V1586" s="9"/>
      <c r="W1586" s="9"/>
      <c r="X1586" s="9"/>
      <c r="Y1586" s="8"/>
      <c r="Z1586" s="9"/>
      <c r="AA1586" s="8"/>
      <c r="AT1586" s="8"/>
      <c r="AV1586" s="31"/>
      <c r="AY1586" s="31"/>
      <c r="AZ1586" s="21"/>
      <c r="BA1586" s="23"/>
      <c r="BN1586" s="18"/>
      <c r="BP1586" s="54"/>
      <c r="BR1586" s="54"/>
      <c r="BT1586" s="18"/>
      <c r="BV1586" s="18"/>
      <c r="BW1586" s="18"/>
      <c r="CD1586" s="18"/>
      <c r="CG1586" s="18"/>
      <c r="CR1586" s="18"/>
      <c r="CV1586" s="18"/>
      <c r="DA1586" s="18"/>
      <c r="DL1586" s="18"/>
      <c r="DN1586" s="18"/>
      <c r="DS1586" s="43" t="s">
        <v>397</v>
      </c>
    </row>
    <row r="1587" spans="4:123" x14ac:dyDescent="0.25">
      <c r="D1587" s="12"/>
      <c r="E1587" s="14"/>
      <c r="H1587" s="16"/>
      <c r="I1587" s="11"/>
      <c r="J1587" s="39"/>
      <c r="K1587" s="39"/>
      <c r="L1587" s="39"/>
      <c r="M1587" s="39"/>
      <c r="N1587" s="42"/>
      <c r="O1587" s="8"/>
      <c r="P1587" s="9"/>
      <c r="Q1587" s="9"/>
      <c r="R1587" s="8"/>
      <c r="S1587" s="9"/>
      <c r="T1587" s="9"/>
      <c r="U1587" s="8"/>
      <c r="V1587" s="9"/>
      <c r="W1587" s="9"/>
      <c r="X1587" s="9"/>
      <c r="Y1587" s="8"/>
      <c r="Z1587" s="9"/>
      <c r="AA1587" s="8"/>
      <c r="AT1587" s="8"/>
      <c r="AV1587" s="31"/>
      <c r="AY1587" s="31"/>
      <c r="AZ1587" s="21"/>
      <c r="BA1587" s="23"/>
      <c r="BN1587" s="18"/>
      <c r="BP1587" s="54"/>
      <c r="BR1587" s="54"/>
      <c r="BT1587" s="18"/>
      <c r="BV1587" s="18"/>
      <c r="BW1587" s="18"/>
      <c r="CD1587" s="18"/>
      <c r="CG1587" s="18"/>
      <c r="CR1587" s="18"/>
      <c r="CV1587" s="18"/>
      <c r="DA1587" s="18"/>
      <c r="DL1587" s="18"/>
      <c r="DN1587" s="18"/>
      <c r="DS1587" s="43" t="s">
        <v>397</v>
      </c>
    </row>
    <row r="1588" spans="4:123" x14ac:dyDescent="0.25">
      <c r="D1588" s="12"/>
      <c r="E1588" s="14"/>
      <c r="H1588" s="16"/>
      <c r="I1588" s="11"/>
      <c r="J1588" s="39"/>
      <c r="K1588" s="39"/>
      <c r="L1588" s="39"/>
      <c r="M1588" s="39"/>
      <c r="N1588" s="42"/>
      <c r="O1588" s="8"/>
      <c r="P1588" s="9"/>
      <c r="Q1588" s="9"/>
      <c r="R1588" s="8"/>
      <c r="S1588" s="9"/>
      <c r="T1588" s="9"/>
      <c r="U1588" s="8"/>
      <c r="V1588" s="9"/>
      <c r="W1588" s="9"/>
      <c r="X1588" s="9"/>
      <c r="Y1588" s="8"/>
      <c r="Z1588" s="9"/>
      <c r="AA1588" s="8"/>
      <c r="AT1588" s="8"/>
      <c r="AV1588" s="31"/>
      <c r="AY1588" s="31"/>
      <c r="AZ1588" s="21"/>
      <c r="BA1588" s="23"/>
      <c r="BN1588" s="18"/>
      <c r="BP1588" s="54"/>
      <c r="BR1588" s="54"/>
      <c r="BT1588" s="18"/>
      <c r="BV1588" s="18"/>
      <c r="BW1588" s="18"/>
      <c r="CD1588" s="18"/>
      <c r="CG1588" s="18"/>
      <c r="CR1588" s="18"/>
      <c r="CV1588" s="18"/>
      <c r="DA1588" s="18"/>
      <c r="DL1588" s="18"/>
      <c r="DN1588" s="18"/>
      <c r="DS1588" s="43" t="s">
        <v>397</v>
      </c>
    </row>
    <row r="1589" spans="4:123" x14ac:dyDescent="0.25">
      <c r="D1589" s="12"/>
      <c r="E1589" s="14"/>
      <c r="H1589" s="16"/>
      <c r="I1589" s="11"/>
      <c r="J1589" s="39"/>
      <c r="K1589" s="39"/>
      <c r="L1589" s="39"/>
      <c r="M1589" s="39"/>
      <c r="N1589" s="42"/>
      <c r="O1589" s="8"/>
      <c r="P1589" s="9"/>
      <c r="Q1589" s="9"/>
      <c r="R1589" s="8"/>
      <c r="S1589" s="9"/>
      <c r="T1589" s="9"/>
      <c r="U1589" s="8"/>
      <c r="V1589" s="9"/>
      <c r="W1589" s="9"/>
      <c r="X1589" s="9"/>
      <c r="Y1589" s="8"/>
      <c r="Z1589" s="9"/>
      <c r="AA1589" s="8"/>
      <c r="AT1589" s="8"/>
      <c r="AV1589" s="31"/>
      <c r="AY1589" s="31"/>
      <c r="AZ1589" s="21"/>
      <c r="BA1589" s="23"/>
      <c r="BN1589" s="18"/>
      <c r="BP1589" s="54"/>
      <c r="BR1589" s="54"/>
      <c r="BT1589" s="18"/>
      <c r="BV1589" s="18"/>
      <c r="BW1589" s="18"/>
      <c r="CD1589" s="18"/>
      <c r="CG1589" s="18"/>
      <c r="CR1589" s="18"/>
      <c r="CV1589" s="18"/>
      <c r="DA1589" s="18"/>
      <c r="DL1589" s="18"/>
      <c r="DN1589" s="18"/>
      <c r="DS1589" s="43" t="s">
        <v>397</v>
      </c>
    </row>
    <row r="1590" spans="4:123" x14ac:dyDescent="0.25">
      <c r="D1590" s="12"/>
      <c r="E1590" s="14"/>
      <c r="H1590" s="16"/>
      <c r="I1590" s="11"/>
      <c r="J1590" s="39"/>
      <c r="K1590" s="39"/>
      <c r="L1590" s="39"/>
      <c r="M1590" s="39"/>
      <c r="N1590" s="42"/>
      <c r="O1590" s="8"/>
      <c r="P1590" s="9"/>
      <c r="Q1590" s="9"/>
      <c r="R1590" s="8"/>
      <c r="S1590" s="9"/>
      <c r="T1590" s="9"/>
      <c r="U1590" s="8"/>
      <c r="V1590" s="9"/>
      <c r="W1590" s="9"/>
      <c r="X1590" s="9"/>
      <c r="Y1590" s="8"/>
      <c r="Z1590" s="9"/>
      <c r="AA1590" s="8"/>
      <c r="AT1590" s="8"/>
      <c r="AV1590" s="31"/>
      <c r="AY1590" s="31"/>
      <c r="AZ1590" s="21"/>
      <c r="BA1590" s="23"/>
      <c r="BN1590" s="18"/>
      <c r="BP1590" s="54"/>
      <c r="BR1590" s="54"/>
      <c r="BT1590" s="18"/>
      <c r="BV1590" s="18"/>
      <c r="BW1590" s="18"/>
      <c r="CD1590" s="18"/>
      <c r="CG1590" s="18"/>
      <c r="CR1590" s="18"/>
      <c r="CV1590" s="18"/>
      <c r="DA1590" s="18"/>
      <c r="DL1590" s="18"/>
      <c r="DN1590" s="18"/>
      <c r="DS1590" s="43" t="s">
        <v>397</v>
      </c>
    </row>
    <row r="1591" spans="4:123" x14ac:dyDescent="0.25">
      <c r="D1591" s="12"/>
      <c r="E1591" s="14"/>
      <c r="H1591" s="16"/>
      <c r="I1591" s="11"/>
      <c r="J1591" s="39"/>
      <c r="K1591" s="39"/>
      <c r="L1591" s="39"/>
      <c r="M1591" s="39"/>
      <c r="N1591" s="42"/>
      <c r="O1591" s="8"/>
      <c r="P1591" s="9"/>
      <c r="Q1591" s="9"/>
      <c r="R1591" s="8"/>
      <c r="S1591" s="9"/>
      <c r="T1591" s="9"/>
      <c r="U1591" s="8"/>
      <c r="V1591" s="9"/>
      <c r="W1591" s="9"/>
      <c r="X1591" s="9"/>
      <c r="Y1591" s="8"/>
      <c r="Z1591" s="9"/>
      <c r="AA1591" s="8"/>
      <c r="AT1591" s="8"/>
      <c r="AV1591" s="31"/>
      <c r="AY1591" s="31"/>
      <c r="AZ1591" s="21"/>
      <c r="BA1591" s="23"/>
      <c r="BN1591" s="18"/>
      <c r="BP1591" s="54"/>
      <c r="BR1591" s="54"/>
      <c r="BT1591" s="18"/>
      <c r="BV1591" s="18"/>
      <c r="BW1591" s="18"/>
      <c r="CD1591" s="18"/>
      <c r="CG1591" s="18"/>
      <c r="CR1591" s="18"/>
      <c r="CV1591" s="18"/>
      <c r="DA1591" s="18"/>
      <c r="DL1591" s="18"/>
      <c r="DN1591" s="18"/>
      <c r="DS1591" s="43" t="s">
        <v>397</v>
      </c>
    </row>
    <row r="1592" spans="4:123" x14ac:dyDescent="0.25">
      <c r="D1592" s="12"/>
      <c r="E1592" s="14"/>
      <c r="H1592" s="16"/>
      <c r="I1592" s="11"/>
      <c r="J1592" s="39"/>
      <c r="K1592" s="39"/>
      <c r="L1592" s="39"/>
      <c r="M1592" s="39"/>
      <c r="N1592" s="42"/>
      <c r="O1592" s="8"/>
      <c r="P1592" s="9"/>
      <c r="Q1592" s="9"/>
      <c r="R1592" s="8"/>
      <c r="S1592" s="9"/>
      <c r="T1592" s="9"/>
      <c r="U1592" s="8"/>
      <c r="V1592" s="9"/>
      <c r="W1592" s="9"/>
      <c r="X1592" s="9"/>
      <c r="Y1592" s="8"/>
      <c r="Z1592" s="9"/>
      <c r="AA1592" s="8"/>
      <c r="AT1592" s="8"/>
      <c r="AV1592" s="31"/>
      <c r="AY1592" s="31"/>
      <c r="AZ1592" s="21"/>
      <c r="BA1592" s="23"/>
      <c r="BN1592" s="18"/>
      <c r="BP1592" s="54"/>
      <c r="BR1592" s="54"/>
      <c r="BT1592" s="18"/>
      <c r="BV1592" s="18"/>
      <c r="BW1592" s="18"/>
      <c r="CD1592" s="18"/>
      <c r="CG1592" s="18"/>
      <c r="CR1592" s="18"/>
      <c r="CV1592" s="18"/>
      <c r="DA1592" s="18"/>
      <c r="DL1592" s="18"/>
      <c r="DN1592" s="18"/>
      <c r="DS1592" s="43" t="s">
        <v>397</v>
      </c>
    </row>
    <row r="1593" spans="4:123" x14ac:dyDescent="0.25">
      <c r="D1593" s="12"/>
      <c r="E1593" s="14"/>
      <c r="H1593" s="16"/>
      <c r="I1593" s="11"/>
      <c r="J1593" s="39"/>
      <c r="K1593" s="39"/>
      <c r="L1593" s="39"/>
      <c r="M1593" s="39"/>
      <c r="N1593" s="42"/>
      <c r="O1593" s="8"/>
      <c r="P1593" s="9"/>
      <c r="Q1593" s="9"/>
      <c r="R1593" s="8"/>
      <c r="S1593" s="9"/>
      <c r="T1593" s="9"/>
      <c r="U1593" s="8"/>
      <c r="V1593" s="9"/>
      <c r="W1593" s="9"/>
      <c r="X1593" s="9"/>
      <c r="Y1593" s="8"/>
      <c r="Z1593" s="9"/>
      <c r="AA1593" s="8"/>
      <c r="AT1593" s="8"/>
      <c r="AV1593" s="31"/>
      <c r="AY1593" s="31"/>
      <c r="AZ1593" s="21"/>
      <c r="BA1593" s="23"/>
      <c r="BN1593" s="18"/>
      <c r="BP1593" s="54"/>
      <c r="BR1593" s="54"/>
      <c r="BT1593" s="18"/>
      <c r="BV1593" s="18"/>
      <c r="BW1593" s="18"/>
      <c r="CD1593" s="18"/>
      <c r="CG1593" s="18"/>
      <c r="CR1593" s="18"/>
      <c r="CV1593" s="18"/>
      <c r="DA1593" s="18"/>
      <c r="DL1593" s="18"/>
      <c r="DN1593" s="18"/>
      <c r="DS1593" s="43" t="s">
        <v>397</v>
      </c>
    </row>
    <row r="1594" spans="4:123" x14ac:dyDescent="0.25">
      <c r="D1594" s="12"/>
      <c r="E1594" s="14"/>
      <c r="H1594" s="16"/>
      <c r="I1594" s="11"/>
      <c r="J1594" s="39"/>
      <c r="K1594" s="39"/>
      <c r="L1594" s="39"/>
      <c r="M1594" s="39"/>
      <c r="N1594" s="42"/>
      <c r="O1594" s="8"/>
      <c r="P1594" s="9"/>
      <c r="Q1594" s="9"/>
      <c r="R1594" s="8"/>
      <c r="S1594" s="9"/>
      <c r="T1594" s="9"/>
      <c r="U1594" s="8"/>
      <c r="V1594" s="9"/>
      <c r="W1594" s="9"/>
      <c r="X1594" s="9"/>
      <c r="Y1594" s="8"/>
      <c r="Z1594" s="9"/>
      <c r="AA1594" s="8"/>
      <c r="AT1594" s="8"/>
      <c r="AV1594" s="31"/>
      <c r="AY1594" s="31"/>
      <c r="AZ1594" s="21"/>
      <c r="BA1594" s="23"/>
      <c r="BN1594" s="18"/>
      <c r="BP1594" s="54"/>
      <c r="BR1594" s="54"/>
      <c r="BT1594" s="18"/>
      <c r="BV1594" s="18"/>
      <c r="BW1594" s="18"/>
      <c r="CD1594" s="18"/>
      <c r="CG1594" s="18"/>
      <c r="CR1594" s="18"/>
      <c r="CV1594" s="18"/>
      <c r="DA1594" s="18"/>
      <c r="DL1594" s="18"/>
      <c r="DN1594" s="18"/>
      <c r="DS1594" s="43" t="s">
        <v>397</v>
      </c>
    </row>
    <row r="1595" spans="4:123" x14ac:dyDescent="0.25">
      <c r="D1595" s="12"/>
      <c r="E1595" s="14"/>
      <c r="H1595" s="16"/>
      <c r="I1595" s="11"/>
      <c r="J1595" s="39"/>
      <c r="K1595" s="39"/>
      <c r="L1595" s="39"/>
      <c r="M1595" s="39"/>
      <c r="N1595" s="42"/>
      <c r="O1595" s="8"/>
      <c r="P1595" s="9"/>
      <c r="Q1595" s="9"/>
      <c r="R1595" s="8"/>
      <c r="S1595" s="9"/>
      <c r="T1595" s="9"/>
      <c r="U1595" s="8"/>
      <c r="V1595" s="9"/>
      <c r="W1595" s="9"/>
      <c r="X1595" s="9"/>
      <c r="Y1595" s="8"/>
      <c r="Z1595" s="9"/>
      <c r="AA1595" s="8"/>
      <c r="AT1595" s="8"/>
      <c r="AV1595" s="31"/>
      <c r="AY1595" s="31"/>
      <c r="AZ1595" s="21"/>
      <c r="BA1595" s="23"/>
      <c r="BN1595" s="18"/>
      <c r="BP1595" s="54"/>
      <c r="BR1595" s="54"/>
      <c r="BT1595" s="18"/>
      <c r="BV1595" s="18"/>
      <c r="BW1595" s="18"/>
      <c r="CD1595" s="18"/>
      <c r="CG1595" s="18"/>
      <c r="CR1595" s="18"/>
      <c r="CV1595" s="18"/>
      <c r="DA1595" s="18"/>
      <c r="DL1595" s="18"/>
      <c r="DN1595" s="18"/>
      <c r="DS1595" s="43" t="s">
        <v>397</v>
      </c>
    </row>
    <row r="1596" spans="4:123" x14ac:dyDescent="0.25">
      <c r="D1596" s="12"/>
      <c r="E1596" s="14"/>
      <c r="H1596" s="16"/>
      <c r="I1596" s="11"/>
      <c r="J1596" s="39"/>
      <c r="K1596" s="39"/>
      <c r="L1596" s="39"/>
      <c r="M1596" s="39"/>
      <c r="N1596" s="42"/>
      <c r="O1596" s="8"/>
      <c r="P1596" s="9"/>
      <c r="Q1596" s="9"/>
      <c r="R1596" s="8"/>
      <c r="S1596" s="9"/>
      <c r="T1596" s="9"/>
      <c r="U1596" s="8"/>
      <c r="V1596" s="9"/>
      <c r="W1596" s="9"/>
      <c r="X1596" s="9"/>
      <c r="Y1596" s="8"/>
      <c r="Z1596" s="9"/>
      <c r="AA1596" s="8"/>
      <c r="AT1596" s="8"/>
      <c r="AV1596" s="31"/>
      <c r="AY1596" s="31"/>
      <c r="AZ1596" s="21"/>
      <c r="BA1596" s="23"/>
      <c r="BN1596" s="18"/>
      <c r="BP1596" s="54"/>
      <c r="BR1596" s="54"/>
      <c r="BT1596" s="18"/>
      <c r="BV1596" s="18"/>
      <c r="BW1596" s="18"/>
      <c r="CD1596" s="18"/>
      <c r="CG1596" s="18"/>
      <c r="CR1596" s="18"/>
      <c r="CV1596" s="18"/>
      <c r="DA1596" s="18"/>
      <c r="DL1596" s="18"/>
      <c r="DN1596" s="18"/>
      <c r="DS1596" s="43" t="s">
        <v>397</v>
      </c>
    </row>
    <row r="1597" spans="4:123" x14ac:dyDescent="0.25">
      <c r="D1597" s="12"/>
      <c r="E1597" s="14"/>
      <c r="H1597" s="16"/>
      <c r="I1597" s="11"/>
      <c r="J1597" s="39"/>
      <c r="K1597" s="39"/>
      <c r="L1597" s="39"/>
      <c r="M1597" s="39"/>
      <c r="N1597" s="42"/>
      <c r="O1597" s="8"/>
      <c r="P1597" s="9"/>
      <c r="Q1597" s="9"/>
      <c r="R1597" s="8"/>
      <c r="S1597" s="9"/>
      <c r="T1597" s="9"/>
      <c r="U1597" s="8"/>
      <c r="V1597" s="9"/>
      <c r="W1597" s="9"/>
      <c r="X1597" s="9"/>
      <c r="Y1597" s="8"/>
      <c r="Z1597" s="9"/>
      <c r="AA1597" s="8"/>
      <c r="AT1597" s="8"/>
      <c r="AV1597" s="31"/>
      <c r="AY1597" s="31"/>
      <c r="AZ1597" s="21"/>
      <c r="BA1597" s="23"/>
      <c r="BN1597" s="18"/>
      <c r="BP1597" s="54"/>
      <c r="BR1597" s="54"/>
      <c r="BT1597" s="18"/>
      <c r="BV1597" s="18"/>
      <c r="BW1597" s="18"/>
      <c r="CD1597" s="18"/>
      <c r="CG1597" s="18"/>
      <c r="CR1597" s="18"/>
      <c r="CV1597" s="18"/>
      <c r="DA1597" s="18"/>
      <c r="DL1597" s="18"/>
      <c r="DN1597" s="18"/>
      <c r="DS1597" s="43" t="s">
        <v>397</v>
      </c>
    </row>
    <row r="1598" spans="4:123" x14ac:dyDescent="0.25">
      <c r="D1598" s="12"/>
      <c r="E1598" s="14"/>
      <c r="H1598" s="16"/>
      <c r="I1598" s="11"/>
      <c r="J1598" s="39"/>
      <c r="K1598" s="39"/>
      <c r="L1598" s="39"/>
      <c r="M1598" s="39"/>
      <c r="N1598" s="42"/>
      <c r="O1598" s="8"/>
      <c r="P1598" s="9"/>
      <c r="Q1598" s="9"/>
      <c r="R1598" s="8"/>
      <c r="S1598" s="9"/>
      <c r="T1598" s="9"/>
      <c r="U1598" s="8"/>
      <c r="V1598" s="9"/>
      <c r="W1598" s="9"/>
      <c r="X1598" s="9"/>
      <c r="Y1598" s="8"/>
      <c r="Z1598" s="9"/>
      <c r="AA1598" s="8"/>
      <c r="AT1598" s="8"/>
      <c r="AV1598" s="31"/>
      <c r="AY1598" s="31"/>
      <c r="AZ1598" s="21"/>
      <c r="BA1598" s="23"/>
      <c r="BN1598" s="18"/>
      <c r="BP1598" s="54"/>
      <c r="BR1598" s="54"/>
      <c r="BT1598" s="18"/>
      <c r="BV1598" s="18"/>
      <c r="BW1598" s="18"/>
      <c r="CD1598" s="18"/>
      <c r="CG1598" s="18"/>
      <c r="CR1598" s="18"/>
      <c r="CV1598" s="18"/>
      <c r="DA1598" s="18"/>
      <c r="DL1598" s="18"/>
      <c r="DN1598" s="18"/>
      <c r="DS1598" s="43" t="s">
        <v>397</v>
      </c>
    </row>
    <row r="1599" spans="4:123" x14ac:dyDescent="0.25">
      <c r="D1599" s="12"/>
      <c r="E1599" s="14"/>
      <c r="H1599" s="16"/>
      <c r="I1599" s="11"/>
      <c r="J1599" s="39"/>
      <c r="K1599" s="39"/>
      <c r="L1599" s="39"/>
      <c r="M1599" s="39"/>
      <c r="N1599" s="42"/>
      <c r="O1599" s="8"/>
      <c r="P1599" s="9"/>
      <c r="Q1599" s="9"/>
      <c r="R1599" s="8"/>
      <c r="S1599" s="9"/>
      <c r="T1599" s="9"/>
      <c r="U1599" s="8"/>
      <c r="V1599" s="9"/>
      <c r="W1599" s="9"/>
      <c r="X1599" s="9"/>
      <c r="Y1599" s="8"/>
      <c r="Z1599" s="9"/>
      <c r="AA1599" s="8"/>
      <c r="AT1599" s="8"/>
      <c r="AV1599" s="31"/>
      <c r="AY1599" s="31"/>
      <c r="AZ1599" s="21"/>
      <c r="BA1599" s="23"/>
      <c r="BN1599" s="18"/>
      <c r="BP1599" s="54"/>
      <c r="BR1599" s="54"/>
      <c r="BT1599" s="18"/>
      <c r="BV1599" s="18"/>
      <c r="BW1599" s="18"/>
      <c r="CD1599" s="18"/>
      <c r="CG1599" s="18"/>
      <c r="CR1599" s="18"/>
      <c r="CV1599" s="18"/>
      <c r="DA1599" s="18"/>
      <c r="DL1599" s="18"/>
      <c r="DN1599" s="18"/>
      <c r="DS1599" s="43" t="s">
        <v>397</v>
      </c>
    </row>
    <row r="1600" spans="4:123" x14ac:dyDescent="0.25">
      <c r="D1600" s="12"/>
      <c r="E1600" s="14"/>
      <c r="H1600" s="16"/>
      <c r="I1600" s="11"/>
      <c r="J1600" s="39"/>
      <c r="K1600" s="39"/>
      <c r="L1600" s="39"/>
      <c r="M1600" s="39"/>
      <c r="N1600" s="42"/>
      <c r="O1600" s="8"/>
      <c r="P1600" s="9"/>
      <c r="Q1600" s="9"/>
      <c r="R1600" s="8"/>
      <c r="S1600" s="9"/>
      <c r="T1600" s="9"/>
      <c r="U1600" s="8"/>
      <c r="V1600" s="9"/>
      <c r="W1600" s="9"/>
      <c r="X1600" s="9"/>
      <c r="Y1600" s="8"/>
      <c r="Z1600" s="9"/>
      <c r="AA1600" s="8"/>
      <c r="AT1600" s="8"/>
      <c r="AV1600" s="31"/>
      <c r="AY1600" s="31"/>
      <c r="AZ1600" s="21"/>
      <c r="BA1600" s="23"/>
      <c r="BN1600" s="18"/>
      <c r="BP1600" s="54"/>
      <c r="BR1600" s="54"/>
      <c r="BT1600" s="18"/>
      <c r="BV1600" s="18"/>
      <c r="BW1600" s="18"/>
      <c r="CD1600" s="18"/>
      <c r="CG1600" s="18"/>
      <c r="CR1600" s="18"/>
      <c r="CV1600" s="18"/>
      <c r="DA1600" s="18"/>
      <c r="DL1600" s="18"/>
      <c r="DN1600" s="18"/>
      <c r="DS1600" s="43" t="s">
        <v>397</v>
      </c>
    </row>
    <row r="1601" spans="4:123" x14ac:dyDescent="0.25">
      <c r="D1601" s="12"/>
      <c r="E1601" s="14"/>
      <c r="H1601" s="16"/>
      <c r="I1601" s="11"/>
      <c r="J1601" s="39"/>
      <c r="K1601" s="39"/>
      <c r="L1601" s="39"/>
      <c r="M1601" s="39"/>
      <c r="N1601" s="42"/>
      <c r="O1601" s="8"/>
      <c r="P1601" s="9"/>
      <c r="Q1601" s="9"/>
      <c r="R1601" s="8"/>
      <c r="S1601" s="9"/>
      <c r="T1601" s="9"/>
      <c r="U1601" s="8"/>
      <c r="V1601" s="9"/>
      <c r="W1601" s="9"/>
      <c r="X1601" s="9"/>
      <c r="Y1601" s="8"/>
      <c r="Z1601" s="9"/>
      <c r="AA1601" s="8"/>
      <c r="AT1601" s="8"/>
      <c r="AV1601" s="31"/>
      <c r="AY1601" s="31"/>
      <c r="AZ1601" s="21"/>
      <c r="BA1601" s="23"/>
      <c r="BN1601" s="18"/>
      <c r="BP1601" s="54"/>
      <c r="BR1601" s="54"/>
      <c r="BT1601" s="18"/>
      <c r="BV1601" s="18"/>
      <c r="BW1601" s="18"/>
      <c r="CD1601" s="18"/>
      <c r="CG1601" s="18"/>
      <c r="CR1601" s="18"/>
      <c r="CV1601" s="18"/>
      <c r="DA1601" s="18"/>
      <c r="DL1601" s="18"/>
      <c r="DN1601" s="18"/>
      <c r="DS1601" s="43" t="s">
        <v>397</v>
      </c>
    </row>
    <row r="1602" spans="4:123" x14ac:dyDescent="0.25">
      <c r="D1602" s="12"/>
      <c r="E1602" s="14"/>
      <c r="H1602" s="16"/>
      <c r="I1602" s="11"/>
      <c r="J1602" s="39"/>
      <c r="K1602" s="39"/>
      <c r="L1602" s="39"/>
      <c r="M1602" s="39"/>
      <c r="N1602" s="42"/>
      <c r="O1602" s="8"/>
      <c r="P1602" s="9"/>
      <c r="Q1602" s="9"/>
      <c r="R1602" s="8"/>
      <c r="S1602" s="9"/>
      <c r="T1602" s="9"/>
      <c r="U1602" s="8"/>
      <c r="V1602" s="9"/>
      <c r="W1602" s="9"/>
      <c r="X1602" s="9"/>
      <c r="Y1602" s="8"/>
      <c r="Z1602" s="9"/>
      <c r="AA1602" s="8"/>
      <c r="AT1602" s="8"/>
      <c r="AV1602" s="31"/>
      <c r="AY1602" s="31"/>
      <c r="AZ1602" s="21"/>
      <c r="BA1602" s="23"/>
      <c r="BN1602" s="18"/>
      <c r="BP1602" s="54"/>
      <c r="BR1602" s="54"/>
      <c r="BT1602" s="18"/>
      <c r="BV1602" s="18"/>
      <c r="BW1602" s="18"/>
      <c r="CD1602" s="18"/>
      <c r="CG1602" s="18"/>
      <c r="CR1602" s="18"/>
      <c r="CV1602" s="18"/>
      <c r="DA1602" s="18"/>
      <c r="DL1602" s="18"/>
      <c r="DN1602" s="18"/>
      <c r="DS1602" s="43" t="s">
        <v>397</v>
      </c>
    </row>
    <row r="1603" spans="4:123" x14ac:dyDescent="0.25">
      <c r="D1603" s="12"/>
      <c r="E1603" s="14"/>
      <c r="H1603" s="16"/>
      <c r="I1603" s="11"/>
      <c r="J1603" s="39"/>
      <c r="K1603" s="39"/>
      <c r="L1603" s="39"/>
      <c r="M1603" s="39"/>
      <c r="N1603" s="42"/>
      <c r="O1603" s="8"/>
      <c r="P1603" s="9"/>
      <c r="Q1603" s="9"/>
      <c r="R1603" s="8"/>
      <c r="S1603" s="9"/>
      <c r="T1603" s="9"/>
      <c r="U1603" s="8"/>
      <c r="V1603" s="9"/>
      <c r="W1603" s="9"/>
      <c r="X1603" s="9"/>
      <c r="Y1603" s="8"/>
      <c r="Z1603" s="9"/>
      <c r="AA1603" s="8"/>
      <c r="AT1603" s="8"/>
      <c r="AV1603" s="31"/>
      <c r="AY1603" s="31"/>
      <c r="AZ1603" s="21"/>
      <c r="BA1603" s="23"/>
      <c r="BN1603" s="18"/>
      <c r="BP1603" s="54"/>
      <c r="BR1603" s="54"/>
      <c r="BT1603" s="18"/>
      <c r="BV1603" s="18"/>
      <c r="BW1603" s="18"/>
      <c r="CD1603" s="18"/>
      <c r="CG1603" s="18"/>
      <c r="CR1603" s="18"/>
      <c r="CV1603" s="18"/>
      <c r="DA1603" s="18"/>
      <c r="DL1603" s="18"/>
      <c r="DN1603" s="18"/>
      <c r="DS1603" s="43" t="s">
        <v>397</v>
      </c>
    </row>
    <row r="1604" spans="4:123" x14ac:dyDescent="0.25">
      <c r="D1604" s="12"/>
      <c r="E1604" s="14"/>
      <c r="H1604" s="16"/>
      <c r="I1604" s="11"/>
      <c r="J1604" s="39"/>
      <c r="K1604" s="39"/>
      <c r="L1604" s="39"/>
      <c r="M1604" s="39"/>
      <c r="N1604" s="42"/>
      <c r="O1604" s="8"/>
      <c r="P1604" s="9"/>
      <c r="Q1604" s="9"/>
      <c r="R1604" s="8"/>
      <c r="S1604" s="9"/>
      <c r="T1604" s="9"/>
      <c r="U1604" s="8"/>
      <c r="V1604" s="9"/>
      <c r="W1604" s="9"/>
      <c r="X1604" s="9"/>
      <c r="Y1604" s="8"/>
      <c r="Z1604" s="9"/>
      <c r="AA1604" s="8"/>
      <c r="AT1604" s="8"/>
      <c r="AV1604" s="31"/>
      <c r="AY1604" s="31"/>
      <c r="AZ1604" s="21"/>
      <c r="BA1604" s="23"/>
      <c r="BN1604" s="18"/>
      <c r="BP1604" s="54"/>
      <c r="BR1604" s="54"/>
      <c r="BT1604" s="18"/>
      <c r="BV1604" s="18"/>
      <c r="BW1604" s="18"/>
      <c r="CD1604" s="18"/>
      <c r="CG1604" s="18"/>
      <c r="CR1604" s="18"/>
      <c r="CV1604" s="18"/>
      <c r="DA1604" s="18"/>
      <c r="DL1604" s="18"/>
      <c r="DN1604" s="18"/>
      <c r="DS1604" s="43" t="s">
        <v>397</v>
      </c>
    </row>
    <row r="1605" spans="4:123" x14ac:dyDescent="0.25">
      <c r="D1605" s="12"/>
      <c r="E1605" s="14"/>
      <c r="H1605" s="16"/>
      <c r="I1605" s="11"/>
      <c r="J1605" s="39"/>
      <c r="K1605" s="39"/>
      <c r="L1605" s="39"/>
      <c r="M1605" s="39"/>
      <c r="N1605" s="42"/>
      <c r="O1605" s="8"/>
      <c r="P1605" s="9"/>
      <c r="Q1605" s="9"/>
      <c r="R1605" s="8"/>
      <c r="S1605" s="9"/>
      <c r="T1605" s="9"/>
      <c r="U1605" s="8"/>
      <c r="V1605" s="9"/>
      <c r="W1605" s="9"/>
      <c r="X1605" s="9"/>
      <c r="Y1605" s="8"/>
      <c r="Z1605" s="9"/>
      <c r="AA1605" s="8"/>
      <c r="AT1605" s="8"/>
      <c r="AV1605" s="31"/>
      <c r="AY1605" s="31"/>
      <c r="AZ1605" s="21"/>
      <c r="BA1605" s="23"/>
      <c r="BN1605" s="18"/>
      <c r="BP1605" s="54"/>
      <c r="BR1605" s="54"/>
      <c r="BT1605" s="18"/>
      <c r="BV1605" s="18"/>
      <c r="BW1605" s="18"/>
      <c r="CD1605" s="18"/>
      <c r="CG1605" s="18"/>
      <c r="CR1605" s="18"/>
      <c r="CV1605" s="18"/>
      <c r="DA1605" s="18"/>
      <c r="DL1605" s="18"/>
      <c r="DN1605" s="18"/>
      <c r="DS1605" s="43" t="s">
        <v>397</v>
      </c>
    </row>
    <row r="1606" spans="4:123" x14ac:dyDescent="0.25">
      <c r="D1606" s="12"/>
      <c r="E1606" s="14"/>
      <c r="H1606" s="16"/>
      <c r="I1606" s="11"/>
      <c r="J1606" s="39"/>
      <c r="K1606" s="39"/>
      <c r="L1606" s="39"/>
      <c r="M1606" s="39"/>
      <c r="N1606" s="42"/>
      <c r="O1606" s="8"/>
      <c r="P1606" s="9"/>
      <c r="Q1606" s="9"/>
      <c r="R1606" s="8"/>
      <c r="S1606" s="9"/>
      <c r="T1606" s="9"/>
      <c r="U1606" s="8"/>
      <c r="V1606" s="9"/>
      <c r="W1606" s="9"/>
      <c r="X1606" s="9"/>
      <c r="Y1606" s="8"/>
      <c r="Z1606" s="9"/>
      <c r="AA1606" s="8"/>
      <c r="AT1606" s="8"/>
      <c r="AV1606" s="31"/>
      <c r="AY1606" s="31"/>
      <c r="AZ1606" s="21"/>
      <c r="BA1606" s="23"/>
      <c r="BN1606" s="18"/>
      <c r="BP1606" s="54"/>
      <c r="BR1606" s="54"/>
      <c r="BT1606" s="18"/>
      <c r="BV1606" s="18"/>
      <c r="BW1606" s="18"/>
      <c r="CD1606" s="18"/>
      <c r="CG1606" s="18"/>
      <c r="CR1606" s="18"/>
      <c r="CV1606" s="18"/>
      <c r="DA1606" s="18"/>
      <c r="DL1606" s="18"/>
      <c r="DN1606" s="18"/>
      <c r="DS1606" s="43" t="s">
        <v>397</v>
      </c>
    </row>
    <row r="1607" spans="4:123" x14ac:dyDescent="0.25">
      <c r="D1607" s="12"/>
      <c r="E1607" s="14"/>
      <c r="H1607" s="16"/>
      <c r="I1607" s="11"/>
      <c r="J1607" s="39"/>
      <c r="K1607" s="39"/>
      <c r="L1607" s="39"/>
      <c r="M1607" s="39"/>
      <c r="N1607" s="42"/>
      <c r="O1607" s="8"/>
      <c r="P1607" s="9"/>
      <c r="Q1607" s="9"/>
      <c r="R1607" s="8"/>
      <c r="S1607" s="9"/>
      <c r="T1607" s="9"/>
      <c r="U1607" s="8"/>
      <c r="V1607" s="9"/>
      <c r="W1607" s="9"/>
      <c r="X1607" s="9"/>
      <c r="Y1607" s="8"/>
      <c r="Z1607" s="9"/>
      <c r="AA1607" s="8"/>
      <c r="AT1607" s="8"/>
      <c r="AV1607" s="31"/>
      <c r="AY1607" s="31"/>
      <c r="AZ1607" s="21"/>
      <c r="BA1607" s="23"/>
      <c r="BN1607" s="18"/>
      <c r="BP1607" s="54"/>
      <c r="BR1607" s="54"/>
      <c r="BT1607" s="18"/>
      <c r="BV1607" s="18"/>
      <c r="BW1607" s="18"/>
      <c r="CD1607" s="18"/>
      <c r="CG1607" s="18"/>
      <c r="CR1607" s="18"/>
      <c r="CV1607" s="18"/>
      <c r="DA1607" s="18"/>
      <c r="DL1607" s="18"/>
      <c r="DN1607" s="18"/>
      <c r="DS1607" s="43" t="s">
        <v>397</v>
      </c>
    </row>
    <row r="1608" spans="4:123" x14ac:dyDescent="0.25">
      <c r="D1608" s="12"/>
      <c r="E1608" s="14"/>
      <c r="H1608" s="16"/>
      <c r="I1608" s="11"/>
      <c r="J1608" s="39"/>
      <c r="K1608" s="39"/>
      <c r="L1608" s="39"/>
      <c r="M1608" s="39"/>
      <c r="N1608" s="42"/>
      <c r="O1608" s="8"/>
      <c r="P1608" s="9"/>
      <c r="Q1608" s="9"/>
      <c r="R1608" s="8"/>
      <c r="S1608" s="9"/>
      <c r="T1608" s="9"/>
      <c r="U1608" s="8"/>
      <c r="V1608" s="9"/>
      <c r="W1608" s="9"/>
      <c r="X1608" s="9"/>
      <c r="Y1608" s="8"/>
      <c r="Z1608" s="9"/>
      <c r="AA1608" s="8"/>
      <c r="AT1608" s="8"/>
      <c r="AV1608" s="31"/>
      <c r="AY1608" s="31"/>
      <c r="AZ1608" s="21"/>
      <c r="BA1608" s="23"/>
      <c r="BN1608" s="18"/>
      <c r="BP1608" s="54"/>
      <c r="BR1608" s="54"/>
      <c r="BT1608" s="18"/>
      <c r="BV1608" s="18"/>
      <c r="BW1608" s="18"/>
      <c r="CD1608" s="18"/>
      <c r="CG1608" s="18"/>
      <c r="CR1608" s="18"/>
      <c r="CV1608" s="18"/>
      <c r="DA1608" s="18"/>
      <c r="DL1608" s="18"/>
      <c r="DN1608" s="18"/>
      <c r="DS1608" s="43" t="s">
        <v>397</v>
      </c>
    </row>
    <row r="1609" spans="4:123" x14ac:dyDescent="0.25">
      <c r="D1609" s="12"/>
      <c r="E1609" s="14"/>
      <c r="H1609" s="16"/>
      <c r="I1609" s="11"/>
      <c r="J1609" s="39"/>
      <c r="K1609" s="39"/>
      <c r="L1609" s="39"/>
      <c r="M1609" s="39"/>
      <c r="N1609" s="42"/>
      <c r="O1609" s="8"/>
      <c r="P1609" s="9"/>
      <c r="Q1609" s="9"/>
      <c r="R1609" s="8"/>
      <c r="S1609" s="9"/>
      <c r="T1609" s="9"/>
      <c r="U1609" s="8"/>
      <c r="V1609" s="9"/>
      <c r="W1609" s="9"/>
      <c r="X1609" s="9"/>
      <c r="Y1609" s="8"/>
      <c r="Z1609" s="9"/>
      <c r="AA1609" s="8"/>
      <c r="AT1609" s="8"/>
      <c r="AV1609" s="31"/>
      <c r="AY1609" s="31"/>
      <c r="AZ1609" s="21"/>
      <c r="BA1609" s="23"/>
      <c r="BN1609" s="18"/>
      <c r="BP1609" s="54"/>
      <c r="BR1609" s="54"/>
      <c r="BT1609" s="18"/>
      <c r="BV1609" s="18"/>
      <c r="BW1609" s="18"/>
      <c r="CD1609" s="18"/>
      <c r="CG1609" s="18"/>
      <c r="CR1609" s="18"/>
      <c r="CV1609" s="18"/>
      <c r="DA1609" s="18"/>
      <c r="DL1609" s="18"/>
      <c r="DN1609" s="18"/>
      <c r="DS1609" s="43" t="s">
        <v>397</v>
      </c>
    </row>
    <row r="1610" spans="4:123" x14ac:dyDescent="0.25">
      <c r="D1610" s="12"/>
      <c r="E1610" s="14"/>
      <c r="H1610" s="16"/>
      <c r="I1610" s="11"/>
      <c r="J1610" s="39"/>
      <c r="K1610" s="39"/>
      <c r="L1610" s="39"/>
      <c r="M1610" s="39"/>
      <c r="N1610" s="42"/>
      <c r="O1610" s="8"/>
      <c r="P1610" s="9"/>
      <c r="Q1610" s="9"/>
      <c r="R1610" s="8"/>
      <c r="S1610" s="9"/>
      <c r="T1610" s="9"/>
      <c r="U1610" s="8"/>
      <c r="V1610" s="9"/>
      <c r="W1610" s="9"/>
      <c r="X1610" s="9"/>
      <c r="Y1610" s="8"/>
      <c r="Z1610" s="9"/>
      <c r="AA1610" s="8"/>
      <c r="AT1610" s="8"/>
      <c r="AV1610" s="31"/>
      <c r="AY1610" s="31"/>
      <c r="AZ1610" s="21"/>
      <c r="BA1610" s="23"/>
      <c r="BN1610" s="18"/>
      <c r="BP1610" s="54"/>
      <c r="BR1610" s="54"/>
      <c r="BT1610" s="18"/>
      <c r="BV1610" s="18"/>
      <c r="BW1610" s="18"/>
      <c r="CD1610" s="18"/>
      <c r="CG1610" s="18"/>
      <c r="CR1610" s="18"/>
      <c r="CV1610" s="18"/>
      <c r="DA1610" s="18"/>
      <c r="DL1610" s="18"/>
      <c r="DN1610" s="18"/>
      <c r="DS1610" s="43" t="s">
        <v>397</v>
      </c>
    </row>
    <row r="1611" spans="4:123" x14ac:dyDescent="0.25">
      <c r="D1611" s="12"/>
      <c r="E1611" s="14"/>
      <c r="H1611" s="16"/>
      <c r="I1611" s="11"/>
      <c r="J1611" s="39"/>
      <c r="K1611" s="39"/>
      <c r="L1611" s="39"/>
      <c r="M1611" s="39"/>
      <c r="N1611" s="42"/>
      <c r="O1611" s="8"/>
      <c r="P1611" s="9"/>
      <c r="Q1611" s="9"/>
      <c r="R1611" s="8"/>
      <c r="S1611" s="9"/>
      <c r="T1611" s="9"/>
      <c r="U1611" s="8"/>
      <c r="V1611" s="9"/>
      <c r="W1611" s="9"/>
      <c r="X1611" s="9"/>
      <c r="Y1611" s="8"/>
      <c r="Z1611" s="9"/>
      <c r="AA1611" s="8"/>
      <c r="AT1611" s="8"/>
      <c r="AV1611" s="31"/>
      <c r="AY1611" s="31"/>
      <c r="AZ1611" s="21"/>
      <c r="BA1611" s="23"/>
      <c r="BN1611" s="18"/>
      <c r="BP1611" s="54"/>
      <c r="BR1611" s="54"/>
      <c r="BT1611" s="18"/>
      <c r="BV1611" s="18"/>
      <c r="BW1611" s="18"/>
      <c r="CD1611" s="18"/>
      <c r="CG1611" s="18"/>
      <c r="CR1611" s="18"/>
      <c r="CV1611" s="18"/>
      <c r="DA1611" s="18"/>
      <c r="DL1611" s="18"/>
      <c r="DN1611" s="18"/>
      <c r="DS1611" s="43" t="s">
        <v>397</v>
      </c>
    </row>
    <row r="1612" spans="4:123" x14ac:dyDescent="0.25">
      <c r="D1612" s="12"/>
      <c r="E1612" s="14"/>
      <c r="H1612" s="16"/>
      <c r="I1612" s="11"/>
      <c r="J1612" s="39"/>
      <c r="K1612" s="39"/>
      <c r="L1612" s="39"/>
      <c r="M1612" s="39"/>
      <c r="N1612" s="42"/>
      <c r="O1612" s="8"/>
      <c r="P1612" s="9"/>
      <c r="Q1612" s="9"/>
      <c r="R1612" s="8"/>
      <c r="S1612" s="9"/>
      <c r="T1612" s="9"/>
      <c r="U1612" s="8"/>
      <c r="V1612" s="9"/>
      <c r="W1612" s="9"/>
      <c r="X1612" s="9"/>
      <c r="Y1612" s="8"/>
      <c r="Z1612" s="9"/>
      <c r="AA1612" s="8"/>
      <c r="AT1612" s="8"/>
      <c r="AV1612" s="31"/>
      <c r="AY1612" s="31"/>
      <c r="AZ1612" s="21"/>
      <c r="BA1612" s="23"/>
      <c r="BN1612" s="18"/>
      <c r="BP1612" s="54"/>
      <c r="BR1612" s="54"/>
      <c r="BT1612" s="18"/>
      <c r="BV1612" s="18"/>
      <c r="BW1612" s="18"/>
      <c r="CD1612" s="18"/>
      <c r="CG1612" s="18"/>
      <c r="CR1612" s="18"/>
      <c r="CV1612" s="18"/>
      <c r="DA1612" s="18"/>
      <c r="DL1612" s="18"/>
      <c r="DN1612" s="18"/>
      <c r="DS1612" s="43" t="s">
        <v>397</v>
      </c>
    </row>
    <row r="1613" spans="4:123" x14ac:dyDescent="0.25">
      <c r="D1613" s="12"/>
      <c r="E1613" s="14"/>
      <c r="H1613" s="16"/>
      <c r="I1613" s="11"/>
      <c r="J1613" s="39"/>
      <c r="K1613" s="39"/>
      <c r="L1613" s="39"/>
      <c r="M1613" s="39"/>
      <c r="N1613" s="42"/>
      <c r="O1613" s="8"/>
      <c r="P1613" s="9"/>
      <c r="Q1613" s="9"/>
      <c r="R1613" s="8"/>
      <c r="S1613" s="9"/>
      <c r="T1613" s="9"/>
      <c r="U1613" s="8"/>
      <c r="V1613" s="9"/>
      <c r="W1613" s="9"/>
      <c r="X1613" s="9"/>
      <c r="Y1613" s="8"/>
      <c r="Z1613" s="9"/>
      <c r="AA1613" s="8"/>
      <c r="AT1613" s="8"/>
      <c r="AV1613" s="31"/>
      <c r="AY1613" s="31"/>
      <c r="AZ1613" s="21"/>
      <c r="BA1613" s="23"/>
      <c r="BN1613" s="18"/>
      <c r="BP1613" s="54"/>
      <c r="BR1613" s="54"/>
      <c r="BT1613" s="18"/>
      <c r="BV1613" s="18"/>
      <c r="BW1613" s="18"/>
      <c r="CD1613" s="18"/>
      <c r="CG1613" s="18"/>
      <c r="CR1613" s="18"/>
      <c r="CV1613" s="18"/>
      <c r="DA1613" s="18"/>
      <c r="DL1613" s="18"/>
      <c r="DN1613" s="18"/>
      <c r="DS1613" s="43" t="s">
        <v>397</v>
      </c>
    </row>
    <row r="1614" spans="4:123" x14ac:dyDescent="0.25">
      <c r="D1614" s="12"/>
      <c r="E1614" s="14"/>
      <c r="H1614" s="16"/>
      <c r="I1614" s="11"/>
      <c r="J1614" s="39"/>
      <c r="K1614" s="39"/>
      <c r="L1614" s="39"/>
      <c r="M1614" s="39"/>
      <c r="N1614" s="42"/>
      <c r="O1614" s="8"/>
      <c r="P1614" s="9"/>
      <c r="Q1614" s="9"/>
      <c r="R1614" s="8"/>
      <c r="S1614" s="9"/>
      <c r="T1614" s="9"/>
      <c r="U1614" s="8"/>
      <c r="V1614" s="9"/>
      <c r="W1614" s="9"/>
      <c r="X1614" s="9"/>
      <c r="Y1614" s="8"/>
      <c r="Z1614" s="9"/>
      <c r="AA1614" s="8"/>
      <c r="AT1614" s="8"/>
      <c r="AV1614" s="31"/>
      <c r="AY1614" s="31"/>
      <c r="AZ1614" s="21"/>
      <c r="BA1614" s="23"/>
      <c r="BN1614" s="18"/>
      <c r="BP1614" s="54"/>
      <c r="BR1614" s="54"/>
      <c r="BT1614" s="18"/>
      <c r="BV1614" s="18"/>
      <c r="BW1614" s="18"/>
      <c r="CD1614" s="18"/>
      <c r="CG1614" s="18"/>
      <c r="CR1614" s="18"/>
      <c r="CV1614" s="18"/>
      <c r="DA1614" s="18"/>
      <c r="DL1614" s="18"/>
      <c r="DN1614" s="18"/>
      <c r="DS1614" s="43" t="s">
        <v>397</v>
      </c>
    </row>
    <row r="1615" spans="4:123" x14ac:dyDescent="0.25">
      <c r="D1615" s="12"/>
      <c r="E1615" s="14"/>
      <c r="H1615" s="16"/>
      <c r="I1615" s="11"/>
      <c r="J1615" s="39"/>
      <c r="K1615" s="39"/>
      <c r="L1615" s="39"/>
      <c r="M1615" s="39"/>
      <c r="N1615" s="42"/>
      <c r="O1615" s="8"/>
      <c r="P1615" s="9"/>
      <c r="Q1615" s="9"/>
      <c r="R1615" s="8"/>
      <c r="S1615" s="9"/>
      <c r="T1615" s="9"/>
      <c r="U1615" s="8"/>
      <c r="V1615" s="9"/>
      <c r="W1615" s="9"/>
      <c r="X1615" s="9"/>
      <c r="Y1615" s="8"/>
      <c r="Z1615" s="9"/>
      <c r="AA1615" s="8"/>
      <c r="AT1615" s="8"/>
      <c r="AV1615" s="31"/>
      <c r="AY1615" s="31"/>
      <c r="AZ1615" s="21"/>
      <c r="BA1615" s="23"/>
      <c r="BN1615" s="18"/>
      <c r="BP1615" s="54"/>
      <c r="BR1615" s="54"/>
      <c r="BT1615" s="18"/>
      <c r="BV1615" s="18"/>
      <c r="BW1615" s="18"/>
      <c r="CD1615" s="18"/>
      <c r="CG1615" s="18"/>
      <c r="CR1615" s="18"/>
      <c r="CV1615" s="18"/>
      <c r="DA1615" s="18"/>
      <c r="DL1615" s="18"/>
      <c r="DN1615" s="18"/>
      <c r="DS1615" s="43" t="s">
        <v>397</v>
      </c>
    </row>
    <row r="1616" spans="4:123" x14ac:dyDescent="0.25">
      <c r="D1616" s="12"/>
      <c r="E1616" s="14"/>
      <c r="H1616" s="16"/>
      <c r="I1616" s="11"/>
      <c r="J1616" s="39"/>
      <c r="K1616" s="39"/>
      <c r="L1616" s="39"/>
      <c r="M1616" s="39"/>
      <c r="N1616" s="42"/>
      <c r="O1616" s="8"/>
      <c r="P1616" s="9"/>
      <c r="Q1616" s="9"/>
      <c r="R1616" s="8"/>
      <c r="S1616" s="9"/>
      <c r="T1616" s="9"/>
      <c r="U1616" s="8"/>
      <c r="V1616" s="9"/>
      <c r="W1616" s="9"/>
      <c r="X1616" s="9"/>
      <c r="Y1616" s="8"/>
      <c r="Z1616" s="9"/>
      <c r="AA1616" s="8"/>
      <c r="AT1616" s="8"/>
      <c r="AV1616" s="31"/>
      <c r="AY1616" s="31"/>
      <c r="AZ1616" s="21"/>
      <c r="BA1616" s="23"/>
      <c r="BN1616" s="18"/>
      <c r="BP1616" s="54"/>
      <c r="BR1616" s="54"/>
      <c r="BT1616" s="18"/>
      <c r="BV1616" s="18"/>
      <c r="BW1616" s="18"/>
      <c r="CD1616" s="18"/>
      <c r="CG1616" s="18"/>
      <c r="CR1616" s="18"/>
      <c r="CV1616" s="18"/>
      <c r="DA1616" s="18"/>
      <c r="DL1616" s="18"/>
      <c r="DN1616" s="18"/>
      <c r="DS1616" s="43" t="s">
        <v>397</v>
      </c>
    </row>
    <row r="1617" spans="4:123" x14ac:dyDescent="0.25">
      <c r="D1617" s="12"/>
      <c r="E1617" s="14"/>
      <c r="H1617" s="16"/>
      <c r="I1617" s="11"/>
      <c r="J1617" s="39"/>
      <c r="K1617" s="39"/>
      <c r="L1617" s="39"/>
      <c r="M1617" s="39"/>
      <c r="N1617" s="42"/>
      <c r="O1617" s="8"/>
      <c r="P1617" s="9"/>
      <c r="Q1617" s="9"/>
      <c r="R1617" s="8"/>
      <c r="S1617" s="9"/>
      <c r="T1617" s="9"/>
      <c r="U1617" s="8"/>
      <c r="V1617" s="9"/>
      <c r="W1617" s="9"/>
      <c r="X1617" s="9"/>
      <c r="Y1617" s="8"/>
      <c r="Z1617" s="9"/>
      <c r="AA1617" s="8"/>
      <c r="AT1617" s="8"/>
      <c r="AV1617" s="31"/>
      <c r="AY1617" s="31"/>
      <c r="AZ1617" s="21"/>
      <c r="BA1617" s="23"/>
      <c r="BN1617" s="18"/>
      <c r="BP1617" s="54"/>
      <c r="BR1617" s="54"/>
      <c r="BT1617" s="18"/>
      <c r="BV1617" s="18"/>
      <c r="BW1617" s="18"/>
      <c r="CD1617" s="18"/>
      <c r="CG1617" s="18"/>
      <c r="CR1617" s="18"/>
      <c r="CV1617" s="18"/>
      <c r="DA1617" s="18"/>
      <c r="DL1617" s="18"/>
      <c r="DN1617" s="18"/>
      <c r="DS1617" s="43" t="s">
        <v>397</v>
      </c>
    </row>
    <row r="1618" spans="4:123" x14ac:dyDescent="0.25">
      <c r="D1618" s="12"/>
      <c r="E1618" s="14"/>
      <c r="H1618" s="16"/>
      <c r="I1618" s="11"/>
      <c r="J1618" s="39"/>
      <c r="K1618" s="39"/>
      <c r="L1618" s="39"/>
      <c r="M1618" s="39"/>
      <c r="N1618" s="42"/>
      <c r="O1618" s="8"/>
      <c r="P1618" s="9"/>
      <c r="Q1618" s="9"/>
      <c r="R1618" s="8"/>
      <c r="S1618" s="9"/>
      <c r="T1618" s="9"/>
      <c r="U1618" s="8"/>
      <c r="V1618" s="9"/>
      <c r="W1618" s="9"/>
      <c r="X1618" s="9"/>
      <c r="Y1618" s="8"/>
      <c r="Z1618" s="9"/>
      <c r="AA1618" s="8"/>
      <c r="AT1618" s="8"/>
      <c r="AV1618" s="31"/>
      <c r="AY1618" s="31"/>
      <c r="AZ1618" s="21"/>
      <c r="BA1618" s="23"/>
      <c r="BN1618" s="18"/>
      <c r="BP1618" s="54"/>
      <c r="BR1618" s="54"/>
      <c r="BT1618" s="18"/>
      <c r="BV1618" s="18"/>
      <c r="BW1618" s="18"/>
      <c r="CD1618" s="18"/>
      <c r="CG1618" s="18"/>
      <c r="CR1618" s="18"/>
      <c r="CV1618" s="18"/>
      <c r="DA1618" s="18"/>
      <c r="DL1618" s="18"/>
      <c r="DN1618" s="18"/>
      <c r="DS1618" s="43" t="s">
        <v>397</v>
      </c>
    </row>
    <row r="1619" spans="4:123" x14ac:dyDescent="0.25">
      <c r="D1619" s="12"/>
      <c r="E1619" s="14"/>
      <c r="H1619" s="16"/>
      <c r="I1619" s="11"/>
      <c r="J1619" s="39"/>
      <c r="K1619" s="39"/>
      <c r="L1619" s="39"/>
      <c r="M1619" s="39"/>
      <c r="N1619" s="42"/>
      <c r="O1619" s="8"/>
      <c r="P1619" s="9"/>
      <c r="Q1619" s="9"/>
      <c r="R1619" s="8"/>
      <c r="S1619" s="9"/>
      <c r="T1619" s="9"/>
      <c r="U1619" s="8"/>
      <c r="V1619" s="9"/>
      <c r="W1619" s="9"/>
      <c r="X1619" s="9"/>
      <c r="Y1619" s="8"/>
      <c r="Z1619" s="9"/>
      <c r="AA1619" s="8"/>
      <c r="AT1619" s="8"/>
      <c r="AV1619" s="31"/>
      <c r="AY1619" s="31"/>
      <c r="AZ1619" s="21"/>
      <c r="BA1619" s="23"/>
      <c r="BN1619" s="18"/>
      <c r="BP1619" s="54"/>
      <c r="BR1619" s="54"/>
      <c r="BT1619" s="18"/>
      <c r="BV1619" s="18"/>
      <c r="BW1619" s="18"/>
      <c r="CD1619" s="18"/>
      <c r="CG1619" s="18"/>
      <c r="CR1619" s="18"/>
      <c r="CV1619" s="18"/>
      <c r="DA1619" s="18"/>
      <c r="DL1619" s="18"/>
      <c r="DN1619" s="18"/>
      <c r="DS1619" s="43" t="s">
        <v>397</v>
      </c>
    </row>
    <row r="1620" spans="4:123" x14ac:dyDescent="0.25">
      <c r="D1620" s="12"/>
      <c r="E1620" s="14"/>
      <c r="H1620" s="16"/>
      <c r="I1620" s="11"/>
      <c r="J1620" s="39"/>
      <c r="K1620" s="39"/>
      <c r="L1620" s="39"/>
      <c r="M1620" s="39"/>
      <c r="N1620" s="42"/>
      <c r="O1620" s="8"/>
      <c r="P1620" s="9"/>
      <c r="Q1620" s="9"/>
      <c r="R1620" s="8"/>
      <c r="S1620" s="9"/>
      <c r="T1620" s="9"/>
      <c r="U1620" s="8"/>
      <c r="V1620" s="9"/>
      <c r="W1620" s="9"/>
      <c r="X1620" s="9"/>
      <c r="Y1620" s="8"/>
      <c r="Z1620" s="9"/>
      <c r="AA1620" s="8"/>
      <c r="AT1620" s="8"/>
      <c r="AV1620" s="31"/>
      <c r="AY1620" s="31"/>
      <c r="AZ1620" s="21"/>
      <c r="BA1620" s="23"/>
      <c r="BN1620" s="18"/>
      <c r="BP1620" s="54"/>
      <c r="BR1620" s="54"/>
      <c r="BT1620" s="18"/>
      <c r="BV1620" s="18"/>
      <c r="BW1620" s="18"/>
      <c r="CD1620" s="18"/>
      <c r="CG1620" s="18"/>
      <c r="CR1620" s="18"/>
      <c r="CV1620" s="18"/>
      <c r="DA1620" s="18"/>
      <c r="DL1620" s="18"/>
      <c r="DN1620" s="18"/>
      <c r="DS1620" s="43" t="s">
        <v>397</v>
      </c>
    </row>
    <row r="1621" spans="4:123" x14ac:dyDescent="0.25">
      <c r="D1621" s="12"/>
      <c r="E1621" s="14"/>
      <c r="H1621" s="16"/>
      <c r="I1621" s="11"/>
      <c r="J1621" s="39"/>
      <c r="K1621" s="39"/>
      <c r="L1621" s="39"/>
      <c r="M1621" s="39"/>
      <c r="N1621" s="42"/>
      <c r="O1621" s="8"/>
      <c r="P1621" s="9"/>
      <c r="Q1621" s="9"/>
      <c r="R1621" s="8"/>
      <c r="S1621" s="9"/>
      <c r="T1621" s="9"/>
      <c r="U1621" s="8"/>
      <c r="V1621" s="9"/>
      <c r="W1621" s="9"/>
      <c r="X1621" s="9"/>
      <c r="Y1621" s="8"/>
      <c r="Z1621" s="9"/>
      <c r="AA1621" s="8"/>
      <c r="AT1621" s="8"/>
      <c r="AV1621" s="31"/>
      <c r="AY1621" s="31"/>
      <c r="AZ1621" s="21"/>
      <c r="BA1621" s="23"/>
      <c r="BN1621" s="18"/>
      <c r="BP1621" s="54"/>
      <c r="BR1621" s="54"/>
      <c r="BT1621" s="18"/>
      <c r="BV1621" s="18"/>
      <c r="BW1621" s="18"/>
      <c r="CD1621" s="18"/>
      <c r="CG1621" s="18"/>
      <c r="CR1621" s="18"/>
      <c r="CV1621" s="18"/>
      <c r="DA1621" s="18"/>
      <c r="DL1621" s="18"/>
      <c r="DN1621" s="18"/>
      <c r="DS1621" s="43" t="s">
        <v>397</v>
      </c>
    </row>
    <row r="1622" spans="4:123" x14ac:dyDescent="0.25">
      <c r="D1622" s="12"/>
      <c r="E1622" s="14"/>
      <c r="H1622" s="16"/>
      <c r="I1622" s="11"/>
      <c r="J1622" s="39"/>
      <c r="K1622" s="39"/>
      <c r="L1622" s="39"/>
      <c r="M1622" s="39"/>
      <c r="N1622" s="42"/>
      <c r="O1622" s="8"/>
      <c r="P1622" s="9"/>
      <c r="Q1622" s="9"/>
      <c r="R1622" s="8"/>
      <c r="S1622" s="9"/>
      <c r="T1622" s="9"/>
      <c r="U1622" s="8"/>
      <c r="V1622" s="9"/>
      <c r="W1622" s="9"/>
      <c r="X1622" s="9"/>
      <c r="Y1622" s="8"/>
      <c r="Z1622" s="9"/>
      <c r="AA1622" s="8"/>
      <c r="AT1622" s="8"/>
      <c r="AV1622" s="31"/>
      <c r="AY1622" s="31"/>
      <c r="AZ1622" s="21"/>
      <c r="BA1622" s="23"/>
      <c r="BN1622" s="18"/>
      <c r="BP1622" s="54"/>
      <c r="BR1622" s="54"/>
      <c r="BT1622" s="18"/>
      <c r="BV1622" s="18"/>
      <c r="BW1622" s="18"/>
      <c r="CD1622" s="18"/>
      <c r="CG1622" s="18"/>
      <c r="CR1622" s="18"/>
      <c r="CV1622" s="18"/>
      <c r="DA1622" s="18"/>
      <c r="DL1622" s="18"/>
      <c r="DN1622" s="18"/>
      <c r="DS1622" s="43" t="s">
        <v>397</v>
      </c>
    </row>
    <row r="1623" spans="4:123" x14ac:dyDescent="0.25">
      <c r="D1623" s="12"/>
      <c r="E1623" s="14"/>
      <c r="H1623" s="16"/>
      <c r="I1623" s="11"/>
      <c r="J1623" s="39"/>
      <c r="K1623" s="39"/>
      <c r="L1623" s="39"/>
      <c r="M1623" s="39"/>
      <c r="N1623" s="42"/>
      <c r="O1623" s="8"/>
      <c r="P1623" s="9"/>
      <c r="Q1623" s="9"/>
      <c r="R1623" s="8"/>
      <c r="S1623" s="9"/>
      <c r="T1623" s="9"/>
      <c r="U1623" s="8"/>
      <c r="V1623" s="9"/>
      <c r="W1623" s="9"/>
      <c r="X1623" s="9"/>
      <c r="Y1623" s="8"/>
      <c r="Z1623" s="9"/>
      <c r="AA1623" s="8"/>
      <c r="AT1623" s="8"/>
      <c r="AV1623" s="31"/>
      <c r="AY1623" s="31"/>
      <c r="AZ1623" s="21"/>
      <c r="BA1623" s="23"/>
      <c r="BN1623" s="18"/>
      <c r="BP1623" s="54"/>
      <c r="BR1623" s="54"/>
      <c r="BT1623" s="18"/>
      <c r="BV1623" s="18"/>
      <c r="BW1623" s="18"/>
      <c r="CD1623" s="18"/>
      <c r="CG1623" s="18"/>
      <c r="CR1623" s="18"/>
      <c r="CV1623" s="18"/>
      <c r="DA1623" s="18"/>
      <c r="DL1623" s="18"/>
      <c r="DN1623" s="18"/>
      <c r="DS1623" s="43" t="s">
        <v>397</v>
      </c>
    </row>
    <row r="1624" spans="4:123" x14ac:dyDescent="0.25">
      <c r="D1624" s="12"/>
      <c r="E1624" s="14"/>
      <c r="H1624" s="16"/>
      <c r="I1624" s="11"/>
      <c r="J1624" s="39"/>
      <c r="K1624" s="39"/>
      <c r="L1624" s="39"/>
      <c r="M1624" s="39"/>
      <c r="N1624" s="42"/>
      <c r="O1624" s="8"/>
      <c r="P1624" s="9"/>
      <c r="Q1624" s="9"/>
      <c r="R1624" s="8"/>
      <c r="S1624" s="9"/>
      <c r="T1624" s="9"/>
      <c r="U1624" s="8"/>
      <c r="V1624" s="9"/>
      <c r="W1624" s="9"/>
      <c r="X1624" s="9"/>
      <c r="Y1624" s="8"/>
      <c r="Z1624" s="9"/>
      <c r="AA1624" s="8"/>
      <c r="AT1624" s="8"/>
      <c r="AV1624" s="31"/>
      <c r="AY1624" s="31"/>
      <c r="AZ1624" s="21"/>
      <c r="BA1624" s="23"/>
      <c r="BN1624" s="18"/>
      <c r="BP1624" s="54"/>
      <c r="BR1624" s="54"/>
      <c r="BT1624" s="18"/>
      <c r="BV1624" s="18"/>
      <c r="BW1624" s="18"/>
      <c r="CD1624" s="18"/>
      <c r="CG1624" s="18"/>
      <c r="CR1624" s="18"/>
      <c r="CV1624" s="18"/>
      <c r="DA1624" s="18"/>
      <c r="DL1624" s="18"/>
      <c r="DN1624" s="18"/>
      <c r="DS1624" s="43" t="s">
        <v>397</v>
      </c>
    </row>
    <row r="1625" spans="4:123" x14ac:dyDescent="0.25">
      <c r="D1625" s="12"/>
      <c r="E1625" s="14"/>
      <c r="H1625" s="16"/>
      <c r="I1625" s="11"/>
      <c r="J1625" s="39"/>
      <c r="K1625" s="39"/>
      <c r="L1625" s="39"/>
      <c r="M1625" s="39"/>
      <c r="N1625" s="42"/>
      <c r="O1625" s="8"/>
      <c r="P1625" s="9"/>
      <c r="Q1625" s="9"/>
      <c r="R1625" s="8"/>
      <c r="S1625" s="9"/>
      <c r="T1625" s="9"/>
      <c r="U1625" s="8"/>
      <c r="V1625" s="9"/>
      <c r="W1625" s="9"/>
      <c r="X1625" s="9"/>
      <c r="Y1625" s="8"/>
      <c r="Z1625" s="9"/>
      <c r="AA1625" s="8"/>
      <c r="AT1625" s="8"/>
      <c r="AV1625" s="31"/>
      <c r="AY1625" s="31"/>
      <c r="AZ1625" s="21"/>
      <c r="BA1625" s="23"/>
      <c r="BN1625" s="18"/>
      <c r="BP1625" s="54"/>
      <c r="BR1625" s="54"/>
      <c r="BT1625" s="18"/>
      <c r="BV1625" s="18"/>
      <c r="BW1625" s="18"/>
      <c r="CD1625" s="18"/>
      <c r="CG1625" s="18"/>
      <c r="CR1625" s="18"/>
      <c r="CV1625" s="18"/>
      <c r="DA1625" s="18"/>
      <c r="DL1625" s="18"/>
      <c r="DN1625" s="18"/>
      <c r="DS1625" s="43" t="s">
        <v>397</v>
      </c>
    </row>
    <row r="1626" spans="4:123" x14ac:dyDescent="0.25">
      <c r="D1626" s="12"/>
      <c r="E1626" s="14"/>
      <c r="H1626" s="16"/>
      <c r="I1626" s="11"/>
      <c r="J1626" s="39"/>
      <c r="K1626" s="39"/>
      <c r="L1626" s="39"/>
      <c r="M1626" s="39"/>
      <c r="N1626" s="42"/>
      <c r="O1626" s="8"/>
      <c r="P1626" s="9"/>
      <c r="Q1626" s="9"/>
      <c r="R1626" s="8"/>
      <c r="S1626" s="9"/>
      <c r="T1626" s="9"/>
      <c r="U1626" s="8"/>
      <c r="V1626" s="9"/>
      <c r="W1626" s="9"/>
      <c r="X1626" s="9"/>
      <c r="Y1626" s="8"/>
      <c r="Z1626" s="9"/>
      <c r="AA1626" s="8"/>
      <c r="AT1626" s="8"/>
      <c r="AV1626" s="31"/>
      <c r="AY1626" s="31"/>
      <c r="AZ1626" s="21"/>
      <c r="BA1626" s="23"/>
      <c r="BN1626" s="18"/>
      <c r="BP1626" s="54"/>
      <c r="BR1626" s="54"/>
      <c r="BT1626" s="18"/>
      <c r="BV1626" s="18"/>
      <c r="BW1626" s="18"/>
      <c r="CD1626" s="18"/>
      <c r="CG1626" s="18"/>
      <c r="CR1626" s="18"/>
      <c r="CV1626" s="18"/>
      <c r="DA1626" s="18"/>
      <c r="DL1626" s="18"/>
      <c r="DN1626" s="18"/>
      <c r="DS1626" s="43" t="s">
        <v>397</v>
      </c>
    </row>
    <row r="1627" spans="4:123" x14ac:dyDescent="0.25">
      <c r="D1627" s="12"/>
      <c r="E1627" s="14"/>
      <c r="H1627" s="16"/>
      <c r="I1627" s="11"/>
      <c r="J1627" s="39"/>
      <c r="K1627" s="39"/>
      <c r="L1627" s="39"/>
      <c r="M1627" s="39"/>
      <c r="N1627" s="42"/>
      <c r="O1627" s="8"/>
      <c r="P1627" s="9"/>
      <c r="Q1627" s="9"/>
      <c r="R1627" s="8"/>
      <c r="S1627" s="9"/>
      <c r="T1627" s="9"/>
      <c r="U1627" s="8"/>
      <c r="V1627" s="9"/>
      <c r="W1627" s="9"/>
      <c r="X1627" s="9"/>
      <c r="Y1627" s="8"/>
      <c r="Z1627" s="9"/>
      <c r="AA1627" s="8"/>
      <c r="AT1627" s="8"/>
      <c r="AV1627" s="31"/>
      <c r="AY1627" s="31"/>
      <c r="AZ1627" s="21"/>
      <c r="BA1627" s="23"/>
      <c r="BN1627" s="18"/>
      <c r="BP1627" s="54"/>
      <c r="BR1627" s="54"/>
      <c r="BT1627" s="18"/>
      <c r="BV1627" s="18"/>
      <c r="BW1627" s="18"/>
      <c r="CD1627" s="18"/>
      <c r="CG1627" s="18"/>
      <c r="CR1627" s="18"/>
      <c r="CV1627" s="18"/>
      <c r="DA1627" s="18"/>
      <c r="DL1627" s="18"/>
      <c r="DN1627" s="18"/>
      <c r="DS1627" s="43" t="s">
        <v>397</v>
      </c>
    </row>
    <row r="1628" spans="4:123" x14ac:dyDescent="0.25">
      <c r="D1628" s="12"/>
      <c r="E1628" s="14"/>
      <c r="H1628" s="16"/>
      <c r="I1628" s="11"/>
      <c r="J1628" s="39"/>
      <c r="K1628" s="39"/>
      <c r="L1628" s="39"/>
      <c r="M1628" s="39"/>
      <c r="N1628" s="42"/>
      <c r="O1628" s="8"/>
      <c r="P1628" s="9"/>
      <c r="Q1628" s="9"/>
      <c r="R1628" s="8"/>
      <c r="S1628" s="9"/>
      <c r="T1628" s="9"/>
      <c r="U1628" s="8"/>
      <c r="V1628" s="9"/>
      <c r="W1628" s="9"/>
      <c r="X1628" s="9"/>
      <c r="Y1628" s="8"/>
      <c r="Z1628" s="9"/>
      <c r="AA1628" s="8"/>
      <c r="AT1628" s="8"/>
      <c r="AV1628" s="31"/>
      <c r="AY1628" s="31"/>
      <c r="AZ1628" s="21"/>
      <c r="BA1628" s="23"/>
      <c r="BN1628" s="18"/>
      <c r="BP1628" s="54"/>
      <c r="BR1628" s="54"/>
      <c r="BT1628" s="18"/>
      <c r="BV1628" s="18"/>
      <c r="BW1628" s="18"/>
      <c r="CD1628" s="18"/>
      <c r="CG1628" s="18"/>
      <c r="CR1628" s="18"/>
      <c r="CV1628" s="18"/>
      <c r="DA1628" s="18"/>
      <c r="DL1628" s="18"/>
      <c r="DN1628" s="18"/>
      <c r="DS1628" s="43" t="s">
        <v>397</v>
      </c>
    </row>
    <row r="1629" spans="4:123" x14ac:dyDescent="0.25">
      <c r="D1629" s="12"/>
      <c r="E1629" s="14"/>
      <c r="H1629" s="16"/>
      <c r="I1629" s="11"/>
      <c r="J1629" s="39"/>
      <c r="K1629" s="39"/>
      <c r="L1629" s="39"/>
      <c r="M1629" s="39"/>
      <c r="N1629" s="42"/>
      <c r="O1629" s="8"/>
      <c r="P1629" s="9"/>
      <c r="Q1629" s="9"/>
      <c r="R1629" s="8"/>
      <c r="S1629" s="9"/>
      <c r="T1629" s="9"/>
      <c r="U1629" s="8"/>
      <c r="V1629" s="9"/>
      <c r="W1629" s="9"/>
      <c r="X1629" s="9"/>
      <c r="Y1629" s="8"/>
      <c r="Z1629" s="9"/>
      <c r="AA1629" s="8"/>
      <c r="AT1629" s="8"/>
      <c r="AV1629" s="31"/>
      <c r="AY1629" s="31"/>
      <c r="AZ1629" s="21"/>
      <c r="BA1629" s="23"/>
      <c r="BN1629" s="18"/>
      <c r="BP1629" s="54"/>
      <c r="BR1629" s="54"/>
      <c r="BT1629" s="18"/>
      <c r="BV1629" s="18"/>
      <c r="BW1629" s="18"/>
      <c r="CD1629" s="18"/>
      <c r="CG1629" s="18"/>
      <c r="CR1629" s="18"/>
      <c r="CV1629" s="18"/>
      <c r="DA1629" s="18"/>
      <c r="DL1629" s="18"/>
      <c r="DN1629" s="18"/>
      <c r="DS1629" s="43" t="s">
        <v>397</v>
      </c>
    </row>
    <row r="1630" spans="4:123" x14ac:dyDescent="0.25">
      <c r="D1630" s="12"/>
      <c r="E1630" s="14"/>
      <c r="H1630" s="16"/>
      <c r="I1630" s="11"/>
      <c r="J1630" s="39"/>
      <c r="K1630" s="39"/>
      <c r="L1630" s="39"/>
      <c r="M1630" s="39"/>
      <c r="N1630" s="42"/>
      <c r="O1630" s="8"/>
      <c r="P1630" s="9"/>
      <c r="Q1630" s="9"/>
      <c r="R1630" s="8"/>
      <c r="S1630" s="9"/>
      <c r="T1630" s="9"/>
      <c r="U1630" s="8"/>
      <c r="V1630" s="9"/>
      <c r="W1630" s="9"/>
      <c r="X1630" s="9"/>
      <c r="Y1630" s="8"/>
      <c r="Z1630" s="9"/>
      <c r="AA1630" s="8"/>
      <c r="AT1630" s="8"/>
      <c r="AV1630" s="31"/>
      <c r="AY1630" s="31"/>
      <c r="AZ1630" s="21"/>
      <c r="BA1630" s="23"/>
      <c r="BN1630" s="18"/>
      <c r="BP1630" s="54"/>
      <c r="BR1630" s="54"/>
      <c r="BT1630" s="18"/>
      <c r="BV1630" s="18"/>
      <c r="BW1630" s="18"/>
      <c r="CD1630" s="18"/>
      <c r="CG1630" s="18"/>
      <c r="CR1630" s="18"/>
      <c r="CV1630" s="18"/>
      <c r="DA1630" s="18"/>
      <c r="DL1630" s="18"/>
      <c r="DN1630" s="18"/>
      <c r="DS1630" s="43" t="s">
        <v>397</v>
      </c>
    </row>
    <row r="1631" spans="4:123" x14ac:dyDescent="0.25">
      <c r="D1631" s="12"/>
      <c r="E1631" s="14"/>
      <c r="H1631" s="16"/>
      <c r="I1631" s="11"/>
      <c r="J1631" s="39"/>
      <c r="K1631" s="39"/>
      <c r="L1631" s="39"/>
      <c r="M1631" s="39"/>
      <c r="N1631" s="42"/>
      <c r="O1631" s="8"/>
      <c r="P1631" s="9"/>
      <c r="Q1631" s="9"/>
      <c r="R1631" s="8"/>
      <c r="S1631" s="9"/>
      <c r="T1631" s="9"/>
      <c r="U1631" s="8"/>
      <c r="V1631" s="9"/>
      <c r="W1631" s="9"/>
      <c r="X1631" s="9"/>
      <c r="Y1631" s="8"/>
      <c r="Z1631" s="9"/>
      <c r="AA1631" s="8"/>
      <c r="AT1631" s="8"/>
      <c r="AV1631" s="31"/>
      <c r="AY1631" s="31"/>
      <c r="AZ1631" s="21"/>
      <c r="BA1631" s="23"/>
      <c r="BN1631" s="18"/>
      <c r="BP1631" s="54"/>
      <c r="BR1631" s="54"/>
      <c r="BT1631" s="18"/>
      <c r="BV1631" s="18"/>
      <c r="BW1631" s="18"/>
      <c r="CD1631" s="18"/>
      <c r="CG1631" s="18"/>
      <c r="CR1631" s="18"/>
      <c r="CV1631" s="18"/>
      <c r="DA1631" s="18"/>
      <c r="DL1631" s="18"/>
      <c r="DN1631" s="18"/>
      <c r="DS1631" s="43" t="s">
        <v>397</v>
      </c>
    </row>
    <row r="1632" spans="4:123" x14ac:dyDescent="0.25">
      <c r="D1632" s="12"/>
      <c r="E1632" s="14"/>
      <c r="H1632" s="16"/>
      <c r="I1632" s="11"/>
      <c r="J1632" s="39"/>
      <c r="K1632" s="39"/>
      <c r="L1632" s="39"/>
      <c r="M1632" s="39"/>
      <c r="N1632" s="42"/>
      <c r="O1632" s="8"/>
      <c r="P1632" s="9"/>
      <c r="Q1632" s="9"/>
      <c r="R1632" s="8"/>
      <c r="S1632" s="9"/>
      <c r="T1632" s="9"/>
      <c r="U1632" s="8"/>
      <c r="V1632" s="9"/>
      <c r="W1632" s="9"/>
      <c r="X1632" s="9"/>
      <c r="Y1632" s="8"/>
      <c r="Z1632" s="9"/>
      <c r="AA1632" s="8"/>
      <c r="AT1632" s="8"/>
      <c r="AV1632" s="31"/>
      <c r="AY1632" s="31"/>
      <c r="AZ1632" s="21"/>
      <c r="BA1632" s="23"/>
      <c r="BN1632" s="18"/>
      <c r="BP1632" s="54"/>
      <c r="BR1632" s="54"/>
      <c r="BT1632" s="18"/>
      <c r="BV1632" s="18"/>
      <c r="BW1632" s="18"/>
      <c r="CD1632" s="18"/>
      <c r="CG1632" s="18"/>
      <c r="CR1632" s="18"/>
      <c r="CV1632" s="18"/>
      <c r="DA1632" s="18"/>
      <c r="DL1632" s="18"/>
      <c r="DN1632" s="18"/>
      <c r="DS1632" s="43" t="s">
        <v>397</v>
      </c>
    </row>
    <row r="1633" spans="4:123" x14ac:dyDescent="0.25">
      <c r="D1633" s="12"/>
      <c r="E1633" s="14"/>
      <c r="H1633" s="16"/>
      <c r="I1633" s="11"/>
      <c r="J1633" s="39"/>
      <c r="K1633" s="39"/>
      <c r="L1633" s="39"/>
      <c r="M1633" s="39"/>
      <c r="N1633" s="42"/>
      <c r="O1633" s="8"/>
      <c r="P1633" s="9"/>
      <c r="Q1633" s="9"/>
      <c r="R1633" s="8"/>
      <c r="S1633" s="9"/>
      <c r="T1633" s="9"/>
      <c r="U1633" s="8"/>
      <c r="V1633" s="9"/>
      <c r="W1633" s="9"/>
      <c r="X1633" s="9"/>
      <c r="Y1633" s="8"/>
      <c r="Z1633" s="9"/>
      <c r="AA1633" s="8"/>
      <c r="AT1633" s="8"/>
      <c r="AV1633" s="31"/>
      <c r="AY1633" s="31"/>
      <c r="AZ1633" s="21"/>
      <c r="BA1633" s="23"/>
      <c r="BN1633" s="18"/>
      <c r="BP1633" s="54"/>
      <c r="BR1633" s="54"/>
      <c r="BT1633" s="18"/>
      <c r="BV1633" s="18"/>
      <c r="BW1633" s="18"/>
      <c r="CD1633" s="18"/>
      <c r="CG1633" s="18"/>
      <c r="CR1633" s="18"/>
      <c r="CV1633" s="18"/>
      <c r="DA1633" s="18"/>
      <c r="DL1633" s="18"/>
      <c r="DN1633" s="18"/>
      <c r="DS1633" s="43" t="s">
        <v>397</v>
      </c>
    </row>
    <row r="1634" spans="4:123" x14ac:dyDescent="0.25">
      <c r="D1634" s="12"/>
      <c r="E1634" s="14"/>
      <c r="H1634" s="16"/>
      <c r="I1634" s="11"/>
      <c r="J1634" s="39"/>
      <c r="K1634" s="39"/>
      <c r="L1634" s="39"/>
      <c r="M1634" s="39"/>
      <c r="N1634" s="42"/>
      <c r="O1634" s="8"/>
      <c r="P1634" s="9"/>
      <c r="Q1634" s="9"/>
      <c r="R1634" s="8"/>
      <c r="S1634" s="9"/>
      <c r="T1634" s="9"/>
      <c r="U1634" s="8"/>
      <c r="V1634" s="9"/>
      <c r="W1634" s="9"/>
      <c r="X1634" s="9"/>
      <c r="Y1634" s="8"/>
      <c r="Z1634" s="9"/>
      <c r="AA1634" s="8"/>
      <c r="AT1634" s="8"/>
      <c r="AV1634" s="31"/>
      <c r="AY1634" s="31"/>
      <c r="AZ1634" s="21"/>
      <c r="BA1634" s="23"/>
      <c r="BN1634" s="18"/>
      <c r="BP1634" s="54"/>
      <c r="BR1634" s="54"/>
      <c r="BT1634" s="18"/>
      <c r="BV1634" s="18"/>
      <c r="BW1634" s="18"/>
      <c r="CD1634" s="18"/>
      <c r="CG1634" s="18"/>
      <c r="CR1634" s="18"/>
      <c r="CV1634" s="18"/>
      <c r="DA1634" s="18"/>
      <c r="DL1634" s="18"/>
      <c r="DN1634" s="18"/>
      <c r="DS1634" s="43" t="s">
        <v>397</v>
      </c>
    </row>
    <row r="1635" spans="4:123" x14ac:dyDescent="0.25">
      <c r="D1635" s="12"/>
      <c r="E1635" s="14"/>
      <c r="H1635" s="16"/>
      <c r="I1635" s="11"/>
      <c r="J1635" s="39"/>
      <c r="K1635" s="39"/>
      <c r="L1635" s="39"/>
      <c r="M1635" s="39"/>
      <c r="N1635" s="42"/>
      <c r="O1635" s="8"/>
      <c r="P1635" s="9"/>
      <c r="Q1635" s="9"/>
      <c r="R1635" s="8"/>
      <c r="S1635" s="9"/>
      <c r="T1635" s="9"/>
      <c r="U1635" s="8"/>
      <c r="V1635" s="9"/>
      <c r="W1635" s="9"/>
      <c r="X1635" s="9"/>
      <c r="Y1635" s="8"/>
      <c r="Z1635" s="9"/>
      <c r="AA1635" s="8"/>
      <c r="AT1635" s="8"/>
      <c r="AV1635" s="31"/>
      <c r="AY1635" s="31"/>
      <c r="AZ1635" s="21"/>
      <c r="BA1635" s="23"/>
      <c r="BN1635" s="18"/>
      <c r="BP1635" s="54"/>
      <c r="BR1635" s="54"/>
      <c r="BT1635" s="18"/>
      <c r="BV1635" s="18"/>
      <c r="BW1635" s="18"/>
      <c r="CD1635" s="18"/>
      <c r="CG1635" s="18"/>
      <c r="CR1635" s="18"/>
      <c r="CV1635" s="18"/>
      <c r="DA1635" s="18"/>
      <c r="DL1635" s="18"/>
      <c r="DN1635" s="18"/>
      <c r="DS1635" s="43" t="s">
        <v>397</v>
      </c>
    </row>
    <row r="1636" spans="4:123" x14ac:dyDescent="0.25">
      <c r="D1636" s="12"/>
      <c r="E1636" s="14"/>
      <c r="H1636" s="16"/>
      <c r="I1636" s="11"/>
      <c r="J1636" s="39"/>
      <c r="K1636" s="39"/>
      <c r="L1636" s="39"/>
      <c r="M1636" s="39"/>
      <c r="N1636" s="42"/>
      <c r="O1636" s="8"/>
      <c r="P1636" s="9"/>
      <c r="Q1636" s="9"/>
      <c r="R1636" s="8"/>
      <c r="S1636" s="9"/>
      <c r="T1636" s="9"/>
      <c r="U1636" s="8"/>
      <c r="V1636" s="9"/>
      <c r="W1636" s="9"/>
      <c r="X1636" s="9"/>
      <c r="Y1636" s="8"/>
      <c r="Z1636" s="9"/>
      <c r="AA1636" s="8"/>
      <c r="AT1636" s="8"/>
      <c r="AV1636" s="31"/>
      <c r="AY1636" s="31"/>
      <c r="AZ1636" s="21"/>
      <c r="BA1636" s="23"/>
      <c r="BN1636" s="18"/>
      <c r="BP1636" s="54"/>
      <c r="BR1636" s="54"/>
      <c r="BT1636" s="18"/>
      <c r="BV1636" s="18"/>
      <c r="BW1636" s="18"/>
      <c r="CD1636" s="18"/>
      <c r="CG1636" s="18"/>
      <c r="CR1636" s="18"/>
      <c r="CV1636" s="18"/>
      <c r="DA1636" s="18"/>
      <c r="DL1636" s="18"/>
      <c r="DN1636" s="18"/>
      <c r="DS1636" s="43" t="s">
        <v>397</v>
      </c>
    </row>
    <row r="1637" spans="4:123" x14ac:dyDescent="0.25">
      <c r="D1637" s="12"/>
      <c r="E1637" s="14"/>
      <c r="H1637" s="16"/>
      <c r="I1637" s="11"/>
      <c r="J1637" s="39"/>
      <c r="K1637" s="39"/>
      <c r="L1637" s="39"/>
      <c r="M1637" s="39"/>
      <c r="N1637" s="42"/>
      <c r="O1637" s="8"/>
      <c r="P1637" s="9"/>
      <c r="Q1637" s="9"/>
      <c r="R1637" s="8"/>
      <c r="S1637" s="9"/>
      <c r="T1637" s="9"/>
      <c r="U1637" s="8"/>
      <c r="V1637" s="9"/>
      <c r="W1637" s="9"/>
      <c r="X1637" s="9"/>
      <c r="Y1637" s="8"/>
      <c r="Z1637" s="9"/>
      <c r="AA1637" s="8"/>
      <c r="AT1637" s="8"/>
      <c r="AV1637" s="31"/>
      <c r="AY1637" s="31"/>
      <c r="AZ1637" s="21"/>
      <c r="BA1637" s="23"/>
      <c r="BN1637" s="18"/>
      <c r="BP1637" s="54"/>
      <c r="BR1637" s="54"/>
      <c r="BT1637" s="18"/>
      <c r="BV1637" s="18"/>
      <c r="BW1637" s="18"/>
      <c r="CD1637" s="18"/>
      <c r="CG1637" s="18"/>
      <c r="CR1637" s="18"/>
      <c r="CV1637" s="18"/>
      <c r="DA1637" s="18"/>
      <c r="DL1637" s="18"/>
      <c r="DN1637" s="18"/>
      <c r="DS1637" s="43" t="s">
        <v>397</v>
      </c>
    </row>
    <row r="1638" spans="4:123" x14ac:dyDescent="0.25">
      <c r="D1638" s="12"/>
      <c r="E1638" s="14"/>
      <c r="H1638" s="16"/>
      <c r="I1638" s="11"/>
      <c r="J1638" s="39"/>
      <c r="K1638" s="39"/>
      <c r="L1638" s="39"/>
      <c r="M1638" s="39"/>
      <c r="N1638" s="42"/>
      <c r="O1638" s="8"/>
      <c r="P1638" s="9"/>
      <c r="Q1638" s="9"/>
      <c r="R1638" s="8"/>
      <c r="S1638" s="9"/>
      <c r="T1638" s="9"/>
      <c r="U1638" s="8"/>
      <c r="V1638" s="9"/>
      <c r="W1638" s="9"/>
      <c r="X1638" s="9"/>
      <c r="Y1638" s="8"/>
      <c r="Z1638" s="9"/>
      <c r="AA1638" s="8"/>
      <c r="AT1638" s="8"/>
      <c r="AV1638" s="31"/>
      <c r="AY1638" s="31"/>
      <c r="AZ1638" s="21"/>
      <c r="BA1638" s="23"/>
      <c r="BN1638" s="18"/>
      <c r="BP1638" s="54"/>
      <c r="BR1638" s="54"/>
      <c r="BT1638" s="18"/>
      <c r="BV1638" s="18"/>
      <c r="BW1638" s="18"/>
      <c r="CD1638" s="18"/>
      <c r="CG1638" s="18"/>
      <c r="CR1638" s="18"/>
      <c r="CV1638" s="18"/>
      <c r="DA1638" s="18"/>
      <c r="DL1638" s="18"/>
      <c r="DN1638" s="18"/>
      <c r="DS1638" s="43" t="s">
        <v>397</v>
      </c>
    </row>
    <row r="1639" spans="4:123" x14ac:dyDescent="0.25">
      <c r="D1639" s="12"/>
      <c r="E1639" s="14"/>
      <c r="H1639" s="16"/>
      <c r="I1639" s="11"/>
      <c r="J1639" s="39"/>
      <c r="K1639" s="39"/>
      <c r="L1639" s="39"/>
      <c r="M1639" s="39"/>
      <c r="N1639" s="42"/>
      <c r="O1639" s="8"/>
      <c r="P1639" s="9"/>
      <c r="Q1639" s="9"/>
      <c r="R1639" s="8"/>
      <c r="S1639" s="9"/>
      <c r="T1639" s="9"/>
      <c r="U1639" s="8"/>
      <c r="V1639" s="9"/>
      <c r="W1639" s="9"/>
      <c r="X1639" s="9"/>
      <c r="Y1639" s="8"/>
      <c r="Z1639" s="9"/>
      <c r="AA1639" s="8"/>
      <c r="AT1639" s="8"/>
      <c r="AV1639" s="31"/>
      <c r="AY1639" s="31"/>
      <c r="AZ1639" s="21"/>
      <c r="BA1639" s="23"/>
      <c r="BN1639" s="18"/>
      <c r="BP1639" s="54"/>
      <c r="BR1639" s="54"/>
      <c r="BT1639" s="18"/>
      <c r="BV1639" s="18"/>
      <c r="BW1639" s="18"/>
      <c r="CD1639" s="18"/>
      <c r="CG1639" s="18"/>
      <c r="CR1639" s="18"/>
      <c r="CV1639" s="18"/>
      <c r="DA1639" s="18"/>
      <c r="DL1639" s="18"/>
      <c r="DN1639" s="18"/>
      <c r="DS1639" s="43" t="s">
        <v>397</v>
      </c>
    </row>
    <row r="1640" spans="4:123" x14ac:dyDescent="0.25">
      <c r="D1640" s="12"/>
      <c r="E1640" s="14"/>
      <c r="H1640" s="16"/>
      <c r="I1640" s="11"/>
      <c r="J1640" s="39"/>
      <c r="K1640" s="39"/>
      <c r="L1640" s="39"/>
      <c r="M1640" s="39"/>
      <c r="N1640" s="42"/>
      <c r="O1640" s="8"/>
      <c r="P1640" s="9"/>
      <c r="Q1640" s="9"/>
      <c r="R1640" s="8"/>
      <c r="S1640" s="9"/>
      <c r="T1640" s="9"/>
      <c r="U1640" s="8"/>
      <c r="V1640" s="9"/>
      <c r="W1640" s="9"/>
      <c r="X1640" s="9"/>
      <c r="Y1640" s="8"/>
      <c r="Z1640" s="9"/>
      <c r="AA1640" s="8"/>
      <c r="AT1640" s="8"/>
      <c r="AV1640" s="31"/>
      <c r="AY1640" s="31"/>
      <c r="AZ1640" s="21"/>
      <c r="BA1640" s="23"/>
      <c r="BN1640" s="18"/>
      <c r="BP1640" s="54"/>
      <c r="BR1640" s="54"/>
      <c r="BT1640" s="18"/>
      <c r="BV1640" s="18"/>
      <c r="BW1640" s="18"/>
      <c r="CD1640" s="18"/>
      <c r="CG1640" s="18"/>
      <c r="CR1640" s="18"/>
      <c r="CV1640" s="18"/>
      <c r="DA1640" s="18"/>
      <c r="DL1640" s="18"/>
      <c r="DN1640" s="18"/>
      <c r="DS1640" s="43" t="s">
        <v>397</v>
      </c>
    </row>
    <row r="1641" spans="4:123" x14ac:dyDescent="0.25">
      <c r="D1641" s="12"/>
      <c r="E1641" s="14"/>
      <c r="H1641" s="16"/>
      <c r="I1641" s="11"/>
      <c r="J1641" s="39"/>
      <c r="K1641" s="39"/>
      <c r="L1641" s="39"/>
      <c r="M1641" s="39"/>
      <c r="N1641" s="42"/>
      <c r="O1641" s="8"/>
      <c r="P1641" s="9"/>
      <c r="Q1641" s="9"/>
      <c r="R1641" s="8"/>
      <c r="S1641" s="9"/>
      <c r="T1641" s="9"/>
      <c r="U1641" s="8"/>
      <c r="V1641" s="9"/>
      <c r="W1641" s="9"/>
      <c r="X1641" s="9"/>
      <c r="Y1641" s="8"/>
      <c r="Z1641" s="9"/>
      <c r="AA1641" s="8"/>
      <c r="AT1641" s="8"/>
      <c r="AV1641" s="31"/>
      <c r="AY1641" s="31"/>
      <c r="AZ1641" s="21"/>
      <c r="BA1641" s="23"/>
      <c r="BN1641" s="18"/>
      <c r="BP1641" s="54"/>
      <c r="BR1641" s="54"/>
      <c r="BT1641" s="18"/>
      <c r="BV1641" s="18"/>
      <c r="BW1641" s="18"/>
      <c r="CD1641" s="18"/>
      <c r="CG1641" s="18"/>
      <c r="CR1641" s="18"/>
      <c r="CV1641" s="18"/>
      <c r="DA1641" s="18"/>
      <c r="DL1641" s="18"/>
      <c r="DN1641" s="18"/>
      <c r="DS1641" s="43" t="s">
        <v>397</v>
      </c>
    </row>
    <row r="1642" spans="4:123" x14ac:dyDescent="0.25">
      <c r="D1642" s="12"/>
      <c r="E1642" s="14"/>
      <c r="H1642" s="16"/>
      <c r="I1642" s="11"/>
      <c r="J1642" s="39"/>
      <c r="K1642" s="39"/>
      <c r="L1642" s="39"/>
      <c r="M1642" s="39"/>
      <c r="N1642" s="42"/>
      <c r="O1642" s="8"/>
      <c r="P1642" s="9"/>
      <c r="Q1642" s="9"/>
      <c r="R1642" s="8"/>
      <c r="S1642" s="9"/>
      <c r="T1642" s="9"/>
      <c r="U1642" s="8"/>
      <c r="V1642" s="9"/>
      <c r="W1642" s="9"/>
      <c r="X1642" s="9"/>
      <c r="Y1642" s="8"/>
      <c r="Z1642" s="9"/>
      <c r="AA1642" s="8"/>
      <c r="AT1642" s="8"/>
      <c r="AV1642" s="31"/>
      <c r="AY1642" s="31"/>
      <c r="AZ1642" s="21"/>
      <c r="BA1642" s="23"/>
      <c r="BN1642" s="18"/>
      <c r="BP1642" s="54"/>
      <c r="BR1642" s="54"/>
      <c r="BT1642" s="18"/>
      <c r="BV1642" s="18"/>
      <c r="BW1642" s="18"/>
      <c r="CD1642" s="18"/>
      <c r="CG1642" s="18"/>
      <c r="CR1642" s="18"/>
      <c r="CV1642" s="18"/>
      <c r="DA1642" s="18"/>
      <c r="DL1642" s="18"/>
      <c r="DN1642" s="18"/>
      <c r="DS1642" s="43" t="s">
        <v>397</v>
      </c>
    </row>
    <row r="1643" spans="4:123" x14ac:dyDescent="0.25">
      <c r="D1643" s="12"/>
      <c r="E1643" s="14"/>
      <c r="H1643" s="16"/>
      <c r="I1643" s="11"/>
      <c r="J1643" s="39"/>
      <c r="K1643" s="39"/>
      <c r="L1643" s="39"/>
      <c r="M1643" s="39"/>
      <c r="N1643" s="42"/>
      <c r="O1643" s="8"/>
      <c r="P1643" s="9"/>
      <c r="Q1643" s="9"/>
      <c r="R1643" s="8"/>
      <c r="S1643" s="9"/>
      <c r="T1643" s="9"/>
      <c r="U1643" s="8"/>
      <c r="V1643" s="9"/>
      <c r="W1643" s="9"/>
      <c r="X1643" s="9"/>
      <c r="Y1643" s="8"/>
      <c r="Z1643" s="9"/>
      <c r="AA1643" s="8"/>
      <c r="AT1643" s="8"/>
      <c r="AV1643" s="31"/>
      <c r="AY1643" s="31"/>
      <c r="AZ1643" s="21"/>
      <c r="BA1643" s="23"/>
      <c r="BN1643" s="18"/>
      <c r="BP1643" s="54"/>
      <c r="BR1643" s="54"/>
      <c r="BT1643" s="18"/>
      <c r="BV1643" s="18"/>
      <c r="BW1643" s="18"/>
      <c r="CD1643" s="18"/>
      <c r="CG1643" s="18"/>
      <c r="CR1643" s="18"/>
      <c r="CV1643" s="18"/>
      <c r="DA1643" s="18"/>
      <c r="DL1643" s="18"/>
      <c r="DN1643" s="18"/>
      <c r="DS1643" s="43" t="s">
        <v>397</v>
      </c>
    </row>
    <row r="1644" spans="4:123" x14ac:dyDescent="0.25">
      <c r="D1644" s="12"/>
      <c r="E1644" s="14"/>
      <c r="H1644" s="16"/>
      <c r="I1644" s="11"/>
      <c r="J1644" s="39"/>
      <c r="K1644" s="39"/>
      <c r="L1644" s="39"/>
      <c r="M1644" s="39"/>
      <c r="N1644" s="42"/>
      <c r="O1644" s="8"/>
      <c r="P1644" s="9"/>
      <c r="Q1644" s="9"/>
      <c r="R1644" s="8"/>
      <c r="S1644" s="9"/>
      <c r="T1644" s="9"/>
      <c r="U1644" s="8"/>
      <c r="V1644" s="9"/>
      <c r="W1644" s="9"/>
      <c r="X1644" s="9"/>
      <c r="Y1644" s="8"/>
      <c r="Z1644" s="9"/>
      <c r="AA1644" s="8"/>
      <c r="AT1644" s="8"/>
      <c r="AV1644" s="31"/>
      <c r="AY1644" s="31"/>
      <c r="AZ1644" s="21"/>
      <c r="BA1644" s="23"/>
      <c r="BN1644" s="18"/>
      <c r="BP1644" s="54"/>
      <c r="BR1644" s="54"/>
      <c r="BT1644" s="18"/>
      <c r="BV1644" s="18"/>
      <c r="BW1644" s="18"/>
      <c r="CD1644" s="18"/>
      <c r="CG1644" s="18"/>
      <c r="CR1644" s="18"/>
      <c r="CV1644" s="18"/>
      <c r="DA1644" s="18"/>
      <c r="DL1644" s="18"/>
      <c r="DN1644" s="18"/>
      <c r="DS1644" s="43" t="s">
        <v>397</v>
      </c>
    </row>
    <row r="1645" spans="4:123" x14ac:dyDescent="0.25">
      <c r="D1645" s="12"/>
      <c r="E1645" s="14"/>
      <c r="H1645" s="16"/>
      <c r="I1645" s="11"/>
      <c r="J1645" s="39"/>
      <c r="K1645" s="39"/>
      <c r="L1645" s="39"/>
      <c r="M1645" s="39"/>
      <c r="N1645" s="42"/>
      <c r="O1645" s="8"/>
      <c r="P1645" s="9"/>
      <c r="Q1645" s="9"/>
      <c r="R1645" s="8"/>
      <c r="S1645" s="9"/>
      <c r="T1645" s="9"/>
      <c r="U1645" s="8"/>
      <c r="V1645" s="9"/>
      <c r="W1645" s="9"/>
      <c r="X1645" s="9"/>
      <c r="Y1645" s="8"/>
      <c r="Z1645" s="9"/>
      <c r="AA1645" s="8"/>
      <c r="AT1645" s="8"/>
      <c r="AV1645" s="31"/>
      <c r="AY1645" s="31"/>
      <c r="AZ1645" s="21"/>
      <c r="BA1645" s="23"/>
      <c r="BN1645" s="18"/>
      <c r="BP1645" s="54"/>
      <c r="BR1645" s="54"/>
      <c r="BT1645" s="18"/>
      <c r="BV1645" s="18"/>
      <c r="BW1645" s="18"/>
      <c r="CD1645" s="18"/>
      <c r="CG1645" s="18"/>
      <c r="CR1645" s="18"/>
      <c r="CV1645" s="18"/>
      <c r="DA1645" s="18"/>
      <c r="DL1645" s="18"/>
      <c r="DN1645" s="18"/>
      <c r="DS1645" s="43" t="s">
        <v>397</v>
      </c>
    </row>
    <row r="1646" spans="4:123" x14ac:dyDescent="0.25">
      <c r="D1646" s="12"/>
      <c r="E1646" s="14"/>
      <c r="H1646" s="16"/>
      <c r="I1646" s="11"/>
      <c r="J1646" s="39"/>
      <c r="K1646" s="39"/>
      <c r="L1646" s="39"/>
      <c r="M1646" s="39"/>
      <c r="N1646" s="42"/>
      <c r="O1646" s="8"/>
      <c r="P1646" s="9"/>
      <c r="Q1646" s="9"/>
      <c r="R1646" s="8"/>
      <c r="S1646" s="9"/>
      <c r="T1646" s="9"/>
      <c r="U1646" s="8"/>
      <c r="V1646" s="9"/>
      <c r="W1646" s="9"/>
      <c r="X1646" s="9"/>
      <c r="Y1646" s="8"/>
      <c r="Z1646" s="9"/>
      <c r="AA1646" s="8"/>
      <c r="AT1646" s="8"/>
      <c r="AV1646" s="31"/>
      <c r="AY1646" s="31"/>
      <c r="AZ1646" s="21"/>
      <c r="BA1646" s="23"/>
      <c r="BN1646" s="18"/>
      <c r="BP1646" s="54"/>
      <c r="BR1646" s="54"/>
      <c r="BT1646" s="18"/>
      <c r="BV1646" s="18"/>
      <c r="BW1646" s="18"/>
      <c r="CD1646" s="18"/>
      <c r="CG1646" s="18"/>
      <c r="CR1646" s="18"/>
      <c r="CV1646" s="18"/>
      <c r="DA1646" s="18"/>
      <c r="DL1646" s="18"/>
      <c r="DN1646" s="18"/>
      <c r="DS1646" s="43" t="s">
        <v>397</v>
      </c>
    </row>
    <row r="1647" spans="4:123" x14ac:dyDescent="0.25">
      <c r="D1647" s="12"/>
      <c r="E1647" s="14"/>
      <c r="H1647" s="16"/>
      <c r="I1647" s="11"/>
      <c r="J1647" s="39"/>
      <c r="K1647" s="39"/>
      <c r="L1647" s="39"/>
      <c r="M1647" s="39"/>
      <c r="N1647" s="42"/>
      <c r="O1647" s="8"/>
      <c r="P1647" s="9"/>
      <c r="Q1647" s="9"/>
      <c r="R1647" s="8"/>
      <c r="S1647" s="9"/>
      <c r="T1647" s="9"/>
      <c r="U1647" s="8"/>
      <c r="V1647" s="9"/>
      <c r="W1647" s="9"/>
      <c r="X1647" s="9"/>
      <c r="Y1647" s="8"/>
      <c r="Z1647" s="9"/>
      <c r="AA1647" s="8"/>
      <c r="AT1647" s="8"/>
      <c r="AV1647" s="31"/>
      <c r="AY1647" s="31"/>
      <c r="AZ1647" s="21"/>
      <c r="BA1647" s="23"/>
      <c r="BN1647" s="18"/>
      <c r="BP1647" s="54"/>
      <c r="BR1647" s="54"/>
      <c r="BT1647" s="18"/>
      <c r="BV1647" s="18"/>
      <c r="BW1647" s="18"/>
      <c r="CD1647" s="18"/>
      <c r="CG1647" s="18"/>
      <c r="CR1647" s="18"/>
      <c r="CV1647" s="18"/>
      <c r="DA1647" s="18"/>
      <c r="DL1647" s="18"/>
      <c r="DN1647" s="18"/>
      <c r="DS1647" s="43" t="s">
        <v>397</v>
      </c>
    </row>
    <row r="1648" spans="4:123" x14ac:dyDescent="0.25">
      <c r="D1648" s="12"/>
      <c r="E1648" s="14"/>
      <c r="H1648" s="16"/>
      <c r="I1648" s="11"/>
      <c r="J1648" s="39"/>
      <c r="K1648" s="39"/>
      <c r="L1648" s="39"/>
      <c r="M1648" s="39"/>
      <c r="N1648" s="42"/>
      <c r="O1648" s="8"/>
      <c r="P1648" s="9"/>
      <c r="Q1648" s="9"/>
      <c r="R1648" s="8"/>
      <c r="S1648" s="9"/>
      <c r="T1648" s="9"/>
      <c r="U1648" s="8"/>
      <c r="V1648" s="9"/>
      <c r="W1648" s="9"/>
      <c r="X1648" s="9"/>
      <c r="Y1648" s="8"/>
      <c r="Z1648" s="9"/>
      <c r="AA1648" s="8"/>
      <c r="AT1648" s="8"/>
      <c r="AV1648" s="31"/>
      <c r="AY1648" s="31"/>
      <c r="AZ1648" s="21"/>
      <c r="BA1648" s="23"/>
      <c r="BN1648" s="18"/>
      <c r="BP1648" s="54"/>
      <c r="BR1648" s="54"/>
      <c r="BT1648" s="18"/>
      <c r="BV1648" s="18"/>
      <c r="BW1648" s="18"/>
      <c r="CD1648" s="18"/>
      <c r="CG1648" s="18"/>
      <c r="CR1648" s="18"/>
      <c r="CV1648" s="18"/>
      <c r="DA1648" s="18"/>
      <c r="DL1648" s="18"/>
      <c r="DN1648" s="18"/>
      <c r="DS1648" s="43" t="s">
        <v>397</v>
      </c>
    </row>
    <row r="1649" spans="4:123" x14ac:dyDescent="0.25">
      <c r="D1649" s="12"/>
      <c r="E1649" s="14"/>
      <c r="H1649" s="16"/>
      <c r="I1649" s="11"/>
      <c r="J1649" s="39"/>
      <c r="K1649" s="39"/>
      <c r="L1649" s="39"/>
      <c r="M1649" s="39"/>
      <c r="N1649" s="42"/>
      <c r="O1649" s="8"/>
      <c r="P1649" s="9"/>
      <c r="Q1649" s="9"/>
      <c r="R1649" s="8"/>
      <c r="S1649" s="9"/>
      <c r="T1649" s="9"/>
      <c r="U1649" s="8"/>
      <c r="V1649" s="9"/>
      <c r="W1649" s="9"/>
      <c r="X1649" s="9"/>
      <c r="Y1649" s="8"/>
      <c r="Z1649" s="9"/>
      <c r="AA1649" s="8"/>
      <c r="AT1649" s="8"/>
      <c r="AV1649" s="31"/>
      <c r="AY1649" s="31"/>
      <c r="AZ1649" s="21"/>
      <c r="BA1649" s="23"/>
      <c r="BN1649" s="18"/>
      <c r="BP1649" s="54"/>
      <c r="BR1649" s="54"/>
      <c r="BT1649" s="18"/>
      <c r="BV1649" s="18"/>
      <c r="BW1649" s="18"/>
      <c r="CD1649" s="18"/>
      <c r="CG1649" s="18"/>
      <c r="CR1649" s="18"/>
      <c r="CV1649" s="18"/>
      <c r="DA1649" s="18"/>
      <c r="DL1649" s="18"/>
      <c r="DN1649" s="18"/>
      <c r="DS1649" s="43" t="s">
        <v>397</v>
      </c>
    </row>
    <row r="1650" spans="4:123" x14ac:dyDescent="0.25">
      <c r="D1650" s="12"/>
      <c r="E1650" s="14"/>
      <c r="H1650" s="16"/>
      <c r="I1650" s="11"/>
      <c r="J1650" s="39"/>
      <c r="K1650" s="39"/>
      <c r="L1650" s="39"/>
      <c r="M1650" s="39"/>
      <c r="N1650" s="42"/>
      <c r="O1650" s="8"/>
      <c r="P1650" s="9"/>
      <c r="Q1650" s="9"/>
      <c r="R1650" s="8"/>
      <c r="S1650" s="9"/>
      <c r="T1650" s="9"/>
      <c r="U1650" s="8"/>
      <c r="V1650" s="9"/>
      <c r="W1650" s="9"/>
      <c r="X1650" s="9"/>
      <c r="Y1650" s="8"/>
      <c r="Z1650" s="9"/>
      <c r="AA1650" s="8"/>
      <c r="AT1650" s="8"/>
      <c r="AV1650" s="31"/>
      <c r="AY1650" s="31"/>
      <c r="AZ1650" s="21"/>
      <c r="BA1650" s="23"/>
      <c r="BN1650" s="18"/>
      <c r="BP1650" s="54"/>
      <c r="BR1650" s="54"/>
      <c r="BT1650" s="18"/>
      <c r="BV1650" s="18"/>
      <c r="BW1650" s="18"/>
      <c r="CD1650" s="18"/>
      <c r="CG1650" s="18"/>
      <c r="CR1650" s="18"/>
      <c r="CV1650" s="18"/>
      <c r="DA1650" s="18"/>
      <c r="DL1650" s="18"/>
      <c r="DN1650" s="18"/>
      <c r="DS1650" s="43" t="s">
        <v>397</v>
      </c>
    </row>
    <row r="1651" spans="4:123" x14ac:dyDescent="0.25">
      <c r="D1651" s="12"/>
      <c r="E1651" s="14"/>
      <c r="H1651" s="16"/>
      <c r="I1651" s="11"/>
      <c r="J1651" s="39"/>
      <c r="K1651" s="39"/>
      <c r="L1651" s="39"/>
      <c r="M1651" s="39"/>
      <c r="N1651" s="42"/>
      <c r="O1651" s="8"/>
      <c r="P1651" s="9"/>
      <c r="Q1651" s="9"/>
      <c r="R1651" s="8"/>
      <c r="S1651" s="9"/>
      <c r="T1651" s="9"/>
      <c r="U1651" s="8"/>
      <c r="V1651" s="9"/>
      <c r="W1651" s="9"/>
      <c r="X1651" s="9"/>
      <c r="Y1651" s="8"/>
      <c r="Z1651" s="9"/>
      <c r="AA1651" s="8"/>
      <c r="AT1651" s="8"/>
      <c r="AV1651" s="31"/>
      <c r="AY1651" s="31"/>
      <c r="AZ1651" s="21"/>
      <c r="BA1651" s="23"/>
      <c r="BN1651" s="18"/>
      <c r="BP1651" s="54"/>
      <c r="BR1651" s="54"/>
      <c r="BT1651" s="18"/>
      <c r="BV1651" s="18"/>
      <c r="BW1651" s="18"/>
      <c r="CD1651" s="18"/>
      <c r="CG1651" s="18"/>
      <c r="CR1651" s="18"/>
      <c r="CV1651" s="18"/>
      <c r="DA1651" s="18"/>
      <c r="DL1651" s="18"/>
      <c r="DN1651" s="18"/>
      <c r="DS1651" s="43" t="s">
        <v>397</v>
      </c>
    </row>
    <row r="1652" spans="4:123" x14ac:dyDescent="0.25">
      <c r="D1652" s="12"/>
      <c r="E1652" s="14"/>
      <c r="H1652" s="16"/>
      <c r="I1652" s="11"/>
      <c r="J1652" s="39"/>
      <c r="K1652" s="39"/>
      <c r="L1652" s="39"/>
      <c r="M1652" s="39"/>
      <c r="N1652" s="42"/>
      <c r="O1652" s="8"/>
      <c r="P1652" s="9"/>
      <c r="Q1652" s="9"/>
      <c r="R1652" s="8"/>
      <c r="S1652" s="9"/>
      <c r="T1652" s="9"/>
      <c r="U1652" s="8"/>
      <c r="V1652" s="9"/>
      <c r="W1652" s="9"/>
      <c r="X1652" s="9"/>
      <c r="Y1652" s="8"/>
      <c r="Z1652" s="9"/>
      <c r="AA1652" s="8"/>
      <c r="AT1652" s="8"/>
      <c r="AV1652" s="31"/>
      <c r="AY1652" s="31"/>
      <c r="AZ1652" s="21"/>
      <c r="BA1652" s="23"/>
      <c r="BN1652" s="18"/>
      <c r="BP1652" s="54"/>
      <c r="BR1652" s="54"/>
      <c r="BT1652" s="18"/>
      <c r="BV1652" s="18"/>
      <c r="BW1652" s="18"/>
      <c r="CD1652" s="18"/>
      <c r="CG1652" s="18"/>
      <c r="CR1652" s="18"/>
      <c r="CV1652" s="18"/>
      <c r="DA1652" s="18"/>
      <c r="DL1652" s="18"/>
      <c r="DN1652" s="18"/>
      <c r="DS1652" s="43" t="s">
        <v>397</v>
      </c>
    </row>
    <row r="1653" spans="4:123" x14ac:dyDescent="0.25">
      <c r="D1653" s="12"/>
      <c r="E1653" s="14"/>
      <c r="H1653" s="16"/>
      <c r="I1653" s="11"/>
      <c r="J1653" s="39"/>
      <c r="K1653" s="39"/>
      <c r="L1653" s="39"/>
      <c r="M1653" s="39"/>
      <c r="N1653" s="42"/>
      <c r="O1653" s="8"/>
      <c r="P1653" s="9"/>
      <c r="Q1653" s="9"/>
      <c r="R1653" s="8"/>
      <c r="S1653" s="9"/>
      <c r="T1653" s="9"/>
      <c r="U1653" s="8"/>
      <c r="V1653" s="9"/>
      <c r="W1653" s="9"/>
      <c r="X1653" s="9"/>
      <c r="Y1653" s="8"/>
      <c r="Z1653" s="9"/>
      <c r="AA1653" s="8"/>
      <c r="AT1653" s="8"/>
      <c r="AV1653" s="31"/>
      <c r="AY1653" s="31"/>
      <c r="AZ1653" s="21"/>
      <c r="BA1653" s="23"/>
      <c r="BN1653" s="18"/>
      <c r="BP1653" s="54"/>
      <c r="BR1653" s="54"/>
      <c r="BT1653" s="18"/>
      <c r="BV1653" s="18"/>
      <c r="BW1653" s="18"/>
      <c r="CD1653" s="18"/>
      <c r="CG1653" s="18"/>
      <c r="CR1653" s="18"/>
      <c r="CV1653" s="18"/>
      <c r="DA1653" s="18"/>
      <c r="DL1653" s="18"/>
      <c r="DN1653" s="18"/>
      <c r="DS1653" s="43" t="s">
        <v>397</v>
      </c>
    </row>
    <row r="1654" spans="4:123" x14ac:dyDescent="0.25">
      <c r="D1654" s="12"/>
      <c r="E1654" s="14"/>
      <c r="H1654" s="16"/>
      <c r="I1654" s="11"/>
      <c r="J1654" s="39"/>
      <c r="K1654" s="39"/>
      <c r="L1654" s="39"/>
      <c r="M1654" s="39"/>
      <c r="N1654" s="42"/>
      <c r="O1654" s="8"/>
      <c r="P1654" s="9"/>
      <c r="Q1654" s="9"/>
      <c r="R1654" s="8"/>
      <c r="S1654" s="9"/>
      <c r="T1654" s="9"/>
      <c r="U1654" s="8"/>
      <c r="V1654" s="9"/>
      <c r="W1654" s="9"/>
      <c r="X1654" s="9"/>
      <c r="Y1654" s="8"/>
      <c r="Z1654" s="9"/>
      <c r="AA1654" s="8"/>
      <c r="AT1654" s="8"/>
      <c r="AV1654" s="31"/>
      <c r="AY1654" s="31"/>
      <c r="AZ1654" s="21"/>
      <c r="BA1654" s="23"/>
      <c r="BN1654" s="18"/>
      <c r="BP1654" s="54"/>
      <c r="BR1654" s="54"/>
      <c r="BT1654" s="18"/>
      <c r="BV1654" s="18"/>
      <c r="BW1654" s="18"/>
      <c r="CD1654" s="18"/>
      <c r="CG1654" s="18"/>
      <c r="CR1654" s="18"/>
      <c r="CV1654" s="18"/>
      <c r="DA1654" s="18"/>
      <c r="DL1654" s="18"/>
      <c r="DN1654" s="18"/>
      <c r="DS1654" s="43" t="s">
        <v>397</v>
      </c>
    </row>
    <row r="1655" spans="4:123" x14ac:dyDescent="0.25">
      <c r="D1655" s="12"/>
      <c r="E1655" s="14"/>
      <c r="H1655" s="16"/>
      <c r="I1655" s="11"/>
      <c r="J1655" s="39"/>
      <c r="K1655" s="39"/>
      <c r="L1655" s="39"/>
      <c r="M1655" s="39"/>
      <c r="N1655" s="42"/>
      <c r="O1655" s="8"/>
      <c r="P1655" s="9"/>
      <c r="Q1655" s="9"/>
      <c r="R1655" s="8"/>
      <c r="S1655" s="9"/>
      <c r="T1655" s="9"/>
      <c r="U1655" s="8"/>
      <c r="V1655" s="9"/>
      <c r="W1655" s="9"/>
      <c r="X1655" s="9"/>
      <c r="Y1655" s="8"/>
      <c r="Z1655" s="9"/>
      <c r="AA1655" s="8"/>
      <c r="AT1655" s="8"/>
      <c r="AV1655" s="31"/>
      <c r="AY1655" s="31"/>
      <c r="AZ1655" s="21"/>
      <c r="BA1655" s="23"/>
      <c r="BN1655" s="18"/>
      <c r="BP1655" s="54"/>
      <c r="BR1655" s="54"/>
      <c r="BT1655" s="18"/>
      <c r="BV1655" s="18"/>
      <c r="BW1655" s="18"/>
      <c r="CD1655" s="18"/>
      <c r="CG1655" s="18"/>
      <c r="CR1655" s="18"/>
      <c r="CV1655" s="18"/>
      <c r="DA1655" s="18"/>
      <c r="DL1655" s="18"/>
      <c r="DN1655" s="18"/>
      <c r="DS1655" s="43" t="s">
        <v>397</v>
      </c>
    </row>
    <row r="1656" spans="4:123" x14ac:dyDescent="0.25">
      <c r="D1656" s="12"/>
      <c r="E1656" s="14"/>
      <c r="H1656" s="16"/>
      <c r="I1656" s="11"/>
      <c r="J1656" s="39"/>
      <c r="K1656" s="39"/>
      <c r="L1656" s="39"/>
      <c r="M1656" s="39"/>
      <c r="N1656" s="42"/>
      <c r="O1656" s="8"/>
      <c r="P1656" s="9"/>
      <c r="Q1656" s="9"/>
      <c r="R1656" s="8"/>
      <c r="S1656" s="9"/>
      <c r="T1656" s="9"/>
      <c r="U1656" s="8"/>
      <c r="V1656" s="9"/>
      <c r="W1656" s="9"/>
      <c r="X1656" s="9"/>
      <c r="Y1656" s="8"/>
      <c r="Z1656" s="9"/>
      <c r="AA1656" s="8"/>
      <c r="AT1656" s="8"/>
      <c r="AV1656" s="31"/>
      <c r="AY1656" s="31"/>
      <c r="AZ1656" s="21"/>
      <c r="BA1656" s="23"/>
      <c r="BN1656" s="18"/>
      <c r="BP1656" s="54"/>
      <c r="BR1656" s="54"/>
      <c r="BT1656" s="18"/>
      <c r="BV1656" s="18"/>
      <c r="BW1656" s="18"/>
      <c r="CD1656" s="18"/>
      <c r="CG1656" s="18"/>
      <c r="CR1656" s="18"/>
      <c r="CV1656" s="18"/>
      <c r="DA1656" s="18"/>
      <c r="DL1656" s="18"/>
      <c r="DN1656" s="18"/>
      <c r="DS1656" s="43" t="s">
        <v>397</v>
      </c>
    </row>
    <row r="1657" spans="4:123" x14ac:dyDescent="0.25">
      <c r="D1657" s="12"/>
      <c r="E1657" s="14"/>
      <c r="H1657" s="16"/>
      <c r="I1657" s="11"/>
      <c r="J1657" s="39"/>
      <c r="K1657" s="39"/>
      <c r="L1657" s="39"/>
      <c r="M1657" s="39"/>
      <c r="N1657" s="42"/>
      <c r="O1657" s="8"/>
      <c r="P1657" s="9"/>
      <c r="Q1657" s="9"/>
      <c r="R1657" s="8"/>
      <c r="S1657" s="9"/>
      <c r="T1657" s="9"/>
      <c r="U1657" s="8"/>
      <c r="V1657" s="9"/>
      <c r="W1657" s="9"/>
      <c r="X1657" s="9"/>
      <c r="Y1657" s="8"/>
      <c r="Z1657" s="9"/>
      <c r="AA1657" s="8"/>
      <c r="AT1657" s="8"/>
      <c r="AV1657" s="31"/>
      <c r="AY1657" s="31"/>
      <c r="AZ1657" s="21"/>
      <c r="BA1657" s="23"/>
      <c r="BN1657" s="18"/>
      <c r="BP1657" s="54"/>
      <c r="BR1657" s="54"/>
      <c r="BT1657" s="18"/>
      <c r="BV1657" s="18"/>
      <c r="BW1657" s="18"/>
      <c r="CD1657" s="18"/>
      <c r="CG1657" s="18"/>
      <c r="CR1657" s="18"/>
      <c r="CV1657" s="18"/>
      <c r="DA1657" s="18"/>
      <c r="DL1657" s="18"/>
      <c r="DN1657" s="18"/>
      <c r="DS1657" s="43" t="s">
        <v>397</v>
      </c>
    </row>
    <row r="1658" spans="4:123" x14ac:dyDescent="0.25">
      <c r="D1658" s="12"/>
      <c r="E1658" s="14"/>
      <c r="H1658" s="16"/>
      <c r="I1658" s="11"/>
      <c r="J1658" s="39"/>
      <c r="K1658" s="39"/>
      <c r="L1658" s="39"/>
      <c r="M1658" s="39"/>
      <c r="N1658" s="42"/>
      <c r="O1658" s="8"/>
      <c r="P1658" s="9"/>
      <c r="Q1658" s="9"/>
      <c r="R1658" s="8"/>
      <c r="S1658" s="9"/>
      <c r="T1658" s="9"/>
      <c r="U1658" s="8"/>
      <c r="V1658" s="9"/>
      <c r="W1658" s="9"/>
      <c r="X1658" s="9"/>
      <c r="Y1658" s="8"/>
      <c r="Z1658" s="9"/>
      <c r="AA1658" s="8"/>
      <c r="AT1658" s="8"/>
      <c r="AV1658" s="31"/>
      <c r="AY1658" s="31"/>
      <c r="AZ1658" s="21"/>
      <c r="BA1658" s="23"/>
      <c r="BN1658" s="18"/>
      <c r="BP1658" s="54"/>
      <c r="BR1658" s="54"/>
      <c r="BT1658" s="18"/>
      <c r="BV1658" s="18"/>
      <c r="BW1658" s="18"/>
      <c r="CD1658" s="18"/>
      <c r="CG1658" s="18"/>
      <c r="CR1658" s="18"/>
      <c r="CV1658" s="18"/>
      <c r="DA1658" s="18"/>
      <c r="DL1658" s="18"/>
      <c r="DN1658" s="18"/>
      <c r="DS1658" s="43" t="s">
        <v>397</v>
      </c>
    </row>
    <row r="1659" spans="4:123" x14ac:dyDescent="0.25">
      <c r="D1659" s="12"/>
      <c r="E1659" s="14"/>
      <c r="H1659" s="16"/>
      <c r="I1659" s="11"/>
      <c r="J1659" s="39"/>
      <c r="K1659" s="39"/>
      <c r="L1659" s="39"/>
      <c r="M1659" s="39"/>
      <c r="N1659" s="42"/>
      <c r="O1659" s="8"/>
      <c r="P1659" s="9"/>
      <c r="Q1659" s="9"/>
      <c r="R1659" s="8"/>
      <c r="S1659" s="9"/>
      <c r="T1659" s="9"/>
      <c r="U1659" s="8"/>
      <c r="V1659" s="9"/>
      <c r="W1659" s="9"/>
      <c r="X1659" s="9"/>
      <c r="Y1659" s="8"/>
      <c r="Z1659" s="9"/>
      <c r="AA1659" s="8"/>
      <c r="AT1659" s="8"/>
      <c r="AV1659" s="31"/>
      <c r="AY1659" s="31"/>
      <c r="AZ1659" s="21"/>
      <c r="BA1659" s="23"/>
      <c r="BN1659" s="18"/>
      <c r="BP1659" s="54"/>
      <c r="BR1659" s="54"/>
      <c r="BT1659" s="18"/>
      <c r="BV1659" s="18"/>
      <c r="BW1659" s="18"/>
      <c r="CD1659" s="18"/>
      <c r="CG1659" s="18"/>
      <c r="CR1659" s="18"/>
      <c r="CV1659" s="18"/>
      <c r="DA1659" s="18"/>
      <c r="DL1659" s="18"/>
      <c r="DN1659" s="18"/>
      <c r="DS1659" s="43" t="s">
        <v>397</v>
      </c>
    </row>
    <row r="1660" spans="4:123" x14ac:dyDescent="0.25">
      <c r="D1660" s="12"/>
      <c r="E1660" s="14"/>
      <c r="H1660" s="16"/>
      <c r="I1660" s="11"/>
      <c r="J1660" s="39"/>
      <c r="K1660" s="39"/>
      <c r="L1660" s="39"/>
      <c r="M1660" s="39"/>
      <c r="N1660" s="42"/>
      <c r="O1660" s="8"/>
      <c r="P1660" s="9"/>
      <c r="Q1660" s="9"/>
      <c r="R1660" s="8"/>
      <c r="S1660" s="9"/>
      <c r="T1660" s="9"/>
      <c r="U1660" s="8"/>
      <c r="V1660" s="9"/>
      <c r="W1660" s="9"/>
      <c r="X1660" s="9"/>
      <c r="Y1660" s="8"/>
      <c r="Z1660" s="9"/>
      <c r="AA1660" s="8"/>
      <c r="AT1660" s="8"/>
      <c r="AV1660" s="31"/>
      <c r="AY1660" s="31"/>
      <c r="AZ1660" s="21"/>
      <c r="BA1660" s="23"/>
      <c r="BN1660" s="18"/>
      <c r="BP1660" s="54"/>
      <c r="BR1660" s="54"/>
      <c r="BT1660" s="18"/>
      <c r="BV1660" s="18"/>
      <c r="BW1660" s="18"/>
      <c r="CD1660" s="18"/>
      <c r="CG1660" s="18"/>
      <c r="CR1660" s="18"/>
      <c r="CV1660" s="18"/>
      <c r="DA1660" s="18"/>
      <c r="DL1660" s="18"/>
      <c r="DN1660" s="18"/>
      <c r="DS1660" s="43" t="s">
        <v>397</v>
      </c>
    </row>
    <row r="1661" spans="4:123" x14ac:dyDescent="0.25">
      <c r="D1661" s="12"/>
      <c r="E1661" s="14"/>
      <c r="H1661" s="16"/>
      <c r="I1661" s="11"/>
      <c r="J1661" s="39"/>
      <c r="K1661" s="39"/>
      <c r="L1661" s="39"/>
      <c r="M1661" s="39"/>
      <c r="N1661" s="42"/>
      <c r="O1661" s="8"/>
      <c r="P1661" s="9"/>
      <c r="Q1661" s="9"/>
      <c r="R1661" s="8"/>
      <c r="S1661" s="9"/>
      <c r="T1661" s="9"/>
      <c r="U1661" s="8"/>
      <c r="V1661" s="9"/>
      <c r="W1661" s="9"/>
      <c r="X1661" s="9"/>
      <c r="Y1661" s="8"/>
      <c r="Z1661" s="9"/>
      <c r="AA1661" s="8"/>
      <c r="AT1661" s="8"/>
      <c r="AV1661" s="31"/>
      <c r="AY1661" s="31"/>
      <c r="AZ1661" s="21"/>
      <c r="BA1661" s="23"/>
      <c r="BN1661" s="18"/>
      <c r="BP1661" s="54"/>
      <c r="BR1661" s="54"/>
      <c r="BT1661" s="18"/>
      <c r="BV1661" s="18"/>
      <c r="BW1661" s="18"/>
      <c r="CD1661" s="18"/>
      <c r="CG1661" s="18"/>
      <c r="CR1661" s="18"/>
      <c r="CV1661" s="18"/>
      <c r="DA1661" s="18"/>
      <c r="DL1661" s="18"/>
      <c r="DN1661" s="18"/>
      <c r="DS1661" s="43" t="s">
        <v>397</v>
      </c>
    </row>
    <row r="1662" spans="4:123" x14ac:dyDescent="0.25">
      <c r="D1662" s="12"/>
      <c r="E1662" s="14"/>
      <c r="H1662" s="16"/>
      <c r="I1662" s="11"/>
      <c r="J1662" s="39"/>
      <c r="K1662" s="39"/>
      <c r="L1662" s="39"/>
      <c r="M1662" s="39"/>
      <c r="N1662" s="42"/>
      <c r="O1662" s="8"/>
      <c r="P1662" s="9"/>
      <c r="Q1662" s="9"/>
      <c r="R1662" s="8"/>
      <c r="S1662" s="9"/>
      <c r="T1662" s="9"/>
      <c r="U1662" s="8"/>
      <c r="V1662" s="9"/>
      <c r="W1662" s="9"/>
      <c r="X1662" s="9"/>
      <c r="Y1662" s="8"/>
      <c r="Z1662" s="9"/>
      <c r="AA1662" s="8"/>
      <c r="AT1662" s="8"/>
      <c r="AV1662" s="31"/>
      <c r="AY1662" s="31"/>
      <c r="AZ1662" s="21"/>
      <c r="BA1662" s="23"/>
      <c r="BN1662" s="18"/>
      <c r="BP1662" s="54"/>
      <c r="BR1662" s="54"/>
      <c r="BT1662" s="18"/>
      <c r="BV1662" s="18"/>
      <c r="BW1662" s="18"/>
      <c r="CD1662" s="18"/>
      <c r="CG1662" s="18"/>
      <c r="CR1662" s="18"/>
      <c r="CV1662" s="18"/>
      <c r="DA1662" s="18"/>
      <c r="DL1662" s="18"/>
      <c r="DN1662" s="18"/>
      <c r="DS1662" s="43" t="s">
        <v>397</v>
      </c>
    </row>
    <row r="1663" spans="4:123" x14ac:dyDescent="0.25">
      <c r="D1663" s="12"/>
      <c r="E1663" s="14"/>
      <c r="H1663" s="16"/>
      <c r="I1663" s="11"/>
      <c r="J1663" s="39"/>
      <c r="K1663" s="39"/>
      <c r="L1663" s="39"/>
      <c r="M1663" s="39"/>
      <c r="N1663" s="42"/>
      <c r="O1663" s="8"/>
      <c r="P1663" s="9"/>
      <c r="Q1663" s="9"/>
      <c r="R1663" s="8"/>
      <c r="S1663" s="9"/>
      <c r="T1663" s="9"/>
      <c r="U1663" s="8"/>
      <c r="V1663" s="9"/>
      <c r="W1663" s="9"/>
      <c r="X1663" s="9"/>
      <c r="Y1663" s="8"/>
      <c r="Z1663" s="9"/>
      <c r="AA1663" s="8"/>
      <c r="AT1663" s="8"/>
      <c r="AV1663" s="31"/>
      <c r="AY1663" s="31"/>
      <c r="AZ1663" s="21"/>
      <c r="BA1663" s="23"/>
      <c r="BN1663" s="18"/>
      <c r="BP1663" s="54"/>
      <c r="BR1663" s="54"/>
      <c r="BT1663" s="18"/>
      <c r="BV1663" s="18"/>
      <c r="BW1663" s="18"/>
      <c r="CD1663" s="18"/>
      <c r="CG1663" s="18"/>
      <c r="CR1663" s="18"/>
      <c r="CV1663" s="18"/>
      <c r="DA1663" s="18"/>
      <c r="DL1663" s="18"/>
      <c r="DN1663" s="18"/>
      <c r="DS1663" s="43" t="s">
        <v>397</v>
      </c>
    </row>
    <row r="1664" spans="4:123" x14ac:dyDescent="0.25">
      <c r="D1664" s="12"/>
      <c r="E1664" s="14"/>
      <c r="H1664" s="16"/>
      <c r="I1664" s="11"/>
      <c r="J1664" s="39"/>
      <c r="K1664" s="39"/>
      <c r="L1664" s="39"/>
      <c r="M1664" s="39"/>
      <c r="N1664" s="42"/>
      <c r="O1664" s="8"/>
      <c r="P1664" s="9"/>
      <c r="Q1664" s="9"/>
      <c r="R1664" s="8"/>
      <c r="S1664" s="9"/>
      <c r="T1664" s="9"/>
      <c r="U1664" s="8"/>
      <c r="V1664" s="9"/>
      <c r="W1664" s="9"/>
      <c r="X1664" s="9"/>
      <c r="Y1664" s="8"/>
      <c r="Z1664" s="9"/>
      <c r="AA1664" s="8"/>
      <c r="AT1664" s="8"/>
      <c r="AV1664" s="31"/>
      <c r="AY1664" s="31"/>
      <c r="AZ1664" s="21"/>
      <c r="BA1664" s="23"/>
      <c r="BN1664" s="18"/>
      <c r="BP1664" s="54"/>
      <c r="BR1664" s="54"/>
      <c r="BT1664" s="18"/>
      <c r="BV1664" s="18"/>
      <c r="BW1664" s="18"/>
      <c r="CD1664" s="18"/>
      <c r="CG1664" s="18"/>
      <c r="CR1664" s="18"/>
      <c r="CV1664" s="18"/>
      <c r="DA1664" s="18"/>
      <c r="DL1664" s="18"/>
      <c r="DN1664" s="18"/>
      <c r="DS1664" s="43" t="s">
        <v>397</v>
      </c>
    </row>
    <row r="1665" spans="4:123" x14ac:dyDescent="0.25">
      <c r="D1665" s="12"/>
      <c r="E1665" s="14"/>
      <c r="H1665" s="16"/>
      <c r="I1665" s="11"/>
      <c r="J1665" s="39"/>
      <c r="K1665" s="39"/>
      <c r="L1665" s="39"/>
      <c r="M1665" s="39"/>
      <c r="N1665" s="42"/>
      <c r="O1665" s="8"/>
      <c r="P1665" s="9"/>
      <c r="Q1665" s="9"/>
      <c r="R1665" s="8"/>
      <c r="S1665" s="9"/>
      <c r="T1665" s="9"/>
      <c r="U1665" s="8"/>
      <c r="V1665" s="9"/>
      <c r="W1665" s="9"/>
      <c r="X1665" s="9"/>
      <c r="Y1665" s="8"/>
      <c r="Z1665" s="9"/>
      <c r="AA1665" s="8"/>
      <c r="AT1665" s="8"/>
      <c r="AV1665" s="31"/>
      <c r="AY1665" s="31"/>
      <c r="AZ1665" s="21"/>
      <c r="BA1665" s="23"/>
      <c r="BN1665" s="18"/>
      <c r="BP1665" s="54"/>
      <c r="BR1665" s="54"/>
      <c r="BT1665" s="18"/>
      <c r="BV1665" s="18"/>
      <c r="BW1665" s="18"/>
      <c r="CD1665" s="18"/>
      <c r="CG1665" s="18"/>
      <c r="CR1665" s="18"/>
      <c r="CV1665" s="18"/>
      <c r="DA1665" s="18"/>
      <c r="DL1665" s="18"/>
      <c r="DN1665" s="18"/>
      <c r="DS1665" s="43" t="s">
        <v>397</v>
      </c>
    </row>
    <row r="1666" spans="4:123" x14ac:dyDescent="0.25">
      <c r="D1666" s="12"/>
      <c r="E1666" s="14"/>
      <c r="H1666" s="16"/>
      <c r="I1666" s="11"/>
      <c r="J1666" s="39"/>
      <c r="K1666" s="39"/>
      <c r="L1666" s="39"/>
      <c r="M1666" s="39"/>
      <c r="N1666" s="42"/>
      <c r="O1666" s="8"/>
      <c r="P1666" s="9"/>
      <c r="Q1666" s="9"/>
      <c r="R1666" s="8"/>
      <c r="S1666" s="9"/>
      <c r="T1666" s="9"/>
      <c r="U1666" s="8"/>
      <c r="V1666" s="9"/>
      <c r="W1666" s="9"/>
      <c r="X1666" s="9"/>
      <c r="Y1666" s="8"/>
      <c r="Z1666" s="9"/>
      <c r="AA1666" s="8"/>
      <c r="AT1666" s="8"/>
      <c r="AV1666" s="31"/>
      <c r="AY1666" s="31"/>
      <c r="AZ1666" s="21"/>
      <c r="BA1666" s="23"/>
      <c r="BN1666" s="18"/>
      <c r="BP1666" s="54"/>
      <c r="BR1666" s="54"/>
      <c r="BT1666" s="18"/>
      <c r="BV1666" s="18"/>
      <c r="BW1666" s="18"/>
      <c r="CD1666" s="18"/>
      <c r="CG1666" s="18"/>
      <c r="CR1666" s="18"/>
      <c r="CV1666" s="18"/>
      <c r="DA1666" s="18"/>
      <c r="DL1666" s="18"/>
      <c r="DN1666" s="18"/>
      <c r="DS1666" s="43" t="s">
        <v>397</v>
      </c>
    </row>
    <row r="1667" spans="4:123" x14ac:dyDescent="0.25">
      <c r="D1667" s="12"/>
      <c r="E1667" s="14"/>
      <c r="H1667" s="16"/>
      <c r="I1667" s="11"/>
      <c r="J1667" s="39"/>
      <c r="K1667" s="39"/>
      <c r="L1667" s="39"/>
      <c r="M1667" s="39"/>
      <c r="N1667" s="42"/>
      <c r="O1667" s="8"/>
      <c r="P1667" s="9"/>
      <c r="Q1667" s="9"/>
      <c r="R1667" s="8"/>
      <c r="S1667" s="9"/>
      <c r="T1667" s="9"/>
      <c r="U1667" s="8"/>
      <c r="V1667" s="9"/>
      <c r="W1667" s="9"/>
      <c r="X1667" s="9"/>
      <c r="Y1667" s="8"/>
      <c r="Z1667" s="9"/>
      <c r="AA1667" s="8"/>
      <c r="AT1667" s="8"/>
      <c r="AV1667" s="31"/>
      <c r="AY1667" s="31"/>
      <c r="AZ1667" s="21"/>
      <c r="BA1667" s="23"/>
      <c r="BN1667" s="18"/>
      <c r="BP1667" s="54"/>
      <c r="BR1667" s="54"/>
      <c r="BT1667" s="18"/>
      <c r="BV1667" s="18"/>
      <c r="BW1667" s="18"/>
      <c r="CD1667" s="18"/>
      <c r="CG1667" s="18"/>
      <c r="CR1667" s="18"/>
      <c r="CV1667" s="18"/>
      <c r="DA1667" s="18"/>
      <c r="DL1667" s="18"/>
      <c r="DN1667" s="18"/>
      <c r="DS1667" s="43" t="s">
        <v>397</v>
      </c>
    </row>
    <row r="1668" spans="4:123" x14ac:dyDescent="0.25">
      <c r="D1668" s="12"/>
      <c r="E1668" s="14"/>
      <c r="H1668" s="16"/>
      <c r="I1668" s="11"/>
      <c r="J1668" s="39"/>
      <c r="K1668" s="39"/>
      <c r="L1668" s="39"/>
      <c r="M1668" s="39"/>
      <c r="N1668" s="42"/>
      <c r="O1668" s="8"/>
      <c r="P1668" s="9"/>
      <c r="Q1668" s="9"/>
      <c r="R1668" s="8"/>
      <c r="S1668" s="9"/>
      <c r="T1668" s="9"/>
      <c r="U1668" s="8"/>
      <c r="V1668" s="9"/>
      <c r="W1668" s="9"/>
      <c r="X1668" s="9"/>
      <c r="Y1668" s="8"/>
      <c r="Z1668" s="9"/>
      <c r="AA1668" s="8"/>
      <c r="AT1668" s="8"/>
      <c r="AV1668" s="31"/>
      <c r="AY1668" s="31"/>
      <c r="AZ1668" s="21"/>
      <c r="BA1668" s="23"/>
      <c r="BN1668" s="18"/>
      <c r="BP1668" s="54"/>
      <c r="BR1668" s="54"/>
      <c r="BT1668" s="18"/>
      <c r="BV1668" s="18"/>
      <c r="BW1668" s="18"/>
      <c r="CD1668" s="18"/>
      <c r="CG1668" s="18"/>
      <c r="CR1668" s="18"/>
      <c r="CV1668" s="18"/>
      <c r="DA1668" s="18"/>
      <c r="DL1668" s="18"/>
      <c r="DN1668" s="18"/>
      <c r="DS1668" s="43" t="s">
        <v>397</v>
      </c>
    </row>
    <row r="1669" spans="4:123" x14ac:dyDescent="0.25">
      <c r="D1669" s="12"/>
      <c r="E1669" s="14"/>
      <c r="H1669" s="16"/>
      <c r="I1669" s="11"/>
      <c r="J1669" s="39"/>
      <c r="K1669" s="39"/>
      <c r="L1669" s="39"/>
      <c r="M1669" s="39"/>
      <c r="N1669" s="42"/>
      <c r="O1669" s="8"/>
      <c r="P1669" s="9"/>
      <c r="Q1669" s="9"/>
      <c r="R1669" s="8"/>
      <c r="S1669" s="9"/>
      <c r="T1669" s="9"/>
      <c r="U1669" s="8"/>
      <c r="V1669" s="9"/>
      <c r="W1669" s="9"/>
      <c r="X1669" s="9"/>
      <c r="Y1669" s="8"/>
      <c r="Z1669" s="9"/>
      <c r="AA1669" s="8"/>
      <c r="AT1669" s="8"/>
      <c r="AV1669" s="31"/>
      <c r="AY1669" s="31"/>
      <c r="AZ1669" s="21"/>
      <c r="BA1669" s="23"/>
      <c r="BN1669" s="18"/>
      <c r="BP1669" s="54"/>
      <c r="BR1669" s="54"/>
      <c r="BT1669" s="18"/>
      <c r="BV1669" s="18"/>
      <c r="BW1669" s="18"/>
      <c r="CD1669" s="18"/>
      <c r="CG1669" s="18"/>
      <c r="CR1669" s="18"/>
      <c r="CV1669" s="18"/>
      <c r="DA1669" s="18"/>
      <c r="DL1669" s="18"/>
      <c r="DN1669" s="18"/>
      <c r="DS1669" s="43" t="s">
        <v>397</v>
      </c>
    </row>
    <row r="1670" spans="4:123" x14ac:dyDescent="0.25">
      <c r="D1670" s="12"/>
      <c r="E1670" s="14"/>
      <c r="H1670" s="16"/>
      <c r="I1670" s="11"/>
      <c r="J1670" s="39"/>
      <c r="K1670" s="39"/>
      <c r="L1670" s="39"/>
      <c r="M1670" s="39"/>
      <c r="N1670" s="42"/>
      <c r="O1670" s="8"/>
      <c r="P1670" s="9"/>
      <c r="Q1670" s="9"/>
      <c r="R1670" s="8"/>
      <c r="S1670" s="9"/>
      <c r="T1670" s="9"/>
      <c r="U1670" s="8"/>
      <c r="V1670" s="9"/>
      <c r="W1670" s="9"/>
      <c r="X1670" s="9"/>
      <c r="Y1670" s="8"/>
      <c r="Z1670" s="9"/>
      <c r="AA1670" s="8"/>
      <c r="AT1670" s="8"/>
      <c r="AV1670" s="31"/>
      <c r="AY1670" s="31"/>
      <c r="AZ1670" s="21"/>
      <c r="BA1670" s="23"/>
      <c r="BN1670" s="18"/>
      <c r="BP1670" s="54"/>
      <c r="BR1670" s="54"/>
      <c r="BT1670" s="18"/>
      <c r="BV1670" s="18"/>
      <c r="BW1670" s="18"/>
      <c r="CD1670" s="18"/>
      <c r="CG1670" s="18"/>
      <c r="CR1670" s="18"/>
      <c r="CV1670" s="18"/>
      <c r="DA1670" s="18"/>
      <c r="DL1670" s="18"/>
      <c r="DN1670" s="18"/>
      <c r="DS1670" s="43" t="s">
        <v>397</v>
      </c>
    </row>
    <row r="1671" spans="4:123" x14ac:dyDescent="0.25">
      <c r="D1671" s="12"/>
      <c r="E1671" s="14"/>
      <c r="H1671" s="16"/>
      <c r="I1671" s="11"/>
      <c r="J1671" s="39"/>
      <c r="K1671" s="39"/>
      <c r="L1671" s="39"/>
      <c r="M1671" s="39"/>
      <c r="N1671" s="42"/>
      <c r="O1671" s="8"/>
      <c r="P1671" s="9"/>
      <c r="Q1671" s="9"/>
      <c r="R1671" s="8"/>
      <c r="S1671" s="9"/>
      <c r="T1671" s="9"/>
      <c r="U1671" s="8"/>
      <c r="V1671" s="9"/>
      <c r="W1671" s="9"/>
      <c r="X1671" s="9"/>
      <c r="Y1671" s="8"/>
      <c r="Z1671" s="9"/>
      <c r="AA1671" s="8"/>
      <c r="AT1671" s="8"/>
      <c r="AV1671" s="31"/>
      <c r="AY1671" s="31"/>
      <c r="AZ1671" s="21"/>
      <c r="BA1671" s="23"/>
      <c r="BN1671" s="18"/>
      <c r="BP1671" s="54"/>
      <c r="BR1671" s="54"/>
      <c r="BT1671" s="18"/>
      <c r="BV1671" s="18"/>
      <c r="BW1671" s="18"/>
      <c r="CD1671" s="18"/>
      <c r="CG1671" s="18"/>
      <c r="CR1671" s="18"/>
      <c r="CV1671" s="18"/>
      <c r="DA1671" s="18"/>
      <c r="DL1671" s="18"/>
      <c r="DN1671" s="18"/>
      <c r="DS1671" s="43" t="s">
        <v>397</v>
      </c>
    </row>
    <row r="1672" spans="4:123" x14ac:dyDescent="0.25">
      <c r="D1672" s="12"/>
      <c r="E1672" s="14"/>
      <c r="H1672" s="16"/>
      <c r="I1672" s="11"/>
      <c r="J1672" s="39"/>
      <c r="K1672" s="39"/>
      <c r="L1672" s="39"/>
      <c r="M1672" s="39"/>
      <c r="N1672" s="42"/>
      <c r="O1672" s="8"/>
      <c r="P1672" s="9"/>
      <c r="Q1672" s="9"/>
      <c r="R1672" s="8"/>
      <c r="S1672" s="9"/>
      <c r="T1672" s="9"/>
      <c r="U1672" s="8"/>
      <c r="V1672" s="9"/>
      <c r="W1672" s="9"/>
      <c r="X1672" s="9"/>
      <c r="Y1672" s="8"/>
      <c r="Z1672" s="9"/>
      <c r="AA1672" s="8"/>
      <c r="AT1672" s="8"/>
      <c r="AV1672" s="31"/>
      <c r="AY1672" s="31"/>
      <c r="AZ1672" s="21"/>
      <c r="BA1672" s="23"/>
      <c r="BN1672" s="18"/>
      <c r="BP1672" s="54"/>
      <c r="BR1672" s="54"/>
      <c r="BT1672" s="18"/>
      <c r="BV1672" s="18"/>
      <c r="BW1672" s="18"/>
      <c r="CD1672" s="18"/>
      <c r="CG1672" s="18"/>
      <c r="CR1672" s="18"/>
      <c r="CV1672" s="18"/>
      <c r="DA1672" s="18"/>
      <c r="DL1672" s="18"/>
      <c r="DN1672" s="18"/>
      <c r="DS1672" s="43" t="s">
        <v>397</v>
      </c>
    </row>
    <row r="1673" spans="4:123" x14ac:dyDescent="0.25">
      <c r="D1673" s="12"/>
      <c r="E1673" s="14"/>
      <c r="H1673" s="16"/>
      <c r="I1673" s="11"/>
      <c r="J1673" s="39"/>
      <c r="K1673" s="39"/>
      <c r="L1673" s="39"/>
      <c r="M1673" s="39"/>
      <c r="N1673" s="42"/>
      <c r="O1673" s="8"/>
      <c r="P1673" s="9"/>
      <c r="Q1673" s="9"/>
      <c r="R1673" s="8"/>
      <c r="S1673" s="9"/>
      <c r="T1673" s="9"/>
      <c r="U1673" s="8"/>
      <c r="V1673" s="9"/>
      <c r="W1673" s="9"/>
      <c r="X1673" s="9"/>
      <c r="Y1673" s="8"/>
      <c r="Z1673" s="9"/>
      <c r="AA1673" s="8"/>
      <c r="AT1673" s="8"/>
      <c r="AV1673" s="31"/>
      <c r="AY1673" s="31"/>
      <c r="AZ1673" s="21"/>
      <c r="BA1673" s="23"/>
      <c r="BN1673" s="18"/>
      <c r="BP1673" s="54"/>
      <c r="BR1673" s="54"/>
      <c r="BT1673" s="18"/>
      <c r="BV1673" s="18"/>
      <c r="BW1673" s="18"/>
      <c r="CD1673" s="18"/>
      <c r="CG1673" s="18"/>
      <c r="CR1673" s="18"/>
      <c r="CV1673" s="18"/>
      <c r="DA1673" s="18"/>
      <c r="DL1673" s="18"/>
      <c r="DN1673" s="18"/>
      <c r="DS1673" s="43" t="s">
        <v>397</v>
      </c>
    </row>
    <row r="1674" spans="4:123" x14ac:dyDescent="0.25">
      <c r="D1674" s="12"/>
      <c r="E1674" s="14"/>
      <c r="H1674" s="16"/>
      <c r="I1674" s="11"/>
      <c r="J1674" s="39"/>
      <c r="K1674" s="39"/>
      <c r="L1674" s="39"/>
      <c r="M1674" s="39"/>
      <c r="N1674" s="42"/>
      <c r="O1674" s="8"/>
      <c r="P1674" s="9"/>
      <c r="Q1674" s="9"/>
      <c r="R1674" s="8"/>
      <c r="S1674" s="9"/>
      <c r="T1674" s="9"/>
      <c r="U1674" s="8"/>
      <c r="V1674" s="9"/>
      <c r="W1674" s="9"/>
      <c r="X1674" s="9"/>
      <c r="Y1674" s="8"/>
      <c r="Z1674" s="9"/>
      <c r="AA1674" s="8"/>
      <c r="AT1674" s="8"/>
      <c r="AV1674" s="31"/>
      <c r="AY1674" s="31"/>
      <c r="AZ1674" s="21"/>
      <c r="BA1674" s="23"/>
      <c r="BN1674" s="18"/>
      <c r="BP1674" s="54"/>
      <c r="BR1674" s="54"/>
      <c r="BT1674" s="18"/>
      <c r="BV1674" s="18"/>
      <c r="BW1674" s="18"/>
      <c r="CD1674" s="18"/>
      <c r="CG1674" s="18"/>
      <c r="CR1674" s="18"/>
      <c r="CV1674" s="18"/>
      <c r="DA1674" s="18"/>
      <c r="DL1674" s="18"/>
      <c r="DN1674" s="18"/>
      <c r="DS1674" s="43" t="s">
        <v>397</v>
      </c>
    </row>
    <row r="1675" spans="4:123" x14ac:dyDescent="0.25">
      <c r="D1675" s="12"/>
      <c r="E1675" s="14"/>
      <c r="H1675" s="16"/>
      <c r="I1675" s="11"/>
      <c r="J1675" s="39"/>
      <c r="K1675" s="39"/>
      <c r="L1675" s="39"/>
      <c r="M1675" s="39"/>
      <c r="N1675" s="42"/>
      <c r="O1675" s="8"/>
      <c r="P1675" s="9"/>
      <c r="Q1675" s="9"/>
      <c r="R1675" s="8"/>
      <c r="S1675" s="9"/>
      <c r="T1675" s="9"/>
      <c r="U1675" s="8"/>
      <c r="V1675" s="9"/>
      <c r="W1675" s="9"/>
      <c r="X1675" s="9"/>
      <c r="Y1675" s="8"/>
      <c r="Z1675" s="9"/>
      <c r="AA1675" s="8"/>
      <c r="AT1675" s="8"/>
      <c r="AV1675" s="31"/>
      <c r="AY1675" s="31"/>
      <c r="AZ1675" s="21"/>
      <c r="BA1675" s="23"/>
      <c r="BN1675" s="18"/>
      <c r="BP1675" s="54"/>
      <c r="BR1675" s="54"/>
      <c r="BT1675" s="18"/>
      <c r="BV1675" s="18"/>
      <c r="BW1675" s="18"/>
      <c r="CD1675" s="18"/>
      <c r="CG1675" s="18"/>
      <c r="CR1675" s="18"/>
      <c r="CV1675" s="18"/>
      <c r="DA1675" s="18"/>
      <c r="DL1675" s="18"/>
      <c r="DN1675" s="18"/>
      <c r="DS1675" s="43" t="s">
        <v>397</v>
      </c>
    </row>
    <row r="1676" spans="4:123" x14ac:dyDescent="0.25">
      <c r="D1676" s="12"/>
      <c r="E1676" s="14"/>
      <c r="H1676" s="16"/>
      <c r="I1676" s="11"/>
      <c r="J1676" s="39"/>
      <c r="K1676" s="39"/>
      <c r="L1676" s="39"/>
      <c r="M1676" s="39"/>
      <c r="N1676" s="42"/>
      <c r="O1676" s="8"/>
      <c r="P1676" s="9"/>
      <c r="Q1676" s="9"/>
      <c r="R1676" s="8"/>
      <c r="S1676" s="9"/>
      <c r="T1676" s="9"/>
      <c r="U1676" s="8"/>
      <c r="V1676" s="9"/>
      <c r="W1676" s="9"/>
      <c r="X1676" s="9"/>
      <c r="Y1676" s="8"/>
      <c r="Z1676" s="9"/>
      <c r="AA1676" s="8"/>
      <c r="AT1676" s="8"/>
      <c r="AV1676" s="31"/>
      <c r="AY1676" s="31"/>
      <c r="AZ1676" s="21"/>
      <c r="BA1676" s="23"/>
      <c r="BN1676" s="18"/>
      <c r="BP1676" s="54"/>
      <c r="BR1676" s="54"/>
      <c r="BT1676" s="18"/>
      <c r="BV1676" s="18"/>
      <c r="BW1676" s="18"/>
      <c r="CD1676" s="18"/>
      <c r="CG1676" s="18"/>
      <c r="CR1676" s="18"/>
      <c r="CV1676" s="18"/>
      <c r="DA1676" s="18"/>
      <c r="DL1676" s="18"/>
      <c r="DN1676" s="18"/>
      <c r="DS1676" s="43" t="s">
        <v>397</v>
      </c>
    </row>
    <row r="1677" spans="4:123" x14ac:dyDescent="0.25">
      <c r="D1677" s="12"/>
      <c r="E1677" s="14"/>
      <c r="H1677" s="16"/>
      <c r="I1677" s="11"/>
      <c r="J1677" s="39"/>
      <c r="K1677" s="39"/>
      <c r="L1677" s="39"/>
      <c r="M1677" s="39"/>
      <c r="N1677" s="42"/>
      <c r="O1677" s="8"/>
      <c r="P1677" s="9"/>
      <c r="Q1677" s="9"/>
      <c r="R1677" s="8"/>
      <c r="S1677" s="9"/>
      <c r="T1677" s="9"/>
      <c r="U1677" s="8"/>
      <c r="V1677" s="9"/>
      <c r="W1677" s="9"/>
      <c r="X1677" s="9"/>
      <c r="Y1677" s="8"/>
      <c r="Z1677" s="9"/>
      <c r="AA1677" s="8"/>
      <c r="AT1677" s="8"/>
      <c r="AV1677" s="31"/>
      <c r="AY1677" s="31"/>
      <c r="AZ1677" s="21"/>
      <c r="BA1677" s="23"/>
      <c r="BN1677" s="18"/>
      <c r="BP1677" s="54"/>
      <c r="BR1677" s="54"/>
      <c r="BT1677" s="18"/>
      <c r="BV1677" s="18"/>
      <c r="BW1677" s="18"/>
      <c r="CD1677" s="18"/>
      <c r="CG1677" s="18"/>
      <c r="CR1677" s="18"/>
      <c r="CV1677" s="18"/>
      <c r="DA1677" s="18"/>
      <c r="DL1677" s="18"/>
      <c r="DN1677" s="18"/>
      <c r="DS1677" s="43" t="s">
        <v>397</v>
      </c>
    </row>
    <row r="1678" spans="4:123" x14ac:dyDescent="0.25">
      <c r="D1678" s="12"/>
      <c r="E1678" s="14"/>
      <c r="H1678" s="16"/>
      <c r="I1678" s="11"/>
      <c r="J1678" s="39"/>
      <c r="K1678" s="39"/>
      <c r="L1678" s="39"/>
      <c r="M1678" s="39"/>
      <c r="N1678" s="42"/>
      <c r="O1678" s="8"/>
      <c r="P1678" s="9"/>
      <c r="Q1678" s="9"/>
      <c r="R1678" s="8"/>
      <c r="S1678" s="9"/>
      <c r="T1678" s="9"/>
      <c r="U1678" s="8"/>
      <c r="V1678" s="9"/>
      <c r="W1678" s="9"/>
      <c r="X1678" s="9"/>
      <c r="Y1678" s="8"/>
      <c r="Z1678" s="9"/>
      <c r="AA1678" s="8"/>
      <c r="AT1678" s="8"/>
      <c r="AV1678" s="31"/>
      <c r="AY1678" s="31"/>
      <c r="AZ1678" s="21"/>
      <c r="BA1678" s="23"/>
      <c r="BN1678" s="18"/>
      <c r="BP1678" s="54"/>
      <c r="BR1678" s="54"/>
      <c r="BT1678" s="18"/>
      <c r="BV1678" s="18"/>
      <c r="BW1678" s="18"/>
      <c r="CD1678" s="18"/>
      <c r="CG1678" s="18"/>
      <c r="CR1678" s="18"/>
      <c r="CV1678" s="18"/>
      <c r="DA1678" s="18"/>
      <c r="DL1678" s="18"/>
      <c r="DN1678" s="18"/>
      <c r="DS1678" s="43" t="s">
        <v>397</v>
      </c>
    </row>
    <row r="1679" spans="4:123" x14ac:dyDescent="0.25">
      <c r="D1679" s="12"/>
      <c r="E1679" s="14"/>
      <c r="H1679" s="16"/>
      <c r="I1679" s="11"/>
      <c r="J1679" s="39"/>
      <c r="K1679" s="39"/>
      <c r="L1679" s="39"/>
      <c r="M1679" s="39"/>
      <c r="N1679" s="42"/>
      <c r="O1679" s="8"/>
      <c r="P1679" s="9"/>
      <c r="Q1679" s="9"/>
      <c r="R1679" s="8"/>
      <c r="S1679" s="9"/>
      <c r="T1679" s="9"/>
      <c r="U1679" s="8"/>
      <c r="V1679" s="9"/>
      <c r="W1679" s="9"/>
      <c r="X1679" s="9"/>
      <c r="Y1679" s="8"/>
      <c r="Z1679" s="9"/>
      <c r="AA1679" s="8"/>
      <c r="AT1679" s="8"/>
      <c r="AV1679" s="31"/>
      <c r="AY1679" s="31"/>
      <c r="AZ1679" s="21"/>
      <c r="BA1679" s="23"/>
      <c r="BN1679" s="18"/>
      <c r="BP1679" s="54"/>
      <c r="BR1679" s="54"/>
      <c r="BT1679" s="18"/>
      <c r="BV1679" s="18"/>
      <c r="BW1679" s="18"/>
      <c r="CD1679" s="18"/>
      <c r="CG1679" s="18"/>
      <c r="CR1679" s="18"/>
      <c r="CV1679" s="18"/>
      <c r="DA1679" s="18"/>
      <c r="DL1679" s="18"/>
      <c r="DN1679" s="18"/>
      <c r="DS1679" s="43" t="s">
        <v>397</v>
      </c>
    </row>
    <row r="1680" spans="4:123" x14ac:dyDescent="0.25">
      <c r="D1680" s="12"/>
      <c r="E1680" s="14"/>
      <c r="H1680" s="16"/>
      <c r="I1680" s="11"/>
      <c r="J1680" s="39"/>
      <c r="K1680" s="39"/>
      <c r="L1680" s="39"/>
      <c r="M1680" s="39"/>
      <c r="N1680" s="42"/>
      <c r="O1680" s="8"/>
      <c r="P1680" s="9"/>
      <c r="Q1680" s="9"/>
      <c r="R1680" s="8"/>
      <c r="S1680" s="9"/>
      <c r="T1680" s="9"/>
      <c r="U1680" s="8"/>
      <c r="V1680" s="9"/>
      <c r="W1680" s="9"/>
      <c r="X1680" s="9"/>
      <c r="Y1680" s="8"/>
      <c r="Z1680" s="9"/>
      <c r="AA1680" s="8"/>
      <c r="AT1680" s="8"/>
      <c r="AV1680" s="31"/>
      <c r="AY1680" s="31"/>
      <c r="AZ1680" s="21"/>
      <c r="BA1680" s="23"/>
      <c r="BN1680" s="18"/>
      <c r="BP1680" s="54"/>
      <c r="BR1680" s="54"/>
      <c r="BT1680" s="18"/>
      <c r="BV1680" s="18"/>
      <c r="BW1680" s="18"/>
      <c r="CD1680" s="18"/>
      <c r="CG1680" s="18"/>
      <c r="CR1680" s="18"/>
      <c r="CV1680" s="18"/>
      <c r="DA1680" s="18"/>
      <c r="DL1680" s="18"/>
      <c r="DN1680" s="18"/>
      <c r="DS1680" s="43" t="s">
        <v>397</v>
      </c>
    </row>
    <row r="1681" spans="4:123" x14ac:dyDescent="0.25">
      <c r="D1681" s="12"/>
      <c r="E1681" s="14"/>
      <c r="H1681" s="16"/>
      <c r="I1681" s="11"/>
      <c r="J1681" s="39"/>
      <c r="K1681" s="39"/>
      <c r="L1681" s="39"/>
      <c r="M1681" s="39"/>
      <c r="N1681" s="42"/>
      <c r="O1681" s="8"/>
      <c r="P1681" s="9"/>
      <c r="Q1681" s="9"/>
      <c r="R1681" s="8"/>
      <c r="S1681" s="9"/>
      <c r="T1681" s="9"/>
      <c r="U1681" s="8"/>
      <c r="V1681" s="9"/>
      <c r="W1681" s="9"/>
      <c r="X1681" s="9"/>
      <c r="Y1681" s="8"/>
      <c r="Z1681" s="9"/>
      <c r="AA1681" s="8"/>
      <c r="AT1681" s="8"/>
      <c r="AV1681" s="31"/>
      <c r="AY1681" s="31"/>
      <c r="AZ1681" s="21"/>
      <c r="BA1681" s="23"/>
      <c r="BN1681" s="18"/>
      <c r="BP1681" s="54"/>
      <c r="BR1681" s="54"/>
      <c r="BT1681" s="18"/>
      <c r="BV1681" s="18"/>
      <c r="BW1681" s="18"/>
      <c r="CD1681" s="18"/>
      <c r="CG1681" s="18"/>
      <c r="CR1681" s="18"/>
      <c r="CV1681" s="18"/>
      <c r="DA1681" s="18"/>
      <c r="DL1681" s="18"/>
      <c r="DN1681" s="18"/>
      <c r="DS1681" s="43" t="s">
        <v>397</v>
      </c>
    </row>
    <row r="1682" spans="4:123" x14ac:dyDescent="0.25">
      <c r="D1682" s="12"/>
      <c r="E1682" s="14"/>
      <c r="H1682" s="16"/>
      <c r="I1682" s="11"/>
      <c r="J1682" s="39"/>
      <c r="K1682" s="39"/>
      <c r="L1682" s="39"/>
      <c r="M1682" s="39"/>
      <c r="N1682" s="42"/>
      <c r="O1682" s="8"/>
      <c r="P1682" s="9"/>
      <c r="Q1682" s="9"/>
      <c r="R1682" s="8"/>
      <c r="S1682" s="9"/>
      <c r="T1682" s="9"/>
      <c r="U1682" s="8"/>
      <c r="V1682" s="9"/>
      <c r="W1682" s="9"/>
      <c r="X1682" s="9"/>
      <c r="Y1682" s="8"/>
      <c r="Z1682" s="9"/>
      <c r="AA1682" s="8"/>
      <c r="AT1682" s="8"/>
      <c r="AV1682" s="31"/>
      <c r="AY1682" s="31"/>
      <c r="AZ1682" s="21"/>
      <c r="BA1682" s="23"/>
      <c r="BN1682" s="18"/>
      <c r="BP1682" s="54"/>
      <c r="BR1682" s="54"/>
      <c r="BT1682" s="18"/>
      <c r="BV1682" s="18"/>
      <c r="BW1682" s="18"/>
      <c r="CD1682" s="18"/>
      <c r="CG1682" s="18"/>
      <c r="CR1682" s="18"/>
      <c r="CV1682" s="18"/>
      <c r="DA1682" s="18"/>
      <c r="DL1682" s="18"/>
      <c r="DN1682" s="18"/>
      <c r="DS1682" s="43" t="s">
        <v>397</v>
      </c>
    </row>
    <row r="1683" spans="4:123" x14ac:dyDescent="0.25">
      <c r="D1683" s="12"/>
      <c r="E1683" s="14"/>
      <c r="H1683" s="16"/>
      <c r="I1683" s="11"/>
      <c r="J1683" s="39"/>
      <c r="K1683" s="39"/>
      <c r="L1683" s="39"/>
      <c r="M1683" s="39"/>
      <c r="N1683" s="42"/>
      <c r="O1683" s="8"/>
      <c r="P1683" s="9"/>
      <c r="Q1683" s="9"/>
      <c r="R1683" s="8"/>
      <c r="S1683" s="9"/>
      <c r="T1683" s="9"/>
      <c r="U1683" s="8"/>
      <c r="V1683" s="9"/>
      <c r="W1683" s="9"/>
      <c r="X1683" s="9"/>
      <c r="Y1683" s="8"/>
      <c r="Z1683" s="9"/>
      <c r="AA1683" s="8"/>
      <c r="AT1683" s="8"/>
      <c r="AV1683" s="31"/>
      <c r="AY1683" s="31"/>
      <c r="AZ1683" s="21"/>
      <c r="BA1683" s="23"/>
      <c r="BN1683" s="18"/>
      <c r="BP1683" s="54"/>
      <c r="BR1683" s="54"/>
      <c r="BT1683" s="18"/>
      <c r="BV1683" s="18"/>
      <c r="BW1683" s="18"/>
      <c r="CD1683" s="18"/>
      <c r="CG1683" s="18"/>
      <c r="CR1683" s="18"/>
      <c r="CV1683" s="18"/>
      <c r="DA1683" s="18"/>
      <c r="DL1683" s="18"/>
      <c r="DN1683" s="18"/>
      <c r="DS1683" s="43" t="s">
        <v>397</v>
      </c>
    </row>
    <row r="1684" spans="4:123" x14ac:dyDescent="0.25">
      <c r="D1684" s="12"/>
      <c r="E1684" s="14"/>
      <c r="H1684" s="16"/>
      <c r="I1684" s="11"/>
      <c r="J1684" s="39"/>
      <c r="K1684" s="39"/>
      <c r="L1684" s="39"/>
      <c r="M1684" s="39"/>
      <c r="N1684" s="42"/>
      <c r="O1684" s="8"/>
      <c r="P1684" s="9"/>
      <c r="Q1684" s="9"/>
      <c r="R1684" s="8"/>
      <c r="S1684" s="9"/>
      <c r="T1684" s="9"/>
      <c r="U1684" s="8"/>
      <c r="V1684" s="9"/>
      <c r="W1684" s="9"/>
      <c r="X1684" s="9"/>
      <c r="Y1684" s="8"/>
      <c r="Z1684" s="9"/>
      <c r="AA1684" s="8"/>
      <c r="AT1684" s="8"/>
      <c r="AV1684" s="31"/>
      <c r="AY1684" s="31"/>
      <c r="AZ1684" s="21"/>
      <c r="BA1684" s="23"/>
      <c r="BN1684" s="18"/>
      <c r="BP1684" s="54"/>
      <c r="BR1684" s="54"/>
      <c r="BT1684" s="18"/>
      <c r="BV1684" s="18"/>
      <c r="BW1684" s="18"/>
      <c r="CD1684" s="18"/>
      <c r="CG1684" s="18"/>
      <c r="CR1684" s="18"/>
      <c r="CV1684" s="18"/>
      <c r="DA1684" s="18"/>
      <c r="DL1684" s="18"/>
      <c r="DN1684" s="18"/>
      <c r="DS1684" s="43" t="s">
        <v>397</v>
      </c>
    </row>
    <row r="1685" spans="4:123" x14ac:dyDescent="0.25">
      <c r="D1685" s="12"/>
      <c r="E1685" s="14"/>
      <c r="H1685" s="16"/>
      <c r="I1685" s="11"/>
      <c r="J1685" s="39"/>
      <c r="K1685" s="39"/>
      <c r="L1685" s="39"/>
      <c r="M1685" s="39"/>
      <c r="N1685" s="42"/>
      <c r="O1685" s="8"/>
      <c r="P1685" s="9"/>
      <c r="Q1685" s="9"/>
      <c r="R1685" s="8"/>
      <c r="S1685" s="9"/>
      <c r="T1685" s="9"/>
      <c r="U1685" s="8"/>
      <c r="V1685" s="9"/>
      <c r="W1685" s="9"/>
      <c r="X1685" s="9"/>
      <c r="Y1685" s="8"/>
      <c r="Z1685" s="9"/>
      <c r="AA1685" s="8"/>
      <c r="AT1685" s="8"/>
      <c r="AV1685" s="31"/>
      <c r="AY1685" s="31"/>
      <c r="AZ1685" s="21"/>
      <c r="BA1685" s="23"/>
      <c r="BN1685" s="18"/>
      <c r="BP1685" s="54"/>
      <c r="BR1685" s="54"/>
      <c r="BT1685" s="18"/>
      <c r="BV1685" s="18"/>
      <c r="BW1685" s="18"/>
      <c r="CD1685" s="18"/>
      <c r="CG1685" s="18"/>
      <c r="CR1685" s="18"/>
      <c r="CV1685" s="18"/>
      <c r="DA1685" s="18"/>
      <c r="DL1685" s="18"/>
      <c r="DN1685" s="18"/>
      <c r="DS1685" s="43" t="s">
        <v>397</v>
      </c>
    </row>
  </sheetData>
  <autoFilter ref="A1:DR1685" xr:uid="{F86BA332-B4D6-4ECB-8AB8-D681D68E9092}"/>
  <conditionalFormatting sqref="A84:B84 A88:B88 A100:B100 A115:B115 A121:B121 CJ121:CJ123 BS122:CI123 A136:B137 D137:Z137 A138:Z142 A267:B267 BS124:CJ135 CW1:XFD346 A347:B347 A383:B383 CK121:CV135 A434:B434 D121:AB121 A122:AB135 D84:AB84 D88:AB88 D100:AB100 D115:AB115 D136:AB136 D267:AB267 A143:AB266 AA137:AB142 A116:AB120 A101:AB114 A89:AB99 A85:AB87 A1:AB83 A268:AB346 D347:AB347 A348:AB382 D383:AB383 A384:AB433 D434:AB434 AF122:BR135 AF121:CI121 AC1:AE479 A435:AB479 AF1:CV120 AF136:CV346 AF347:XFD479 A480:XFD501 A503:B503 A502:DA502 DB502:XFD504 D503:Z503 CK505:XFD517 CK503:DA504 A504:Z517 AA503:CJ517 A518:XFD1048576">
    <cfRule type="containsBlanks" dxfId="0" priority="19">
      <formula>LEN(TRIM(A1))=0</formula>
    </cfRule>
  </conditionalFormatting>
  <conditionalFormatting sqref="AL19:AL34">
    <cfRule type="containsBlanks" dxfId="29" priority="18">
      <formula>LEN(TRIM(AL19))=0</formula>
    </cfRule>
  </conditionalFormatting>
  <conditionalFormatting sqref="C84">
    <cfRule type="duplicateValues" dxfId="28" priority="16"/>
  </conditionalFormatting>
  <conditionalFormatting sqref="C88">
    <cfRule type="duplicateValues" dxfId="27" priority="14"/>
  </conditionalFormatting>
  <conditionalFormatting sqref="C100">
    <cfRule type="duplicateValues" dxfId="26" priority="13"/>
  </conditionalFormatting>
  <conditionalFormatting sqref="C115">
    <cfRule type="duplicateValues" dxfId="25" priority="12"/>
  </conditionalFormatting>
  <conditionalFormatting sqref="C121">
    <cfRule type="duplicateValues" dxfId="24" priority="11"/>
  </conditionalFormatting>
  <conditionalFormatting sqref="C136">
    <cfRule type="duplicateValues" dxfId="23" priority="7"/>
  </conditionalFormatting>
  <conditionalFormatting sqref="C137">
    <cfRule type="duplicateValues" dxfId="22" priority="6"/>
  </conditionalFormatting>
  <conditionalFormatting sqref="C267">
    <cfRule type="duplicateValues" dxfId="21" priority="5"/>
  </conditionalFormatting>
  <conditionalFormatting sqref="C347">
    <cfRule type="duplicateValues" dxfId="20" priority="4"/>
  </conditionalFormatting>
  <conditionalFormatting sqref="C383">
    <cfRule type="duplicateValues" dxfId="19" priority="3"/>
  </conditionalFormatting>
  <conditionalFormatting sqref="C434">
    <cfRule type="duplicateValues" dxfId="18" priority="2"/>
  </conditionalFormatting>
  <conditionalFormatting sqref="C503">
    <cfRule type="duplicateValues" dxfId="17" priority="1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FB8A-171D-475B-A3BD-8B6DAD608BD8}">
  <sheetPr codeName="Sheet2"/>
  <dimension ref="A1:J124"/>
  <sheetViews>
    <sheetView workbookViewId="0">
      <selection activeCell="I41" sqref="I41"/>
    </sheetView>
  </sheetViews>
  <sheetFormatPr defaultRowHeight="15" x14ac:dyDescent="0.25"/>
  <sheetData>
    <row r="1" spans="1:10" x14ac:dyDescent="0.25">
      <c r="A1" s="115" t="s">
        <v>671</v>
      </c>
      <c r="B1" s="112" t="s">
        <v>672</v>
      </c>
      <c r="C1" s="112" t="s">
        <v>676</v>
      </c>
      <c r="D1" s="112" t="s">
        <v>677</v>
      </c>
      <c r="E1" s="114" t="s">
        <v>673</v>
      </c>
      <c r="F1" s="113" t="s">
        <v>674</v>
      </c>
    </row>
    <row r="2" spans="1:10" x14ac:dyDescent="0.25">
      <c r="A2" t="s">
        <v>0</v>
      </c>
      <c r="J2" t="s">
        <v>675</v>
      </c>
    </row>
    <row r="3" spans="1:10" x14ac:dyDescent="0.25">
      <c r="A3" t="s">
        <v>1</v>
      </c>
    </row>
    <row r="4" spans="1:10" x14ac:dyDescent="0.25">
      <c r="A4" t="s">
        <v>310</v>
      </c>
    </row>
    <row r="5" spans="1:10" x14ac:dyDescent="0.25">
      <c r="A5" t="s">
        <v>401</v>
      </c>
    </row>
    <row r="6" spans="1:10" x14ac:dyDescent="0.25">
      <c r="A6" t="s">
        <v>402</v>
      </c>
    </row>
    <row r="7" spans="1:10" x14ac:dyDescent="0.25">
      <c r="A7" t="s">
        <v>398</v>
      </c>
    </row>
    <row r="8" spans="1:10" x14ac:dyDescent="0.25">
      <c r="A8" t="s">
        <v>399</v>
      </c>
    </row>
    <row r="9" spans="1:10" x14ac:dyDescent="0.25">
      <c r="A9" t="s">
        <v>400</v>
      </c>
    </row>
    <row r="10" spans="1:10" x14ac:dyDescent="0.25">
      <c r="A10" t="s">
        <v>403</v>
      </c>
    </row>
    <row r="11" spans="1:10" x14ac:dyDescent="0.25">
      <c r="A11" t="s">
        <v>404</v>
      </c>
    </row>
    <row r="12" spans="1:10" x14ac:dyDescent="0.25">
      <c r="A12" t="s">
        <v>405</v>
      </c>
    </row>
    <row r="13" spans="1:10" x14ac:dyDescent="0.25">
      <c r="A13" t="s">
        <v>406</v>
      </c>
    </row>
    <row r="14" spans="1:10" x14ac:dyDescent="0.25">
      <c r="A14" t="s">
        <v>407</v>
      </c>
    </row>
    <row r="15" spans="1:10" x14ac:dyDescent="0.25">
      <c r="A15" t="s">
        <v>414</v>
      </c>
    </row>
    <row r="16" spans="1:10" x14ac:dyDescent="0.25">
      <c r="A16" t="s">
        <v>415</v>
      </c>
    </row>
    <row r="17" spans="1:1" x14ac:dyDescent="0.25">
      <c r="A17" t="s">
        <v>416</v>
      </c>
    </row>
    <row r="18" spans="1:1" x14ac:dyDescent="0.25">
      <c r="A18" t="s">
        <v>417</v>
      </c>
    </row>
    <row r="19" spans="1:1" x14ac:dyDescent="0.25">
      <c r="A19" t="s">
        <v>418</v>
      </c>
    </row>
    <row r="20" spans="1:1" x14ac:dyDescent="0.25">
      <c r="A20" t="s">
        <v>419</v>
      </c>
    </row>
    <row r="21" spans="1:1" x14ac:dyDescent="0.25">
      <c r="A21" t="s">
        <v>420</v>
      </c>
    </row>
    <row r="22" spans="1:1" x14ac:dyDescent="0.25">
      <c r="A22" t="s">
        <v>421</v>
      </c>
    </row>
    <row r="23" spans="1:1" x14ac:dyDescent="0.25">
      <c r="A23" t="s">
        <v>422</v>
      </c>
    </row>
    <row r="24" spans="1:1" x14ac:dyDescent="0.25">
      <c r="A24" t="s">
        <v>423</v>
      </c>
    </row>
    <row r="25" spans="1:1" x14ac:dyDescent="0.25">
      <c r="A25" t="s">
        <v>424</v>
      </c>
    </row>
    <row r="26" spans="1:1" x14ac:dyDescent="0.25">
      <c r="A26" t="s">
        <v>425</v>
      </c>
    </row>
    <row r="27" spans="1:1" x14ac:dyDescent="0.25">
      <c r="A27" t="s">
        <v>426</v>
      </c>
    </row>
    <row r="28" spans="1:1" x14ac:dyDescent="0.25">
      <c r="A28" t="s">
        <v>328</v>
      </c>
    </row>
    <row r="29" spans="1:1" x14ac:dyDescent="0.25">
      <c r="A29" t="s">
        <v>329</v>
      </c>
    </row>
    <row r="30" spans="1:1" x14ac:dyDescent="0.25">
      <c r="A30" t="s">
        <v>325</v>
      </c>
    </row>
    <row r="31" spans="1:1" x14ac:dyDescent="0.25">
      <c r="A31" t="s">
        <v>330</v>
      </c>
    </row>
    <row r="32" spans="1:1" x14ac:dyDescent="0.25">
      <c r="A32" t="s">
        <v>324</v>
      </c>
    </row>
    <row r="33" spans="1:1" x14ac:dyDescent="0.25">
      <c r="A33" t="s">
        <v>327</v>
      </c>
    </row>
    <row r="34" spans="1:1" x14ac:dyDescent="0.25">
      <c r="A34" t="s">
        <v>624</v>
      </c>
    </row>
    <row r="35" spans="1:1" x14ac:dyDescent="0.25">
      <c r="A35" t="s">
        <v>410</v>
      </c>
    </row>
    <row r="36" spans="1:1" x14ac:dyDescent="0.25">
      <c r="A36" t="s">
        <v>411</v>
      </c>
    </row>
    <row r="37" spans="1:1" x14ac:dyDescent="0.25">
      <c r="A37" t="s">
        <v>408</v>
      </c>
    </row>
    <row r="38" spans="1:1" x14ac:dyDescent="0.25">
      <c r="A38" t="s">
        <v>482</v>
      </c>
    </row>
    <row r="39" spans="1:1" x14ac:dyDescent="0.25">
      <c r="A39" t="s">
        <v>311</v>
      </c>
    </row>
    <row r="40" spans="1:1" x14ac:dyDescent="0.25">
      <c r="A40" t="s">
        <v>331</v>
      </c>
    </row>
    <row r="41" spans="1:1" x14ac:dyDescent="0.25">
      <c r="A41" t="s">
        <v>540</v>
      </c>
    </row>
    <row r="42" spans="1:1" x14ac:dyDescent="0.25">
      <c r="A42" t="s">
        <v>541</v>
      </c>
    </row>
    <row r="43" spans="1:1" x14ac:dyDescent="0.25">
      <c r="A43" t="s">
        <v>465</v>
      </c>
    </row>
    <row r="44" spans="1:1" x14ac:dyDescent="0.25">
      <c r="A44" t="s">
        <v>464</v>
      </c>
    </row>
    <row r="45" spans="1:1" x14ac:dyDescent="0.25">
      <c r="A45" t="s">
        <v>480</v>
      </c>
    </row>
    <row r="46" spans="1:1" x14ac:dyDescent="0.25">
      <c r="A46" t="s">
        <v>475</v>
      </c>
    </row>
    <row r="47" spans="1:1" x14ac:dyDescent="0.25">
      <c r="A47" t="s">
        <v>334</v>
      </c>
    </row>
    <row r="48" spans="1:1" x14ac:dyDescent="0.25">
      <c r="A48" t="s">
        <v>335</v>
      </c>
    </row>
    <row r="49" spans="1:1" x14ac:dyDescent="0.25">
      <c r="A49" t="s">
        <v>336</v>
      </c>
    </row>
    <row r="50" spans="1:1" x14ac:dyDescent="0.25">
      <c r="A50" t="s">
        <v>337</v>
      </c>
    </row>
    <row r="51" spans="1:1" x14ac:dyDescent="0.25">
      <c r="A51" t="s">
        <v>339</v>
      </c>
    </row>
    <row r="52" spans="1:1" x14ac:dyDescent="0.25">
      <c r="A52" t="s">
        <v>338</v>
      </c>
    </row>
    <row r="53" spans="1:1" x14ac:dyDescent="0.25">
      <c r="A53" t="s">
        <v>365</v>
      </c>
    </row>
    <row r="54" spans="1:1" x14ac:dyDescent="0.25">
      <c r="A54" t="s">
        <v>364</v>
      </c>
    </row>
    <row r="55" spans="1:1" x14ac:dyDescent="0.25">
      <c r="A55" t="s">
        <v>441</v>
      </c>
    </row>
    <row r="56" spans="1:1" x14ac:dyDescent="0.25">
      <c r="A56" t="s">
        <v>434</v>
      </c>
    </row>
    <row r="57" spans="1:1" x14ac:dyDescent="0.25">
      <c r="A57" t="s">
        <v>435</v>
      </c>
    </row>
    <row r="58" spans="1:1" x14ac:dyDescent="0.25">
      <c r="A58" t="s">
        <v>436</v>
      </c>
    </row>
    <row r="59" spans="1:1" x14ac:dyDescent="0.25">
      <c r="A59" t="s">
        <v>442</v>
      </c>
    </row>
    <row r="60" spans="1:1" x14ac:dyDescent="0.25">
      <c r="A60" t="s">
        <v>443</v>
      </c>
    </row>
    <row r="61" spans="1:1" x14ac:dyDescent="0.25">
      <c r="A61" t="s">
        <v>444</v>
      </c>
    </row>
    <row r="62" spans="1:1" x14ac:dyDescent="0.25">
      <c r="A62" t="s">
        <v>445</v>
      </c>
    </row>
    <row r="63" spans="1:1" x14ac:dyDescent="0.25">
      <c r="A63" t="s">
        <v>446</v>
      </c>
    </row>
    <row r="64" spans="1:1" x14ac:dyDescent="0.25">
      <c r="A64" t="s">
        <v>468</v>
      </c>
    </row>
    <row r="65" spans="1:1" x14ac:dyDescent="0.25">
      <c r="A65" t="s">
        <v>447</v>
      </c>
    </row>
    <row r="66" spans="1:1" x14ac:dyDescent="0.25">
      <c r="A66" t="s">
        <v>413</v>
      </c>
    </row>
    <row r="67" spans="1:1" x14ac:dyDescent="0.25">
      <c r="A67" t="s">
        <v>412</v>
      </c>
    </row>
    <row r="68" spans="1:1" x14ac:dyDescent="0.25">
      <c r="A68" t="s">
        <v>313</v>
      </c>
    </row>
    <row r="69" spans="1:1" x14ac:dyDescent="0.25">
      <c r="A69" t="s">
        <v>314</v>
      </c>
    </row>
    <row r="70" spans="1:1" x14ac:dyDescent="0.25">
      <c r="A70" t="s">
        <v>315</v>
      </c>
    </row>
    <row r="71" spans="1:1" x14ac:dyDescent="0.25">
      <c r="A71" t="s">
        <v>316</v>
      </c>
    </row>
    <row r="72" spans="1:1" x14ac:dyDescent="0.25">
      <c r="A72" t="s">
        <v>350</v>
      </c>
    </row>
    <row r="73" spans="1:1" x14ac:dyDescent="0.25">
      <c r="A73" t="s">
        <v>351</v>
      </c>
    </row>
    <row r="74" spans="1:1" x14ac:dyDescent="0.25">
      <c r="A74" t="s">
        <v>571</v>
      </c>
    </row>
    <row r="75" spans="1:1" x14ac:dyDescent="0.25">
      <c r="A75" t="s">
        <v>570</v>
      </c>
    </row>
    <row r="76" spans="1:1" x14ac:dyDescent="0.25">
      <c r="A76" t="s">
        <v>317</v>
      </c>
    </row>
    <row r="77" spans="1:1" x14ac:dyDescent="0.25">
      <c r="A77" t="s">
        <v>355</v>
      </c>
    </row>
    <row r="78" spans="1:1" x14ac:dyDescent="0.25">
      <c r="A78" t="s">
        <v>356</v>
      </c>
    </row>
    <row r="79" spans="1:1" x14ac:dyDescent="0.25">
      <c r="A79" t="s">
        <v>357</v>
      </c>
    </row>
    <row r="80" spans="1:1" x14ac:dyDescent="0.25">
      <c r="A80" t="s">
        <v>358</v>
      </c>
    </row>
    <row r="81" spans="1:1" x14ac:dyDescent="0.25">
      <c r="A81" t="s">
        <v>359</v>
      </c>
    </row>
    <row r="82" spans="1:1" x14ac:dyDescent="0.25">
      <c r="A82" t="s">
        <v>360</v>
      </c>
    </row>
    <row r="83" spans="1:1" x14ac:dyDescent="0.25">
      <c r="A83" t="s">
        <v>361</v>
      </c>
    </row>
    <row r="84" spans="1:1" x14ac:dyDescent="0.25">
      <c r="A84" t="s">
        <v>354</v>
      </c>
    </row>
    <row r="85" spans="1:1" x14ac:dyDescent="0.25">
      <c r="A85" t="s">
        <v>353</v>
      </c>
    </row>
    <row r="86" spans="1:1" x14ac:dyDescent="0.25">
      <c r="A86" t="s">
        <v>352</v>
      </c>
    </row>
    <row r="87" spans="1:1" x14ac:dyDescent="0.25">
      <c r="A87" t="s">
        <v>366</v>
      </c>
    </row>
    <row r="88" spans="1:1" x14ac:dyDescent="0.25">
      <c r="A88" t="s">
        <v>367</v>
      </c>
    </row>
    <row r="89" spans="1:1" x14ac:dyDescent="0.25">
      <c r="A89" t="s">
        <v>368</v>
      </c>
    </row>
    <row r="90" spans="1:1" x14ac:dyDescent="0.25">
      <c r="A90" t="s">
        <v>370</v>
      </c>
    </row>
    <row r="91" spans="1:1" x14ac:dyDescent="0.25">
      <c r="A91" t="s">
        <v>578</v>
      </c>
    </row>
    <row r="92" spans="1:1" x14ac:dyDescent="0.25">
      <c r="A92" t="s">
        <v>610</v>
      </c>
    </row>
    <row r="93" spans="1:1" x14ac:dyDescent="0.25">
      <c r="A93" t="s">
        <v>498</v>
      </c>
    </row>
    <row r="94" spans="1:1" x14ac:dyDescent="0.25">
      <c r="A94" t="s">
        <v>467</v>
      </c>
    </row>
    <row r="95" spans="1:1" x14ac:dyDescent="0.25">
      <c r="A95" t="s">
        <v>478</v>
      </c>
    </row>
    <row r="96" spans="1:1" x14ac:dyDescent="0.25">
      <c r="A96" t="s">
        <v>477</v>
      </c>
    </row>
    <row r="97" spans="1:1" x14ac:dyDescent="0.25">
      <c r="A97" t="s">
        <v>373</v>
      </c>
    </row>
    <row r="98" spans="1:1" x14ac:dyDescent="0.25">
      <c r="A98" t="s">
        <v>377</v>
      </c>
    </row>
    <row r="99" spans="1:1" x14ac:dyDescent="0.25">
      <c r="A99" t="s">
        <v>378</v>
      </c>
    </row>
    <row r="100" spans="1:1" x14ac:dyDescent="0.25">
      <c r="A100" t="s">
        <v>461</v>
      </c>
    </row>
    <row r="101" spans="1:1" x14ac:dyDescent="0.25">
      <c r="A101" t="s">
        <v>462</v>
      </c>
    </row>
    <row r="102" spans="1:1" x14ac:dyDescent="0.25">
      <c r="A102" t="s">
        <v>471</v>
      </c>
    </row>
    <row r="103" spans="1:1" x14ac:dyDescent="0.25">
      <c r="A103" t="s">
        <v>481</v>
      </c>
    </row>
    <row r="104" spans="1:1" x14ac:dyDescent="0.25">
      <c r="A104" t="s">
        <v>499</v>
      </c>
    </row>
    <row r="105" spans="1:1" x14ac:dyDescent="0.25">
      <c r="A105" t="s">
        <v>662</v>
      </c>
    </row>
    <row r="106" spans="1:1" x14ac:dyDescent="0.25">
      <c r="A106" t="s">
        <v>472</v>
      </c>
    </row>
    <row r="107" spans="1:1" x14ac:dyDescent="0.25">
      <c r="A107" t="s">
        <v>381</v>
      </c>
    </row>
    <row r="108" spans="1:1" x14ac:dyDescent="0.25">
      <c r="A108" t="s">
        <v>382</v>
      </c>
    </row>
    <row r="109" spans="1:1" x14ac:dyDescent="0.25">
      <c r="A109" t="s">
        <v>383</v>
      </c>
    </row>
    <row r="110" spans="1:1" x14ac:dyDescent="0.25">
      <c r="A110" t="s">
        <v>440</v>
      </c>
    </row>
    <row r="111" spans="1:1" x14ac:dyDescent="0.25">
      <c r="A111" t="s">
        <v>384</v>
      </c>
    </row>
    <row r="112" spans="1:1" x14ac:dyDescent="0.25">
      <c r="A112" t="s">
        <v>385</v>
      </c>
    </row>
    <row r="113" spans="1:1" x14ac:dyDescent="0.25">
      <c r="A113" t="s">
        <v>386</v>
      </c>
    </row>
    <row r="114" spans="1:1" x14ac:dyDescent="0.25">
      <c r="A114" t="s">
        <v>388</v>
      </c>
    </row>
    <row r="115" spans="1:1" x14ac:dyDescent="0.25">
      <c r="A115" t="s">
        <v>390</v>
      </c>
    </row>
    <row r="116" spans="1:1" x14ac:dyDescent="0.25">
      <c r="A116" t="s">
        <v>479</v>
      </c>
    </row>
    <row r="117" spans="1:1" x14ac:dyDescent="0.25">
      <c r="A117" t="s">
        <v>389</v>
      </c>
    </row>
    <row r="118" spans="1:1" x14ac:dyDescent="0.25">
      <c r="A118" t="s">
        <v>379</v>
      </c>
    </row>
    <row r="119" spans="1:1" x14ac:dyDescent="0.25">
      <c r="A119" t="s">
        <v>380</v>
      </c>
    </row>
    <row r="120" spans="1:1" x14ac:dyDescent="0.25">
      <c r="A120" t="s">
        <v>393</v>
      </c>
    </row>
    <row r="121" spans="1:1" x14ac:dyDescent="0.25">
      <c r="A121" t="s">
        <v>394</v>
      </c>
    </row>
    <row r="122" spans="1:1" x14ac:dyDescent="0.25">
      <c r="A122" t="s">
        <v>395</v>
      </c>
    </row>
    <row r="123" spans="1:1" x14ac:dyDescent="0.25">
      <c r="A123" t="s">
        <v>396</v>
      </c>
    </row>
    <row r="124" spans="1:1" x14ac:dyDescent="0.25">
      <c r="A124" t="s">
        <v>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D18-EED9-4536-A374-C40F6B47947E}">
  <sheetPr codeName="Sheet3"/>
  <dimension ref="A1:C9"/>
  <sheetViews>
    <sheetView workbookViewId="0">
      <selection activeCell="D12" sqref="D12"/>
    </sheetView>
  </sheetViews>
  <sheetFormatPr defaultRowHeight="15" x14ac:dyDescent="0.25"/>
  <cols>
    <col min="1" max="1" width="22.7109375" style="51" customWidth="1"/>
    <col min="2" max="2" width="6.85546875" customWidth="1"/>
    <col min="3" max="3" width="8.85546875" style="43"/>
  </cols>
  <sheetData>
    <row r="1" spans="1:3" s="49" customFormat="1" ht="15.75" thickBot="1" x14ac:dyDescent="0.3">
      <c r="A1" s="64" t="s">
        <v>429</v>
      </c>
      <c r="B1" s="65" t="s">
        <v>431</v>
      </c>
      <c r="C1" s="50" t="s">
        <v>430</v>
      </c>
    </row>
    <row r="2" spans="1:3" x14ac:dyDescent="0.25">
      <c r="A2" s="62" t="s">
        <v>427</v>
      </c>
      <c r="B2" t="s">
        <v>432</v>
      </c>
      <c r="C2" s="43" t="s">
        <v>428</v>
      </c>
    </row>
    <row r="3" spans="1:3" x14ac:dyDescent="0.25">
      <c r="A3" s="27"/>
      <c r="B3" t="s">
        <v>455</v>
      </c>
      <c r="C3" s="43" t="s">
        <v>448</v>
      </c>
    </row>
    <row r="4" spans="1:3" x14ac:dyDescent="0.25">
      <c r="A4" s="63"/>
      <c r="B4" t="s">
        <v>456</v>
      </c>
      <c r="C4" s="43" t="s">
        <v>449</v>
      </c>
    </row>
    <row r="5" spans="1:3" x14ac:dyDescent="0.25">
      <c r="A5" s="20"/>
      <c r="B5" t="s">
        <v>432</v>
      </c>
      <c r="C5" s="43" t="s">
        <v>450</v>
      </c>
    </row>
    <row r="6" spans="1:3" x14ac:dyDescent="0.25">
      <c r="A6" s="22"/>
      <c r="B6" t="s">
        <v>460</v>
      </c>
      <c r="C6" s="43" t="s">
        <v>451</v>
      </c>
    </row>
    <row r="7" spans="1:3" x14ac:dyDescent="0.25">
      <c r="A7" s="24"/>
      <c r="B7" t="s">
        <v>457</v>
      </c>
      <c r="C7" s="43" t="s">
        <v>452</v>
      </c>
    </row>
    <row r="8" spans="1:3" x14ac:dyDescent="0.25">
      <c r="A8" s="26"/>
      <c r="B8" t="s">
        <v>459</v>
      </c>
      <c r="C8" s="43" t="s">
        <v>453</v>
      </c>
    </row>
    <row r="9" spans="1:3" x14ac:dyDescent="0.25">
      <c r="A9" s="61"/>
      <c r="B9" t="s">
        <v>458</v>
      </c>
      <c r="C9" s="43" t="s">
        <v>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A332-B4D6-4ECB-8AB8-D681D68E9092}">
  <sheetPr codeName="Sheet4"/>
  <dimension ref="A1:CZ168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3" sqref="F23"/>
    </sheetView>
  </sheetViews>
  <sheetFormatPr defaultRowHeight="15" x14ac:dyDescent="0.25"/>
  <cols>
    <col min="1" max="1" width="4.7109375" customWidth="1"/>
    <col min="2" max="2" width="4" customWidth="1"/>
    <col min="3" max="3" width="15" customWidth="1"/>
    <col min="4" max="4" width="8.7109375" style="34" customWidth="1"/>
    <col min="5" max="6" width="8.7109375" style="7" customWidth="1"/>
    <col min="7" max="8" width="8.7109375" style="7" hidden="1" customWidth="1"/>
    <col min="9" max="9" width="8.7109375" style="34" hidden="1" customWidth="1"/>
    <col min="10" max="13" width="8.7109375" style="9" hidden="1" customWidth="1"/>
    <col min="14" max="14" width="5.7109375" style="48" customWidth="1"/>
    <col min="15" max="26" width="5.7109375" style="47" customWidth="1"/>
    <col min="27" max="33" width="8.7109375" style="9" customWidth="1"/>
    <col min="34" max="34" width="8.7109375" style="8" customWidth="1"/>
    <col min="35" max="35" width="8.7109375" style="9" customWidth="1"/>
    <col min="36" max="36" width="8.7109375" style="9" hidden="1" customWidth="1"/>
    <col min="37" max="38" width="8.7109375" style="7" customWidth="1"/>
    <col min="39" max="46" width="8.7109375" style="9" customWidth="1"/>
    <col min="47" max="47" width="8.7109375" style="23" customWidth="1"/>
    <col min="48" max="48" width="8.7109375" style="7" hidden="1" customWidth="1"/>
    <col min="49" max="52" width="8.7109375" style="39" customWidth="1"/>
    <col min="53" max="53" width="8.7109375" style="57" customWidth="1"/>
    <col min="54" max="55" width="8.7109375" customWidth="1"/>
    <col min="56" max="56" width="8.7109375" style="53" customWidth="1"/>
    <col min="57" max="73" width="8.7109375" customWidth="1"/>
    <col min="74" max="75" width="8.7109375" hidden="1" customWidth="1"/>
    <col min="76" max="76" width="8.7109375" style="25" customWidth="1"/>
    <col min="77" max="83" width="8.7109375" customWidth="1"/>
    <col min="84" max="84" width="8.5703125" customWidth="1"/>
    <col min="85" max="99" width="8.7109375" customWidth="1"/>
    <col min="100" max="102" width="8.7109375" hidden="1" customWidth="1"/>
    <col min="103" max="103" width="8.7109375" style="25" hidden="1" customWidth="1"/>
    <col min="104" max="104" width="8.85546875" style="43"/>
  </cols>
  <sheetData>
    <row r="1" spans="1:103" x14ac:dyDescent="0.25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6" t="s">
        <v>324</v>
      </c>
      <c r="AH1" s="5" t="s">
        <v>410</v>
      </c>
      <c r="AI1" s="6" t="s">
        <v>411</v>
      </c>
      <c r="AJ1" s="6" t="s">
        <v>408</v>
      </c>
      <c r="AK1" s="2" t="s">
        <v>311</v>
      </c>
      <c r="AL1" s="2" t="s">
        <v>331</v>
      </c>
      <c r="AM1" s="2" t="s">
        <v>437</v>
      </c>
      <c r="AN1" s="2" t="s">
        <v>438</v>
      </c>
      <c r="AO1" s="13" t="s">
        <v>334</v>
      </c>
      <c r="AP1" s="2" t="s">
        <v>335</v>
      </c>
      <c r="AQ1" s="15" t="s">
        <v>336</v>
      </c>
      <c r="AR1" s="2" t="s">
        <v>337</v>
      </c>
      <c r="AS1" s="2" t="s">
        <v>339</v>
      </c>
      <c r="AT1" s="15" t="s">
        <v>338</v>
      </c>
      <c r="AU1" s="22" t="s">
        <v>365</v>
      </c>
      <c r="AV1" s="22" t="s">
        <v>364</v>
      </c>
      <c r="AW1" s="3" t="s">
        <v>441</v>
      </c>
      <c r="AX1" s="52" t="s">
        <v>434</v>
      </c>
      <c r="AY1" s="3" t="s">
        <v>435</v>
      </c>
      <c r="AZ1" s="3" t="s">
        <v>436</v>
      </c>
      <c r="BA1" s="56" t="s">
        <v>413</v>
      </c>
      <c r="BB1" s="17" t="s">
        <v>412</v>
      </c>
      <c r="BC1" s="3" t="s">
        <v>313</v>
      </c>
      <c r="BD1" s="17" t="s">
        <v>314</v>
      </c>
      <c r="BE1" s="3" t="s">
        <v>315</v>
      </c>
      <c r="BF1" s="17" t="s">
        <v>316</v>
      </c>
      <c r="BG1" s="3" t="s">
        <v>344</v>
      </c>
      <c r="BH1" s="17" t="s">
        <v>345</v>
      </c>
      <c r="BI1" s="3" t="s">
        <v>350</v>
      </c>
      <c r="BJ1" s="17" t="s">
        <v>351</v>
      </c>
      <c r="BK1" s="17" t="s">
        <v>317</v>
      </c>
      <c r="BL1" s="3" t="s">
        <v>355</v>
      </c>
      <c r="BM1" s="3" t="s">
        <v>356</v>
      </c>
      <c r="BN1" s="3" t="s">
        <v>357</v>
      </c>
      <c r="BO1" s="3" t="s">
        <v>358</v>
      </c>
      <c r="BP1" s="3" t="s">
        <v>359</v>
      </c>
      <c r="BQ1" s="3" t="s">
        <v>360</v>
      </c>
      <c r="BR1" s="17" t="s">
        <v>361</v>
      </c>
      <c r="BS1" s="3" t="s">
        <v>354</v>
      </c>
      <c r="BT1" s="3" t="s">
        <v>353</v>
      </c>
      <c r="BU1" s="17" t="s">
        <v>352</v>
      </c>
      <c r="BV1" s="3" t="s">
        <v>366</v>
      </c>
      <c r="BW1" s="3" t="s">
        <v>367</v>
      </c>
      <c r="BX1" s="24" t="s">
        <v>368</v>
      </c>
      <c r="BY1" s="4" t="s">
        <v>370</v>
      </c>
      <c r="BZ1" s="4" t="s">
        <v>371</v>
      </c>
      <c r="CA1" s="4" t="s">
        <v>372</v>
      </c>
      <c r="CB1" s="19" t="s">
        <v>373</v>
      </c>
      <c r="CC1" s="4" t="s">
        <v>374</v>
      </c>
      <c r="CD1" s="19" t="s">
        <v>375</v>
      </c>
      <c r="CE1" s="19" t="s">
        <v>376</v>
      </c>
      <c r="CF1" s="4" t="s">
        <v>377</v>
      </c>
      <c r="CG1" s="4" t="s">
        <v>378</v>
      </c>
      <c r="CH1" s="19" t="s">
        <v>439</v>
      </c>
      <c r="CI1" s="4" t="s">
        <v>379</v>
      </c>
      <c r="CJ1" s="19" t="s">
        <v>380</v>
      </c>
      <c r="CK1" s="4" t="s">
        <v>381</v>
      </c>
      <c r="CL1" s="4" t="s">
        <v>382</v>
      </c>
      <c r="CM1" s="4" t="s">
        <v>383</v>
      </c>
      <c r="CN1" s="4" t="s">
        <v>440</v>
      </c>
      <c r="CO1" s="4" t="s">
        <v>384</v>
      </c>
      <c r="CP1" s="4" t="s">
        <v>385</v>
      </c>
      <c r="CQ1" s="4" t="s">
        <v>386</v>
      </c>
      <c r="CR1" s="4" t="s">
        <v>387</v>
      </c>
      <c r="CS1" s="4" t="s">
        <v>388</v>
      </c>
      <c r="CT1" s="4" t="s">
        <v>390</v>
      </c>
      <c r="CU1" s="19" t="s">
        <v>389</v>
      </c>
      <c r="CV1" s="4" t="s">
        <v>393</v>
      </c>
      <c r="CW1" s="4" t="s">
        <v>394</v>
      </c>
      <c r="CX1" s="4" t="s">
        <v>395</v>
      </c>
      <c r="CY1" s="26" t="s">
        <v>396</v>
      </c>
    </row>
    <row r="2" spans="1:103" ht="14.45" customHeight="1" x14ac:dyDescent="0.25">
      <c r="A2">
        <v>1</v>
      </c>
      <c r="B2">
        <v>1</v>
      </c>
      <c r="C2" s="25" t="s">
        <v>261</v>
      </c>
      <c r="D2" s="12">
        <v>8.3000000000000007</v>
      </c>
      <c r="E2" s="14"/>
      <c r="F2" s="7">
        <v>20</v>
      </c>
      <c r="H2" s="16"/>
      <c r="I2" s="11"/>
      <c r="J2" s="39"/>
      <c r="K2" s="39"/>
      <c r="L2" s="39"/>
      <c r="M2" s="39"/>
      <c r="N2" s="42">
        <v>1</v>
      </c>
      <c r="O2" s="8">
        <v>0</v>
      </c>
      <c r="P2" s="9">
        <v>0</v>
      </c>
      <c r="Q2" s="9">
        <v>0</v>
      </c>
      <c r="R2" s="8">
        <v>0</v>
      </c>
      <c r="S2" s="9">
        <v>0</v>
      </c>
      <c r="T2" s="9">
        <v>0</v>
      </c>
      <c r="U2" s="8">
        <v>0</v>
      </c>
      <c r="V2" s="9">
        <v>0</v>
      </c>
      <c r="W2" s="9">
        <v>0</v>
      </c>
      <c r="X2" s="9">
        <v>0</v>
      </c>
      <c r="Y2" s="8">
        <v>0</v>
      </c>
      <c r="Z2" s="9">
        <v>0</v>
      </c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1570</v>
      </c>
      <c r="AI2" s="9">
        <v>7</v>
      </c>
      <c r="AK2" s="7">
        <v>7</v>
      </c>
      <c r="AL2" s="7" t="s">
        <v>433</v>
      </c>
      <c r="AM2" s="9">
        <v>1</v>
      </c>
      <c r="AN2" s="9">
        <v>0</v>
      </c>
      <c r="AO2" s="8">
        <v>0</v>
      </c>
      <c r="AP2" s="9">
        <v>1</v>
      </c>
      <c r="AQ2" s="31">
        <v>0</v>
      </c>
      <c r="AR2" s="9">
        <v>1</v>
      </c>
      <c r="AS2" s="9">
        <v>0</v>
      </c>
      <c r="AT2" s="31">
        <v>0</v>
      </c>
      <c r="AU2" s="21">
        <v>1990</v>
      </c>
      <c r="AV2" s="23"/>
      <c r="AW2" s="39">
        <v>0.34599999999999997</v>
      </c>
      <c r="AX2" s="39">
        <v>0.34599999999999997</v>
      </c>
      <c r="AY2" s="39">
        <v>0.17499999999999999</v>
      </c>
      <c r="AZ2" s="39">
        <v>0.13450000000000001</v>
      </c>
      <c r="BA2" s="57">
        <v>0.79400000000000004</v>
      </c>
      <c r="BB2" s="18">
        <v>0.20599999999999999</v>
      </c>
      <c r="BC2">
        <v>0.68200000000000005</v>
      </c>
      <c r="BD2" s="54">
        <v>0.318</v>
      </c>
      <c r="BE2">
        <v>0.22600000000000001</v>
      </c>
      <c r="BF2" s="18">
        <v>0.77400000000000002</v>
      </c>
      <c r="BG2" t="s">
        <v>433</v>
      </c>
      <c r="BH2" s="18" t="s">
        <v>433</v>
      </c>
      <c r="BI2">
        <v>1</v>
      </c>
      <c r="BJ2" s="18">
        <v>0</v>
      </c>
      <c r="BK2" s="18" t="s">
        <v>260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 s="18">
        <v>0</v>
      </c>
      <c r="BS2">
        <v>1</v>
      </c>
      <c r="BT2">
        <v>0</v>
      </c>
      <c r="BU2" s="18">
        <v>0</v>
      </c>
      <c r="BX2" s="25">
        <v>40</v>
      </c>
      <c r="BY2">
        <v>1</v>
      </c>
      <c r="BZ2">
        <v>0</v>
      </c>
      <c r="CA2">
        <v>0</v>
      </c>
      <c r="CB2" s="18">
        <v>0</v>
      </c>
      <c r="CC2">
        <v>1</v>
      </c>
      <c r="CD2" s="18">
        <v>0</v>
      </c>
      <c r="CE2" s="18">
        <v>0</v>
      </c>
      <c r="CF2">
        <v>0</v>
      </c>
      <c r="CG2">
        <v>0</v>
      </c>
      <c r="CH2" s="18">
        <v>1</v>
      </c>
      <c r="CI2">
        <v>0</v>
      </c>
      <c r="CJ2" s="18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 s="18">
        <v>0</v>
      </c>
      <c r="CW2" t="s">
        <v>397</v>
      </c>
    </row>
    <row r="3" spans="1:103" ht="14.45" customHeight="1" x14ac:dyDescent="0.25">
      <c r="A3">
        <v>2</v>
      </c>
      <c r="B3">
        <v>1</v>
      </c>
      <c r="C3" s="25" t="s">
        <v>261</v>
      </c>
      <c r="D3" s="12">
        <v>8.1</v>
      </c>
      <c r="E3" s="14"/>
      <c r="F3" s="7">
        <v>22</v>
      </c>
      <c r="H3" s="16"/>
      <c r="I3" s="11"/>
      <c r="J3" s="39"/>
      <c r="K3" s="39"/>
      <c r="L3" s="39"/>
      <c r="M3" s="39"/>
      <c r="N3" s="42">
        <v>0</v>
      </c>
      <c r="O3" s="8">
        <v>0</v>
      </c>
      <c r="P3" s="9">
        <v>0</v>
      </c>
      <c r="Q3" s="9">
        <v>0</v>
      </c>
      <c r="R3" s="8">
        <v>0</v>
      </c>
      <c r="S3" s="9">
        <v>0</v>
      </c>
      <c r="T3" s="9">
        <v>0</v>
      </c>
      <c r="U3" s="8">
        <v>0</v>
      </c>
      <c r="V3" s="9">
        <v>0</v>
      </c>
      <c r="W3" s="9">
        <v>1</v>
      </c>
      <c r="X3" s="9">
        <v>0</v>
      </c>
      <c r="Y3" s="8">
        <v>0</v>
      </c>
      <c r="Z3" s="9">
        <v>0</v>
      </c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1214</v>
      </c>
      <c r="AI3" s="9">
        <v>7</v>
      </c>
      <c r="AK3" s="7">
        <v>7</v>
      </c>
      <c r="AL3" s="7" t="s">
        <v>433</v>
      </c>
      <c r="AM3" s="9">
        <v>1</v>
      </c>
      <c r="AN3" s="9">
        <v>0</v>
      </c>
      <c r="AO3" s="8">
        <v>0</v>
      </c>
      <c r="AP3" s="9">
        <v>1</v>
      </c>
      <c r="AQ3" s="31">
        <v>0</v>
      </c>
      <c r="AR3" s="9">
        <v>1</v>
      </c>
      <c r="AS3" s="9">
        <v>0</v>
      </c>
      <c r="AT3" s="31">
        <v>0</v>
      </c>
      <c r="AU3" s="21">
        <v>1990</v>
      </c>
      <c r="AV3" s="23"/>
      <c r="AW3" s="39">
        <v>0.34599999999999997</v>
      </c>
      <c r="AX3" s="39">
        <v>0.34599999999999997</v>
      </c>
      <c r="AY3" s="39">
        <v>0.17499999999999999</v>
      </c>
      <c r="AZ3" s="39">
        <v>0.13450000000000001</v>
      </c>
      <c r="BA3" s="57">
        <v>1</v>
      </c>
      <c r="BB3" s="18">
        <v>0</v>
      </c>
      <c r="BC3">
        <v>0.68200000000000005</v>
      </c>
      <c r="BD3" s="54">
        <v>0.318</v>
      </c>
      <c r="BE3">
        <v>0.22600000000000001</v>
      </c>
      <c r="BF3" s="18">
        <v>0.77400000000000002</v>
      </c>
      <c r="BG3" t="s">
        <v>433</v>
      </c>
      <c r="BH3" s="18" t="s">
        <v>433</v>
      </c>
      <c r="BI3">
        <v>1</v>
      </c>
      <c r="BJ3" s="18">
        <v>0</v>
      </c>
      <c r="BK3" s="18" t="s">
        <v>260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 s="18">
        <v>0</v>
      </c>
      <c r="BS3">
        <v>1</v>
      </c>
      <c r="BT3">
        <v>0</v>
      </c>
      <c r="BU3" s="18">
        <v>0</v>
      </c>
      <c r="BX3" s="25">
        <v>40</v>
      </c>
      <c r="BY3">
        <v>1</v>
      </c>
      <c r="BZ3">
        <v>0</v>
      </c>
      <c r="CA3">
        <v>0</v>
      </c>
      <c r="CB3" s="18">
        <v>0</v>
      </c>
      <c r="CC3">
        <v>1</v>
      </c>
      <c r="CD3" s="18">
        <v>0</v>
      </c>
      <c r="CE3" s="18">
        <v>0</v>
      </c>
      <c r="CF3">
        <v>0</v>
      </c>
      <c r="CG3">
        <v>0</v>
      </c>
      <c r="CH3" s="18">
        <v>1</v>
      </c>
      <c r="CI3">
        <v>0</v>
      </c>
      <c r="CJ3" s="18">
        <v>0</v>
      </c>
      <c r="CK3">
        <v>0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 s="18">
        <v>0</v>
      </c>
      <c r="CW3" t="s">
        <v>397</v>
      </c>
    </row>
    <row r="4" spans="1:103" ht="14.45" customHeight="1" x14ac:dyDescent="0.25">
      <c r="A4">
        <v>3</v>
      </c>
      <c r="B4">
        <v>1</v>
      </c>
      <c r="C4" s="25" t="s">
        <v>261</v>
      </c>
      <c r="D4" s="12">
        <v>8.8000000000000007</v>
      </c>
      <c r="E4" s="14"/>
      <c r="F4" s="7">
        <v>5.7</v>
      </c>
      <c r="G4" s="7">
        <f>D4-E4</f>
        <v>8.8000000000000007</v>
      </c>
      <c r="H4" s="16">
        <f>D4+E4</f>
        <v>8.8000000000000007</v>
      </c>
      <c r="I4" s="11">
        <f>IFERROR(F4/SQRT(F4^2+AJ4), "X")</f>
        <v>1</v>
      </c>
      <c r="J4" s="39" t="str">
        <f>IFERROR(SQRT((1-I4^2)/AJ4), "X")</f>
        <v>X</v>
      </c>
      <c r="K4" s="39" t="str">
        <f>IFERROR(1/J4, "X")</f>
        <v>X</v>
      </c>
      <c r="L4" s="39" t="str">
        <f>IFERROR(I4-J4, "X")</f>
        <v>X</v>
      </c>
      <c r="M4" s="39" t="str">
        <f>IFERROR(I4+J4, "X")</f>
        <v>X</v>
      </c>
      <c r="N4" s="42">
        <v>0</v>
      </c>
      <c r="O4" s="8">
        <v>0</v>
      </c>
      <c r="P4" s="9">
        <v>0</v>
      </c>
      <c r="Q4" s="9">
        <v>0</v>
      </c>
      <c r="R4" s="8">
        <v>0</v>
      </c>
      <c r="S4" s="9">
        <v>0</v>
      </c>
      <c r="T4" s="9">
        <v>0</v>
      </c>
      <c r="U4" s="8">
        <v>0</v>
      </c>
      <c r="V4" s="9">
        <v>0</v>
      </c>
      <c r="W4" s="9">
        <v>0</v>
      </c>
      <c r="X4" s="9">
        <v>1</v>
      </c>
      <c r="Y4" s="8">
        <v>0</v>
      </c>
      <c r="Z4" s="9">
        <v>0</v>
      </c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356</v>
      </c>
      <c r="AI4" s="9">
        <v>7</v>
      </c>
      <c r="AK4" s="7">
        <v>7</v>
      </c>
      <c r="AL4" s="7" t="s">
        <v>433</v>
      </c>
      <c r="AM4" s="9">
        <v>1</v>
      </c>
      <c r="AN4" s="9">
        <v>0</v>
      </c>
      <c r="AO4" s="8">
        <v>0</v>
      </c>
      <c r="AP4" s="9">
        <v>1</v>
      </c>
      <c r="AQ4" s="31">
        <v>0</v>
      </c>
      <c r="AR4" s="9">
        <v>1</v>
      </c>
      <c r="AS4" s="9">
        <v>0</v>
      </c>
      <c r="AT4" s="31">
        <v>0</v>
      </c>
      <c r="AU4" s="21">
        <v>1990</v>
      </c>
      <c r="AV4" s="23"/>
      <c r="AW4" s="39">
        <v>0.34599999999999997</v>
      </c>
      <c r="AX4" s="39">
        <v>0.34599999999999997</v>
      </c>
      <c r="AY4" s="39">
        <v>0.17499999999999999</v>
      </c>
      <c r="AZ4" s="39">
        <v>0.13450000000000001</v>
      </c>
      <c r="BA4" s="57">
        <v>0.79400000000000004</v>
      </c>
      <c r="BB4" s="18">
        <v>0.20599999999999999</v>
      </c>
      <c r="BC4">
        <v>0.68200000000000005</v>
      </c>
      <c r="BD4" s="54">
        <v>0.318</v>
      </c>
      <c r="BE4">
        <v>0.22600000000000001</v>
      </c>
      <c r="BF4" s="18">
        <v>0.77400000000000002</v>
      </c>
      <c r="BG4" t="s">
        <v>433</v>
      </c>
      <c r="BH4" s="18" t="s">
        <v>433</v>
      </c>
      <c r="BI4">
        <v>1</v>
      </c>
      <c r="BJ4" s="18">
        <v>0</v>
      </c>
      <c r="BK4" s="18" t="s">
        <v>260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 s="18">
        <v>0</v>
      </c>
      <c r="BS4">
        <v>1</v>
      </c>
      <c r="BT4">
        <v>0</v>
      </c>
      <c r="BU4" s="18">
        <v>0</v>
      </c>
      <c r="BX4" s="25">
        <v>40</v>
      </c>
      <c r="BY4">
        <v>1</v>
      </c>
      <c r="BZ4">
        <v>0</v>
      </c>
      <c r="CA4">
        <v>0</v>
      </c>
      <c r="CB4" s="18">
        <v>0</v>
      </c>
      <c r="CC4">
        <v>1</v>
      </c>
      <c r="CD4" s="18">
        <v>0</v>
      </c>
      <c r="CE4" s="18">
        <v>0</v>
      </c>
      <c r="CF4">
        <v>0</v>
      </c>
      <c r="CG4">
        <v>0</v>
      </c>
      <c r="CH4" s="18">
        <v>1</v>
      </c>
      <c r="CI4">
        <v>0</v>
      </c>
      <c r="CJ4" s="18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s="18">
        <v>0</v>
      </c>
      <c r="CW4" t="s">
        <v>397</v>
      </c>
      <c r="CX4" t="s">
        <v>397</v>
      </c>
      <c r="CY4" s="25" t="s">
        <v>397</v>
      </c>
    </row>
    <row r="5" spans="1:103" ht="14.45" customHeight="1" x14ac:dyDescent="0.25">
      <c r="A5">
        <v>4</v>
      </c>
      <c r="B5">
        <v>1</v>
      </c>
      <c r="C5" s="25" t="s">
        <v>261</v>
      </c>
      <c r="D5" s="12">
        <v>6.9</v>
      </c>
      <c r="E5" s="14"/>
      <c r="F5" s="7">
        <v>13</v>
      </c>
      <c r="H5" s="16"/>
      <c r="I5" s="11"/>
      <c r="J5" s="39"/>
      <c r="K5" s="39"/>
      <c r="L5" s="39"/>
      <c r="M5" s="39"/>
      <c r="N5" s="42">
        <v>0</v>
      </c>
      <c r="O5" s="8">
        <v>0</v>
      </c>
      <c r="P5" s="9">
        <v>0</v>
      </c>
      <c r="Q5" s="9">
        <v>0</v>
      </c>
      <c r="R5" s="8">
        <v>0</v>
      </c>
      <c r="S5" s="9">
        <v>0</v>
      </c>
      <c r="T5" s="9">
        <v>0</v>
      </c>
      <c r="U5" s="8">
        <v>0</v>
      </c>
      <c r="V5" s="9">
        <v>0</v>
      </c>
      <c r="W5" s="9">
        <v>0</v>
      </c>
      <c r="X5" s="9">
        <v>0</v>
      </c>
      <c r="Y5" s="8">
        <v>1</v>
      </c>
      <c r="Z5" s="9">
        <v>0</v>
      </c>
      <c r="AA5" s="8">
        <v>1</v>
      </c>
      <c r="AB5" s="9">
        <v>0</v>
      </c>
      <c r="AC5" s="8">
        <v>0</v>
      </c>
      <c r="AD5" s="9">
        <v>0</v>
      </c>
      <c r="AE5" s="9">
        <v>0</v>
      </c>
      <c r="AF5" s="9">
        <v>1</v>
      </c>
      <c r="AG5" s="9">
        <v>0</v>
      </c>
      <c r="AH5" s="8">
        <v>896</v>
      </c>
      <c r="AI5" s="9">
        <v>7</v>
      </c>
      <c r="AK5" s="7">
        <v>7</v>
      </c>
      <c r="AL5" s="7" t="s">
        <v>433</v>
      </c>
      <c r="AM5" s="9">
        <v>1</v>
      </c>
      <c r="AN5" s="9">
        <v>0</v>
      </c>
      <c r="AO5" s="8">
        <v>0</v>
      </c>
      <c r="AP5" s="9">
        <v>1</v>
      </c>
      <c r="AQ5" s="31">
        <v>0</v>
      </c>
      <c r="AR5" s="9">
        <v>1</v>
      </c>
      <c r="AS5" s="9">
        <v>0</v>
      </c>
      <c r="AT5" s="31">
        <v>0</v>
      </c>
      <c r="AU5" s="21">
        <v>1990</v>
      </c>
      <c r="AV5" s="23"/>
      <c r="AW5" s="39">
        <v>0.34599999999999997</v>
      </c>
      <c r="AX5" s="39">
        <v>0.34599999999999997</v>
      </c>
      <c r="AY5" s="39">
        <v>0.17499999999999999</v>
      </c>
      <c r="AZ5" s="39">
        <v>0.13450000000000001</v>
      </c>
      <c r="BA5" s="57">
        <v>0.79400000000000004</v>
      </c>
      <c r="BB5" s="18">
        <v>0.20599999999999999</v>
      </c>
      <c r="BC5">
        <v>0.68200000000000005</v>
      </c>
      <c r="BD5" s="54">
        <v>0.318</v>
      </c>
      <c r="BE5">
        <v>1</v>
      </c>
      <c r="BF5" s="18">
        <v>0</v>
      </c>
      <c r="BG5" t="s">
        <v>433</v>
      </c>
      <c r="BH5" s="18" t="s">
        <v>433</v>
      </c>
      <c r="BI5">
        <v>1</v>
      </c>
      <c r="BJ5" s="18">
        <v>0</v>
      </c>
      <c r="BK5" s="18" t="s">
        <v>260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 s="18">
        <v>0</v>
      </c>
      <c r="BS5">
        <v>1</v>
      </c>
      <c r="BT5">
        <v>0</v>
      </c>
      <c r="BU5" s="18">
        <v>0</v>
      </c>
      <c r="BX5" s="25">
        <v>40</v>
      </c>
      <c r="BY5">
        <v>1</v>
      </c>
      <c r="BZ5">
        <v>0</v>
      </c>
      <c r="CA5">
        <v>0</v>
      </c>
      <c r="CB5" s="18">
        <v>0</v>
      </c>
      <c r="CC5">
        <v>1</v>
      </c>
      <c r="CD5" s="18">
        <v>0</v>
      </c>
      <c r="CE5" s="18">
        <v>0</v>
      </c>
      <c r="CF5">
        <v>0</v>
      </c>
      <c r="CG5">
        <v>0</v>
      </c>
      <c r="CH5" s="18">
        <v>1</v>
      </c>
      <c r="CI5">
        <v>0</v>
      </c>
      <c r="CJ5" s="18">
        <v>0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s="18">
        <v>0</v>
      </c>
      <c r="CW5" t="s">
        <v>397</v>
      </c>
    </row>
    <row r="6" spans="1:103" ht="14.45" customHeight="1" x14ac:dyDescent="0.25">
      <c r="A6">
        <v>5</v>
      </c>
      <c r="B6">
        <v>1</v>
      </c>
      <c r="C6" s="25" t="s">
        <v>261</v>
      </c>
      <c r="D6" s="12">
        <v>6.6</v>
      </c>
      <c r="E6" s="14"/>
      <c r="F6" s="7">
        <v>12</v>
      </c>
      <c r="H6" s="16"/>
      <c r="I6" s="11"/>
      <c r="J6" s="39"/>
      <c r="K6" s="39"/>
      <c r="L6" s="39"/>
      <c r="M6" s="39"/>
      <c r="N6" s="42">
        <v>0</v>
      </c>
      <c r="O6" s="8">
        <v>0</v>
      </c>
      <c r="P6" s="9">
        <v>0</v>
      </c>
      <c r="Q6" s="9">
        <v>0</v>
      </c>
      <c r="R6" s="8">
        <v>0</v>
      </c>
      <c r="S6" s="9">
        <v>0</v>
      </c>
      <c r="T6" s="9">
        <v>0</v>
      </c>
      <c r="U6" s="8">
        <v>0</v>
      </c>
      <c r="V6" s="9">
        <v>0</v>
      </c>
      <c r="W6" s="9">
        <v>0</v>
      </c>
      <c r="X6" s="9">
        <v>0</v>
      </c>
      <c r="Y6" s="8">
        <v>0</v>
      </c>
      <c r="Z6" s="9">
        <v>1</v>
      </c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v>318</v>
      </c>
      <c r="AI6" s="9">
        <v>7</v>
      </c>
      <c r="AK6" s="7">
        <v>7</v>
      </c>
      <c r="AL6" s="7" t="s">
        <v>433</v>
      </c>
      <c r="AM6" s="9">
        <v>1</v>
      </c>
      <c r="AN6" s="9">
        <v>0</v>
      </c>
      <c r="AO6" s="8">
        <v>0</v>
      </c>
      <c r="AP6" s="9">
        <v>1</v>
      </c>
      <c r="AQ6" s="31">
        <v>0</v>
      </c>
      <c r="AR6" s="9">
        <v>1</v>
      </c>
      <c r="AS6" s="9">
        <v>0</v>
      </c>
      <c r="AT6" s="31">
        <v>0</v>
      </c>
      <c r="AU6" s="21">
        <v>1990</v>
      </c>
      <c r="AV6" s="23"/>
      <c r="AW6" s="39">
        <v>0.34599999999999997</v>
      </c>
      <c r="AX6" s="39">
        <v>0.34599999999999997</v>
      </c>
      <c r="AY6" s="39">
        <v>0.17499999999999999</v>
      </c>
      <c r="AZ6" s="39">
        <v>0.13450000000000001</v>
      </c>
      <c r="BA6" s="57">
        <v>0.79400000000000004</v>
      </c>
      <c r="BB6" s="18">
        <v>0.20599999999999999</v>
      </c>
      <c r="BC6">
        <v>0.68200000000000005</v>
      </c>
      <c r="BD6" s="54">
        <v>0.318</v>
      </c>
      <c r="BE6">
        <v>0</v>
      </c>
      <c r="BF6" s="18">
        <v>1</v>
      </c>
      <c r="BG6" t="s">
        <v>433</v>
      </c>
      <c r="BH6" s="18" t="s">
        <v>433</v>
      </c>
      <c r="BI6">
        <v>1</v>
      </c>
      <c r="BJ6" s="18">
        <v>0</v>
      </c>
      <c r="BK6" s="18" t="s">
        <v>260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 s="18">
        <v>0</v>
      </c>
      <c r="BS6">
        <v>1</v>
      </c>
      <c r="BT6">
        <v>0</v>
      </c>
      <c r="BU6" s="18">
        <v>0</v>
      </c>
      <c r="BX6" s="25">
        <v>40</v>
      </c>
      <c r="BY6">
        <v>1</v>
      </c>
      <c r="BZ6">
        <v>0</v>
      </c>
      <c r="CA6">
        <v>0</v>
      </c>
      <c r="CB6" s="18">
        <v>0</v>
      </c>
      <c r="CC6">
        <v>1</v>
      </c>
      <c r="CD6" s="18">
        <v>0</v>
      </c>
      <c r="CE6" s="18">
        <v>0</v>
      </c>
      <c r="CF6">
        <v>0</v>
      </c>
      <c r="CG6">
        <v>0</v>
      </c>
      <c r="CH6" s="18">
        <v>1</v>
      </c>
      <c r="CI6">
        <v>0</v>
      </c>
      <c r="CJ6" s="18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18">
        <v>0</v>
      </c>
      <c r="CW6" t="s">
        <v>397</v>
      </c>
    </row>
    <row r="7" spans="1:103" ht="14.45" customHeight="1" x14ac:dyDescent="0.25">
      <c r="A7">
        <v>6</v>
      </c>
      <c r="B7">
        <v>1</v>
      </c>
      <c r="C7" s="25" t="s">
        <v>261</v>
      </c>
      <c r="D7" s="12">
        <v>7.7</v>
      </c>
      <c r="E7" s="14"/>
      <c r="F7" s="7">
        <v>15</v>
      </c>
      <c r="H7" s="16"/>
      <c r="I7" s="11"/>
      <c r="J7" s="39"/>
      <c r="K7" s="39"/>
      <c r="L7" s="39"/>
      <c r="M7" s="39"/>
      <c r="N7" s="42">
        <v>0</v>
      </c>
      <c r="O7" s="8">
        <v>0</v>
      </c>
      <c r="P7" s="9">
        <v>0</v>
      </c>
      <c r="Q7" s="9">
        <v>0</v>
      </c>
      <c r="R7" s="8">
        <v>0</v>
      </c>
      <c r="S7" s="9">
        <v>0</v>
      </c>
      <c r="T7" s="9">
        <v>0</v>
      </c>
      <c r="U7" s="8">
        <v>1</v>
      </c>
      <c r="V7" s="9">
        <v>0</v>
      </c>
      <c r="W7" s="9">
        <v>0</v>
      </c>
      <c r="X7" s="9">
        <v>0</v>
      </c>
      <c r="Y7" s="8">
        <v>0</v>
      </c>
      <c r="Z7" s="9">
        <v>0</v>
      </c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v>1107</v>
      </c>
      <c r="AI7" s="9">
        <v>7</v>
      </c>
      <c r="AK7" s="7">
        <v>7</v>
      </c>
      <c r="AL7" s="7" t="s">
        <v>433</v>
      </c>
      <c r="AM7" s="9">
        <v>1</v>
      </c>
      <c r="AN7" s="9">
        <v>0</v>
      </c>
      <c r="AO7" s="8">
        <v>0</v>
      </c>
      <c r="AP7" s="9">
        <v>1</v>
      </c>
      <c r="AQ7" s="31">
        <v>0</v>
      </c>
      <c r="AR7" s="9">
        <v>1</v>
      </c>
      <c r="AS7" s="9">
        <v>0</v>
      </c>
      <c r="AT7" s="31">
        <v>0</v>
      </c>
      <c r="AU7" s="21">
        <v>1990</v>
      </c>
      <c r="AV7" s="23"/>
      <c r="AW7" s="39">
        <v>0.34599999999999997</v>
      </c>
      <c r="AX7" s="39">
        <v>0.34599999999999997</v>
      </c>
      <c r="AY7" s="39">
        <v>0.17499999999999999</v>
      </c>
      <c r="AZ7" s="39">
        <v>0.13450000000000001</v>
      </c>
      <c r="BA7" s="57">
        <v>0.79400000000000004</v>
      </c>
      <c r="BB7" s="18">
        <v>0.20599999999999999</v>
      </c>
      <c r="BC7">
        <v>1</v>
      </c>
      <c r="BD7" s="54">
        <v>0</v>
      </c>
      <c r="BE7">
        <v>0.22600000000000001</v>
      </c>
      <c r="BF7" s="18">
        <v>0.77400000000000002</v>
      </c>
      <c r="BG7" t="s">
        <v>433</v>
      </c>
      <c r="BH7" s="18" t="s">
        <v>433</v>
      </c>
      <c r="BI7">
        <v>1</v>
      </c>
      <c r="BJ7" s="18">
        <v>0</v>
      </c>
      <c r="BK7" s="18" t="s">
        <v>260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 s="18">
        <v>0</v>
      </c>
      <c r="BS7">
        <v>1</v>
      </c>
      <c r="BT7">
        <v>0</v>
      </c>
      <c r="BU7" s="18">
        <v>0</v>
      </c>
      <c r="BX7" s="25">
        <v>40</v>
      </c>
      <c r="BY7">
        <v>1</v>
      </c>
      <c r="BZ7">
        <v>0</v>
      </c>
      <c r="CA7">
        <v>0</v>
      </c>
      <c r="CB7" s="18">
        <v>0</v>
      </c>
      <c r="CC7">
        <v>1</v>
      </c>
      <c r="CD7" s="18">
        <v>0</v>
      </c>
      <c r="CE7" s="18">
        <v>0</v>
      </c>
      <c r="CF7">
        <v>0</v>
      </c>
      <c r="CG7">
        <v>0</v>
      </c>
      <c r="CH7" s="18">
        <v>1</v>
      </c>
      <c r="CI7">
        <v>0</v>
      </c>
      <c r="CJ7" s="18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 s="18">
        <v>0</v>
      </c>
      <c r="CW7" t="s">
        <v>397</v>
      </c>
    </row>
    <row r="8" spans="1:103" ht="14.45" customHeight="1" x14ac:dyDescent="0.25">
      <c r="A8">
        <v>7</v>
      </c>
      <c r="B8">
        <v>1</v>
      </c>
      <c r="C8" s="25" t="s">
        <v>261</v>
      </c>
      <c r="D8" s="12">
        <v>9.6999999999999993</v>
      </c>
      <c r="E8" s="14"/>
      <c r="F8" s="7">
        <v>14</v>
      </c>
      <c r="H8" s="16"/>
      <c r="I8" s="11"/>
      <c r="J8" s="39"/>
      <c r="K8" s="39"/>
      <c r="L8" s="39"/>
      <c r="M8" s="39"/>
      <c r="N8" s="42">
        <v>0</v>
      </c>
      <c r="O8" s="8">
        <v>0</v>
      </c>
      <c r="P8" s="9">
        <v>0</v>
      </c>
      <c r="Q8" s="9">
        <v>0</v>
      </c>
      <c r="R8" s="8">
        <v>0</v>
      </c>
      <c r="S8" s="9">
        <v>0</v>
      </c>
      <c r="T8" s="9">
        <v>0</v>
      </c>
      <c r="U8" s="8">
        <v>0</v>
      </c>
      <c r="V8" s="9">
        <v>1</v>
      </c>
      <c r="W8" s="9">
        <v>0</v>
      </c>
      <c r="X8" s="9">
        <v>0</v>
      </c>
      <c r="Y8" s="8">
        <v>0</v>
      </c>
      <c r="Z8" s="9">
        <v>0</v>
      </c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v>463</v>
      </c>
      <c r="AI8" s="9">
        <v>7</v>
      </c>
      <c r="AK8" s="7">
        <v>7</v>
      </c>
      <c r="AL8" s="7" t="s">
        <v>433</v>
      </c>
      <c r="AM8" s="9">
        <v>1</v>
      </c>
      <c r="AN8" s="9">
        <v>0</v>
      </c>
      <c r="AO8" s="8">
        <v>0</v>
      </c>
      <c r="AP8" s="9">
        <v>1</v>
      </c>
      <c r="AQ8" s="31">
        <v>0</v>
      </c>
      <c r="AR8" s="9">
        <v>1</v>
      </c>
      <c r="AS8" s="9">
        <v>0</v>
      </c>
      <c r="AT8" s="31">
        <v>0</v>
      </c>
      <c r="AU8" s="21">
        <v>1990</v>
      </c>
      <c r="AV8" s="23"/>
      <c r="AW8" s="39">
        <v>0.34599999999999997</v>
      </c>
      <c r="AX8" s="39">
        <v>0.34599999999999997</v>
      </c>
      <c r="AY8" s="39">
        <v>0.17499999999999999</v>
      </c>
      <c r="AZ8" s="39">
        <v>0.13450000000000001</v>
      </c>
      <c r="BA8" s="57">
        <v>0.79400000000000004</v>
      </c>
      <c r="BB8" s="18">
        <v>0.20599999999999999</v>
      </c>
      <c r="BC8">
        <v>0</v>
      </c>
      <c r="BD8" s="54">
        <v>1</v>
      </c>
      <c r="BE8">
        <v>0.22600000000000001</v>
      </c>
      <c r="BF8" s="18">
        <v>0.77400000000000002</v>
      </c>
      <c r="BG8" t="s">
        <v>433</v>
      </c>
      <c r="BH8" s="18" t="s">
        <v>433</v>
      </c>
      <c r="BI8">
        <v>1</v>
      </c>
      <c r="BJ8" s="18">
        <v>0</v>
      </c>
      <c r="BK8" s="18" t="s">
        <v>260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 s="18">
        <v>0</v>
      </c>
      <c r="BS8">
        <v>1</v>
      </c>
      <c r="BT8">
        <v>0</v>
      </c>
      <c r="BU8" s="18">
        <v>0</v>
      </c>
      <c r="BX8" s="25">
        <v>40</v>
      </c>
      <c r="BY8">
        <v>1</v>
      </c>
      <c r="BZ8">
        <v>0</v>
      </c>
      <c r="CA8">
        <v>0</v>
      </c>
      <c r="CB8" s="18">
        <v>0</v>
      </c>
      <c r="CC8">
        <v>1</v>
      </c>
      <c r="CD8" s="18">
        <v>0</v>
      </c>
      <c r="CE8" s="18">
        <v>0</v>
      </c>
      <c r="CF8">
        <v>0</v>
      </c>
      <c r="CG8">
        <v>0</v>
      </c>
      <c r="CH8" s="18">
        <v>1</v>
      </c>
      <c r="CI8">
        <v>0</v>
      </c>
      <c r="CJ8" s="1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 s="18">
        <v>0</v>
      </c>
      <c r="CW8" t="s">
        <v>397</v>
      </c>
    </row>
    <row r="9" spans="1:103" ht="14.45" customHeight="1" x14ac:dyDescent="0.25">
      <c r="A9">
        <v>8</v>
      </c>
      <c r="B9">
        <v>1</v>
      </c>
      <c r="C9" s="25" t="s">
        <v>261</v>
      </c>
      <c r="D9" s="12">
        <v>7.3</v>
      </c>
      <c r="E9" s="14"/>
      <c r="F9" s="7">
        <v>17</v>
      </c>
      <c r="H9" s="16"/>
      <c r="I9" s="11"/>
      <c r="J9" s="39"/>
      <c r="K9" s="39"/>
      <c r="L9" s="39"/>
      <c r="M9" s="39"/>
      <c r="N9" s="42">
        <v>0</v>
      </c>
      <c r="O9" s="8">
        <v>0</v>
      </c>
      <c r="P9" s="9">
        <v>0</v>
      </c>
      <c r="Q9" s="9">
        <v>0</v>
      </c>
      <c r="R9" s="8">
        <v>0</v>
      </c>
      <c r="S9" s="9">
        <v>0</v>
      </c>
      <c r="T9" s="9">
        <v>0</v>
      </c>
      <c r="U9" s="8">
        <v>1</v>
      </c>
      <c r="V9" s="9">
        <v>0</v>
      </c>
      <c r="W9" s="9">
        <v>1</v>
      </c>
      <c r="X9" s="9">
        <v>0</v>
      </c>
      <c r="Y9" s="8">
        <v>0</v>
      </c>
      <c r="Z9" s="9">
        <v>0</v>
      </c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v>823</v>
      </c>
      <c r="AI9" s="9">
        <v>7</v>
      </c>
      <c r="AK9" s="7">
        <v>7</v>
      </c>
      <c r="AL9" s="7" t="s">
        <v>433</v>
      </c>
      <c r="AM9" s="9">
        <v>1</v>
      </c>
      <c r="AN9" s="9">
        <v>0</v>
      </c>
      <c r="AO9" s="8">
        <v>0</v>
      </c>
      <c r="AP9" s="9">
        <v>1</v>
      </c>
      <c r="AQ9" s="31">
        <v>0</v>
      </c>
      <c r="AR9" s="9">
        <v>1</v>
      </c>
      <c r="AS9" s="9">
        <v>0</v>
      </c>
      <c r="AT9" s="31">
        <v>0</v>
      </c>
      <c r="AU9" s="21">
        <v>1990</v>
      </c>
      <c r="AV9" s="23"/>
      <c r="AW9" s="39">
        <v>0.34599999999999997</v>
      </c>
      <c r="AX9" s="39">
        <v>0.34599999999999997</v>
      </c>
      <c r="AY9" s="39">
        <v>0.17499999999999999</v>
      </c>
      <c r="AZ9" s="39">
        <v>0.13450000000000001</v>
      </c>
      <c r="BA9" s="57">
        <v>1</v>
      </c>
      <c r="BB9" s="18">
        <v>0</v>
      </c>
      <c r="BC9">
        <v>1</v>
      </c>
      <c r="BD9" s="54">
        <v>0</v>
      </c>
      <c r="BE9">
        <v>0.22600000000000001</v>
      </c>
      <c r="BF9" s="18">
        <v>0.77400000000000002</v>
      </c>
      <c r="BG9" t="s">
        <v>433</v>
      </c>
      <c r="BH9" s="18" t="s">
        <v>433</v>
      </c>
      <c r="BI9">
        <v>1</v>
      </c>
      <c r="BJ9" s="18">
        <v>0</v>
      </c>
      <c r="BK9" s="18" t="s">
        <v>260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 s="18">
        <v>0</v>
      </c>
      <c r="BS9">
        <v>1</v>
      </c>
      <c r="BT9">
        <v>0</v>
      </c>
      <c r="BU9" s="18">
        <v>0</v>
      </c>
      <c r="BX9" s="25">
        <v>40</v>
      </c>
      <c r="BY9">
        <v>1</v>
      </c>
      <c r="BZ9">
        <v>0</v>
      </c>
      <c r="CA9">
        <v>0</v>
      </c>
      <c r="CB9" s="18">
        <v>0</v>
      </c>
      <c r="CC9">
        <v>1</v>
      </c>
      <c r="CD9" s="18">
        <v>0</v>
      </c>
      <c r="CE9" s="18">
        <v>0</v>
      </c>
      <c r="CF9">
        <v>0</v>
      </c>
      <c r="CG9">
        <v>0</v>
      </c>
      <c r="CH9" s="18">
        <v>1</v>
      </c>
      <c r="CI9">
        <v>0</v>
      </c>
      <c r="CJ9" s="18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s="18">
        <v>0</v>
      </c>
      <c r="CW9" t="s">
        <v>397</v>
      </c>
    </row>
    <row r="10" spans="1:103" ht="14.45" customHeight="1" x14ac:dyDescent="0.25">
      <c r="A10">
        <v>9</v>
      </c>
      <c r="B10">
        <v>1</v>
      </c>
      <c r="C10" s="25" t="s">
        <v>261</v>
      </c>
      <c r="D10" s="12">
        <v>9.8000000000000007</v>
      </c>
      <c r="E10" s="14"/>
      <c r="F10" s="7">
        <v>15</v>
      </c>
      <c r="H10" s="16"/>
      <c r="I10" s="11"/>
      <c r="J10" s="39"/>
      <c r="K10" s="39"/>
      <c r="L10" s="39"/>
      <c r="M10" s="39"/>
      <c r="N10" s="42">
        <v>0</v>
      </c>
      <c r="O10" s="8">
        <v>0</v>
      </c>
      <c r="P10" s="9">
        <v>0</v>
      </c>
      <c r="Q10" s="9">
        <v>0</v>
      </c>
      <c r="R10" s="8">
        <v>0</v>
      </c>
      <c r="S10" s="9">
        <v>0</v>
      </c>
      <c r="T10" s="9">
        <v>0</v>
      </c>
      <c r="U10" s="8">
        <v>0</v>
      </c>
      <c r="V10" s="9">
        <v>1</v>
      </c>
      <c r="W10" s="9">
        <v>1</v>
      </c>
      <c r="X10" s="9">
        <v>0</v>
      </c>
      <c r="Y10" s="8">
        <v>0</v>
      </c>
      <c r="Z10" s="9">
        <v>0</v>
      </c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v>391</v>
      </c>
      <c r="AI10" s="9">
        <v>7</v>
      </c>
      <c r="AK10" s="7">
        <v>7</v>
      </c>
      <c r="AL10" s="7" t="s">
        <v>433</v>
      </c>
      <c r="AM10" s="9">
        <v>1</v>
      </c>
      <c r="AN10" s="9">
        <v>0</v>
      </c>
      <c r="AO10" s="8">
        <v>0</v>
      </c>
      <c r="AP10" s="9">
        <v>1</v>
      </c>
      <c r="AQ10" s="31">
        <v>0</v>
      </c>
      <c r="AR10" s="9">
        <v>1</v>
      </c>
      <c r="AS10" s="9">
        <v>0</v>
      </c>
      <c r="AT10" s="31">
        <v>0</v>
      </c>
      <c r="AU10" s="21">
        <v>1990</v>
      </c>
      <c r="AV10" s="23"/>
      <c r="AW10" s="39">
        <v>0.34599999999999997</v>
      </c>
      <c r="AX10" s="39">
        <v>0.34599999999999997</v>
      </c>
      <c r="AY10" s="39">
        <v>0.17499999999999999</v>
      </c>
      <c r="AZ10" s="39">
        <v>0.13450000000000001</v>
      </c>
      <c r="BA10" s="57">
        <v>1</v>
      </c>
      <c r="BB10" s="18">
        <v>0</v>
      </c>
      <c r="BC10">
        <v>0</v>
      </c>
      <c r="BD10" s="54">
        <v>1</v>
      </c>
      <c r="BE10">
        <v>0.22600000000000001</v>
      </c>
      <c r="BF10" s="18">
        <v>0.77400000000000002</v>
      </c>
      <c r="BG10" t="s">
        <v>433</v>
      </c>
      <c r="BH10" s="18" t="s">
        <v>433</v>
      </c>
      <c r="BI10">
        <v>1</v>
      </c>
      <c r="BJ10" s="18">
        <v>0</v>
      </c>
      <c r="BK10" s="18" t="s">
        <v>260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 s="18">
        <v>0</v>
      </c>
      <c r="BS10">
        <v>1</v>
      </c>
      <c r="BT10">
        <v>0</v>
      </c>
      <c r="BU10" s="18">
        <v>0</v>
      </c>
      <c r="BX10" s="25">
        <v>40</v>
      </c>
      <c r="BY10">
        <v>1</v>
      </c>
      <c r="BZ10">
        <v>0</v>
      </c>
      <c r="CA10">
        <v>0</v>
      </c>
      <c r="CB10" s="18">
        <v>0</v>
      </c>
      <c r="CC10">
        <v>1</v>
      </c>
      <c r="CD10" s="18">
        <v>0</v>
      </c>
      <c r="CE10" s="18">
        <v>0</v>
      </c>
      <c r="CF10">
        <v>0</v>
      </c>
      <c r="CG10">
        <v>0</v>
      </c>
      <c r="CH10" s="18">
        <v>1</v>
      </c>
      <c r="CI10">
        <v>0</v>
      </c>
      <c r="CJ10" s="18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 s="18">
        <v>0</v>
      </c>
      <c r="CW10" t="s">
        <v>397</v>
      </c>
    </row>
    <row r="11" spans="1:103" ht="14.45" customHeight="1" x14ac:dyDescent="0.25">
      <c r="A11">
        <v>10</v>
      </c>
      <c r="B11">
        <v>1</v>
      </c>
      <c r="C11" s="25" t="s">
        <v>261</v>
      </c>
      <c r="D11" s="12">
        <v>6.4</v>
      </c>
      <c r="E11" s="14"/>
      <c r="F11" s="7">
        <v>11</v>
      </c>
      <c r="H11" s="16"/>
      <c r="I11" s="11"/>
      <c r="J11" s="39"/>
      <c r="K11" s="39"/>
      <c r="L11" s="39"/>
      <c r="M11" s="39"/>
      <c r="N11" s="42">
        <v>0</v>
      </c>
      <c r="O11" s="8">
        <v>0</v>
      </c>
      <c r="P11" s="9">
        <v>0</v>
      </c>
      <c r="Q11" s="9">
        <v>0</v>
      </c>
      <c r="R11" s="8">
        <v>0</v>
      </c>
      <c r="S11" s="9">
        <v>0</v>
      </c>
      <c r="T11" s="9">
        <v>0</v>
      </c>
      <c r="U11" s="8">
        <v>1</v>
      </c>
      <c r="V11" s="9">
        <v>0</v>
      </c>
      <c r="W11" s="9">
        <v>0</v>
      </c>
      <c r="X11" s="9">
        <v>0</v>
      </c>
      <c r="Y11" s="8">
        <v>1</v>
      </c>
      <c r="Z11" s="9">
        <v>0</v>
      </c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v>635</v>
      </c>
      <c r="AI11" s="9">
        <v>7</v>
      </c>
      <c r="AK11" s="7">
        <v>7</v>
      </c>
      <c r="AL11" s="7" t="s">
        <v>433</v>
      </c>
      <c r="AM11" s="9">
        <v>1</v>
      </c>
      <c r="AN11" s="9">
        <v>0</v>
      </c>
      <c r="AO11" s="8">
        <v>0</v>
      </c>
      <c r="AP11" s="9">
        <v>1</v>
      </c>
      <c r="AQ11" s="31">
        <v>0</v>
      </c>
      <c r="AR11" s="9">
        <v>1</v>
      </c>
      <c r="AS11" s="9">
        <v>0</v>
      </c>
      <c r="AT11" s="31">
        <v>0</v>
      </c>
      <c r="AU11" s="21">
        <v>1990</v>
      </c>
      <c r="AV11" s="23"/>
      <c r="AW11" s="39">
        <v>0.34599999999999997</v>
      </c>
      <c r="AX11" s="39">
        <v>0.34599999999999997</v>
      </c>
      <c r="AY11" s="39">
        <v>0.17499999999999999</v>
      </c>
      <c r="AZ11" s="39">
        <v>0.13450000000000001</v>
      </c>
      <c r="BA11" s="57">
        <v>0.79400000000000004</v>
      </c>
      <c r="BB11" s="18">
        <v>0.20599999999999999</v>
      </c>
      <c r="BC11">
        <v>1</v>
      </c>
      <c r="BD11" s="54">
        <v>0</v>
      </c>
      <c r="BE11">
        <v>1</v>
      </c>
      <c r="BF11" s="18">
        <v>0</v>
      </c>
      <c r="BG11" t="s">
        <v>433</v>
      </c>
      <c r="BH11" s="18" t="s">
        <v>433</v>
      </c>
      <c r="BI11">
        <v>1</v>
      </c>
      <c r="BJ11" s="18">
        <v>0</v>
      </c>
      <c r="BK11" s="18" t="s">
        <v>260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 s="18">
        <v>0</v>
      </c>
      <c r="BS11">
        <v>1</v>
      </c>
      <c r="BT11">
        <v>0</v>
      </c>
      <c r="BU11" s="18">
        <v>0</v>
      </c>
      <c r="BX11" s="25">
        <v>40</v>
      </c>
      <c r="BY11">
        <v>1</v>
      </c>
      <c r="BZ11">
        <v>0</v>
      </c>
      <c r="CA11">
        <v>0</v>
      </c>
      <c r="CB11" s="18">
        <v>0</v>
      </c>
      <c r="CC11">
        <v>1</v>
      </c>
      <c r="CD11" s="18">
        <v>0</v>
      </c>
      <c r="CE11" s="18">
        <v>0</v>
      </c>
      <c r="CF11">
        <v>0</v>
      </c>
      <c r="CG11">
        <v>0</v>
      </c>
      <c r="CH11" s="18">
        <v>1</v>
      </c>
      <c r="CI11">
        <v>0</v>
      </c>
      <c r="CJ11" s="18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18">
        <v>0</v>
      </c>
      <c r="CW11" t="s">
        <v>397</v>
      </c>
    </row>
    <row r="12" spans="1:103" ht="14.45" customHeight="1" x14ac:dyDescent="0.25">
      <c r="A12">
        <v>11</v>
      </c>
      <c r="B12">
        <v>1</v>
      </c>
      <c r="C12" s="25" t="s">
        <v>261</v>
      </c>
      <c r="D12" s="12">
        <v>8</v>
      </c>
      <c r="E12" s="14"/>
      <c r="F12" s="7">
        <v>8</v>
      </c>
      <c r="H12" s="16"/>
      <c r="I12" s="11"/>
      <c r="J12" s="39"/>
      <c r="K12" s="39"/>
      <c r="L12" s="39"/>
      <c r="M12" s="39"/>
      <c r="N12" s="42">
        <v>0</v>
      </c>
      <c r="O12" s="8">
        <v>0</v>
      </c>
      <c r="P12" s="9">
        <v>0</v>
      </c>
      <c r="Q12" s="9">
        <v>0</v>
      </c>
      <c r="R12" s="8">
        <v>0</v>
      </c>
      <c r="S12" s="9">
        <v>0</v>
      </c>
      <c r="T12" s="9">
        <v>0</v>
      </c>
      <c r="U12" s="8">
        <v>0</v>
      </c>
      <c r="V12" s="9">
        <v>1</v>
      </c>
      <c r="W12" s="9">
        <v>0</v>
      </c>
      <c r="X12" s="9">
        <v>0</v>
      </c>
      <c r="Y12" s="8">
        <v>1</v>
      </c>
      <c r="Z12" s="9">
        <v>0</v>
      </c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v>261</v>
      </c>
      <c r="AI12" s="9">
        <v>7</v>
      </c>
      <c r="AK12" s="7">
        <v>7</v>
      </c>
      <c r="AL12" s="7" t="s">
        <v>433</v>
      </c>
      <c r="AM12" s="9">
        <v>1</v>
      </c>
      <c r="AN12" s="9">
        <v>0</v>
      </c>
      <c r="AO12" s="8">
        <v>0</v>
      </c>
      <c r="AP12" s="9">
        <v>1</v>
      </c>
      <c r="AQ12" s="31">
        <v>0</v>
      </c>
      <c r="AR12" s="9">
        <v>1</v>
      </c>
      <c r="AS12" s="9">
        <v>0</v>
      </c>
      <c r="AT12" s="31">
        <v>0</v>
      </c>
      <c r="AU12" s="21">
        <v>1990</v>
      </c>
      <c r="AV12" s="23"/>
      <c r="AW12" s="39">
        <v>0.34599999999999997</v>
      </c>
      <c r="AX12" s="39">
        <v>0.34599999999999997</v>
      </c>
      <c r="AY12" s="39">
        <v>0.17499999999999999</v>
      </c>
      <c r="AZ12" s="39">
        <v>0.13450000000000001</v>
      </c>
      <c r="BA12" s="57">
        <v>0.79400000000000004</v>
      </c>
      <c r="BB12" s="18">
        <v>0.20599999999999999</v>
      </c>
      <c r="BC12">
        <v>0</v>
      </c>
      <c r="BD12" s="54">
        <v>1</v>
      </c>
      <c r="BE12">
        <v>1</v>
      </c>
      <c r="BF12" s="18">
        <v>0</v>
      </c>
      <c r="BG12" t="s">
        <v>433</v>
      </c>
      <c r="BH12" s="18" t="s">
        <v>433</v>
      </c>
      <c r="BI12">
        <v>1</v>
      </c>
      <c r="BJ12" s="18">
        <v>0</v>
      </c>
      <c r="BK12" s="18" t="s">
        <v>260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 s="18">
        <v>0</v>
      </c>
      <c r="BS12">
        <v>1</v>
      </c>
      <c r="BT12">
        <v>0</v>
      </c>
      <c r="BU12" s="18">
        <v>0</v>
      </c>
      <c r="BX12" s="25">
        <v>40</v>
      </c>
      <c r="BY12">
        <v>1</v>
      </c>
      <c r="BZ12">
        <v>0</v>
      </c>
      <c r="CA12">
        <v>0</v>
      </c>
      <c r="CB12" s="18">
        <v>0</v>
      </c>
      <c r="CC12">
        <v>1</v>
      </c>
      <c r="CD12" s="18">
        <v>0</v>
      </c>
      <c r="CE12" s="18">
        <v>0</v>
      </c>
      <c r="CF12">
        <v>0</v>
      </c>
      <c r="CG12">
        <v>0</v>
      </c>
      <c r="CH12" s="18">
        <v>1</v>
      </c>
      <c r="CI12">
        <v>0</v>
      </c>
      <c r="CJ12" s="18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s="18">
        <v>0</v>
      </c>
      <c r="CW12" t="s">
        <v>397</v>
      </c>
    </row>
    <row r="13" spans="1:103" ht="14.45" customHeight="1" x14ac:dyDescent="0.25">
      <c r="A13">
        <v>12</v>
      </c>
      <c r="B13">
        <v>1</v>
      </c>
      <c r="C13" s="25" t="s">
        <v>261</v>
      </c>
      <c r="D13" s="12">
        <v>6.1</v>
      </c>
      <c r="E13" s="14"/>
      <c r="F13" s="7">
        <v>8.6999999999999993</v>
      </c>
      <c r="H13" s="16"/>
      <c r="I13" s="11"/>
      <c r="J13" s="39"/>
      <c r="K13" s="39"/>
      <c r="L13" s="39"/>
      <c r="M13" s="39"/>
      <c r="N13" s="42">
        <v>0</v>
      </c>
      <c r="O13" s="8">
        <v>0</v>
      </c>
      <c r="P13" s="9">
        <v>0</v>
      </c>
      <c r="Q13" s="9">
        <v>0</v>
      </c>
      <c r="R13" s="8">
        <v>0</v>
      </c>
      <c r="S13" s="9">
        <v>0</v>
      </c>
      <c r="T13" s="9">
        <v>0</v>
      </c>
      <c r="U13" s="8">
        <v>1</v>
      </c>
      <c r="V13" s="9">
        <v>0</v>
      </c>
      <c r="W13" s="9">
        <v>0</v>
      </c>
      <c r="X13" s="9">
        <v>0</v>
      </c>
      <c r="Y13" s="8">
        <v>0</v>
      </c>
      <c r="Z13" s="9">
        <v>1</v>
      </c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v>188</v>
      </c>
      <c r="AI13" s="9">
        <v>7</v>
      </c>
      <c r="AK13" s="7">
        <v>7</v>
      </c>
      <c r="AL13" s="7" t="s">
        <v>433</v>
      </c>
      <c r="AM13" s="9">
        <v>1</v>
      </c>
      <c r="AN13" s="9">
        <v>0</v>
      </c>
      <c r="AO13" s="8">
        <v>0</v>
      </c>
      <c r="AP13" s="9">
        <v>1</v>
      </c>
      <c r="AQ13" s="31">
        <v>0</v>
      </c>
      <c r="AR13" s="9">
        <v>1</v>
      </c>
      <c r="AS13" s="9">
        <v>0</v>
      </c>
      <c r="AT13" s="31">
        <v>0</v>
      </c>
      <c r="AU13" s="21">
        <v>1990</v>
      </c>
      <c r="AV13" s="23"/>
      <c r="AW13" s="39">
        <v>0.34599999999999997</v>
      </c>
      <c r="AX13" s="39">
        <v>0.34599999999999997</v>
      </c>
      <c r="AY13" s="39">
        <v>0.17499999999999999</v>
      </c>
      <c r="AZ13" s="39">
        <v>0.13450000000000001</v>
      </c>
      <c r="BA13" s="57">
        <v>0.79400000000000004</v>
      </c>
      <c r="BB13" s="18">
        <v>0.20599999999999999</v>
      </c>
      <c r="BC13">
        <v>1</v>
      </c>
      <c r="BD13" s="54">
        <v>0</v>
      </c>
      <c r="BE13">
        <v>0</v>
      </c>
      <c r="BF13" s="18">
        <v>1</v>
      </c>
      <c r="BG13" t="s">
        <v>433</v>
      </c>
      <c r="BH13" s="18" t="s">
        <v>433</v>
      </c>
      <c r="BI13">
        <v>1</v>
      </c>
      <c r="BJ13" s="18">
        <v>0</v>
      </c>
      <c r="BK13" s="18" t="s">
        <v>260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 s="18">
        <v>0</v>
      </c>
      <c r="BS13">
        <v>1</v>
      </c>
      <c r="BT13">
        <v>0</v>
      </c>
      <c r="BU13" s="18">
        <v>0</v>
      </c>
      <c r="BX13" s="25">
        <v>40</v>
      </c>
      <c r="BY13">
        <v>1</v>
      </c>
      <c r="BZ13">
        <v>0</v>
      </c>
      <c r="CA13">
        <v>0</v>
      </c>
      <c r="CB13" s="18">
        <v>0</v>
      </c>
      <c r="CC13">
        <v>1</v>
      </c>
      <c r="CD13" s="18">
        <v>0</v>
      </c>
      <c r="CE13" s="18">
        <v>0</v>
      </c>
      <c r="CF13">
        <v>0</v>
      </c>
      <c r="CG13">
        <v>0</v>
      </c>
      <c r="CH13" s="18">
        <v>1</v>
      </c>
      <c r="CI13">
        <v>0</v>
      </c>
      <c r="CJ13" s="18">
        <v>0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18">
        <v>0</v>
      </c>
      <c r="CW13" t="s">
        <v>397</v>
      </c>
    </row>
    <row r="14" spans="1:103" ht="14.45" customHeight="1" x14ac:dyDescent="0.25">
      <c r="A14">
        <v>13</v>
      </c>
      <c r="B14">
        <v>1</v>
      </c>
      <c r="C14" s="55" t="s">
        <v>261</v>
      </c>
      <c r="D14" s="12">
        <v>7.5</v>
      </c>
      <c r="E14" s="14"/>
      <c r="F14" s="7">
        <v>9.1999999999999993</v>
      </c>
      <c r="H14" s="16"/>
      <c r="I14" s="11"/>
      <c r="J14" s="39"/>
      <c r="K14" s="39"/>
      <c r="L14" s="39"/>
      <c r="M14" s="39"/>
      <c r="N14" s="42">
        <v>0</v>
      </c>
      <c r="O14" s="8">
        <v>0</v>
      </c>
      <c r="P14" s="9">
        <v>0</v>
      </c>
      <c r="Q14" s="9">
        <v>0</v>
      </c>
      <c r="R14" s="8">
        <v>0</v>
      </c>
      <c r="S14" s="9">
        <v>0</v>
      </c>
      <c r="T14" s="9">
        <v>0</v>
      </c>
      <c r="U14" s="8">
        <v>0</v>
      </c>
      <c r="V14" s="9">
        <v>1</v>
      </c>
      <c r="W14" s="9">
        <v>0</v>
      </c>
      <c r="X14" s="9">
        <v>0</v>
      </c>
      <c r="Y14" s="8">
        <v>0</v>
      </c>
      <c r="Z14" s="9">
        <v>1</v>
      </c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v>130</v>
      </c>
      <c r="AI14" s="9">
        <v>7</v>
      </c>
      <c r="AK14" s="7">
        <v>7</v>
      </c>
      <c r="AL14" s="7" t="s">
        <v>433</v>
      </c>
      <c r="AM14" s="9">
        <v>1</v>
      </c>
      <c r="AN14" s="9">
        <v>0</v>
      </c>
      <c r="AO14" s="8">
        <v>0</v>
      </c>
      <c r="AP14" s="9">
        <v>1</v>
      </c>
      <c r="AQ14" s="31">
        <v>0</v>
      </c>
      <c r="AR14" s="9">
        <v>1</v>
      </c>
      <c r="AS14" s="9">
        <v>0</v>
      </c>
      <c r="AT14" s="31">
        <v>0</v>
      </c>
      <c r="AU14" s="21">
        <v>1990</v>
      </c>
      <c r="AV14" s="23"/>
      <c r="AW14" s="39">
        <v>0.34599999999999997</v>
      </c>
      <c r="AX14" s="39">
        <v>0.34599999999999997</v>
      </c>
      <c r="AY14" s="39">
        <v>0.17499999999999999</v>
      </c>
      <c r="AZ14" s="39">
        <v>0.13450000000000001</v>
      </c>
      <c r="BA14" s="57">
        <v>0.79400000000000004</v>
      </c>
      <c r="BB14" s="18">
        <v>0.20599999999999999</v>
      </c>
      <c r="BC14">
        <v>0</v>
      </c>
      <c r="BD14" s="54">
        <v>1</v>
      </c>
      <c r="BE14">
        <v>0</v>
      </c>
      <c r="BF14" s="18">
        <v>1</v>
      </c>
      <c r="BG14" t="s">
        <v>433</v>
      </c>
      <c r="BH14" s="18" t="s">
        <v>433</v>
      </c>
      <c r="BI14">
        <v>1</v>
      </c>
      <c r="BJ14" s="18">
        <v>0</v>
      </c>
      <c r="BK14" s="18" t="s">
        <v>260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 s="18">
        <v>0</v>
      </c>
      <c r="BS14">
        <v>1</v>
      </c>
      <c r="BT14">
        <v>0</v>
      </c>
      <c r="BU14" s="18">
        <v>0</v>
      </c>
      <c r="BX14" s="25">
        <v>40</v>
      </c>
      <c r="BY14">
        <v>1</v>
      </c>
      <c r="BZ14">
        <v>0</v>
      </c>
      <c r="CA14">
        <v>0</v>
      </c>
      <c r="CB14" s="18">
        <v>0</v>
      </c>
      <c r="CC14">
        <v>1</v>
      </c>
      <c r="CD14" s="18">
        <v>0</v>
      </c>
      <c r="CE14" s="18">
        <v>0</v>
      </c>
      <c r="CF14">
        <v>0</v>
      </c>
      <c r="CG14">
        <v>0</v>
      </c>
      <c r="CH14" s="18">
        <v>1</v>
      </c>
      <c r="CI14">
        <v>0</v>
      </c>
      <c r="CJ14" s="18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 s="18">
        <v>0</v>
      </c>
      <c r="CW14" t="s">
        <v>397</v>
      </c>
    </row>
    <row r="15" spans="1:103" x14ac:dyDescent="0.25">
      <c r="A15">
        <v>14</v>
      </c>
      <c r="B15">
        <v>2</v>
      </c>
      <c r="C15" s="25" t="s">
        <v>266</v>
      </c>
      <c r="D15" s="12">
        <v>6.1</v>
      </c>
      <c r="E15" s="14"/>
      <c r="F15" s="7">
        <v>17.2</v>
      </c>
      <c r="G15" s="7">
        <f t="shared" ref="G15:G78" si="0">D15-E15</f>
        <v>6.1</v>
      </c>
      <c r="H15" s="16">
        <f t="shared" ref="H15:H78" si="1">D15+E15</f>
        <v>6.1</v>
      </c>
      <c r="I15" s="11">
        <f t="shared" ref="I15:I78" si="2">IFERROR(F15/SQRT(F15^2+AJ15), "X")</f>
        <v>0.29744433544072479</v>
      </c>
      <c r="J15" s="39">
        <f t="shared" ref="J15:J78" si="3">IFERROR(SQRT((1-I15^2)/AJ15), "X")</f>
        <v>1.7293275316321213E-2</v>
      </c>
      <c r="K15" s="39">
        <f t="shared" ref="K15:K73" si="4">IFERROR(1/J15, "X")</f>
        <v>57.825945733727515</v>
      </c>
      <c r="L15" s="39">
        <f t="shared" ref="L15:L73" si="5">IFERROR(I15-J15, "X")</f>
        <v>0.28015106012440361</v>
      </c>
      <c r="M15" s="39">
        <f t="shared" ref="M15:M78" si="6">IFERROR(I15+J15, "X")</f>
        <v>0.31473761075704598</v>
      </c>
      <c r="N15" s="42">
        <v>1</v>
      </c>
      <c r="O15" s="8">
        <v>0</v>
      </c>
      <c r="P15" s="9">
        <v>0</v>
      </c>
      <c r="Q15" s="9">
        <v>0</v>
      </c>
      <c r="R15" s="8">
        <v>0</v>
      </c>
      <c r="S15" s="9">
        <v>0</v>
      </c>
      <c r="T15" s="9">
        <v>0</v>
      </c>
      <c r="U15" s="8">
        <v>0</v>
      </c>
      <c r="V15" s="9">
        <v>0</v>
      </c>
      <c r="W15" s="9">
        <v>0</v>
      </c>
      <c r="X15" s="9">
        <v>0</v>
      </c>
      <c r="Y15" s="8">
        <v>0</v>
      </c>
      <c r="Z15" s="9">
        <v>0</v>
      </c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v>3052</v>
      </c>
      <c r="AI15" s="9">
        <v>3</v>
      </c>
      <c r="AJ15" s="9">
        <f t="shared" ref="AJ15:AJ78" si="7">IFERROR(AH15-AI15-1, "X")</f>
        <v>3048</v>
      </c>
      <c r="AK15" s="7">
        <v>2.081</v>
      </c>
      <c r="AL15" s="7" t="s">
        <v>433</v>
      </c>
      <c r="AM15" s="9">
        <v>1</v>
      </c>
      <c r="AN15" s="9">
        <v>0</v>
      </c>
      <c r="AO15" s="8">
        <v>0</v>
      </c>
      <c r="AP15" s="9">
        <v>1</v>
      </c>
      <c r="AQ15" s="31">
        <v>0</v>
      </c>
      <c r="AR15" s="9">
        <v>1</v>
      </c>
      <c r="AS15" s="9">
        <v>0</v>
      </c>
      <c r="AT15" s="31">
        <v>0</v>
      </c>
      <c r="AU15" s="21">
        <v>1996</v>
      </c>
      <c r="AV15" s="23">
        <f t="shared" ref="AV15:AV73" si="8">LOG(AU15)</f>
        <v>3.3001605369513523</v>
      </c>
      <c r="AW15" s="39">
        <v>0.628</v>
      </c>
      <c r="AX15" s="39">
        <v>0.26100000000000001</v>
      </c>
      <c r="AY15" s="39">
        <v>9.7000000000000003E-2</v>
      </c>
      <c r="AZ15" s="39">
        <v>1.4E-2</v>
      </c>
      <c r="BA15" s="58" t="s">
        <v>433</v>
      </c>
      <c r="BB15" s="18" t="s">
        <v>433</v>
      </c>
      <c r="BC15" s="53" t="s">
        <v>433</v>
      </c>
      <c r="BD15" s="54" t="s">
        <v>433</v>
      </c>
      <c r="BE15" s="53" t="s">
        <v>433</v>
      </c>
      <c r="BF15" s="18" t="s">
        <v>433</v>
      </c>
      <c r="BG15" s="53" t="s">
        <v>433</v>
      </c>
      <c r="BH15" s="18" t="s">
        <v>433</v>
      </c>
      <c r="BI15">
        <v>0</v>
      </c>
      <c r="BJ15" s="18">
        <v>1</v>
      </c>
      <c r="BK15" s="18" t="s">
        <v>263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 s="18">
        <v>1</v>
      </c>
      <c r="BS15">
        <v>0</v>
      </c>
      <c r="BT15">
        <v>1</v>
      </c>
      <c r="BU15" s="18">
        <v>0</v>
      </c>
      <c r="BV15" t="s">
        <v>397</v>
      </c>
      <c r="BW15" t="s">
        <v>397</v>
      </c>
      <c r="BX15" s="25" t="s">
        <v>433</v>
      </c>
      <c r="BY15">
        <v>1</v>
      </c>
      <c r="BZ15">
        <v>0</v>
      </c>
      <c r="CA15">
        <v>0</v>
      </c>
      <c r="CB15" s="18">
        <v>0</v>
      </c>
      <c r="CC15">
        <v>1</v>
      </c>
      <c r="CD15" s="18">
        <v>0</v>
      </c>
      <c r="CE15" s="18">
        <v>0</v>
      </c>
      <c r="CF15">
        <v>0</v>
      </c>
      <c r="CG15">
        <v>0</v>
      </c>
      <c r="CH15" s="18">
        <v>1</v>
      </c>
      <c r="CI15">
        <v>0</v>
      </c>
      <c r="CJ15" s="18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 s="18">
        <v>0</v>
      </c>
      <c r="CV15" t="s">
        <v>397</v>
      </c>
      <c r="CW15" t="s">
        <v>397</v>
      </c>
      <c r="CX15" t="s">
        <v>397</v>
      </c>
      <c r="CY15" s="25" t="s">
        <v>397</v>
      </c>
    </row>
    <row r="16" spans="1:103" x14ac:dyDescent="0.25">
      <c r="A16">
        <v>18</v>
      </c>
      <c r="B16">
        <v>2</v>
      </c>
      <c r="C16" s="25" t="s">
        <v>266</v>
      </c>
      <c r="D16" s="12">
        <v>5.96</v>
      </c>
      <c r="E16" s="14"/>
      <c r="F16" s="7">
        <v>15</v>
      </c>
      <c r="G16" s="7">
        <f t="shared" si="0"/>
        <v>5.96</v>
      </c>
      <c r="H16" s="16">
        <f t="shared" si="1"/>
        <v>5.96</v>
      </c>
      <c r="I16" s="11">
        <f t="shared" si="2"/>
        <v>0.2874533924124073</v>
      </c>
      <c r="J16" s="39">
        <f t="shared" si="3"/>
        <v>1.9163559494160484E-2</v>
      </c>
      <c r="K16" s="39">
        <f t="shared" si="4"/>
        <v>52.182372502599002</v>
      </c>
      <c r="L16" s="39">
        <f t="shared" si="5"/>
        <v>0.26828983291824682</v>
      </c>
      <c r="M16" s="39">
        <f t="shared" si="6"/>
        <v>0.30661695190656779</v>
      </c>
      <c r="N16" s="42">
        <v>0</v>
      </c>
      <c r="O16" s="8">
        <v>0</v>
      </c>
      <c r="P16" s="9">
        <v>0</v>
      </c>
      <c r="Q16" s="9">
        <v>0</v>
      </c>
      <c r="R16" s="8">
        <v>0</v>
      </c>
      <c r="S16" s="9">
        <v>0</v>
      </c>
      <c r="T16" s="9">
        <v>0</v>
      </c>
      <c r="U16" s="8">
        <v>1</v>
      </c>
      <c r="V16" s="9">
        <v>0</v>
      </c>
      <c r="W16" s="9">
        <v>0</v>
      </c>
      <c r="X16" s="9">
        <v>0</v>
      </c>
      <c r="Y16" s="8">
        <v>0</v>
      </c>
      <c r="Z16" s="9">
        <v>0</v>
      </c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v>2502</v>
      </c>
      <c r="AI16" s="9">
        <v>3</v>
      </c>
      <c r="AJ16" s="9">
        <f t="shared" si="7"/>
        <v>2498</v>
      </c>
      <c r="AK16" s="7">
        <v>2.081</v>
      </c>
      <c r="AL16" s="7" t="s">
        <v>433</v>
      </c>
      <c r="AM16" s="9">
        <v>1</v>
      </c>
      <c r="AN16" s="9">
        <v>0</v>
      </c>
      <c r="AO16" s="8">
        <v>0</v>
      </c>
      <c r="AP16" s="9">
        <v>1</v>
      </c>
      <c r="AQ16" s="31">
        <v>0</v>
      </c>
      <c r="AR16" s="9">
        <v>1</v>
      </c>
      <c r="AS16" s="9">
        <v>0</v>
      </c>
      <c r="AT16" s="31">
        <v>0</v>
      </c>
      <c r="AU16" s="21">
        <v>1996</v>
      </c>
      <c r="AV16" s="23">
        <f t="shared" si="8"/>
        <v>3.3001605369513523</v>
      </c>
      <c r="AW16" s="39">
        <v>0.628</v>
      </c>
      <c r="AX16" s="39">
        <v>0.26100000000000001</v>
      </c>
      <c r="AY16" s="39">
        <v>9.7000000000000003E-2</v>
      </c>
      <c r="AZ16" s="39">
        <v>1.4E-2</v>
      </c>
      <c r="BA16" s="58" t="s">
        <v>433</v>
      </c>
      <c r="BB16" s="18" t="s">
        <v>433</v>
      </c>
      <c r="BC16">
        <v>1</v>
      </c>
      <c r="BD16" s="54">
        <v>0</v>
      </c>
      <c r="BE16" s="53" t="s">
        <v>433</v>
      </c>
      <c r="BF16" s="18" t="s">
        <v>433</v>
      </c>
      <c r="BG16" t="s">
        <v>433</v>
      </c>
      <c r="BH16" s="18" t="s">
        <v>433</v>
      </c>
      <c r="BI16">
        <v>0</v>
      </c>
      <c r="BJ16" s="18">
        <v>1</v>
      </c>
      <c r="BK16" s="18" t="s">
        <v>263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s="18">
        <v>1</v>
      </c>
      <c r="BS16">
        <v>0</v>
      </c>
      <c r="BT16">
        <v>1</v>
      </c>
      <c r="BU16" s="18">
        <v>0</v>
      </c>
      <c r="BV16" t="s">
        <v>397</v>
      </c>
      <c r="BW16" t="s">
        <v>397</v>
      </c>
      <c r="BX16" s="25" t="s">
        <v>433</v>
      </c>
      <c r="BY16">
        <v>1</v>
      </c>
      <c r="BZ16">
        <v>0</v>
      </c>
      <c r="CA16">
        <v>0</v>
      </c>
      <c r="CB16" s="18">
        <v>0</v>
      </c>
      <c r="CC16">
        <v>1</v>
      </c>
      <c r="CD16" s="18">
        <v>0</v>
      </c>
      <c r="CE16" s="18">
        <v>0</v>
      </c>
      <c r="CF16">
        <v>0</v>
      </c>
      <c r="CG16">
        <v>0</v>
      </c>
      <c r="CH16" s="18">
        <v>1</v>
      </c>
      <c r="CI16">
        <v>0</v>
      </c>
      <c r="CJ16" s="18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 s="18">
        <v>0</v>
      </c>
      <c r="CV16" t="s">
        <v>397</v>
      </c>
      <c r="CW16" t="s">
        <v>397</v>
      </c>
      <c r="CX16" t="s">
        <v>397</v>
      </c>
      <c r="CY16" s="25" t="s">
        <v>397</v>
      </c>
    </row>
    <row r="17" spans="1:103" x14ac:dyDescent="0.25">
      <c r="A17">
        <v>19</v>
      </c>
      <c r="B17">
        <v>2</v>
      </c>
      <c r="C17" s="55" t="s">
        <v>266</v>
      </c>
      <c r="D17" s="12">
        <v>6.29</v>
      </c>
      <c r="E17" s="14"/>
      <c r="F17" s="7">
        <v>8.1</v>
      </c>
      <c r="G17" s="7">
        <f t="shared" si="0"/>
        <v>6.29</v>
      </c>
      <c r="H17" s="16">
        <f t="shared" si="1"/>
        <v>6.29</v>
      </c>
      <c r="I17" s="11">
        <f t="shared" si="2"/>
        <v>0.32752746967299678</v>
      </c>
      <c r="J17" s="39">
        <f t="shared" si="3"/>
        <v>4.0435490083086029E-2</v>
      </c>
      <c r="K17" s="39">
        <f t="shared" si="4"/>
        <v>24.730750089716242</v>
      </c>
      <c r="L17" s="39">
        <f t="shared" si="5"/>
        <v>0.28709197958991073</v>
      </c>
      <c r="M17" s="39">
        <f t="shared" si="6"/>
        <v>0.36796295975608284</v>
      </c>
      <c r="N17" s="42">
        <v>0</v>
      </c>
      <c r="O17" s="8">
        <v>0</v>
      </c>
      <c r="P17" s="9">
        <v>0</v>
      </c>
      <c r="Q17" s="9">
        <v>0</v>
      </c>
      <c r="R17" s="8">
        <v>0</v>
      </c>
      <c r="S17" s="9">
        <v>0</v>
      </c>
      <c r="T17" s="9">
        <v>0</v>
      </c>
      <c r="U17" s="8">
        <v>0</v>
      </c>
      <c r="V17" s="9">
        <v>1</v>
      </c>
      <c r="W17" s="9">
        <v>0</v>
      </c>
      <c r="X17" s="9">
        <v>0</v>
      </c>
      <c r="Y17" s="8">
        <v>0</v>
      </c>
      <c r="Z17" s="9">
        <v>0</v>
      </c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v>550</v>
      </c>
      <c r="AI17" s="9">
        <v>3</v>
      </c>
      <c r="AJ17" s="9">
        <f t="shared" si="7"/>
        <v>546</v>
      </c>
      <c r="AK17" s="7">
        <v>2.081</v>
      </c>
      <c r="AL17" s="7" t="s">
        <v>433</v>
      </c>
      <c r="AM17" s="9">
        <v>1</v>
      </c>
      <c r="AN17" s="9">
        <v>0</v>
      </c>
      <c r="AO17" s="8">
        <v>0</v>
      </c>
      <c r="AP17" s="9">
        <v>1</v>
      </c>
      <c r="AQ17" s="31">
        <v>0</v>
      </c>
      <c r="AR17" s="9">
        <v>1</v>
      </c>
      <c r="AS17" s="9">
        <v>0</v>
      </c>
      <c r="AT17" s="31">
        <v>0</v>
      </c>
      <c r="AU17" s="21">
        <v>1996</v>
      </c>
      <c r="AV17" s="23">
        <f t="shared" si="8"/>
        <v>3.3001605369513523</v>
      </c>
      <c r="AW17" s="39">
        <v>0.628</v>
      </c>
      <c r="AX17" s="39">
        <v>0.26100000000000001</v>
      </c>
      <c r="AY17" s="39">
        <v>9.7000000000000003E-2</v>
      </c>
      <c r="AZ17" s="39">
        <v>1.4E-2</v>
      </c>
      <c r="BA17" s="58" t="s">
        <v>433</v>
      </c>
      <c r="BB17" s="18" t="s">
        <v>433</v>
      </c>
      <c r="BC17">
        <v>0</v>
      </c>
      <c r="BD17" s="54">
        <v>1</v>
      </c>
      <c r="BE17" s="53" t="s">
        <v>433</v>
      </c>
      <c r="BF17" s="18" t="s">
        <v>433</v>
      </c>
      <c r="BG17" t="s">
        <v>433</v>
      </c>
      <c r="BH17" s="18" t="s">
        <v>433</v>
      </c>
      <c r="BI17">
        <v>0</v>
      </c>
      <c r="BJ17" s="18">
        <v>1</v>
      </c>
      <c r="BK17" s="18" t="s">
        <v>263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s="18">
        <v>1</v>
      </c>
      <c r="BS17">
        <v>0</v>
      </c>
      <c r="BT17">
        <v>1</v>
      </c>
      <c r="BU17" s="18">
        <v>0</v>
      </c>
      <c r="BV17" t="s">
        <v>397</v>
      </c>
      <c r="BW17" t="s">
        <v>397</v>
      </c>
      <c r="BX17" s="25" t="s">
        <v>433</v>
      </c>
      <c r="BY17">
        <v>1</v>
      </c>
      <c r="BZ17">
        <v>0</v>
      </c>
      <c r="CA17">
        <v>0</v>
      </c>
      <c r="CB17" s="18">
        <v>0</v>
      </c>
      <c r="CC17">
        <v>1</v>
      </c>
      <c r="CD17" s="18">
        <v>0</v>
      </c>
      <c r="CE17" s="18">
        <v>0</v>
      </c>
      <c r="CF17">
        <v>0</v>
      </c>
      <c r="CG17">
        <v>0</v>
      </c>
      <c r="CH17" s="18">
        <v>1</v>
      </c>
      <c r="CI17">
        <v>0</v>
      </c>
      <c r="CJ17" s="18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18">
        <v>0</v>
      </c>
      <c r="CV17" t="s">
        <v>397</v>
      </c>
      <c r="CW17" t="s">
        <v>397</v>
      </c>
      <c r="CX17" t="s">
        <v>397</v>
      </c>
      <c r="CY17" s="25" t="s">
        <v>397</v>
      </c>
    </row>
    <row r="18" spans="1:103" x14ac:dyDescent="0.25">
      <c r="A18">
        <v>20</v>
      </c>
      <c r="B18">
        <v>3</v>
      </c>
      <c r="C18" s="25" t="s">
        <v>172</v>
      </c>
      <c r="D18" s="12">
        <v>4.8</v>
      </c>
      <c r="E18" s="14"/>
      <c r="F18" s="7">
        <v>383.67899999999997</v>
      </c>
      <c r="G18" s="7">
        <f t="shared" si="0"/>
        <v>4.8</v>
      </c>
      <c r="H18" s="16">
        <f t="shared" si="1"/>
        <v>4.8</v>
      </c>
      <c r="I18" s="11">
        <f t="shared" si="2"/>
        <v>0.70796523892795582</v>
      </c>
      <c r="J18" s="39">
        <f t="shared" si="3"/>
        <v>1.8452019498798632E-3</v>
      </c>
      <c r="K18" s="39">
        <f t="shared" si="4"/>
        <v>541.94609975623951</v>
      </c>
      <c r="L18" s="39">
        <f t="shared" si="5"/>
        <v>0.7061200369780759</v>
      </c>
      <c r="M18" s="39">
        <f t="shared" si="6"/>
        <v>0.70981044087783574</v>
      </c>
      <c r="N18" s="42">
        <v>1</v>
      </c>
      <c r="O18" s="8">
        <v>0</v>
      </c>
      <c r="P18" s="9">
        <v>0</v>
      </c>
      <c r="Q18" s="9">
        <v>0</v>
      </c>
      <c r="R18" s="8">
        <v>0</v>
      </c>
      <c r="S18" s="9">
        <v>0</v>
      </c>
      <c r="T18" s="9">
        <v>0</v>
      </c>
      <c r="U18" s="8">
        <v>0</v>
      </c>
      <c r="V18" s="9">
        <v>0</v>
      </c>
      <c r="W18" s="9">
        <v>0</v>
      </c>
      <c r="X18" s="9">
        <v>0</v>
      </c>
      <c r="Y18" s="8">
        <v>0</v>
      </c>
      <c r="Z18" s="9">
        <v>0</v>
      </c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v>146499</v>
      </c>
      <c r="AI18" s="9">
        <v>2</v>
      </c>
      <c r="AJ18" s="9">
        <f t="shared" si="7"/>
        <v>146496</v>
      </c>
      <c r="AK18" s="7">
        <v>12.9</v>
      </c>
      <c r="AL18" s="7">
        <v>12.59</v>
      </c>
      <c r="AM18" s="9">
        <v>1</v>
      </c>
      <c r="AN18" s="9">
        <v>0</v>
      </c>
      <c r="AO18" s="8">
        <v>0</v>
      </c>
      <c r="AP18" s="9">
        <v>0</v>
      </c>
      <c r="AQ18" s="31">
        <v>1</v>
      </c>
      <c r="AR18" s="9">
        <v>1</v>
      </c>
      <c r="AS18" s="9">
        <v>0</v>
      </c>
      <c r="AT18" s="31">
        <v>0</v>
      </c>
      <c r="AU18" s="21">
        <v>2010</v>
      </c>
      <c r="AV18" s="23">
        <f t="shared" si="8"/>
        <v>3.3031960574204891</v>
      </c>
      <c r="AW18" s="39">
        <v>1.2969371804585697E-2</v>
      </c>
      <c r="AX18" s="39">
        <v>0.21547587355545089</v>
      </c>
      <c r="AY18" s="39">
        <v>0.27203598659376516</v>
      </c>
      <c r="AZ18" s="39">
        <v>0.49951876804619827</v>
      </c>
      <c r="BA18" s="57">
        <v>1</v>
      </c>
      <c r="BB18" s="18">
        <v>0</v>
      </c>
      <c r="BC18">
        <v>0.43</v>
      </c>
      <c r="BD18" s="54">
        <v>0.56999999999999995</v>
      </c>
      <c r="BE18">
        <v>0</v>
      </c>
      <c r="BF18" s="18">
        <v>1</v>
      </c>
      <c r="BG18" t="s">
        <v>433</v>
      </c>
      <c r="BH18" s="18" t="s">
        <v>433</v>
      </c>
      <c r="BI18">
        <v>0</v>
      </c>
      <c r="BJ18" s="18">
        <v>1</v>
      </c>
      <c r="BK18" s="18" t="s">
        <v>170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 s="18">
        <v>0</v>
      </c>
      <c r="BS18">
        <v>1</v>
      </c>
      <c r="BT18">
        <v>0</v>
      </c>
      <c r="BU18" s="18">
        <v>0</v>
      </c>
      <c r="BV18" t="s">
        <v>397</v>
      </c>
      <c r="BW18" t="s">
        <v>397</v>
      </c>
      <c r="BX18" s="25">
        <v>37.65</v>
      </c>
      <c r="BY18">
        <v>1</v>
      </c>
      <c r="BZ18">
        <v>0</v>
      </c>
      <c r="CA18">
        <v>0</v>
      </c>
      <c r="CB18" s="18">
        <v>0</v>
      </c>
      <c r="CC18">
        <v>1</v>
      </c>
      <c r="CD18" s="18">
        <v>0</v>
      </c>
      <c r="CE18" s="18">
        <v>0</v>
      </c>
      <c r="CF18">
        <v>0</v>
      </c>
      <c r="CG18">
        <v>0</v>
      </c>
      <c r="CH18" s="18">
        <v>1</v>
      </c>
      <c r="CI18">
        <v>0</v>
      </c>
      <c r="CJ18" s="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18">
        <v>0</v>
      </c>
      <c r="CV18" t="s">
        <v>397</v>
      </c>
      <c r="CW18" t="s">
        <v>397</v>
      </c>
      <c r="CX18" t="s">
        <v>397</v>
      </c>
      <c r="CY18" s="25" t="s">
        <v>397</v>
      </c>
    </row>
    <row r="19" spans="1:103" x14ac:dyDescent="0.25">
      <c r="A19">
        <v>21</v>
      </c>
      <c r="B19">
        <v>3</v>
      </c>
      <c r="C19" s="25" t="s">
        <v>172</v>
      </c>
      <c r="D19" s="12">
        <v>5.0999999999999996</v>
      </c>
      <c r="E19" s="14"/>
      <c r="F19" s="7">
        <v>256.91800000000001</v>
      </c>
      <c r="G19" s="7">
        <f t="shared" si="0"/>
        <v>5.0999999999999996</v>
      </c>
      <c r="H19" s="16">
        <f t="shared" si="1"/>
        <v>5.0999999999999996</v>
      </c>
      <c r="I19" s="11">
        <f t="shared" si="2"/>
        <v>0.71516681246593439</v>
      </c>
      <c r="J19" s="39">
        <f t="shared" si="3"/>
        <v>2.7836384078419357E-3</v>
      </c>
      <c r="K19" s="39">
        <f t="shared" si="4"/>
        <v>359.24206146274128</v>
      </c>
      <c r="L19" s="39">
        <f t="shared" si="5"/>
        <v>0.71238317405809248</v>
      </c>
      <c r="M19" s="39">
        <f t="shared" si="6"/>
        <v>0.71795045087377629</v>
      </c>
      <c r="N19" s="42">
        <v>0</v>
      </c>
      <c r="O19" s="8">
        <v>0</v>
      </c>
      <c r="P19" s="9">
        <v>0</v>
      </c>
      <c r="Q19" s="9">
        <v>0</v>
      </c>
      <c r="R19" s="8">
        <v>0</v>
      </c>
      <c r="S19" s="9">
        <v>0</v>
      </c>
      <c r="T19" s="9">
        <v>0</v>
      </c>
      <c r="U19" s="8">
        <v>1</v>
      </c>
      <c r="V19" s="9">
        <v>0</v>
      </c>
      <c r="W19" s="9">
        <v>0</v>
      </c>
      <c r="X19" s="9">
        <v>0</v>
      </c>
      <c r="Y19" s="8">
        <v>0</v>
      </c>
      <c r="Z19" s="9">
        <v>0</v>
      </c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v>63051</v>
      </c>
      <c r="AI19" s="9">
        <v>2</v>
      </c>
      <c r="AJ19" s="9">
        <f t="shared" si="7"/>
        <v>63048</v>
      </c>
      <c r="AK19" s="7">
        <v>11.89</v>
      </c>
      <c r="AL19" s="7">
        <v>14.45</v>
      </c>
      <c r="AM19" s="9">
        <v>1</v>
      </c>
      <c r="AN19" s="9">
        <v>0</v>
      </c>
      <c r="AO19" s="8">
        <v>0</v>
      </c>
      <c r="AP19" s="9">
        <v>0</v>
      </c>
      <c r="AQ19" s="31">
        <v>1</v>
      </c>
      <c r="AR19" s="9">
        <v>1</v>
      </c>
      <c r="AS19" s="9">
        <v>0</v>
      </c>
      <c r="AT19" s="31">
        <v>0</v>
      </c>
      <c r="AU19" s="21">
        <v>2010</v>
      </c>
      <c r="AV19" s="23">
        <f t="shared" si="8"/>
        <v>3.3031960574204891</v>
      </c>
      <c r="AW19" s="39">
        <v>2.4900477391318138E-2</v>
      </c>
      <c r="AX19" s="39">
        <v>0.33282580767949754</v>
      </c>
      <c r="AY19" s="39">
        <v>0.25100315617515978</v>
      </c>
      <c r="AZ19" s="39">
        <v>0.3912705587540245</v>
      </c>
      <c r="BA19" s="57">
        <v>1</v>
      </c>
      <c r="BB19" s="18">
        <v>0</v>
      </c>
      <c r="BC19">
        <v>1</v>
      </c>
      <c r="BD19" s="54">
        <v>0</v>
      </c>
      <c r="BE19">
        <v>0</v>
      </c>
      <c r="BF19" s="18">
        <v>1</v>
      </c>
      <c r="BG19" t="s">
        <v>433</v>
      </c>
      <c r="BH19" s="18" t="s">
        <v>433</v>
      </c>
      <c r="BI19">
        <v>0</v>
      </c>
      <c r="BJ19" s="18">
        <v>1</v>
      </c>
      <c r="BK19" s="18" t="s">
        <v>170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 s="18">
        <v>0</v>
      </c>
      <c r="BS19">
        <v>1</v>
      </c>
      <c r="BT19">
        <v>0</v>
      </c>
      <c r="BU19" s="18">
        <v>0</v>
      </c>
      <c r="BV19" t="s">
        <v>397</v>
      </c>
      <c r="BW19" t="s">
        <v>397</v>
      </c>
      <c r="BX19" s="25">
        <v>38.049999999999997</v>
      </c>
      <c r="BY19">
        <v>1</v>
      </c>
      <c r="BZ19">
        <v>0</v>
      </c>
      <c r="CA19">
        <v>0</v>
      </c>
      <c r="CB19" s="18">
        <v>0</v>
      </c>
      <c r="CC19">
        <v>1</v>
      </c>
      <c r="CD19" s="18">
        <v>0</v>
      </c>
      <c r="CE19" s="18">
        <v>0</v>
      </c>
      <c r="CF19">
        <v>0</v>
      </c>
      <c r="CG19">
        <v>0</v>
      </c>
      <c r="CH19" s="18">
        <v>1</v>
      </c>
      <c r="CI19">
        <v>0</v>
      </c>
      <c r="CJ19" s="18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 s="18">
        <v>0</v>
      </c>
      <c r="CV19" t="s">
        <v>397</v>
      </c>
      <c r="CW19" t="s">
        <v>397</v>
      </c>
      <c r="CX19" t="s">
        <v>397</v>
      </c>
      <c r="CY19" s="25" t="s">
        <v>397</v>
      </c>
    </row>
    <row r="20" spans="1:103" x14ac:dyDescent="0.25">
      <c r="A20">
        <v>22</v>
      </c>
      <c r="B20">
        <v>3</v>
      </c>
      <c r="C20" s="25" t="s">
        <v>172</v>
      </c>
      <c r="D20" s="12">
        <v>5.7</v>
      </c>
      <c r="E20" s="14"/>
      <c r="F20" s="7">
        <v>379.88799999999998</v>
      </c>
      <c r="G20" s="7">
        <f t="shared" si="0"/>
        <v>5.7</v>
      </c>
      <c r="H20" s="16">
        <f t="shared" si="1"/>
        <v>5.7</v>
      </c>
      <c r="I20" s="11">
        <f t="shared" si="2"/>
        <v>0.79600711666517465</v>
      </c>
      <c r="J20" s="39">
        <f t="shared" si="3"/>
        <v>2.0953731538379066E-3</v>
      </c>
      <c r="K20" s="39">
        <f t="shared" si="4"/>
        <v>477.24196435770398</v>
      </c>
      <c r="L20" s="39">
        <f t="shared" si="5"/>
        <v>0.79391174351133675</v>
      </c>
      <c r="M20" s="39">
        <f t="shared" si="6"/>
        <v>0.79810248981901255</v>
      </c>
      <c r="N20" s="42">
        <v>0</v>
      </c>
      <c r="O20" s="8">
        <v>0</v>
      </c>
      <c r="P20" s="9">
        <v>0</v>
      </c>
      <c r="Q20" s="9">
        <v>0</v>
      </c>
      <c r="R20" s="8">
        <v>0</v>
      </c>
      <c r="S20" s="9">
        <v>0</v>
      </c>
      <c r="T20" s="9">
        <v>0</v>
      </c>
      <c r="U20" s="8">
        <v>0</v>
      </c>
      <c r="V20" s="9">
        <v>1</v>
      </c>
      <c r="W20" s="9">
        <v>0</v>
      </c>
      <c r="X20" s="9">
        <v>0</v>
      </c>
      <c r="Y20" s="8">
        <v>0</v>
      </c>
      <c r="Z20" s="9">
        <v>0</v>
      </c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v>83448</v>
      </c>
      <c r="AI20" s="9">
        <v>2</v>
      </c>
      <c r="AJ20" s="9">
        <f t="shared" si="7"/>
        <v>83445</v>
      </c>
      <c r="AK20" s="7">
        <v>13.61</v>
      </c>
      <c r="AL20" s="7">
        <v>11.19</v>
      </c>
      <c r="AM20" s="9">
        <v>1</v>
      </c>
      <c r="AN20" s="9">
        <v>0</v>
      </c>
      <c r="AO20" s="8">
        <v>0</v>
      </c>
      <c r="AP20" s="9">
        <v>0</v>
      </c>
      <c r="AQ20" s="31">
        <v>1</v>
      </c>
      <c r="AR20" s="9">
        <v>1</v>
      </c>
      <c r="AS20" s="9">
        <v>0</v>
      </c>
      <c r="AT20" s="31">
        <v>0</v>
      </c>
      <c r="AU20" s="21">
        <v>2010</v>
      </c>
      <c r="AV20" s="23">
        <f t="shared" si="8"/>
        <v>3.3031960574204891</v>
      </c>
      <c r="AW20" s="39">
        <v>3.9545585274662065E-3</v>
      </c>
      <c r="AX20" s="39">
        <v>0.12680951011408303</v>
      </c>
      <c r="AY20" s="39">
        <v>0.28792781133160772</v>
      </c>
      <c r="AZ20" s="39">
        <v>0.58130812002684307</v>
      </c>
      <c r="BA20" s="57">
        <v>1</v>
      </c>
      <c r="BB20" s="18">
        <v>0</v>
      </c>
      <c r="BC20">
        <v>0</v>
      </c>
      <c r="BD20" s="54">
        <v>1</v>
      </c>
      <c r="BE20">
        <v>0</v>
      </c>
      <c r="BF20" s="18">
        <v>1</v>
      </c>
      <c r="BG20" t="s">
        <v>433</v>
      </c>
      <c r="BH20" s="18" t="s">
        <v>433</v>
      </c>
      <c r="BI20">
        <v>0</v>
      </c>
      <c r="BJ20" s="18">
        <v>1</v>
      </c>
      <c r="BK20" s="18" t="s">
        <v>170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 s="18">
        <v>0</v>
      </c>
      <c r="BS20">
        <v>1</v>
      </c>
      <c r="BT20">
        <v>0</v>
      </c>
      <c r="BU20" s="18">
        <v>0</v>
      </c>
      <c r="BV20" t="s">
        <v>397</v>
      </c>
      <c r="BW20" t="s">
        <v>397</v>
      </c>
      <c r="BX20" s="25">
        <v>38.380000000000003</v>
      </c>
      <c r="BY20">
        <v>1</v>
      </c>
      <c r="BZ20">
        <v>0</v>
      </c>
      <c r="CA20">
        <v>0</v>
      </c>
      <c r="CB20" s="18">
        <v>0</v>
      </c>
      <c r="CC20">
        <v>1</v>
      </c>
      <c r="CD20" s="18">
        <v>0</v>
      </c>
      <c r="CE20" s="18">
        <v>0</v>
      </c>
      <c r="CF20">
        <v>0</v>
      </c>
      <c r="CG20">
        <v>0</v>
      </c>
      <c r="CH20" s="18">
        <v>1</v>
      </c>
      <c r="CI20">
        <v>0</v>
      </c>
      <c r="CJ20" s="18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18">
        <v>0</v>
      </c>
      <c r="CV20" t="s">
        <v>397</v>
      </c>
      <c r="CW20" t="s">
        <v>397</v>
      </c>
      <c r="CX20" t="s">
        <v>397</v>
      </c>
      <c r="CY20" s="25" t="s">
        <v>397</v>
      </c>
    </row>
    <row r="21" spans="1:103" x14ac:dyDescent="0.25">
      <c r="A21">
        <v>23</v>
      </c>
      <c r="B21">
        <v>3</v>
      </c>
      <c r="C21" s="25" t="s">
        <v>172</v>
      </c>
      <c r="D21" s="12">
        <v>5.2</v>
      </c>
      <c r="E21" s="14"/>
      <c r="F21" s="7">
        <v>-209.26499999999999</v>
      </c>
      <c r="G21" s="7">
        <f t="shared" si="0"/>
        <v>5.2</v>
      </c>
      <c r="H21" s="16">
        <f t="shared" si="1"/>
        <v>5.2</v>
      </c>
      <c r="I21" s="11">
        <f t="shared" si="2"/>
        <v>-0.47972611578383878</v>
      </c>
      <c r="J21" s="39">
        <f t="shared" si="3"/>
        <v>2.292433592735712E-3</v>
      </c>
      <c r="K21" s="39">
        <f t="shared" si="4"/>
        <v>436.21765235373039</v>
      </c>
      <c r="L21" s="39">
        <f t="shared" si="5"/>
        <v>-0.48201854937657451</v>
      </c>
      <c r="M21" s="39">
        <f t="shared" si="6"/>
        <v>-0.47743368219110305</v>
      </c>
      <c r="N21" s="42">
        <v>1</v>
      </c>
      <c r="O21" s="8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8">
        <v>0</v>
      </c>
      <c r="V21" s="9">
        <v>0</v>
      </c>
      <c r="W21" s="9">
        <v>0</v>
      </c>
      <c r="X21" s="9">
        <v>0</v>
      </c>
      <c r="Y21" s="8">
        <v>0</v>
      </c>
      <c r="Z21" s="9">
        <v>0</v>
      </c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v>146499</v>
      </c>
      <c r="AI21" s="9">
        <v>4</v>
      </c>
      <c r="AJ21" s="9">
        <f t="shared" si="7"/>
        <v>146494</v>
      </c>
      <c r="AK21" s="7">
        <v>12.9</v>
      </c>
      <c r="AL21" s="7">
        <v>12.59</v>
      </c>
      <c r="AM21" s="9">
        <v>1</v>
      </c>
      <c r="AN21" s="9">
        <v>0</v>
      </c>
      <c r="AO21" s="8">
        <v>0</v>
      </c>
      <c r="AP21" s="9">
        <v>0</v>
      </c>
      <c r="AQ21" s="31">
        <v>1</v>
      </c>
      <c r="AR21" s="9">
        <v>1</v>
      </c>
      <c r="AS21" s="9">
        <v>0</v>
      </c>
      <c r="AT21" s="31">
        <v>0</v>
      </c>
      <c r="AU21" s="21">
        <v>2010</v>
      </c>
      <c r="AV21" s="23"/>
      <c r="AW21" s="39">
        <v>1.2969371804585697E-2</v>
      </c>
      <c r="AX21" s="39">
        <v>0.21547587355545089</v>
      </c>
      <c r="AY21" s="39">
        <v>0.27203598659376516</v>
      </c>
      <c r="AZ21" s="39">
        <v>0.49951876804619827</v>
      </c>
      <c r="BA21" s="57">
        <v>1</v>
      </c>
      <c r="BB21" s="18">
        <v>0</v>
      </c>
      <c r="BC21">
        <v>0.43</v>
      </c>
      <c r="BD21" s="54">
        <v>0.56999999999999995</v>
      </c>
      <c r="BE21">
        <v>0</v>
      </c>
      <c r="BF21" s="18">
        <v>1</v>
      </c>
      <c r="BG21" t="s">
        <v>433</v>
      </c>
      <c r="BH21" s="18" t="s">
        <v>433</v>
      </c>
      <c r="BI21">
        <v>0</v>
      </c>
      <c r="BJ21" s="18">
        <v>1</v>
      </c>
      <c r="BK21" s="18" t="s">
        <v>170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 s="18">
        <v>0</v>
      </c>
      <c r="BS21">
        <v>1</v>
      </c>
      <c r="BT21">
        <v>0</v>
      </c>
      <c r="BU21" s="18">
        <v>0</v>
      </c>
      <c r="BX21" s="25">
        <v>37.65</v>
      </c>
      <c r="BY21">
        <v>1</v>
      </c>
      <c r="BZ21">
        <v>0</v>
      </c>
      <c r="CA21">
        <v>0</v>
      </c>
      <c r="CB21" s="18">
        <v>0</v>
      </c>
      <c r="CC21">
        <v>1</v>
      </c>
      <c r="CD21" s="18">
        <v>0</v>
      </c>
      <c r="CE21" s="18">
        <v>0</v>
      </c>
      <c r="CF21">
        <v>0</v>
      </c>
      <c r="CG21">
        <v>0</v>
      </c>
      <c r="CH21" s="18">
        <v>1</v>
      </c>
      <c r="CI21">
        <v>0</v>
      </c>
      <c r="CJ21" s="18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 s="18">
        <v>0</v>
      </c>
    </row>
    <row r="22" spans="1:103" x14ac:dyDescent="0.25">
      <c r="A22">
        <v>24</v>
      </c>
      <c r="B22">
        <v>3</v>
      </c>
      <c r="C22" s="25" t="s">
        <v>172</v>
      </c>
      <c r="D22" s="12">
        <v>5.5</v>
      </c>
      <c r="E22" s="14"/>
      <c r="F22" s="7">
        <v>-144.01</v>
      </c>
      <c r="G22" s="7">
        <f t="shared" si="0"/>
        <v>5.5</v>
      </c>
      <c r="H22" s="16">
        <f t="shared" si="1"/>
        <v>5.5</v>
      </c>
      <c r="I22" s="11">
        <f t="shared" si="2"/>
        <v>-0.49751917556067204</v>
      </c>
      <c r="J22" s="39">
        <f t="shared" si="3"/>
        <v>3.4547543612295814E-3</v>
      </c>
      <c r="K22" s="39">
        <f t="shared" si="4"/>
        <v>289.45617993057255</v>
      </c>
      <c r="L22" s="39">
        <f t="shared" si="5"/>
        <v>-0.5009739299219016</v>
      </c>
      <c r="M22" s="39">
        <f t="shared" si="6"/>
        <v>-0.49406442119944244</v>
      </c>
      <c r="N22" s="42">
        <v>0</v>
      </c>
      <c r="O22" s="8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8">
        <v>1</v>
      </c>
      <c r="V22" s="9">
        <v>0</v>
      </c>
      <c r="W22" s="9">
        <v>0</v>
      </c>
      <c r="X22" s="9">
        <v>0</v>
      </c>
      <c r="Y22" s="8">
        <v>0</v>
      </c>
      <c r="Z22" s="9">
        <v>0</v>
      </c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v>63051</v>
      </c>
      <c r="AI22" s="9">
        <v>4</v>
      </c>
      <c r="AJ22" s="9">
        <f t="shared" si="7"/>
        <v>63046</v>
      </c>
      <c r="AK22" s="7">
        <v>11.89</v>
      </c>
      <c r="AL22" s="7">
        <v>14.45</v>
      </c>
      <c r="AM22" s="9">
        <v>1</v>
      </c>
      <c r="AN22" s="9">
        <v>0</v>
      </c>
      <c r="AO22" s="8">
        <v>0</v>
      </c>
      <c r="AP22" s="9">
        <v>0</v>
      </c>
      <c r="AQ22" s="31">
        <v>1</v>
      </c>
      <c r="AR22" s="9">
        <v>1</v>
      </c>
      <c r="AS22" s="9">
        <v>0</v>
      </c>
      <c r="AT22" s="31">
        <v>0</v>
      </c>
      <c r="AU22" s="21">
        <v>2010</v>
      </c>
      <c r="AV22" s="23"/>
      <c r="AW22" s="39">
        <v>2.4900477391318138E-2</v>
      </c>
      <c r="AX22" s="39">
        <v>0.33282580767949754</v>
      </c>
      <c r="AY22" s="39">
        <v>0.25100315617515978</v>
      </c>
      <c r="AZ22" s="39">
        <v>0.3912705587540245</v>
      </c>
      <c r="BA22" s="57">
        <v>1</v>
      </c>
      <c r="BB22" s="18">
        <v>0</v>
      </c>
      <c r="BC22">
        <v>1</v>
      </c>
      <c r="BD22" s="54">
        <v>0</v>
      </c>
      <c r="BE22">
        <v>0</v>
      </c>
      <c r="BF22" s="18">
        <v>1</v>
      </c>
      <c r="BG22" t="s">
        <v>433</v>
      </c>
      <c r="BH22" s="18" t="s">
        <v>433</v>
      </c>
      <c r="BI22">
        <v>0</v>
      </c>
      <c r="BJ22" s="18">
        <v>1</v>
      </c>
      <c r="BK22" s="18" t="s">
        <v>170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 s="18">
        <v>0</v>
      </c>
      <c r="BS22">
        <v>1</v>
      </c>
      <c r="BT22">
        <v>0</v>
      </c>
      <c r="BU22" s="18">
        <v>0</v>
      </c>
      <c r="BV22" t="s">
        <v>433</v>
      </c>
      <c r="BW22" s="18" t="s">
        <v>433</v>
      </c>
      <c r="BX22" s="25">
        <v>38.049999999999997</v>
      </c>
      <c r="BY22">
        <v>1</v>
      </c>
      <c r="BZ22">
        <v>0</v>
      </c>
      <c r="CA22">
        <v>0</v>
      </c>
      <c r="CB22" s="18">
        <v>0</v>
      </c>
      <c r="CC22">
        <v>1</v>
      </c>
      <c r="CD22" s="18">
        <v>0</v>
      </c>
      <c r="CE22" s="18">
        <v>0</v>
      </c>
      <c r="CF22">
        <v>0</v>
      </c>
      <c r="CG22">
        <v>0</v>
      </c>
      <c r="CH22" s="18">
        <v>1</v>
      </c>
      <c r="CI22">
        <v>0</v>
      </c>
      <c r="CJ22" s="18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18">
        <v>0</v>
      </c>
    </row>
    <row r="23" spans="1:103" x14ac:dyDescent="0.25">
      <c r="A23">
        <v>25</v>
      </c>
      <c r="B23">
        <v>3</v>
      </c>
      <c r="C23" s="55" t="s">
        <v>172</v>
      </c>
      <c r="D23" s="12">
        <v>6.7</v>
      </c>
      <c r="E23" s="14"/>
      <c r="F23" s="7">
        <v>-220.03020000000001</v>
      </c>
      <c r="G23" s="7">
        <f t="shared" si="0"/>
        <v>6.7</v>
      </c>
      <c r="H23" s="16">
        <f t="shared" si="1"/>
        <v>6.7</v>
      </c>
      <c r="I23" s="11">
        <f t="shared" si="2"/>
        <v>-0.60594313472653094</v>
      </c>
      <c r="J23" s="39">
        <f t="shared" si="3"/>
        <v>2.7539089394389088E-3</v>
      </c>
      <c r="K23" s="39">
        <f t="shared" si="4"/>
        <v>363.12021275610641</v>
      </c>
      <c r="L23" s="39">
        <f t="shared" si="5"/>
        <v>-0.60869704366596988</v>
      </c>
      <c r="M23" s="39">
        <f t="shared" si="6"/>
        <v>-0.603189225787092</v>
      </c>
      <c r="N23" s="42">
        <v>0</v>
      </c>
      <c r="O23" s="8">
        <v>0</v>
      </c>
      <c r="P23" s="9">
        <v>0</v>
      </c>
      <c r="Q23" s="9">
        <v>0</v>
      </c>
      <c r="R23" s="8">
        <v>0</v>
      </c>
      <c r="S23" s="9">
        <v>0</v>
      </c>
      <c r="T23" s="9">
        <v>0</v>
      </c>
      <c r="U23" s="8">
        <v>0</v>
      </c>
      <c r="V23" s="9">
        <v>1</v>
      </c>
      <c r="W23" s="9">
        <v>0</v>
      </c>
      <c r="X23" s="9">
        <v>0</v>
      </c>
      <c r="Y23" s="8">
        <v>0</v>
      </c>
      <c r="Z23" s="9">
        <v>0</v>
      </c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v>83448</v>
      </c>
      <c r="AI23" s="9">
        <v>4</v>
      </c>
      <c r="AJ23" s="9">
        <f t="shared" si="7"/>
        <v>83443</v>
      </c>
      <c r="AK23" s="7">
        <v>13.61</v>
      </c>
      <c r="AL23" s="7">
        <v>11.19</v>
      </c>
      <c r="AM23" s="9">
        <v>1</v>
      </c>
      <c r="AN23" s="9">
        <v>0</v>
      </c>
      <c r="AO23" s="8">
        <v>0</v>
      </c>
      <c r="AP23" s="9">
        <v>0</v>
      </c>
      <c r="AQ23" s="31">
        <v>1</v>
      </c>
      <c r="AR23" s="9">
        <v>1</v>
      </c>
      <c r="AS23" s="9">
        <v>0</v>
      </c>
      <c r="AT23" s="31">
        <v>0</v>
      </c>
      <c r="AU23" s="21">
        <v>2010</v>
      </c>
      <c r="AV23" s="23"/>
      <c r="AW23" s="39">
        <v>3.9545585274662065E-3</v>
      </c>
      <c r="AX23" s="39">
        <v>0.12680951011408303</v>
      </c>
      <c r="AY23" s="39">
        <v>0.28792781133160772</v>
      </c>
      <c r="AZ23" s="39">
        <v>0.58130812002684307</v>
      </c>
      <c r="BA23" s="57">
        <v>1</v>
      </c>
      <c r="BB23" s="18">
        <v>0</v>
      </c>
      <c r="BC23">
        <v>0</v>
      </c>
      <c r="BD23" s="54">
        <v>1</v>
      </c>
      <c r="BE23">
        <v>0</v>
      </c>
      <c r="BF23" s="18">
        <v>1</v>
      </c>
      <c r="BG23" t="s">
        <v>433</v>
      </c>
      <c r="BH23" s="18" t="s">
        <v>433</v>
      </c>
      <c r="BI23">
        <v>0</v>
      </c>
      <c r="BJ23" s="18">
        <v>1</v>
      </c>
      <c r="BK23" s="18" t="s">
        <v>170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 s="18">
        <v>0</v>
      </c>
      <c r="BS23">
        <v>1</v>
      </c>
      <c r="BT23">
        <v>0</v>
      </c>
      <c r="BU23" s="18">
        <v>0</v>
      </c>
      <c r="BX23" s="25">
        <v>38.380000000000003</v>
      </c>
      <c r="BY23">
        <v>1</v>
      </c>
      <c r="BZ23">
        <v>0</v>
      </c>
      <c r="CA23">
        <v>0</v>
      </c>
      <c r="CB23" s="18">
        <v>0</v>
      </c>
      <c r="CC23">
        <v>1</v>
      </c>
      <c r="CD23" s="18">
        <v>0</v>
      </c>
      <c r="CE23" s="18">
        <v>0</v>
      </c>
      <c r="CF23">
        <v>0</v>
      </c>
      <c r="CG23">
        <v>0</v>
      </c>
      <c r="CH23" s="18">
        <v>1</v>
      </c>
      <c r="CI23">
        <v>0</v>
      </c>
      <c r="CJ23" s="18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 s="18">
        <v>0</v>
      </c>
    </row>
    <row r="24" spans="1:103" x14ac:dyDescent="0.25">
      <c r="A24">
        <v>26</v>
      </c>
      <c r="B24">
        <v>4</v>
      </c>
      <c r="C24" s="25" t="s">
        <v>241</v>
      </c>
      <c r="D24" s="12">
        <v>3.1</v>
      </c>
      <c r="E24" s="14">
        <v>1.5</v>
      </c>
      <c r="F24" s="7">
        <f t="shared" ref="F24:F39" si="9">IFERROR(D24/E24, "X")</f>
        <v>2.0666666666666669</v>
      </c>
      <c r="G24" s="7">
        <f t="shared" ref="G24:G39" si="10">D24-E24</f>
        <v>1.6</v>
      </c>
      <c r="H24" s="16">
        <f t="shared" ref="H24:H39" si="11">D24+E24</f>
        <v>4.5999999999999996</v>
      </c>
      <c r="I24" s="11">
        <f t="shared" si="2"/>
        <v>9.6540422345300497E-2</v>
      </c>
      <c r="J24" s="39">
        <f t="shared" si="3"/>
        <v>4.6713107586435723E-2</v>
      </c>
      <c r="K24" s="39">
        <f t="shared" si="4"/>
        <v>21.407267717088772</v>
      </c>
      <c r="L24" s="39">
        <f t="shared" si="5"/>
        <v>4.9827314758864774E-2</v>
      </c>
      <c r="M24" s="39">
        <f t="shared" si="6"/>
        <v>0.14325352993173623</v>
      </c>
      <c r="N24" s="42">
        <v>1</v>
      </c>
      <c r="O24" s="8">
        <v>0</v>
      </c>
      <c r="P24" s="9">
        <v>0</v>
      </c>
      <c r="Q24" s="9">
        <v>0</v>
      </c>
      <c r="R24" s="8">
        <v>0</v>
      </c>
      <c r="S24" s="9">
        <v>0</v>
      </c>
      <c r="T24" s="9">
        <v>0</v>
      </c>
      <c r="U24" s="8">
        <v>0</v>
      </c>
      <c r="V24" s="9">
        <v>0</v>
      </c>
      <c r="W24" s="9">
        <v>0</v>
      </c>
      <c r="X24" s="9">
        <v>0</v>
      </c>
      <c r="Y24" s="8">
        <v>0</v>
      </c>
      <c r="Z24" s="9">
        <v>0</v>
      </c>
      <c r="AA24" s="8">
        <v>0</v>
      </c>
      <c r="AB24" s="9">
        <v>1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v>459</v>
      </c>
      <c r="AI24" s="9">
        <v>4</v>
      </c>
      <c r="AJ24" s="9">
        <f t="shared" si="7"/>
        <v>454</v>
      </c>
      <c r="AK24" s="7">
        <v>9.0399999999999991</v>
      </c>
      <c r="AL24" s="7">
        <v>4.4800000000000004</v>
      </c>
      <c r="AM24" s="9">
        <v>1</v>
      </c>
      <c r="AN24" s="9">
        <v>0</v>
      </c>
      <c r="AO24" s="8">
        <v>0</v>
      </c>
      <c r="AP24" s="9">
        <v>1</v>
      </c>
      <c r="AQ24" s="31">
        <v>0</v>
      </c>
      <c r="AR24" s="9">
        <v>0</v>
      </c>
      <c r="AS24" s="9">
        <v>0</v>
      </c>
      <c r="AT24" s="31">
        <v>1</v>
      </c>
      <c r="AU24" s="21">
        <v>1950</v>
      </c>
      <c r="AV24" s="23">
        <f t="shared" si="8"/>
        <v>3.2900346113625178</v>
      </c>
      <c r="AW24" s="39" t="s">
        <v>397</v>
      </c>
      <c r="AX24" s="39" t="s">
        <v>397</v>
      </c>
      <c r="AY24" s="39" t="s">
        <v>397</v>
      </c>
      <c r="AZ24" s="39" t="s">
        <v>397</v>
      </c>
      <c r="BA24" s="57">
        <v>1</v>
      </c>
      <c r="BB24" s="18">
        <v>0</v>
      </c>
      <c r="BC24" s="39">
        <v>0.73</v>
      </c>
      <c r="BD24" s="54">
        <v>0.27</v>
      </c>
      <c r="BE24">
        <v>0.1</v>
      </c>
      <c r="BF24" s="18">
        <v>0.9</v>
      </c>
      <c r="BG24" t="s">
        <v>433</v>
      </c>
      <c r="BH24" s="18" t="s">
        <v>433</v>
      </c>
      <c r="BI24">
        <v>1</v>
      </c>
      <c r="BJ24" s="18">
        <v>0</v>
      </c>
      <c r="BK24" s="18" t="s">
        <v>240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 s="18">
        <v>0</v>
      </c>
      <c r="BS24">
        <v>0</v>
      </c>
      <c r="BT24">
        <v>1</v>
      </c>
      <c r="BU24" s="18">
        <v>0</v>
      </c>
      <c r="BV24" t="s">
        <v>397</v>
      </c>
      <c r="BW24" t="s">
        <v>397</v>
      </c>
      <c r="BX24" s="25">
        <v>37</v>
      </c>
      <c r="BY24">
        <v>1</v>
      </c>
      <c r="BZ24">
        <v>0</v>
      </c>
      <c r="CA24">
        <v>0</v>
      </c>
      <c r="CB24" s="18">
        <v>0</v>
      </c>
      <c r="CC24">
        <v>0</v>
      </c>
      <c r="CD24" s="18">
        <v>1</v>
      </c>
      <c r="CE24" s="18">
        <v>0</v>
      </c>
      <c r="CF24">
        <v>0</v>
      </c>
      <c r="CG24">
        <v>0</v>
      </c>
      <c r="CH24" s="18">
        <v>1</v>
      </c>
      <c r="CI24">
        <v>0</v>
      </c>
      <c r="CJ24" s="18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 s="18">
        <v>1</v>
      </c>
      <c r="CV24" t="s">
        <v>397</v>
      </c>
      <c r="CW24" t="s">
        <v>397</v>
      </c>
      <c r="CX24" t="s">
        <v>397</v>
      </c>
      <c r="CY24" s="25" t="s">
        <v>397</v>
      </c>
    </row>
    <row r="25" spans="1:103" x14ac:dyDescent="0.25">
      <c r="A25">
        <v>27</v>
      </c>
      <c r="B25">
        <v>4</v>
      </c>
      <c r="C25" s="25" t="s">
        <v>241</v>
      </c>
      <c r="D25" s="12">
        <v>2.4</v>
      </c>
      <c r="E25" s="14">
        <v>0.8</v>
      </c>
      <c r="F25" s="7">
        <f t="shared" si="9"/>
        <v>2.9999999999999996</v>
      </c>
      <c r="G25" s="7">
        <f t="shared" si="10"/>
        <v>1.5999999999999999</v>
      </c>
      <c r="H25" s="16">
        <f t="shared" si="11"/>
        <v>3.2</v>
      </c>
      <c r="I25" s="11">
        <f t="shared" si="2"/>
        <v>0.12116885875830288</v>
      </c>
      <c r="J25" s="39">
        <f t="shared" si="3"/>
        <v>4.0389619586100968E-2</v>
      </c>
      <c r="K25" s="39">
        <f t="shared" si="4"/>
        <v>24.758836806279895</v>
      </c>
      <c r="L25" s="39">
        <f t="shared" si="5"/>
        <v>8.0779239172201922E-2</v>
      </c>
      <c r="M25" s="39">
        <f t="shared" si="6"/>
        <v>0.16155847834440384</v>
      </c>
      <c r="N25" s="42">
        <v>1</v>
      </c>
      <c r="O25" s="8">
        <v>0</v>
      </c>
      <c r="P25" s="9">
        <v>0</v>
      </c>
      <c r="Q25" s="9">
        <v>0</v>
      </c>
      <c r="R25" s="8">
        <v>0</v>
      </c>
      <c r="S25" s="9">
        <v>0</v>
      </c>
      <c r="T25" s="9">
        <v>0</v>
      </c>
      <c r="U25" s="8">
        <v>0</v>
      </c>
      <c r="V25" s="9">
        <v>0</v>
      </c>
      <c r="W25" s="9">
        <v>0</v>
      </c>
      <c r="X25" s="9">
        <v>0</v>
      </c>
      <c r="Y25" s="8">
        <v>0</v>
      </c>
      <c r="Z25" s="9">
        <v>0</v>
      </c>
      <c r="AA25" s="8">
        <v>0</v>
      </c>
      <c r="AB25" s="9">
        <v>1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v>609</v>
      </c>
      <c r="AI25" s="9">
        <v>4</v>
      </c>
      <c r="AJ25" s="9">
        <f t="shared" si="7"/>
        <v>604</v>
      </c>
      <c r="AK25" s="7">
        <v>9.4</v>
      </c>
      <c r="AL25" s="7">
        <v>6.35</v>
      </c>
      <c r="AM25" s="9">
        <v>1</v>
      </c>
      <c r="AN25" s="9">
        <v>0</v>
      </c>
      <c r="AO25" s="8">
        <v>0</v>
      </c>
      <c r="AP25" s="9">
        <v>1</v>
      </c>
      <c r="AQ25" s="31">
        <v>0</v>
      </c>
      <c r="AR25" s="9">
        <v>0</v>
      </c>
      <c r="AS25" s="9">
        <v>0</v>
      </c>
      <c r="AT25" s="31">
        <v>1</v>
      </c>
      <c r="AU25" s="21">
        <v>1955</v>
      </c>
      <c r="AV25" s="23">
        <f t="shared" si="8"/>
        <v>3.2911467617318855</v>
      </c>
      <c r="AW25" s="39" t="s">
        <v>397</v>
      </c>
      <c r="AX25" s="39" t="s">
        <v>397</v>
      </c>
      <c r="AY25" s="39" t="s">
        <v>397</v>
      </c>
      <c r="AZ25" s="39" t="s">
        <v>397</v>
      </c>
      <c r="BA25" s="57">
        <v>1</v>
      </c>
      <c r="BB25" s="18">
        <v>0</v>
      </c>
      <c r="BC25" s="39">
        <v>0.62</v>
      </c>
      <c r="BD25" s="54">
        <v>0.38</v>
      </c>
      <c r="BE25">
        <v>0.1</v>
      </c>
      <c r="BF25" s="18">
        <v>0.9</v>
      </c>
      <c r="BG25" t="s">
        <v>433</v>
      </c>
      <c r="BH25" s="18" t="s">
        <v>433</v>
      </c>
      <c r="BI25">
        <v>1</v>
      </c>
      <c r="BJ25" s="18">
        <v>0</v>
      </c>
      <c r="BK25" s="18" t="s">
        <v>240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 s="18">
        <v>0</v>
      </c>
      <c r="BS25">
        <v>0</v>
      </c>
      <c r="BT25">
        <v>1</v>
      </c>
      <c r="BU25" s="18">
        <v>0</v>
      </c>
      <c r="BV25" t="s">
        <v>397</v>
      </c>
      <c r="BW25" t="s">
        <v>397</v>
      </c>
      <c r="BX25" s="25">
        <v>37</v>
      </c>
      <c r="BY25">
        <v>1</v>
      </c>
      <c r="BZ25">
        <v>0</v>
      </c>
      <c r="CA25">
        <v>0</v>
      </c>
      <c r="CB25" s="18">
        <v>0</v>
      </c>
      <c r="CC25">
        <v>0</v>
      </c>
      <c r="CD25" s="18">
        <v>1</v>
      </c>
      <c r="CE25" s="18">
        <v>0</v>
      </c>
      <c r="CF25">
        <v>0</v>
      </c>
      <c r="CG25">
        <v>0</v>
      </c>
      <c r="CH25" s="18">
        <v>1</v>
      </c>
      <c r="CI25">
        <v>0</v>
      </c>
      <c r="CJ25" s="18">
        <v>0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 s="18">
        <v>1</v>
      </c>
      <c r="CV25" t="s">
        <v>397</v>
      </c>
      <c r="CW25" t="s">
        <v>397</v>
      </c>
      <c r="CX25" t="s">
        <v>397</v>
      </c>
      <c r="CY25" s="25" t="s">
        <v>397</v>
      </c>
    </row>
    <row r="26" spans="1:103" x14ac:dyDescent="0.25">
      <c r="A26">
        <v>28</v>
      </c>
      <c r="B26">
        <v>4</v>
      </c>
      <c r="C26" s="25" t="s">
        <v>241</v>
      </c>
      <c r="D26" s="12">
        <v>4.7</v>
      </c>
      <c r="E26" s="14">
        <v>0.8</v>
      </c>
      <c r="F26" s="7">
        <f t="shared" si="9"/>
        <v>5.875</v>
      </c>
      <c r="G26" s="7">
        <f t="shared" si="10"/>
        <v>3.9000000000000004</v>
      </c>
      <c r="H26" s="16">
        <f t="shared" si="11"/>
        <v>5.5</v>
      </c>
      <c r="I26" s="11">
        <f t="shared" si="2"/>
        <v>0.19765179087459839</v>
      </c>
      <c r="J26" s="39">
        <f t="shared" si="3"/>
        <v>3.3642858021208241E-2</v>
      </c>
      <c r="K26" s="39">
        <f t="shared" si="4"/>
        <v>29.723990731394057</v>
      </c>
      <c r="L26" s="39">
        <f t="shared" si="5"/>
        <v>0.16400893285339013</v>
      </c>
      <c r="M26" s="39">
        <f t="shared" si="6"/>
        <v>0.23129464889580664</v>
      </c>
      <c r="N26" s="42">
        <v>1</v>
      </c>
      <c r="O26" s="8">
        <v>0</v>
      </c>
      <c r="P26" s="9">
        <v>0</v>
      </c>
      <c r="Q26" s="9">
        <v>0</v>
      </c>
      <c r="R26" s="8">
        <v>0</v>
      </c>
      <c r="S26" s="9">
        <v>0</v>
      </c>
      <c r="T26" s="9">
        <v>0</v>
      </c>
      <c r="U26" s="8">
        <v>0</v>
      </c>
      <c r="V26" s="9">
        <v>0</v>
      </c>
      <c r="W26" s="9">
        <v>0</v>
      </c>
      <c r="X26" s="9">
        <v>0</v>
      </c>
      <c r="Y26" s="8">
        <v>0</v>
      </c>
      <c r="Z26" s="9">
        <v>0</v>
      </c>
      <c r="AA26" s="8">
        <v>0</v>
      </c>
      <c r="AB26" s="9">
        <v>1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v>854</v>
      </c>
      <c r="AI26" s="9">
        <v>4</v>
      </c>
      <c r="AJ26" s="9">
        <f t="shared" si="7"/>
        <v>849</v>
      </c>
      <c r="AK26" s="7">
        <v>8.39</v>
      </c>
      <c r="AL26" s="7">
        <v>10.88</v>
      </c>
      <c r="AM26" s="9">
        <v>1</v>
      </c>
      <c r="AN26" s="9">
        <v>0</v>
      </c>
      <c r="AO26" s="8">
        <v>0</v>
      </c>
      <c r="AP26" s="9">
        <v>1</v>
      </c>
      <c r="AQ26" s="31">
        <v>0</v>
      </c>
      <c r="AR26" s="9">
        <v>0</v>
      </c>
      <c r="AS26" s="9">
        <v>0</v>
      </c>
      <c r="AT26" s="31">
        <v>1</v>
      </c>
      <c r="AU26" s="21">
        <v>1960</v>
      </c>
      <c r="AV26" s="23">
        <f t="shared" si="8"/>
        <v>3.2922560713564759</v>
      </c>
      <c r="AW26" s="39" t="s">
        <v>397</v>
      </c>
      <c r="AX26" s="39" t="s">
        <v>397</v>
      </c>
      <c r="AY26" s="39" t="s">
        <v>397</v>
      </c>
      <c r="AZ26" s="39" t="s">
        <v>397</v>
      </c>
      <c r="BA26" s="57">
        <v>1</v>
      </c>
      <c r="BB26" s="18">
        <v>0</v>
      </c>
      <c r="BC26" s="39">
        <v>0.66999999999999993</v>
      </c>
      <c r="BD26" s="54">
        <v>0.33</v>
      </c>
      <c r="BE26">
        <v>0.1</v>
      </c>
      <c r="BF26" s="18">
        <v>0.9</v>
      </c>
      <c r="BG26" t="s">
        <v>433</v>
      </c>
      <c r="BH26" s="18" t="s">
        <v>433</v>
      </c>
      <c r="BI26">
        <v>1</v>
      </c>
      <c r="BJ26" s="18">
        <v>0</v>
      </c>
      <c r="BK26" s="18" t="s">
        <v>240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 s="18">
        <v>0</v>
      </c>
      <c r="BS26">
        <v>0</v>
      </c>
      <c r="BT26">
        <v>1</v>
      </c>
      <c r="BU26" s="18">
        <v>0</v>
      </c>
      <c r="BV26" t="s">
        <v>397</v>
      </c>
      <c r="BW26" t="s">
        <v>397</v>
      </c>
      <c r="BX26" s="25">
        <v>37</v>
      </c>
      <c r="BY26">
        <v>1</v>
      </c>
      <c r="BZ26">
        <v>0</v>
      </c>
      <c r="CA26">
        <v>0</v>
      </c>
      <c r="CB26" s="18">
        <v>0</v>
      </c>
      <c r="CC26">
        <v>0</v>
      </c>
      <c r="CD26" s="18">
        <v>1</v>
      </c>
      <c r="CE26" s="18">
        <v>0</v>
      </c>
      <c r="CF26">
        <v>0</v>
      </c>
      <c r="CG26">
        <v>0</v>
      </c>
      <c r="CH26" s="18">
        <v>1</v>
      </c>
      <c r="CI26">
        <v>0</v>
      </c>
      <c r="CJ26" s="18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 s="18">
        <v>1</v>
      </c>
      <c r="CV26" t="s">
        <v>397</v>
      </c>
      <c r="CW26" t="s">
        <v>397</v>
      </c>
      <c r="CX26" t="s">
        <v>397</v>
      </c>
      <c r="CY26" s="25" t="s">
        <v>397</v>
      </c>
    </row>
    <row r="27" spans="1:103" x14ac:dyDescent="0.25">
      <c r="A27">
        <v>29</v>
      </c>
      <c r="B27">
        <v>4</v>
      </c>
      <c r="C27" s="25" t="s">
        <v>241</v>
      </c>
      <c r="D27" s="12">
        <v>4.5999999999999996</v>
      </c>
      <c r="E27" s="14">
        <v>0.8</v>
      </c>
      <c r="F27" s="7">
        <f t="shared" si="9"/>
        <v>5.7499999999999991</v>
      </c>
      <c r="G27" s="7">
        <f t="shared" si="10"/>
        <v>3.8</v>
      </c>
      <c r="H27" s="16">
        <f t="shared" si="11"/>
        <v>5.3999999999999995</v>
      </c>
      <c r="I27" s="11">
        <f t="shared" si="2"/>
        <v>0.19921821846165141</v>
      </c>
      <c r="J27" s="39">
        <f t="shared" si="3"/>
        <v>3.4646646688982867E-2</v>
      </c>
      <c r="K27" s="39">
        <f t="shared" si="4"/>
        <v>28.862822107340783</v>
      </c>
      <c r="L27" s="39">
        <f t="shared" si="5"/>
        <v>0.16457157177266854</v>
      </c>
      <c r="M27" s="39">
        <f t="shared" si="6"/>
        <v>0.23386486515063429</v>
      </c>
      <c r="N27" s="42">
        <v>1</v>
      </c>
      <c r="O27" s="8">
        <v>0</v>
      </c>
      <c r="P27" s="9">
        <v>0</v>
      </c>
      <c r="Q27" s="9">
        <v>0</v>
      </c>
      <c r="R27" s="8">
        <v>0</v>
      </c>
      <c r="S27" s="9">
        <v>0</v>
      </c>
      <c r="T27" s="9">
        <v>0</v>
      </c>
      <c r="U27" s="8">
        <v>0</v>
      </c>
      <c r="V27" s="9">
        <v>0</v>
      </c>
      <c r="W27" s="9">
        <v>0</v>
      </c>
      <c r="X27" s="9">
        <v>0</v>
      </c>
      <c r="Y27" s="8">
        <v>0</v>
      </c>
      <c r="Z27" s="9">
        <v>0</v>
      </c>
      <c r="AA27" s="8">
        <v>0</v>
      </c>
      <c r="AB27" s="9">
        <v>1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v>805</v>
      </c>
      <c r="AI27" s="9">
        <v>4</v>
      </c>
      <c r="AJ27" s="9">
        <f t="shared" si="7"/>
        <v>800</v>
      </c>
      <c r="AK27" s="7">
        <v>8.61</v>
      </c>
      <c r="AL27" s="7">
        <v>12.52</v>
      </c>
      <c r="AM27" s="9">
        <v>1</v>
      </c>
      <c r="AN27" s="9">
        <v>0</v>
      </c>
      <c r="AO27" s="8">
        <v>0</v>
      </c>
      <c r="AP27" s="9">
        <v>1</v>
      </c>
      <c r="AQ27" s="31">
        <v>0</v>
      </c>
      <c r="AR27" s="9">
        <v>0</v>
      </c>
      <c r="AS27" s="9">
        <v>0</v>
      </c>
      <c r="AT27" s="31">
        <v>1</v>
      </c>
      <c r="AU27" s="21">
        <v>1965</v>
      </c>
      <c r="AV27" s="23">
        <f t="shared" si="8"/>
        <v>3.2933625547114453</v>
      </c>
      <c r="AW27" s="39" t="s">
        <v>397</v>
      </c>
      <c r="AX27" s="39" t="s">
        <v>397</v>
      </c>
      <c r="AY27" s="39" t="s">
        <v>397</v>
      </c>
      <c r="AZ27" s="39" t="s">
        <v>397</v>
      </c>
      <c r="BA27" s="57">
        <v>1</v>
      </c>
      <c r="BB27" s="18">
        <v>0</v>
      </c>
      <c r="BC27" s="39">
        <v>0.65</v>
      </c>
      <c r="BD27" s="54">
        <v>0.35</v>
      </c>
      <c r="BE27">
        <v>0.1</v>
      </c>
      <c r="BF27" s="18">
        <v>0.9</v>
      </c>
      <c r="BG27" t="s">
        <v>433</v>
      </c>
      <c r="BH27" s="18" t="s">
        <v>433</v>
      </c>
      <c r="BI27">
        <v>1</v>
      </c>
      <c r="BJ27" s="18">
        <v>0</v>
      </c>
      <c r="BK27" s="18" t="s">
        <v>240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 s="18">
        <v>0</v>
      </c>
      <c r="BS27">
        <v>0</v>
      </c>
      <c r="BT27">
        <v>1</v>
      </c>
      <c r="BU27" s="18">
        <v>0</v>
      </c>
      <c r="BV27" t="s">
        <v>397</v>
      </c>
      <c r="BW27" t="s">
        <v>397</v>
      </c>
      <c r="BX27" s="25">
        <v>37</v>
      </c>
      <c r="BY27">
        <v>1</v>
      </c>
      <c r="BZ27">
        <v>0</v>
      </c>
      <c r="CA27">
        <v>0</v>
      </c>
      <c r="CB27" s="18">
        <v>0</v>
      </c>
      <c r="CC27">
        <v>0</v>
      </c>
      <c r="CD27" s="18">
        <v>1</v>
      </c>
      <c r="CE27" s="18">
        <v>0</v>
      </c>
      <c r="CF27">
        <v>0</v>
      </c>
      <c r="CG27">
        <v>0</v>
      </c>
      <c r="CH27" s="18">
        <v>1</v>
      </c>
      <c r="CI27">
        <v>0</v>
      </c>
      <c r="CJ27" s="18">
        <v>0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 s="18">
        <v>1</v>
      </c>
      <c r="CV27" t="s">
        <v>397</v>
      </c>
      <c r="CW27" t="s">
        <v>397</v>
      </c>
      <c r="CX27" t="s">
        <v>397</v>
      </c>
      <c r="CY27" s="25" t="s">
        <v>397</v>
      </c>
    </row>
    <row r="28" spans="1:103" x14ac:dyDescent="0.25">
      <c r="A28">
        <v>30</v>
      </c>
      <c r="B28">
        <v>4</v>
      </c>
      <c r="C28" s="25" t="s">
        <v>241</v>
      </c>
      <c r="D28" s="12">
        <v>3.9</v>
      </c>
      <c r="E28" s="14">
        <v>0.6</v>
      </c>
      <c r="F28" s="7">
        <f t="shared" si="9"/>
        <v>6.5</v>
      </c>
      <c r="G28" s="7">
        <f t="shared" si="10"/>
        <v>3.3</v>
      </c>
      <c r="H28" s="16">
        <f t="shared" si="11"/>
        <v>4.5</v>
      </c>
      <c r="I28" s="11">
        <f t="shared" si="2"/>
        <v>0.18208997467672741</v>
      </c>
      <c r="J28" s="39">
        <f t="shared" si="3"/>
        <v>2.8013842257958069E-2</v>
      </c>
      <c r="K28" s="39">
        <f t="shared" si="4"/>
        <v>35.696638497203061</v>
      </c>
      <c r="L28" s="39">
        <f t="shared" si="5"/>
        <v>0.15407613241876933</v>
      </c>
      <c r="M28" s="39">
        <f t="shared" si="6"/>
        <v>0.21010381693468549</v>
      </c>
      <c r="N28" s="42">
        <v>1</v>
      </c>
      <c r="O28" s="8">
        <v>0</v>
      </c>
      <c r="P28" s="9">
        <v>0</v>
      </c>
      <c r="Q28" s="9">
        <v>0</v>
      </c>
      <c r="R28" s="8">
        <v>0</v>
      </c>
      <c r="S28" s="9">
        <v>0</v>
      </c>
      <c r="T28" s="9">
        <v>0</v>
      </c>
      <c r="U28" s="8">
        <v>0</v>
      </c>
      <c r="V28" s="9">
        <v>0</v>
      </c>
      <c r="W28" s="9">
        <v>0</v>
      </c>
      <c r="X28" s="9">
        <v>0</v>
      </c>
      <c r="Y28" s="8">
        <v>0</v>
      </c>
      <c r="Z28" s="9">
        <v>0</v>
      </c>
      <c r="AA28" s="8">
        <v>0</v>
      </c>
      <c r="AB28" s="9">
        <v>1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v>1237</v>
      </c>
      <c r="AI28" s="9">
        <v>4</v>
      </c>
      <c r="AJ28" s="9">
        <f t="shared" si="7"/>
        <v>1232</v>
      </c>
      <c r="AK28" s="7">
        <v>9.23</v>
      </c>
      <c r="AL28" s="7">
        <v>12.5</v>
      </c>
      <c r="AM28" s="9">
        <v>1</v>
      </c>
      <c r="AN28" s="9">
        <v>0</v>
      </c>
      <c r="AO28" s="8">
        <v>0</v>
      </c>
      <c r="AP28" s="9">
        <v>1</v>
      </c>
      <c r="AQ28" s="31">
        <v>0</v>
      </c>
      <c r="AR28" s="9">
        <v>0</v>
      </c>
      <c r="AS28" s="9">
        <v>0</v>
      </c>
      <c r="AT28" s="31">
        <v>1</v>
      </c>
      <c r="AU28" s="21">
        <v>1970</v>
      </c>
      <c r="AV28" s="23">
        <f t="shared" si="8"/>
        <v>3.2944662261615929</v>
      </c>
      <c r="AW28" s="39" t="s">
        <v>397</v>
      </c>
      <c r="AX28" s="39" t="s">
        <v>397</v>
      </c>
      <c r="AY28" s="39" t="s">
        <v>397</v>
      </c>
      <c r="AZ28" s="39" t="s">
        <v>397</v>
      </c>
      <c r="BA28" s="57">
        <v>1</v>
      </c>
      <c r="BB28" s="18">
        <v>0</v>
      </c>
      <c r="BC28" s="39">
        <v>0.58000000000000007</v>
      </c>
      <c r="BD28" s="54">
        <v>0.42</v>
      </c>
      <c r="BE28">
        <v>0.1</v>
      </c>
      <c r="BF28" s="18">
        <v>0.9</v>
      </c>
      <c r="BG28" t="s">
        <v>433</v>
      </c>
      <c r="BH28" s="18" t="s">
        <v>433</v>
      </c>
      <c r="BI28">
        <v>1</v>
      </c>
      <c r="BJ28" s="18">
        <v>0</v>
      </c>
      <c r="BK28" s="18" t="s">
        <v>240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 s="18">
        <v>0</v>
      </c>
      <c r="BS28">
        <v>0</v>
      </c>
      <c r="BT28">
        <v>1</v>
      </c>
      <c r="BU28" s="18">
        <v>0</v>
      </c>
      <c r="BV28" t="s">
        <v>397</v>
      </c>
      <c r="BW28" t="s">
        <v>397</v>
      </c>
      <c r="BX28" s="25">
        <v>37</v>
      </c>
      <c r="BY28">
        <v>1</v>
      </c>
      <c r="BZ28">
        <v>0</v>
      </c>
      <c r="CA28">
        <v>0</v>
      </c>
      <c r="CB28" s="18">
        <v>0</v>
      </c>
      <c r="CC28">
        <v>0</v>
      </c>
      <c r="CD28" s="18">
        <v>1</v>
      </c>
      <c r="CE28" s="18">
        <v>0</v>
      </c>
      <c r="CF28">
        <v>0</v>
      </c>
      <c r="CG28">
        <v>0</v>
      </c>
      <c r="CH28" s="18">
        <v>1</v>
      </c>
      <c r="CI28">
        <v>0</v>
      </c>
      <c r="CJ28" s="1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 s="18">
        <v>1</v>
      </c>
      <c r="CV28" t="s">
        <v>397</v>
      </c>
      <c r="CW28" t="s">
        <v>397</v>
      </c>
      <c r="CX28" t="s">
        <v>397</v>
      </c>
      <c r="CY28" s="25" t="s">
        <v>397</v>
      </c>
    </row>
    <row r="29" spans="1:103" x14ac:dyDescent="0.25">
      <c r="A29">
        <v>31</v>
      </c>
      <c r="B29">
        <v>4</v>
      </c>
      <c r="C29" s="25" t="s">
        <v>241</v>
      </c>
      <c r="D29" s="12">
        <v>4.2</v>
      </c>
      <c r="E29" s="14">
        <v>0.5</v>
      </c>
      <c r="F29" s="7">
        <f t="shared" si="9"/>
        <v>8.4</v>
      </c>
      <c r="G29" s="7">
        <f t="shared" si="10"/>
        <v>3.7</v>
      </c>
      <c r="H29" s="16">
        <f t="shared" si="11"/>
        <v>4.7</v>
      </c>
      <c r="I29" s="11">
        <f t="shared" si="2"/>
        <v>0.22413472055140291</v>
      </c>
      <c r="J29" s="39">
        <f t="shared" si="3"/>
        <v>2.6682704827547962E-2</v>
      </c>
      <c r="K29" s="39">
        <f t="shared" si="4"/>
        <v>37.477459892580768</v>
      </c>
      <c r="L29" s="39">
        <f t="shared" si="5"/>
        <v>0.19745201572385496</v>
      </c>
      <c r="M29" s="39">
        <f t="shared" si="6"/>
        <v>0.25081742537895085</v>
      </c>
      <c r="N29" s="42">
        <v>1</v>
      </c>
      <c r="O29" s="8">
        <v>0</v>
      </c>
      <c r="P29" s="9">
        <v>0</v>
      </c>
      <c r="Q29" s="9">
        <v>0</v>
      </c>
      <c r="R29" s="8">
        <v>0</v>
      </c>
      <c r="S29" s="9">
        <v>0</v>
      </c>
      <c r="T29" s="9">
        <v>0</v>
      </c>
      <c r="U29" s="8">
        <v>0</v>
      </c>
      <c r="V29" s="9">
        <v>0</v>
      </c>
      <c r="W29" s="9">
        <v>0</v>
      </c>
      <c r="X29" s="9">
        <v>0</v>
      </c>
      <c r="Y29" s="8">
        <v>0</v>
      </c>
      <c r="Z29" s="9">
        <v>0</v>
      </c>
      <c r="AA29" s="8">
        <v>0</v>
      </c>
      <c r="AB29" s="9">
        <v>1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v>1339</v>
      </c>
      <c r="AI29" s="9">
        <v>4</v>
      </c>
      <c r="AJ29" s="9">
        <f t="shared" si="7"/>
        <v>1334</v>
      </c>
      <c r="AK29" s="7">
        <v>9.91</v>
      </c>
      <c r="AL29" s="7">
        <v>12.34</v>
      </c>
      <c r="AM29" s="9">
        <v>1</v>
      </c>
      <c r="AN29" s="9">
        <v>0</v>
      </c>
      <c r="AO29" s="8">
        <v>0</v>
      </c>
      <c r="AP29" s="9">
        <v>1</v>
      </c>
      <c r="AQ29" s="31">
        <v>0</v>
      </c>
      <c r="AR29" s="9">
        <v>0</v>
      </c>
      <c r="AS29" s="9">
        <v>0</v>
      </c>
      <c r="AT29" s="31">
        <v>1</v>
      </c>
      <c r="AU29" s="21">
        <v>1975</v>
      </c>
      <c r="AV29" s="23">
        <f t="shared" si="8"/>
        <v>3.2955670999624789</v>
      </c>
      <c r="AW29" s="39" t="s">
        <v>397</v>
      </c>
      <c r="AX29" s="39" t="s">
        <v>397</v>
      </c>
      <c r="AY29" s="39" t="s">
        <v>397</v>
      </c>
      <c r="AZ29" s="39" t="s">
        <v>397</v>
      </c>
      <c r="BA29" s="57">
        <v>1</v>
      </c>
      <c r="BB29" s="18">
        <v>0</v>
      </c>
      <c r="BC29" s="39">
        <v>0.54</v>
      </c>
      <c r="BD29" s="54">
        <v>0.46</v>
      </c>
      <c r="BE29">
        <v>0.1</v>
      </c>
      <c r="BF29" s="18">
        <v>0.9</v>
      </c>
      <c r="BG29" t="s">
        <v>433</v>
      </c>
      <c r="BH29" s="18" t="s">
        <v>433</v>
      </c>
      <c r="BI29">
        <v>1</v>
      </c>
      <c r="BJ29" s="18">
        <v>0</v>
      </c>
      <c r="BK29" s="18" t="s">
        <v>240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 s="18">
        <v>0</v>
      </c>
      <c r="BS29">
        <v>0</v>
      </c>
      <c r="BT29">
        <v>1</v>
      </c>
      <c r="BU29" s="18">
        <v>0</v>
      </c>
      <c r="BV29" t="s">
        <v>397</v>
      </c>
      <c r="BW29" t="s">
        <v>397</v>
      </c>
      <c r="BX29" s="25">
        <v>37</v>
      </c>
      <c r="BY29">
        <v>1</v>
      </c>
      <c r="BZ29">
        <v>0</v>
      </c>
      <c r="CA29">
        <v>0</v>
      </c>
      <c r="CB29" s="18">
        <v>0</v>
      </c>
      <c r="CC29">
        <v>0</v>
      </c>
      <c r="CD29" s="18">
        <v>1</v>
      </c>
      <c r="CE29" s="18">
        <v>0</v>
      </c>
      <c r="CF29">
        <v>0</v>
      </c>
      <c r="CG29">
        <v>0</v>
      </c>
      <c r="CH29" s="18">
        <v>1</v>
      </c>
      <c r="CI29">
        <v>0</v>
      </c>
      <c r="CJ29" s="18">
        <v>0</v>
      </c>
      <c r="CK29">
        <v>0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 s="18">
        <v>1</v>
      </c>
      <c r="CV29" t="s">
        <v>397</v>
      </c>
      <c r="CW29" t="s">
        <v>397</v>
      </c>
      <c r="CX29" t="s">
        <v>397</v>
      </c>
      <c r="CY29" s="25" t="s">
        <v>397</v>
      </c>
    </row>
    <row r="30" spans="1:103" x14ac:dyDescent="0.25">
      <c r="A30">
        <v>32</v>
      </c>
      <c r="B30">
        <v>4</v>
      </c>
      <c r="C30" s="25" t="s">
        <v>241</v>
      </c>
      <c r="D30" s="12">
        <v>4.3</v>
      </c>
      <c r="E30" s="14">
        <v>0.4</v>
      </c>
      <c r="F30" s="7">
        <f t="shared" si="9"/>
        <v>10.749999999999998</v>
      </c>
      <c r="G30" s="7">
        <f t="shared" si="10"/>
        <v>3.9</v>
      </c>
      <c r="H30" s="16">
        <f t="shared" si="11"/>
        <v>4.7</v>
      </c>
      <c r="I30" s="11">
        <f t="shared" si="2"/>
        <v>0.2543310342238822</v>
      </c>
      <c r="J30" s="39">
        <f t="shared" si="3"/>
        <v>2.3658700858035554E-2</v>
      </c>
      <c r="K30" s="39">
        <f t="shared" si="4"/>
        <v>42.267747751684141</v>
      </c>
      <c r="L30" s="39">
        <f t="shared" si="5"/>
        <v>0.23067233336584664</v>
      </c>
      <c r="M30" s="39">
        <f t="shared" si="6"/>
        <v>0.27798973508191777</v>
      </c>
      <c r="N30" s="42">
        <v>1</v>
      </c>
      <c r="O30" s="8">
        <v>0</v>
      </c>
      <c r="P30" s="9">
        <v>0</v>
      </c>
      <c r="Q30" s="9">
        <v>0</v>
      </c>
      <c r="R30" s="8">
        <v>0</v>
      </c>
      <c r="S30" s="9">
        <v>0</v>
      </c>
      <c r="T30" s="9">
        <v>0</v>
      </c>
      <c r="U30" s="8">
        <v>0</v>
      </c>
      <c r="V30" s="9">
        <v>0</v>
      </c>
      <c r="W30" s="9">
        <v>0</v>
      </c>
      <c r="X30" s="9">
        <v>0</v>
      </c>
      <c r="Y30" s="8">
        <v>0</v>
      </c>
      <c r="Z30" s="9">
        <v>0</v>
      </c>
      <c r="AA30" s="8">
        <v>0</v>
      </c>
      <c r="AB30" s="9">
        <v>1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v>1676</v>
      </c>
      <c r="AI30" s="9">
        <v>4</v>
      </c>
      <c r="AJ30" s="9">
        <f t="shared" si="7"/>
        <v>1671</v>
      </c>
      <c r="AK30" s="7">
        <v>10.62</v>
      </c>
      <c r="AL30" s="7">
        <v>11.09</v>
      </c>
      <c r="AM30" s="9">
        <v>1</v>
      </c>
      <c r="AN30" s="9">
        <v>0</v>
      </c>
      <c r="AO30" s="8">
        <v>0</v>
      </c>
      <c r="AP30" s="9">
        <v>1</v>
      </c>
      <c r="AQ30" s="31">
        <v>0</v>
      </c>
      <c r="AR30" s="9">
        <v>0</v>
      </c>
      <c r="AS30" s="9">
        <v>0</v>
      </c>
      <c r="AT30" s="31">
        <v>1</v>
      </c>
      <c r="AU30" s="21">
        <v>1980</v>
      </c>
      <c r="AV30" s="23">
        <f t="shared" si="8"/>
        <v>3.2966651902615309</v>
      </c>
      <c r="AW30" s="39" t="s">
        <v>397</v>
      </c>
      <c r="AX30" s="39" t="s">
        <v>397</v>
      </c>
      <c r="AY30" s="39" t="s">
        <v>397</v>
      </c>
      <c r="AZ30" s="39" t="s">
        <v>397</v>
      </c>
      <c r="BA30" s="57">
        <v>1</v>
      </c>
      <c r="BB30" s="18">
        <v>0</v>
      </c>
      <c r="BC30" s="39">
        <v>0.57000000000000006</v>
      </c>
      <c r="BD30" s="54">
        <v>0.43</v>
      </c>
      <c r="BE30">
        <v>0.1</v>
      </c>
      <c r="BF30" s="18">
        <v>0.9</v>
      </c>
      <c r="BG30" t="s">
        <v>433</v>
      </c>
      <c r="BH30" s="18" t="s">
        <v>433</v>
      </c>
      <c r="BI30">
        <v>1</v>
      </c>
      <c r="BJ30" s="18">
        <v>0</v>
      </c>
      <c r="BK30" s="18" t="s">
        <v>240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 s="18">
        <v>0</v>
      </c>
      <c r="BS30">
        <v>0</v>
      </c>
      <c r="BT30">
        <v>1</v>
      </c>
      <c r="BU30" s="18">
        <v>0</v>
      </c>
      <c r="BV30" t="s">
        <v>397</v>
      </c>
      <c r="BW30" t="s">
        <v>397</v>
      </c>
      <c r="BX30" s="25">
        <v>37</v>
      </c>
      <c r="BY30">
        <v>1</v>
      </c>
      <c r="BZ30">
        <v>0</v>
      </c>
      <c r="CA30">
        <v>0</v>
      </c>
      <c r="CB30" s="18">
        <v>0</v>
      </c>
      <c r="CC30">
        <v>0</v>
      </c>
      <c r="CD30" s="18">
        <v>1</v>
      </c>
      <c r="CE30" s="18">
        <v>0</v>
      </c>
      <c r="CF30">
        <v>0</v>
      </c>
      <c r="CG30">
        <v>0</v>
      </c>
      <c r="CH30" s="18">
        <v>1</v>
      </c>
      <c r="CI30">
        <v>0</v>
      </c>
      <c r="CJ30" s="18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 s="18">
        <v>1</v>
      </c>
      <c r="CV30" t="s">
        <v>397</v>
      </c>
      <c r="CW30" t="s">
        <v>397</v>
      </c>
      <c r="CX30" t="s">
        <v>397</v>
      </c>
      <c r="CY30" s="25" t="s">
        <v>397</v>
      </c>
    </row>
    <row r="31" spans="1:103" x14ac:dyDescent="0.25">
      <c r="A31">
        <v>33</v>
      </c>
      <c r="B31">
        <v>4</v>
      </c>
      <c r="C31" s="25" t="s">
        <v>241</v>
      </c>
      <c r="D31" s="12">
        <v>3.4</v>
      </c>
      <c r="E31" s="14">
        <v>0.3</v>
      </c>
      <c r="F31" s="7">
        <f t="shared" si="9"/>
        <v>11.333333333333334</v>
      </c>
      <c r="G31" s="7">
        <f t="shared" si="10"/>
        <v>3.1</v>
      </c>
      <c r="H31" s="16">
        <f t="shared" si="11"/>
        <v>3.6999999999999997</v>
      </c>
      <c r="I31" s="11">
        <f t="shared" si="2"/>
        <v>0.21693045781865619</v>
      </c>
      <c r="J31" s="39">
        <f t="shared" si="3"/>
        <v>1.9140922748704957E-2</v>
      </c>
      <c r="K31" s="39">
        <f t="shared" si="4"/>
        <v>52.244085257993028</v>
      </c>
      <c r="L31" s="39">
        <f t="shared" si="5"/>
        <v>0.19778953506995123</v>
      </c>
      <c r="M31" s="39">
        <f t="shared" si="6"/>
        <v>0.23607138056736116</v>
      </c>
      <c r="N31" s="42">
        <v>1</v>
      </c>
      <c r="O31" s="8">
        <v>0</v>
      </c>
      <c r="P31" s="9">
        <v>0</v>
      </c>
      <c r="Q31" s="9">
        <v>0</v>
      </c>
      <c r="R31" s="8">
        <v>0</v>
      </c>
      <c r="S31" s="9">
        <v>0</v>
      </c>
      <c r="T31" s="9">
        <v>0</v>
      </c>
      <c r="U31" s="8">
        <v>0</v>
      </c>
      <c r="V31" s="9">
        <v>0</v>
      </c>
      <c r="W31" s="9">
        <v>0</v>
      </c>
      <c r="X31" s="9">
        <v>0</v>
      </c>
      <c r="Y31" s="8">
        <v>0</v>
      </c>
      <c r="Z31" s="9">
        <v>0</v>
      </c>
      <c r="AA31" s="8">
        <v>0</v>
      </c>
      <c r="AB31" s="9">
        <v>1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v>2606</v>
      </c>
      <c r="AI31" s="9">
        <v>4</v>
      </c>
      <c r="AJ31" s="9">
        <f t="shared" si="7"/>
        <v>2601</v>
      </c>
      <c r="AK31" s="7">
        <v>10.88</v>
      </c>
      <c r="AL31" s="7">
        <v>9.9499999999999993</v>
      </c>
      <c r="AM31" s="9">
        <v>1</v>
      </c>
      <c r="AN31" s="9">
        <v>0</v>
      </c>
      <c r="AO31" s="8">
        <v>0</v>
      </c>
      <c r="AP31" s="9">
        <v>1</v>
      </c>
      <c r="AQ31" s="31">
        <v>0</v>
      </c>
      <c r="AR31" s="9">
        <v>0</v>
      </c>
      <c r="AS31" s="9">
        <v>0</v>
      </c>
      <c r="AT31" s="31">
        <v>1</v>
      </c>
      <c r="AU31" s="21">
        <v>1985</v>
      </c>
      <c r="AV31" s="23">
        <f t="shared" si="8"/>
        <v>3.2977605110991339</v>
      </c>
      <c r="AW31" s="39" t="s">
        <v>397</v>
      </c>
      <c r="AX31" s="39" t="s">
        <v>397</v>
      </c>
      <c r="AY31" s="39" t="s">
        <v>397</v>
      </c>
      <c r="AZ31" s="39" t="s">
        <v>397</v>
      </c>
      <c r="BA31" s="57">
        <v>1</v>
      </c>
      <c r="BB31" s="18">
        <v>0</v>
      </c>
      <c r="BC31" s="39">
        <v>0.54</v>
      </c>
      <c r="BD31" s="54">
        <v>0.46</v>
      </c>
      <c r="BE31">
        <v>0.1</v>
      </c>
      <c r="BF31" s="18">
        <v>0.9</v>
      </c>
      <c r="BG31" t="s">
        <v>433</v>
      </c>
      <c r="BH31" s="18" t="s">
        <v>433</v>
      </c>
      <c r="BI31">
        <v>1</v>
      </c>
      <c r="BJ31" s="18">
        <v>0</v>
      </c>
      <c r="BK31" s="18" t="s">
        <v>240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 s="18">
        <v>0</v>
      </c>
      <c r="BS31">
        <v>0</v>
      </c>
      <c r="BT31">
        <v>1</v>
      </c>
      <c r="BU31" s="18">
        <v>0</v>
      </c>
      <c r="BV31" t="s">
        <v>397</v>
      </c>
      <c r="BW31" t="s">
        <v>397</v>
      </c>
      <c r="BX31" s="25">
        <v>37</v>
      </c>
      <c r="BY31">
        <v>1</v>
      </c>
      <c r="BZ31">
        <v>0</v>
      </c>
      <c r="CA31">
        <v>0</v>
      </c>
      <c r="CB31" s="18">
        <v>0</v>
      </c>
      <c r="CC31">
        <v>0</v>
      </c>
      <c r="CD31" s="18">
        <v>1</v>
      </c>
      <c r="CE31" s="18">
        <v>0</v>
      </c>
      <c r="CF31">
        <v>0</v>
      </c>
      <c r="CG31">
        <v>0</v>
      </c>
      <c r="CH31" s="18">
        <v>1</v>
      </c>
      <c r="CI31">
        <v>0</v>
      </c>
      <c r="CJ31" s="18">
        <v>0</v>
      </c>
      <c r="CK31">
        <v>0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 s="18">
        <v>1</v>
      </c>
      <c r="CV31" t="s">
        <v>397</v>
      </c>
      <c r="CW31" t="s">
        <v>397</v>
      </c>
      <c r="CX31" t="s">
        <v>397</v>
      </c>
      <c r="CY31" s="25" t="s">
        <v>397</v>
      </c>
    </row>
    <row r="32" spans="1:103" x14ac:dyDescent="0.25">
      <c r="A32">
        <v>34</v>
      </c>
      <c r="B32">
        <v>4</v>
      </c>
      <c r="C32" s="25" t="s">
        <v>241</v>
      </c>
      <c r="D32" s="12">
        <v>6.4</v>
      </c>
      <c r="E32" s="14">
        <v>1.1000000000000001</v>
      </c>
      <c r="F32" s="7">
        <f t="shared" si="9"/>
        <v>5.8181818181818183</v>
      </c>
      <c r="G32" s="7">
        <f t="shared" si="10"/>
        <v>5.3000000000000007</v>
      </c>
      <c r="H32" s="16">
        <f t="shared" si="11"/>
        <v>7.5</v>
      </c>
      <c r="I32" s="11">
        <f t="shared" si="2"/>
        <v>0.16411389385515276</v>
      </c>
      <c r="J32" s="39">
        <f t="shared" si="3"/>
        <v>2.820707550635438E-2</v>
      </c>
      <c r="K32" s="39">
        <f t="shared" si="4"/>
        <v>35.452097817610472</v>
      </c>
      <c r="L32" s="39">
        <f t="shared" si="5"/>
        <v>0.13590681834879839</v>
      </c>
      <c r="M32" s="39">
        <f t="shared" si="6"/>
        <v>0.19232096936150714</v>
      </c>
      <c r="N32" s="42">
        <v>1</v>
      </c>
      <c r="O32" s="8">
        <v>0</v>
      </c>
      <c r="P32" s="9">
        <v>0</v>
      </c>
      <c r="Q32" s="9">
        <v>0</v>
      </c>
      <c r="R32" s="8">
        <v>0</v>
      </c>
      <c r="S32" s="9">
        <v>0</v>
      </c>
      <c r="T32" s="9">
        <v>0</v>
      </c>
      <c r="U32" s="8">
        <v>0</v>
      </c>
      <c r="V32" s="9">
        <v>0</v>
      </c>
      <c r="W32" s="9">
        <v>0</v>
      </c>
      <c r="X32" s="9">
        <v>0</v>
      </c>
      <c r="Y32" s="8">
        <v>0</v>
      </c>
      <c r="Z32" s="9">
        <v>0</v>
      </c>
      <c r="AA32" s="8">
        <v>0</v>
      </c>
      <c r="AB32" s="9">
        <v>1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v>1228</v>
      </c>
      <c r="AI32" s="9">
        <v>4</v>
      </c>
      <c r="AJ32" s="9">
        <f t="shared" si="7"/>
        <v>1223</v>
      </c>
      <c r="AK32" s="7">
        <v>11.18</v>
      </c>
      <c r="AL32" s="7">
        <v>8.91</v>
      </c>
      <c r="AM32" s="9">
        <v>1</v>
      </c>
      <c r="AN32" s="9">
        <v>0</v>
      </c>
      <c r="AO32" s="8">
        <v>0</v>
      </c>
      <c r="AP32" s="9">
        <v>1</v>
      </c>
      <c r="AQ32" s="31">
        <v>0</v>
      </c>
      <c r="AR32" s="9">
        <v>0</v>
      </c>
      <c r="AS32" s="9">
        <v>0</v>
      </c>
      <c r="AT32" s="31">
        <v>1</v>
      </c>
      <c r="AU32" s="21">
        <v>1990</v>
      </c>
      <c r="AV32" s="23">
        <f t="shared" si="8"/>
        <v>3.2988530764097068</v>
      </c>
      <c r="AW32" s="39" t="s">
        <v>397</v>
      </c>
      <c r="AX32" s="39" t="s">
        <v>397</v>
      </c>
      <c r="AY32" s="39" t="s">
        <v>397</v>
      </c>
      <c r="AZ32" s="39" t="s">
        <v>397</v>
      </c>
      <c r="BA32" s="57">
        <v>1</v>
      </c>
      <c r="BB32" s="18">
        <v>0</v>
      </c>
      <c r="BC32" s="39">
        <v>0.57000000000000006</v>
      </c>
      <c r="BD32" s="54">
        <v>0.43</v>
      </c>
      <c r="BE32">
        <v>0.1</v>
      </c>
      <c r="BF32" s="18">
        <v>0.9</v>
      </c>
      <c r="BG32" t="s">
        <v>433</v>
      </c>
      <c r="BH32" s="18" t="s">
        <v>433</v>
      </c>
      <c r="BI32">
        <v>1</v>
      </c>
      <c r="BJ32" s="18">
        <v>0</v>
      </c>
      <c r="BK32" s="18" t="s">
        <v>240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 s="18">
        <v>0</v>
      </c>
      <c r="BS32">
        <v>0</v>
      </c>
      <c r="BT32">
        <v>1</v>
      </c>
      <c r="BU32" s="18">
        <v>0</v>
      </c>
      <c r="BV32" t="s">
        <v>397</v>
      </c>
      <c r="BW32" t="s">
        <v>397</v>
      </c>
      <c r="BX32" s="25">
        <v>37</v>
      </c>
      <c r="BY32">
        <v>1</v>
      </c>
      <c r="BZ32">
        <v>0</v>
      </c>
      <c r="CA32">
        <v>0</v>
      </c>
      <c r="CB32" s="18">
        <v>0</v>
      </c>
      <c r="CC32">
        <v>0</v>
      </c>
      <c r="CD32" s="18">
        <v>1</v>
      </c>
      <c r="CE32" s="18">
        <v>0</v>
      </c>
      <c r="CF32">
        <v>0</v>
      </c>
      <c r="CG32">
        <v>0</v>
      </c>
      <c r="CH32" s="18">
        <v>1</v>
      </c>
      <c r="CI32">
        <v>0</v>
      </c>
      <c r="CJ32" s="18">
        <v>0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 s="18">
        <v>1</v>
      </c>
      <c r="CV32" t="s">
        <v>397</v>
      </c>
      <c r="CW32" t="s">
        <v>397</v>
      </c>
      <c r="CX32" t="s">
        <v>397</v>
      </c>
      <c r="CY32" s="25" t="s">
        <v>397</v>
      </c>
    </row>
    <row r="33" spans="1:103" x14ac:dyDescent="0.25">
      <c r="A33">
        <v>35</v>
      </c>
      <c r="B33">
        <v>4</v>
      </c>
      <c r="C33" s="25" t="s">
        <v>241</v>
      </c>
      <c r="D33" s="12">
        <v>5.9</v>
      </c>
      <c r="E33" s="14">
        <v>0.1</v>
      </c>
      <c r="F33" s="7">
        <f t="shared" si="9"/>
        <v>59</v>
      </c>
      <c r="G33" s="7">
        <f t="shared" si="10"/>
        <v>5.8000000000000007</v>
      </c>
      <c r="H33" s="16">
        <f t="shared" si="11"/>
        <v>6</v>
      </c>
      <c r="I33" s="11">
        <f t="shared" si="2"/>
        <v>0.34621527756907355</v>
      </c>
      <c r="J33" s="39">
        <f t="shared" si="3"/>
        <v>5.8680555520181955E-3</v>
      </c>
      <c r="K33" s="39">
        <f t="shared" si="4"/>
        <v>170.41420128616042</v>
      </c>
      <c r="L33" s="39">
        <f t="shared" si="5"/>
        <v>0.34034722201705536</v>
      </c>
      <c r="M33" s="39">
        <f t="shared" si="6"/>
        <v>0.35208333312109175</v>
      </c>
      <c r="N33" s="42">
        <v>1</v>
      </c>
      <c r="O33" s="8">
        <v>0</v>
      </c>
      <c r="P33" s="9">
        <v>0</v>
      </c>
      <c r="Q33" s="9">
        <v>0</v>
      </c>
      <c r="R33" s="8">
        <v>0</v>
      </c>
      <c r="S33" s="9">
        <v>0</v>
      </c>
      <c r="T33" s="9">
        <v>0</v>
      </c>
      <c r="U33" s="8">
        <v>0</v>
      </c>
      <c r="V33" s="9">
        <v>0</v>
      </c>
      <c r="W33" s="9">
        <v>0</v>
      </c>
      <c r="X33" s="9">
        <v>0</v>
      </c>
      <c r="Y33" s="8">
        <v>0</v>
      </c>
      <c r="Z33" s="9">
        <v>0</v>
      </c>
      <c r="AA33" s="8">
        <v>0</v>
      </c>
      <c r="AB33" s="9">
        <v>1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v>25565</v>
      </c>
      <c r="AI33" s="9">
        <v>4</v>
      </c>
      <c r="AJ33" s="9">
        <f t="shared" si="7"/>
        <v>25560</v>
      </c>
      <c r="AK33" s="7">
        <v>11.37</v>
      </c>
      <c r="AL33" s="7">
        <v>20.260000000000002</v>
      </c>
      <c r="AM33" s="9">
        <v>1</v>
      </c>
      <c r="AN33" s="9">
        <v>0</v>
      </c>
      <c r="AO33" s="8">
        <v>0</v>
      </c>
      <c r="AP33" s="9">
        <v>1</v>
      </c>
      <c r="AQ33" s="31">
        <v>0</v>
      </c>
      <c r="AR33" s="9">
        <v>0</v>
      </c>
      <c r="AS33" s="9">
        <v>0</v>
      </c>
      <c r="AT33" s="31">
        <v>1</v>
      </c>
      <c r="AU33" s="21">
        <v>1994</v>
      </c>
      <c r="AV33" s="23">
        <f t="shared" si="8"/>
        <v>3.2997251539756367</v>
      </c>
      <c r="AW33" s="39" t="s">
        <v>397</v>
      </c>
      <c r="AX33" s="39" t="s">
        <v>397</v>
      </c>
      <c r="AY33" s="39" t="s">
        <v>397</v>
      </c>
      <c r="AZ33" s="39" t="s">
        <v>397</v>
      </c>
      <c r="BA33" s="57">
        <v>1</v>
      </c>
      <c r="BB33" s="18">
        <v>0</v>
      </c>
      <c r="BC33" s="39">
        <v>0.59000000000000008</v>
      </c>
      <c r="BD33" s="54">
        <v>0.41</v>
      </c>
      <c r="BE33">
        <v>0.1</v>
      </c>
      <c r="BF33" s="18">
        <v>0.9</v>
      </c>
      <c r="BG33" t="s">
        <v>433</v>
      </c>
      <c r="BH33" s="18" t="s">
        <v>433</v>
      </c>
      <c r="BI33">
        <v>1</v>
      </c>
      <c r="BJ33" s="18">
        <v>0</v>
      </c>
      <c r="BK33" s="18" t="s">
        <v>240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 s="18">
        <v>0</v>
      </c>
      <c r="BS33">
        <v>0</v>
      </c>
      <c r="BT33">
        <v>1</v>
      </c>
      <c r="BU33" s="18">
        <v>0</v>
      </c>
      <c r="BV33" t="s">
        <v>397</v>
      </c>
      <c r="BW33" t="s">
        <v>397</v>
      </c>
      <c r="BX33" s="25">
        <v>37</v>
      </c>
      <c r="BY33">
        <v>1</v>
      </c>
      <c r="BZ33">
        <v>0</v>
      </c>
      <c r="CA33">
        <v>0</v>
      </c>
      <c r="CB33" s="18">
        <v>0</v>
      </c>
      <c r="CC33">
        <v>0</v>
      </c>
      <c r="CD33" s="18">
        <v>1</v>
      </c>
      <c r="CE33" s="18">
        <v>0</v>
      </c>
      <c r="CF33">
        <v>0</v>
      </c>
      <c r="CG33">
        <v>0</v>
      </c>
      <c r="CH33" s="18">
        <v>1</v>
      </c>
      <c r="CI33">
        <v>0</v>
      </c>
      <c r="CJ33" s="18">
        <v>0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 s="18">
        <v>1</v>
      </c>
      <c r="CV33" t="s">
        <v>397</v>
      </c>
      <c r="CW33" t="s">
        <v>397</v>
      </c>
      <c r="CX33" t="s">
        <v>397</v>
      </c>
      <c r="CY33" s="25" t="s">
        <v>397</v>
      </c>
    </row>
    <row r="34" spans="1:103" x14ac:dyDescent="0.25">
      <c r="A34">
        <v>36</v>
      </c>
      <c r="B34">
        <v>4</v>
      </c>
      <c r="C34" s="25" t="s">
        <v>241</v>
      </c>
      <c r="D34" s="12">
        <v>6.7</v>
      </c>
      <c r="E34" s="14">
        <v>0.1</v>
      </c>
      <c r="F34" s="7">
        <f t="shared" si="9"/>
        <v>67</v>
      </c>
      <c r="G34" s="7">
        <f t="shared" si="10"/>
        <v>6.6000000000000005</v>
      </c>
      <c r="H34" s="16">
        <f t="shared" si="11"/>
        <v>6.8</v>
      </c>
      <c r="I34" s="11">
        <f t="shared" si="2"/>
        <v>0.39948950644108477</v>
      </c>
      <c r="J34" s="39">
        <f t="shared" si="3"/>
        <v>5.9625299468818622E-3</v>
      </c>
      <c r="K34" s="39">
        <f t="shared" si="4"/>
        <v>167.71404234589303</v>
      </c>
      <c r="L34" s="39">
        <f t="shared" si="5"/>
        <v>0.39352697649420293</v>
      </c>
      <c r="M34" s="39">
        <f t="shared" si="6"/>
        <v>0.40545203638796662</v>
      </c>
      <c r="N34" s="42">
        <v>1</v>
      </c>
      <c r="O34" s="8">
        <v>0</v>
      </c>
      <c r="P34" s="9">
        <v>0</v>
      </c>
      <c r="Q34" s="9">
        <v>0</v>
      </c>
      <c r="R34" s="8">
        <v>0</v>
      </c>
      <c r="S34" s="9">
        <v>0</v>
      </c>
      <c r="T34" s="9">
        <v>0</v>
      </c>
      <c r="U34" s="8">
        <v>0</v>
      </c>
      <c r="V34" s="9">
        <v>0</v>
      </c>
      <c r="W34" s="9">
        <v>0</v>
      </c>
      <c r="X34" s="9">
        <v>0</v>
      </c>
      <c r="Y34" s="8">
        <v>0</v>
      </c>
      <c r="Z34" s="9">
        <v>0</v>
      </c>
      <c r="AA34" s="8">
        <v>0</v>
      </c>
      <c r="AB34" s="9">
        <v>1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v>23644</v>
      </c>
      <c r="AI34" s="9">
        <v>4</v>
      </c>
      <c r="AJ34" s="9">
        <f t="shared" si="7"/>
        <v>23639</v>
      </c>
      <c r="AK34" s="7">
        <v>11.43</v>
      </c>
      <c r="AL34" s="7">
        <v>20.21</v>
      </c>
      <c r="AM34" s="9">
        <v>1</v>
      </c>
      <c r="AN34" s="9">
        <v>0</v>
      </c>
      <c r="AO34" s="8">
        <v>0</v>
      </c>
      <c r="AP34" s="9">
        <v>1</v>
      </c>
      <c r="AQ34" s="31">
        <v>0</v>
      </c>
      <c r="AR34" s="9">
        <v>0</v>
      </c>
      <c r="AS34" s="9">
        <v>0</v>
      </c>
      <c r="AT34" s="31">
        <v>1</v>
      </c>
      <c r="AU34" s="21">
        <v>1995</v>
      </c>
      <c r="AV34" s="23">
        <f t="shared" si="8"/>
        <v>3.2999429000227671</v>
      </c>
      <c r="AW34" s="39" t="s">
        <v>397</v>
      </c>
      <c r="AX34" s="39" t="s">
        <v>397</v>
      </c>
      <c r="AY34" s="39" t="s">
        <v>397</v>
      </c>
      <c r="AZ34" s="39" t="s">
        <v>397</v>
      </c>
      <c r="BA34" s="57">
        <v>1</v>
      </c>
      <c r="BB34" s="18">
        <v>0</v>
      </c>
      <c r="BC34" s="39">
        <v>0.59000000000000008</v>
      </c>
      <c r="BD34" s="54">
        <v>0.41</v>
      </c>
      <c r="BE34">
        <v>0.14899999999999999</v>
      </c>
      <c r="BF34" s="18">
        <v>0.85099999999999998</v>
      </c>
      <c r="BG34" t="s">
        <v>433</v>
      </c>
      <c r="BH34" s="18" t="s">
        <v>433</v>
      </c>
      <c r="BI34">
        <v>1</v>
      </c>
      <c r="BJ34" s="18">
        <v>0</v>
      </c>
      <c r="BK34" s="18" t="s">
        <v>240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 s="18">
        <v>0</v>
      </c>
      <c r="BS34">
        <v>0</v>
      </c>
      <c r="BT34">
        <v>1</v>
      </c>
      <c r="BU34" s="18">
        <v>0</v>
      </c>
      <c r="BV34" t="s">
        <v>397</v>
      </c>
      <c r="BW34" t="s">
        <v>397</v>
      </c>
      <c r="BX34" s="25">
        <v>37</v>
      </c>
      <c r="BY34">
        <v>1</v>
      </c>
      <c r="BZ34">
        <v>0</v>
      </c>
      <c r="CA34">
        <v>0</v>
      </c>
      <c r="CB34" s="18">
        <v>0</v>
      </c>
      <c r="CC34">
        <v>0</v>
      </c>
      <c r="CD34" s="18">
        <v>1</v>
      </c>
      <c r="CE34" s="18">
        <v>0</v>
      </c>
      <c r="CF34">
        <v>0</v>
      </c>
      <c r="CG34">
        <v>0</v>
      </c>
      <c r="CH34" s="18">
        <v>1</v>
      </c>
      <c r="CI34">
        <v>0</v>
      </c>
      <c r="CJ34" s="18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 s="18">
        <v>1</v>
      </c>
      <c r="CV34" t="s">
        <v>397</v>
      </c>
      <c r="CW34" t="s">
        <v>397</v>
      </c>
      <c r="CX34" t="s">
        <v>397</v>
      </c>
      <c r="CY34" s="25" t="s">
        <v>397</v>
      </c>
    </row>
    <row r="35" spans="1:103" x14ac:dyDescent="0.25">
      <c r="A35">
        <v>37</v>
      </c>
      <c r="B35">
        <v>4</v>
      </c>
      <c r="C35" s="25" t="s">
        <v>241</v>
      </c>
      <c r="D35" s="12">
        <v>6.7</v>
      </c>
      <c r="E35" s="14">
        <v>0.1</v>
      </c>
      <c r="F35" s="7">
        <f t="shared" si="9"/>
        <v>67</v>
      </c>
      <c r="G35" s="7">
        <f t="shared" si="10"/>
        <v>6.6000000000000005</v>
      </c>
      <c r="H35" s="16">
        <f t="shared" si="11"/>
        <v>6.8</v>
      </c>
      <c r="I35" s="11">
        <f t="shared" si="2"/>
        <v>0.39755085864491463</v>
      </c>
      <c r="J35" s="39">
        <f t="shared" si="3"/>
        <v>5.9335949051479795E-3</v>
      </c>
      <c r="K35" s="39">
        <f t="shared" si="4"/>
        <v>168.53189609091805</v>
      </c>
      <c r="L35" s="39">
        <f t="shared" si="5"/>
        <v>0.39161726373976663</v>
      </c>
      <c r="M35" s="39">
        <f t="shared" si="6"/>
        <v>0.40348445355006263</v>
      </c>
      <c r="N35" s="42">
        <v>1</v>
      </c>
      <c r="O35" s="8">
        <v>0</v>
      </c>
      <c r="P35" s="9">
        <v>0</v>
      </c>
      <c r="Q35" s="9">
        <v>0</v>
      </c>
      <c r="R35" s="8">
        <v>0</v>
      </c>
      <c r="S35" s="9">
        <v>0</v>
      </c>
      <c r="T35" s="9">
        <v>0</v>
      </c>
      <c r="U35" s="8">
        <v>0</v>
      </c>
      <c r="V35" s="9">
        <v>0</v>
      </c>
      <c r="W35" s="9">
        <v>0</v>
      </c>
      <c r="X35" s="9">
        <v>0</v>
      </c>
      <c r="Y35" s="8">
        <v>0</v>
      </c>
      <c r="Z35" s="9">
        <v>0</v>
      </c>
      <c r="AA35" s="8">
        <v>0</v>
      </c>
      <c r="AB35" s="9">
        <v>1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v>23919</v>
      </c>
      <c r="AI35" s="9">
        <v>4</v>
      </c>
      <c r="AJ35" s="9">
        <f t="shared" si="7"/>
        <v>23914</v>
      </c>
      <c r="AK35" s="7">
        <v>11.76</v>
      </c>
      <c r="AL35" s="7">
        <v>19.809999999999999</v>
      </c>
      <c r="AM35" s="9">
        <v>1</v>
      </c>
      <c r="AN35" s="9">
        <v>0</v>
      </c>
      <c r="AO35" s="8">
        <v>0</v>
      </c>
      <c r="AP35" s="9">
        <v>1</v>
      </c>
      <c r="AQ35" s="31">
        <v>0</v>
      </c>
      <c r="AR35" s="9">
        <v>0</v>
      </c>
      <c r="AS35" s="9">
        <v>0</v>
      </c>
      <c r="AT35" s="31">
        <v>1</v>
      </c>
      <c r="AU35" s="21">
        <v>1996</v>
      </c>
      <c r="AV35" s="23">
        <f t="shared" si="8"/>
        <v>3.3001605369513523</v>
      </c>
      <c r="AW35" s="39" t="s">
        <v>397</v>
      </c>
      <c r="AX35" s="39" t="s">
        <v>397</v>
      </c>
      <c r="AY35" s="39" t="s">
        <v>397</v>
      </c>
      <c r="AZ35" s="39" t="s">
        <v>397</v>
      </c>
      <c r="BA35" s="57">
        <v>1</v>
      </c>
      <c r="BB35" s="18">
        <v>0</v>
      </c>
      <c r="BC35" s="39">
        <v>0.57000000000000006</v>
      </c>
      <c r="BD35" s="54">
        <v>0.43</v>
      </c>
      <c r="BE35">
        <v>0.184</v>
      </c>
      <c r="BF35" s="18">
        <v>0.81600000000000006</v>
      </c>
      <c r="BG35" t="s">
        <v>433</v>
      </c>
      <c r="BH35" s="18" t="s">
        <v>433</v>
      </c>
      <c r="BI35">
        <v>1</v>
      </c>
      <c r="BJ35" s="18">
        <v>0</v>
      </c>
      <c r="BK35" s="18" t="s">
        <v>240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 s="18">
        <v>0</v>
      </c>
      <c r="BS35">
        <v>0</v>
      </c>
      <c r="BT35">
        <v>1</v>
      </c>
      <c r="BU35" s="18">
        <v>0</v>
      </c>
      <c r="BV35" t="s">
        <v>397</v>
      </c>
      <c r="BW35" t="s">
        <v>397</v>
      </c>
      <c r="BX35" s="25">
        <v>37</v>
      </c>
      <c r="BY35">
        <v>1</v>
      </c>
      <c r="BZ35">
        <v>0</v>
      </c>
      <c r="CA35">
        <v>0</v>
      </c>
      <c r="CB35" s="18">
        <v>0</v>
      </c>
      <c r="CC35">
        <v>0</v>
      </c>
      <c r="CD35" s="18">
        <v>1</v>
      </c>
      <c r="CE35" s="18">
        <v>0</v>
      </c>
      <c r="CF35">
        <v>0</v>
      </c>
      <c r="CG35">
        <v>0</v>
      </c>
      <c r="CH35" s="18">
        <v>1</v>
      </c>
      <c r="CI35">
        <v>0</v>
      </c>
      <c r="CJ35" s="18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 s="18">
        <v>1</v>
      </c>
      <c r="CV35" t="s">
        <v>397</v>
      </c>
      <c r="CW35" t="s">
        <v>397</v>
      </c>
      <c r="CX35" t="s">
        <v>397</v>
      </c>
      <c r="CY35" s="25" t="s">
        <v>397</v>
      </c>
    </row>
    <row r="36" spans="1:103" x14ac:dyDescent="0.25">
      <c r="A36">
        <v>38</v>
      </c>
      <c r="B36">
        <v>4</v>
      </c>
      <c r="C36" s="25" t="s">
        <v>241</v>
      </c>
      <c r="D36" s="12">
        <v>6.9</v>
      </c>
      <c r="E36" s="14">
        <v>0.1</v>
      </c>
      <c r="F36" s="7">
        <f t="shared" si="9"/>
        <v>69</v>
      </c>
      <c r="G36" s="7">
        <f t="shared" si="10"/>
        <v>6.8000000000000007</v>
      </c>
      <c r="H36" s="16">
        <f t="shared" si="11"/>
        <v>7</v>
      </c>
      <c r="I36" s="11">
        <f t="shared" si="2"/>
        <v>0.48471504769045509</v>
      </c>
      <c r="J36" s="39">
        <f t="shared" si="3"/>
        <v>7.0248557636297844E-3</v>
      </c>
      <c r="K36" s="39">
        <f t="shared" si="4"/>
        <v>142.35167719419397</v>
      </c>
      <c r="L36" s="39">
        <f t="shared" si="5"/>
        <v>0.47769019192682532</v>
      </c>
      <c r="M36" s="39">
        <f t="shared" si="6"/>
        <v>0.49173990345408486</v>
      </c>
      <c r="N36" s="42">
        <v>1</v>
      </c>
      <c r="O36" s="8">
        <v>0</v>
      </c>
      <c r="P36" s="9">
        <v>0</v>
      </c>
      <c r="Q36" s="9">
        <v>0</v>
      </c>
      <c r="R36" s="8">
        <v>0</v>
      </c>
      <c r="S36" s="9">
        <v>0</v>
      </c>
      <c r="T36" s="9">
        <v>0</v>
      </c>
      <c r="U36" s="8">
        <v>0</v>
      </c>
      <c r="V36" s="9">
        <v>0</v>
      </c>
      <c r="W36" s="9">
        <v>0</v>
      </c>
      <c r="X36" s="9">
        <v>0</v>
      </c>
      <c r="Y36" s="8">
        <v>0</v>
      </c>
      <c r="Z36" s="9">
        <v>0</v>
      </c>
      <c r="AA36" s="8">
        <v>0</v>
      </c>
      <c r="AB36" s="9">
        <v>1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v>15508</v>
      </c>
      <c r="AI36" s="9">
        <v>4</v>
      </c>
      <c r="AJ36" s="9">
        <f t="shared" si="7"/>
        <v>15503</v>
      </c>
      <c r="AK36" s="7">
        <v>11.89</v>
      </c>
      <c r="AL36" s="7">
        <v>20.100000000000001</v>
      </c>
      <c r="AM36" s="9">
        <v>1</v>
      </c>
      <c r="AN36" s="9">
        <v>0</v>
      </c>
      <c r="AO36" s="8">
        <v>0</v>
      </c>
      <c r="AP36" s="9">
        <v>1</v>
      </c>
      <c r="AQ36" s="31">
        <v>0</v>
      </c>
      <c r="AR36" s="9">
        <v>0</v>
      </c>
      <c r="AS36" s="9">
        <v>0</v>
      </c>
      <c r="AT36" s="31">
        <v>1</v>
      </c>
      <c r="AU36" s="21">
        <v>1997</v>
      </c>
      <c r="AV36" s="23">
        <f t="shared" si="8"/>
        <v>3.3003780648707024</v>
      </c>
      <c r="AW36" s="39" t="s">
        <v>397</v>
      </c>
      <c r="AX36" s="39" t="s">
        <v>397</v>
      </c>
      <c r="AY36" s="39" t="s">
        <v>397</v>
      </c>
      <c r="AZ36" s="39" t="s">
        <v>397</v>
      </c>
      <c r="BA36" s="57">
        <v>1</v>
      </c>
      <c r="BB36" s="18">
        <v>0</v>
      </c>
      <c r="BC36" s="39">
        <v>0.57000000000000006</v>
      </c>
      <c r="BD36" s="54">
        <v>0.43</v>
      </c>
      <c r="BE36">
        <v>0.224</v>
      </c>
      <c r="BF36" s="18">
        <v>0.77600000000000002</v>
      </c>
      <c r="BG36" t="s">
        <v>433</v>
      </c>
      <c r="BH36" s="18" t="s">
        <v>433</v>
      </c>
      <c r="BI36">
        <v>1</v>
      </c>
      <c r="BJ36" s="18">
        <v>0</v>
      </c>
      <c r="BK36" s="18" t="s">
        <v>240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 s="18">
        <v>0</v>
      </c>
      <c r="BS36">
        <v>0</v>
      </c>
      <c r="BT36">
        <v>1</v>
      </c>
      <c r="BU36" s="18">
        <v>0</v>
      </c>
      <c r="BV36" t="s">
        <v>397</v>
      </c>
      <c r="BW36" t="s">
        <v>397</v>
      </c>
      <c r="BX36" s="25">
        <v>37</v>
      </c>
      <c r="BY36">
        <v>1</v>
      </c>
      <c r="BZ36">
        <v>0</v>
      </c>
      <c r="CA36">
        <v>0</v>
      </c>
      <c r="CB36" s="18">
        <v>0</v>
      </c>
      <c r="CC36">
        <v>0</v>
      </c>
      <c r="CD36" s="18">
        <v>1</v>
      </c>
      <c r="CE36" s="18">
        <v>0</v>
      </c>
      <c r="CF36">
        <v>0</v>
      </c>
      <c r="CG36">
        <v>0</v>
      </c>
      <c r="CH36" s="18">
        <v>1</v>
      </c>
      <c r="CI36">
        <v>0</v>
      </c>
      <c r="CJ36" s="18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 s="18">
        <v>1</v>
      </c>
      <c r="CV36" t="s">
        <v>397</v>
      </c>
      <c r="CW36" t="s">
        <v>397</v>
      </c>
      <c r="CX36" t="s">
        <v>397</v>
      </c>
      <c r="CY36" s="25" t="s">
        <v>397</v>
      </c>
    </row>
    <row r="37" spans="1:103" x14ac:dyDescent="0.25">
      <c r="A37">
        <v>39</v>
      </c>
      <c r="B37">
        <v>4</v>
      </c>
      <c r="C37" s="25" t="s">
        <v>241</v>
      </c>
      <c r="D37" s="12">
        <v>7.8</v>
      </c>
      <c r="E37" s="14">
        <v>0.1</v>
      </c>
      <c r="F37" s="7">
        <f t="shared" si="9"/>
        <v>78</v>
      </c>
      <c r="G37" s="7">
        <f t="shared" si="10"/>
        <v>7.7</v>
      </c>
      <c r="H37" s="16">
        <f t="shared" si="11"/>
        <v>7.8999999999999995</v>
      </c>
      <c r="I37" s="11">
        <f t="shared" si="2"/>
        <v>0.46953034568152985</v>
      </c>
      <c r="J37" s="39">
        <f t="shared" si="3"/>
        <v>6.0196198164298702E-3</v>
      </c>
      <c r="K37" s="39">
        <f t="shared" si="4"/>
        <v>166.12344807401513</v>
      </c>
      <c r="L37" s="39">
        <f t="shared" si="5"/>
        <v>0.4635107258651</v>
      </c>
      <c r="M37" s="39">
        <f t="shared" si="6"/>
        <v>0.47554996549795969</v>
      </c>
      <c r="N37" s="42">
        <v>1</v>
      </c>
      <c r="O37" s="8">
        <v>0</v>
      </c>
      <c r="P37" s="9">
        <v>0</v>
      </c>
      <c r="Q37" s="9">
        <v>0</v>
      </c>
      <c r="R37" s="8">
        <v>0</v>
      </c>
      <c r="S37" s="9">
        <v>0</v>
      </c>
      <c r="T37" s="9">
        <v>0</v>
      </c>
      <c r="U37" s="8">
        <v>0</v>
      </c>
      <c r="V37" s="9">
        <v>0</v>
      </c>
      <c r="W37" s="9">
        <v>0</v>
      </c>
      <c r="X37" s="9">
        <v>0</v>
      </c>
      <c r="Y37" s="8">
        <v>0</v>
      </c>
      <c r="Z37" s="9">
        <v>0</v>
      </c>
      <c r="AA37" s="8">
        <v>0</v>
      </c>
      <c r="AB37" s="9">
        <v>1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v>21518</v>
      </c>
      <c r="AI37" s="9">
        <v>4</v>
      </c>
      <c r="AJ37" s="9">
        <f t="shared" si="7"/>
        <v>21513</v>
      </c>
      <c r="AK37" s="7">
        <v>11.99</v>
      </c>
      <c r="AL37" s="7">
        <v>20.14</v>
      </c>
      <c r="AM37" s="9">
        <v>1</v>
      </c>
      <c r="AN37" s="9">
        <v>0</v>
      </c>
      <c r="AO37" s="8">
        <v>0</v>
      </c>
      <c r="AP37" s="9">
        <v>1</v>
      </c>
      <c r="AQ37" s="31">
        <v>0</v>
      </c>
      <c r="AR37" s="9">
        <v>0</v>
      </c>
      <c r="AS37" s="9">
        <v>0</v>
      </c>
      <c r="AT37" s="31">
        <v>1</v>
      </c>
      <c r="AU37" s="21">
        <v>1998</v>
      </c>
      <c r="AV37" s="23">
        <f t="shared" si="8"/>
        <v>3.3005954838899636</v>
      </c>
      <c r="AW37" s="39" t="s">
        <v>397</v>
      </c>
      <c r="AX37" s="39" t="s">
        <v>397</v>
      </c>
      <c r="AY37" s="39" t="s">
        <v>397</v>
      </c>
      <c r="AZ37" s="39" t="s">
        <v>397</v>
      </c>
      <c r="BA37" s="57">
        <v>1</v>
      </c>
      <c r="BB37" s="18">
        <v>0</v>
      </c>
      <c r="BC37" s="39">
        <v>0.56000000000000005</v>
      </c>
      <c r="BD37" s="54">
        <v>0.44</v>
      </c>
      <c r="BE37">
        <v>0.26800000000000002</v>
      </c>
      <c r="BF37" s="18">
        <v>0.73199999999999998</v>
      </c>
      <c r="BG37" t="s">
        <v>433</v>
      </c>
      <c r="BH37" s="18" t="s">
        <v>433</v>
      </c>
      <c r="BI37">
        <v>1</v>
      </c>
      <c r="BJ37" s="18">
        <v>0</v>
      </c>
      <c r="BK37" s="18" t="s">
        <v>240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 s="18">
        <v>0</v>
      </c>
      <c r="BS37">
        <v>0</v>
      </c>
      <c r="BT37">
        <v>1</v>
      </c>
      <c r="BU37" s="18">
        <v>0</v>
      </c>
      <c r="BV37" t="s">
        <v>397</v>
      </c>
      <c r="BW37" t="s">
        <v>397</v>
      </c>
      <c r="BX37" s="25">
        <v>37</v>
      </c>
      <c r="BY37">
        <v>1</v>
      </c>
      <c r="BZ37">
        <v>0</v>
      </c>
      <c r="CA37">
        <v>0</v>
      </c>
      <c r="CB37" s="18">
        <v>0</v>
      </c>
      <c r="CC37">
        <v>0</v>
      </c>
      <c r="CD37" s="18">
        <v>1</v>
      </c>
      <c r="CE37" s="18">
        <v>0</v>
      </c>
      <c r="CF37">
        <v>0</v>
      </c>
      <c r="CG37">
        <v>0</v>
      </c>
      <c r="CH37" s="18">
        <v>1</v>
      </c>
      <c r="CI37">
        <v>0</v>
      </c>
      <c r="CJ37" s="18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 s="18">
        <v>1</v>
      </c>
      <c r="CV37" t="s">
        <v>397</v>
      </c>
      <c r="CW37" t="s">
        <v>397</v>
      </c>
      <c r="CX37" t="s">
        <v>397</v>
      </c>
      <c r="CY37" s="25" t="s">
        <v>397</v>
      </c>
    </row>
    <row r="38" spans="1:103" x14ac:dyDescent="0.25">
      <c r="A38">
        <v>40</v>
      </c>
      <c r="B38">
        <v>4</v>
      </c>
      <c r="C38" s="25" t="s">
        <v>241</v>
      </c>
      <c r="D38" s="12">
        <v>8.1999999999999993</v>
      </c>
      <c r="E38" s="14">
        <v>0.1</v>
      </c>
      <c r="F38" s="7">
        <f t="shared" si="9"/>
        <v>81.999999999999986</v>
      </c>
      <c r="G38" s="7">
        <f t="shared" si="10"/>
        <v>8.1</v>
      </c>
      <c r="H38" s="16">
        <f t="shared" si="11"/>
        <v>8.2999999999999989</v>
      </c>
      <c r="I38" s="11">
        <f t="shared" si="2"/>
        <v>0.51168116581569623</v>
      </c>
      <c r="J38" s="39">
        <f t="shared" si="3"/>
        <v>6.2400142172645886E-3</v>
      </c>
      <c r="K38" s="39">
        <f t="shared" si="4"/>
        <v>160.25604512778918</v>
      </c>
      <c r="L38" s="39">
        <f t="shared" si="5"/>
        <v>0.50544115159843161</v>
      </c>
      <c r="M38" s="39">
        <f t="shared" si="6"/>
        <v>0.51792118003296084</v>
      </c>
      <c r="N38" s="42">
        <v>1</v>
      </c>
      <c r="O38" s="8">
        <v>0</v>
      </c>
      <c r="P38" s="9">
        <v>0</v>
      </c>
      <c r="Q38" s="9">
        <v>0</v>
      </c>
      <c r="R38" s="8">
        <v>0</v>
      </c>
      <c r="S38" s="9">
        <v>0</v>
      </c>
      <c r="T38" s="9">
        <v>0</v>
      </c>
      <c r="U38" s="8">
        <v>0</v>
      </c>
      <c r="V38" s="9">
        <v>0</v>
      </c>
      <c r="W38" s="9">
        <v>0</v>
      </c>
      <c r="X38" s="9">
        <v>0</v>
      </c>
      <c r="Y38" s="8">
        <v>0</v>
      </c>
      <c r="Z38" s="9">
        <v>0</v>
      </c>
      <c r="AA38" s="8">
        <v>0</v>
      </c>
      <c r="AB38" s="9">
        <v>1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v>18963</v>
      </c>
      <c r="AI38" s="9">
        <v>4</v>
      </c>
      <c r="AJ38" s="9">
        <f t="shared" si="7"/>
        <v>18958</v>
      </c>
      <c r="AK38" s="7">
        <v>12.09</v>
      </c>
      <c r="AL38" s="7">
        <v>20.170000000000002</v>
      </c>
      <c r="AM38" s="9">
        <v>1</v>
      </c>
      <c r="AN38" s="9">
        <v>0</v>
      </c>
      <c r="AO38" s="8">
        <v>0</v>
      </c>
      <c r="AP38" s="9">
        <v>1</v>
      </c>
      <c r="AQ38" s="31">
        <v>0</v>
      </c>
      <c r="AR38" s="9">
        <v>0</v>
      </c>
      <c r="AS38" s="9">
        <v>0</v>
      </c>
      <c r="AT38" s="31">
        <v>1</v>
      </c>
      <c r="AU38" s="21">
        <v>1999</v>
      </c>
      <c r="AV38" s="23">
        <f t="shared" si="8"/>
        <v>3.3008127941181171</v>
      </c>
      <c r="AW38" s="39" t="s">
        <v>397</v>
      </c>
      <c r="AX38" s="39" t="s">
        <v>397</v>
      </c>
      <c r="AY38" s="39" t="s">
        <v>397</v>
      </c>
      <c r="AZ38" s="39" t="s">
        <v>397</v>
      </c>
      <c r="BA38" s="57">
        <v>1</v>
      </c>
      <c r="BB38" s="18">
        <v>0</v>
      </c>
      <c r="BC38" s="39">
        <v>0.55000000000000004</v>
      </c>
      <c r="BD38" s="54">
        <v>0.45</v>
      </c>
      <c r="BE38">
        <v>0.34300000000000003</v>
      </c>
      <c r="BF38" s="18">
        <v>0.65700000000000003</v>
      </c>
      <c r="BG38" t="s">
        <v>433</v>
      </c>
      <c r="BH38" s="18" t="s">
        <v>433</v>
      </c>
      <c r="BI38">
        <v>1</v>
      </c>
      <c r="BJ38" s="18">
        <v>0</v>
      </c>
      <c r="BK38" s="18" t="s">
        <v>240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 s="18">
        <v>0</v>
      </c>
      <c r="BS38">
        <v>0</v>
      </c>
      <c r="BT38">
        <v>1</v>
      </c>
      <c r="BU38" s="18">
        <v>0</v>
      </c>
      <c r="BV38" t="s">
        <v>397</v>
      </c>
      <c r="BW38" t="s">
        <v>397</v>
      </c>
      <c r="BX38" s="25">
        <v>37</v>
      </c>
      <c r="BY38">
        <v>1</v>
      </c>
      <c r="BZ38">
        <v>0</v>
      </c>
      <c r="CA38">
        <v>0</v>
      </c>
      <c r="CB38" s="18">
        <v>0</v>
      </c>
      <c r="CC38">
        <v>0</v>
      </c>
      <c r="CD38" s="18">
        <v>1</v>
      </c>
      <c r="CE38" s="18">
        <v>0</v>
      </c>
      <c r="CF38">
        <v>0</v>
      </c>
      <c r="CG38">
        <v>0</v>
      </c>
      <c r="CH38" s="18">
        <v>1</v>
      </c>
      <c r="CI38">
        <v>0</v>
      </c>
      <c r="CJ38" s="18">
        <v>0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 s="18">
        <v>1</v>
      </c>
      <c r="CV38" t="s">
        <v>397</v>
      </c>
      <c r="CW38" t="s">
        <v>397</v>
      </c>
      <c r="CX38" t="s">
        <v>397</v>
      </c>
      <c r="CY38" s="25" t="s">
        <v>397</v>
      </c>
    </row>
    <row r="39" spans="1:103" x14ac:dyDescent="0.25">
      <c r="A39">
        <v>41</v>
      </c>
      <c r="B39">
        <v>4</v>
      </c>
      <c r="C39" s="55" t="s">
        <v>241</v>
      </c>
      <c r="D39" s="12">
        <v>8.5</v>
      </c>
      <c r="E39" s="14">
        <v>0.1</v>
      </c>
      <c r="F39" s="7">
        <f t="shared" si="9"/>
        <v>85</v>
      </c>
      <c r="G39" s="7">
        <f t="shared" si="10"/>
        <v>8.4</v>
      </c>
      <c r="H39" s="16">
        <f t="shared" si="11"/>
        <v>8.6</v>
      </c>
      <c r="I39" s="11">
        <f t="shared" si="2"/>
        <v>0.54077637117704325</v>
      </c>
      <c r="J39" s="39">
        <f t="shared" si="3"/>
        <v>6.3620749550240396E-3</v>
      </c>
      <c r="K39" s="39">
        <f t="shared" si="4"/>
        <v>157.18142383882389</v>
      </c>
      <c r="L39" s="39">
        <f t="shared" si="5"/>
        <v>0.53441429622201919</v>
      </c>
      <c r="M39" s="39">
        <f t="shared" si="6"/>
        <v>0.5471384461320673</v>
      </c>
      <c r="N39" s="42">
        <v>1</v>
      </c>
      <c r="O39" s="8">
        <v>0</v>
      </c>
      <c r="P39" s="9">
        <v>0</v>
      </c>
      <c r="Q39" s="9">
        <v>0</v>
      </c>
      <c r="R39" s="8">
        <v>0</v>
      </c>
      <c r="S39" s="9">
        <v>0</v>
      </c>
      <c r="T39" s="9">
        <v>0</v>
      </c>
      <c r="U39" s="8">
        <v>0</v>
      </c>
      <c r="V39" s="9">
        <v>0</v>
      </c>
      <c r="W39" s="9">
        <v>0</v>
      </c>
      <c r="X39" s="9">
        <v>0</v>
      </c>
      <c r="Y39" s="8">
        <v>0</v>
      </c>
      <c r="Z39" s="9">
        <v>0</v>
      </c>
      <c r="AA39" s="8">
        <v>0</v>
      </c>
      <c r="AB39" s="9">
        <v>1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v>17486</v>
      </c>
      <c r="AI39" s="9">
        <v>4</v>
      </c>
      <c r="AJ39" s="9">
        <f t="shared" si="7"/>
        <v>17481</v>
      </c>
      <c r="AK39" s="7">
        <v>12.19</v>
      </c>
      <c r="AL39" s="7">
        <v>20.079999999999998</v>
      </c>
      <c r="AM39" s="9">
        <v>1</v>
      </c>
      <c r="AN39" s="9">
        <v>0</v>
      </c>
      <c r="AO39" s="8">
        <v>0</v>
      </c>
      <c r="AP39" s="9">
        <v>1</v>
      </c>
      <c r="AQ39" s="31">
        <v>0</v>
      </c>
      <c r="AR39" s="9">
        <v>0</v>
      </c>
      <c r="AS39" s="9">
        <v>0</v>
      </c>
      <c r="AT39" s="31">
        <v>1</v>
      </c>
      <c r="AU39" s="21">
        <v>2000</v>
      </c>
      <c r="AV39" s="23">
        <f t="shared" si="8"/>
        <v>3.3010299956639813</v>
      </c>
      <c r="AW39" s="39" t="s">
        <v>397</v>
      </c>
      <c r="AX39" s="39" t="s">
        <v>397</v>
      </c>
      <c r="AY39" s="39" t="s">
        <v>397</v>
      </c>
      <c r="AZ39" s="39" t="s">
        <v>397</v>
      </c>
      <c r="BA39" s="57">
        <v>1</v>
      </c>
      <c r="BB39" s="18">
        <v>0</v>
      </c>
      <c r="BC39" s="39">
        <v>0.55000000000000004</v>
      </c>
      <c r="BD39" s="54">
        <v>0.45</v>
      </c>
      <c r="BE39">
        <v>0.42599999999999999</v>
      </c>
      <c r="BF39" s="18">
        <v>0.57400000000000007</v>
      </c>
      <c r="BG39" t="s">
        <v>433</v>
      </c>
      <c r="BH39" s="18" t="s">
        <v>433</v>
      </c>
      <c r="BI39">
        <v>1</v>
      </c>
      <c r="BJ39" s="18">
        <v>0</v>
      </c>
      <c r="BK39" s="18" t="s">
        <v>240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 s="18">
        <v>0</v>
      </c>
      <c r="BS39">
        <v>0</v>
      </c>
      <c r="BT39">
        <v>1</v>
      </c>
      <c r="BU39" s="18">
        <v>0</v>
      </c>
      <c r="BV39" t="s">
        <v>397</v>
      </c>
      <c r="BW39" t="s">
        <v>397</v>
      </c>
      <c r="BX39" s="25">
        <v>37</v>
      </c>
      <c r="BY39">
        <v>1</v>
      </c>
      <c r="BZ39">
        <v>0</v>
      </c>
      <c r="CA39">
        <v>0</v>
      </c>
      <c r="CB39" s="18">
        <v>0</v>
      </c>
      <c r="CC39">
        <v>0</v>
      </c>
      <c r="CD39" s="18">
        <v>1</v>
      </c>
      <c r="CE39" s="18">
        <v>0</v>
      </c>
      <c r="CF39">
        <v>0</v>
      </c>
      <c r="CG39">
        <v>0</v>
      </c>
      <c r="CH39" s="18">
        <v>1</v>
      </c>
      <c r="CI39">
        <v>0</v>
      </c>
      <c r="CJ39" s="18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 s="18">
        <v>1</v>
      </c>
      <c r="CV39" t="s">
        <v>397</v>
      </c>
      <c r="CW39" t="s">
        <v>397</v>
      </c>
      <c r="CX39" t="s">
        <v>397</v>
      </c>
      <c r="CY39" s="25" t="s">
        <v>397</v>
      </c>
    </row>
    <row r="40" spans="1:103" x14ac:dyDescent="0.25">
      <c r="A40">
        <v>42</v>
      </c>
      <c r="B40">
        <v>5</v>
      </c>
      <c r="C40" s="25" t="s">
        <v>219</v>
      </c>
      <c r="D40" s="12">
        <v>4</v>
      </c>
      <c r="E40" s="14"/>
      <c r="F40" s="7" t="str">
        <f t="shared" ref="F40:F78" si="12">IFERROR(D40/E40, "X")</f>
        <v>X</v>
      </c>
      <c r="G40" s="7">
        <f t="shared" si="0"/>
        <v>4</v>
      </c>
      <c r="H40" s="16">
        <f t="shared" si="1"/>
        <v>4</v>
      </c>
      <c r="I40" s="11" t="str">
        <f t="shared" si="2"/>
        <v>X</v>
      </c>
      <c r="J40" s="39" t="str">
        <f t="shared" si="3"/>
        <v>X</v>
      </c>
      <c r="K40" s="39" t="str">
        <f t="shared" si="4"/>
        <v>X</v>
      </c>
      <c r="L40" s="39" t="str">
        <f t="shared" si="5"/>
        <v>X</v>
      </c>
      <c r="M40" s="39" t="str">
        <f t="shared" si="6"/>
        <v>X</v>
      </c>
      <c r="N40" s="42">
        <v>1</v>
      </c>
      <c r="O40" s="8">
        <v>0</v>
      </c>
      <c r="P40" s="9">
        <v>0</v>
      </c>
      <c r="Q40" s="9">
        <v>0</v>
      </c>
      <c r="R40" s="8">
        <v>0</v>
      </c>
      <c r="S40" s="9">
        <v>0</v>
      </c>
      <c r="T40" s="9">
        <v>0</v>
      </c>
      <c r="U40" s="8">
        <v>0</v>
      </c>
      <c r="V40" s="9">
        <v>0</v>
      </c>
      <c r="W40" s="9">
        <v>0</v>
      </c>
      <c r="X40" s="9">
        <v>0</v>
      </c>
      <c r="Y40" s="8">
        <v>0</v>
      </c>
      <c r="Z40" s="9">
        <v>0</v>
      </c>
      <c r="AA40" s="8"/>
      <c r="AC40" s="8"/>
      <c r="AJ40" s="9">
        <f t="shared" si="7"/>
        <v>-1</v>
      </c>
      <c r="AK40" s="7">
        <v>7.8</v>
      </c>
      <c r="AO40" s="8"/>
      <c r="AQ40" s="31"/>
      <c r="AT40" s="31"/>
      <c r="AU40" s="21">
        <v>1982</v>
      </c>
      <c r="AV40" s="23">
        <f t="shared" si="8"/>
        <v>3.2971036501492565</v>
      </c>
      <c r="BB40" s="18"/>
      <c r="BD40" s="54"/>
      <c r="BF40" s="18"/>
      <c r="BH40" s="18"/>
      <c r="BJ40" s="18"/>
      <c r="BK40" s="18" t="s">
        <v>218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 s="18">
        <v>0</v>
      </c>
      <c r="BS40">
        <v>0</v>
      </c>
      <c r="BT40">
        <v>1</v>
      </c>
      <c r="BU40" s="18">
        <v>0</v>
      </c>
      <c r="BV40" t="s">
        <v>397</v>
      </c>
      <c r="BW40" t="s">
        <v>397</v>
      </c>
      <c r="CB40" s="18"/>
      <c r="CD40" s="18"/>
      <c r="CE40" s="18"/>
      <c r="CH40" s="18"/>
      <c r="CJ40" s="18"/>
      <c r="CU40" s="18"/>
      <c r="CV40" t="s">
        <v>397</v>
      </c>
      <c r="CW40" t="s">
        <v>397</v>
      </c>
      <c r="CX40" t="s">
        <v>397</v>
      </c>
      <c r="CY40" s="25" t="s">
        <v>397</v>
      </c>
    </row>
    <row r="41" spans="1:103" x14ac:dyDescent="0.25">
      <c r="A41">
        <v>43</v>
      </c>
      <c r="B41">
        <v>5</v>
      </c>
      <c r="C41" s="25" t="s">
        <v>219</v>
      </c>
      <c r="D41" s="12">
        <v>3.2</v>
      </c>
      <c r="E41" s="14"/>
      <c r="F41" s="7" t="str">
        <f t="shared" si="12"/>
        <v>X</v>
      </c>
      <c r="G41" s="7">
        <f t="shared" si="0"/>
        <v>3.2</v>
      </c>
      <c r="H41" s="16">
        <f t="shared" si="1"/>
        <v>3.2</v>
      </c>
      <c r="I41" s="11" t="str">
        <f t="shared" si="2"/>
        <v>X</v>
      </c>
      <c r="J41" s="39" t="str">
        <f t="shared" si="3"/>
        <v>X</v>
      </c>
      <c r="K41" s="39" t="str">
        <f t="shared" si="4"/>
        <v>X</v>
      </c>
      <c r="L41" s="39" t="str">
        <f t="shared" si="5"/>
        <v>X</v>
      </c>
      <c r="M41" s="39" t="str">
        <f t="shared" si="6"/>
        <v>X</v>
      </c>
      <c r="N41" s="42">
        <v>1</v>
      </c>
      <c r="O41" s="8">
        <v>0</v>
      </c>
      <c r="P41" s="9">
        <v>0</v>
      </c>
      <c r="Q41" s="9">
        <v>0</v>
      </c>
      <c r="R41" s="8">
        <v>0</v>
      </c>
      <c r="S41" s="9">
        <v>0</v>
      </c>
      <c r="T41" s="9">
        <v>0</v>
      </c>
      <c r="U41" s="8">
        <v>0</v>
      </c>
      <c r="V41" s="9">
        <v>0</v>
      </c>
      <c r="W41" s="9">
        <v>0</v>
      </c>
      <c r="X41" s="9">
        <v>0</v>
      </c>
      <c r="Y41" s="8">
        <v>0</v>
      </c>
      <c r="Z41" s="9">
        <v>0</v>
      </c>
      <c r="AA41" s="8"/>
      <c r="AC41" s="8"/>
      <c r="AJ41" s="9">
        <f t="shared" si="7"/>
        <v>-1</v>
      </c>
      <c r="AK41" s="7">
        <v>8</v>
      </c>
      <c r="AO41" s="8"/>
      <c r="AQ41" s="31"/>
      <c r="AT41" s="31"/>
      <c r="AU41" s="21">
        <v>1983</v>
      </c>
      <c r="AV41" s="23">
        <f t="shared" si="8"/>
        <v>3.2973227142053028</v>
      </c>
      <c r="BB41" s="18"/>
      <c r="BD41" s="54"/>
      <c r="BF41" s="18"/>
      <c r="BH41" s="18"/>
      <c r="BJ41" s="18"/>
      <c r="BK41" s="18" t="s">
        <v>218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 s="18">
        <v>0</v>
      </c>
      <c r="BS41">
        <v>0</v>
      </c>
      <c r="BT41">
        <v>1</v>
      </c>
      <c r="BU41" s="18">
        <v>0</v>
      </c>
      <c r="BV41" t="s">
        <v>397</v>
      </c>
      <c r="BW41" t="s">
        <v>397</v>
      </c>
      <c r="CB41" s="18"/>
      <c r="CD41" s="18"/>
      <c r="CE41" s="18"/>
      <c r="CH41" s="18"/>
      <c r="CJ41" s="18"/>
      <c r="CU41" s="18"/>
      <c r="CV41" t="s">
        <v>397</v>
      </c>
      <c r="CW41" t="s">
        <v>397</v>
      </c>
      <c r="CX41" t="s">
        <v>397</v>
      </c>
      <c r="CY41" s="25" t="s">
        <v>397</v>
      </c>
    </row>
    <row r="42" spans="1:103" x14ac:dyDescent="0.25">
      <c r="A42">
        <v>44</v>
      </c>
      <c r="B42">
        <v>5</v>
      </c>
      <c r="C42" s="25" t="s">
        <v>219</v>
      </c>
      <c r="D42" s="12">
        <v>3.9</v>
      </c>
      <c r="E42" s="14"/>
      <c r="F42" s="7" t="str">
        <f t="shared" si="12"/>
        <v>X</v>
      </c>
      <c r="G42" s="7">
        <f t="shared" si="0"/>
        <v>3.9</v>
      </c>
      <c r="H42" s="16">
        <f t="shared" si="1"/>
        <v>3.9</v>
      </c>
      <c r="I42" s="11" t="str">
        <f t="shared" si="2"/>
        <v>X</v>
      </c>
      <c r="J42" s="39" t="str">
        <f t="shared" si="3"/>
        <v>X</v>
      </c>
      <c r="K42" s="39" t="str">
        <f t="shared" si="4"/>
        <v>X</v>
      </c>
      <c r="L42" s="39" t="str">
        <f t="shared" si="5"/>
        <v>X</v>
      </c>
      <c r="M42" s="39" t="str">
        <f t="shared" si="6"/>
        <v>X</v>
      </c>
      <c r="N42" s="42">
        <v>1</v>
      </c>
      <c r="O42" s="8">
        <v>0</v>
      </c>
      <c r="P42" s="9">
        <v>0</v>
      </c>
      <c r="Q42" s="9">
        <v>0</v>
      </c>
      <c r="R42" s="8">
        <v>0</v>
      </c>
      <c r="S42" s="9">
        <v>0</v>
      </c>
      <c r="T42" s="9">
        <v>0</v>
      </c>
      <c r="U42" s="8">
        <v>0</v>
      </c>
      <c r="V42" s="9">
        <v>0</v>
      </c>
      <c r="W42" s="9">
        <v>0</v>
      </c>
      <c r="X42" s="9">
        <v>0</v>
      </c>
      <c r="Y42" s="8">
        <v>0</v>
      </c>
      <c r="Z42" s="9">
        <v>0</v>
      </c>
      <c r="AA42" s="8"/>
      <c r="AC42" s="8"/>
      <c r="AJ42" s="9">
        <f t="shared" si="7"/>
        <v>-1</v>
      </c>
      <c r="AK42" s="7">
        <v>8.1</v>
      </c>
      <c r="AO42" s="8"/>
      <c r="AQ42" s="31"/>
      <c r="AT42" s="31"/>
      <c r="AU42" s="21">
        <v>1984</v>
      </c>
      <c r="AV42" s="23">
        <f t="shared" si="8"/>
        <v>3.2975416678181597</v>
      </c>
      <c r="BB42" s="18"/>
      <c r="BD42" s="54"/>
      <c r="BF42" s="18"/>
      <c r="BH42" s="18"/>
      <c r="BJ42" s="18"/>
      <c r="BK42" s="18" t="s">
        <v>218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 s="18">
        <v>0</v>
      </c>
      <c r="BS42">
        <v>0</v>
      </c>
      <c r="BT42">
        <v>1</v>
      </c>
      <c r="BU42" s="18">
        <v>0</v>
      </c>
      <c r="BV42" t="s">
        <v>397</v>
      </c>
      <c r="BW42" t="s">
        <v>397</v>
      </c>
      <c r="CB42" s="18"/>
      <c r="CD42" s="18"/>
      <c r="CE42" s="18"/>
      <c r="CH42" s="18"/>
      <c r="CJ42" s="18"/>
      <c r="CU42" s="18"/>
      <c r="CV42" t="s">
        <v>397</v>
      </c>
      <c r="CW42" t="s">
        <v>397</v>
      </c>
      <c r="CX42" t="s">
        <v>397</v>
      </c>
      <c r="CY42" s="25" t="s">
        <v>397</v>
      </c>
    </row>
    <row r="43" spans="1:103" x14ac:dyDescent="0.25">
      <c r="A43">
        <v>45</v>
      </c>
      <c r="B43">
        <v>5</v>
      </c>
      <c r="C43" s="25" t="s">
        <v>219</v>
      </c>
      <c r="D43" s="12">
        <v>3.1</v>
      </c>
      <c r="E43" s="14"/>
      <c r="F43" s="7" t="str">
        <f t="shared" si="12"/>
        <v>X</v>
      </c>
      <c r="G43" s="7">
        <f t="shared" si="0"/>
        <v>3.1</v>
      </c>
      <c r="H43" s="16">
        <f t="shared" si="1"/>
        <v>3.1</v>
      </c>
      <c r="I43" s="11" t="str">
        <f t="shared" si="2"/>
        <v>X</v>
      </c>
      <c r="J43" s="39" t="str">
        <f t="shared" si="3"/>
        <v>X</v>
      </c>
      <c r="K43" s="39" t="str">
        <f t="shared" si="4"/>
        <v>X</v>
      </c>
      <c r="L43" s="39" t="str">
        <f t="shared" si="5"/>
        <v>X</v>
      </c>
      <c r="M43" s="39" t="str">
        <f t="shared" si="6"/>
        <v>X</v>
      </c>
      <c r="N43" s="42">
        <v>1</v>
      </c>
      <c r="O43" s="8">
        <v>0</v>
      </c>
      <c r="P43" s="9">
        <v>0</v>
      </c>
      <c r="Q43" s="9">
        <v>0</v>
      </c>
      <c r="R43" s="8">
        <v>0</v>
      </c>
      <c r="S43" s="9">
        <v>0</v>
      </c>
      <c r="T43" s="9">
        <v>0</v>
      </c>
      <c r="U43" s="8">
        <v>0</v>
      </c>
      <c r="V43" s="9">
        <v>0</v>
      </c>
      <c r="W43" s="9">
        <v>0</v>
      </c>
      <c r="X43" s="9">
        <v>0</v>
      </c>
      <c r="Y43" s="8">
        <v>0</v>
      </c>
      <c r="Z43" s="9">
        <v>0</v>
      </c>
      <c r="AA43" s="8"/>
      <c r="AC43" s="8"/>
      <c r="AJ43" s="9">
        <f t="shared" si="7"/>
        <v>-1</v>
      </c>
      <c r="AK43" s="7">
        <v>8.1999999999999993</v>
      </c>
      <c r="AO43" s="8"/>
      <c r="AQ43" s="31"/>
      <c r="AT43" s="31"/>
      <c r="AU43" s="21">
        <v>1985</v>
      </c>
      <c r="AV43" s="23">
        <f t="shared" si="8"/>
        <v>3.2977605110991339</v>
      </c>
      <c r="BB43" s="18"/>
      <c r="BD43" s="54"/>
      <c r="BF43" s="18"/>
      <c r="BH43" s="18"/>
      <c r="BJ43" s="18"/>
      <c r="BK43" s="18" t="s">
        <v>218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 s="18">
        <v>0</v>
      </c>
      <c r="BS43">
        <v>0</v>
      </c>
      <c r="BT43">
        <v>1</v>
      </c>
      <c r="BU43" s="18">
        <v>0</v>
      </c>
      <c r="BV43" t="s">
        <v>397</v>
      </c>
      <c r="BW43" t="s">
        <v>397</v>
      </c>
      <c r="CB43" s="18"/>
      <c r="CD43" s="18"/>
      <c r="CE43" s="18"/>
      <c r="CH43" s="18"/>
      <c r="CJ43" s="18"/>
      <c r="CU43" s="18"/>
      <c r="CV43" t="s">
        <v>397</v>
      </c>
      <c r="CW43" t="s">
        <v>397</v>
      </c>
      <c r="CX43" t="s">
        <v>397</v>
      </c>
      <c r="CY43" s="25" t="s">
        <v>397</v>
      </c>
    </row>
    <row r="44" spans="1:103" x14ac:dyDescent="0.25">
      <c r="A44">
        <v>46</v>
      </c>
      <c r="B44">
        <v>5</v>
      </c>
      <c r="C44" s="25" t="s">
        <v>219</v>
      </c>
      <c r="D44" s="12">
        <v>2.1</v>
      </c>
      <c r="E44" s="14"/>
      <c r="F44" s="7" t="str">
        <f t="shared" si="12"/>
        <v>X</v>
      </c>
      <c r="G44" s="7">
        <f t="shared" si="0"/>
        <v>2.1</v>
      </c>
      <c r="H44" s="16">
        <f t="shared" si="1"/>
        <v>2.1</v>
      </c>
      <c r="I44" s="11" t="str">
        <f t="shared" si="2"/>
        <v>X</v>
      </c>
      <c r="J44" s="39" t="str">
        <f t="shared" si="3"/>
        <v>X</v>
      </c>
      <c r="K44" s="39" t="str">
        <f t="shared" si="4"/>
        <v>X</v>
      </c>
      <c r="L44" s="39" t="str">
        <f t="shared" si="5"/>
        <v>X</v>
      </c>
      <c r="M44" s="39" t="str">
        <f t="shared" si="6"/>
        <v>X</v>
      </c>
      <c r="N44" s="42">
        <v>1</v>
      </c>
      <c r="O44" s="8">
        <v>0</v>
      </c>
      <c r="P44" s="9">
        <v>0</v>
      </c>
      <c r="Q44" s="9">
        <v>0</v>
      </c>
      <c r="R44" s="8">
        <v>0</v>
      </c>
      <c r="S44" s="9">
        <v>0</v>
      </c>
      <c r="T44" s="9">
        <v>0</v>
      </c>
      <c r="U44" s="8">
        <v>0</v>
      </c>
      <c r="V44" s="9">
        <v>0</v>
      </c>
      <c r="W44" s="9">
        <v>0</v>
      </c>
      <c r="X44" s="9">
        <v>0</v>
      </c>
      <c r="Y44" s="8">
        <v>0</v>
      </c>
      <c r="Z44" s="9">
        <v>0</v>
      </c>
      <c r="AA44" s="8"/>
      <c r="AC44" s="8"/>
      <c r="AJ44" s="9">
        <f t="shared" si="7"/>
        <v>-1</v>
      </c>
      <c r="AK44" s="7">
        <v>8.4</v>
      </c>
      <c r="AO44" s="8"/>
      <c r="AQ44" s="31"/>
      <c r="AT44" s="31"/>
      <c r="AU44" s="21">
        <v>1986</v>
      </c>
      <c r="AV44" s="23">
        <f t="shared" si="8"/>
        <v>3.2979792441593623</v>
      </c>
      <c r="BB44" s="18"/>
      <c r="BD44" s="54"/>
      <c r="BF44" s="18"/>
      <c r="BH44" s="18"/>
      <c r="BJ44" s="18"/>
      <c r="BK44" s="18" t="s">
        <v>218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 s="18">
        <v>0</v>
      </c>
      <c r="BS44">
        <v>0</v>
      </c>
      <c r="BT44">
        <v>1</v>
      </c>
      <c r="BU44" s="18">
        <v>0</v>
      </c>
      <c r="BV44" t="s">
        <v>397</v>
      </c>
      <c r="BW44" t="s">
        <v>397</v>
      </c>
      <c r="CB44" s="18"/>
      <c r="CD44" s="18"/>
      <c r="CE44" s="18"/>
      <c r="CH44" s="18"/>
      <c r="CJ44" s="18"/>
      <c r="CU44" s="18"/>
      <c r="CV44" t="s">
        <v>397</v>
      </c>
      <c r="CW44" t="s">
        <v>397</v>
      </c>
      <c r="CX44" t="s">
        <v>397</v>
      </c>
      <c r="CY44" s="25" t="s">
        <v>397</v>
      </c>
    </row>
    <row r="45" spans="1:103" x14ac:dyDescent="0.25">
      <c r="A45">
        <v>47</v>
      </c>
      <c r="B45">
        <v>5</v>
      </c>
      <c r="C45" s="25" t="s">
        <v>219</v>
      </c>
      <c r="D45" s="12">
        <v>2.6</v>
      </c>
      <c r="E45" s="14"/>
      <c r="F45" s="7" t="str">
        <f t="shared" si="12"/>
        <v>X</v>
      </c>
      <c r="G45" s="7">
        <f t="shared" si="0"/>
        <v>2.6</v>
      </c>
      <c r="H45" s="16">
        <f t="shared" si="1"/>
        <v>2.6</v>
      </c>
      <c r="I45" s="11" t="str">
        <f t="shared" si="2"/>
        <v>X</v>
      </c>
      <c r="J45" s="39" t="str">
        <f t="shared" si="3"/>
        <v>X</v>
      </c>
      <c r="K45" s="39" t="str">
        <f t="shared" si="4"/>
        <v>X</v>
      </c>
      <c r="L45" s="39" t="str">
        <f t="shared" si="5"/>
        <v>X</v>
      </c>
      <c r="M45" s="39" t="str">
        <f t="shared" si="6"/>
        <v>X</v>
      </c>
      <c r="N45" s="42">
        <v>1</v>
      </c>
      <c r="O45" s="8">
        <v>0</v>
      </c>
      <c r="P45" s="9">
        <v>0</v>
      </c>
      <c r="Q45" s="9">
        <v>0</v>
      </c>
      <c r="R45" s="8">
        <v>0</v>
      </c>
      <c r="S45" s="9">
        <v>0</v>
      </c>
      <c r="T45" s="9">
        <v>0</v>
      </c>
      <c r="U45" s="8">
        <v>0</v>
      </c>
      <c r="V45" s="9">
        <v>0</v>
      </c>
      <c r="W45" s="9">
        <v>0</v>
      </c>
      <c r="X45" s="9">
        <v>0</v>
      </c>
      <c r="Y45" s="8">
        <v>0</v>
      </c>
      <c r="Z45" s="9">
        <v>0</v>
      </c>
      <c r="AA45" s="8"/>
      <c r="AC45" s="8"/>
      <c r="AJ45" s="9">
        <f t="shared" si="7"/>
        <v>-1</v>
      </c>
      <c r="AK45" s="7">
        <v>8.4</v>
      </c>
      <c r="AO45" s="8"/>
      <c r="AQ45" s="31"/>
      <c r="AT45" s="31"/>
      <c r="AU45" s="21">
        <v>1987</v>
      </c>
      <c r="AV45" s="23">
        <f t="shared" si="8"/>
        <v>3.2981978671098151</v>
      </c>
      <c r="BB45" s="18"/>
      <c r="BD45" s="54"/>
      <c r="BF45" s="18"/>
      <c r="BH45" s="18"/>
      <c r="BJ45" s="18"/>
      <c r="BK45" s="18" t="s">
        <v>218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 s="18">
        <v>0</v>
      </c>
      <c r="BS45">
        <v>0</v>
      </c>
      <c r="BT45">
        <v>1</v>
      </c>
      <c r="BU45" s="18">
        <v>0</v>
      </c>
      <c r="BV45" t="s">
        <v>397</v>
      </c>
      <c r="BW45" t="s">
        <v>397</v>
      </c>
      <c r="CB45" s="18"/>
      <c r="CD45" s="18"/>
      <c r="CE45" s="18"/>
      <c r="CH45" s="18"/>
      <c r="CJ45" s="18"/>
      <c r="CU45" s="18"/>
      <c r="CV45" t="s">
        <v>397</v>
      </c>
      <c r="CW45" t="s">
        <v>397</v>
      </c>
      <c r="CX45" t="s">
        <v>397</v>
      </c>
      <c r="CY45" s="25" t="s">
        <v>397</v>
      </c>
    </row>
    <row r="46" spans="1:103" x14ac:dyDescent="0.25">
      <c r="A46">
        <v>48</v>
      </c>
      <c r="B46">
        <v>5</v>
      </c>
      <c r="C46" s="25" t="s">
        <v>219</v>
      </c>
      <c r="D46" s="12">
        <v>1.1000000000000001</v>
      </c>
      <c r="E46" s="14"/>
      <c r="F46" s="7" t="str">
        <f t="shared" si="12"/>
        <v>X</v>
      </c>
      <c r="G46" s="7">
        <f t="shared" si="0"/>
        <v>1.1000000000000001</v>
      </c>
      <c r="H46" s="16">
        <f t="shared" si="1"/>
        <v>1.1000000000000001</v>
      </c>
      <c r="I46" s="11" t="str">
        <f t="shared" si="2"/>
        <v>X</v>
      </c>
      <c r="J46" s="39" t="str">
        <f t="shared" si="3"/>
        <v>X</v>
      </c>
      <c r="K46" s="39" t="str">
        <f t="shared" si="4"/>
        <v>X</v>
      </c>
      <c r="L46" s="39" t="str">
        <f t="shared" si="5"/>
        <v>X</v>
      </c>
      <c r="M46" s="39" t="str">
        <f t="shared" si="6"/>
        <v>X</v>
      </c>
      <c r="N46" s="42">
        <v>1</v>
      </c>
      <c r="O46" s="8">
        <v>0</v>
      </c>
      <c r="P46" s="9">
        <v>0</v>
      </c>
      <c r="Q46" s="9">
        <v>0</v>
      </c>
      <c r="R46" s="8">
        <v>0</v>
      </c>
      <c r="S46" s="9">
        <v>0</v>
      </c>
      <c r="T46" s="9">
        <v>0</v>
      </c>
      <c r="U46" s="8">
        <v>0</v>
      </c>
      <c r="V46" s="9">
        <v>0</v>
      </c>
      <c r="W46" s="9">
        <v>0</v>
      </c>
      <c r="X46" s="9">
        <v>0</v>
      </c>
      <c r="Y46" s="8">
        <v>0</v>
      </c>
      <c r="Z46" s="9">
        <v>0</v>
      </c>
      <c r="AA46" s="8"/>
      <c r="AC46" s="8"/>
      <c r="AJ46" s="9">
        <f t="shared" si="7"/>
        <v>-1</v>
      </c>
      <c r="AK46" s="7">
        <v>8.4</v>
      </c>
      <c r="AO46" s="8"/>
      <c r="AQ46" s="31"/>
      <c r="AT46" s="31"/>
      <c r="AU46" s="21">
        <v>1988</v>
      </c>
      <c r="AV46" s="23">
        <f t="shared" si="8"/>
        <v>3.2984163800612945</v>
      </c>
      <c r="BB46" s="18"/>
      <c r="BD46" s="54"/>
      <c r="BF46" s="18"/>
      <c r="BH46" s="18"/>
      <c r="BJ46" s="18"/>
      <c r="BK46" s="18" t="s">
        <v>218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 s="18">
        <v>0</v>
      </c>
      <c r="BS46">
        <v>0</v>
      </c>
      <c r="BT46">
        <v>1</v>
      </c>
      <c r="BU46" s="18">
        <v>0</v>
      </c>
      <c r="BV46" t="s">
        <v>397</v>
      </c>
      <c r="BW46" t="s">
        <v>397</v>
      </c>
      <c r="CB46" s="18"/>
      <c r="CD46" s="18"/>
      <c r="CE46" s="18"/>
      <c r="CH46" s="18"/>
      <c r="CJ46" s="18"/>
      <c r="CU46" s="18"/>
      <c r="CV46" t="s">
        <v>397</v>
      </c>
      <c r="CW46" t="s">
        <v>397</v>
      </c>
      <c r="CX46" t="s">
        <v>397</v>
      </c>
      <c r="CY46" s="25" t="s">
        <v>397</v>
      </c>
    </row>
    <row r="47" spans="1:103" x14ac:dyDescent="0.25">
      <c r="A47">
        <v>49</v>
      </c>
      <c r="B47">
        <v>5</v>
      </c>
      <c r="C47" s="25" t="s">
        <v>219</v>
      </c>
      <c r="D47" s="12">
        <v>0.3</v>
      </c>
      <c r="E47" s="14"/>
      <c r="F47" s="7" t="str">
        <f t="shared" si="12"/>
        <v>X</v>
      </c>
      <c r="G47" s="7">
        <f t="shared" si="0"/>
        <v>0.3</v>
      </c>
      <c r="H47" s="16">
        <f t="shared" si="1"/>
        <v>0.3</v>
      </c>
      <c r="I47" s="11" t="str">
        <f t="shared" si="2"/>
        <v>X</v>
      </c>
      <c r="J47" s="39" t="str">
        <f t="shared" si="3"/>
        <v>X</v>
      </c>
      <c r="K47" s="39" t="str">
        <f t="shared" si="4"/>
        <v>X</v>
      </c>
      <c r="L47" s="39" t="str">
        <f t="shared" si="5"/>
        <v>X</v>
      </c>
      <c r="M47" s="39" t="str">
        <f t="shared" si="6"/>
        <v>X</v>
      </c>
      <c r="N47" s="42">
        <v>1</v>
      </c>
      <c r="O47" s="8">
        <v>0</v>
      </c>
      <c r="P47" s="9">
        <v>0</v>
      </c>
      <c r="Q47" s="9">
        <v>0</v>
      </c>
      <c r="R47" s="8">
        <v>0</v>
      </c>
      <c r="S47" s="9">
        <v>0</v>
      </c>
      <c r="T47" s="9">
        <v>0</v>
      </c>
      <c r="U47" s="8">
        <v>0</v>
      </c>
      <c r="V47" s="9">
        <v>0</v>
      </c>
      <c r="W47" s="9">
        <v>0</v>
      </c>
      <c r="X47" s="9">
        <v>0</v>
      </c>
      <c r="Y47" s="8">
        <v>0</v>
      </c>
      <c r="Z47" s="9">
        <v>0</v>
      </c>
      <c r="AA47" s="8"/>
      <c r="AC47" s="8"/>
      <c r="AJ47" s="9">
        <f t="shared" si="7"/>
        <v>-1</v>
      </c>
      <c r="AK47" s="7">
        <v>8.5</v>
      </c>
      <c r="AO47" s="8"/>
      <c r="AQ47" s="31"/>
      <c r="AT47" s="31"/>
      <c r="AU47" s="21">
        <v>1989</v>
      </c>
      <c r="AV47" s="23">
        <f t="shared" si="8"/>
        <v>3.2986347831244354</v>
      </c>
      <c r="BB47" s="18"/>
      <c r="BD47" s="54"/>
      <c r="BF47" s="18"/>
      <c r="BH47" s="18"/>
      <c r="BJ47" s="18"/>
      <c r="BK47" s="18" t="s">
        <v>218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 s="18">
        <v>0</v>
      </c>
      <c r="BS47">
        <v>0</v>
      </c>
      <c r="BT47">
        <v>1</v>
      </c>
      <c r="BU47" s="18">
        <v>0</v>
      </c>
      <c r="BV47" t="s">
        <v>397</v>
      </c>
      <c r="BW47" t="s">
        <v>397</v>
      </c>
      <c r="CB47" s="18"/>
      <c r="CD47" s="18"/>
      <c r="CE47" s="18"/>
      <c r="CH47" s="18"/>
      <c r="CJ47" s="18"/>
      <c r="CU47" s="18"/>
      <c r="CV47" t="s">
        <v>397</v>
      </c>
      <c r="CW47" t="s">
        <v>397</v>
      </c>
      <c r="CX47" t="s">
        <v>397</v>
      </c>
      <c r="CY47" s="25" t="s">
        <v>397</v>
      </c>
    </row>
    <row r="48" spans="1:103" x14ac:dyDescent="0.25">
      <c r="A48">
        <v>50</v>
      </c>
      <c r="B48">
        <v>5</v>
      </c>
      <c r="C48" s="25" t="s">
        <v>219</v>
      </c>
      <c r="D48" s="12">
        <v>1.4</v>
      </c>
      <c r="E48" s="14"/>
      <c r="F48" s="7" t="str">
        <f t="shared" si="12"/>
        <v>X</v>
      </c>
      <c r="G48" s="7">
        <f t="shared" si="0"/>
        <v>1.4</v>
      </c>
      <c r="H48" s="16">
        <f t="shared" si="1"/>
        <v>1.4</v>
      </c>
      <c r="I48" s="11" t="str">
        <f t="shared" si="2"/>
        <v>X</v>
      </c>
      <c r="J48" s="39" t="str">
        <f t="shared" si="3"/>
        <v>X</v>
      </c>
      <c r="K48" s="39" t="str">
        <f t="shared" si="4"/>
        <v>X</v>
      </c>
      <c r="L48" s="39" t="str">
        <f t="shared" si="5"/>
        <v>X</v>
      </c>
      <c r="M48" s="39" t="str">
        <f t="shared" si="6"/>
        <v>X</v>
      </c>
      <c r="N48" s="42">
        <v>1</v>
      </c>
      <c r="O48" s="8">
        <v>0</v>
      </c>
      <c r="P48" s="9">
        <v>0</v>
      </c>
      <c r="Q48" s="9">
        <v>0</v>
      </c>
      <c r="R48" s="8">
        <v>0</v>
      </c>
      <c r="S48" s="9">
        <v>0</v>
      </c>
      <c r="T48" s="9">
        <v>0</v>
      </c>
      <c r="U48" s="8">
        <v>0</v>
      </c>
      <c r="V48" s="9">
        <v>0</v>
      </c>
      <c r="W48" s="9">
        <v>0</v>
      </c>
      <c r="X48" s="9">
        <v>0</v>
      </c>
      <c r="Y48" s="8">
        <v>0</v>
      </c>
      <c r="Z48" s="9">
        <v>0</v>
      </c>
      <c r="AA48" s="8"/>
      <c r="AC48" s="8"/>
      <c r="AJ48" s="9">
        <f t="shared" si="7"/>
        <v>-1</v>
      </c>
      <c r="AK48" s="7">
        <v>8.5</v>
      </c>
      <c r="AO48" s="8"/>
      <c r="AQ48" s="31"/>
      <c r="AT48" s="31"/>
      <c r="AU48" s="21">
        <v>1990</v>
      </c>
      <c r="AV48" s="23">
        <f t="shared" si="8"/>
        <v>3.2988530764097068</v>
      </c>
      <c r="BB48" s="18"/>
      <c r="BD48" s="54"/>
      <c r="BF48" s="18"/>
      <c r="BH48" s="18"/>
      <c r="BJ48" s="18"/>
      <c r="BK48" s="18" t="s">
        <v>218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 s="18">
        <v>0</v>
      </c>
      <c r="BS48">
        <v>0</v>
      </c>
      <c r="BT48">
        <v>1</v>
      </c>
      <c r="BU48" s="18">
        <v>0</v>
      </c>
      <c r="BV48" t="s">
        <v>397</v>
      </c>
      <c r="BW48" t="s">
        <v>397</v>
      </c>
      <c r="CB48" s="18"/>
      <c r="CD48" s="18"/>
      <c r="CE48" s="18"/>
      <c r="CH48" s="18"/>
      <c r="CJ48" s="18"/>
      <c r="CU48" s="18"/>
      <c r="CV48" t="s">
        <v>397</v>
      </c>
      <c r="CW48" t="s">
        <v>397</v>
      </c>
      <c r="CX48" t="s">
        <v>397</v>
      </c>
      <c r="CY48" s="25" t="s">
        <v>397</v>
      </c>
    </row>
    <row r="49" spans="1:103" x14ac:dyDescent="0.25">
      <c r="A49">
        <v>51</v>
      </c>
      <c r="B49">
        <v>6</v>
      </c>
      <c r="C49" s="25" t="s">
        <v>91</v>
      </c>
      <c r="D49" s="12">
        <v>11.6</v>
      </c>
      <c r="E49" s="14"/>
      <c r="F49" s="7" t="str">
        <f t="shared" si="12"/>
        <v>X</v>
      </c>
      <c r="G49" s="7">
        <f t="shared" si="0"/>
        <v>11.6</v>
      </c>
      <c r="H49" s="16">
        <f t="shared" si="1"/>
        <v>11.6</v>
      </c>
      <c r="I49" s="11" t="str">
        <f t="shared" si="2"/>
        <v>X</v>
      </c>
      <c r="J49" s="39" t="str">
        <f t="shared" si="3"/>
        <v>X</v>
      </c>
      <c r="K49" s="39" t="str">
        <f t="shared" si="4"/>
        <v>X</v>
      </c>
      <c r="L49" s="39" t="str">
        <f t="shared" si="5"/>
        <v>X</v>
      </c>
      <c r="M49" s="39" t="str">
        <f t="shared" si="6"/>
        <v>X</v>
      </c>
      <c r="N49" s="42">
        <v>1</v>
      </c>
      <c r="O49" s="8">
        <v>0</v>
      </c>
      <c r="P49" s="9">
        <v>0</v>
      </c>
      <c r="Q49" s="9">
        <v>0</v>
      </c>
      <c r="R49" s="8">
        <v>0</v>
      </c>
      <c r="S49" s="9">
        <v>0</v>
      </c>
      <c r="T49" s="9">
        <v>0</v>
      </c>
      <c r="U49" s="8">
        <v>0</v>
      </c>
      <c r="V49" s="9">
        <v>0</v>
      </c>
      <c r="W49" s="9">
        <v>0</v>
      </c>
      <c r="X49" s="9">
        <v>0</v>
      </c>
      <c r="Y49" s="8">
        <v>0</v>
      </c>
      <c r="Z49" s="9">
        <v>0</v>
      </c>
      <c r="AA49" s="8"/>
      <c r="AC49" s="8"/>
      <c r="AJ49" s="9">
        <f t="shared" si="7"/>
        <v>-1</v>
      </c>
      <c r="AK49" s="7">
        <v>2.9</v>
      </c>
      <c r="AO49" s="8"/>
      <c r="AQ49" s="31"/>
      <c r="AT49" s="31"/>
      <c r="AU49" s="21">
        <v>1996</v>
      </c>
      <c r="AV49" s="23">
        <f t="shared" si="8"/>
        <v>3.3001605369513523</v>
      </c>
      <c r="BB49" s="18"/>
      <c r="BD49" s="54"/>
      <c r="BF49" s="18"/>
      <c r="BH49" s="18"/>
      <c r="BJ49" s="18"/>
      <c r="BK49" s="18" t="s">
        <v>90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 s="18">
        <v>0</v>
      </c>
      <c r="BS49">
        <v>0</v>
      </c>
      <c r="BT49">
        <v>1</v>
      </c>
      <c r="BU49" s="18">
        <v>0</v>
      </c>
      <c r="BV49" t="s">
        <v>397</v>
      </c>
      <c r="BW49" t="s">
        <v>397</v>
      </c>
      <c r="CB49" s="18"/>
      <c r="CD49" s="18"/>
      <c r="CE49" s="18"/>
      <c r="CH49" s="18"/>
      <c r="CJ49" s="18"/>
      <c r="CU49" s="18"/>
      <c r="CV49" t="s">
        <v>397</v>
      </c>
      <c r="CW49" t="s">
        <v>397</v>
      </c>
      <c r="CX49" t="s">
        <v>397</v>
      </c>
      <c r="CY49" s="25" t="s">
        <v>397</v>
      </c>
    </row>
    <row r="50" spans="1:103" x14ac:dyDescent="0.25">
      <c r="A50">
        <v>52</v>
      </c>
      <c r="B50">
        <v>6</v>
      </c>
      <c r="C50" s="25" t="s">
        <v>91</v>
      </c>
      <c r="D50" s="12">
        <v>10</v>
      </c>
      <c r="E50" s="14"/>
      <c r="F50" s="7" t="str">
        <f t="shared" si="12"/>
        <v>X</v>
      </c>
      <c r="G50" s="7">
        <f t="shared" si="0"/>
        <v>10</v>
      </c>
      <c r="H50" s="16">
        <f t="shared" si="1"/>
        <v>10</v>
      </c>
      <c r="I50" s="11" t="str">
        <f t="shared" si="2"/>
        <v>X</v>
      </c>
      <c r="J50" s="39" t="str">
        <f t="shared" si="3"/>
        <v>X</v>
      </c>
      <c r="K50" s="39" t="str">
        <f t="shared" si="4"/>
        <v>X</v>
      </c>
      <c r="L50" s="39" t="str">
        <f t="shared" si="5"/>
        <v>X</v>
      </c>
      <c r="M50" s="39" t="str">
        <f t="shared" si="6"/>
        <v>X</v>
      </c>
      <c r="N50" s="42">
        <v>0</v>
      </c>
      <c r="O50" s="8">
        <v>1</v>
      </c>
      <c r="P50" s="9">
        <v>0</v>
      </c>
      <c r="Q50" s="9">
        <v>0</v>
      </c>
      <c r="R50" s="8">
        <v>0</v>
      </c>
      <c r="S50" s="9">
        <v>0</v>
      </c>
      <c r="T50" s="9">
        <v>0</v>
      </c>
      <c r="U50" s="8">
        <v>0</v>
      </c>
      <c r="V50" s="9">
        <v>0</v>
      </c>
      <c r="W50" s="9">
        <v>0</v>
      </c>
      <c r="X50" s="9">
        <v>0</v>
      </c>
      <c r="Y50" s="8">
        <v>0</v>
      </c>
      <c r="Z50" s="9">
        <v>0</v>
      </c>
      <c r="AA50" s="8"/>
      <c r="AC50" s="8"/>
      <c r="AJ50" s="9">
        <f t="shared" si="7"/>
        <v>-1</v>
      </c>
      <c r="AK50" s="7">
        <v>2.9</v>
      </c>
      <c r="AO50" s="8"/>
      <c r="AQ50" s="31"/>
      <c r="AT50" s="31"/>
      <c r="AU50" s="21">
        <v>1996</v>
      </c>
      <c r="AV50" s="23">
        <f t="shared" si="8"/>
        <v>3.3001605369513523</v>
      </c>
      <c r="BB50" s="18"/>
      <c r="BD50" s="54"/>
      <c r="BF50" s="18"/>
      <c r="BH50" s="18"/>
      <c r="BJ50" s="18"/>
      <c r="BK50" s="18" t="s">
        <v>90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 s="18">
        <v>0</v>
      </c>
      <c r="BS50">
        <v>0</v>
      </c>
      <c r="BT50">
        <v>1</v>
      </c>
      <c r="BU50" s="18">
        <v>0</v>
      </c>
      <c r="BV50" t="s">
        <v>397</v>
      </c>
      <c r="BW50" t="s">
        <v>397</v>
      </c>
      <c r="CB50" s="18"/>
      <c r="CD50" s="18"/>
      <c r="CE50" s="18"/>
      <c r="CH50" s="18"/>
      <c r="CJ50" s="18"/>
      <c r="CU50" s="18"/>
      <c r="CV50" t="s">
        <v>397</v>
      </c>
      <c r="CW50" t="s">
        <v>397</v>
      </c>
      <c r="CX50" t="s">
        <v>397</v>
      </c>
      <c r="CY50" s="25" t="s">
        <v>397</v>
      </c>
    </row>
    <row r="51" spans="1:103" x14ac:dyDescent="0.25">
      <c r="A51">
        <v>53</v>
      </c>
      <c r="B51">
        <v>6</v>
      </c>
      <c r="C51" s="25" t="s">
        <v>91</v>
      </c>
      <c r="D51" s="12">
        <v>10.8</v>
      </c>
      <c r="E51" s="14"/>
      <c r="F51" s="7" t="str">
        <f t="shared" si="12"/>
        <v>X</v>
      </c>
      <c r="G51" s="7">
        <f t="shared" si="0"/>
        <v>10.8</v>
      </c>
      <c r="H51" s="16">
        <f t="shared" si="1"/>
        <v>10.8</v>
      </c>
      <c r="I51" s="11" t="str">
        <f t="shared" si="2"/>
        <v>X</v>
      </c>
      <c r="J51" s="39" t="str">
        <f t="shared" si="3"/>
        <v>X</v>
      </c>
      <c r="K51" s="39" t="str">
        <f t="shared" si="4"/>
        <v>X</v>
      </c>
      <c r="L51" s="39" t="str">
        <f t="shared" si="5"/>
        <v>X</v>
      </c>
      <c r="M51" s="39" t="str">
        <f t="shared" si="6"/>
        <v>X</v>
      </c>
      <c r="N51" s="42">
        <v>0</v>
      </c>
      <c r="O51" s="8">
        <v>0</v>
      </c>
      <c r="P51" s="9">
        <v>1</v>
      </c>
      <c r="Q51" s="9">
        <v>0</v>
      </c>
      <c r="R51" s="8">
        <v>0</v>
      </c>
      <c r="S51" s="9">
        <v>0</v>
      </c>
      <c r="T51" s="9">
        <v>0</v>
      </c>
      <c r="U51" s="8">
        <v>0</v>
      </c>
      <c r="V51" s="9">
        <v>0</v>
      </c>
      <c r="W51" s="9">
        <v>0</v>
      </c>
      <c r="X51" s="9">
        <v>0</v>
      </c>
      <c r="Y51" s="8">
        <v>0</v>
      </c>
      <c r="Z51" s="9">
        <v>0</v>
      </c>
      <c r="AA51" s="8"/>
      <c r="AC51" s="8"/>
      <c r="AJ51" s="9">
        <f t="shared" si="7"/>
        <v>-1</v>
      </c>
      <c r="AK51" s="7">
        <v>2.9</v>
      </c>
      <c r="AO51" s="8"/>
      <c r="AQ51" s="31"/>
      <c r="AT51" s="31"/>
      <c r="AU51" s="21">
        <v>1996</v>
      </c>
      <c r="AV51" s="23">
        <f t="shared" si="8"/>
        <v>3.3001605369513523</v>
      </c>
      <c r="BB51" s="18"/>
      <c r="BD51" s="54"/>
      <c r="BF51" s="18"/>
      <c r="BH51" s="18"/>
      <c r="BJ51" s="18"/>
      <c r="BK51" s="18" t="s">
        <v>90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 s="18">
        <v>0</v>
      </c>
      <c r="BS51">
        <v>0</v>
      </c>
      <c r="BT51">
        <v>1</v>
      </c>
      <c r="BU51" s="18">
        <v>0</v>
      </c>
      <c r="BV51" t="s">
        <v>397</v>
      </c>
      <c r="BW51" t="s">
        <v>397</v>
      </c>
      <c r="CB51" s="18"/>
      <c r="CD51" s="18"/>
      <c r="CE51" s="18"/>
      <c r="CH51" s="18"/>
      <c r="CJ51" s="18"/>
      <c r="CU51" s="18"/>
      <c r="CV51" t="s">
        <v>397</v>
      </c>
      <c r="CW51" t="s">
        <v>397</v>
      </c>
      <c r="CX51" t="s">
        <v>397</v>
      </c>
      <c r="CY51" s="25" t="s">
        <v>397</v>
      </c>
    </row>
    <row r="52" spans="1:103" x14ac:dyDescent="0.25">
      <c r="A52">
        <v>54</v>
      </c>
      <c r="B52">
        <v>6</v>
      </c>
      <c r="C52" s="25" t="s">
        <v>91</v>
      </c>
      <c r="D52" s="12">
        <v>8.9</v>
      </c>
      <c r="E52" s="14"/>
      <c r="F52" s="7" t="str">
        <f t="shared" si="12"/>
        <v>X</v>
      </c>
      <c r="G52" s="7">
        <f t="shared" si="0"/>
        <v>8.9</v>
      </c>
      <c r="H52" s="16">
        <f t="shared" si="1"/>
        <v>8.9</v>
      </c>
      <c r="I52" s="11" t="str">
        <f t="shared" si="2"/>
        <v>X</v>
      </c>
      <c r="J52" s="39" t="str">
        <f t="shared" si="3"/>
        <v>X</v>
      </c>
      <c r="K52" s="39" t="str">
        <f t="shared" si="4"/>
        <v>X</v>
      </c>
      <c r="L52" s="39" t="str">
        <f t="shared" si="5"/>
        <v>X</v>
      </c>
      <c r="M52" s="39" t="str">
        <f t="shared" si="6"/>
        <v>X</v>
      </c>
      <c r="N52" s="42">
        <v>0</v>
      </c>
      <c r="O52" s="8">
        <v>0</v>
      </c>
      <c r="P52" s="9">
        <v>0</v>
      </c>
      <c r="Q52" s="9">
        <v>1</v>
      </c>
      <c r="R52" s="8">
        <v>0</v>
      </c>
      <c r="S52" s="9">
        <v>0</v>
      </c>
      <c r="T52" s="9">
        <v>0</v>
      </c>
      <c r="U52" s="8">
        <v>0</v>
      </c>
      <c r="V52" s="9">
        <v>0</v>
      </c>
      <c r="W52" s="9">
        <v>0</v>
      </c>
      <c r="X52" s="9">
        <v>0</v>
      </c>
      <c r="Y52" s="8">
        <v>0</v>
      </c>
      <c r="Z52" s="9">
        <v>0</v>
      </c>
      <c r="AA52" s="8"/>
      <c r="AC52" s="8"/>
      <c r="AJ52" s="9">
        <f t="shared" si="7"/>
        <v>-1</v>
      </c>
      <c r="AK52" s="7">
        <v>2.9</v>
      </c>
      <c r="AO52" s="8"/>
      <c r="AQ52" s="31"/>
      <c r="AT52" s="31"/>
      <c r="AU52" s="21">
        <v>1996</v>
      </c>
      <c r="AV52" s="23">
        <f t="shared" si="8"/>
        <v>3.3001605369513523</v>
      </c>
      <c r="BB52" s="18"/>
      <c r="BD52" s="54"/>
      <c r="BF52" s="18"/>
      <c r="BH52" s="18"/>
      <c r="BJ52" s="18"/>
      <c r="BK52" s="18" t="s">
        <v>90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 s="18">
        <v>0</v>
      </c>
      <c r="BS52">
        <v>0</v>
      </c>
      <c r="BT52">
        <v>1</v>
      </c>
      <c r="BU52" s="18">
        <v>0</v>
      </c>
      <c r="BV52" t="s">
        <v>397</v>
      </c>
      <c r="BW52" t="s">
        <v>397</v>
      </c>
      <c r="CB52" s="18"/>
      <c r="CD52" s="18"/>
      <c r="CE52" s="18"/>
      <c r="CH52" s="18"/>
      <c r="CJ52" s="18"/>
      <c r="CU52" s="18"/>
      <c r="CV52" t="s">
        <v>397</v>
      </c>
      <c r="CW52" t="s">
        <v>397</v>
      </c>
      <c r="CX52" t="s">
        <v>397</v>
      </c>
      <c r="CY52" s="25" t="s">
        <v>397</v>
      </c>
    </row>
    <row r="53" spans="1:103" x14ac:dyDescent="0.25">
      <c r="A53">
        <v>55</v>
      </c>
      <c r="B53">
        <v>9</v>
      </c>
      <c r="C53" s="25" t="s">
        <v>268</v>
      </c>
      <c r="D53" s="12">
        <v>7.8</v>
      </c>
      <c r="E53" s="14"/>
      <c r="F53" s="7" t="str">
        <f t="shared" si="12"/>
        <v>X</v>
      </c>
      <c r="G53" s="7">
        <f t="shared" si="0"/>
        <v>7.8</v>
      </c>
      <c r="H53" s="16">
        <f t="shared" si="1"/>
        <v>7.8</v>
      </c>
      <c r="I53" s="11" t="str">
        <f t="shared" si="2"/>
        <v>X</v>
      </c>
      <c r="J53" s="39" t="str">
        <f t="shared" si="3"/>
        <v>X</v>
      </c>
      <c r="K53" s="39" t="str">
        <f t="shared" si="4"/>
        <v>X</v>
      </c>
      <c r="L53" s="39" t="str">
        <f t="shared" si="5"/>
        <v>X</v>
      </c>
      <c r="M53" s="39" t="str">
        <f t="shared" si="6"/>
        <v>X</v>
      </c>
      <c r="N53" s="42">
        <v>1</v>
      </c>
      <c r="O53" s="8">
        <v>0</v>
      </c>
      <c r="P53" s="9">
        <v>0</v>
      </c>
      <c r="Q53" s="9">
        <v>0</v>
      </c>
      <c r="R53" s="8">
        <v>0</v>
      </c>
      <c r="S53" s="9">
        <v>0</v>
      </c>
      <c r="T53" s="9">
        <v>0</v>
      </c>
      <c r="U53" s="8">
        <v>0</v>
      </c>
      <c r="V53" s="9">
        <v>0</v>
      </c>
      <c r="W53" s="9">
        <v>0</v>
      </c>
      <c r="X53" s="9">
        <v>0</v>
      </c>
      <c r="Y53" s="8">
        <v>0</v>
      </c>
      <c r="Z53" s="9">
        <v>0</v>
      </c>
      <c r="AA53" s="8"/>
      <c r="AC53" s="8"/>
      <c r="AJ53" s="9">
        <f t="shared" si="7"/>
        <v>-1</v>
      </c>
      <c r="AK53" s="7">
        <v>8</v>
      </c>
      <c r="AO53" s="8"/>
      <c r="AQ53" s="31"/>
      <c r="AT53" s="31"/>
      <c r="AU53" s="21">
        <v>1968</v>
      </c>
      <c r="AV53" s="23">
        <f t="shared" si="8"/>
        <v>3.2940250940953226</v>
      </c>
      <c r="BB53" s="18"/>
      <c r="BD53" s="54"/>
      <c r="BF53" s="18"/>
      <c r="BH53" s="18"/>
      <c r="BJ53" s="18"/>
      <c r="BK53" s="18" t="s">
        <v>267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 s="18">
        <v>0</v>
      </c>
      <c r="BS53">
        <v>1</v>
      </c>
      <c r="BT53">
        <v>0</v>
      </c>
      <c r="BU53" s="18">
        <v>0</v>
      </c>
      <c r="BV53" t="s">
        <v>397</v>
      </c>
      <c r="BW53" t="s">
        <v>397</v>
      </c>
      <c r="CB53" s="18"/>
      <c r="CD53" s="18"/>
      <c r="CE53" s="18"/>
      <c r="CH53" s="18"/>
      <c r="CJ53" s="18"/>
      <c r="CU53" s="18"/>
      <c r="CV53" t="s">
        <v>397</v>
      </c>
      <c r="CW53" t="s">
        <v>397</v>
      </c>
      <c r="CX53" t="s">
        <v>397</v>
      </c>
      <c r="CY53" s="25" t="s">
        <v>397</v>
      </c>
    </row>
    <row r="54" spans="1:103" x14ac:dyDescent="0.25">
      <c r="A54">
        <v>56</v>
      </c>
      <c r="B54">
        <v>9</v>
      </c>
      <c r="C54" s="25" t="s">
        <v>268</v>
      </c>
      <c r="D54" s="12">
        <v>4.3</v>
      </c>
      <c r="E54" s="14"/>
      <c r="F54" s="7" t="str">
        <f t="shared" si="12"/>
        <v>X</v>
      </c>
      <c r="G54" s="7">
        <f t="shared" si="0"/>
        <v>4.3</v>
      </c>
      <c r="H54" s="16">
        <f t="shared" si="1"/>
        <v>4.3</v>
      </c>
      <c r="I54" s="11" t="str">
        <f t="shared" si="2"/>
        <v>X</v>
      </c>
      <c r="J54" s="39" t="str">
        <f t="shared" si="3"/>
        <v>X</v>
      </c>
      <c r="K54" s="39" t="str">
        <f t="shared" si="4"/>
        <v>X</v>
      </c>
      <c r="L54" s="39" t="str">
        <f t="shared" si="5"/>
        <v>X</v>
      </c>
      <c r="M54" s="39" t="str">
        <f t="shared" si="6"/>
        <v>X</v>
      </c>
      <c r="N54" s="42">
        <v>1</v>
      </c>
      <c r="O54" s="8">
        <v>0</v>
      </c>
      <c r="P54" s="9">
        <v>0</v>
      </c>
      <c r="Q54" s="9">
        <v>0</v>
      </c>
      <c r="R54" s="8">
        <v>0</v>
      </c>
      <c r="S54" s="9">
        <v>0</v>
      </c>
      <c r="T54" s="9">
        <v>0</v>
      </c>
      <c r="U54" s="8">
        <v>0</v>
      </c>
      <c r="V54" s="9">
        <v>0</v>
      </c>
      <c r="W54" s="9">
        <v>0</v>
      </c>
      <c r="X54" s="9">
        <v>0</v>
      </c>
      <c r="Y54" s="8">
        <v>0</v>
      </c>
      <c r="Z54" s="9">
        <v>0</v>
      </c>
      <c r="AA54" s="8"/>
      <c r="AC54" s="8"/>
      <c r="AJ54" s="9">
        <f t="shared" si="7"/>
        <v>-1</v>
      </c>
      <c r="AK54" s="7">
        <v>12.4</v>
      </c>
      <c r="AO54" s="8"/>
      <c r="AQ54" s="31"/>
      <c r="AT54" s="31"/>
      <c r="AU54" s="21">
        <v>1974</v>
      </c>
      <c r="AV54" s="23">
        <f t="shared" si="8"/>
        <v>3.2953471483336179</v>
      </c>
      <c r="BB54" s="18"/>
      <c r="BD54" s="54"/>
      <c r="BF54" s="18"/>
      <c r="BH54" s="18"/>
      <c r="BJ54" s="18"/>
      <c r="BK54" s="18" t="s">
        <v>267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 s="18">
        <v>0</v>
      </c>
      <c r="BS54">
        <v>1</v>
      </c>
      <c r="BT54">
        <v>0</v>
      </c>
      <c r="BU54" s="18">
        <v>0</v>
      </c>
      <c r="BV54" t="s">
        <v>397</v>
      </c>
      <c r="BW54" t="s">
        <v>397</v>
      </c>
      <c r="CB54" s="18"/>
      <c r="CD54" s="18"/>
      <c r="CE54" s="18"/>
      <c r="CH54" s="18"/>
      <c r="CJ54" s="18"/>
      <c r="CU54" s="18"/>
      <c r="CV54" t="s">
        <v>397</v>
      </c>
      <c r="CW54" t="s">
        <v>397</v>
      </c>
      <c r="CX54" t="s">
        <v>397</v>
      </c>
      <c r="CY54" s="25" t="s">
        <v>397</v>
      </c>
    </row>
    <row r="55" spans="1:103" x14ac:dyDescent="0.25">
      <c r="A55">
        <v>57</v>
      </c>
      <c r="B55">
        <v>9</v>
      </c>
      <c r="C55" s="25" t="s">
        <v>268</v>
      </c>
      <c r="D55" s="12">
        <v>3.5</v>
      </c>
      <c r="E55" s="14"/>
      <c r="F55" s="7" t="str">
        <f t="shared" si="12"/>
        <v>X</v>
      </c>
      <c r="G55" s="7">
        <f t="shared" si="0"/>
        <v>3.5</v>
      </c>
      <c r="H55" s="16">
        <f t="shared" si="1"/>
        <v>3.5</v>
      </c>
      <c r="I55" s="11" t="str">
        <f t="shared" si="2"/>
        <v>X</v>
      </c>
      <c r="J55" s="39" t="str">
        <f t="shared" si="3"/>
        <v>X</v>
      </c>
      <c r="K55" s="39" t="str">
        <f t="shared" si="4"/>
        <v>X</v>
      </c>
      <c r="L55" s="39" t="str">
        <f t="shared" si="5"/>
        <v>X</v>
      </c>
      <c r="M55" s="39" t="str">
        <f t="shared" si="6"/>
        <v>X</v>
      </c>
      <c r="N55" s="42">
        <v>1</v>
      </c>
      <c r="O55" s="8">
        <v>0</v>
      </c>
      <c r="P55" s="9">
        <v>0</v>
      </c>
      <c r="Q55" s="9">
        <v>0</v>
      </c>
      <c r="R55" s="8">
        <v>0</v>
      </c>
      <c r="S55" s="9">
        <v>0</v>
      </c>
      <c r="T55" s="9">
        <v>0</v>
      </c>
      <c r="U55" s="8">
        <v>0</v>
      </c>
      <c r="V55" s="9">
        <v>0</v>
      </c>
      <c r="W55" s="9">
        <v>0</v>
      </c>
      <c r="X55" s="9">
        <v>0</v>
      </c>
      <c r="Y55" s="8">
        <v>0</v>
      </c>
      <c r="Z55" s="9">
        <v>0</v>
      </c>
      <c r="AA55" s="8"/>
      <c r="AC55" s="8"/>
      <c r="AJ55" s="9">
        <f t="shared" si="7"/>
        <v>-1</v>
      </c>
      <c r="AK55" s="7">
        <v>9.9</v>
      </c>
      <c r="AO55" s="8"/>
      <c r="AQ55" s="31"/>
      <c r="AT55" s="31"/>
      <c r="AU55" s="21">
        <v>1981</v>
      </c>
      <c r="AV55" s="23">
        <f t="shared" si="8"/>
        <v>3.2968844755385471</v>
      </c>
      <c r="BB55" s="18"/>
      <c r="BD55" s="54"/>
      <c r="BF55" s="18"/>
      <c r="BH55" s="18"/>
      <c r="BJ55" s="18"/>
      <c r="BK55" s="18" t="s">
        <v>267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 s="18">
        <v>0</v>
      </c>
      <c r="BS55">
        <v>1</v>
      </c>
      <c r="BT55">
        <v>0</v>
      </c>
      <c r="BU55" s="18">
        <v>0</v>
      </c>
      <c r="BV55" t="s">
        <v>397</v>
      </c>
      <c r="BW55" t="s">
        <v>397</v>
      </c>
      <c r="CB55" s="18"/>
      <c r="CD55" s="18"/>
      <c r="CE55" s="18"/>
      <c r="CH55" s="18"/>
      <c r="CJ55" s="18"/>
      <c r="CU55" s="18"/>
      <c r="CV55" t="s">
        <v>397</v>
      </c>
      <c r="CW55" t="s">
        <v>397</v>
      </c>
      <c r="CX55" t="s">
        <v>397</v>
      </c>
      <c r="CY55" s="25" t="s">
        <v>397</v>
      </c>
    </row>
    <row r="56" spans="1:103" x14ac:dyDescent="0.25">
      <c r="A56">
        <v>58</v>
      </c>
      <c r="B56">
        <v>9</v>
      </c>
      <c r="C56" s="25" t="s">
        <v>268</v>
      </c>
      <c r="D56" s="12">
        <v>3.9</v>
      </c>
      <c r="E56" s="14"/>
      <c r="F56" s="7" t="str">
        <f t="shared" si="12"/>
        <v>X</v>
      </c>
      <c r="G56" s="7">
        <f t="shared" si="0"/>
        <v>3.9</v>
      </c>
      <c r="H56" s="16">
        <f t="shared" si="1"/>
        <v>3.9</v>
      </c>
      <c r="I56" s="11" t="str">
        <f t="shared" si="2"/>
        <v>X</v>
      </c>
      <c r="J56" s="39" t="str">
        <f t="shared" si="3"/>
        <v>X</v>
      </c>
      <c r="K56" s="39" t="str">
        <f t="shared" si="4"/>
        <v>X</v>
      </c>
      <c r="L56" s="39" t="str">
        <f t="shared" si="5"/>
        <v>X</v>
      </c>
      <c r="M56" s="39" t="str">
        <f t="shared" si="6"/>
        <v>X</v>
      </c>
      <c r="N56" s="42">
        <v>1</v>
      </c>
      <c r="O56" s="8">
        <v>0</v>
      </c>
      <c r="P56" s="9">
        <v>0</v>
      </c>
      <c r="Q56" s="9">
        <v>0</v>
      </c>
      <c r="R56" s="8">
        <v>0</v>
      </c>
      <c r="S56" s="9">
        <v>0</v>
      </c>
      <c r="T56" s="9">
        <v>0</v>
      </c>
      <c r="U56" s="8">
        <v>0</v>
      </c>
      <c r="V56" s="9">
        <v>0</v>
      </c>
      <c r="W56" s="9">
        <v>0</v>
      </c>
      <c r="X56" s="9">
        <v>0</v>
      </c>
      <c r="Y56" s="8">
        <v>0</v>
      </c>
      <c r="Z56" s="9">
        <v>0</v>
      </c>
      <c r="AA56" s="8"/>
      <c r="AC56" s="8"/>
      <c r="AJ56" s="9">
        <f t="shared" si="7"/>
        <v>-1</v>
      </c>
      <c r="AK56" s="7">
        <v>10.199999999999999</v>
      </c>
      <c r="AO56" s="8"/>
      <c r="AQ56" s="31"/>
      <c r="AT56" s="31"/>
      <c r="AU56" s="21">
        <v>1984</v>
      </c>
      <c r="AV56" s="23">
        <f t="shared" si="8"/>
        <v>3.2975416678181597</v>
      </c>
      <c r="BB56" s="18"/>
      <c r="BD56" s="54"/>
      <c r="BF56" s="18"/>
      <c r="BH56" s="18"/>
      <c r="BJ56" s="18"/>
      <c r="BK56" s="18" t="s">
        <v>267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 s="18">
        <v>0</v>
      </c>
      <c r="BS56">
        <v>1</v>
      </c>
      <c r="BT56">
        <v>0</v>
      </c>
      <c r="BU56" s="18">
        <v>0</v>
      </c>
      <c r="BV56" t="s">
        <v>397</v>
      </c>
      <c r="BW56" t="s">
        <v>397</v>
      </c>
      <c r="CB56" s="18"/>
      <c r="CD56" s="18"/>
      <c r="CE56" s="18"/>
      <c r="CH56" s="18"/>
      <c r="CJ56" s="18"/>
      <c r="CU56" s="18"/>
      <c r="CV56" t="s">
        <v>397</v>
      </c>
      <c r="CW56" t="s">
        <v>397</v>
      </c>
      <c r="CX56" t="s">
        <v>397</v>
      </c>
      <c r="CY56" s="25" t="s">
        <v>397</v>
      </c>
    </row>
    <row r="57" spans="1:103" x14ac:dyDescent="0.25">
      <c r="A57">
        <v>59</v>
      </c>
      <c r="B57">
        <v>9</v>
      </c>
      <c r="C57" s="25" t="s">
        <v>268</v>
      </c>
      <c r="D57" s="12">
        <v>8.9</v>
      </c>
      <c r="E57" s="14"/>
      <c r="F57" s="7" t="str">
        <f t="shared" si="12"/>
        <v>X</v>
      </c>
      <c r="G57" s="7">
        <f t="shared" si="0"/>
        <v>8.9</v>
      </c>
      <c r="H57" s="16">
        <f t="shared" si="1"/>
        <v>8.9</v>
      </c>
      <c r="I57" s="11" t="str">
        <f t="shared" si="2"/>
        <v>X</v>
      </c>
      <c r="J57" s="39" t="str">
        <f t="shared" si="3"/>
        <v>X</v>
      </c>
      <c r="K57" s="39" t="str">
        <f t="shared" si="4"/>
        <v>X</v>
      </c>
      <c r="L57" s="39" t="str">
        <f t="shared" si="5"/>
        <v>X</v>
      </c>
      <c r="M57" s="39" t="str">
        <f t="shared" si="6"/>
        <v>X</v>
      </c>
      <c r="N57" s="42">
        <v>0</v>
      </c>
      <c r="O57" s="8">
        <v>0</v>
      </c>
      <c r="P57" s="9">
        <v>0</v>
      </c>
      <c r="Q57" s="9">
        <v>0</v>
      </c>
      <c r="R57" s="8">
        <v>0</v>
      </c>
      <c r="S57" s="9">
        <v>0</v>
      </c>
      <c r="T57" s="9">
        <v>0</v>
      </c>
      <c r="U57" s="8">
        <v>1</v>
      </c>
      <c r="V57" s="9">
        <v>0</v>
      </c>
      <c r="W57" s="9">
        <v>0</v>
      </c>
      <c r="X57" s="9">
        <v>0</v>
      </c>
      <c r="Y57" s="8">
        <v>0</v>
      </c>
      <c r="Z57" s="9">
        <v>0</v>
      </c>
      <c r="AA57" s="8"/>
      <c r="AC57" s="8"/>
      <c r="AJ57" s="9">
        <f t="shared" si="7"/>
        <v>-1</v>
      </c>
      <c r="AK57" s="7">
        <v>8</v>
      </c>
      <c r="AO57" s="8"/>
      <c r="AQ57" s="31"/>
      <c r="AT57" s="31"/>
      <c r="AU57" s="21">
        <v>1968</v>
      </c>
      <c r="AV57" s="23">
        <f t="shared" si="8"/>
        <v>3.2940250940953226</v>
      </c>
      <c r="BB57" s="18"/>
      <c r="BD57" s="54"/>
      <c r="BF57" s="18"/>
      <c r="BH57" s="18"/>
      <c r="BJ57" s="18"/>
      <c r="BK57" s="18" t="s">
        <v>267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 s="18">
        <v>0</v>
      </c>
      <c r="BS57">
        <v>1</v>
      </c>
      <c r="BT57">
        <v>0</v>
      </c>
      <c r="BU57" s="18">
        <v>0</v>
      </c>
      <c r="BV57" t="s">
        <v>397</v>
      </c>
      <c r="BW57" t="s">
        <v>397</v>
      </c>
      <c r="CB57" s="18"/>
      <c r="CD57" s="18"/>
      <c r="CE57" s="18"/>
      <c r="CH57" s="18"/>
      <c r="CJ57" s="18"/>
      <c r="CU57" s="18"/>
      <c r="CV57" t="s">
        <v>397</v>
      </c>
      <c r="CW57" t="s">
        <v>397</v>
      </c>
      <c r="CX57" t="s">
        <v>397</v>
      </c>
      <c r="CY57" s="25" t="s">
        <v>397</v>
      </c>
    </row>
    <row r="58" spans="1:103" x14ac:dyDescent="0.25">
      <c r="A58">
        <v>60</v>
      </c>
      <c r="B58">
        <v>9</v>
      </c>
      <c r="C58" s="25" t="s">
        <v>268</v>
      </c>
      <c r="D58" s="12">
        <v>5.3</v>
      </c>
      <c r="E58" s="14"/>
      <c r="F58" s="7" t="str">
        <f t="shared" si="12"/>
        <v>X</v>
      </c>
      <c r="G58" s="7">
        <f t="shared" si="0"/>
        <v>5.3</v>
      </c>
      <c r="H58" s="16">
        <f t="shared" si="1"/>
        <v>5.3</v>
      </c>
      <c r="I58" s="11" t="str">
        <f t="shared" si="2"/>
        <v>X</v>
      </c>
      <c r="J58" s="39" t="str">
        <f t="shared" si="3"/>
        <v>X</v>
      </c>
      <c r="K58" s="39" t="str">
        <f t="shared" si="4"/>
        <v>X</v>
      </c>
      <c r="L58" s="39" t="str">
        <f t="shared" si="5"/>
        <v>X</v>
      </c>
      <c r="M58" s="39" t="str">
        <f t="shared" si="6"/>
        <v>X</v>
      </c>
      <c r="N58" s="42">
        <v>0</v>
      </c>
      <c r="O58" s="8">
        <v>0</v>
      </c>
      <c r="P58" s="9">
        <v>0</v>
      </c>
      <c r="Q58" s="9">
        <v>0</v>
      </c>
      <c r="R58" s="8">
        <v>0</v>
      </c>
      <c r="S58" s="9">
        <v>0</v>
      </c>
      <c r="T58" s="9">
        <v>0</v>
      </c>
      <c r="U58" s="8">
        <v>1</v>
      </c>
      <c r="V58" s="9">
        <v>0</v>
      </c>
      <c r="W58" s="9">
        <v>0</v>
      </c>
      <c r="X58" s="9">
        <v>0</v>
      </c>
      <c r="Y58" s="8">
        <v>0</v>
      </c>
      <c r="Z58" s="9">
        <v>0</v>
      </c>
      <c r="AA58" s="8"/>
      <c r="AC58" s="8"/>
      <c r="AJ58" s="9">
        <f t="shared" si="7"/>
        <v>-1</v>
      </c>
      <c r="AK58" s="7">
        <v>12.4</v>
      </c>
      <c r="AO58" s="8"/>
      <c r="AQ58" s="31"/>
      <c r="AT58" s="31"/>
      <c r="AU58" s="21">
        <v>1974</v>
      </c>
      <c r="AV58" s="23">
        <f t="shared" si="8"/>
        <v>3.2953471483336179</v>
      </c>
      <c r="BB58" s="18"/>
      <c r="BD58" s="54"/>
      <c r="BF58" s="18"/>
      <c r="BH58" s="18"/>
      <c r="BJ58" s="18"/>
      <c r="BK58" s="18" t="s">
        <v>267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 s="18">
        <v>0</v>
      </c>
      <c r="BS58">
        <v>1</v>
      </c>
      <c r="BT58">
        <v>0</v>
      </c>
      <c r="BU58" s="18">
        <v>0</v>
      </c>
      <c r="BV58" t="s">
        <v>397</v>
      </c>
      <c r="BW58" t="s">
        <v>397</v>
      </c>
      <c r="CB58" s="18"/>
      <c r="CD58" s="18"/>
      <c r="CE58" s="18"/>
      <c r="CH58" s="18"/>
      <c r="CJ58" s="18"/>
      <c r="CU58" s="18"/>
      <c r="CV58" t="s">
        <v>397</v>
      </c>
      <c r="CW58" t="s">
        <v>397</v>
      </c>
      <c r="CX58" t="s">
        <v>397</v>
      </c>
      <c r="CY58" s="25" t="s">
        <v>397</v>
      </c>
    </row>
    <row r="59" spans="1:103" x14ac:dyDescent="0.25">
      <c r="A59">
        <v>61</v>
      </c>
      <c r="B59">
        <v>9</v>
      </c>
      <c r="C59" s="25" t="s">
        <v>268</v>
      </c>
      <c r="D59" s="12">
        <v>4.3</v>
      </c>
      <c r="E59" s="14"/>
      <c r="F59" s="7" t="str">
        <f t="shared" si="12"/>
        <v>X</v>
      </c>
      <c r="G59" s="7">
        <f t="shared" si="0"/>
        <v>4.3</v>
      </c>
      <c r="H59" s="16">
        <f t="shared" si="1"/>
        <v>4.3</v>
      </c>
      <c r="I59" s="11" t="str">
        <f t="shared" si="2"/>
        <v>X</v>
      </c>
      <c r="J59" s="39" t="str">
        <f t="shared" si="3"/>
        <v>X</v>
      </c>
      <c r="K59" s="39" t="str">
        <f t="shared" si="4"/>
        <v>X</v>
      </c>
      <c r="L59" s="39" t="str">
        <f t="shared" si="5"/>
        <v>X</v>
      </c>
      <c r="M59" s="39" t="str">
        <f t="shared" si="6"/>
        <v>X</v>
      </c>
      <c r="N59" s="42">
        <v>0</v>
      </c>
      <c r="O59" s="8">
        <v>0</v>
      </c>
      <c r="P59" s="9">
        <v>0</v>
      </c>
      <c r="Q59" s="9">
        <v>0</v>
      </c>
      <c r="R59" s="8">
        <v>0</v>
      </c>
      <c r="S59" s="9">
        <v>0</v>
      </c>
      <c r="T59" s="9">
        <v>0</v>
      </c>
      <c r="U59" s="8">
        <v>1</v>
      </c>
      <c r="V59" s="9">
        <v>0</v>
      </c>
      <c r="W59" s="9">
        <v>0</v>
      </c>
      <c r="X59" s="9">
        <v>0</v>
      </c>
      <c r="Y59" s="8">
        <v>0</v>
      </c>
      <c r="Z59" s="9">
        <v>0</v>
      </c>
      <c r="AA59" s="8"/>
      <c r="AC59" s="8"/>
      <c r="AJ59" s="9">
        <f t="shared" si="7"/>
        <v>-1</v>
      </c>
      <c r="AK59" s="7">
        <v>9.9</v>
      </c>
      <c r="AO59" s="8"/>
      <c r="AQ59" s="31"/>
      <c r="AT59" s="31"/>
      <c r="AU59" s="21">
        <v>1980</v>
      </c>
      <c r="AV59" s="23">
        <f t="shared" si="8"/>
        <v>3.2966651902615309</v>
      </c>
      <c r="BB59" s="18"/>
      <c r="BD59" s="54"/>
      <c r="BF59" s="18"/>
      <c r="BH59" s="18"/>
      <c r="BJ59" s="18"/>
      <c r="BK59" s="18" t="s">
        <v>267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 s="18">
        <v>0</v>
      </c>
      <c r="BS59">
        <v>1</v>
      </c>
      <c r="BT59">
        <v>0</v>
      </c>
      <c r="BU59" s="18">
        <v>0</v>
      </c>
      <c r="BV59" t="s">
        <v>397</v>
      </c>
      <c r="BW59" t="s">
        <v>397</v>
      </c>
      <c r="CB59" s="18"/>
      <c r="CD59" s="18"/>
      <c r="CE59" s="18"/>
      <c r="CH59" s="18"/>
      <c r="CJ59" s="18"/>
      <c r="CU59" s="18"/>
      <c r="CV59" t="s">
        <v>397</v>
      </c>
      <c r="CW59" t="s">
        <v>397</v>
      </c>
      <c r="CX59" t="s">
        <v>397</v>
      </c>
      <c r="CY59" s="25" t="s">
        <v>397</v>
      </c>
    </row>
    <row r="60" spans="1:103" x14ac:dyDescent="0.25">
      <c r="A60">
        <v>62</v>
      </c>
      <c r="B60">
        <v>9</v>
      </c>
      <c r="C60" s="25" t="s">
        <v>268</v>
      </c>
      <c r="D60" s="12">
        <v>5.0999999999999996</v>
      </c>
      <c r="E60" s="14"/>
      <c r="F60" s="7" t="str">
        <f t="shared" si="12"/>
        <v>X</v>
      </c>
      <c r="G60" s="7">
        <f t="shared" si="0"/>
        <v>5.0999999999999996</v>
      </c>
      <c r="H60" s="16">
        <f t="shared" si="1"/>
        <v>5.0999999999999996</v>
      </c>
      <c r="I60" s="11" t="str">
        <f t="shared" si="2"/>
        <v>X</v>
      </c>
      <c r="J60" s="39" t="str">
        <f t="shared" si="3"/>
        <v>X</v>
      </c>
      <c r="K60" s="39" t="str">
        <f t="shared" si="4"/>
        <v>X</v>
      </c>
      <c r="L60" s="39" t="str">
        <f t="shared" si="5"/>
        <v>X</v>
      </c>
      <c r="M60" s="39" t="str">
        <f t="shared" si="6"/>
        <v>X</v>
      </c>
      <c r="N60" s="42">
        <v>0</v>
      </c>
      <c r="O60" s="8">
        <v>0</v>
      </c>
      <c r="P60" s="9">
        <v>0</v>
      </c>
      <c r="Q60" s="9">
        <v>0</v>
      </c>
      <c r="R60" s="8">
        <v>0</v>
      </c>
      <c r="S60" s="9">
        <v>0</v>
      </c>
      <c r="T60" s="9">
        <v>0</v>
      </c>
      <c r="U60" s="8">
        <v>1</v>
      </c>
      <c r="V60" s="9">
        <v>0</v>
      </c>
      <c r="W60" s="9">
        <v>0</v>
      </c>
      <c r="X60" s="9">
        <v>0</v>
      </c>
      <c r="Y60" s="8">
        <v>0</v>
      </c>
      <c r="Z60" s="9">
        <v>0</v>
      </c>
      <c r="AA60" s="8"/>
      <c r="AC60" s="8"/>
      <c r="AJ60" s="9">
        <f t="shared" si="7"/>
        <v>-1</v>
      </c>
      <c r="AK60" s="7">
        <v>9.9</v>
      </c>
      <c r="AO60" s="8"/>
      <c r="AQ60" s="31"/>
      <c r="AT60" s="31"/>
      <c r="AU60" s="21">
        <v>1981</v>
      </c>
      <c r="AV60" s="23">
        <f t="shared" si="8"/>
        <v>3.2968844755385471</v>
      </c>
      <c r="BB60" s="18"/>
      <c r="BD60" s="54"/>
      <c r="BF60" s="18"/>
      <c r="BH60" s="18"/>
      <c r="BJ60" s="18"/>
      <c r="BK60" s="18" t="s">
        <v>267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 s="18">
        <v>0</v>
      </c>
      <c r="BS60">
        <v>1</v>
      </c>
      <c r="BT60">
        <v>0</v>
      </c>
      <c r="BU60" s="18">
        <v>0</v>
      </c>
      <c r="BV60" t="s">
        <v>397</v>
      </c>
      <c r="BW60" t="s">
        <v>397</v>
      </c>
      <c r="CB60" s="18"/>
      <c r="CD60" s="18"/>
      <c r="CE60" s="18"/>
      <c r="CH60" s="18"/>
      <c r="CJ60" s="18"/>
      <c r="CU60" s="18"/>
      <c r="CV60" t="s">
        <v>397</v>
      </c>
      <c r="CW60" t="s">
        <v>397</v>
      </c>
      <c r="CX60" t="s">
        <v>397</v>
      </c>
      <c r="CY60" s="25" t="s">
        <v>397</v>
      </c>
    </row>
    <row r="61" spans="1:103" x14ac:dyDescent="0.25">
      <c r="A61">
        <v>63</v>
      </c>
      <c r="B61">
        <v>9</v>
      </c>
      <c r="C61" s="25" t="s">
        <v>268</v>
      </c>
      <c r="D61" s="12">
        <v>8.6989999999999998</v>
      </c>
      <c r="E61" s="14"/>
      <c r="F61" s="7" t="str">
        <f t="shared" si="12"/>
        <v>X</v>
      </c>
      <c r="G61" s="7">
        <f t="shared" si="0"/>
        <v>8.6989999999999998</v>
      </c>
      <c r="H61" s="16">
        <f t="shared" si="1"/>
        <v>8.6989999999999998</v>
      </c>
      <c r="I61" s="11" t="str">
        <f t="shared" si="2"/>
        <v>X</v>
      </c>
      <c r="J61" s="39" t="str">
        <f t="shared" si="3"/>
        <v>X</v>
      </c>
      <c r="K61" s="39" t="str">
        <f t="shared" si="4"/>
        <v>X</v>
      </c>
      <c r="L61" s="39" t="str">
        <f t="shared" si="5"/>
        <v>X</v>
      </c>
      <c r="M61" s="39" t="str">
        <f t="shared" si="6"/>
        <v>X</v>
      </c>
      <c r="N61" s="42">
        <v>0</v>
      </c>
      <c r="O61" s="8">
        <v>0</v>
      </c>
      <c r="P61" s="9">
        <v>0</v>
      </c>
      <c r="Q61" s="9">
        <v>0</v>
      </c>
      <c r="R61" s="8">
        <v>0</v>
      </c>
      <c r="S61" s="9">
        <v>0</v>
      </c>
      <c r="T61" s="9">
        <v>0</v>
      </c>
      <c r="U61" s="8">
        <v>0</v>
      </c>
      <c r="V61" s="9">
        <v>1</v>
      </c>
      <c r="W61" s="9">
        <v>0</v>
      </c>
      <c r="X61" s="9">
        <v>0</v>
      </c>
      <c r="Y61" s="8">
        <v>0</v>
      </c>
      <c r="Z61" s="9">
        <v>0</v>
      </c>
      <c r="AA61" s="8"/>
      <c r="AC61" s="8"/>
      <c r="AJ61" s="9">
        <f t="shared" si="7"/>
        <v>-1</v>
      </c>
      <c r="AK61" s="7">
        <v>8</v>
      </c>
      <c r="AO61" s="8"/>
      <c r="AQ61" s="31"/>
      <c r="AT61" s="31"/>
      <c r="AU61" s="21">
        <v>1968</v>
      </c>
      <c r="AV61" s="23">
        <f t="shared" si="8"/>
        <v>3.2940250940953226</v>
      </c>
      <c r="BB61" s="18"/>
      <c r="BD61" s="54"/>
      <c r="BF61" s="18"/>
      <c r="BH61" s="18"/>
      <c r="BJ61" s="18"/>
      <c r="BK61" s="18" t="s">
        <v>267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 s="18">
        <v>0</v>
      </c>
      <c r="BS61">
        <v>1</v>
      </c>
      <c r="BT61">
        <v>0</v>
      </c>
      <c r="BU61" s="18">
        <v>0</v>
      </c>
      <c r="BV61" t="s">
        <v>397</v>
      </c>
      <c r="BW61" t="s">
        <v>397</v>
      </c>
      <c r="CB61" s="18"/>
      <c r="CD61" s="18"/>
      <c r="CE61" s="18"/>
      <c r="CH61" s="18"/>
      <c r="CJ61" s="18"/>
      <c r="CU61" s="18"/>
      <c r="CV61" t="s">
        <v>397</v>
      </c>
      <c r="CW61" t="s">
        <v>397</v>
      </c>
      <c r="CX61" t="s">
        <v>397</v>
      </c>
      <c r="CY61" s="25" t="s">
        <v>397</v>
      </c>
    </row>
    <row r="62" spans="1:103" x14ac:dyDescent="0.25">
      <c r="A62">
        <v>64</v>
      </c>
      <c r="B62">
        <v>9</v>
      </c>
      <c r="C62" s="25" t="s">
        <v>268</v>
      </c>
      <c r="D62" s="12">
        <v>5.5</v>
      </c>
      <c r="E62" s="14"/>
      <c r="F62" s="7" t="str">
        <f t="shared" si="12"/>
        <v>X</v>
      </c>
      <c r="G62" s="7">
        <f t="shared" si="0"/>
        <v>5.5</v>
      </c>
      <c r="H62" s="16">
        <f t="shared" si="1"/>
        <v>5.5</v>
      </c>
      <c r="I62" s="11" t="str">
        <f t="shared" si="2"/>
        <v>X</v>
      </c>
      <c r="J62" s="39" t="str">
        <f t="shared" si="3"/>
        <v>X</v>
      </c>
      <c r="K62" s="39" t="str">
        <f t="shared" si="4"/>
        <v>X</v>
      </c>
      <c r="L62" s="39" t="str">
        <f t="shared" si="5"/>
        <v>X</v>
      </c>
      <c r="M62" s="39" t="str">
        <f t="shared" si="6"/>
        <v>X</v>
      </c>
      <c r="N62" s="42">
        <v>0</v>
      </c>
      <c r="O62" s="8">
        <v>0</v>
      </c>
      <c r="P62" s="9">
        <v>0</v>
      </c>
      <c r="Q62" s="9">
        <v>0</v>
      </c>
      <c r="R62" s="8">
        <v>0</v>
      </c>
      <c r="S62" s="9">
        <v>0</v>
      </c>
      <c r="T62" s="9">
        <v>0</v>
      </c>
      <c r="U62" s="8">
        <v>0</v>
      </c>
      <c r="V62" s="9">
        <v>1</v>
      </c>
      <c r="W62" s="9">
        <v>0</v>
      </c>
      <c r="X62" s="9">
        <v>0</v>
      </c>
      <c r="Y62" s="8">
        <v>0</v>
      </c>
      <c r="Z62" s="9">
        <v>0</v>
      </c>
      <c r="AA62" s="8"/>
      <c r="AC62" s="8"/>
      <c r="AJ62" s="9">
        <f t="shared" si="7"/>
        <v>-1</v>
      </c>
      <c r="AK62" s="7">
        <v>12.4</v>
      </c>
      <c r="AO62" s="8"/>
      <c r="AQ62" s="31"/>
      <c r="AT62" s="31"/>
      <c r="AU62" s="21">
        <v>1974</v>
      </c>
      <c r="AV62" s="23">
        <f t="shared" si="8"/>
        <v>3.2953471483336179</v>
      </c>
      <c r="BB62" s="18"/>
      <c r="BD62" s="54"/>
      <c r="BF62" s="18"/>
      <c r="BH62" s="18"/>
      <c r="BJ62" s="18"/>
      <c r="BK62" s="18" t="s">
        <v>267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 s="18">
        <v>0</v>
      </c>
      <c r="BS62">
        <v>1</v>
      </c>
      <c r="BT62">
        <v>0</v>
      </c>
      <c r="BU62" s="18">
        <v>0</v>
      </c>
      <c r="BV62" t="s">
        <v>397</v>
      </c>
      <c r="BW62" t="s">
        <v>397</v>
      </c>
      <c r="CB62" s="18"/>
      <c r="CD62" s="18"/>
      <c r="CE62" s="18"/>
      <c r="CH62" s="18"/>
      <c r="CJ62" s="18"/>
      <c r="CU62" s="18"/>
      <c r="CV62" t="s">
        <v>397</v>
      </c>
      <c r="CW62" t="s">
        <v>397</v>
      </c>
      <c r="CX62" t="s">
        <v>397</v>
      </c>
      <c r="CY62" s="25" t="s">
        <v>397</v>
      </c>
    </row>
    <row r="63" spans="1:103" x14ac:dyDescent="0.25">
      <c r="A63">
        <v>65</v>
      </c>
      <c r="B63">
        <v>9</v>
      </c>
      <c r="C63" s="25" t="s">
        <v>268</v>
      </c>
      <c r="D63" s="12">
        <v>4.3</v>
      </c>
      <c r="E63" s="14"/>
      <c r="F63" s="7" t="str">
        <f t="shared" si="12"/>
        <v>X</v>
      </c>
      <c r="G63" s="7">
        <f t="shared" si="0"/>
        <v>4.3</v>
      </c>
      <c r="H63" s="16">
        <f t="shared" si="1"/>
        <v>4.3</v>
      </c>
      <c r="I63" s="11" t="str">
        <f t="shared" si="2"/>
        <v>X</v>
      </c>
      <c r="J63" s="39" t="str">
        <f t="shared" si="3"/>
        <v>X</v>
      </c>
      <c r="K63" s="39" t="str">
        <f t="shared" si="4"/>
        <v>X</v>
      </c>
      <c r="L63" s="39" t="str">
        <f t="shared" si="5"/>
        <v>X</v>
      </c>
      <c r="M63" s="39" t="str">
        <f t="shared" si="6"/>
        <v>X</v>
      </c>
      <c r="N63" s="42">
        <v>0</v>
      </c>
      <c r="O63" s="8">
        <v>0</v>
      </c>
      <c r="P63" s="9">
        <v>0</v>
      </c>
      <c r="Q63" s="9">
        <v>0</v>
      </c>
      <c r="R63" s="8">
        <v>0</v>
      </c>
      <c r="S63" s="9">
        <v>0</v>
      </c>
      <c r="T63" s="9">
        <v>0</v>
      </c>
      <c r="U63" s="8">
        <v>0</v>
      </c>
      <c r="V63" s="9">
        <v>1</v>
      </c>
      <c r="W63" s="9">
        <v>0</v>
      </c>
      <c r="X63" s="9">
        <v>0</v>
      </c>
      <c r="Y63" s="8">
        <v>0</v>
      </c>
      <c r="Z63" s="9">
        <v>0</v>
      </c>
      <c r="AA63" s="8"/>
      <c r="AC63" s="8"/>
      <c r="AJ63" s="9">
        <f t="shared" si="7"/>
        <v>-1</v>
      </c>
      <c r="AK63" s="7">
        <v>9.9</v>
      </c>
      <c r="AO63" s="8"/>
      <c r="AQ63" s="31"/>
      <c r="AT63" s="31"/>
      <c r="AU63" s="21">
        <v>1980</v>
      </c>
      <c r="AV63" s="23">
        <f t="shared" si="8"/>
        <v>3.2966651902615309</v>
      </c>
      <c r="BB63" s="18"/>
      <c r="BD63" s="54"/>
      <c r="BF63" s="18"/>
      <c r="BH63" s="18"/>
      <c r="BJ63" s="18"/>
      <c r="BK63" s="18" t="s">
        <v>267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 s="18">
        <v>0</v>
      </c>
      <c r="BS63">
        <v>1</v>
      </c>
      <c r="BT63">
        <v>0</v>
      </c>
      <c r="BU63" s="18">
        <v>0</v>
      </c>
      <c r="BV63" t="s">
        <v>397</v>
      </c>
      <c r="BW63" t="s">
        <v>397</v>
      </c>
      <c r="CB63" s="18"/>
      <c r="CD63" s="18"/>
      <c r="CE63" s="18"/>
      <c r="CH63" s="18"/>
      <c r="CJ63" s="18"/>
      <c r="CU63" s="18"/>
      <c r="CV63" t="s">
        <v>397</v>
      </c>
      <c r="CW63" t="s">
        <v>397</v>
      </c>
      <c r="CX63" t="s">
        <v>397</v>
      </c>
      <c r="CY63" s="25" t="s">
        <v>397</v>
      </c>
    </row>
    <row r="64" spans="1:103" x14ac:dyDescent="0.25">
      <c r="A64">
        <v>66</v>
      </c>
      <c r="B64">
        <v>9</v>
      </c>
      <c r="C64" s="25" t="s">
        <v>268</v>
      </c>
      <c r="D64" s="12">
        <v>4.0990000000000002</v>
      </c>
      <c r="E64" s="14"/>
      <c r="F64" s="7" t="str">
        <f t="shared" si="12"/>
        <v>X</v>
      </c>
      <c r="G64" s="7">
        <f t="shared" si="0"/>
        <v>4.0990000000000002</v>
      </c>
      <c r="H64" s="16">
        <f t="shared" si="1"/>
        <v>4.0990000000000002</v>
      </c>
      <c r="I64" s="11" t="str">
        <f t="shared" si="2"/>
        <v>X</v>
      </c>
      <c r="J64" s="39" t="str">
        <f t="shared" si="3"/>
        <v>X</v>
      </c>
      <c r="K64" s="39" t="str">
        <f t="shared" si="4"/>
        <v>X</v>
      </c>
      <c r="L64" s="39" t="str">
        <f t="shared" si="5"/>
        <v>X</v>
      </c>
      <c r="M64" s="39" t="str">
        <f t="shared" si="6"/>
        <v>X</v>
      </c>
      <c r="N64" s="42">
        <v>0</v>
      </c>
      <c r="O64" s="8">
        <v>0</v>
      </c>
      <c r="P64" s="9">
        <v>0</v>
      </c>
      <c r="Q64" s="9">
        <v>0</v>
      </c>
      <c r="R64" s="8">
        <v>0</v>
      </c>
      <c r="S64" s="9">
        <v>0</v>
      </c>
      <c r="T64" s="9">
        <v>0</v>
      </c>
      <c r="U64" s="8">
        <v>0</v>
      </c>
      <c r="V64" s="9">
        <v>1</v>
      </c>
      <c r="W64" s="9">
        <v>0</v>
      </c>
      <c r="X64" s="9">
        <v>0</v>
      </c>
      <c r="Y64" s="8">
        <v>0</v>
      </c>
      <c r="Z64" s="9">
        <v>0</v>
      </c>
      <c r="AA64" s="8"/>
      <c r="AC64" s="8"/>
      <c r="AJ64" s="9">
        <f t="shared" si="7"/>
        <v>-1</v>
      </c>
      <c r="AK64" s="7">
        <v>9.9</v>
      </c>
      <c r="AO64" s="8"/>
      <c r="AQ64" s="31"/>
      <c r="AT64" s="31"/>
      <c r="AU64" s="21">
        <v>1981</v>
      </c>
      <c r="AV64" s="23">
        <f t="shared" si="8"/>
        <v>3.2968844755385471</v>
      </c>
      <c r="BB64" s="18"/>
      <c r="BD64" s="54"/>
      <c r="BF64" s="18"/>
      <c r="BH64" s="18"/>
      <c r="BJ64" s="18"/>
      <c r="BK64" s="18" t="s">
        <v>267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 s="18">
        <v>0</v>
      </c>
      <c r="BS64">
        <v>1</v>
      </c>
      <c r="BT64">
        <v>0</v>
      </c>
      <c r="BU64" s="18">
        <v>0</v>
      </c>
      <c r="BV64" t="s">
        <v>397</v>
      </c>
      <c r="BW64" t="s">
        <v>397</v>
      </c>
      <c r="CB64" s="18"/>
      <c r="CD64" s="18"/>
      <c r="CE64" s="18"/>
      <c r="CH64" s="18"/>
      <c r="CJ64" s="18"/>
      <c r="CU64" s="18"/>
      <c r="CV64" t="s">
        <v>397</v>
      </c>
      <c r="CW64" t="s">
        <v>397</v>
      </c>
      <c r="CX64" t="s">
        <v>397</v>
      </c>
      <c r="CY64" s="25" t="s">
        <v>397</v>
      </c>
    </row>
    <row r="65" spans="1:103" x14ac:dyDescent="0.25">
      <c r="A65">
        <v>67</v>
      </c>
      <c r="B65">
        <v>10</v>
      </c>
      <c r="C65" s="25" t="s">
        <v>270</v>
      </c>
      <c r="D65" s="12">
        <v>5</v>
      </c>
      <c r="E65" s="14"/>
      <c r="F65" s="7" t="str">
        <f t="shared" si="12"/>
        <v>X</v>
      </c>
      <c r="G65" s="7">
        <f t="shared" si="0"/>
        <v>5</v>
      </c>
      <c r="H65" s="16">
        <f t="shared" si="1"/>
        <v>5</v>
      </c>
      <c r="I65" s="11" t="str">
        <f t="shared" si="2"/>
        <v>X</v>
      </c>
      <c r="J65" s="39" t="str">
        <f t="shared" si="3"/>
        <v>X</v>
      </c>
      <c r="K65" s="39" t="str">
        <f t="shared" si="4"/>
        <v>X</v>
      </c>
      <c r="L65" s="39" t="str">
        <f t="shared" si="5"/>
        <v>X</v>
      </c>
      <c r="M65" s="39" t="str">
        <f t="shared" si="6"/>
        <v>X</v>
      </c>
      <c r="N65" s="42">
        <v>1</v>
      </c>
      <c r="O65" s="8">
        <v>0</v>
      </c>
      <c r="P65" s="9">
        <v>0</v>
      </c>
      <c r="Q65" s="9">
        <v>0</v>
      </c>
      <c r="R65" s="8">
        <v>0</v>
      </c>
      <c r="S65" s="9">
        <v>0</v>
      </c>
      <c r="T65" s="9">
        <v>0</v>
      </c>
      <c r="U65" s="8">
        <v>0</v>
      </c>
      <c r="V65" s="9">
        <v>0</v>
      </c>
      <c r="W65" s="9">
        <v>0</v>
      </c>
      <c r="X65" s="9">
        <v>0</v>
      </c>
      <c r="Y65" s="8">
        <v>0</v>
      </c>
      <c r="Z65" s="9">
        <v>0</v>
      </c>
      <c r="AA65" s="8"/>
      <c r="AC65" s="8"/>
      <c r="AJ65" s="9">
        <f t="shared" si="7"/>
        <v>-1</v>
      </c>
      <c r="AK65" s="7">
        <v>10.6</v>
      </c>
      <c r="AO65" s="8"/>
      <c r="AQ65" s="31"/>
      <c r="AT65" s="31"/>
      <c r="AU65" s="21">
        <v>1991</v>
      </c>
      <c r="AV65" s="23">
        <f t="shared" si="8"/>
        <v>3.2990712600274095</v>
      </c>
      <c r="BB65" s="18"/>
      <c r="BD65" s="54"/>
      <c r="BF65" s="18"/>
      <c r="BH65" s="18"/>
      <c r="BJ65" s="18"/>
      <c r="BK65" s="18" t="s">
        <v>267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 s="18">
        <v>0</v>
      </c>
      <c r="BS65">
        <v>1</v>
      </c>
      <c r="BT65">
        <v>0</v>
      </c>
      <c r="BU65" s="18">
        <v>0</v>
      </c>
      <c r="BV65" t="s">
        <v>397</v>
      </c>
      <c r="BW65" t="s">
        <v>397</v>
      </c>
      <c r="CB65" s="18"/>
      <c r="CD65" s="18"/>
      <c r="CE65" s="18"/>
      <c r="CH65" s="18"/>
      <c r="CJ65" s="18"/>
      <c r="CU65" s="18"/>
      <c r="CV65" t="s">
        <v>397</v>
      </c>
      <c r="CW65" t="s">
        <v>397</v>
      </c>
      <c r="CX65" t="s">
        <v>397</v>
      </c>
      <c r="CY65" s="25" t="s">
        <v>397</v>
      </c>
    </row>
    <row r="66" spans="1:103" x14ac:dyDescent="0.25">
      <c r="A66">
        <v>68</v>
      </c>
      <c r="B66">
        <v>10</v>
      </c>
      <c r="C66" s="25" t="s">
        <v>270</v>
      </c>
      <c r="D66" s="12">
        <v>5</v>
      </c>
      <c r="E66" s="14"/>
      <c r="F66" s="7" t="str">
        <f t="shared" si="12"/>
        <v>X</v>
      </c>
      <c r="G66" s="7">
        <f t="shared" si="0"/>
        <v>5</v>
      </c>
      <c r="H66" s="16">
        <f t="shared" si="1"/>
        <v>5</v>
      </c>
      <c r="I66" s="11" t="str">
        <f t="shared" si="2"/>
        <v>X</v>
      </c>
      <c r="J66" s="39" t="str">
        <f t="shared" si="3"/>
        <v>X</v>
      </c>
      <c r="K66" s="39" t="str">
        <f t="shared" si="4"/>
        <v>X</v>
      </c>
      <c r="L66" s="39" t="str">
        <f t="shared" si="5"/>
        <v>X</v>
      </c>
      <c r="M66" s="39" t="str">
        <f t="shared" si="6"/>
        <v>X</v>
      </c>
      <c r="N66" s="42">
        <v>0</v>
      </c>
      <c r="O66" s="8">
        <v>0</v>
      </c>
      <c r="P66" s="9">
        <v>0</v>
      </c>
      <c r="Q66" s="9">
        <v>0</v>
      </c>
      <c r="R66" s="8">
        <v>0</v>
      </c>
      <c r="S66" s="9">
        <v>0</v>
      </c>
      <c r="T66" s="9">
        <v>0</v>
      </c>
      <c r="U66" s="8">
        <v>1</v>
      </c>
      <c r="V66" s="9">
        <v>0</v>
      </c>
      <c r="W66" s="9">
        <v>0</v>
      </c>
      <c r="X66" s="9">
        <v>0</v>
      </c>
      <c r="Y66" s="8">
        <v>0</v>
      </c>
      <c r="Z66" s="9">
        <v>0</v>
      </c>
      <c r="AA66" s="8"/>
      <c r="AC66" s="8"/>
      <c r="AJ66" s="9">
        <f t="shared" si="7"/>
        <v>-1</v>
      </c>
      <c r="AK66" s="7">
        <v>10.6</v>
      </c>
      <c r="AO66" s="8"/>
      <c r="AQ66" s="31"/>
      <c r="AT66" s="31"/>
      <c r="AU66" s="21">
        <v>1991</v>
      </c>
      <c r="AV66" s="23">
        <f t="shared" si="8"/>
        <v>3.2990712600274095</v>
      </c>
      <c r="BB66" s="18"/>
      <c r="BD66" s="54"/>
      <c r="BF66" s="18"/>
      <c r="BH66" s="18"/>
      <c r="BJ66" s="18"/>
      <c r="BK66" s="18" t="s">
        <v>267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 s="18">
        <v>0</v>
      </c>
      <c r="BS66">
        <v>1</v>
      </c>
      <c r="BT66">
        <v>0</v>
      </c>
      <c r="BU66" s="18">
        <v>0</v>
      </c>
      <c r="BV66" t="s">
        <v>397</v>
      </c>
      <c r="BW66" t="s">
        <v>397</v>
      </c>
      <c r="CB66" s="18"/>
      <c r="CD66" s="18"/>
      <c r="CE66" s="18"/>
      <c r="CH66" s="18"/>
      <c r="CJ66" s="18"/>
      <c r="CU66" s="18"/>
      <c r="CV66" t="s">
        <v>397</v>
      </c>
      <c r="CW66" t="s">
        <v>397</v>
      </c>
      <c r="CX66" t="s">
        <v>397</v>
      </c>
      <c r="CY66" s="25" t="s">
        <v>397</v>
      </c>
    </row>
    <row r="67" spans="1:103" x14ac:dyDescent="0.25">
      <c r="A67">
        <v>69</v>
      </c>
      <c r="B67">
        <v>10</v>
      </c>
      <c r="C67" s="25" t="s">
        <v>270</v>
      </c>
      <c r="D67" s="12">
        <v>4</v>
      </c>
      <c r="E67" s="14"/>
      <c r="F67" s="7" t="str">
        <f t="shared" si="12"/>
        <v>X</v>
      </c>
      <c r="G67" s="7">
        <f t="shared" si="0"/>
        <v>4</v>
      </c>
      <c r="H67" s="16">
        <f t="shared" si="1"/>
        <v>4</v>
      </c>
      <c r="I67" s="11" t="str">
        <f t="shared" si="2"/>
        <v>X</v>
      </c>
      <c r="J67" s="39" t="str">
        <f t="shared" si="3"/>
        <v>X</v>
      </c>
      <c r="K67" s="39" t="str">
        <f t="shared" si="4"/>
        <v>X</v>
      </c>
      <c r="L67" s="39" t="str">
        <f t="shared" si="5"/>
        <v>X</v>
      </c>
      <c r="M67" s="39" t="str">
        <f t="shared" si="6"/>
        <v>X</v>
      </c>
      <c r="N67" s="42">
        <v>0</v>
      </c>
      <c r="O67" s="8">
        <v>0</v>
      </c>
      <c r="P67" s="9">
        <v>0</v>
      </c>
      <c r="Q67" s="9">
        <v>0</v>
      </c>
      <c r="R67" s="8">
        <v>0</v>
      </c>
      <c r="S67" s="9">
        <v>0</v>
      </c>
      <c r="T67" s="9">
        <v>0</v>
      </c>
      <c r="U67" s="8">
        <v>0</v>
      </c>
      <c r="V67" s="9">
        <v>1</v>
      </c>
      <c r="W67" s="9">
        <v>0</v>
      </c>
      <c r="X67" s="9">
        <v>0</v>
      </c>
      <c r="Y67" s="8">
        <v>0</v>
      </c>
      <c r="Z67" s="9">
        <v>0</v>
      </c>
      <c r="AA67" s="8"/>
      <c r="AC67" s="8"/>
      <c r="AJ67" s="9">
        <f t="shared" si="7"/>
        <v>-1</v>
      </c>
      <c r="AK67" s="7">
        <v>10.6</v>
      </c>
      <c r="AO67" s="8"/>
      <c r="AQ67" s="31"/>
      <c r="AT67" s="31"/>
      <c r="AU67" s="21">
        <v>1991</v>
      </c>
      <c r="AV67" s="23">
        <f t="shared" si="8"/>
        <v>3.2990712600274095</v>
      </c>
      <c r="BB67" s="18"/>
      <c r="BD67" s="54"/>
      <c r="BF67" s="18"/>
      <c r="BH67" s="18"/>
      <c r="BJ67" s="18"/>
      <c r="BK67" s="18" t="s">
        <v>267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 s="18">
        <v>0</v>
      </c>
      <c r="BS67">
        <v>1</v>
      </c>
      <c r="BT67">
        <v>0</v>
      </c>
      <c r="BU67" s="18">
        <v>0</v>
      </c>
      <c r="BV67" t="s">
        <v>397</v>
      </c>
      <c r="BW67" t="s">
        <v>397</v>
      </c>
      <c r="CB67" s="18"/>
      <c r="CD67" s="18"/>
      <c r="CE67" s="18"/>
      <c r="CH67" s="18"/>
      <c r="CJ67" s="18"/>
      <c r="CU67" s="18"/>
      <c r="CV67" t="s">
        <v>397</v>
      </c>
      <c r="CW67" t="s">
        <v>397</v>
      </c>
      <c r="CX67" t="s">
        <v>397</v>
      </c>
      <c r="CY67" s="25" t="s">
        <v>397</v>
      </c>
    </row>
    <row r="68" spans="1:103" x14ac:dyDescent="0.25">
      <c r="A68">
        <v>70</v>
      </c>
      <c r="B68">
        <v>11</v>
      </c>
      <c r="C68" s="25" t="s">
        <v>5</v>
      </c>
      <c r="D68" s="12">
        <v>2.2000000000000002</v>
      </c>
      <c r="E68" s="14"/>
      <c r="F68" s="7" t="str">
        <f t="shared" si="12"/>
        <v>X</v>
      </c>
      <c r="G68" s="7">
        <f t="shared" si="0"/>
        <v>2.2000000000000002</v>
      </c>
      <c r="H68" s="16">
        <f t="shared" si="1"/>
        <v>2.2000000000000002</v>
      </c>
      <c r="I68" s="11" t="str">
        <f t="shared" si="2"/>
        <v>X</v>
      </c>
      <c r="J68" s="39" t="str">
        <f t="shared" si="3"/>
        <v>X</v>
      </c>
      <c r="K68" s="39" t="str">
        <f t="shared" si="4"/>
        <v>X</v>
      </c>
      <c r="L68" s="39" t="str">
        <f t="shared" si="5"/>
        <v>X</v>
      </c>
      <c r="M68" s="39" t="str">
        <f t="shared" si="6"/>
        <v>X</v>
      </c>
      <c r="N68" s="42">
        <v>1</v>
      </c>
      <c r="O68" s="8">
        <v>0</v>
      </c>
      <c r="P68" s="9">
        <v>0</v>
      </c>
      <c r="Q68" s="9">
        <v>0</v>
      </c>
      <c r="R68" s="8">
        <v>0</v>
      </c>
      <c r="S68" s="9">
        <v>0</v>
      </c>
      <c r="T68" s="9">
        <v>0</v>
      </c>
      <c r="U68" s="8">
        <v>0</v>
      </c>
      <c r="V68" s="9">
        <v>0</v>
      </c>
      <c r="W68" s="9">
        <v>0</v>
      </c>
      <c r="X68" s="9">
        <v>0</v>
      </c>
      <c r="Y68" s="8">
        <v>0</v>
      </c>
      <c r="Z68" s="9">
        <v>0</v>
      </c>
      <c r="AA68" s="8"/>
      <c r="AC68" s="8"/>
      <c r="AJ68" s="9">
        <f t="shared" si="7"/>
        <v>-1</v>
      </c>
      <c r="AK68" s="7">
        <v>6.35</v>
      </c>
      <c r="AO68" s="8"/>
      <c r="AQ68" s="31"/>
      <c r="AT68" s="31"/>
      <c r="AU68" s="21">
        <v>2001</v>
      </c>
      <c r="AV68" s="23">
        <f t="shared" si="8"/>
        <v>3.3012470886362113</v>
      </c>
      <c r="BB68" s="18"/>
      <c r="BD68" s="54"/>
      <c r="BF68" s="18"/>
      <c r="BH68" s="18"/>
      <c r="BJ68" s="18"/>
      <c r="BK68" s="18" t="s">
        <v>4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 s="18">
        <v>0</v>
      </c>
      <c r="BS68">
        <v>0</v>
      </c>
      <c r="BT68">
        <v>1</v>
      </c>
      <c r="BU68" s="18">
        <v>0</v>
      </c>
      <c r="BV68" t="s">
        <v>397</v>
      </c>
      <c r="BW68" t="s">
        <v>397</v>
      </c>
      <c r="CB68" s="18"/>
      <c r="CD68" s="18"/>
      <c r="CE68" s="18"/>
      <c r="CH68" s="18"/>
      <c r="CJ68" s="18"/>
      <c r="CU68" s="18"/>
      <c r="CV68" t="s">
        <v>397</v>
      </c>
      <c r="CW68" t="s">
        <v>397</v>
      </c>
      <c r="CX68" t="s">
        <v>397</v>
      </c>
      <c r="CY68" s="25" t="s">
        <v>397</v>
      </c>
    </row>
    <row r="69" spans="1:103" x14ac:dyDescent="0.25">
      <c r="A69">
        <v>71</v>
      </c>
      <c r="B69">
        <v>11</v>
      </c>
      <c r="C69" s="25" t="s">
        <v>5</v>
      </c>
      <c r="D69" s="12">
        <v>9.6999999999999993</v>
      </c>
      <c r="E69" s="14"/>
      <c r="F69" s="7" t="str">
        <f t="shared" si="12"/>
        <v>X</v>
      </c>
      <c r="G69" s="7">
        <f t="shared" si="0"/>
        <v>9.6999999999999993</v>
      </c>
      <c r="H69" s="16">
        <f t="shared" si="1"/>
        <v>9.6999999999999993</v>
      </c>
      <c r="I69" s="11" t="str">
        <f t="shared" si="2"/>
        <v>X</v>
      </c>
      <c r="J69" s="39" t="str">
        <f t="shared" si="3"/>
        <v>X</v>
      </c>
      <c r="K69" s="39" t="str">
        <f t="shared" si="4"/>
        <v>X</v>
      </c>
      <c r="L69" s="39" t="str">
        <f t="shared" si="5"/>
        <v>X</v>
      </c>
      <c r="M69" s="39" t="str">
        <f t="shared" si="6"/>
        <v>X</v>
      </c>
      <c r="N69" s="42">
        <v>1</v>
      </c>
      <c r="O69" s="8">
        <v>0</v>
      </c>
      <c r="P69" s="9">
        <v>0</v>
      </c>
      <c r="Q69" s="9">
        <v>0</v>
      </c>
      <c r="R69" s="8">
        <v>0</v>
      </c>
      <c r="S69" s="9">
        <v>0</v>
      </c>
      <c r="T69" s="9">
        <v>0</v>
      </c>
      <c r="U69" s="8">
        <v>0</v>
      </c>
      <c r="V69" s="9">
        <v>0</v>
      </c>
      <c r="W69" s="9">
        <v>0</v>
      </c>
      <c r="X69" s="9">
        <v>0</v>
      </c>
      <c r="Y69" s="8">
        <v>0</v>
      </c>
      <c r="Z69" s="9">
        <v>0</v>
      </c>
      <c r="AA69" s="8"/>
      <c r="AC69" s="8"/>
      <c r="AJ69" s="9">
        <f t="shared" si="7"/>
        <v>-1</v>
      </c>
      <c r="AK69" s="7">
        <v>5.2</v>
      </c>
      <c r="AO69" s="8"/>
      <c r="AQ69" s="31"/>
      <c r="AT69" s="31"/>
      <c r="AU69" s="21">
        <v>2001</v>
      </c>
      <c r="AV69" s="23">
        <f t="shared" si="8"/>
        <v>3.3012470886362113</v>
      </c>
      <c r="BB69" s="18"/>
      <c r="BD69" s="54"/>
      <c r="BF69" s="18"/>
      <c r="BH69" s="18"/>
      <c r="BJ69" s="18"/>
      <c r="BK69" s="18" t="s">
        <v>94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 s="18">
        <v>0</v>
      </c>
      <c r="BS69">
        <v>0</v>
      </c>
      <c r="BT69">
        <v>1</v>
      </c>
      <c r="BU69" s="18">
        <v>0</v>
      </c>
      <c r="BV69" t="s">
        <v>397</v>
      </c>
      <c r="BW69" t="s">
        <v>397</v>
      </c>
      <c r="CB69" s="18"/>
      <c r="CD69" s="18"/>
      <c r="CE69" s="18"/>
      <c r="CH69" s="18"/>
      <c r="CJ69" s="18"/>
      <c r="CU69" s="18"/>
      <c r="CV69" t="s">
        <v>397</v>
      </c>
      <c r="CW69" t="s">
        <v>397</v>
      </c>
      <c r="CX69" t="s">
        <v>397</v>
      </c>
      <c r="CY69" s="25" t="s">
        <v>397</v>
      </c>
    </row>
    <row r="70" spans="1:103" x14ac:dyDescent="0.25">
      <c r="A70">
        <v>72</v>
      </c>
      <c r="B70">
        <v>11</v>
      </c>
      <c r="C70" s="25" t="s">
        <v>5</v>
      </c>
      <c r="D70" s="12">
        <v>11</v>
      </c>
      <c r="E70" s="14"/>
      <c r="F70" s="7" t="str">
        <f t="shared" si="12"/>
        <v>X</v>
      </c>
      <c r="G70" s="7">
        <f t="shared" si="0"/>
        <v>11</v>
      </c>
      <c r="H70" s="16">
        <f t="shared" si="1"/>
        <v>11</v>
      </c>
      <c r="I70" s="11" t="str">
        <f t="shared" si="2"/>
        <v>X</v>
      </c>
      <c r="J70" s="39" t="str">
        <f t="shared" si="3"/>
        <v>X</v>
      </c>
      <c r="K70" s="39" t="str">
        <f t="shared" si="4"/>
        <v>X</v>
      </c>
      <c r="L70" s="39" t="str">
        <f t="shared" si="5"/>
        <v>X</v>
      </c>
      <c r="M70" s="39" t="str">
        <f t="shared" si="6"/>
        <v>X</v>
      </c>
      <c r="N70" s="42">
        <v>1</v>
      </c>
      <c r="O70" s="8">
        <v>0</v>
      </c>
      <c r="P70" s="9">
        <v>0</v>
      </c>
      <c r="Q70" s="9">
        <v>0</v>
      </c>
      <c r="R70" s="8">
        <v>0</v>
      </c>
      <c r="S70" s="9">
        <v>0</v>
      </c>
      <c r="T70" s="9">
        <v>0</v>
      </c>
      <c r="U70" s="8">
        <v>0</v>
      </c>
      <c r="V70" s="9">
        <v>0</v>
      </c>
      <c r="W70" s="9">
        <v>0</v>
      </c>
      <c r="X70" s="9">
        <v>0</v>
      </c>
      <c r="Y70" s="8">
        <v>0</v>
      </c>
      <c r="Z70" s="9">
        <v>0</v>
      </c>
      <c r="AA70" s="8"/>
      <c r="AC70" s="8"/>
      <c r="AJ70" s="9">
        <f t="shared" si="7"/>
        <v>-1</v>
      </c>
      <c r="AK70" s="7">
        <v>10.66</v>
      </c>
      <c r="AO70" s="8"/>
      <c r="AQ70" s="31"/>
      <c r="AT70" s="31"/>
      <c r="AU70" s="21">
        <v>2001</v>
      </c>
      <c r="AV70" s="23">
        <f t="shared" si="8"/>
        <v>3.3012470886362113</v>
      </c>
      <c r="BB70" s="18"/>
      <c r="BD70" s="54"/>
      <c r="BF70" s="18"/>
      <c r="BH70" s="18"/>
      <c r="BJ70" s="18"/>
      <c r="BK70" s="18" t="s">
        <v>107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 s="18">
        <v>0</v>
      </c>
      <c r="BS70">
        <v>1</v>
      </c>
      <c r="BT70">
        <v>0</v>
      </c>
      <c r="BU70" s="18">
        <v>0</v>
      </c>
      <c r="BV70" t="s">
        <v>397</v>
      </c>
      <c r="BW70" t="s">
        <v>397</v>
      </c>
      <c r="CB70" s="18"/>
      <c r="CD70" s="18"/>
      <c r="CE70" s="18"/>
      <c r="CH70" s="18"/>
      <c r="CJ70" s="18"/>
      <c r="CU70" s="18"/>
      <c r="CV70" t="s">
        <v>397</v>
      </c>
      <c r="CW70" t="s">
        <v>397</v>
      </c>
      <c r="CX70" t="s">
        <v>397</v>
      </c>
      <c r="CY70" s="25" t="s">
        <v>397</v>
      </c>
    </row>
    <row r="71" spans="1:103" x14ac:dyDescent="0.25">
      <c r="A71">
        <v>73</v>
      </c>
      <c r="B71">
        <v>11</v>
      </c>
      <c r="C71" s="25" t="s">
        <v>5</v>
      </c>
      <c r="D71" s="12">
        <v>4</v>
      </c>
      <c r="E71" s="14"/>
      <c r="F71" s="7" t="str">
        <f t="shared" si="12"/>
        <v>X</v>
      </c>
      <c r="G71" s="7">
        <f t="shared" si="0"/>
        <v>4</v>
      </c>
      <c r="H71" s="16">
        <f t="shared" si="1"/>
        <v>4</v>
      </c>
      <c r="I71" s="11" t="str">
        <f t="shared" si="2"/>
        <v>X</v>
      </c>
      <c r="J71" s="39" t="str">
        <f t="shared" si="3"/>
        <v>X</v>
      </c>
      <c r="K71" s="39" t="str">
        <f t="shared" si="4"/>
        <v>X</v>
      </c>
      <c r="L71" s="39" t="str">
        <f t="shared" si="5"/>
        <v>X</v>
      </c>
      <c r="M71" s="39" t="str">
        <f t="shared" si="6"/>
        <v>X</v>
      </c>
      <c r="N71" s="42">
        <v>1</v>
      </c>
      <c r="O71" s="8">
        <v>0</v>
      </c>
      <c r="P71" s="9">
        <v>0</v>
      </c>
      <c r="Q71" s="9">
        <v>0</v>
      </c>
      <c r="R71" s="8">
        <v>0</v>
      </c>
      <c r="S71" s="9">
        <v>0</v>
      </c>
      <c r="T71" s="9">
        <v>0</v>
      </c>
      <c r="U71" s="8">
        <v>0</v>
      </c>
      <c r="V71" s="9">
        <v>0</v>
      </c>
      <c r="W71" s="9">
        <v>0</v>
      </c>
      <c r="X71" s="9">
        <v>0</v>
      </c>
      <c r="Y71" s="8">
        <v>0</v>
      </c>
      <c r="Z71" s="9">
        <v>0</v>
      </c>
      <c r="AA71" s="8"/>
      <c r="AC71" s="8"/>
      <c r="AJ71" s="9">
        <f t="shared" si="7"/>
        <v>-1</v>
      </c>
      <c r="AK71" s="7">
        <v>10.89</v>
      </c>
      <c r="AO71" s="8"/>
      <c r="AQ71" s="31"/>
      <c r="AT71" s="31"/>
      <c r="AU71" s="21">
        <v>2001</v>
      </c>
      <c r="AV71" s="23">
        <f t="shared" si="8"/>
        <v>3.3012470886362113</v>
      </c>
      <c r="BB71" s="18"/>
      <c r="BD71" s="54"/>
      <c r="BF71" s="18"/>
      <c r="BH71" s="18"/>
      <c r="BJ71" s="18"/>
      <c r="BK71" s="18" t="s">
        <v>132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 s="18">
        <v>0</v>
      </c>
      <c r="BS71">
        <v>1</v>
      </c>
      <c r="BT71">
        <v>0</v>
      </c>
      <c r="BU71" s="18">
        <v>0</v>
      </c>
      <c r="BV71" t="s">
        <v>397</v>
      </c>
      <c r="BW71" t="s">
        <v>397</v>
      </c>
      <c r="CB71" s="18"/>
      <c r="CD71" s="18"/>
      <c r="CE71" s="18"/>
      <c r="CH71" s="18"/>
      <c r="CJ71" s="18"/>
      <c r="CU71" s="18"/>
      <c r="CV71" t="s">
        <v>397</v>
      </c>
      <c r="CW71" t="s">
        <v>397</v>
      </c>
      <c r="CX71" t="s">
        <v>397</v>
      </c>
      <c r="CY71" s="25" t="s">
        <v>397</v>
      </c>
    </row>
    <row r="72" spans="1:103" x14ac:dyDescent="0.25">
      <c r="A72">
        <v>74</v>
      </c>
      <c r="B72">
        <v>11</v>
      </c>
      <c r="C72" s="25" t="s">
        <v>5</v>
      </c>
      <c r="D72" s="12">
        <v>12.1</v>
      </c>
      <c r="E72" s="14"/>
      <c r="F72" s="7" t="str">
        <f t="shared" si="12"/>
        <v>X</v>
      </c>
      <c r="G72" s="7">
        <f t="shared" si="0"/>
        <v>12.1</v>
      </c>
      <c r="H72" s="16">
        <f t="shared" si="1"/>
        <v>12.1</v>
      </c>
      <c r="I72" s="11" t="str">
        <f t="shared" si="2"/>
        <v>X</v>
      </c>
      <c r="J72" s="39" t="str">
        <f t="shared" si="3"/>
        <v>X</v>
      </c>
      <c r="K72" s="39" t="str">
        <f t="shared" si="4"/>
        <v>X</v>
      </c>
      <c r="L72" s="39" t="str">
        <f t="shared" si="5"/>
        <v>X</v>
      </c>
      <c r="M72" s="39" t="str">
        <f t="shared" si="6"/>
        <v>X</v>
      </c>
      <c r="N72" s="42">
        <v>1</v>
      </c>
      <c r="O72" s="8">
        <v>0</v>
      </c>
      <c r="P72" s="9">
        <v>0</v>
      </c>
      <c r="Q72" s="9">
        <v>0</v>
      </c>
      <c r="R72" s="8">
        <v>0</v>
      </c>
      <c r="S72" s="9">
        <v>0</v>
      </c>
      <c r="T72" s="9">
        <v>0</v>
      </c>
      <c r="U72" s="8">
        <v>0</v>
      </c>
      <c r="V72" s="9">
        <v>0</v>
      </c>
      <c r="W72" s="9">
        <v>0</v>
      </c>
      <c r="X72" s="9">
        <v>0</v>
      </c>
      <c r="Y72" s="8">
        <v>0</v>
      </c>
      <c r="Z72" s="9">
        <v>0</v>
      </c>
      <c r="AA72" s="8"/>
      <c r="AC72" s="8"/>
      <c r="AJ72" s="9">
        <f t="shared" si="7"/>
        <v>-1</v>
      </c>
      <c r="AK72" s="7">
        <v>11.95</v>
      </c>
      <c r="AO72" s="8"/>
      <c r="AQ72" s="31"/>
      <c r="AT72" s="31"/>
      <c r="AU72" s="21">
        <v>2001</v>
      </c>
      <c r="AV72" s="23">
        <f t="shared" si="8"/>
        <v>3.3012470886362113</v>
      </c>
      <c r="BB72" s="18"/>
      <c r="BD72" s="54"/>
      <c r="BF72" s="18"/>
      <c r="BH72" s="18"/>
      <c r="BJ72" s="18"/>
      <c r="BK72" s="18" t="s">
        <v>155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 s="18">
        <v>0</v>
      </c>
      <c r="BS72">
        <v>1</v>
      </c>
      <c r="BT72">
        <v>0</v>
      </c>
      <c r="BU72" s="18">
        <v>0</v>
      </c>
      <c r="BV72" t="s">
        <v>397</v>
      </c>
      <c r="BW72" t="s">
        <v>397</v>
      </c>
      <c r="CB72" s="18"/>
      <c r="CD72" s="18"/>
      <c r="CE72" s="18"/>
      <c r="CH72" s="18"/>
      <c r="CJ72" s="18"/>
      <c r="CU72" s="18"/>
      <c r="CV72" t="s">
        <v>397</v>
      </c>
      <c r="CW72" t="s">
        <v>397</v>
      </c>
      <c r="CX72" t="s">
        <v>397</v>
      </c>
      <c r="CY72" s="25" t="s">
        <v>397</v>
      </c>
    </row>
    <row r="73" spans="1:103" x14ac:dyDescent="0.25">
      <c r="A73">
        <v>75</v>
      </c>
      <c r="B73">
        <v>11</v>
      </c>
      <c r="C73" s="25" t="s">
        <v>5</v>
      </c>
      <c r="D73" s="12">
        <v>15.7</v>
      </c>
      <c r="E73" s="14"/>
      <c r="F73" s="7" t="str">
        <f t="shared" si="12"/>
        <v>X</v>
      </c>
      <c r="G73" s="7">
        <f t="shared" si="0"/>
        <v>15.7</v>
      </c>
      <c r="H73" s="16">
        <f t="shared" si="1"/>
        <v>15.7</v>
      </c>
      <c r="I73" s="11" t="str">
        <f t="shared" si="2"/>
        <v>X</v>
      </c>
      <c r="J73" s="39" t="str">
        <f t="shared" si="3"/>
        <v>X</v>
      </c>
      <c r="K73" s="39" t="str">
        <f t="shared" si="4"/>
        <v>X</v>
      </c>
      <c r="L73" s="39" t="str">
        <f t="shared" si="5"/>
        <v>X</v>
      </c>
      <c r="M73" s="39" t="str">
        <f t="shared" si="6"/>
        <v>X</v>
      </c>
      <c r="N73" s="42">
        <v>1</v>
      </c>
      <c r="O73" s="8">
        <v>0</v>
      </c>
      <c r="P73" s="9">
        <v>0</v>
      </c>
      <c r="Q73" s="9">
        <v>0</v>
      </c>
      <c r="R73" s="8">
        <v>0</v>
      </c>
      <c r="S73" s="9">
        <v>0</v>
      </c>
      <c r="T73" s="9">
        <v>0</v>
      </c>
      <c r="U73" s="8">
        <v>0</v>
      </c>
      <c r="V73" s="9">
        <v>0</v>
      </c>
      <c r="W73" s="9">
        <v>0</v>
      </c>
      <c r="X73" s="9">
        <v>0</v>
      </c>
      <c r="Y73" s="8">
        <v>0</v>
      </c>
      <c r="Z73" s="9">
        <v>0</v>
      </c>
      <c r="AA73" s="8"/>
      <c r="AC73" s="8"/>
      <c r="AJ73" s="9">
        <f t="shared" si="7"/>
        <v>-1</v>
      </c>
      <c r="AK73" s="7">
        <v>9.94</v>
      </c>
      <c r="AO73" s="8"/>
      <c r="AQ73" s="31"/>
      <c r="AT73" s="31"/>
      <c r="AU73" s="21">
        <v>2001</v>
      </c>
      <c r="AV73" s="23">
        <f t="shared" si="8"/>
        <v>3.3012470886362113</v>
      </c>
      <c r="BB73" s="18"/>
      <c r="BD73" s="54"/>
      <c r="BF73" s="18"/>
      <c r="BH73" s="18"/>
      <c r="BJ73" s="18"/>
      <c r="BK73" s="18" t="s">
        <v>156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 s="18">
        <v>0</v>
      </c>
      <c r="BS73">
        <v>1</v>
      </c>
      <c r="BT73">
        <v>0</v>
      </c>
      <c r="BU73" s="18">
        <v>0</v>
      </c>
      <c r="BV73" t="s">
        <v>397</v>
      </c>
      <c r="BW73" t="s">
        <v>397</v>
      </c>
      <c r="CB73" s="18"/>
      <c r="CD73" s="18"/>
      <c r="CE73" s="18"/>
      <c r="CH73" s="18"/>
      <c r="CJ73" s="18"/>
      <c r="CU73" s="18"/>
      <c r="CV73" t="s">
        <v>397</v>
      </c>
      <c r="CW73" t="s">
        <v>397</v>
      </c>
      <c r="CX73" t="s">
        <v>397</v>
      </c>
      <c r="CY73" s="25" t="s">
        <v>397</v>
      </c>
    </row>
    <row r="74" spans="1:103" x14ac:dyDescent="0.25">
      <c r="A74">
        <v>76</v>
      </c>
      <c r="B74">
        <v>11</v>
      </c>
      <c r="C74" s="25" t="s">
        <v>5</v>
      </c>
      <c r="D74" s="12">
        <v>6.7</v>
      </c>
      <c r="E74" s="14"/>
      <c r="F74" s="7" t="str">
        <f t="shared" si="12"/>
        <v>X</v>
      </c>
      <c r="G74" s="7">
        <f t="shared" si="0"/>
        <v>6.7</v>
      </c>
      <c r="H74" s="16">
        <f t="shared" si="1"/>
        <v>6.7</v>
      </c>
      <c r="I74" s="11" t="str">
        <f t="shared" si="2"/>
        <v>X</v>
      </c>
      <c r="J74" s="39" t="str">
        <f t="shared" si="3"/>
        <v>X</v>
      </c>
      <c r="K74" s="39" t="str">
        <f t="shared" ref="K74:K137" si="13">IFERROR(1/J74, "X")</f>
        <v>X</v>
      </c>
      <c r="L74" s="39" t="str">
        <f t="shared" ref="L74:L137" si="14">IFERROR(I74-J74, "X")</f>
        <v>X</v>
      </c>
      <c r="M74" s="39" t="str">
        <f t="shared" si="6"/>
        <v>X</v>
      </c>
      <c r="N74" s="42">
        <v>1</v>
      </c>
      <c r="O74" s="8">
        <v>0</v>
      </c>
      <c r="P74" s="9">
        <v>0</v>
      </c>
      <c r="Q74" s="9">
        <v>0</v>
      </c>
      <c r="R74" s="8">
        <v>0</v>
      </c>
      <c r="S74" s="9">
        <v>0</v>
      </c>
      <c r="T74" s="9">
        <v>0</v>
      </c>
      <c r="U74" s="8">
        <v>0</v>
      </c>
      <c r="V74" s="9">
        <v>0</v>
      </c>
      <c r="W74" s="9">
        <v>0</v>
      </c>
      <c r="X74" s="9">
        <v>0</v>
      </c>
      <c r="Y74" s="8">
        <v>0</v>
      </c>
      <c r="Z74" s="9">
        <v>0</v>
      </c>
      <c r="AA74" s="8"/>
      <c r="AC74" s="8"/>
      <c r="AJ74" s="9">
        <f t="shared" si="7"/>
        <v>-1</v>
      </c>
      <c r="AK74" s="7">
        <v>7.69</v>
      </c>
      <c r="AO74" s="8"/>
      <c r="AQ74" s="31"/>
      <c r="AT74" s="31"/>
      <c r="AU74" s="21">
        <v>2001</v>
      </c>
      <c r="AV74" s="23">
        <f t="shared" ref="AV74:AV137" si="15">LOG(AU74)</f>
        <v>3.3012470886362113</v>
      </c>
      <c r="BB74" s="18"/>
      <c r="BD74" s="54"/>
      <c r="BF74" s="18"/>
      <c r="BH74" s="18"/>
      <c r="BJ74" s="18"/>
      <c r="BK74" s="18" t="s">
        <v>161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 s="18">
        <v>0</v>
      </c>
      <c r="BS74">
        <v>0</v>
      </c>
      <c r="BT74">
        <v>1</v>
      </c>
      <c r="BU74" s="18">
        <v>0</v>
      </c>
      <c r="BV74" t="s">
        <v>397</v>
      </c>
      <c r="BW74" t="s">
        <v>397</v>
      </c>
      <c r="CB74" s="18"/>
      <c r="CD74" s="18"/>
      <c r="CE74" s="18"/>
      <c r="CH74" s="18"/>
      <c r="CJ74" s="18"/>
      <c r="CU74" s="18"/>
      <c r="CV74" t="s">
        <v>397</v>
      </c>
      <c r="CW74" t="s">
        <v>397</v>
      </c>
      <c r="CX74" t="s">
        <v>397</v>
      </c>
      <c r="CY74" s="25" t="s">
        <v>397</v>
      </c>
    </row>
    <row r="75" spans="1:103" x14ac:dyDescent="0.25">
      <c r="A75">
        <v>77</v>
      </c>
      <c r="B75">
        <v>11</v>
      </c>
      <c r="C75" s="25" t="s">
        <v>5</v>
      </c>
      <c r="D75" s="12">
        <v>25.7</v>
      </c>
      <c r="E75" s="14"/>
      <c r="F75" s="7" t="str">
        <f t="shared" si="12"/>
        <v>X</v>
      </c>
      <c r="G75" s="7">
        <f t="shared" si="0"/>
        <v>25.7</v>
      </c>
      <c r="H75" s="16">
        <f t="shared" si="1"/>
        <v>25.7</v>
      </c>
      <c r="I75" s="11" t="str">
        <f t="shared" si="2"/>
        <v>X</v>
      </c>
      <c r="J75" s="39" t="str">
        <f t="shared" si="3"/>
        <v>X</v>
      </c>
      <c r="K75" s="39" t="str">
        <f t="shared" si="13"/>
        <v>X</v>
      </c>
      <c r="L75" s="39" t="str">
        <f t="shared" si="14"/>
        <v>X</v>
      </c>
      <c r="M75" s="39" t="str">
        <f t="shared" si="6"/>
        <v>X</v>
      </c>
      <c r="N75" s="42">
        <v>1</v>
      </c>
      <c r="O75" s="8">
        <v>0</v>
      </c>
      <c r="P75" s="9">
        <v>0</v>
      </c>
      <c r="Q75" s="9">
        <v>0</v>
      </c>
      <c r="R75" s="8">
        <v>0</v>
      </c>
      <c r="S75" s="9">
        <v>0</v>
      </c>
      <c r="T75" s="9">
        <v>0</v>
      </c>
      <c r="U75" s="8">
        <v>0</v>
      </c>
      <c r="V75" s="9">
        <v>0</v>
      </c>
      <c r="W75" s="9">
        <v>0</v>
      </c>
      <c r="X75" s="9">
        <v>0</v>
      </c>
      <c r="Y75" s="8">
        <v>0</v>
      </c>
      <c r="Z75" s="9">
        <v>0</v>
      </c>
      <c r="AA75" s="8"/>
      <c r="AC75" s="8"/>
      <c r="AJ75" s="9">
        <f t="shared" si="7"/>
        <v>-1</v>
      </c>
      <c r="AK75" s="7">
        <v>8.32</v>
      </c>
      <c r="AO75" s="8"/>
      <c r="AQ75" s="31"/>
      <c r="AT75" s="31"/>
      <c r="AU75" s="21">
        <v>2001</v>
      </c>
      <c r="AV75" s="23">
        <f t="shared" si="15"/>
        <v>3.3012470886362113</v>
      </c>
      <c r="BB75" s="18"/>
      <c r="BD75" s="54"/>
      <c r="BF75" s="18"/>
      <c r="BH75" s="18"/>
      <c r="BJ75" s="18"/>
      <c r="BK75" s="18" t="s">
        <v>186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 s="18">
        <v>0</v>
      </c>
      <c r="BS75">
        <v>1</v>
      </c>
      <c r="BT75">
        <v>0</v>
      </c>
      <c r="BU75" s="18">
        <v>0</v>
      </c>
      <c r="BV75" t="s">
        <v>397</v>
      </c>
      <c r="BW75" t="s">
        <v>397</v>
      </c>
      <c r="CB75" s="18"/>
      <c r="CD75" s="18"/>
      <c r="CE75" s="18"/>
      <c r="CH75" s="18"/>
      <c r="CJ75" s="18"/>
      <c r="CU75" s="18"/>
      <c r="CV75" t="s">
        <v>397</v>
      </c>
      <c r="CW75" t="s">
        <v>397</v>
      </c>
      <c r="CX75" t="s">
        <v>397</v>
      </c>
      <c r="CY75" s="25" t="s">
        <v>397</v>
      </c>
    </row>
    <row r="76" spans="1:103" x14ac:dyDescent="0.25">
      <c r="A76">
        <v>78</v>
      </c>
      <c r="B76">
        <v>11</v>
      </c>
      <c r="C76" s="25" t="s">
        <v>5</v>
      </c>
      <c r="D76" s="12">
        <v>2.8</v>
      </c>
      <c r="E76" s="14"/>
      <c r="F76" s="7" t="str">
        <f t="shared" si="12"/>
        <v>X</v>
      </c>
      <c r="G76" s="7">
        <f t="shared" si="0"/>
        <v>2.8</v>
      </c>
      <c r="H76" s="16">
        <f t="shared" si="1"/>
        <v>2.8</v>
      </c>
      <c r="I76" s="11" t="str">
        <f t="shared" si="2"/>
        <v>X</v>
      </c>
      <c r="J76" s="39" t="str">
        <f t="shared" si="3"/>
        <v>X</v>
      </c>
      <c r="K76" s="39" t="str">
        <f t="shared" si="13"/>
        <v>X</v>
      </c>
      <c r="L76" s="39" t="str">
        <f t="shared" si="14"/>
        <v>X</v>
      </c>
      <c r="M76" s="39" t="str">
        <f t="shared" si="6"/>
        <v>X</v>
      </c>
      <c r="N76" s="42">
        <v>1</v>
      </c>
      <c r="O76" s="8">
        <v>0</v>
      </c>
      <c r="P76" s="9">
        <v>0</v>
      </c>
      <c r="Q76" s="9">
        <v>0</v>
      </c>
      <c r="R76" s="8">
        <v>0</v>
      </c>
      <c r="S76" s="9">
        <v>0</v>
      </c>
      <c r="T76" s="9">
        <v>0</v>
      </c>
      <c r="U76" s="8">
        <v>0</v>
      </c>
      <c r="V76" s="9">
        <v>0</v>
      </c>
      <c r="W76" s="9">
        <v>0</v>
      </c>
      <c r="X76" s="9">
        <v>0</v>
      </c>
      <c r="Y76" s="8">
        <v>0</v>
      </c>
      <c r="Z76" s="9">
        <v>0</v>
      </c>
      <c r="AA76" s="8"/>
      <c r="AC76" s="8"/>
      <c r="AJ76" s="9">
        <f t="shared" si="7"/>
        <v>-1</v>
      </c>
      <c r="AK76" s="7">
        <v>3.94</v>
      </c>
      <c r="AO76" s="8"/>
      <c r="AQ76" s="31"/>
      <c r="AT76" s="31"/>
      <c r="AU76" s="21">
        <v>2001</v>
      </c>
      <c r="AV76" s="23">
        <f t="shared" si="15"/>
        <v>3.3012470886362113</v>
      </c>
      <c r="BB76" s="18"/>
      <c r="BD76" s="54"/>
      <c r="BF76" s="18"/>
      <c r="BH76" s="18"/>
      <c r="BJ76" s="18"/>
      <c r="BK76" s="18" t="s">
        <v>193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 s="18">
        <v>0</v>
      </c>
      <c r="BS76">
        <v>0</v>
      </c>
      <c r="BT76">
        <v>1</v>
      </c>
      <c r="BU76" s="18">
        <v>0</v>
      </c>
      <c r="BV76" t="s">
        <v>397</v>
      </c>
      <c r="BW76" t="s">
        <v>397</v>
      </c>
      <c r="CB76" s="18"/>
      <c r="CD76" s="18"/>
      <c r="CE76" s="18"/>
      <c r="CH76" s="18"/>
      <c r="CJ76" s="18"/>
      <c r="CU76" s="18"/>
      <c r="CV76" t="s">
        <v>397</v>
      </c>
      <c r="CW76" t="s">
        <v>397</v>
      </c>
      <c r="CX76" t="s">
        <v>397</v>
      </c>
      <c r="CY76" s="25" t="s">
        <v>397</v>
      </c>
    </row>
    <row r="77" spans="1:103" x14ac:dyDescent="0.25">
      <c r="A77">
        <v>79</v>
      </c>
      <c r="B77">
        <v>11</v>
      </c>
      <c r="C77" s="25" t="s">
        <v>5</v>
      </c>
      <c r="D77" s="12">
        <v>7.5</v>
      </c>
      <c r="E77" s="14"/>
      <c r="F77" s="7" t="str">
        <f t="shared" si="12"/>
        <v>X</v>
      </c>
      <c r="G77" s="7">
        <f t="shared" si="0"/>
        <v>7.5</v>
      </c>
      <c r="H77" s="16">
        <f t="shared" si="1"/>
        <v>7.5</v>
      </c>
      <c r="I77" s="11" t="str">
        <f t="shared" si="2"/>
        <v>X</v>
      </c>
      <c r="J77" s="39" t="str">
        <f t="shared" si="3"/>
        <v>X</v>
      </c>
      <c r="K77" s="39" t="str">
        <f t="shared" si="13"/>
        <v>X</v>
      </c>
      <c r="L77" s="39" t="str">
        <f t="shared" si="14"/>
        <v>X</v>
      </c>
      <c r="M77" s="39" t="str">
        <f t="shared" si="6"/>
        <v>X</v>
      </c>
      <c r="N77" s="42">
        <v>1</v>
      </c>
      <c r="O77" s="8">
        <v>0</v>
      </c>
      <c r="P77" s="9">
        <v>0</v>
      </c>
      <c r="Q77" s="9">
        <v>0</v>
      </c>
      <c r="R77" s="8">
        <v>0</v>
      </c>
      <c r="S77" s="9">
        <v>0</v>
      </c>
      <c r="T77" s="9">
        <v>0</v>
      </c>
      <c r="U77" s="8">
        <v>0</v>
      </c>
      <c r="V77" s="9">
        <v>0</v>
      </c>
      <c r="W77" s="9">
        <v>0</v>
      </c>
      <c r="X77" s="9">
        <v>0</v>
      </c>
      <c r="Y77" s="8">
        <v>0</v>
      </c>
      <c r="Z77" s="9">
        <v>0</v>
      </c>
      <c r="AA77" s="8"/>
      <c r="AC77" s="8"/>
      <c r="AJ77" s="9">
        <f t="shared" si="7"/>
        <v>-1</v>
      </c>
      <c r="AK77" s="7">
        <v>8.26</v>
      </c>
      <c r="AO77" s="8"/>
      <c r="AQ77" s="31"/>
      <c r="AT77" s="31"/>
      <c r="AU77" s="21">
        <v>2001</v>
      </c>
      <c r="AV77" s="23">
        <f t="shared" si="15"/>
        <v>3.3012470886362113</v>
      </c>
      <c r="BB77" s="18"/>
      <c r="BD77" s="54"/>
      <c r="BF77" s="18"/>
      <c r="BH77" s="18"/>
      <c r="BJ77" s="18"/>
      <c r="BK77" s="18" t="s">
        <v>235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 s="18">
        <v>0</v>
      </c>
      <c r="BS77">
        <v>1</v>
      </c>
      <c r="BT77">
        <v>0</v>
      </c>
      <c r="BU77" s="18">
        <v>0</v>
      </c>
      <c r="BV77" t="s">
        <v>397</v>
      </c>
      <c r="BW77" t="s">
        <v>397</v>
      </c>
      <c r="CB77" s="18"/>
      <c r="CD77" s="18"/>
      <c r="CE77" s="18"/>
      <c r="CH77" s="18"/>
      <c r="CJ77" s="18"/>
      <c r="CU77" s="18"/>
      <c r="CV77" t="s">
        <v>397</v>
      </c>
      <c r="CW77" t="s">
        <v>397</v>
      </c>
      <c r="CX77" t="s">
        <v>397</v>
      </c>
      <c r="CY77" s="25" t="s">
        <v>397</v>
      </c>
    </row>
    <row r="78" spans="1:103" x14ac:dyDescent="0.25">
      <c r="A78">
        <v>80</v>
      </c>
      <c r="B78">
        <v>11</v>
      </c>
      <c r="C78" s="25" t="s">
        <v>5</v>
      </c>
      <c r="D78" s="12">
        <v>7.5</v>
      </c>
      <c r="E78" s="14"/>
      <c r="F78" s="7" t="str">
        <f t="shared" si="12"/>
        <v>X</v>
      </c>
      <c r="G78" s="7">
        <f t="shared" si="0"/>
        <v>7.5</v>
      </c>
      <c r="H78" s="16">
        <f t="shared" si="1"/>
        <v>7.5</v>
      </c>
      <c r="I78" s="11" t="str">
        <f t="shared" si="2"/>
        <v>X</v>
      </c>
      <c r="J78" s="39" t="str">
        <f t="shared" si="3"/>
        <v>X</v>
      </c>
      <c r="K78" s="39" t="str">
        <f t="shared" si="13"/>
        <v>X</v>
      </c>
      <c r="L78" s="39" t="str">
        <f t="shared" si="14"/>
        <v>X</v>
      </c>
      <c r="M78" s="39" t="str">
        <f t="shared" si="6"/>
        <v>X</v>
      </c>
      <c r="N78" s="42">
        <v>1</v>
      </c>
      <c r="O78" s="8">
        <v>0</v>
      </c>
      <c r="P78" s="9">
        <v>0</v>
      </c>
      <c r="Q78" s="9">
        <v>0</v>
      </c>
      <c r="R78" s="8">
        <v>0</v>
      </c>
      <c r="S78" s="9">
        <v>0</v>
      </c>
      <c r="T78" s="9">
        <v>0</v>
      </c>
      <c r="U78" s="8">
        <v>0</v>
      </c>
      <c r="V78" s="9">
        <v>0</v>
      </c>
      <c r="W78" s="9">
        <v>0</v>
      </c>
      <c r="X78" s="9">
        <v>0</v>
      </c>
      <c r="Y78" s="8">
        <v>0</v>
      </c>
      <c r="Z78" s="9">
        <v>0</v>
      </c>
      <c r="AA78" s="8"/>
      <c r="AC78" s="8"/>
      <c r="AJ78" s="9">
        <f t="shared" si="7"/>
        <v>-1</v>
      </c>
      <c r="AK78" s="7">
        <v>9.86</v>
      </c>
      <c r="AO78" s="8"/>
      <c r="AQ78" s="31"/>
      <c r="AT78" s="31"/>
      <c r="AU78" s="21">
        <v>2001</v>
      </c>
      <c r="AV78" s="23">
        <f t="shared" si="15"/>
        <v>3.3012470886362113</v>
      </c>
      <c r="BB78" s="18"/>
      <c r="BD78" s="54"/>
      <c r="BF78" s="18"/>
      <c r="BH78" s="18"/>
      <c r="BJ78" s="18"/>
      <c r="BK78" s="18" t="s">
        <v>260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 s="18">
        <v>0</v>
      </c>
      <c r="BS78">
        <v>1</v>
      </c>
      <c r="BT78">
        <v>0</v>
      </c>
      <c r="BU78" s="18">
        <v>0</v>
      </c>
      <c r="BV78" t="s">
        <v>397</v>
      </c>
      <c r="BW78" t="s">
        <v>397</v>
      </c>
      <c r="CB78" s="18"/>
      <c r="CD78" s="18"/>
      <c r="CE78" s="18"/>
      <c r="CH78" s="18"/>
      <c r="CJ78" s="18"/>
      <c r="CU78" s="18"/>
      <c r="CV78" t="s">
        <v>397</v>
      </c>
      <c r="CW78" t="s">
        <v>397</v>
      </c>
      <c r="CX78" t="s">
        <v>397</v>
      </c>
      <c r="CY78" s="25" t="s">
        <v>397</v>
      </c>
    </row>
    <row r="79" spans="1:103" x14ac:dyDescent="0.25">
      <c r="A79">
        <v>81</v>
      </c>
      <c r="B79">
        <v>12</v>
      </c>
      <c r="C79" s="25" t="s">
        <v>209</v>
      </c>
      <c r="D79" s="12">
        <v>5.4</v>
      </c>
      <c r="E79" s="14"/>
      <c r="F79" s="7" t="str">
        <f t="shared" ref="F79:F142" si="16">IFERROR(D79/E79, "X")</f>
        <v>X</v>
      </c>
      <c r="G79" s="7">
        <f t="shared" ref="G79:G142" si="17">D79-E79</f>
        <v>5.4</v>
      </c>
      <c r="H79" s="16">
        <f t="shared" ref="H79:H142" si="18">D79+E79</f>
        <v>5.4</v>
      </c>
      <c r="I79" s="11" t="str">
        <f t="shared" ref="I79:I142" si="19">IFERROR(F79/SQRT(F79^2+AJ79), "X")</f>
        <v>X</v>
      </c>
      <c r="J79" s="39" t="str">
        <f t="shared" ref="J79:J142" si="20">IFERROR(SQRT((1-I79^2)/AJ79), "X")</f>
        <v>X</v>
      </c>
      <c r="K79" s="39" t="str">
        <f t="shared" si="13"/>
        <v>X</v>
      </c>
      <c r="L79" s="39" t="str">
        <f t="shared" si="14"/>
        <v>X</v>
      </c>
      <c r="M79" s="39" t="str">
        <f t="shared" ref="M79:M142" si="21">IFERROR(I79+J79, "X")</f>
        <v>X</v>
      </c>
      <c r="N79" s="42">
        <v>1</v>
      </c>
      <c r="O79" s="8">
        <v>0</v>
      </c>
      <c r="P79" s="9">
        <v>0</v>
      </c>
      <c r="Q79" s="9">
        <v>0</v>
      </c>
      <c r="R79" s="8">
        <v>0</v>
      </c>
      <c r="S79" s="9">
        <v>0</v>
      </c>
      <c r="T79" s="9">
        <v>0</v>
      </c>
      <c r="U79" s="8">
        <v>0</v>
      </c>
      <c r="V79" s="9">
        <v>0</v>
      </c>
      <c r="W79" s="9">
        <v>0</v>
      </c>
      <c r="X79" s="9">
        <v>0</v>
      </c>
      <c r="Y79" s="8">
        <v>0</v>
      </c>
      <c r="Z79" s="9">
        <v>0</v>
      </c>
      <c r="AA79" s="8"/>
      <c r="AC79" s="8"/>
      <c r="AJ79" s="9">
        <f t="shared" ref="AJ79:AJ142" si="22">IFERROR(AH79-AI79-1, "X")</f>
        <v>-1</v>
      </c>
      <c r="AK79" s="7">
        <v>4.0999999999999996</v>
      </c>
      <c r="AO79" s="8"/>
      <c r="AQ79" s="31"/>
      <c r="AT79" s="31"/>
      <c r="AU79" s="21">
        <v>1999</v>
      </c>
      <c r="AV79" s="23">
        <f t="shared" si="15"/>
        <v>3.3008127941181171</v>
      </c>
      <c r="BB79" s="18"/>
      <c r="BD79" s="54"/>
      <c r="BF79" s="18"/>
      <c r="BH79" s="18"/>
      <c r="BJ79" s="18"/>
      <c r="BK79" s="18" t="s">
        <v>207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 s="18">
        <v>1</v>
      </c>
      <c r="BS79">
        <v>0</v>
      </c>
      <c r="BT79">
        <v>1</v>
      </c>
      <c r="BU79" s="18">
        <v>0</v>
      </c>
      <c r="BV79" t="s">
        <v>397</v>
      </c>
      <c r="BW79" t="s">
        <v>397</v>
      </c>
      <c r="CB79" s="18"/>
      <c r="CD79" s="18"/>
      <c r="CE79" s="18"/>
      <c r="CH79" s="18"/>
      <c r="CJ79" s="18"/>
      <c r="CU79" s="18"/>
      <c r="CV79" t="s">
        <v>397</v>
      </c>
      <c r="CW79" t="s">
        <v>397</v>
      </c>
      <c r="CX79" t="s">
        <v>397</v>
      </c>
      <c r="CY79" s="25" t="s">
        <v>397</v>
      </c>
    </row>
    <row r="80" spans="1:103" x14ac:dyDescent="0.25">
      <c r="A80">
        <v>82</v>
      </c>
      <c r="B80">
        <v>12</v>
      </c>
      <c r="C80" s="25" t="s">
        <v>209</v>
      </c>
      <c r="D80" s="12">
        <v>4.5999999999999996</v>
      </c>
      <c r="E80" s="14"/>
      <c r="F80" s="7" t="str">
        <f t="shared" si="16"/>
        <v>X</v>
      </c>
      <c r="G80" s="7">
        <f t="shared" si="17"/>
        <v>4.5999999999999996</v>
      </c>
      <c r="H80" s="16">
        <f t="shared" si="18"/>
        <v>4.5999999999999996</v>
      </c>
      <c r="I80" s="11" t="str">
        <f t="shared" si="19"/>
        <v>X</v>
      </c>
      <c r="J80" s="39" t="str">
        <f t="shared" si="20"/>
        <v>X</v>
      </c>
      <c r="K80" s="39" t="str">
        <f t="shared" si="13"/>
        <v>X</v>
      </c>
      <c r="L80" s="39" t="str">
        <f t="shared" si="14"/>
        <v>X</v>
      </c>
      <c r="M80" s="39" t="str">
        <f t="shared" si="21"/>
        <v>X</v>
      </c>
      <c r="N80" s="42">
        <v>0</v>
      </c>
      <c r="O80" s="8">
        <v>0</v>
      </c>
      <c r="P80" s="9">
        <v>0</v>
      </c>
      <c r="Q80" s="9">
        <v>0</v>
      </c>
      <c r="R80" s="8">
        <v>0</v>
      </c>
      <c r="S80" s="9">
        <v>0</v>
      </c>
      <c r="T80" s="9">
        <v>0</v>
      </c>
      <c r="U80" s="8">
        <v>1</v>
      </c>
      <c r="V80" s="9">
        <v>0</v>
      </c>
      <c r="W80" s="9">
        <v>0</v>
      </c>
      <c r="X80" s="9">
        <v>0</v>
      </c>
      <c r="Y80" s="8">
        <v>0</v>
      </c>
      <c r="Z80" s="9">
        <v>0</v>
      </c>
      <c r="AA80" s="8"/>
      <c r="AC80" s="8"/>
      <c r="AJ80" s="9">
        <f t="shared" si="22"/>
        <v>-1</v>
      </c>
      <c r="AK80" s="7">
        <v>4.0999999999999996</v>
      </c>
      <c r="AO80" s="8"/>
      <c r="AQ80" s="31"/>
      <c r="AT80" s="31"/>
      <c r="AU80" s="21">
        <v>1999</v>
      </c>
      <c r="AV80" s="23">
        <f t="shared" si="15"/>
        <v>3.3008127941181171</v>
      </c>
      <c r="BB80" s="18"/>
      <c r="BD80" s="54"/>
      <c r="BF80" s="18"/>
      <c r="BH80" s="18"/>
      <c r="BJ80" s="18"/>
      <c r="BK80" s="18" t="s">
        <v>207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 s="18">
        <v>1</v>
      </c>
      <c r="BS80">
        <v>0</v>
      </c>
      <c r="BT80">
        <v>1</v>
      </c>
      <c r="BU80" s="18">
        <v>0</v>
      </c>
      <c r="BV80" t="s">
        <v>397</v>
      </c>
      <c r="BW80" t="s">
        <v>397</v>
      </c>
      <c r="CB80" s="18"/>
      <c r="CD80" s="18"/>
      <c r="CE80" s="18"/>
      <c r="CH80" s="18"/>
      <c r="CJ80" s="18"/>
      <c r="CU80" s="18"/>
      <c r="CV80" t="s">
        <v>397</v>
      </c>
      <c r="CW80" t="s">
        <v>397</v>
      </c>
      <c r="CX80" t="s">
        <v>397</v>
      </c>
      <c r="CY80" s="25" t="s">
        <v>397</v>
      </c>
    </row>
    <row r="81" spans="1:103" x14ac:dyDescent="0.25">
      <c r="A81">
        <v>83</v>
      </c>
      <c r="B81">
        <v>12</v>
      </c>
      <c r="C81" s="25" t="s">
        <v>209</v>
      </c>
      <c r="D81" s="12">
        <v>5.3</v>
      </c>
      <c r="E81" s="14"/>
      <c r="F81" s="7" t="str">
        <f t="shared" si="16"/>
        <v>X</v>
      </c>
      <c r="G81" s="7">
        <f t="shared" si="17"/>
        <v>5.3</v>
      </c>
      <c r="H81" s="16">
        <f t="shared" si="18"/>
        <v>5.3</v>
      </c>
      <c r="I81" s="11" t="str">
        <f t="shared" si="19"/>
        <v>X</v>
      </c>
      <c r="J81" s="39" t="str">
        <f t="shared" si="20"/>
        <v>X</v>
      </c>
      <c r="K81" s="39" t="str">
        <f t="shared" si="13"/>
        <v>X</v>
      </c>
      <c r="L81" s="39" t="str">
        <f t="shared" si="14"/>
        <v>X</v>
      </c>
      <c r="M81" s="39" t="str">
        <f t="shared" si="21"/>
        <v>X</v>
      </c>
      <c r="N81" s="42">
        <v>0</v>
      </c>
      <c r="O81" s="8">
        <v>0</v>
      </c>
      <c r="P81" s="9">
        <v>0</v>
      </c>
      <c r="Q81" s="9">
        <v>0</v>
      </c>
      <c r="R81" s="8">
        <v>0</v>
      </c>
      <c r="S81" s="9">
        <v>0</v>
      </c>
      <c r="T81" s="9">
        <v>0</v>
      </c>
      <c r="U81" s="8">
        <v>0</v>
      </c>
      <c r="V81" s="9">
        <v>1</v>
      </c>
      <c r="W81" s="9">
        <v>0</v>
      </c>
      <c r="X81" s="9">
        <v>0</v>
      </c>
      <c r="Y81" s="8">
        <v>0</v>
      </c>
      <c r="Z81" s="9">
        <v>0</v>
      </c>
      <c r="AA81" s="8"/>
      <c r="AC81" s="8"/>
      <c r="AJ81" s="9">
        <f t="shared" si="22"/>
        <v>-1</v>
      </c>
      <c r="AK81" s="7">
        <v>4.0999999999999996</v>
      </c>
      <c r="AO81" s="8"/>
      <c r="AQ81" s="31"/>
      <c r="AT81" s="31"/>
      <c r="AU81" s="21">
        <v>1999</v>
      </c>
      <c r="AV81" s="23">
        <f t="shared" si="15"/>
        <v>3.3008127941181171</v>
      </c>
      <c r="BB81" s="18"/>
      <c r="BD81" s="54"/>
      <c r="BF81" s="18"/>
      <c r="BH81" s="18"/>
      <c r="BJ81" s="18"/>
      <c r="BK81" s="18" t="s">
        <v>207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 s="18">
        <v>1</v>
      </c>
      <c r="BS81">
        <v>0</v>
      </c>
      <c r="BT81">
        <v>1</v>
      </c>
      <c r="BU81" s="18">
        <v>0</v>
      </c>
      <c r="BV81" t="s">
        <v>397</v>
      </c>
      <c r="BW81" t="s">
        <v>397</v>
      </c>
      <c r="CB81" s="18"/>
      <c r="CD81" s="18"/>
      <c r="CE81" s="18"/>
      <c r="CH81" s="18"/>
      <c r="CJ81" s="18"/>
      <c r="CU81" s="18"/>
      <c r="CV81" t="s">
        <v>397</v>
      </c>
      <c r="CW81" t="s">
        <v>397</v>
      </c>
      <c r="CX81" t="s">
        <v>397</v>
      </c>
      <c r="CY81" s="25" t="s">
        <v>397</v>
      </c>
    </row>
    <row r="82" spans="1:103" x14ac:dyDescent="0.25">
      <c r="A82">
        <v>84</v>
      </c>
      <c r="B82">
        <v>13</v>
      </c>
      <c r="C82" s="25" t="s">
        <v>28</v>
      </c>
      <c r="D82" s="12">
        <v>7.1</v>
      </c>
      <c r="E82" s="14"/>
      <c r="F82" s="7" t="str">
        <f t="shared" si="16"/>
        <v>X</v>
      </c>
      <c r="G82" s="7">
        <f t="shared" si="17"/>
        <v>7.1</v>
      </c>
      <c r="H82" s="16">
        <f t="shared" si="18"/>
        <v>7.1</v>
      </c>
      <c r="I82" s="11" t="str">
        <f t="shared" si="19"/>
        <v>X</v>
      </c>
      <c r="J82" s="39" t="str">
        <f t="shared" si="20"/>
        <v>X</v>
      </c>
      <c r="K82" s="39" t="str">
        <f t="shared" si="13"/>
        <v>X</v>
      </c>
      <c r="L82" s="39" t="str">
        <f t="shared" si="14"/>
        <v>X</v>
      </c>
      <c r="M82" s="39" t="str">
        <f t="shared" si="21"/>
        <v>X</v>
      </c>
      <c r="N82" s="42">
        <v>1</v>
      </c>
      <c r="O82" s="8">
        <v>0</v>
      </c>
      <c r="P82" s="9">
        <v>0</v>
      </c>
      <c r="Q82" s="9">
        <v>0</v>
      </c>
      <c r="R82" s="8">
        <v>0</v>
      </c>
      <c r="S82" s="9">
        <v>0</v>
      </c>
      <c r="T82" s="9">
        <v>0</v>
      </c>
      <c r="U82" s="8">
        <v>0</v>
      </c>
      <c r="V82" s="9">
        <v>0</v>
      </c>
      <c r="W82" s="9">
        <v>0</v>
      </c>
      <c r="X82" s="9">
        <v>0</v>
      </c>
      <c r="Y82" s="8">
        <v>0</v>
      </c>
      <c r="Z82" s="9">
        <v>0</v>
      </c>
      <c r="AA82" s="8"/>
      <c r="AC82" s="8"/>
      <c r="AJ82" s="9">
        <f t="shared" si="22"/>
        <v>-1</v>
      </c>
      <c r="AK82" s="7">
        <v>4.3</v>
      </c>
      <c r="AO82" s="8"/>
      <c r="AQ82" s="31"/>
      <c r="AT82" s="31"/>
      <c r="AU82" s="21">
        <v>1999</v>
      </c>
      <c r="AV82" s="23">
        <f t="shared" si="15"/>
        <v>3.3008127941181171</v>
      </c>
      <c r="BB82" s="18"/>
      <c r="BD82" s="54"/>
      <c r="BF82" s="18"/>
      <c r="BH82" s="18"/>
      <c r="BJ82" s="18"/>
      <c r="BK82" s="18" t="s">
        <v>27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 s="18">
        <v>0</v>
      </c>
      <c r="BS82">
        <v>0</v>
      </c>
      <c r="BT82">
        <v>1</v>
      </c>
      <c r="BU82" s="18">
        <v>0</v>
      </c>
      <c r="BV82" t="s">
        <v>397</v>
      </c>
      <c r="BW82" t="s">
        <v>397</v>
      </c>
      <c r="CB82" s="18"/>
      <c r="CD82" s="18"/>
      <c r="CE82" s="18"/>
      <c r="CH82" s="18"/>
      <c r="CJ82" s="18"/>
      <c r="CU82" s="18"/>
      <c r="CV82" t="s">
        <v>397</v>
      </c>
      <c r="CW82" t="s">
        <v>397</v>
      </c>
      <c r="CX82" t="s">
        <v>397</v>
      </c>
      <c r="CY82" s="25" t="s">
        <v>397</v>
      </c>
    </row>
    <row r="83" spans="1:103" x14ac:dyDescent="0.25">
      <c r="A83">
        <v>85</v>
      </c>
      <c r="B83">
        <v>13</v>
      </c>
      <c r="C83" s="25" t="s">
        <v>28</v>
      </c>
      <c r="D83" s="12">
        <v>10</v>
      </c>
      <c r="E83" s="14"/>
      <c r="F83" s="7" t="str">
        <f t="shared" si="16"/>
        <v>X</v>
      </c>
      <c r="G83" s="7">
        <f t="shared" si="17"/>
        <v>10</v>
      </c>
      <c r="H83" s="16">
        <f t="shared" si="18"/>
        <v>10</v>
      </c>
      <c r="I83" s="11" t="str">
        <f t="shared" si="19"/>
        <v>X</v>
      </c>
      <c r="J83" s="39" t="str">
        <f t="shared" si="20"/>
        <v>X</v>
      </c>
      <c r="K83" s="39" t="str">
        <f t="shared" si="13"/>
        <v>X</v>
      </c>
      <c r="L83" s="39" t="str">
        <f t="shared" si="14"/>
        <v>X</v>
      </c>
      <c r="M83" s="39" t="str">
        <f t="shared" si="21"/>
        <v>X</v>
      </c>
      <c r="N83" s="42">
        <v>1</v>
      </c>
      <c r="O83" s="8">
        <v>0</v>
      </c>
      <c r="P83" s="9">
        <v>0</v>
      </c>
      <c r="Q83" s="9">
        <v>0</v>
      </c>
      <c r="R83" s="8">
        <v>0</v>
      </c>
      <c r="S83" s="9">
        <v>0</v>
      </c>
      <c r="T83" s="9">
        <v>0</v>
      </c>
      <c r="U83" s="8">
        <v>0</v>
      </c>
      <c r="V83" s="9">
        <v>0</v>
      </c>
      <c r="W83" s="9">
        <v>0</v>
      </c>
      <c r="X83" s="9">
        <v>0</v>
      </c>
      <c r="Y83" s="8">
        <v>0</v>
      </c>
      <c r="Z83" s="9">
        <v>0</v>
      </c>
      <c r="AA83" s="8"/>
      <c r="AC83" s="8"/>
      <c r="AJ83" s="9">
        <f t="shared" si="22"/>
        <v>-1</v>
      </c>
      <c r="AK83" s="7">
        <v>4.5</v>
      </c>
      <c r="AO83" s="8"/>
      <c r="AQ83" s="31"/>
      <c r="AT83" s="31"/>
      <c r="AU83" s="21">
        <v>2000</v>
      </c>
      <c r="AV83" s="23">
        <f t="shared" si="15"/>
        <v>3.3010299956639813</v>
      </c>
      <c r="BB83" s="18"/>
      <c r="BD83" s="54"/>
      <c r="BF83" s="18"/>
      <c r="BH83" s="18"/>
      <c r="BJ83" s="18"/>
      <c r="BK83" s="18" t="s">
        <v>27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 s="18">
        <v>0</v>
      </c>
      <c r="BS83">
        <v>0</v>
      </c>
      <c r="BT83">
        <v>1</v>
      </c>
      <c r="BU83" s="18">
        <v>0</v>
      </c>
      <c r="BV83" t="s">
        <v>397</v>
      </c>
      <c r="BW83" t="s">
        <v>397</v>
      </c>
      <c r="CB83" s="18"/>
      <c r="CD83" s="18"/>
      <c r="CE83" s="18"/>
      <c r="CH83" s="18"/>
      <c r="CJ83" s="18"/>
      <c r="CU83" s="18"/>
      <c r="CV83" t="s">
        <v>397</v>
      </c>
      <c r="CW83" t="s">
        <v>397</v>
      </c>
      <c r="CX83" t="s">
        <v>397</v>
      </c>
      <c r="CY83" s="25" t="s">
        <v>397</v>
      </c>
    </row>
    <row r="84" spans="1:103" x14ac:dyDescent="0.25">
      <c r="A84">
        <v>86</v>
      </c>
      <c r="B84">
        <v>13</v>
      </c>
      <c r="C84" s="25" t="s">
        <v>28</v>
      </c>
      <c r="D84" s="12">
        <v>6.2</v>
      </c>
      <c r="E84" s="14"/>
      <c r="F84" s="7" t="str">
        <f t="shared" si="16"/>
        <v>X</v>
      </c>
      <c r="G84" s="7">
        <f t="shared" si="17"/>
        <v>6.2</v>
      </c>
      <c r="H84" s="16">
        <f t="shared" si="18"/>
        <v>6.2</v>
      </c>
      <c r="I84" s="11" t="str">
        <f t="shared" si="19"/>
        <v>X</v>
      </c>
      <c r="J84" s="39" t="str">
        <f t="shared" si="20"/>
        <v>X</v>
      </c>
      <c r="K84" s="39" t="str">
        <f t="shared" si="13"/>
        <v>X</v>
      </c>
      <c r="L84" s="39" t="str">
        <f t="shared" si="14"/>
        <v>X</v>
      </c>
      <c r="M84" s="39" t="str">
        <f t="shared" si="21"/>
        <v>X</v>
      </c>
      <c r="N84" s="42">
        <v>0</v>
      </c>
      <c r="O84" s="8">
        <v>0</v>
      </c>
      <c r="P84" s="9">
        <v>0</v>
      </c>
      <c r="Q84" s="9">
        <v>0</v>
      </c>
      <c r="R84" s="8">
        <v>0</v>
      </c>
      <c r="S84" s="9">
        <v>0</v>
      </c>
      <c r="T84" s="9">
        <v>0</v>
      </c>
      <c r="U84" s="8">
        <v>1</v>
      </c>
      <c r="V84" s="9">
        <v>0</v>
      </c>
      <c r="W84" s="9">
        <v>0</v>
      </c>
      <c r="X84" s="9">
        <v>0</v>
      </c>
      <c r="Y84" s="8">
        <v>0</v>
      </c>
      <c r="Z84" s="9">
        <v>0</v>
      </c>
      <c r="AA84" s="8"/>
      <c r="AC84" s="8"/>
      <c r="AJ84" s="9">
        <f t="shared" si="22"/>
        <v>-1</v>
      </c>
      <c r="AK84" s="7">
        <v>4.3</v>
      </c>
      <c r="AO84" s="8"/>
      <c r="AQ84" s="31"/>
      <c r="AT84" s="31"/>
      <c r="AU84" s="21">
        <v>1999</v>
      </c>
      <c r="AV84" s="23">
        <f t="shared" si="15"/>
        <v>3.3008127941181171</v>
      </c>
      <c r="BB84" s="18"/>
      <c r="BD84" s="54"/>
      <c r="BF84" s="18"/>
      <c r="BH84" s="18"/>
      <c r="BJ84" s="18"/>
      <c r="BK84" s="18" t="s">
        <v>27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 s="18">
        <v>0</v>
      </c>
      <c r="BS84">
        <v>0</v>
      </c>
      <c r="BT84">
        <v>1</v>
      </c>
      <c r="BU84" s="18">
        <v>0</v>
      </c>
      <c r="BV84" t="s">
        <v>397</v>
      </c>
      <c r="BW84" t="s">
        <v>397</v>
      </c>
      <c r="CB84" s="18"/>
      <c r="CD84" s="18"/>
      <c r="CE84" s="18"/>
      <c r="CH84" s="18"/>
      <c r="CJ84" s="18"/>
      <c r="CU84" s="18"/>
      <c r="CV84" t="s">
        <v>397</v>
      </c>
      <c r="CW84" t="s">
        <v>397</v>
      </c>
      <c r="CX84" t="s">
        <v>397</v>
      </c>
      <c r="CY84" s="25" t="s">
        <v>397</v>
      </c>
    </row>
    <row r="85" spans="1:103" x14ac:dyDescent="0.25">
      <c r="A85">
        <v>87</v>
      </c>
      <c r="B85">
        <v>13</v>
      </c>
      <c r="C85" s="25" t="s">
        <v>28</v>
      </c>
      <c r="D85" s="12">
        <v>13.2</v>
      </c>
      <c r="E85" s="14"/>
      <c r="F85" s="7" t="str">
        <f t="shared" si="16"/>
        <v>X</v>
      </c>
      <c r="G85" s="7">
        <f t="shared" si="17"/>
        <v>13.2</v>
      </c>
      <c r="H85" s="16">
        <f t="shared" si="18"/>
        <v>13.2</v>
      </c>
      <c r="I85" s="11" t="str">
        <f t="shared" si="19"/>
        <v>X</v>
      </c>
      <c r="J85" s="39" t="str">
        <f t="shared" si="20"/>
        <v>X</v>
      </c>
      <c r="K85" s="39" t="str">
        <f t="shared" si="13"/>
        <v>X</v>
      </c>
      <c r="L85" s="39" t="str">
        <f t="shared" si="14"/>
        <v>X</v>
      </c>
      <c r="M85" s="39" t="str">
        <f t="shared" si="21"/>
        <v>X</v>
      </c>
      <c r="N85" s="42">
        <v>0</v>
      </c>
      <c r="O85" s="8">
        <v>0</v>
      </c>
      <c r="P85" s="9">
        <v>0</v>
      </c>
      <c r="Q85" s="9">
        <v>0</v>
      </c>
      <c r="R85" s="8">
        <v>0</v>
      </c>
      <c r="S85" s="9">
        <v>0</v>
      </c>
      <c r="T85" s="9">
        <v>0</v>
      </c>
      <c r="U85" s="8">
        <v>0</v>
      </c>
      <c r="V85" s="9">
        <v>1</v>
      </c>
      <c r="W85" s="9">
        <v>0</v>
      </c>
      <c r="X85" s="9">
        <v>0</v>
      </c>
      <c r="Y85" s="8">
        <v>0</v>
      </c>
      <c r="Z85" s="9">
        <v>0</v>
      </c>
      <c r="AA85" s="8"/>
      <c r="AC85" s="8"/>
      <c r="AJ85" s="9">
        <f t="shared" si="22"/>
        <v>-1</v>
      </c>
      <c r="AK85" s="7">
        <v>4.3</v>
      </c>
      <c r="AO85" s="8"/>
      <c r="AQ85" s="31"/>
      <c r="AT85" s="31"/>
      <c r="AU85" s="21">
        <v>1999</v>
      </c>
      <c r="AV85" s="23">
        <f t="shared" si="15"/>
        <v>3.3008127941181171</v>
      </c>
      <c r="BB85" s="18"/>
      <c r="BD85" s="54"/>
      <c r="BF85" s="18"/>
      <c r="BH85" s="18"/>
      <c r="BJ85" s="18"/>
      <c r="BK85" s="18" t="s">
        <v>27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 s="18">
        <v>0</v>
      </c>
      <c r="BS85">
        <v>0</v>
      </c>
      <c r="BT85">
        <v>1</v>
      </c>
      <c r="BU85" s="18">
        <v>0</v>
      </c>
      <c r="BV85" t="s">
        <v>397</v>
      </c>
      <c r="BW85" t="s">
        <v>397</v>
      </c>
      <c r="CB85" s="18"/>
      <c r="CD85" s="18"/>
      <c r="CE85" s="18"/>
      <c r="CH85" s="18"/>
      <c r="CJ85" s="18"/>
      <c r="CU85" s="18"/>
      <c r="CV85" t="s">
        <v>397</v>
      </c>
      <c r="CW85" t="s">
        <v>397</v>
      </c>
      <c r="CX85" t="s">
        <v>397</v>
      </c>
      <c r="CY85" s="25" t="s">
        <v>397</v>
      </c>
    </row>
    <row r="86" spans="1:103" x14ac:dyDescent="0.25">
      <c r="A86">
        <v>88</v>
      </c>
      <c r="B86">
        <v>14</v>
      </c>
      <c r="C86" s="25" t="s">
        <v>106</v>
      </c>
      <c r="D86" s="12">
        <v>9.1</v>
      </c>
      <c r="E86" s="14"/>
      <c r="F86" s="7" t="str">
        <f t="shared" si="16"/>
        <v>X</v>
      </c>
      <c r="G86" s="7">
        <f t="shared" si="17"/>
        <v>9.1</v>
      </c>
      <c r="H86" s="16">
        <f t="shared" si="18"/>
        <v>9.1</v>
      </c>
      <c r="I86" s="11" t="str">
        <f t="shared" si="19"/>
        <v>X</v>
      </c>
      <c r="J86" s="39" t="str">
        <f t="shared" si="20"/>
        <v>X</v>
      </c>
      <c r="K86" s="39" t="str">
        <f t="shared" si="13"/>
        <v>X</v>
      </c>
      <c r="L86" s="39" t="str">
        <f t="shared" si="14"/>
        <v>X</v>
      </c>
      <c r="M86" s="39" t="str">
        <f t="shared" si="21"/>
        <v>X</v>
      </c>
      <c r="N86" s="42">
        <v>1</v>
      </c>
      <c r="O86" s="8">
        <v>0</v>
      </c>
      <c r="P86" s="9">
        <v>0</v>
      </c>
      <c r="Q86" s="9">
        <v>0</v>
      </c>
      <c r="R86" s="8">
        <v>0</v>
      </c>
      <c r="S86" s="9">
        <v>0</v>
      </c>
      <c r="T86" s="9">
        <v>0</v>
      </c>
      <c r="U86" s="8">
        <v>0</v>
      </c>
      <c r="V86" s="9">
        <v>0</v>
      </c>
      <c r="W86" s="9">
        <v>0</v>
      </c>
      <c r="X86" s="9">
        <v>0</v>
      </c>
      <c r="Y86" s="8">
        <v>0</v>
      </c>
      <c r="Z86" s="9">
        <v>0</v>
      </c>
      <c r="AA86" s="8"/>
      <c r="AC86" s="8"/>
      <c r="AJ86" s="9">
        <f t="shared" si="22"/>
        <v>-1</v>
      </c>
      <c r="AK86" s="7">
        <v>7.6</v>
      </c>
      <c r="AO86" s="8"/>
      <c r="AQ86" s="31"/>
      <c r="AT86" s="31"/>
      <c r="AU86" s="21">
        <v>1980</v>
      </c>
      <c r="AV86" s="23">
        <f t="shared" si="15"/>
        <v>3.2966651902615309</v>
      </c>
      <c r="BB86" s="18"/>
      <c r="BD86" s="54"/>
      <c r="BF86" s="18"/>
      <c r="BH86" s="18"/>
      <c r="BJ86" s="18"/>
      <c r="BK86" s="18" t="s">
        <v>105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 s="18">
        <v>0</v>
      </c>
      <c r="BS86">
        <v>1</v>
      </c>
      <c r="BT86">
        <v>0</v>
      </c>
      <c r="BU86" s="18">
        <v>0</v>
      </c>
      <c r="BV86" t="s">
        <v>397</v>
      </c>
      <c r="BW86" t="s">
        <v>397</v>
      </c>
      <c r="CB86" s="18"/>
      <c r="CD86" s="18"/>
      <c r="CE86" s="18"/>
      <c r="CH86" s="18"/>
      <c r="CJ86" s="18"/>
      <c r="CU86" s="18"/>
      <c r="CV86" t="s">
        <v>397</v>
      </c>
      <c r="CW86" t="s">
        <v>397</v>
      </c>
      <c r="CX86" t="s">
        <v>397</v>
      </c>
      <c r="CY86" s="25" t="s">
        <v>397</v>
      </c>
    </row>
    <row r="87" spans="1:103" x14ac:dyDescent="0.25">
      <c r="A87">
        <v>89</v>
      </c>
      <c r="B87">
        <v>14</v>
      </c>
      <c r="C87" s="25" t="s">
        <v>106</v>
      </c>
      <c r="D87" s="12">
        <v>7</v>
      </c>
      <c r="E87" s="14"/>
      <c r="F87" s="7" t="str">
        <f t="shared" si="16"/>
        <v>X</v>
      </c>
      <c r="G87" s="7">
        <f t="shared" si="17"/>
        <v>7</v>
      </c>
      <c r="H87" s="16">
        <f t="shared" si="18"/>
        <v>7</v>
      </c>
      <c r="I87" s="11" t="str">
        <f t="shared" si="19"/>
        <v>X</v>
      </c>
      <c r="J87" s="39" t="str">
        <f t="shared" si="20"/>
        <v>X</v>
      </c>
      <c r="K87" s="39" t="str">
        <f t="shared" si="13"/>
        <v>X</v>
      </c>
      <c r="L87" s="39" t="str">
        <f t="shared" si="14"/>
        <v>X</v>
      </c>
      <c r="M87" s="39" t="str">
        <f t="shared" si="21"/>
        <v>X</v>
      </c>
      <c r="N87" s="42">
        <v>1</v>
      </c>
      <c r="O87" s="8">
        <v>0</v>
      </c>
      <c r="P87" s="9">
        <v>0</v>
      </c>
      <c r="Q87" s="9">
        <v>0</v>
      </c>
      <c r="R87" s="8">
        <v>0</v>
      </c>
      <c r="S87" s="9">
        <v>0</v>
      </c>
      <c r="T87" s="9">
        <v>0</v>
      </c>
      <c r="U87" s="8">
        <v>0</v>
      </c>
      <c r="V87" s="9">
        <v>0</v>
      </c>
      <c r="W87" s="9">
        <v>0</v>
      </c>
      <c r="X87" s="9">
        <v>0</v>
      </c>
      <c r="Y87" s="8">
        <v>0</v>
      </c>
      <c r="Z87" s="9">
        <v>0</v>
      </c>
      <c r="AA87" s="8"/>
      <c r="AC87" s="8"/>
      <c r="AJ87" s="9">
        <f t="shared" si="22"/>
        <v>-1</v>
      </c>
      <c r="AK87" s="7">
        <v>7.4</v>
      </c>
      <c r="AO87" s="8"/>
      <c r="AQ87" s="31"/>
      <c r="AT87" s="31"/>
      <c r="AU87" s="21">
        <v>1987</v>
      </c>
      <c r="AV87" s="23">
        <f t="shared" si="15"/>
        <v>3.2981978671098151</v>
      </c>
      <c r="BB87" s="18"/>
      <c r="BD87" s="54"/>
      <c r="BF87" s="18"/>
      <c r="BH87" s="18"/>
      <c r="BJ87" s="18"/>
      <c r="BK87" s="18" t="s">
        <v>105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 s="18">
        <v>0</v>
      </c>
      <c r="BS87">
        <v>1</v>
      </c>
      <c r="BT87">
        <v>0</v>
      </c>
      <c r="BU87" s="18">
        <v>0</v>
      </c>
      <c r="BV87" t="s">
        <v>397</v>
      </c>
      <c r="BW87" t="s">
        <v>397</v>
      </c>
      <c r="CB87" s="18"/>
      <c r="CD87" s="18"/>
      <c r="CE87" s="18"/>
      <c r="CH87" s="18"/>
      <c r="CJ87" s="18"/>
      <c r="CU87" s="18"/>
      <c r="CV87" t="s">
        <v>397</v>
      </c>
      <c r="CW87" t="s">
        <v>397</v>
      </c>
      <c r="CX87" t="s">
        <v>397</v>
      </c>
      <c r="CY87" s="25" t="s">
        <v>397</v>
      </c>
    </row>
    <row r="88" spans="1:103" x14ac:dyDescent="0.25">
      <c r="A88">
        <v>90</v>
      </c>
      <c r="B88">
        <v>14</v>
      </c>
      <c r="C88" s="25" t="s">
        <v>106</v>
      </c>
      <c r="D88" s="12">
        <v>8.1999999999999993</v>
      </c>
      <c r="E88" s="14"/>
      <c r="F88" s="7" t="str">
        <f t="shared" si="16"/>
        <v>X</v>
      </c>
      <c r="G88" s="7">
        <f t="shared" si="17"/>
        <v>8.1999999999999993</v>
      </c>
      <c r="H88" s="16">
        <f t="shared" si="18"/>
        <v>8.1999999999999993</v>
      </c>
      <c r="I88" s="11" t="str">
        <f t="shared" si="19"/>
        <v>X</v>
      </c>
      <c r="J88" s="39" t="str">
        <f t="shared" si="20"/>
        <v>X</v>
      </c>
      <c r="K88" s="39" t="str">
        <f t="shared" si="13"/>
        <v>X</v>
      </c>
      <c r="L88" s="39" t="str">
        <f t="shared" si="14"/>
        <v>X</v>
      </c>
      <c r="M88" s="39" t="str">
        <f t="shared" si="21"/>
        <v>X</v>
      </c>
      <c r="N88" s="42">
        <v>1</v>
      </c>
      <c r="O88" s="8">
        <v>0</v>
      </c>
      <c r="P88" s="9">
        <v>0</v>
      </c>
      <c r="Q88" s="9">
        <v>0</v>
      </c>
      <c r="R88" s="8">
        <v>0</v>
      </c>
      <c r="S88" s="9">
        <v>0</v>
      </c>
      <c r="T88" s="9">
        <v>0</v>
      </c>
      <c r="U88" s="8">
        <v>0</v>
      </c>
      <c r="V88" s="9">
        <v>0</v>
      </c>
      <c r="W88" s="9">
        <v>0</v>
      </c>
      <c r="X88" s="9">
        <v>0</v>
      </c>
      <c r="Y88" s="8">
        <v>0</v>
      </c>
      <c r="Z88" s="9">
        <v>0</v>
      </c>
      <c r="AA88" s="8"/>
      <c r="AC88" s="8"/>
      <c r="AJ88" s="9">
        <f t="shared" si="22"/>
        <v>-1</v>
      </c>
      <c r="AK88" s="7">
        <v>7.4</v>
      </c>
      <c r="AO88" s="8"/>
      <c r="AQ88" s="31"/>
      <c r="AT88" s="31"/>
      <c r="AU88" s="21">
        <v>1989</v>
      </c>
      <c r="AV88" s="23">
        <f t="shared" si="15"/>
        <v>3.2986347831244354</v>
      </c>
      <c r="BB88" s="18"/>
      <c r="BD88" s="54"/>
      <c r="BF88" s="18"/>
      <c r="BH88" s="18"/>
      <c r="BJ88" s="18"/>
      <c r="BK88" s="18" t="s">
        <v>105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 s="18">
        <v>0</v>
      </c>
      <c r="BS88">
        <v>1</v>
      </c>
      <c r="BT88">
        <v>0</v>
      </c>
      <c r="BU88" s="18">
        <v>0</v>
      </c>
      <c r="BV88" t="s">
        <v>397</v>
      </c>
      <c r="BW88" t="s">
        <v>397</v>
      </c>
      <c r="CB88" s="18"/>
      <c r="CD88" s="18"/>
      <c r="CE88" s="18"/>
      <c r="CH88" s="18"/>
      <c r="CJ88" s="18"/>
      <c r="CU88" s="18"/>
      <c r="CV88" t="s">
        <v>397</v>
      </c>
      <c r="CW88" t="s">
        <v>397</v>
      </c>
      <c r="CX88" t="s">
        <v>397</v>
      </c>
      <c r="CY88" s="25" t="s">
        <v>397</v>
      </c>
    </row>
    <row r="89" spans="1:103" x14ac:dyDescent="0.25">
      <c r="A89">
        <v>91</v>
      </c>
      <c r="B89">
        <v>14</v>
      </c>
      <c r="C89" s="25" t="s">
        <v>106</v>
      </c>
      <c r="D89" s="12">
        <v>8.8000000000000007</v>
      </c>
      <c r="E89" s="14"/>
      <c r="F89" s="7" t="str">
        <f t="shared" si="16"/>
        <v>X</v>
      </c>
      <c r="G89" s="7">
        <f t="shared" si="17"/>
        <v>8.8000000000000007</v>
      </c>
      <c r="H89" s="16">
        <f t="shared" si="18"/>
        <v>8.8000000000000007</v>
      </c>
      <c r="I89" s="11" t="str">
        <f t="shared" si="19"/>
        <v>X</v>
      </c>
      <c r="J89" s="39" t="str">
        <f t="shared" si="20"/>
        <v>X</v>
      </c>
      <c r="K89" s="39" t="str">
        <f t="shared" si="13"/>
        <v>X</v>
      </c>
      <c r="L89" s="39" t="str">
        <f t="shared" si="14"/>
        <v>X</v>
      </c>
      <c r="M89" s="39" t="str">
        <f t="shared" si="21"/>
        <v>X</v>
      </c>
      <c r="N89" s="42">
        <v>1</v>
      </c>
      <c r="O89" s="8">
        <v>0</v>
      </c>
      <c r="P89" s="9">
        <v>0</v>
      </c>
      <c r="Q89" s="9">
        <v>0</v>
      </c>
      <c r="R89" s="8">
        <v>0</v>
      </c>
      <c r="S89" s="9">
        <v>0</v>
      </c>
      <c r="T89" s="9">
        <v>0</v>
      </c>
      <c r="U89" s="8">
        <v>0</v>
      </c>
      <c r="V89" s="9">
        <v>0</v>
      </c>
      <c r="W89" s="9">
        <v>0</v>
      </c>
      <c r="X89" s="9">
        <v>0</v>
      </c>
      <c r="Y89" s="8">
        <v>0</v>
      </c>
      <c r="Z89" s="9">
        <v>0</v>
      </c>
      <c r="AA89" s="8"/>
      <c r="AC89" s="8"/>
      <c r="AJ89" s="9">
        <f t="shared" si="22"/>
        <v>-1</v>
      </c>
      <c r="AK89" s="7">
        <v>7.5</v>
      </c>
      <c r="AO89" s="8"/>
      <c r="AQ89" s="31"/>
      <c r="AT89" s="31"/>
      <c r="AU89" s="21">
        <v>1991</v>
      </c>
      <c r="AV89" s="23">
        <f t="shared" si="15"/>
        <v>3.2990712600274095</v>
      </c>
      <c r="BB89" s="18"/>
      <c r="BD89" s="54"/>
      <c r="BF89" s="18"/>
      <c r="BH89" s="18"/>
      <c r="BJ89" s="18"/>
      <c r="BK89" s="18" t="s">
        <v>105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 s="18">
        <v>0</v>
      </c>
      <c r="BS89">
        <v>1</v>
      </c>
      <c r="BT89">
        <v>0</v>
      </c>
      <c r="BU89" s="18">
        <v>0</v>
      </c>
      <c r="BV89" t="s">
        <v>397</v>
      </c>
      <c r="BW89" t="s">
        <v>397</v>
      </c>
      <c r="CB89" s="18"/>
      <c r="CD89" s="18"/>
      <c r="CE89" s="18"/>
      <c r="CH89" s="18"/>
      <c r="CJ89" s="18"/>
      <c r="CU89" s="18"/>
      <c r="CV89" t="s">
        <v>397</v>
      </c>
      <c r="CW89" t="s">
        <v>397</v>
      </c>
      <c r="CX89" t="s">
        <v>397</v>
      </c>
      <c r="CY89" s="25" t="s">
        <v>397</v>
      </c>
    </row>
    <row r="90" spans="1:103" x14ac:dyDescent="0.25">
      <c r="A90">
        <v>92</v>
      </c>
      <c r="B90">
        <v>14</v>
      </c>
      <c r="C90" s="25" t="s">
        <v>106</v>
      </c>
      <c r="D90" s="12">
        <v>8.1999999999999993</v>
      </c>
      <c r="E90" s="14"/>
      <c r="F90" s="7" t="str">
        <f t="shared" si="16"/>
        <v>X</v>
      </c>
      <c r="G90" s="7">
        <f t="shared" si="17"/>
        <v>8.1999999999999993</v>
      </c>
      <c r="H90" s="16">
        <f t="shared" si="18"/>
        <v>8.1999999999999993</v>
      </c>
      <c r="I90" s="11" t="str">
        <f t="shared" si="19"/>
        <v>X</v>
      </c>
      <c r="J90" s="39" t="str">
        <f t="shared" si="20"/>
        <v>X</v>
      </c>
      <c r="K90" s="39" t="str">
        <f t="shared" si="13"/>
        <v>X</v>
      </c>
      <c r="L90" s="39" t="str">
        <f t="shared" si="14"/>
        <v>X</v>
      </c>
      <c r="M90" s="39" t="str">
        <f t="shared" si="21"/>
        <v>X</v>
      </c>
      <c r="N90" s="42">
        <v>1</v>
      </c>
      <c r="O90" s="8">
        <v>0</v>
      </c>
      <c r="P90" s="9">
        <v>0</v>
      </c>
      <c r="Q90" s="9">
        <v>0</v>
      </c>
      <c r="R90" s="8">
        <v>0</v>
      </c>
      <c r="S90" s="9">
        <v>0</v>
      </c>
      <c r="T90" s="9">
        <v>0</v>
      </c>
      <c r="U90" s="8">
        <v>0</v>
      </c>
      <c r="V90" s="9">
        <v>0</v>
      </c>
      <c r="W90" s="9">
        <v>0</v>
      </c>
      <c r="X90" s="9">
        <v>0</v>
      </c>
      <c r="Y90" s="8">
        <v>0</v>
      </c>
      <c r="Z90" s="9">
        <v>0</v>
      </c>
      <c r="AA90" s="8"/>
      <c r="AC90" s="8"/>
      <c r="AJ90" s="9">
        <f t="shared" si="22"/>
        <v>-1</v>
      </c>
      <c r="AK90" s="7">
        <v>7.9</v>
      </c>
      <c r="AO90" s="8"/>
      <c r="AQ90" s="31"/>
      <c r="AT90" s="31"/>
      <c r="AU90" s="21">
        <v>1993</v>
      </c>
      <c r="AV90" s="23">
        <f t="shared" si="15"/>
        <v>3.2995072987004876</v>
      </c>
      <c r="BB90" s="18"/>
      <c r="BD90" s="54"/>
      <c r="BF90" s="18"/>
      <c r="BH90" s="18"/>
      <c r="BJ90" s="18"/>
      <c r="BK90" s="18" t="s">
        <v>105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 s="18">
        <v>0</v>
      </c>
      <c r="BS90">
        <v>1</v>
      </c>
      <c r="BT90">
        <v>0</v>
      </c>
      <c r="BU90" s="18">
        <v>0</v>
      </c>
      <c r="BV90" t="s">
        <v>397</v>
      </c>
      <c r="BW90" t="s">
        <v>397</v>
      </c>
      <c r="CB90" s="18"/>
      <c r="CD90" s="18"/>
      <c r="CE90" s="18"/>
      <c r="CH90" s="18"/>
      <c r="CJ90" s="18"/>
      <c r="CU90" s="18"/>
      <c r="CV90" t="s">
        <v>397</v>
      </c>
      <c r="CW90" t="s">
        <v>397</v>
      </c>
      <c r="CX90" t="s">
        <v>397</v>
      </c>
      <c r="CY90" s="25" t="s">
        <v>397</v>
      </c>
    </row>
    <row r="91" spans="1:103" x14ac:dyDescent="0.25">
      <c r="A91">
        <v>93</v>
      </c>
      <c r="B91">
        <v>14</v>
      </c>
      <c r="C91" s="25" t="s">
        <v>106</v>
      </c>
      <c r="D91" s="12">
        <v>7.4</v>
      </c>
      <c r="E91" s="14"/>
      <c r="F91" s="7" t="str">
        <f t="shared" si="16"/>
        <v>X</v>
      </c>
      <c r="G91" s="7">
        <f t="shared" si="17"/>
        <v>7.4</v>
      </c>
      <c r="H91" s="16">
        <f t="shared" si="18"/>
        <v>7.4</v>
      </c>
      <c r="I91" s="11" t="str">
        <f t="shared" si="19"/>
        <v>X</v>
      </c>
      <c r="J91" s="39" t="str">
        <f t="shared" si="20"/>
        <v>X</v>
      </c>
      <c r="K91" s="39" t="str">
        <f t="shared" si="13"/>
        <v>X</v>
      </c>
      <c r="L91" s="39" t="str">
        <f t="shared" si="14"/>
        <v>X</v>
      </c>
      <c r="M91" s="39" t="str">
        <f t="shared" si="21"/>
        <v>X</v>
      </c>
      <c r="N91" s="42">
        <v>0</v>
      </c>
      <c r="O91" s="8">
        <v>0</v>
      </c>
      <c r="P91" s="9">
        <v>0</v>
      </c>
      <c r="Q91" s="9">
        <v>0</v>
      </c>
      <c r="R91" s="8">
        <v>0</v>
      </c>
      <c r="S91" s="9">
        <v>0</v>
      </c>
      <c r="T91" s="9">
        <v>0</v>
      </c>
      <c r="U91" s="8">
        <v>1</v>
      </c>
      <c r="V91" s="9">
        <v>0</v>
      </c>
      <c r="W91" s="9">
        <v>0</v>
      </c>
      <c r="X91" s="9">
        <v>0</v>
      </c>
      <c r="Y91" s="8">
        <v>0</v>
      </c>
      <c r="Z91" s="9">
        <v>0</v>
      </c>
      <c r="AA91" s="8"/>
      <c r="AC91" s="8"/>
      <c r="AJ91" s="9">
        <f t="shared" si="22"/>
        <v>-1</v>
      </c>
      <c r="AK91" s="7">
        <v>7.4</v>
      </c>
      <c r="AO91" s="8"/>
      <c r="AQ91" s="31"/>
      <c r="AT91" s="31"/>
      <c r="AU91" s="21">
        <v>1987</v>
      </c>
      <c r="AV91" s="23">
        <f t="shared" si="15"/>
        <v>3.2981978671098151</v>
      </c>
      <c r="BB91" s="18"/>
      <c r="BD91" s="54"/>
      <c r="BF91" s="18"/>
      <c r="BH91" s="18"/>
      <c r="BJ91" s="18"/>
      <c r="BK91" s="18" t="s">
        <v>105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 s="18">
        <v>0</v>
      </c>
      <c r="BS91">
        <v>1</v>
      </c>
      <c r="BT91">
        <v>0</v>
      </c>
      <c r="BU91" s="18">
        <v>0</v>
      </c>
      <c r="BV91" t="s">
        <v>397</v>
      </c>
      <c r="BW91" t="s">
        <v>397</v>
      </c>
      <c r="CB91" s="18"/>
      <c r="CD91" s="18"/>
      <c r="CE91" s="18"/>
      <c r="CH91" s="18"/>
      <c r="CJ91" s="18"/>
      <c r="CU91" s="18"/>
      <c r="CV91" t="s">
        <v>397</v>
      </c>
      <c r="CW91" t="s">
        <v>397</v>
      </c>
      <c r="CX91" t="s">
        <v>397</v>
      </c>
      <c r="CY91" s="25" t="s">
        <v>397</v>
      </c>
    </row>
    <row r="92" spans="1:103" x14ac:dyDescent="0.25">
      <c r="A92">
        <v>94</v>
      </c>
      <c r="B92">
        <v>14</v>
      </c>
      <c r="C92" s="25" t="s">
        <v>106</v>
      </c>
      <c r="D92" s="12">
        <v>8.4</v>
      </c>
      <c r="E92" s="14"/>
      <c r="F92" s="7" t="str">
        <f t="shared" si="16"/>
        <v>X</v>
      </c>
      <c r="G92" s="7">
        <f t="shared" si="17"/>
        <v>8.4</v>
      </c>
      <c r="H92" s="16">
        <f t="shared" si="18"/>
        <v>8.4</v>
      </c>
      <c r="I92" s="11" t="str">
        <f t="shared" si="19"/>
        <v>X</v>
      </c>
      <c r="J92" s="39" t="str">
        <f t="shared" si="20"/>
        <v>X</v>
      </c>
      <c r="K92" s="39" t="str">
        <f t="shared" si="13"/>
        <v>X</v>
      </c>
      <c r="L92" s="39" t="str">
        <f t="shared" si="14"/>
        <v>X</v>
      </c>
      <c r="M92" s="39" t="str">
        <f t="shared" si="21"/>
        <v>X</v>
      </c>
      <c r="N92" s="42">
        <v>0</v>
      </c>
      <c r="O92" s="8">
        <v>0</v>
      </c>
      <c r="P92" s="9">
        <v>0</v>
      </c>
      <c r="Q92" s="9">
        <v>0</v>
      </c>
      <c r="R92" s="8">
        <v>0</v>
      </c>
      <c r="S92" s="9">
        <v>0</v>
      </c>
      <c r="T92" s="9">
        <v>0</v>
      </c>
      <c r="U92" s="8">
        <v>1</v>
      </c>
      <c r="V92" s="9">
        <v>0</v>
      </c>
      <c r="W92" s="9">
        <v>0</v>
      </c>
      <c r="X92" s="9">
        <v>0</v>
      </c>
      <c r="Y92" s="8">
        <v>0</v>
      </c>
      <c r="Z92" s="9">
        <v>0</v>
      </c>
      <c r="AA92" s="8"/>
      <c r="AC92" s="8"/>
      <c r="AJ92" s="9">
        <f t="shared" si="22"/>
        <v>-1</v>
      </c>
      <c r="AK92" s="7">
        <v>7.4</v>
      </c>
      <c r="AO92" s="8"/>
      <c r="AQ92" s="31"/>
      <c r="AT92" s="31"/>
      <c r="AU92" s="21">
        <v>1989</v>
      </c>
      <c r="AV92" s="23">
        <f t="shared" si="15"/>
        <v>3.2986347831244354</v>
      </c>
      <c r="BB92" s="18"/>
      <c r="BD92" s="54"/>
      <c r="BF92" s="18"/>
      <c r="BH92" s="18"/>
      <c r="BJ92" s="18"/>
      <c r="BK92" s="18" t="s">
        <v>105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 s="18">
        <v>0</v>
      </c>
      <c r="BS92">
        <v>1</v>
      </c>
      <c r="BT92">
        <v>0</v>
      </c>
      <c r="BU92" s="18">
        <v>0</v>
      </c>
      <c r="BV92" t="s">
        <v>397</v>
      </c>
      <c r="BW92" t="s">
        <v>397</v>
      </c>
      <c r="CB92" s="18"/>
      <c r="CD92" s="18"/>
      <c r="CE92" s="18"/>
      <c r="CH92" s="18"/>
      <c r="CJ92" s="18"/>
      <c r="CU92" s="18"/>
      <c r="CV92" t="s">
        <v>397</v>
      </c>
      <c r="CW92" t="s">
        <v>397</v>
      </c>
      <c r="CX92" t="s">
        <v>397</v>
      </c>
      <c r="CY92" s="25" t="s">
        <v>397</v>
      </c>
    </row>
    <row r="93" spans="1:103" x14ac:dyDescent="0.25">
      <c r="A93">
        <v>95</v>
      </c>
      <c r="B93">
        <v>14</v>
      </c>
      <c r="C93" s="25" t="s">
        <v>106</v>
      </c>
      <c r="D93" s="12">
        <v>8.8000000000000007</v>
      </c>
      <c r="E93" s="14"/>
      <c r="F93" s="7" t="str">
        <f t="shared" si="16"/>
        <v>X</v>
      </c>
      <c r="G93" s="7">
        <f t="shared" si="17"/>
        <v>8.8000000000000007</v>
      </c>
      <c r="H93" s="16">
        <f t="shared" si="18"/>
        <v>8.8000000000000007</v>
      </c>
      <c r="I93" s="11" t="str">
        <f t="shared" si="19"/>
        <v>X</v>
      </c>
      <c r="J93" s="39" t="str">
        <f t="shared" si="20"/>
        <v>X</v>
      </c>
      <c r="K93" s="39" t="str">
        <f t="shared" si="13"/>
        <v>X</v>
      </c>
      <c r="L93" s="39" t="str">
        <f t="shared" si="14"/>
        <v>X</v>
      </c>
      <c r="M93" s="39" t="str">
        <f t="shared" si="21"/>
        <v>X</v>
      </c>
      <c r="N93" s="42">
        <v>0</v>
      </c>
      <c r="O93" s="8">
        <v>0</v>
      </c>
      <c r="P93" s="9">
        <v>0</v>
      </c>
      <c r="Q93" s="9">
        <v>0</v>
      </c>
      <c r="R93" s="8">
        <v>0</v>
      </c>
      <c r="S93" s="9">
        <v>0</v>
      </c>
      <c r="T93" s="9">
        <v>0</v>
      </c>
      <c r="U93" s="8">
        <v>1</v>
      </c>
      <c r="V93" s="9">
        <v>0</v>
      </c>
      <c r="W93" s="9">
        <v>0</v>
      </c>
      <c r="X93" s="9">
        <v>0</v>
      </c>
      <c r="Y93" s="8">
        <v>0</v>
      </c>
      <c r="Z93" s="9">
        <v>0</v>
      </c>
      <c r="AA93" s="8"/>
      <c r="AC93" s="8"/>
      <c r="AJ93" s="9">
        <f t="shared" si="22"/>
        <v>-1</v>
      </c>
      <c r="AK93" s="7">
        <v>7.5</v>
      </c>
      <c r="AO93" s="8"/>
      <c r="AQ93" s="31"/>
      <c r="AT93" s="31"/>
      <c r="AU93" s="21">
        <v>1991</v>
      </c>
      <c r="AV93" s="23">
        <f t="shared" si="15"/>
        <v>3.2990712600274095</v>
      </c>
      <c r="BB93" s="18"/>
      <c r="BD93" s="54"/>
      <c r="BF93" s="18"/>
      <c r="BH93" s="18"/>
      <c r="BJ93" s="18"/>
      <c r="BK93" s="18" t="s">
        <v>105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 s="18">
        <v>0</v>
      </c>
      <c r="BS93">
        <v>1</v>
      </c>
      <c r="BT93">
        <v>0</v>
      </c>
      <c r="BU93" s="18">
        <v>0</v>
      </c>
      <c r="BV93" t="s">
        <v>397</v>
      </c>
      <c r="BW93" t="s">
        <v>397</v>
      </c>
      <c r="CB93" s="18"/>
      <c r="CD93" s="18"/>
      <c r="CE93" s="18"/>
      <c r="CH93" s="18"/>
      <c r="CJ93" s="18"/>
      <c r="CU93" s="18"/>
      <c r="CV93" t="s">
        <v>397</v>
      </c>
      <c r="CW93" t="s">
        <v>397</v>
      </c>
      <c r="CX93" t="s">
        <v>397</v>
      </c>
      <c r="CY93" s="25" t="s">
        <v>397</v>
      </c>
    </row>
    <row r="94" spans="1:103" x14ac:dyDescent="0.25">
      <c r="A94">
        <v>96</v>
      </c>
      <c r="B94">
        <v>14</v>
      </c>
      <c r="C94" s="25" t="s">
        <v>106</v>
      </c>
      <c r="D94" s="12">
        <v>7.8</v>
      </c>
      <c r="E94" s="14"/>
      <c r="F94" s="7" t="str">
        <f t="shared" si="16"/>
        <v>X</v>
      </c>
      <c r="G94" s="7">
        <f t="shared" si="17"/>
        <v>7.8</v>
      </c>
      <c r="H94" s="16">
        <f t="shared" si="18"/>
        <v>7.8</v>
      </c>
      <c r="I94" s="11" t="str">
        <f t="shared" si="19"/>
        <v>X</v>
      </c>
      <c r="J94" s="39" t="str">
        <f t="shared" si="20"/>
        <v>X</v>
      </c>
      <c r="K94" s="39" t="str">
        <f t="shared" si="13"/>
        <v>X</v>
      </c>
      <c r="L94" s="39" t="str">
        <f t="shared" si="14"/>
        <v>X</v>
      </c>
      <c r="M94" s="39" t="str">
        <f t="shared" si="21"/>
        <v>X</v>
      </c>
      <c r="N94" s="42">
        <v>0</v>
      </c>
      <c r="O94" s="8">
        <v>0</v>
      </c>
      <c r="P94" s="9">
        <v>0</v>
      </c>
      <c r="Q94" s="9">
        <v>0</v>
      </c>
      <c r="R94" s="8">
        <v>0</v>
      </c>
      <c r="S94" s="9">
        <v>0</v>
      </c>
      <c r="T94" s="9">
        <v>0</v>
      </c>
      <c r="U94" s="8">
        <v>1</v>
      </c>
      <c r="V94" s="9">
        <v>0</v>
      </c>
      <c r="W94" s="9">
        <v>0</v>
      </c>
      <c r="X94" s="9">
        <v>0</v>
      </c>
      <c r="Y94" s="8">
        <v>0</v>
      </c>
      <c r="Z94" s="9">
        <v>0</v>
      </c>
      <c r="AA94" s="8"/>
      <c r="AC94" s="8"/>
      <c r="AJ94" s="9">
        <f t="shared" si="22"/>
        <v>-1</v>
      </c>
      <c r="AK94" s="7">
        <v>7.9</v>
      </c>
      <c r="AO94" s="8"/>
      <c r="AQ94" s="31"/>
      <c r="AT94" s="31"/>
      <c r="AU94" s="21">
        <v>1993</v>
      </c>
      <c r="AV94" s="23">
        <f t="shared" si="15"/>
        <v>3.2995072987004876</v>
      </c>
      <c r="BB94" s="18"/>
      <c r="BD94" s="54"/>
      <c r="BF94" s="18"/>
      <c r="BH94" s="18"/>
      <c r="BJ94" s="18"/>
      <c r="BK94" s="18" t="s">
        <v>105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 s="18">
        <v>0</v>
      </c>
      <c r="BS94">
        <v>1</v>
      </c>
      <c r="BT94">
        <v>0</v>
      </c>
      <c r="BU94" s="18">
        <v>0</v>
      </c>
      <c r="BV94" t="s">
        <v>397</v>
      </c>
      <c r="BW94" t="s">
        <v>397</v>
      </c>
      <c r="CB94" s="18"/>
      <c r="CD94" s="18"/>
      <c r="CE94" s="18"/>
      <c r="CH94" s="18"/>
      <c r="CJ94" s="18"/>
      <c r="CU94" s="18"/>
      <c r="CV94" t="s">
        <v>397</v>
      </c>
      <c r="CW94" t="s">
        <v>397</v>
      </c>
      <c r="CX94" t="s">
        <v>397</v>
      </c>
      <c r="CY94" s="25" t="s">
        <v>397</v>
      </c>
    </row>
    <row r="95" spans="1:103" x14ac:dyDescent="0.25">
      <c r="A95">
        <v>97</v>
      </c>
      <c r="B95">
        <v>14</v>
      </c>
      <c r="C95" s="25" t="s">
        <v>106</v>
      </c>
      <c r="D95" s="12">
        <v>6.4</v>
      </c>
      <c r="E95" s="14"/>
      <c r="F95" s="7" t="str">
        <f t="shared" si="16"/>
        <v>X</v>
      </c>
      <c r="G95" s="7">
        <f t="shared" si="17"/>
        <v>6.4</v>
      </c>
      <c r="H95" s="16">
        <f t="shared" si="18"/>
        <v>6.4</v>
      </c>
      <c r="I95" s="11" t="str">
        <f t="shared" si="19"/>
        <v>X</v>
      </c>
      <c r="J95" s="39" t="str">
        <f t="shared" si="20"/>
        <v>X</v>
      </c>
      <c r="K95" s="39" t="str">
        <f t="shared" si="13"/>
        <v>X</v>
      </c>
      <c r="L95" s="39" t="str">
        <f t="shared" si="14"/>
        <v>X</v>
      </c>
      <c r="M95" s="39" t="str">
        <f t="shared" si="21"/>
        <v>X</v>
      </c>
      <c r="N95" s="42">
        <v>0</v>
      </c>
      <c r="O95" s="8">
        <v>0</v>
      </c>
      <c r="P95" s="9">
        <v>0</v>
      </c>
      <c r="Q95" s="9">
        <v>0</v>
      </c>
      <c r="R95" s="8">
        <v>0</v>
      </c>
      <c r="S95" s="9">
        <v>0</v>
      </c>
      <c r="T95" s="9">
        <v>0</v>
      </c>
      <c r="U95" s="8">
        <v>0</v>
      </c>
      <c r="V95" s="9">
        <v>1</v>
      </c>
      <c r="W95" s="9">
        <v>0</v>
      </c>
      <c r="X95" s="9">
        <v>0</v>
      </c>
      <c r="Y95" s="8">
        <v>0</v>
      </c>
      <c r="Z95" s="9">
        <v>0</v>
      </c>
      <c r="AA95" s="8"/>
      <c r="AC95" s="8"/>
      <c r="AJ95" s="9">
        <f t="shared" si="22"/>
        <v>-1</v>
      </c>
      <c r="AK95" s="7">
        <v>7.4</v>
      </c>
      <c r="AO95" s="8"/>
      <c r="AQ95" s="31"/>
      <c r="AT95" s="31"/>
      <c r="AU95" s="21">
        <v>1987</v>
      </c>
      <c r="AV95" s="23">
        <f t="shared" si="15"/>
        <v>3.2981978671098151</v>
      </c>
      <c r="BB95" s="18"/>
      <c r="BD95" s="54"/>
      <c r="BF95" s="18"/>
      <c r="BH95" s="18"/>
      <c r="BJ95" s="18"/>
      <c r="BK95" s="18" t="s">
        <v>105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 s="18">
        <v>0</v>
      </c>
      <c r="BS95">
        <v>1</v>
      </c>
      <c r="BT95">
        <v>0</v>
      </c>
      <c r="BU95" s="18">
        <v>0</v>
      </c>
      <c r="BV95" t="s">
        <v>397</v>
      </c>
      <c r="BW95" t="s">
        <v>397</v>
      </c>
      <c r="CB95" s="18"/>
      <c r="CD95" s="18"/>
      <c r="CE95" s="18"/>
      <c r="CH95" s="18"/>
      <c r="CJ95" s="18"/>
      <c r="CU95" s="18"/>
      <c r="CV95" t="s">
        <v>397</v>
      </c>
      <c r="CW95" t="s">
        <v>397</v>
      </c>
      <c r="CX95" t="s">
        <v>397</v>
      </c>
      <c r="CY95" s="25" t="s">
        <v>397</v>
      </c>
    </row>
    <row r="96" spans="1:103" x14ac:dyDescent="0.25">
      <c r="A96">
        <v>98</v>
      </c>
      <c r="B96">
        <v>14</v>
      </c>
      <c r="C96" s="25" t="s">
        <v>106</v>
      </c>
      <c r="D96" s="12">
        <v>7.8</v>
      </c>
      <c r="E96" s="14"/>
      <c r="F96" s="7" t="str">
        <f t="shared" si="16"/>
        <v>X</v>
      </c>
      <c r="G96" s="7">
        <f t="shared" si="17"/>
        <v>7.8</v>
      </c>
      <c r="H96" s="16">
        <f t="shared" si="18"/>
        <v>7.8</v>
      </c>
      <c r="I96" s="11" t="str">
        <f t="shared" si="19"/>
        <v>X</v>
      </c>
      <c r="J96" s="39" t="str">
        <f t="shared" si="20"/>
        <v>X</v>
      </c>
      <c r="K96" s="39" t="str">
        <f t="shared" si="13"/>
        <v>X</v>
      </c>
      <c r="L96" s="39" t="str">
        <f t="shared" si="14"/>
        <v>X</v>
      </c>
      <c r="M96" s="39" t="str">
        <f t="shared" si="21"/>
        <v>X</v>
      </c>
      <c r="N96" s="42">
        <v>0</v>
      </c>
      <c r="O96" s="8">
        <v>0</v>
      </c>
      <c r="P96" s="9">
        <v>0</v>
      </c>
      <c r="Q96" s="9">
        <v>0</v>
      </c>
      <c r="R96" s="8">
        <v>0</v>
      </c>
      <c r="S96" s="9">
        <v>0</v>
      </c>
      <c r="T96" s="9">
        <v>0</v>
      </c>
      <c r="U96" s="8">
        <v>0</v>
      </c>
      <c r="V96" s="9">
        <v>1</v>
      </c>
      <c r="W96" s="9">
        <v>0</v>
      </c>
      <c r="X96" s="9">
        <v>0</v>
      </c>
      <c r="Y96" s="8">
        <v>0</v>
      </c>
      <c r="Z96" s="9">
        <v>0</v>
      </c>
      <c r="AA96" s="8"/>
      <c r="AC96" s="8"/>
      <c r="AJ96" s="9">
        <f t="shared" si="22"/>
        <v>-1</v>
      </c>
      <c r="AK96" s="7">
        <v>7.4</v>
      </c>
      <c r="AO96" s="8"/>
      <c r="AQ96" s="31"/>
      <c r="AT96" s="31"/>
      <c r="AU96" s="21">
        <v>1989</v>
      </c>
      <c r="AV96" s="23">
        <f t="shared" si="15"/>
        <v>3.2986347831244354</v>
      </c>
      <c r="BB96" s="18"/>
      <c r="BD96" s="54"/>
      <c r="BF96" s="18"/>
      <c r="BH96" s="18"/>
      <c r="BJ96" s="18"/>
      <c r="BK96" s="18" t="s">
        <v>105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 s="18">
        <v>0</v>
      </c>
      <c r="BS96">
        <v>1</v>
      </c>
      <c r="BT96">
        <v>0</v>
      </c>
      <c r="BU96" s="18">
        <v>0</v>
      </c>
      <c r="BV96" t="s">
        <v>397</v>
      </c>
      <c r="BW96" t="s">
        <v>397</v>
      </c>
      <c r="CB96" s="18"/>
      <c r="CD96" s="18"/>
      <c r="CE96" s="18"/>
      <c r="CH96" s="18"/>
      <c r="CJ96" s="18"/>
      <c r="CU96" s="18"/>
      <c r="CV96" t="s">
        <v>397</v>
      </c>
      <c r="CW96" t="s">
        <v>397</v>
      </c>
      <c r="CX96" t="s">
        <v>397</v>
      </c>
      <c r="CY96" s="25" t="s">
        <v>397</v>
      </c>
    </row>
    <row r="97" spans="1:103" x14ac:dyDescent="0.25">
      <c r="A97">
        <v>99</v>
      </c>
      <c r="B97">
        <v>14</v>
      </c>
      <c r="C97" s="25" t="s">
        <v>106</v>
      </c>
      <c r="D97" s="12">
        <v>8.6989999999999998</v>
      </c>
      <c r="E97" s="14"/>
      <c r="F97" s="7" t="str">
        <f t="shared" si="16"/>
        <v>X</v>
      </c>
      <c r="G97" s="7">
        <f t="shared" si="17"/>
        <v>8.6989999999999998</v>
      </c>
      <c r="H97" s="16">
        <f t="shared" si="18"/>
        <v>8.6989999999999998</v>
      </c>
      <c r="I97" s="11" t="str">
        <f t="shared" si="19"/>
        <v>X</v>
      </c>
      <c r="J97" s="39" t="str">
        <f t="shared" si="20"/>
        <v>X</v>
      </c>
      <c r="K97" s="39" t="str">
        <f t="shared" si="13"/>
        <v>X</v>
      </c>
      <c r="L97" s="39" t="str">
        <f t="shared" si="14"/>
        <v>X</v>
      </c>
      <c r="M97" s="39" t="str">
        <f t="shared" si="21"/>
        <v>X</v>
      </c>
      <c r="N97" s="42">
        <v>0</v>
      </c>
      <c r="O97" s="8">
        <v>0</v>
      </c>
      <c r="P97" s="9">
        <v>0</v>
      </c>
      <c r="Q97" s="9">
        <v>0</v>
      </c>
      <c r="R97" s="8">
        <v>0</v>
      </c>
      <c r="S97" s="9">
        <v>0</v>
      </c>
      <c r="T97" s="9">
        <v>0</v>
      </c>
      <c r="U97" s="8">
        <v>0</v>
      </c>
      <c r="V97" s="9">
        <v>1</v>
      </c>
      <c r="W97" s="9">
        <v>0</v>
      </c>
      <c r="X97" s="9">
        <v>0</v>
      </c>
      <c r="Y97" s="8">
        <v>0</v>
      </c>
      <c r="Z97" s="9">
        <v>0</v>
      </c>
      <c r="AA97" s="8"/>
      <c r="AC97" s="8"/>
      <c r="AJ97" s="9">
        <f t="shared" si="22"/>
        <v>-1</v>
      </c>
      <c r="AK97" s="7">
        <v>7.5</v>
      </c>
      <c r="AO97" s="8"/>
      <c r="AQ97" s="31"/>
      <c r="AT97" s="31"/>
      <c r="AU97" s="21">
        <v>1991</v>
      </c>
      <c r="AV97" s="23">
        <f t="shared" si="15"/>
        <v>3.2990712600274095</v>
      </c>
      <c r="BB97" s="18"/>
      <c r="BD97" s="54"/>
      <c r="BF97" s="18"/>
      <c r="BH97" s="18"/>
      <c r="BJ97" s="18"/>
      <c r="BK97" s="18" t="s">
        <v>105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 s="18">
        <v>0</v>
      </c>
      <c r="BS97">
        <v>1</v>
      </c>
      <c r="BT97">
        <v>0</v>
      </c>
      <c r="BU97" s="18">
        <v>0</v>
      </c>
      <c r="BV97" t="s">
        <v>397</v>
      </c>
      <c r="BW97" t="s">
        <v>397</v>
      </c>
      <c r="CB97" s="18"/>
      <c r="CD97" s="18"/>
      <c r="CE97" s="18"/>
      <c r="CH97" s="18"/>
      <c r="CJ97" s="18"/>
      <c r="CU97" s="18"/>
      <c r="CV97" t="s">
        <v>397</v>
      </c>
      <c r="CW97" t="s">
        <v>397</v>
      </c>
      <c r="CX97" t="s">
        <v>397</v>
      </c>
      <c r="CY97" s="25" t="s">
        <v>397</v>
      </c>
    </row>
    <row r="98" spans="1:103" x14ac:dyDescent="0.25">
      <c r="A98">
        <v>100</v>
      </c>
      <c r="B98">
        <v>14</v>
      </c>
      <c r="C98" s="25" t="s">
        <v>106</v>
      </c>
      <c r="D98" s="12">
        <v>8.3000000000000007</v>
      </c>
      <c r="E98" s="14"/>
      <c r="F98" s="7" t="str">
        <f t="shared" si="16"/>
        <v>X</v>
      </c>
      <c r="G98" s="7">
        <f t="shared" si="17"/>
        <v>8.3000000000000007</v>
      </c>
      <c r="H98" s="16">
        <f t="shared" si="18"/>
        <v>8.3000000000000007</v>
      </c>
      <c r="I98" s="11" t="str">
        <f t="shared" si="19"/>
        <v>X</v>
      </c>
      <c r="J98" s="39" t="str">
        <f t="shared" si="20"/>
        <v>X</v>
      </c>
      <c r="K98" s="39" t="str">
        <f t="shared" si="13"/>
        <v>X</v>
      </c>
      <c r="L98" s="39" t="str">
        <f t="shared" si="14"/>
        <v>X</v>
      </c>
      <c r="M98" s="39" t="str">
        <f t="shared" si="21"/>
        <v>X</v>
      </c>
      <c r="N98" s="42">
        <v>0</v>
      </c>
      <c r="O98" s="8">
        <v>0</v>
      </c>
      <c r="P98" s="9">
        <v>0</v>
      </c>
      <c r="Q98" s="9">
        <v>0</v>
      </c>
      <c r="R98" s="8">
        <v>0</v>
      </c>
      <c r="S98" s="9">
        <v>0</v>
      </c>
      <c r="T98" s="9">
        <v>0</v>
      </c>
      <c r="U98" s="8">
        <v>0</v>
      </c>
      <c r="V98" s="9">
        <v>1</v>
      </c>
      <c r="W98" s="9">
        <v>0</v>
      </c>
      <c r="X98" s="9">
        <v>0</v>
      </c>
      <c r="Y98" s="8">
        <v>0</v>
      </c>
      <c r="Z98" s="9">
        <v>0</v>
      </c>
      <c r="AA98" s="8"/>
      <c r="AC98" s="8"/>
      <c r="AJ98" s="9">
        <f t="shared" si="22"/>
        <v>-1</v>
      </c>
      <c r="AK98" s="7">
        <v>7.9</v>
      </c>
      <c r="AO98" s="8"/>
      <c r="AQ98" s="31"/>
      <c r="AT98" s="31"/>
      <c r="AU98" s="21">
        <v>1993</v>
      </c>
      <c r="AV98" s="23">
        <f t="shared" si="15"/>
        <v>3.2995072987004876</v>
      </c>
      <c r="BB98" s="18"/>
      <c r="BD98" s="54"/>
      <c r="BF98" s="18"/>
      <c r="BH98" s="18"/>
      <c r="BJ98" s="18"/>
      <c r="BK98" s="18" t="s">
        <v>105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 s="18">
        <v>0</v>
      </c>
      <c r="BS98">
        <v>1</v>
      </c>
      <c r="BT98">
        <v>0</v>
      </c>
      <c r="BU98" s="18">
        <v>0</v>
      </c>
      <c r="BV98" t="s">
        <v>397</v>
      </c>
      <c r="BW98" t="s">
        <v>397</v>
      </c>
      <c r="CB98" s="18"/>
      <c r="CD98" s="18"/>
      <c r="CE98" s="18"/>
      <c r="CH98" s="18"/>
      <c r="CJ98" s="18"/>
      <c r="CU98" s="18"/>
      <c r="CV98" t="s">
        <v>397</v>
      </c>
      <c r="CW98" t="s">
        <v>397</v>
      </c>
      <c r="CX98" t="s">
        <v>397</v>
      </c>
      <c r="CY98" s="25" t="s">
        <v>397</v>
      </c>
    </row>
    <row r="99" spans="1:103" x14ac:dyDescent="0.25">
      <c r="A99">
        <v>101</v>
      </c>
      <c r="B99">
        <v>15</v>
      </c>
      <c r="C99" s="25" t="s">
        <v>124</v>
      </c>
      <c r="D99" s="12">
        <v>7.9</v>
      </c>
      <c r="E99" s="14"/>
      <c r="F99" s="7" t="str">
        <f t="shared" si="16"/>
        <v>X</v>
      </c>
      <c r="G99" s="7">
        <f t="shared" si="17"/>
        <v>7.9</v>
      </c>
      <c r="H99" s="16">
        <f t="shared" si="18"/>
        <v>7.9</v>
      </c>
      <c r="I99" s="11" t="str">
        <f t="shared" si="19"/>
        <v>X</v>
      </c>
      <c r="J99" s="39" t="str">
        <f t="shared" si="20"/>
        <v>X</v>
      </c>
      <c r="K99" s="39" t="str">
        <f t="shared" si="13"/>
        <v>X</v>
      </c>
      <c r="L99" s="39" t="str">
        <f t="shared" si="14"/>
        <v>X</v>
      </c>
      <c r="M99" s="39" t="str">
        <f t="shared" si="21"/>
        <v>X</v>
      </c>
      <c r="N99" s="42">
        <v>1</v>
      </c>
      <c r="O99" s="8">
        <v>0</v>
      </c>
      <c r="P99" s="9">
        <v>0</v>
      </c>
      <c r="Q99" s="9">
        <v>0</v>
      </c>
      <c r="R99" s="8">
        <v>0</v>
      </c>
      <c r="S99" s="9">
        <v>0</v>
      </c>
      <c r="T99" s="9">
        <v>0</v>
      </c>
      <c r="U99" s="8">
        <v>0</v>
      </c>
      <c r="V99" s="9">
        <v>0</v>
      </c>
      <c r="W99" s="9">
        <v>0</v>
      </c>
      <c r="X99" s="9">
        <v>0</v>
      </c>
      <c r="Y99" s="8">
        <v>0</v>
      </c>
      <c r="Z99" s="9">
        <v>0</v>
      </c>
      <c r="AA99" s="8"/>
      <c r="AC99" s="8"/>
      <c r="AJ99" s="9">
        <f t="shared" si="22"/>
        <v>-1</v>
      </c>
      <c r="AK99" s="7">
        <v>8.16</v>
      </c>
      <c r="AO99" s="8"/>
      <c r="AQ99" s="31"/>
      <c r="AT99" s="31"/>
      <c r="AU99" s="21">
        <v>2006</v>
      </c>
      <c r="AV99" s="23">
        <f t="shared" si="15"/>
        <v>3.3023309286843991</v>
      </c>
      <c r="BB99" s="18"/>
      <c r="BD99" s="54"/>
      <c r="BF99" s="18"/>
      <c r="BH99" s="18"/>
      <c r="BJ99" s="18"/>
      <c r="BK99" s="18" t="s">
        <v>118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 s="18">
        <v>1</v>
      </c>
      <c r="BS99">
        <v>0</v>
      </c>
      <c r="BT99">
        <v>0</v>
      </c>
      <c r="BU99" s="18">
        <v>1</v>
      </c>
      <c r="BV99" t="s">
        <v>397</v>
      </c>
      <c r="BW99" t="s">
        <v>397</v>
      </c>
      <c r="CB99" s="18"/>
      <c r="CD99" s="18"/>
      <c r="CE99" s="18"/>
      <c r="CH99" s="18"/>
      <c r="CJ99" s="18"/>
      <c r="CU99" s="18"/>
      <c r="CV99" t="s">
        <v>397</v>
      </c>
      <c r="CW99" t="s">
        <v>397</v>
      </c>
      <c r="CX99" t="s">
        <v>397</v>
      </c>
      <c r="CY99" s="25" t="s">
        <v>397</v>
      </c>
    </row>
    <row r="100" spans="1:103" x14ac:dyDescent="0.25">
      <c r="A100">
        <v>102</v>
      </c>
      <c r="B100">
        <v>15</v>
      </c>
      <c r="C100" s="25" t="s">
        <v>124</v>
      </c>
      <c r="D100" s="12">
        <v>11.7</v>
      </c>
      <c r="E100" s="14"/>
      <c r="F100" s="7" t="str">
        <f t="shared" si="16"/>
        <v>X</v>
      </c>
      <c r="G100" s="7">
        <f t="shared" si="17"/>
        <v>11.7</v>
      </c>
      <c r="H100" s="16">
        <f t="shared" si="18"/>
        <v>11.7</v>
      </c>
      <c r="I100" s="11" t="str">
        <f t="shared" si="19"/>
        <v>X</v>
      </c>
      <c r="J100" s="39" t="str">
        <f t="shared" si="20"/>
        <v>X</v>
      </c>
      <c r="K100" s="39" t="str">
        <f t="shared" si="13"/>
        <v>X</v>
      </c>
      <c r="L100" s="39" t="str">
        <f t="shared" si="14"/>
        <v>X</v>
      </c>
      <c r="M100" s="39" t="str">
        <f t="shared" si="21"/>
        <v>X</v>
      </c>
      <c r="N100" s="42">
        <v>0</v>
      </c>
      <c r="O100" s="8">
        <v>1</v>
      </c>
      <c r="P100" s="9">
        <v>0</v>
      </c>
      <c r="Q100" s="9">
        <v>0</v>
      </c>
      <c r="R100" s="8">
        <v>0</v>
      </c>
      <c r="S100" s="9">
        <v>0</v>
      </c>
      <c r="T100" s="9">
        <v>0</v>
      </c>
      <c r="U100" s="8">
        <v>0</v>
      </c>
      <c r="V100" s="9">
        <v>0</v>
      </c>
      <c r="W100" s="9">
        <v>0</v>
      </c>
      <c r="X100" s="9">
        <v>0</v>
      </c>
      <c r="Y100" s="8">
        <v>0</v>
      </c>
      <c r="Z100" s="9">
        <v>0</v>
      </c>
      <c r="AA100" s="8"/>
      <c r="AC100" s="8"/>
      <c r="AJ100" s="9">
        <f t="shared" si="22"/>
        <v>-1</v>
      </c>
      <c r="AK100" s="7">
        <v>8.16</v>
      </c>
      <c r="AO100" s="8"/>
      <c r="AQ100" s="31"/>
      <c r="AT100" s="31"/>
      <c r="AU100" s="21">
        <v>2006</v>
      </c>
      <c r="AV100" s="23">
        <f t="shared" si="15"/>
        <v>3.3023309286843991</v>
      </c>
      <c r="BB100" s="18"/>
      <c r="BD100" s="54"/>
      <c r="BF100" s="18"/>
      <c r="BH100" s="18"/>
      <c r="BJ100" s="18"/>
      <c r="BK100" s="18" t="s">
        <v>118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 s="18">
        <v>1</v>
      </c>
      <c r="BS100">
        <v>0</v>
      </c>
      <c r="BT100">
        <v>0</v>
      </c>
      <c r="BU100" s="18">
        <v>1</v>
      </c>
      <c r="BV100" t="s">
        <v>397</v>
      </c>
      <c r="BW100" t="s">
        <v>397</v>
      </c>
      <c r="CB100" s="18"/>
      <c r="CD100" s="18"/>
      <c r="CE100" s="18"/>
      <c r="CH100" s="18"/>
      <c r="CJ100" s="18"/>
      <c r="CU100" s="18"/>
      <c r="CV100" t="s">
        <v>397</v>
      </c>
      <c r="CW100" t="s">
        <v>397</v>
      </c>
      <c r="CX100" t="s">
        <v>397</v>
      </c>
      <c r="CY100" s="25" t="s">
        <v>397</v>
      </c>
    </row>
    <row r="101" spans="1:103" x14ac:dyDescent="0.25">
      <c r="A101">
        <v>103</v>
      </c>
      <c r="B101">
        <v>15</v>
      </c>
      <c r="C101" s="25" t="s">
        <v>124</v>
      </c>
      <c r="D101" s="12">
        <v>8.4666666666666668</v>
      </c>
      <c r="E101" s="14"/>
      <c r="F101" s="7" t="str">
        <f t="shared" si="16"/>
        <v>X</v>
      </c>
      <c r="G101" s="7">
        <f t="shared" si="17"/>
        <v>8.4666666666666668</v>
      </c>
      <c r="H101" s="16">
        <f t="shared" si="18"/>
        <v>8.4666666666666668</v>
      </c>
      <c r="I101" s="11" t="str">
        <f t="shared" si="19"/>
        <v>X</v>
      </c>
      <c r="J101" s="39" t="str">
        <f t="shared" si="20"/>
        <v>X</v>
      </c>
      <c r="K101" s="39" t="str">
        <f t="shared" si="13"/>
        <v>X</v>
      </c>
      <c r="L101" s="39" t="str">
        <f t="shared" si="14"/>
        <v>X</v>
      </c>
      <c r="M101" s="39" t="str">
        <f t="shared" si="21"/>
        <v>X</v>
      </c>
      <c r="N101" s="42">
        <v>0</v>
      </c>
      <c r="O101" s="8">
        <v>0</v>
      </c>
      <c r="P101" s="9">
        <v>1</v>
      </c>
      <c r="Q101" s="9">
        <v>0</v>
      </c>
      <c r="R101" s="8">
        <v>0</v>
      </c>
      <c r="S101" s="9">
        <v>0</v>
      </c>
      <c r="T101" s="9">
        <v>0</v>
      </c>
      <c r="U101" s="8">
        <v>0</v>
      </c>
      <c r="V101" s="9">
        <v>0</v>
      </c>
      <c r="W101" s="9">
        <v>0</v>
      </c>
      <c r="X101" s="9">
        <v>0</v>
      </c>
      <c r="Y101" s="8">
        <v>0</v>
      </c>
      <c r="Z101" s="9">
        <v>0</v>
      </c>
      <c r="AA101" s="8"/>
      <c r="AC101" s="8"/>
      <c r="AJ101" s="9">
        <f t="shared" si="22"/>
        <v>-1</v>
      </c>
      <c r="AK101" s="7">
        <v>8.16</v>
      </c>
      <c r="AO101" s="8"/>
      <c r="AQ101" s="31"/>
      <c r="AT101" s="31"/>
      <c r="AU101" s="21">
        <v>2006</v>
      </c>
      <c r="AV101" s="23">
        <f t="shared" si="15"/>
        <v>3.3023309286843991</v>
      </c>
      <c r="BB101" s="18"/>
      <c r="BD101" s="54"/>
      <c r="BF101" s="18"/>
      <c r="BH101" s="18"/>
      <c r="BJ101" s="18"/>
      <c r="BK101" s="18" t="s">
        <v>118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 s="18">
        <v>1</v>
      </c>
      <c r="BS101">
        <v>0</v>
      </c>
      <c r="BT101">
        <v>0</v>
      </c>
      <c r="BU101" s="18">
        <v>1</v>
      </c>
      <c r="BV101" t="s">
        <v>397</v>
      </c>
      <c r="BW101" t="s">
        <v>397</v>
      </c>
      <c r="CB101" s="18"/>
      <c r="CD101" s="18"/>
      <c r="CE101" s="18"/>
      <c r="CH101" s="18"/>
      <c r="CJ101" s="18"/>
      <c r="CU101" s="18"/>
      <c r="CV101" t="s">
        <v>397</v>
      </c>
      <c r="CW101" t="s">
        <v>397</v>
      </c>
      <c r="CX101" t="s">
        <v>397</v>
      </c>
      <c r="CY101" s="25" t="s">
        <v>397</v>
      </c>
    </row>
    <row r="102" spans="1:103" x14ac:dyDescent="0.25">
      <c r="A102">
        <v>104</v>
      </c>
      <c r="B102">
        <v>15</v>
      </c>
      <c r="C102" s="25" t="s">
        <v>124</v>
      </c>
      <c r="D102" s="12">
        <v>15.35</v>
      </c>
      <c r="E102" s="14"/>
      <c r="F102" s="7" t="str">
        <f t="shared" si="16"/>
        <v>X</v>
      </c>
      <c r="G102" s="7">
        <f t="shared" si="17"/>
        <v>15.35</v>
      </c>
      <c r="H102" s="16">
        <f t="shared" si="18"/>
        <v>15.35</v>
      </c>
      <c r="I102" s="11" t="str">
        <f t="shared" si="19"/>
        <v>X</v>
      </c>
      <c r="J102" s="39" t="str">
        <f t="shared" si="20"/>
        <v>X</v>
      </c>
      <c r="K102" s="39" t="str">
        <f t="shared" si="13"/>
        <v>X</v>
      </c>
      <c r="L102" s="39" t="str">
        <f t="shared" si="14"/>
        <v>X</v>
      </c>
      <c r="M102" s="39" t="str">
        <f t="shared" si="21"/>
        <v>X</v>
      </c>
      <c r="N102" s="42">
        <v>0</v>
      </c>
      <c r="O102" s="8">
        <v>0</v>
      </c>
      <c r="P102" s="9">
        <v>0</v>
      </c>
      <c r="Q102" s="9">
        <v>1</v>
      </c>
      <c r="R102" s="8">
        <v>0</v>
      </c>
      <c r="S102" s="9">
        <v>0</v>
      </c>
      <c r="T102" s="9">
        <v>0</v>
      </c>
      <c r="U102" s="8">
        <v>0</v>
      </c>
      <c r="V102" s="9">
        <v>0</v>
      </c>
      <c r="W102" s="9">
        <v>0</v>
      </c>
      <c r="X102" s="9">
        <v>0</v>
      </c>
      <c r="Y102" s="8">
        <v>0</v>
      </c>
      <c r="Z102" s="9">
        <v>0</v>
      </c>
      <c r="AA102" s="8"/>
      <c r="AC102" s="8"/>
      <c r="AJ102" s="9">
        <f t="shared" si="22"/>
        <v>-1</v>
      </c>
      <c r="AK102" s="7">
        <v>8.16</v>
      </c>
      <c r="AO102" s="8"/>
      <c r="AQ102" s="31"/>
      <c r="AT102" s="31"/>
      <c r="AU102" s="21">
        <v>2006</v>
      </c>
      <c r="AV102" s="23">
        <f t="shared" si="15"/>
        <v>3.3023309286843991</v>
      </c>
      <c r="BB102" s="18"/>
      <c r="BD102" s="54"/>
      <c r="BF102" s="18"/>
      <c r="BH102" s="18"/>
      <c r="BJ102" s="18"/>
      <c r="BK102" s="18" t="s">
        <v>118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 s="18">
        <v>1</v>
      </c>
      <c r="BS102">
        <v>0</v>
      </c>
      <c r="BT102">
        <v>0</v>
      </c>
      <c r="BU102" s="18">
        <v>1</v>
      </c>
      <c r="BV102" t="s">
        <v>397</v>
      </c>
      <c r="BW102" t="s">
        <v>397</v>
      </c>
      <c r="CB102" s="18"/>
      <c r="CD102" s="18"/>
      <c r="CE102" s="18"/>
      <c r="CH102" s="18"/>
      <c r="CJ102" s="18"/>
      <c r="CU102" s="18"/>
      <c r="CV102" t="s">
        <v>397</v>
      </c>
      <c r="CW102" t="s">
        <v>397</v>
      </c>
      <c r="CX102" t="s">
        <v>397</v>
      </c>
      <c r="CY102" s="25" t="s">
        <v>397</v>
      </c>
    </row>
    <row r="103" spans="1:103" x14ac:dyDescent="0.25">
      <c r="A103">
        <v>105</v>
      </c>
      <c r="B103">
        <v>16</v>
      </c>
      <c r="C103" s="25" t="s">
        <v>47</v>
      </c>
      <c r="D103" s="12">
        <v>12.21</v>
      </c>
      <c r="E103" s="14"/>
      <c r="F103" s="7" t="str">
        <f t="shared" si="16"/>
        <v>X</v>
      </c>
      <c r="G103" s="7">
        <f t="shared" si="17"/>
        <v>12.21</v>
      </c>
      <c r="H103" s="16">
        <f t="shared" si="18"/>
        <v>12.21</v>
      </c>
      <c r="I103" s="11" t="str">
        <f t="shared" si="19"/>
        <v>X</v>
      </c>
      <c r="J103" s="39" t="str">
        <f t="shared" si="20"/>
        <v>X</v>
      </c>
      <c r="K103" s="39" t="str">
        <f t="shared" si="13"/>
        <v>X</v>
      </c>
      <c r="L103" s="39" t="str">
        <f t="shared" si="14"/>
        <v>X</v>
      </c>
      <c r="M103" s="39" t="str">
        <f t="shared" si="21"/>
        <v>X</v>
      </c>
      <c r="N103" s="42">
        <v>1</v>
      </c>
      <c r="O103" s="8">
        <v>0</v>
      </c>
      <c r="P103" s="9">
        <v>0</v>
      </c>
      <c r="Q103" s="9">
        <v>0</v>
      </c>
      <c r="R103" s="8">
        <v>0</v>
      </c>
      <c r="S103" s="9">
        <v>0</v>
      </c>
      <c r="T103" s="9">
        <v>0</v>
      </c>
      <c r="U103" s="8">
        <v>0</v>
      </c>
      <c r="V103" s="9">
        <v>0</v>
      </c>
      <c r="W103" s="9">
        <v>0</v>
      </c>
      <c r="X103" s="9">
        <v>0</v>
      </c>
      <c r="Y103" s="8">
        <v>0</v>
      </c>
      <c r="Z103" s="9">
        <v>0</v>
      </c>
      <c r="AA103" s="8"/>
      <c r="AC103" s="8"/>
      <c r="AJ103" s="9">
        <f t="shared" si="22"/>
        <v>-1</v>
      </c>
      <c r="AK103" s="7">
        <v>6.4</v>
      </c>
      <c r="AO103" s="8"/>
      <c r="AQ103" s="31"/>
      <c r="AT103" s="31"/>
      <c r="AU103" s="21">
        <v>1998</v>
      </c>
      <c r="AV103" s="23">
        <f t="shared" si="15"/>
        <v>3.3005954838899636</v>
      </c>
      <c r="BB103" s="18"/>
      <c r="BD103" s="54"/>
      <c r="BF103" s="18"/>
      <c r="BH103" s="18"/>
      <c r="BJ103" s="18"/>
      <c r="BK103" s="18" t="s">
        <v>45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 s="18">
        <v>0</v>
      </c>
      <c r="BS103">
        <v>0</v>
      </c>
      <c r="BT103">
        <v>1</v>
      </c>
      <c r="BU103" s="18">
        <v>0</v>
      </c>
      <c r="BV103" t="s">
        <v>397</v>
      </c>
      <c r="BW103" t="s">
        <v>397</v>
      </c>
      <c r="CB103" s="18"/>
      <c r="CD103" s="18"/>
      <c r="CE103" s="18"/>
      <c r="CH103" s="18"/>
      <c r="CJ103" s="18"/>
      <c r="CU103" s="18"/>
      <c r="CV103" t="s">
        <v>397</v>
      </c>
      <c r="CW103" t="s">
        <v>397</v>
      </c>
      <c r="CX103" t="s">
        <v>397</v>
      </c>
      <c r="CY103" s="25" t="s">
        <v>397</v>
      </c>
    </row>
    <row r="104" spans="1:103" x14ac:dyDescent="0.25">
      <c r="A104">
        <v>106</v>
      </c>
      <c r="B104">
        <v>16</v>
      </c>
      <c r="C104" s="25" t="s">
        <v>47</v>
      </c>
      <c r="D104" s="12">
        <v>5.96</v>
      </c>
      <c r="E104" s="14"/>
      <c r="F104" s="7" t="str">
        <f t="shared" si="16"/>
        <v>X</v>
      </c>
      <c r="G104" s="7">
        <f t="shared" si="17"/>
        <v>5.96</v>
      </c>
      <c r="H104" s="16">
        <f t="shared" si="18"/>
        <v>5.96</v>
      </c>
      <c r="I104" s="11" t="str">
        <f t="shared" si="19"/>
        <v>X</v>
      </c>
      <c r="J104" s="39" t="str">
        <f t="shared" si="20"/>
        <v>X</v>
      </c>
      <c r="K104" s="39" t="str">
        <f t="shared" si="13"/>
        <v>X</v>
      </c>
      <c r="L104" s="39" t="str">
        <f t="shared" si="14"/>
        <v>X</v>
      </c>
      <c r="M104" s="39" t="str">
        <f t="shared" si="21"/>
        <v>X</v>
      </c>
      <c r="N104" s="42">
        <v>1</v>
      </c>
      <c r="O104" s="8">
        <v>0</v>
      </c>
      <c r="P104" s="9">
        <v>0</v>
      </c>
      <c r="Q104" s="9">
        <v>0</v>
      </c>
      <c r="R104" s="8">
        <v>0</v>
      </c>
      <c r="S104" s="9">
        <v>0</v>
      </c>
      <c r="T104" s="9">
        <v>0</v>
      </c>
      <c r="U104" s="8">
        <v>0</v>
      </c>
      <c r="V104" s="9">
        <v>0</v>
      </c>
      <c r="W104" s="9">
        <v>0</v>
      </c>
      <c r="X104" s="9">
        <v>0</v>
      </c>
      <c r="Y104" s="8">
        <v>0</v>
      </c>
      <c r="Z104" s="9">
        <v>0</v>
      </c>
      <c r="AA104" s="8"/>
      <c r="AC104" s="8"/>
      <c r="AJ104" s="9">
        <f t="shared" si="22"/>
        <v>-1</v>
      </c>
      <c r="AK104" s="7">
        <v>5</v>
      </c>
      <c r="AO104" s="8"/>
      <c r="AQ104" s="31"/>
      <c r="AT104" s="31"/>
      <c r="AU104" s="21">
        <v>1995</v>
      </c>
      <c r="AV104" s="23">
        <f t="shared" si="15"/>
        <v>3.2999429000227671</v>
      </c>
      <c r="BB104" s="18"/>
      <c r="BD104" s="54"/>
      <c r="BF104" s="18"/>
      <c r="BH104" s="18"/>
      <c r="BJ104" s="18"/>
      <c r="BK104" s="18" t="s">
        <v>58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 s="18">
        <v>1</v>
      </c>
      <c r="BS104">
        <v>0</v>
      </c>
      <c r="BT104">
        <v>1</v>
      </c>
      <c r="BU104" s="18">
        <v>0</v>
      </c>
      <c r="BV104" t="s">
        <v>397</v>
      </c>
      <c r="BW104" t="s">
        <v>397</v>
      </c>
      <c r="CB104" s="18"/>
      <c r="CD104" s="18"/>
      <c r="CE104" s="18"/>
      <c r="CH104" s="18"/>
      <c r="CJ104" s="18"/>
      <c r="CU104" s="18"/>
      <c r="CV104" t="s">
        <v>397</v>
      </c>
      <c r="CW104" t="s">
        <v>397</v>
      </c>
      <c r="CX104" t="s">
        <v>397</v>
      </c>
      <c r="CY104" s="25" t="s">
        <v>397</v>
      </c>
    </row>
    <row r="105" spans="1:103" x14ac:dyDescent="0.25">
      <c r="A105">
        <v>107</v>
      </c>
      <c r="B105">
        <v>16</v>
      </c>
      <c r="C105" s="25" t="s">
        <v>47</v>
      </c>
      <c r="D105" s="12">
        <v>8.5</v>
      </c>
      <c r="E105" s="14"/>
      <c r="F105" s="7" t="str">
        <f t="shared" si="16"/>
        <v>X</v>
      </c>
      <c r="G105" s="7">
        <f t="shared" si="17"/>
        <v>8.5</v>
      </c>
      <c r="H105" s="16">
        <f t="shared" si="18"/>
        <v>8.5</v>
      </c>
      <c r="I105" s="11" t="str">
        <f t="shared" si="19"/>
        <v>X</v>
      </c>
      <c r="J105" s="39" t="str">
        <f t="shared" si="20"/>
        <v>X</v>
      </c>
      <c r="K105" s="39" t="str">
        <f t="shared" si="13"/>
        <v>X</v>
      </c>
      <c r="L105" s="39" t="str">
        <f t="shared" si="14"/>
        <v>X</v>
      </c>
      <c r="M105" s="39" t="str">
        <f t="shared" si="21"/>
        <v>X</v>
      </c>
      <c r="N105" s="42">
        <v>1</v>
      </c>
      <c r="O105" s="8">
        <v>0</v>
      </c>
      <c r="P105" s="9">
        <v>0</v>
      </c>
      <c r="Q105" s="9">
        <v>0</v>
      </c>
      <c r="R105" s="8">
        <v>0</v>
      </c>
      <c r="S105" s="9">
        <v>0</v>
      </c>
      <c r="T105" s="9">
        <v>0</v>
      </c>
      <c r="U105" s="8">
        <v>0</v>
      </c>
      <c r="V105" s="9">
        <v>0</v>
      </c>
      <c r="W105" s="9">
        <v>0</v>
      </c>
      <c r="X105" s="9">
        <v>0</v>
      </c>
      <c r="Y105" s="8">
        <v>0</v>
      </c>
      <c r="Z105" s="9">
        <v>0</v>
      </c>
      <c r="AA105" s="8"/>
      <c r="AC105" s="8"/>
      <c r="AJ105" s="9">
        <f t="shared" si="22"/>
        <v>-1</v>
      </c>
      <c r="AK105" s="7">
        <v>8.1</v>
      </c>
      <c r="AO105" s="8"/>
      <c r="AQ105" s="31"/>
      <c r="AT105" s="31"/>
      <c r="AU105" s="21">
        <v>1992</v>
      </c>
      <c r="AV105" s="23">
        <f t="shared" si="15"/>
        <v>3.2992893340876801</v>
      </c>
      <c r="BB105" s="18"/>
      <c r="BD105" s="54"/>
      <c r="BF105" s="18"/>
      <c r="BH105" s="18"/>
      <c r="BJ105" s="18"/>
      <c r="BK105" s="18" t="s">
        <v>71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 s="18">
        <v>0</v>
      </c>
      <c r="BS105">
        <v>0</v>
      </c>
      <c r="BT105">
        <v>1</v>
      </c>
      <c r="BU105" s="18">
        <v>0</v>
      </c>
      <c r="BV105" t="s">
        <v>397</v>
      </c>
      <c r="BW105" t="s">
        <v>397</v>
      </c>
      <c r="CB105" s="18"/>
      <c r="CD105" s="18"/>
      <c r="CE105" s="18"/>
      <c r="CH105" s="18"/>
      <c r="CJ105" s="18"/>
      <c r="CU105" s="18"/>
      <c r="CV105" t="s">
        <v>397</v>
      </c>
      <c r="CW105" t="s">
        <v>397</v>
      </c>
      <c r="CX105" t="s">
        <v>397</v>
      </c>
      <c r="CY105" s="25" t="s">
        <v>397</v>
      </c>
    </row>
    <row r="106" spans="1:103" x14ac:dyDescent="0.25">
      <c r="A106">
        <v>108</v>
      </c>
      <c r="B106">
        <v>16</v>
      </c>
      <c r="C106" s="25" t="s">
        <v>47</v>
      </c>
      <c r="D106" s="12">
        <v>5.2</v>
      </c>
      <c r="E106" s="14"/>
      <c r="F106" s="7" t="str">
        <f t="shared" si="16"/>
        <v>X</v>
      </c>
      <c r="G106" s="7">
        <f t="shared" si="17"/>
        <v>5.2</v>
      </c>
      <c r="H106" s="16">
        <f t="shared" si="18"/>
        <v>5.2</v>
      </c>
      <c r="I106" s="11" t="str">
        <f t="shared" si="19"/>
        <v>X</v>
      </c>
      <c r="J106" s="39" t="str">
        <f t="shared" si="20"/>
        <v>X</v>
      </c>
      <c r="K106" s="39" t="str">
        <f t="shared" si="13"/>
        <v>X</v>
      </c>
      <c r="L106" s="39" t="str">
        <f t="shared" si="14"/>
        <v>X</v>
      </c>
      <c r="M106" s="39" t="str">
        <f t="shared" si="21"/>
        <v>X</v>
      </c>
      <c r="N106" s="42">
        <v>1</v>
      </c>
      <c r="O106" s="8">
        <v>0</v>
      </c>
      <c r="P106" s="9">
        <v>0</v>
      </c>
      <c r="Q106" s="9">
        <v>0</v>
      </c>
      <c r="R106" s="8">
        <v>0</v>
      </c>
      <c r="S106" s="9">
        <v>0</v>
      </c>
      <c r="T106" s="9">
        <v>0</v>
      </c>
      <c r="U106" s="8">
        <v>0</v>
      </c>
      <c r="V106" s="9">
        <v>0</v>
      </c>
      <c r="W106" s="9">
        <v>0</v>
      </c>
      <c r="X106" s="9">
        <v>0</v>
      </c>
      <c r="Y106" s="8">
        <v>0</v>
      </c>
      <c r="Z106" s="9">
        <v>0</v>
      </c>
      <c r="AA106" s="8"/>
      <c r="AC106" s="8"/>
      <c r="AJ106" s="9">
        <f t="shared" si="22"/>
        <v>-1</v>
      </c>
      <c r="AK106" s="7">
        <v>9.6</v>
      </c>
      <c r="AO106" s="8"/>
      <c r="AQ106" s="31"/>
      <c r="AT106" s="31"/>
      <c r="AU106" s="21">
        <v>1994</v>
      </c>
      <c r="AV106" s="23">
        <f t="shared" si="15"/>
        <v>3.2997251539756367</v>
      </c>
      <c r="BB106" s="18"/>
      <c r="BD106" s="54"/>
      <c r="BF106" s="18"/>
      <c r="BH106" s="18"/>
      <c r="BJ106" s="18"/>
      <c r="BK106" s="18" t="s">
        <v>80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 s="18">
        <v>0</v>
      </c>
      <c r="BS106">
        <v>1</v>
      </c>
      <c r="BT106">
        <v>0</v>
      </c>
      <c r="BU106" s="18">
        <v>0</v>
      </c>
      <c r="BV106" t="s">
        <v>397</v>
      </c>
      <c r="BW106" t="s">
        <v>397</v>
      </c>
      <c r="CB106" s="18"/>
      <c r="CD106" s="18"/>
      <c r="CE106" s="18"/>
      <c r="CH106" s="18"/>
      <c r="CJ106" s="18"/>
      <c r="CU106" s="18"/>
      <c r="CV106" t="s">
        <v>397</v>
      </c>
      <c r="CW106" t="s">
        <v>397</v>
      </c>
      <c r="CX106" t="s">
        <v>397</v>
      </c>
      <c r="CY106" s="25" t="s">
        <v>397</v>
      </c>
    </row>
    <row r="107" spans="1:103" x14ac:dyDescent="0.25">
      <c r="A107">
        <v>109</v>
      </c>
      <c r="B107">
        <v>16</v>
      </c>
      <c r="C107" s="25" t="s">
        <v>47</v>
      </c>
      <c r="D107" s="12">
        <v>3.28</v>
      </c>
      <c r="E107" s="14"/>
      <c r="F107" s="7" t="str">
        <f t="shared" si="16"/>
        <v>X</v>
      </c>
      <c r="G107" s="7">
        <f t="shared" si="17"/>
        <v>3.28</v>
      </c>
      <c r="H107" s="16">
        <f t="shared" si="18"/>
        <v>3.28</v>
      </c>
      <c r="I107" s="11" t="str">
        <f t="shared" si="19"/>
        <v>X</v>
      </c>
      <c r="J107" s="39" t="str">
        <f t="shared" si="20"/>
        <v>X</v>
      </c>
      <c r="K107" s="39" t="str">
        <f t="shared" si="13"/>
        <v>X</v>
      </c>
      <c r="L107" s="39" t="str">
        <f t="shared" si="14"/>
        <v>X</v>
      </c>
      <c r="M107" s="39" t="str">
        <f t="shared" si="21"/>
        <v>X</v>
      </c>
      <c r="N107" s="42">
        <v>1</v>
      </c>
      <c r="O107" s="8">
        <v>0</v>
      </c>
      <c r="P107" s="9">
        <v>0</v>
      </c>
      <c r="Q107" s="9">
        <v>0</v>
      </c>
      <c r="R107" s="8">
        <v>0</v>
      </c>
      <c r="S107" s="9">
        <v>0</v>
      </c>
      <c r="T107" s="9">
        <v>0</v>
      </c>
      <c r="U107" s="8">
        <v>0</v>
      </c>
      <c r="V107" s="9">
        <v>0</v>
      </c>
      <c r="W107" s="9">
        <v>0</v>
      </c>
      <c r="X107" s="9">
        <v>0</v>
      </c>
      <c r="Y107" s="8">
        <v>0</v>
      </c>
      <c r="Z107" s="9">
        <v>0</v>
      </c>
      <c r="AA107" s="8"/>
      <c r="AC107" s="8"/>
      <c r="AJ107" s="9">
        <f t="shared" si="22"/>
        <v>-1</v>
      </c>
      <c r="AK107" s="7">
        <v>6</v>
      </c>
      <c r="AO107" s="8"/>
      <c r="AQ107" s="31"/>
      <c r="AT107" s="31"/>
      <c r="AU107" s="21">
        <v>1997</v>
      </c>
      <c r="AV107" s="23">
        <f t="shared" si="15"/>
        <v>3.3003780648707024</v>
      </c>
      <c r="BB107" s="18"/>
      <c r="BD107" s="54"/>
      <c r="BF107" s="18"/>
      <c r="BH107" s="18"/>
      <c r="BJ107" s="18"/>
      <c r="BK107" s="18" t="s">
        <v>104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 s="18">
        <v>1</v>
      </c>
      <c r="BS107">
        <v>0</v>
      </c>
      <c r="BT107">
        <v>0</v>
      </c>
      <c r="BU107" s="18">
        <v>1</v>
      </c>
      <c r="BV107" t="s">
        <v>397</v>
      </c>
      <c r="BW107" t="s">
        <v>397</v>
      </c>
      <c r="CB107" s="18"/>
      <c r="CD107" s="18"/>
      <c r="CE107" s="18"/>
      <c r="CH107" s="18"/>
      <c r="CJ107" s="18"/>
      <c r="CU107" s="18"/>
      <c r="CV107" t="s">
        <v>397</v>
      </c>
      <c r="CW107" t="s">
        <v>397</v>
      </c>
      <c r="CX107" t="s">
        <v>397</v>
      </c>
      <c r="CY107" s="25" t="s">
        <v>397</v>
      </c>
    </row>
    <row r="108" spans="1:103" x14ac:dyDescent="0.25">
      <c r="A108">
        <v>110</v>
      </c>
      <c r="B108">
        <v>16</v>
      </c>
      <c r="C108" s="25" t="s">
        <v>47</v>
      </c>
      <c r="D108" s="12">
        <v>8.8000000000000007</v>
      </c>
      <c r="E108" s="14"/>
      <c r="F108" s="7" t="str">
        <f t="shared" si="16"/>
        <v>X</v>
      </c>
      <c r="G108" s="7">
        <f t="shared" si="17"/>
        <v>8.8000000000000007</v>
      </c>
      <c r="H108" s="16">
        <f t="shared" si="18"/>
        <v>8.8000000000000007</v>
      </c>
      <c r="I108" s="11" t="str">
        <f t="shared" si="19"/>
        <v>X</v>
      </c>
      <c r="J108" s="39" t="str">
        <f t="shared" si="20"/>
        <v>X</v>
      </c>
      <c r="K108" s="39" t="str">
        <f t="shared" si="13"/>
        <v>X</v>
      </c>
      <c r="L108" s="39" t="str">
        <f t="shared" si="14"/>
        <v>X</v>
      </c>
      <c r="M108" s="39" t="str">
        <f t="shared" si="21"/>
        <v>X</v>
      </c>
      <c r="N108" s="42">
        <v>1</v>
      </c>
      <c r="O108" s="8">
        <v>0</v>
      </c>
      <c r="P108" s="9">
        <v>0</v>
      </c>
      <c r="Q108" s="9">
        <v>0</v>
      </c>
      <c r="R108" s="8">
        <v>0</v>
      </c>
      <c r="S108" s="9">
        <v>0</v>
      </c>
      <c r="T108" s="9">
        <v>0</v>
      </c>
      <c r="U108" s="8">
        <v>0</v>
      </c>
      <c r="V108" s="9">
        <v>0</v>
      </c>
      <c r="W108" s="9">
        <v>0</v>
      </c>
      <c r="X108" s="9">
        <v>0</v>
      </c>
      <c r="Y108" s="8">
        <v>0</v>
      </c>
      <c r="Z108" s="9">
        <v>0</v>
      </c>
      <c r="AA108" s="8"/>
      <c r="AC108" s="8"/>
      <c r="AJ108" s="9">
        <f t="shared" si="22"/>
        <v>-1</v>
      </c>
      <c r="AK108" s="7">
        <v>6.4</v>
      </c>
      <c r="AO108" s="8"/>
      <c r="AQ108" s="31"/>
      <c r="AT108" s="31"/>
      <c r="AU108" s="21">
        <v>1999</v>
      </c>
      <c r="AV108" s="23">
        <f t="shared" si="15"/>
        <v>3.3008127941181171</v>
      </c>
      <c r="BB108" s="18"/>
      <c r="BD108" s="54"/>
      <c r="BF108" s="18"/>
      <c r="BH108" s="18"/>
      <c r="BJ108" s="18"/>
      <c r="BK108" s="18" t="s">
        <v>118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 s="18">
        <v>1</v>
      </c>
      <c r="BS108">
        <v>0</v>
      </c>
      <c r="BT108">
        <v>0</v>
      </c>
      <c r="BU108" s="18">
        <v>1</v>
      </c>
      <c r="BV108" t="s">
        <v>397</v>
      </c>
      <c r="BW108" t="s">
        <v>397</v>
      </c>
      <c r="CB108" s="18"/>
      <c r="CD108" s="18"/>
      <c r="CE108" s="18"/>
      <c r="CH108" s="18"/>
      <c r="CJ108" s="18"/>
      <c r="CU108" s="18"/>
      <c r="CV108" t="s">
        <v>397</v>
      </c>
      <c r="CW108" t="s">
        <v>397</v>
      </c>
      <c r="CX108" t="s">
        <v>397</v>
      </c>
      <c r="CY108" s="25" t="s">
        <v>397</v>
      </c>
    </row>
    <row r="109" spans="1:103" x14ac:dyDescent="0.25">
      <c r="A109">
        <v>111</v>
      </c>
      <c r="B109">
        <v>16</v>
      </c>
      <c r="C109" s="25" t="s">
        <v>47</v>
      </c>
      <c r="D109" s="12">
        <v>13.2</v>
      </c>
      <c r="E109" s="14"/>
      <c r="F109" s="7" t="str">
        <f t="shared" si="16"/>
        <v>X</v>
      </c>
      <c r="G109" s="7">
        <f t="shared" si="17"/>
        <v>13.2</v>
      </c>
      <c r="H109" s="16">
        <f t="shared" si="18"/>
        <v>13.2</v>
      </c>
      <c r="I109" s="11" t="str">
        <f t="shared" si="19"/>
        <v>X</v>
      </c>
      <c r="J109" s="39" t="str">
        <f t="shared" si="20"/>
        <v>X</v>
      </c>
      <c r="K109" s="39" t="str">
        <f t="shared" si="13"/>
        <v>X</v>
      </c>
      <c r="L109" s="39" t="str">
        <f t="shared" si="14"/>
        <v>X</v>
      </c>
      <c r="M109" s="39" t="str">
        <f t="shared" si="21"/>
        <v>X</v>
      </c>
      <c r="N109" s="42">
        <v>1</v>
      </c>
      <c r="O109" s="8">
        <v>0</v>
      </c>
      <c r="P109" s="9">
        <v>0</v>
      </c>
      <c r="Q109" s="9">
        <v>0</v>
      </c>
      <c r="R109" s="8">
        <v>0</v>
      </c>
      <c r="S109" s="9">
        <v>0</v>
      </c>
      <c r="T109" s="9">
        <v>0</v>
      </c>
      <c r="U109" s="8">
        <v>0</v>
      </c>
      <c r="V109" s="9">
        <v>0</v>
      </c>
      <c r="W109" s="9">
        <v>0</v>
      </c>
      <c r="X109" s="9">
        <v>0</v>
      </c>
      <c r="Y109" s="8">
        <v>0</v>
      </c>
      <c r="Z109" s="9">
        <v>0</v>
      </c>
      <c r="AA109" s="8"/>
      <c r="AC109" s="8"/>
      <c r="AJ109" s="9">
        <f t="shared" si="22"/>
        <v>-1</v>
      </c>
      <c r="AK109" s="7">
        <v>6.2</v>
      </c>
      <c r="AO109" s="8"/>
      <c r="AQ109" s="31"/>
      <c r="AT109" s="31"/>
      <c r="AU109" s="21">
        <v>1995</v>
      </c>
      <c r="AV109" s="23">
        <f t="shared" si="15"/>
        <v>3.2999429000227671</v>
      </c>
      <c r="BB109" s="18"/>
      <c r="BD109" s="54"/>
      <c r="BF109" s="18"/>
      <c r="BH109" s="18"/>
      <c r="BJ109" s="18"/>
      <c r="BK109" s="18" t="s">
        <v>164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 s="18">
        <v>1</v>
      </c>
      <c r="BS109">
        <v>0</v>
      </c>
      <c r="BT109">
        <v>1</v>
      </c>
      <c r="BU109" s="18">
        <v>0</v>
      </c>
      <c r="BV109" t="s">
        <v>397</v>
      </c>
      <c r="BW109" t="s">
        <v>397</v>
      </c>
      <c r="CB109" s="18"/>
      <c r="CD109" s="18"/>
      <c r="CE109" s="18"/>
      <c r="CH109" s="18"/>
      <c r="CJ109" s="18"/>
      <c r="CU109" s="18"/>
      <c r="CV109" t="s">
        <v>397</v>
      </c>
      <c r="CW109" t="s">
        <v>397</v>
      </c>
      <c r="CX109" t="s">
        <v>397</v>
      </c>
      <c r="CY109" s="25" t="s">
        <v>397</v>
      </c>
    </row>
    <row r="110" spans="1:103" x14ac:dyDescent="0.25">
      <c r="A110">
        <v>112</v>
      </c>
      <c r="B110">
        <v>16</v>
      </c>
      <c r="C110" s="25" t="s">
        <v>47</v>
      </c>
      <c r="D110" s="12">
        <v>35.31</v>
      </c>
      <c r="E110" s="14"/>
      <c r="F110" s="7" t="str">
        <f t="shared" si="16"/>
        <v>X</v>
      </c>
      <c r="G110" s="7">
        <f t="shared" si="17"/>
        <v>35.31</v>
      </c>
      <c r="H110" s="16">
        <f t="shared" si="18"/>
        <v>35.31</v>
      </c>
      <c r="I110" s="11" t="str">
        <f t="shared" si="19"/>
        <v>X</v>
      </c>
      <c r="J110" s="39" t="str">
        <f t="shared" si="20"/>
        <v>X</v>
      </c>
      <c r="K110" s="39" t="str">
        <f t="shared" si="13"/>
        <v>X</v>
      </c>
      <c r="L110" s="39" t="str">
        <f t="shared" si="14"/>
        <v>X</v>
      </c>
      <c r="M110" s="39" t="str">
        <f t="shared" si="21"/>
        <v>X</v>
      </c>
      <c r="N110" s="42">
        <v>1</v>
      </c>
      <c r="O110" s="8">
        <v>0</v>
      </c>
      <c r="P110" s="9">
        <v>0</v>
      </c>
      <c r="Q110" s="9">
        <v>0</v>
      </c>
      <c r="R110" s="8">
        <v>0</v>
      </c>
      <c r="S110" s="9">
        <v>0</v>
      </c>
      <c r="T110" s="9">
        <v>0</v>
      </c>
      <c r="U110" s="8">
        <v>0</v>
      </c>
      <c r="V110" s="9">
        <v>0</v>
      </c>
      <c r="W110" s="9">
        <v>0</v>
      </c>
      <c r="X110" s="9">
        <v>0</v>
      </c>
      <c r="Y110" s="8">
        <v>0</v>
      </c>
      <c r="Z110" s="9">
        <v>0</v>
      </c>
      <c r="AA110" s="8"/>
      <c r="AC110" s="8"/>
      <c r="AJ110" s="9">
        <f t="shared" si="22"/>
        <v>-1</v>
      </c>
      <c r="AK110" s="7">
        <v>7.7</v>
      </c>
      <c r="AO110" s="8"/>
      <c r="AQ110" s="31"/>
      <c r="AT110" s="31"/>
      <c r="AU110" s="21">
        <v>1997</v>
      </c>
      <c r="AV110" s="23">
        <f t="shared" si="15"/>
        <v>3.3003780648707024</v>
      </c>
      <c r="BB110" s="18"/>
      <c r="BD110" s="54"/>
      <c r="BF110" s="18"/>
      <c r="BH110" s="18"/>
      <c r="BJ110" s="18"/>
      <c r="BK110" s="18" t="s">
        <v>187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 s="18">
        <v>0</v>
      </c>
      <c r="BS110">
        <v>0</v>
      </c>
      <c r="BT110">
        <v>1</v>
      </c>
      <c r="BU110" s="18">
        <v>0</v>
      </c>
      <c r="BV110" t="s">
        <v>397</v>
      </c>
      <c r="BW110" t="s">
        <v>397</v>
      </c>
      <c r="CB110" s="18"/>
      <c r="CD110" s="18"/>
      <c r="CE110" s="18"/>
      <c r="CH110" s="18"/>
      <c r="CJ110" s="18"/>
      <c r="CU110" s="18"/>
      <c r="CV110" t="s">
        <v>397</v>
      </c>
      <c r="CW110" t="s">
        <v>397</v>
      </c>
      <c r="CX110" t="s">
        <v>397</v>
      </c>
      <c r="CY110" s="25" t="s">
        <v>397</v>
      </c>
    </row>
    <row r="111" spans="1:103" x14ac:dyDescent="0.25">
      <c r="A111">
        <v>113</v>
      </c>
      <c r="B111">
        <v>16</v>
      </c>
      <c r="C111" s="25" t="s">
        <v>47</v>
      </c>
      <c r="D111" s="12">
        <v>10.27</v>
      </c>
      <c r="E111" s="14"/>
      <c r="F111" s="7" t="str">
        <f t="shared" si="16"/>
        <v>X</v>
      </c>
      <c r="G111" s="7">
        <f t="shared" si="17"/>
        <v>10.27</v>
      </c>
      <c r="H111" s="16">
        <f t="shared" si="18"/>
        <v>10.27</v>
      </c>
      <c r="I111" s="11" t="str">
        <f t="shared" si="19"/>
        <v>X</v>
      </c>
      <c r="J111" s="39" t="str">
        <f t="shared" si="20"/>
        <v>X</v>
      </c>
      <c r="K111" s="39" t="str">
        <f t="shared" si="13"/>
        <v>X</v>
      </c>
      <c r="L111" s="39" t="str">
        <f t="shared" si="14"/>
        <v>X</v>
      </c>
      <c r="M111" s="39" t="str">
        <f t="shared" si="21"/>
        <v>X</v>
      </c>
      <c r="N111" s="42">
        <v>1</v>
      </c>
      <c r="O111" s="8">
        <v>0</v>
      </c>
      <c r="P111" s="9">
        <v>0</v>
      </c>
      <c r="Q111" s="9">
        <v>0</v>
      </c>
      <c r="R111" s="8">
        <v>0</v>
      </c>
      <c r="S111" s="9">
        <v>0</v>
      </c>
      <c r="T111" s="9">
        <v>0</v>
      </c>
      <c r="U111" s="8">
        <v>0</v>
      </c>
      <c r="V111" s="9">
        <v>0</v>
      </c>
      <c r="W111" s="9">
        <v>0</v>
      </c>
      <c r="X111" s="9">
        <v>0</v>
      </c>
      <c r="Y111" s="8">
        <v>0</v>
      </c>
      <c r="Z111" s="9">
        <v>0</v>
      </c>
      <c r="AA111" s="8"/>
      <c r="AC111" s="8"/>
      <c r="AJ111" s="9">
        <f t="shared" si="22"/>
        <v>-1</v>
      </c>
      <c r="AK111" s="7">
        <v>8.1</v>
      </c>
      <c r="AO111" s="8"/>
      <c r="AQ111" s="31"/>
      <c r="AT111" s="31"/>
      <c r="AU111" s="21">
        <v>1993</v>
      </c>
      <c r="AV111" s="23">
        <f t="shared" si="15"/>
        <v>3.2995072987004876</v>
      </c>
      <c r="BB111" s="18"/>
      <c r="BD111" s="54"/>
      <c r="BF111" s="18"/>
      <c r="BH111" s="18"/>
      <c r="BJ111" s="18"/>
      <c r="BK111" s="18" t="s">
        <v>257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 s="18">
        <v>1</v>
      </c>
      <c r="BS111">
        <v>0</v>
      </c>
      <c r="BT111">
        <v>1</v>
      </c>
      <c r="BU111" s="18">
        <v>0</v>
      </c>
      <c r="BV111" t="s">
        <v>397</v>
      </c>
      <c r="BW111" t="s">
        <v>397</v>
      </c>
      <c r="CB111" s="18"/>
      <c r="CD111" s="18"/>
      <c r="CE111" s="18"/>
      <c r="CH111" s="18"/>
      <c r="CJ111" s="18"/>
      <c r="CU111" s="18"/>
      <c r="CV111" t="s">
        <v>397</v>
      </c>
      <c r="CW111" t="s">
        <v>397</v>
      </c>
      <c r="CX111" t="s">
        <v>397</v>
      </c>
      <c r="CY111" s="25" t="s">
        <v>397</v>
      </c>
    </row>
    <row r="112" spans="1:103" x14ac:dyDescent="0.25">
      <c r="A112">
        <v>114</v>
      </c>
      <c r="B112">
        <v>16</v>
      </c>
      <c r="C112" s="25" t="s">
        <v>47</v>
      </c>
      <c r="D112" s="12">
        <v>19.010000000000002</v>
      </c>
      <c r="E112" s="14"/>
      <c r="F112" s="7" t="str">
        <f t="shared" si="16"/>
        <v>X</v>
      </c>
      <c r="G112" s="7">
        <f t="shared" si="17"/>
        <v>19.010000000000002</v>
      </c>
      <c r="H112" s="16">
        <f t="shared" si="18"/>
        <v>19.010000000000002</v>
      </c>
      <c r="I112" s="11" t="str">
        <f t="shared" si="19"/>
        <v>X</v>
      </c>
      <c r="J112" s="39" t="str">
        <f t="shared" si="20"/>
        <v>X</v>
      </c>
      <c r="K112" s="39" t="str">
        <f t="shared" si="13"/>
        <v>X</v>
      </c>
      <c r="L112" s="39" t="str">
        <f t="shared" si="14"/>
        <v>X</v>
      </c>
      <c r="M112" s="39" t="str">
        <f t="shared" si="21"/>
        <v>X</v>
      </c>
      <c r="N112" s="42">
        <v>1</v>
      </c>
      <c r="O112" s="8">
        <v>0</v>
      </c>
      <c r="P112" s="9">
        <v>0</v>
      </c>
      <c r="Q112" s="9">
        <v>0</v>
      </c>
      <c r="R112" s="8">
        <v>0</v>
      </c>
      <c r="S112" s="9">
        <v>0</v>
      </c>
      <c r="T112" s="9">
        <v>0</v>
      </c>
      <c r="U112" s="8">
        <v>0</v>
      </c>
      <c r="V112" s="9">
        <v>0</v>
      </c>
      <c r="W112" s="9">
        <v>0</v>
      </c>
      <c r="X112" s="9">
        <v>0</v>
      </c>
      <c r="Y112" s="8">
        <v>0</v>
      </c>
      <c r="Z112" s="9">
        <v>0</v>
      </c>
      <c r="AA112" s="8"/>
      <c r="AC112" s="8"/>
      <c r="AJ112" s="9">
        <f t="shared" si="22"/>
        <v>-1</v>
      </c>
      <c r="AK112" s="7">
        <v>10.1</v>
      </c>
      <c r="AO112" s="8"/>
      <c r="AQ112" s="31"/>
      <c r="AT112" s="31"/>
      <c r="AU112" s="21">
        <v>1998</v>
      </c>
      <c r="AV112" s="23">
        <f t="shared" si="15"/>
        <v>3.3005954838899636</v>
      </c>
      <c r="BB112" s="18"/>
      <c r="BD112" s="54"/>
      <c r="BF112" s="18"/>
      <c r="BH112" s="18"/>
      <c r="BJ112" s="18"/>
      <c r="BK112" s="18" t="s">
        <v>274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 s="18">
        <v>0</v>
      </c>
      <c r="BS112">
        <v>1</v>
      </c>
      <c r="BT112">
        <v>0</v>
      </c>
      <c r="BU112" s="18">
        <v>0</v>
      </c>
      <c r="BV112" t="s">
        <v>397</v>
      </c>
      <c r="BW112" t="s">
        <v>397</v>
      </c>
      <c r="CB112" s="18"/>
      <c r="CD112" s="18"/>
      <c r="CE112" s="18"/>
      <c r="CH112" s="18"/>
      <c r="CJ112" s="18"/>
      <c r="CU112" s="18"/>
      <c r="CV112" t="s">
        <v>397</v>
      </c>
      <c r="CW112" t="s">
        <v>397</v>
      </c>
      <c r="CX112" t="s">
        <v>397</v>
      </c>
      <c r="CY112" s="25" t="s">
        <v>397</v>
      </c>
    </row>
    <row r="113" spans="1:103" x14ac:dyDescent="0.25">
      <c r="A113">
        <v>115</v>
      </c>
      <c r="B113">
        <v>16</v>
      </c>
      <c r="C113" s="25" t="s">
        <v>47</v>
      </c>
      <c r="D113" s="12">
        <v>13.84</v>
      </c>
      <c r="E113" s="14"/>
      <c r="F113" s="7" t="str">
        <f t="shared" si="16"/>
        <v>X</v>
      </c>
      <c r="G113" s="7">
        <f t="shared" si="17"/>
        <v>13.84</v>
      </c>
      <c r="H113" s="16">
        <f t="shared" si="18"/>
        <v>13.84</v>
      </c>
      <c r="I113" s="11" t="str">
        <f t="shared" si="19"/>
        <v>X</v>
      </c>
      <c r="J113" s="39" t="str">
        <f t="shared" si="20"/>
        <v>X</v>
      </c>
      <c r="K113" s="39" t="str">
        <f t="shared" si="13"/>
        <v>X</v>
      </c>
      <c r="L113" s="39" t="str">
        <f t="shared" si="14"/>
        <v>X</v>
      </c>
      <c r="M113" s="39" t="str">
        <f t="shared" si="21"/>
        <v>X</v>
      </c>
      <c r="N113" s="42">
        <v>1</v>
      </c>
      <c r="O113" s="8">
        <v>0</v>
      </c>
      <c r="P113" s="9">
        <v>0</v>
      </c>
      <c r="Q113" s="9">
        <v>0</v>
      </c>
      <c r="R113" s="8">
        <v>0</v>
      </c>
      <c r="S113" s="9">
        <v>0</v>
      </c>
      <c r="T113" s="9">
        <v>0</v>
      </c>
      <c r="U113" s="8">
        <v>0</v>
      </c>
      <c r="V113" s="9">
        <v>0</v>
      </c>
      <c r="W113" s="9">
        <v>0</v>
      </c>
      <c r="X113" s="9">
        <v>0</v>
      </c>
      <c r="Y113" s="8">
        <v>0</v>
      </c>
      <c r="Z113" s="9">
        <v>0</v>
      </c>
      <c r="AA113" s="8"/>
      <c r="AC113" s="8"/>
      <c r="AJ113" s="9">
        <f t="shared" si="22"/>
        <v>-1</v>
      </c>
      <c r="AK113" s="7">
        <v>4.0999999999999996</v>
      </c>
      <c r="AO113" s="8"/>
      <c r="AQ113" s="31"/>
      <c r="AT113" s="31"/>
      <c r="AU113" s="21">
        <v>1991</v>
      </c>
      <c r="AV113" s="23">
        <f t="shared" si="15"/>
        <v>3.2990712600274095</v>
      </c>
      <c r="BB113" s="18"/>
      <c r="BD113" s="54"/>
      <c r="BF113" s="18"/>
      <c r="BH113" s="18"/>
      <c r="BJ113" s="18"/>
      <c r="BK113" s="18" t="s">
        <v>278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 s="18">
        <v>1</v>
      </c>
      <c r="BS113">
        <v>0</v>
      </c>
      <c r="BT113">
        <v>0</v>
      </c>
      <c r="BU113" s="18">
        <v>1</v>
      </c>
      <c r="BV113" t="s">
        <v>397</v>
      </c>
      <c r="BW113" t="s">
        <v>397</v>
      </c>
      <c r="CB113" s="18"/>
      <c r="CD113" s="18"/>
      <c r="CE113" s="18"/>
      <c r="CH113" s="18"/>
      <c r="CJ113" s="18"/>
      <c r="CU113" s="18"/>
      <c r="CV113" t="s">
        <v>397</v>
      </c>
      <c r="CW113" t="s">
        <v>397</v>
      </c>
      <c r="CX113" t="s">
        <v>397</v>
      </c>
      <c r="CY113" s="25" t="s">
        <v>397</v>
      </c>
    </row>
    <row r="114" spans="1:103" x14ac:dyDescent="0.25">
      <c r="A114">
        <v>116</v>
      </c>
      <c r="B114">
        <v>16</v>
      </c>
      <c r="C114" s="25" t="s">
        <v>47</v>
      </c>
      <c r="D114" s="12">
        <v>10.65</v>
      </c>
      <c r="E114" s="14"/>
      <c r="F114" s="7" t="str">
        <f t="shared" si="16"/>
        <v>X</v>
      </c>
      <c r="G114" s="7">
        <f t="shared" si="17"/>
        <v>10.65</v>
      </c>
      <c r="H114" s="16">
        <f t="shared" si="18"/>
        <v>10.65</v>
      </c>
      <c r="I114" s="11" t="str">
        <f t="shared" si="19"/>
        <v>X</v>
      </c>
      <c r="J114" s="39" t="str">
        <f t="shared" si="20"/>
        <v>X</v>
      </c>
      <c r="K114" s="39" t="str">
        <f t="shared" si="13"/>
        <v>X</v>
      </c>
      <c r="L114" s="39" t="str">
        <f t="shared" si="14"/>
        <v>X</v>
      </c>
      <c r="M114" s="39" t="str">
        <f t="shared" si="21"/>
        <v>X</v>
      </c>
      <c r="N114" s="42">
        <v>1</v>
      </c>
      <c r="O114" s="8">
        <v>0</v>
      </c>
      <c r="P114" s="9">
        <v>0</v>
      </c>
      <c r="Q114" s="9">
        <v>0</v>
      </c>
      <c r="R114" s="8">
        <v>0</v>
      </c>
      <c r="S114" s="9">
        <v>0</v>
      </c>
      <c r="T114" s="9">
        <v>0</v>
      </c>
      <c r="U114" s="8">
        <v>0</v>
      </c>
      <c r="V114" s="9">
        <v>0</v>
      </c>
      <c r="W114" s="9">
        <v>0</v>
      </c>
      <c r="X114" s="9">
        <v>0</v>
      </c>
      <c r="Y114" s="8">
        <v>0</v>
      </c>
      <c r="Z114" s="9">
        <v>0</v>
      </c>
      <c r="AA114" s="8"/>
      <c r="AC114" s="8"/>
      <c r="AJ114" s="9">
        <f t="shared" si="22"/>
        <v>-1</v>
      </c>
      <c r="AK114" s="7">
        <v>6</v>
      </c>
      <c r="AO114" s="8"/>
      <c r="AQ114" s="31"/>
      <c r="AT114" s="31"/>
      <c r="AU114" s="21">
        <v>1995</v>
      </c>
      <c r="AV114" s="23">
        <f t="shared" si="15"/>
        <v>3.2999429000227671</v>
      </c>
      <c r="BB114" s="18"/>
      <c r="BD114" s="54"/>
      <c r="BF114" s="18"/>
      <c r="BH114" s="18"/>
      <c r="BJ114" s="18"/>
      <c r="BK114" s="18" t="s">
        <v>308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 s="18">
        <v>1</v>
      </c>
      <c r="BS114">
        <v>0</v>
      </c>
      <c r="BT114">
        <v>1</v>
      </c>
      <c r="BU114" s="18">
        <v>0</v>
      </c>
      <c r="BV114" t="s">
        <v>397</v>
      </c>
      <c r="BW114" t="s">
        <v>397</v>
      </c>
      <c r="CB114" s="18"/>
      <c r="CD114" s="18"/>
      <c r="CE114" s="18"/>
      <c r="CH114" s="18"/>
      <c r="CJ114" s="18"/>
      <c r="CU114" s="18"/>
      <c r="CV114" t="s">
        <v>397</v>
      </c>
      <c r="CW114" t="s">
        <v>397</v>
      </c>
      <c r="CX114" t="s">
        <v>397</v>
      </c>
      <c r="CY114" s="25" t="s">
        <v>397</v>
      </c>
    </row>
    <row r="115" spans="1:103" x14ac:dyDescent="0.25">
      <c r="A115">
        <v>117</v>
      </c>
      <c r="B115">
        <v>16</v>
      </c>
      <c r="C115" s="25" t="s">
        <v>47</v>
      </c>
      <c r="D115" s="12">
        <v>19.2</v>
      </c>
      <c r="E115" s="14"/>
      <c r="F115" s="7" t="str">
        <f t="shared" si="16"/>
        <v>X</v>
      </c>
      <c r="G115" s="7">
        <f t="shared" si="17"/>
        <v>19.2</v>
      </c>
      <c r="H115" s="16">
        <f t="shared" si="18"/>
        <v>19.2</v>
      </c>
      <c r="I115" s="11" t="str">
        <f t="shared" si="19"/>
        <v>X</v>
      </c>
      <c r="J115" s="39" t="str">
        <f t="shared" si="20"/>
        <v>X</v>
      </c>
      <c r="K115" s="39" t="str">
        <f t="shared" si="13"/>
        <v>X</v>
      </c>
      <c r="L115" s="39" t="str">
        <f t="shared" si="14"/>
        <v>X</v>
      </c>
      <c r="M115" s="39" t="str">
        <f t="shared" si="21"/>
        <v>X</v>
      </c>
      <c r="N115" s="42">
        <v>0</v>
      </c>
      <c r="O115" s="8">
        <v>0</v>
      </c>
      <c r="P115" s="9">
        <v>0</v>
      </c>
      <c r="Q115" s="9">
        <v>0</v>
      </c>
      <c r="R115" s="8">
        <v>0</v>
      </c>
      <c r="S115" s="9">
        <v>0</v>
      </c>
      <c r="T115" s="9">
        <v>1</v>
      </c>
      <c r="U115" s="8">
        <v>0</v>
      </c>
      <c r="V115" s="9">
        <v>0</v>
      </c>
      <c r="W115" s="9">
        <v>0</v>
      </c>
      <c r="X115" s="9">
        <v>0</v>
      </c>
      <c r="Y115" s="8">
        <v>0</v>
      </c>
      <c r="Z115" s="9">
        <v>0</v>
      </c>
      <c r="AA115" s="8"/>
      <c r="AC115" s="8"/>
      <c r="AJ115" s="9">
        <f t="shared" si="22"/>
        <v>-1</v>
      </c>
      <c r="AK115" s="7">
        <v>6</v>
      </c>
      <c r="AO115" s="8"/>
      <c r="AQ115" s="31"/>
      <c r="AT115" s="31"/>
      <c r="AU115" s="21">
        <v>1995</v>
      </c>
      <c r="AV115" s="23">
        <f t="shared" si="15"/>
        <v>3.2999429000227671</v>
      </c>
      <c r="BB115" s="18"/>
      <c r="BD115" s="54"/>
      <c r="BF115" s="18"/>
      <c r="BH115" s="18"/>
      <c r="BJ115" s="18"/>
      <c r="BK115" s="18" t="s">
        <v>308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 s="18">
        <v>1</v>
      </c>
      <c r="BS115">
        <v>0</v>
      </c>
      <c r="BT115">
        <v>1</v>
      </c>
      <c r="BU115" s="18">
        <v>0</v>
      </c>
      <c r="BV115" t="s">
        <v>397</v>
      </c>
      <c r="BW115" t="s">
        <v>397</v>
      </c>
      <c r="CB115" s="18"/>
      <c r="CD115" s="18"/>
      <c r="CE115" s="18"/>
      <c r="CH115" s="18"/>
      <c r="CJ115" s="18"/>
      <c r="CU115" s="18"/>
      <c r="CV115" t="s">
        <v>397</v>
      </c>
      <c r="CW115" t="s">
        <v>397</v>
      </c>
      <c r="CX115" t="s">
        <v>397</v>
      </c>
      <c r="CY115" s="25" t="s">
        <v>397</v>
      </c>
    </row>
    <row r="116" spans="1:103" x14ac:dyDescent="0.25">
      <c r="A116">
        <v>118</v>
      </c>
      <c r="B116">
        <v>16</v>
      </c>
      <c r="C116" s="25" t="s">
        <v>47</v>
      </c>
      <c r="D116" s="12">
        <v>5.57</v>
      </c>
      <c r="E116" s="14"/>
      <c r="F116" s="7" t="str">
        <f t="shared" si="16"/>
        <v>X</v>
      </c>
      <c r="G116" s="7">
        <f t="shared" si="17"/>
        <v>5.57</v>
      </c>
      <c r="H116" s="16">
        <f t="shared" si="18"/>
        <v>5.57</v>
      </c>
      <c r="I116" s="11" t="str">
        <f t="shared" si="19"/>
        <v>X</v>
      </c>
      <c r="J116" s="39" t="str">
        <f t="shared" si="20"/>
        <v>X</v>
      </c>
      <c r="K116" s="39" t="str">
        <f t="shared" si="13"/>
        <v>X</v>
      </c>
      <c r="L116" s="39" t="str">
        <f t="shared" si="14"/>
        <v>X</v>
      </c>
      <c r="M116" s="39" t="str">
        <f t="shared" si="21"/>
        <v>X</v>
      </c>
      <c r="N116" s="42">
        <v>1</v>
      </c>
      <c r="O116" s="8">
        <v>0</v>
      </c>
      <c r="P116" s="9">
        <v>0</v>
      </c>
      <c r="Q116" s="9">
        <v>0</v>
      </c>
      <c r="R116" s="8">
        <v>0</v>
      </c>
      <c r="S116" s="9">
        <v>0</v>
      </c>
      <c r="T116" s="9">
        <v>0</v>
      </c>
      <c r="U116" s="8">
        <v>0</v>
      </c>
      <c r="V116" s="9">
        <v>0</v>
      </c>
      <c r="W116" s="9">
        <v>0</v>
      </c>
      <c r="X116" s="9">
        <v>0</v>
      </c>
      <c r="Y116" s="8">
        <v>0</v>
      </c>
      <c r="Z116" s="9">
        <v>0</v>
      </c>
      <c r="AA116" s="8"/>
      <c r="AC116" s="8"/>
      <c r="AJ116" s="9">
        <f t="shared" si="22"/>
        <v>-1</v>
      </c>
      <c r="AK116" s="7">
        <v>6.7</v>
      </c>
      <c r="AO116" s="8"/>
      <c r="AQ116" s="31"/>
      <c r="AT116" s="31"/>
      <c r="AU116" s="21">
        <v>1994</v>
      </c>
      <c r="AV116" s="23">
        <f t="shared" si="15"/>
        <v>3.2997251539756367</v>
      </c>
      <c r="BB116" s="18"/>
      <c r="BD116" s="54"/>
      <c r="BF116" s="18"/>
      <c r="BH116" s="18"/>
      <c r="BJ116" s="18"/>
      <c r="BK116" s="18" t="s">
        <v>309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 s="18">
        <v>1</v>
      </c>
      <c r="BS116">
        <v>0</v>
      </c>
      <c r="BT116">
        <v>0</v>
      </c>
      <c r="BU116" s="18">
        <v>1</v>
      </c>
      <c r="BV116" t="s">
        <v>397</v>
      </c>
      <c r="BW116" t="s">
        <v>397</v>
      </c>
      <c r="CB116" s="18"/>
      <c r="CD116" s="18"/>
      <c r="CE116" s="18"/>
      <c r="CH116" s="18"/>
      <c r="CJ116" s="18"/>
      <c r="CU116" s="18"/>
      <c r="CV116" t="s">
        <v>397</v>
      </c>
      <c r="CW116" t="s">
        <v>397</v>
      </c>
      <c r="CX116" t="s">
        <v>397</v>
      </c>
      <c r="CY116" s="25" t="s">
        <v>397</v>
      </c>
    </row>
    <row r="117" spans="1:103" x14ac:dyDescent="0.25">
      <c r="A117">
        <v>119</v>
      </c>
      <c r="B117">
        <v>16</v>
      </c>
      <c r="C117" s="25" t="s">
        <v>47</v>
      </c>
      <c r="D117" s="12">
        <v>16.600000000000001</v>
      </c>
      <c r="E117" s="14"/>
      <c r="F117" s="7" t="str">
        <f t="shared" si="16"/>
        <v>X</v>
      </c>
      <c r="G117" s="7">
        <f t="shared" si="17"/>
        <v>16.600000000000001</v>
      </c>
      <c r="H117" s="16">
        <f t="shared" si="18"/>
        <v>16.600000000000001</v>
      </c>
      <c r="I117" s="11" t="str">
        <f t="shared" si="19"/>
        <v>X</v>
      </c>
      <c r="J117" s="39" t="str">
        <f t="shared" si="20"/>
        <v>X</v>
      </c>
      <c r="K117" s="39" t="str">
        <f t="shared" si="13"/>
        <v>X</v>
      </c>
      <c r="L117" s="39" t="str">
        <f t="shared" si="14"/>
        <v>X</v>
      </c>
      <c r="M117" s="39" t="str">
        <f t="shared" si="21"/>
        <v>X</v>
      </c>
      <c r="N117" s="42">
        <v>0</v>
      </c>
      <c r="O117" s="8">
        <v>0</v>
      </c>
      <c r="P117" s="9">
        <v>0</v>
      </c>
      <c r="Q117" s="9">
        <v>0</v>
      </c>
      <c r="R117" s="8">
        <v>1</v>
      </c>
      <c r="S117" s="9">
        <v>0</v>
      </c>
      <c r="T117" s="9">
        <v>0</v>
      </c>
      <c r="U117" s="8">
        <v>0</v>
      </c>
      <c r="V117" s="9">
        <v>0</v>
      </c>
      <c r="W117" s="9">
        <v>0</v>
      </c>
      <c r="X117" s="9">
        <v>0</v>
      </c>
      <c r="Y117" s="8">
        <v>0</v>
      </c>
      <c r="Z117" s="9">
        <v>0</v>
      </c>
      <c r="AA117" s="8"/>
      <c r="AC117" s="8"/>
      <c r="AJ117" s="9">
        <f t="shared" si="22"/>
        <v>-1</v>
      </c>
      <c r="AK117" s="7">
        <v>6.7</v>
      </c>
      <c r="AO117" s="8"/>
      <c r="AQ117" s="31"/>
      <c r="AT117" s="31"/>
      <c r="AU117" s="21">
        <v>1994</v>
      </c>
      <c r="AV117" s="23">
        <f t="shared" si="15"/>
        <v>3.2997251539756367</v>
      </c>
      <c r="BB117" s="18"/>
      <c r="BD117" s="54"/>
      <c r="BF117" s="18"/>
      <c r="BH117" s="18"/>
      <c r="BJ117" s="18"/>
      <c r="BK117" s="18" t="s">
        <v>309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 s="18">
        <v>1</v>
      </c>
      <c r="BS117">
        <v>0</v>
      </c>
      <c r="BT117">
        <v>0</v>
      </c>
      <c r="BU117" s="18">
        <v>1</v>
      </c>
      <c r="BV117" t="s">
        <v>397</v>
      </c>
      <c r="BW117" t="s">
        <v>397</v>
      </c>
      <c r="CB117" s="18"/>
      <c r="CD117" s="18"/>
      <c r="CE117" s="18"/>
      <c r="CH117" s="18"/>
      <c r="CJ117" s="18"/>
      <c r="CU117" s="18"/>
      <c r="CV117" t="s">
        <v>397</v>
      </c>
      <c r="CW117" t="s">
        <v>397</v>
      </c>
      <c r="CX117" t="s">
        <v>397</v>
      </c>
      <c r="CY117" s="25" t="s">
        <v>397</v>
      </c>
    </row>
    <row r="118" spans="1:103" x14ac:dyDescent="0.25">
      <c r="A118">
        <v>120</v>
      </c>
      <c r="B118">
        <v>16</v>
      </c>
      <c r="C118" s="25" t="s">
        <v>47</v>
      </c>
      <c r="D118" s="12">
        <v>48.5</v>
      </c>
      <c r="E118" s="14"/>
      <c r="F118" s="7" t="str">
        <f t="shared" si="16"/>
        <v>X</v>
      </c>
      <c r="G118" s="7">
        <f t="shared" si="17"/>
        <v>48.5</v>
      </c>
      <c r="H118" s="16">
        <f t="shared" si="18"/>
        <v>48.5</v>
      </c>
      <c r="I118" s="11" t="str">
        <f t="shared" si="19"/>
        <v>X</v>
      </c>
      <c r="J118" s="39" t="str">
        <f t="shared" si="20"/>
        <v>X</v>
      </c>
      <c r="K118" s="39" t="str">
        <f t="shared" si="13"/>
        <v>X</v>
      </c>
      <c r="L118" s="39" t="str">
        <f t="shared" si="14"/>
        <v>X</v>
      </c>
      <c r="M118" s="39" t="str">
        <f t="shared" si="21"/>
        <v>X</v>
      </c>
      <c r="N118" s="42">
        <v>0</v>
      </c>
      <c r="O118" s="8">
        <v>0</v>
      </c>
      <c r="P118" s="9">
        <v>0</v>
      </c>
      <c r="Q118" s="9">
        <v>0</v>
      </c>
      <c r="R118" s="8">
        <v>0</v>
      </c>
      <c r="S118" s="9">
        <v>1</v>
      </c>
      <c r="T118" s="9">
        <v>0</v>
      </c>
      <c r="U118" s="8">
        <v>0</v>
      </c>
      <c r="V118" s="9">
        <v>0</v>
      </c>
      <c r="W118" s="9">
        <v>0</v>
      </c>
      <c r="X118" s="9">
        <v>0</v>
      </c>
      <c r="Y118" s="8">
        <v>0</v>
      </c>
      <c r="Z118" s="9">
        <v>0</v>
      </c>
      <c r="AA118" s="8"/>
      <c r="AC118" s="8"/>
      <c r="AJ118" s="9">
        <f t="shared" si="22"/>
        <v>-1</v>
      </c>
      <c r="AK118" s="7">
        <v>6.7</v>
      </c>
      <c r="AO118" s="8"/>
      <c r="AQ118" s="31"/>
      <c r="AT118" s="31"/>
      <c r="AU118" s="21">
        <v>1994</v>
      </c>
      <c r="AV118" s="23">
        <f t="shared" si="15"/>
        <v>3.2997251539756367</v>
      </c>
      <c r="BB118" s="18"/>
      <c r="BD118" s="54"/>
      <c r="BF118" s="18"/>
      <c r="BH118" s="18"/>
      <c r="BJ118" s="18"/>
      <c r="BK118" s="18" t="s">
        <v>309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 s="18">
        <v>1</v>
      </c>
      <c r="BS118">
        <v>0</v>
      </c>
      <c r="BT118">
        <v>0</v>
      </c>
      <c r="BU118" s="18">
        <v>1</v>
      </c>
      <c r="BV118" t="s">
        <v>397</v>
      </c>
      <c r="BW118" t="s">
        <v>397</v>
      </c>
      <c r="CB118" s="18"/>
      <c r="CD118" s="18"/>
      <c r="CE118" s="18"/>
      <c r="CH118" s="18"/>
      <c r="CJ118" s="18"/>
      <c r="CU118" s="18"/>
      <c r="CV118" t="s">
        <v>397</v>
      </c>
      <c r="CW118" t="s">
        <v>397</v>
      </c>
      <c r="CX118" t="s">
        <v>397</v>
      </c>
      <c r="CY118" s="25" t="s">
        <v>397</v>
      </c>
    </row>
    <row r="119" spans="1:103" x14ac:dyDescent="0.25">
      <c r="A119">
        <v>121</v>
      </c>
      <c r="B119">
        <v>16</v>
      </c>
      <c r="C119" s="25" t="s">
        <v>47</v>
      </c>
      <c r="D119" s="12">
        <v>5.0999999999999996</v>
      </c>
      <c r="E119" s="14"/>
      <c r="F119" s="7" t="str">
        <f t="shared" si="16"/>
        <v>X</v>
      </c>
      <c r="G119" s="7">
        <f t="shared" si="17"/>
        <v>5.0999999999999996</v>
      </c>
      <c r="H119" s="16">
        <f t="shared" si="18"/>
        <v>5.0999999999999996</v>
      </c>
      <c r="I119" s="11" t="str">
        <f t="shared" si="19"/>
        <v>X</v>
      </c>
      <c r="J119" s="39" t="str">
        <f t="shared" si="20"/>
        <v>X</v>
      </c>
      <c r="K119" s="39" t="str">
        <f t="shared" si="13"/>
        <v>X</v>
      </c>
      <c r="L119" s="39" t="str">
        <f t="shared" si="14"/>
        <v>X</v>
      </c>
      <c r="M119" s="39" t="str">
        <f t="shared" si="21"/>
        <v>X</v>
      </c>
      <c r="N119" s="42">
        <v>0</v>
      </c>
      <c r="O119" s="8">
        <v>0</v>
      </c>
      <c r="P119" s="9">
        <v>0</v>
      </c>
      <c r="Q119" s="9">
        <v>0</v>
      </c>
      <c r="R119" s="8">
        <v>0</v>
      </c>
      <c r="S119" s="9">
        <v>0</v>
      </c>
      <c r="T119" s="9">
        <v>1</v>
      </c>
      <c r="U119" s="8">
        <v>0</v>
      </c>
      <c r="V119" s="9">
        <v>0</v>
      </c>
      <c r="W119" s="9">
        <v>0</v>
      </c>
      <c r="X119" s="9">
        <v>0</v>
      </c>
      <c r="Y119" s="8">
        <v>0</v>
      </c>
      <c r="Z119" s="9">
        <v>0</v>
      </c>
      <c r="AA119" s="8"/>
      <c r="AC119" s="8"/>
      <c r="AJ119" s="9">
        <f t="shared" si="22"/>
        <v>-1</v>
      </c>
      <c r="AK119" s="7">
        <v>6.7</v>
      </c>
      <c r="AO119" s="8"/>
      <c r="AQ119" s="31"/>
      <c r="AT119" s="31"/>
      <c r="AU119" s="21">
        <v>1994</v>
      </c>
      <c r="AV119" s="23">
        <f t="shared" si="15"/>
        <v>3.2997251539756367</v>
      </c>
      <c r="BB119" s="18"/>
      <c r="BD119" s="54"/>
      <c r="BF119" s="18"/>
      <c r="BH119" s="18"/>
      <c r="BJ119" s="18"/>
      <c r="BK119" s="18" t="s">
        <v>309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 s="18">
        <v>1</v>
      </c>
      <c r="BS119">
        <v>0</v>
      </c>
      <c r="BT119">
        <v>0</v>
      </c>
      <c r="BU119" s="18">
        <v>1</v>
      </c>
      <c r="BV119" t="s">
        <v>397</v>
      </c>
      <c r="BW119" t="s">
        <v>397</v>
      </c>
      <c r="CB119" s="18"/>
      <c r="CD119" s="18"/>
      <c r="CE119" s="18"/>
      <c r="CH119" s="18"/>
      <c r="CJ119" s="18"/>
      <c r="CU119" s="18"/>
      <c r="CV119" t="s">
        <v>397</v>
      </c>
      <c r="CW119" t="s">
        <v>397</v>
      </c>
      <c r="CX119" t="s">
        <v>397</v>
      </c>
      <c r="CY119" s="25" t="s">
        <v>397</v>
      </c>
    </row>
    <row r="120" spans="1:103" x14ac:dyDescent="0.25">
      <c r="A120">
        <v>122</v>
      </c>
      <c r="B120">
        <v>17</v>
      </c>
      <c r="C120" s="25" t="s">
        <v>213</v>
      </c>
      <c r="D120" s="12">
        <v>5.5</v>
      </c>
      <c r="E120" s="14"/>
      <c r="F120" s="7" t="str">
        <f t="shared" si="16"/>
        <v>X</v>
      </c>
      <c r="G120" s="7">
        <f t="shared" si="17"/>
        <v>5.5</v>
      </c>
      <c r="H120" s="16">
        <f t="shared" si="18"/>
        <v>5.5</v>
      </c>
      <c r="I120" s="11" t="str">
        <f t="shared" si="19"/>
        <v>X</v>
      </c>
      <c r="J120" s="39" t="str">
        <f t="shared" si="20"/>
        <v>X</v>
      </c>
      <c r="K120" s="39" t="str">
        <f t="shared" si="13"/>
        <v>X</v>
      </c>
      <c r="L120" s="39" t="str">
        <f t="shared" si="14"/>
        <v>X</v>
      </c>
      <c r="M120" s="39" t="str">
        <f t="shared" si="21"/>
        <v>X</v>
      </c>
      <c r="N120" s="42">
        <v>1</v>
      </c>
      <c r="O120" s="8">
        <v>0</v>
      </c>
      <c r="P120" s="9">
        <v>0</v>
      </c>
      <c r="Q120" s="9">
        <v>0</v>
      </c>
      <c r="R120" s="8">
        <v>0</v>
      </c>
      <c r="S120" s="9">
        <v>0</v>
      </c>
      <c r="T120" s="9">
        <v>0</v>
      </c>
      <c r="U120" s="8">
        <v>0</v>
      </c>
      <c r="V120" s="9">
        <v>0</v>
      </c>
      <c r="W120" s="9">
        <v>0</v>
      </c>
      <c r="X120" s="9">
        <v>0</v>
      </c>
      <c r="Y120" s="8">
        <v>0</v>
      </c>
      <c r="Z120" s="9">
        <v>0</v>
      </c>
      <c r="AA120" s="8"/>
      <c r="AC120" s="8"/>
      <c r="AJ120" s="9">
        <f t="shared" si="22"/>
        <v>-1</v>
      </c>
      <c r="AK120" s="7">
        <v>9</v>
      </c>
      <c r="AO120" s="8"/>
      <c r="AQ120" s="31"/>
      <c r="AT120" s="31"/>
      <c r="AU120" s="21">
        <v>1980</v>
      </c>
      <c r="AV120" s="23">
        <f t="shared" si="15"/>
        <v>3.2966651902615309</v>
      </c>
      <c r="BB120" s="18"/>
      <c r="BD120" s="54"/>
      <c r="BF120" s="18"/>
      <c r="BH120" s="18"/>
      <c r="BJ120" s="18"/>
      <c r="BK120" s="18" t="s">
        <v>212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 s="18">
        <v>0</v>
      </c>
      <c r="BS120">
        <v>1</v>
      </c>
      <c r="BT120">
        <v>0</v>
      </c>
      <c r="BU120" s="18">
        <v>0</v>
      </c>
      <c r="BV120" t="s">
        <v>397</v>
      </c>
      <c r="BW120" t="s">
        <v>397</v>
      </c>
      <c r="CB120" s="18"/>
      <c r="CD120" s="18"/>
      <c r="CE120" s="18"/>
      <c r="CH120" s="18"/>
      <c r="CJ120" s="18"/>
      <c r="CU120" s="18"/>
      <c r="CV120" t="s">
        <v>397</v>
      </c>
      <c r="CW120" t="s">
        <v>397</v>
      </c>
      <c r="CX120" t="s">
        <v>397</v>
      </c>
      <c r="CY120" s="25" t="s">
        <v>397</v>
      </c>
    </row>
    <row r="121" spans="1:103" x14ac:dyDescent="0.25">
      <c r="A121">
        <v>123</v>
      </c>
      <c r="B121">
        <v>17</v>
      </c>
      <c r="C121" s="25" t="s">
        <v>213</v>
      </c>
      <c r="D121" s="12">
        <v>6.1</v>
      </c>
      <c r="E121" s="14"/>
      <c r="F121" s="7" t="str">
        <f t="shared" si="16"/>
        <v>X</v>
      </c>
      <c r="G121" s="7">
        <f t="shared" si="17"/>
        <v>6.1</v>
      </c>
      <c r="H121" s="16">
        <f t="shared" si="18"/>
        <v>6.1</v>
      </c>
      <c r="I121" s="11" t="str">
        <f t="shared" si="19"/>
        <v>X</v>
      </c>
      <c r="J121" s="39" t="str">
        <f t="shared" si="20"/>
        <v>X</v>
      </c>
      <c r="K121" s="39" t="str">
        <f t="shared" si="13"/>
        <v>X</v>
      </c>
      <c r="L121" s="39" t="str">
        <f t="shared" si="14"/>
        <v>X</v>
      </c>
      <c r="M121" s="39" t="str">
        <f t="shared" si="21"/>
        <v>X</v>
      </c>
      <c r="N121" s="42">
        <v>1</v>
      </c>
      <c r="O121" s="8">
        <v>0</v>
      </c>
      <c r="P121" s="9">
        <v>0</v>
      </c>
      <c r="Q121" s="9">
        <v>0</v>
      </c>
      <c r="R121" s="8">
        <v>0</v>
      </c>
      <c r="S121" s="9">
        <v>0</v>
      </c>
      <c r="T121" s="9">
        <v>0</v>
      </c>
      <c r="U121" s="8">
        <v>0</v>
      </c>
      <c r="V121" s="9">
        <v>0</v>
      </c>
      <c r="W121" s="9">
        <v>0</v>
      </c>
      <c r="X121" s="9">
        <v>0</v>
      </c>
      <c r="Y121" s="8">
        <v>0</v>
      </c>
      <c r="Z121" s="9">
        <v>0</v>
      </c>
      <c r="AA121" s="8"/>
      <c r="AC121" s="8"/>
      <c r="AJ121" s="9">
        <f t="shared" si="22"/>
        <v>-1</v>
      </c>
      <c r="AK121" s="7">
        <v>9.6</v>
      </c>
      <c r="AO121" s="8"/>
      <c r="AQ121" s="31"/>
      <c r="AT121" s="31"/>
      <c r="AU121" s="21">
        <v>1983</v>
      </c>
      <c r="AV121" s="23">
        <f t="shared" si="15"/>
        <v>3.2973227142053028</v>
      </c>
      <c r="BB121" s="18"/>
      <c r="BD121" s="54"/>
      <c r="BF121" s="18"/>
      <c r="BH121" s="18"/>
      <c r="BJ121" s="18"/>
      <c r="BK121" s="18" t="s">
        <v>212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 s="18">
        <v>0</v>
      </c>
      <c r="BS121">
        <v>1</v>
      </c>
      <c r="BT121">
        <v>0</v>
      </c>
      <c r="BU121" s="18">
        <v>0</v>
      </c>
      <c r="BV121" t="s">
        <v>397</v>
      </c>
      <c r="BW121" t="s">
        <v>397</v>
      </c>
      <c r="CB121" s="18"/>
      <c r="CD121" s="18"/>
      <c r="CE121" s="18"/>
      <c r="CH121" s="18"/>
      <c r="CJ121" s="18"/>
      <c r="CU121" s="18"/>
      <c r="CV121" t="s">
        <v>397</v>
      </c>
      <c r="CW121" t="s">
        <v>397</v>
      </c>
      <c r="CX121" t="s">
        <v>397</v>
      </c>
      <c r="CY121" s="25" t="s">
        <v>397</v>
      </c>
    </row>
    <row r="122" spans="1:103" x14ac:dyDescent="0.25">
      <c r="A122">
        <v>124</v>
      </c>
      <c r="B122">
        <v>17</v>
      </c>
      <c r="C122" s="25" t="s">
        <v>213</v>
      </c>
      <c r="D122" s="12">
        <v>5.4</v>
      </c>
      <c r="E122" s="14"/>
      <c r="F122" s="7" t="str">
        <f t="shared" si="16"/>
        <v>X</v>
      </c>
      <c r="G122" s="7">
        <f t="shared" si="17"/>
        <v>5.4</v>
      </c>
      <c r="H122" s="16">
        <f t="shared" si="18"/>
        <v>5.4</v>
      </c>
      <c r="I122" s="11" t="str">
        <f t="shared" si="19"/>
        <v>X</v>
      </c>
      <c r="J122" s="39" t="str">
        <f t="shared" si="20"/>
        <v>X</v>
      </c>
      <c r="K122" s="39" t="str">
        <f t="shared" si="13"/>
        <v>X</v>
      </c>
      <c r="L122" s="39" t="str">
        <f t="shared" si="14"/>
        <v>X</v>
      </c>
      <c r="M122" s="39" t="str">
        <f t="shared" si="21"/>
        <v>X</v>
      </c>
      <c r="N122" s="42">
        <v>1</v>
      </c>
      <c r="O122" s="8">
        <v>0</v>
      </c>
      <c r="P122" s="9">
        <v>0</v>
      </c>
      <c r="Q122" s="9">
        <v>0</v>
      </c>
      <c r="R122" s="8">
        <v>0</v>
      </c>
      <c r="S122" s="9">
        <v>0</v>
      </c>
      <c r="T122" s="9">
        <v>0</v>
      </c>
      <c r="U122" s="8">
        <v>0</v>
      </c>
      <c r="V122" s="9">
        <v>0</v>
      </c>
      <c r="W122" s="9">
        <v>0</v>
      </c>
      <c r="X122" s="9">
        <v>0</v>
      </c>
      <c r="Y122" s="8">
        <v>0</v>
      </c>
      <c r="Z122" s="9">
        <v>0</v>
      </c>
      <c r="AA122" s="8"/>
      <c r="AC122" s="8"/>
      <c r="AJ122" s="9">
        <f t="shared" si="22"/>
        <v>-1</v>
      </c>
      <c r="AK122" s="7">
        <v>9.9</v>
      </c>
      <c r="AO122" s="8"/>
      <c r="AQ122" s="31"/>
      <c r="AT122" s="31"/>
      <c r="AU122" s="21">
        <v>1987</v>
      </c>
      <c r="AV122" s="23">
        <f t="shared" si="15"/>
        <v>3.2981978671098151</v>
      </c>
      <c r="BB122" s="18"/>
      <c r="BD122" s="54"/>
      <c r="BF122" s="18"/>
      <c r="BH122" s="18"/>
      <c r="BJ122" s="18"/>
      <c r="BK122" s="18" t="s">
        <v>212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 s="18">
        <v>0</v>
      </c>
      <c r="BS122">
        <v>1</v>
      </c>
      <c r="BT122">
        <v>0</v>
      </c>
      <c r="BU122" s="18">
        <v>0</v>
      </c>
      <c r="BV122" t="s">
        <v>397</v>
      </c>
      <c r="BW122" t="s">
        <v>397</v>
      </c>
      <c r="CB122" s="18"/>
      <c r="CD122" s="18"/>
      <c r="CE122" s="18"/>
      <c r="CH122" s="18"/>
      <c r="CJ122" s="18"/>
      <c r="CU122" s="18"/>
      <c r="CV122" t="s">
        <v>397</v>
      </c>
      <c r="CW122" t="s">
        <v>397</v>
      </c>
      <c r="CX122" t="s">
        <v>397</v>
      </c>
      <c r="CY122" s="25" t="s">
        <v>397</v>
      </c>
    </row>
    <row r="123" spans="1:103" x14ac:dyDescent="0.25">
      <c r="A123">
        <v>125</v>
      </c>
      <c r="B123">
        <v>17</v>
      </c>
      <c r="C123" s="25" t="s">
        <v>213</v>
      </c>
      <c r="D123" s="12">
        <v>4</v>
      </c>
      <c r="E123" s="14"/>
      <c r="F123" s="7" t="str">
        <f t="shared" si="16"/>
        <v>X</v>
      </c>
      <c r="G123" s="7">
        <f t="shared" si="17"/>
        <v>4</v>
      </c>
      <c r="H123" s="16">
        <f t="shared" si="18"/>
        <v>4</v>
      </c>
      <c r="I123" s="11" t="str">
        <f t="shared" si="19"/>
        <v>X</v>
      </c>
      <c r="J123" s="39" t="str">
        <f t="shared" si="20"/>
        <v>X</v>
      </c>
      <c r="K123" s="39" t="str">
        <f t="shared" si="13"/>
        <v>X</v>
      </c>
      <c r="L123" s="39" t="str">
        <f t="shared" si="14"/>
        <v>X</v>
      </c>
      <c r="M123" s="39" t="str">
        <f t="shared" si="21"/>
        <v>X</v>
      </c>
      <c r="N123" s="42">
        <v>1</v>
      </c>
      <c r="O123" s="8">
        <v>0</v>
      </c>
      <c r="P123" s="9">
        <v>0</v>
      </c>
      <c r="Q123" s="9">
        <v>0</v>
      </c>
      <c r="R123" s="8">
        <v>0</v>
      </c>
      <c r="S123" s="9">
        <v>0</v>
      </c>
      <c r="T123" s="9">
        <v>0</v>
      </c>
      <c r="U123" s="8">
        <v>0</v>
      </c>
      <c r="V123" s="9">
        <v>0</v>
      </c>
      <c r="W123" s="9">
        <v>0</v>
      </c>
      <c r="X123" s="9">
        <v>0</v>
      </c>
      <c r="Y123" s="8">
        <v>0</v>
      </c>
      <c r="Z123" s="9">
        <v>0</v>
      </c>
      <c r="AA123" s="8"/>
      <c r="AC123" s="8"/>
      <c r="AJ123" s="9">
        <f t="shared" si="22"/>
        <v>-1</v>
      </c>
      <c r="AK123" s="7">
        <v>10.199999999999999</v>
      </c>
      <c r="AO123" s="8"/>
      <c r="AQ123" s="31"/>
      <c r="AT123" s="31"/>
      <c r="AU123" s="21">
        <v>1989</v>
      </c>
      <c r="AV123" s="23">
        <f t="shared" si="15"/>
        <v>3.2986347831244354</v>
      </c>
      <c r="BB123" s="18"/>
      <c r="BD123" s="54"/>
      <c r="BF123" s="18"/>
      <c r="BH123" s="18"/>
      <c r="BJ123" s="18"/>
      <c r="BK123" s="18" t="s">
        <v>212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 s="18">
        <v>0</v>
      </c>
      <c r="BS123">
        <v>1</v>
      </c>
      <c r="BT123">
        <v>0</v>
      </c>
      <c r="BU123" s="18">
        <v>0</v>
      </c>
      <c r="BV123" t="s">
        <v>397</v>
      </c>
      <c r="BW123" t="s">
        <v>397</v>
      </c>
      <c r="CB123" s="18"/>
      <c r="CD123" s="18"/>
      <c r="CE123" s="18"/>
      <c r="CH123" s="18"/>
      <c r="CJ123" s="18"/>
      <c r="CU123" s="18"/>
      <c r="CV123" t="s">
        <v>397</v>
      </c>
      <c r="CW123" t="s">
        <v>397</v>
      </c>
      <c r="CX123" t="s">
        <v>397</v>
      </c>
      <c r="CY123" s="25" t="s">
        <v>397</v>
      </c>
    </row>
    <row r="124" spans="1:103" x14ac:dyDescent="0.25">
      <c r="A124">
        <v>126</v>
      </c>
      <c r="B124">
        <v>17</v>
      </c>
      <c r="C124" s="25" t="s">
        <v>213</v>
      </c>
      <c r="D124" s="12">
        <v>5.4</v>
      </c>
      <c r="E124" s="14"/>
      <c r="F124" s="7" t="str">
        <f t="shared" si="16"/>
        <v>X</v>
      </c>
      <c r="G124" s="7">
        <f t="shared" si="17"/>
        <v>5.4</v>
      </c>
      <c r="H124" s="16">
        <f t="shared" si="18"/>
        <v>5.4</v>
      </c>
      <c r="I124" s="11" t="str">
        <f t="shared" si="19"/>
        <v>X</v>
      </c>
      <c r="J124" s="39" t="str">
        <f t="shared" si="20"/>
        <v>X</v>
      </c>
      <c r="K124" s="39" t="str">
        <f t="shared" si="13"/>
        <v>X</v>
      </c>
      <c r="L124" s="39" t="str">
        <f t="shared" si="14"/>
        <v>X</v>
      </c>
      <c r="M124" s="39" t="str">
        <f t="shared" si="21"/>
        <v>X</v>
      </c>
      <c r="N124" s="42">
        <v>1</v>
      </c>
      <c r="O124" s="8">
        <v>0</v>
      </c>
      <c r="P124" s="9">
        <v>0</v>
      </c>
      <c r="Q124" s="9">
        <v>0</v>
      </c>
      <c r="R124" s="8">
        <v>0</v>
      </c>
      <c r="S124" s="9">
        <v>0</v>
      </c>
      <c r="T124" s="9">
        <v>0</v>
      </c>
      <c r="U124" s="8">
        <v>0</v>
      </c>
      <c r="V124" s="9">
        <v>0</v>
      </c>
      <c r="W124" s="9">
        <v>0</v>
      </c>
      <c r="X124" s="9">
        <v>0</v>
      </c>
      <c r="Y124" s="8">
        <v>0</v>
      </c>
      <c r="Z124" s="9">
        <v>0</v>
      </c>
      <c r="AA124" s="8"/>
      <c r="AC124" s="8"/>
      <c r="AJ124" s="9">
        <f t="shared" si="22"/>
        <v>-1</v>
      </c>
      <c r="AK124" s="7">
        <v>10.4</v>
      </c>
      <c r="AO124" s="8"/>
      <c r="AQ124" s="31"/>
      <c r="AT124" s="31"/>
      <c r="AU124" s="21">
        <v>1991</v>
      </c>
      <c r="AV124" s="23">
        <f t="shared" si="15"/>
        <v>3.2990712600274095</v>
      </c>
      <c r="BB124" s="18"/>
      <c r="BD124" s="54"/>
      <c r="BF124" s="18"/>
      <c r="BH124" s="18"/>
      <c r="BJ124" s="18"/>
      <c r="BK124" s="18" t="s">
        <v>212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 s="18">
        <v>0</v>
      </c>
      <c r="BS124">
        <v>1</v>
      </c>
      <c r="BT124">
        <v>0</v>
      </c>
      <c r="BU124" s="18">
        <v>0</v>
      </c>
      <c r="BV124" t="s">
        <v>397</v>
      </c>
      <c r="BW124" t="s">
        <v>397</v>
      </c>
      <c r="CB124" s="18"/>
      <c r="CD124" s="18"/>
      <c r="CE124" s="18"/>
      <c r="CH124" s="18"/>
      <c r="CJ124" s="18"/>
      <c r="CU124" s="18"/>
      <c r="CV124" t="s">
        <v>397</v>
      </c>
      <c r="CW124" t="s">
        <v>397</v>
      </c>
      <c r="CX124" t="s">
        <v>397</v>
      </c>
      <c r="CY124" s="25" t="s">
        <v>397</v>
      </c>
    </row>
    <row r="125" spans="1:103" x14ac:dyDescent="0.25">
      <c r="A125">
        <v>127</v>
      </c>
      <c r="B125">
        <v>17</v>
      </c>
      <c r="C125" s="25" t="s">
        <v>213</v>
      </c>
      <c r="D125" s="12">
        <v>3.2</v>
      </c>
      <c r="E125" s="14"/>
      <c r="F125" s="7" t="str">
        <f t="shared" si="16"/>
        <v>X</v>
      </c>
      <c r="G125" s="7">
        <f t="shared" si="17"/>
        <v>3.2</v>
      </c>
      <c r="H125" s="16">
        <f t="shared" si="18"/>
        <v>3.2</v>
      </c>
      <c r="I125" s="11" t="str">
        <f t="shared" si="19"/>
        <v>X</v>
      </c>
      <c r="J125" s="39" t="str">
        <f t="shared" si="20"/>
        <v>X</v>
      </c>
      <c r="K125" s="39" t="str">
        <f t="shared" si="13"/>
        <v>X</v>
      </c>
      <c r="L125" s="39" t="str">
        <f t="shared" si="14"/>
        <v>X</v>
      </c>
      <c r="M125" s="39" t="str">
        <f t="shared" si="21"/>
        <v>X</v>
      </c>
      <c r="N125" s="42">
        <v>0</v>
      </c>
      <c r="O125" s="8">
        <v>0</v>
      </c>
      <c r="P125" s="9">
        <v>0</v>
      </c>
      <c r="Q125" s="9">
        <v>0</v>
      </c>
      <c r="R125" s="8">
        <v>0</v>
      </c>
      <c r="S125" s="9">
        <v>0</v>
      </c>
      <c r="T125" s="9">
        <v>0</v>
      </c>
      <c r="U125" s="8">
        <v>1</v>
      </c>
      <c r="V125" s="9">
        <v>0</v>
      </c>
      <c r="W125" s="9">
        <v>0</v>
      </c>
      <c r="X125" s="9">
        <v>0</v>
      </c>
      <c r="Y125" s="8">
        <v>0</v>
      </c>
      <c r="Z125" s="9">
        <v>0</v>
      </c>
      <c r="AA125" s="8"/>
      <c r="AC125" s="8"/>
      <c r="AJ125" s="9">
        <f t="shared" si="22"/>
        <v>-1</v>
      </c>
      <c r="AK125" s="7">
        <v>9</v>
      </c>
      <c r="AO125" s="8"/>
      <c r="AQ125" s="31"/>
      <c r="AT125" s="31"/>
      <c r="AU125" s="21">
        <v>1980</v>
      </c>
      <c r="AV125" s="23">
        <f t="shared" si="15"/>
        <v>3.2966651902615309</v>
      </c>
      <c r="BB125" s="18"/>
      <c r="BD125" s="54"/>
      <c r="BF125" s="18"/>
      <c r="BH125" s="18"/>
      <c r="BJ125" s="18"/>
      <c r="BK125" s="18" t="s">
        <v>212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 s="18">
        <v>0</v>
      </c>
      <c r="BS125">
        <v>1</v>
      </c>
      <c r="BT125">
        <v>0</v>
      </c>
      <c r="BU125" s="18">
        <v>0</v>
      </c>
      <c r="BV125" t="s">
        <v>397</v>
      </c>
      <c r="BW125" t="s">
        <v>397</v>
      </c>
      <c r="CB125" s="18"/>
      <c r="CD125" s="18"/>
      <c r="CE125" s="18"/>
      <c r="CH125" s="18"/>
      <c r="CJ125" s="18"/>
      <c r="CU125" s="18"/>
      <c r="CV125" t="s">
        <v>397</v>
      </c>
      <c r="CW125" t="s">
        <v>397</v>
      </c>
      <c r="CX125" t="s">
        <v>397</v>
      </c>
      <c r="CY125" s="25" t="s">
        <v>397</v>
      </c>
    </row>
    <row r="126" spans="1:103" x14ac:dyDescent="0.25">
      <c r="A126">
        <v>128</v>
      </c>
      <c r="B126">
        <v>17</v>
      </c>
      <c r="C126" s="25" t="s">
        <v>213</v>
      </c>
      <c r="D126" s="12">
        <v>4.7</v>
      </c>
      <c r="E126" s="14"/>
      <c r="F126" s="7" t="str">
        <f t="shared" si="16"/>
        <v>X</v>
      </c>
      <c r="G126" s="7">
        <f t="shared" si="17"/>
        <v>4.7</v>
      </c>
      <c r="H126" s="16">
        <f t="shared" si="18"/>
        <v>4.7</v>
      </c>
      <c r="I126" s="11" t="str">
        <f t="shared" si="19"/>
        <v>X</v>
      </c>
      <c r="J126" s="39" t="str">
        <f t="shared" si="20"/>
        <v>X</v>
      </c>
      <c r="K126" s="39" t="str">
        <f t="shared" si="13"/>
        <v>X</v>
      </c>
      <c r="L126" s="39" t="str">
        <f t="shared" si="14"/>
        <v>X</v>
      </c>
      <c r="M126" s="39" t="str">
        <f t="shared" si="21"/>
        <v>X</v>
      </c>
      <c r="N126" s="42">
        <v>0</v>
      </c>
      <c r="O126" s="8">
        <v>0</v>
      </c>
      <c r="P126" s="9">
        <v>0</v>
      </c>
      <c r="Q126" s="9">
        <v>0</v>
      </c>
      <c r="R126" s="8">
        <v>0</v>
      </c>
      <c r="S126" s="9">
        <v>0</v>
      </c>
      <c r="T126" s="9">
        <v>0</v>
      </c>
      <c r="U126" s="8">
        <v>1</v>
      </c>
      <c r="V126" s="9">
        <v>0</v>
      </c>
      <c r="W126" s="9">
        <v>0</v>
      </c>
      <c r="X126" s="9">
        <v>0</v>
      </c>
      <c r="Y126" s="8">
        <v>0</v>
      </c>
      <c r="Z126" s="9">
        <v>0</v>
      </c>
      <c r="AA126" s="8"/>
      <c r="AC126" s="8"/>
      <c r="AJ126" s="9">
        <f t="shared" si="22"/>
        <v>-1</v>
      </c>
      <c r="AK126" s="7">
        <v>9.6</v>
      </c>
      <c r="AO126" s="8"/>
      <c r="AQ126" s="31"/>
      <c r="AT126" s="31"/>
      <c r="AU126" s="21">
        <v>1983</v>
      </c>
      <c r="AV126" s="23">
        <f t="shared" si="15"/>
        <v>3.2973227142053028</v>
      </c>
      <c r="BB126" s="18"/>
      <c r="BD126" s="54"/>
      <c r="BF126" s="18"/>
      <c r="BH126" s="18"/>
      <c r="BJ126" s="18"/>
      <c r="BK126" s="18" t="s">
        <v>212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 s="18">
        <v>0</v>
      </c>
      <c r="BS126">
        <v>1</v>
      </c>
      <c r="BT126">
        <v>0</v>
      </c>
      <c r="BU126" s="18">
        <v>0</v>
      </c>
      <c r="BV126" t="s">
        <v>397</v>
      </c>
      <c r="BW126" t="s">
        <v>397</v>
      </c>
      <c r="CB126" s="18"/>
      <c r="CD126" s="18"/>
      <c r="CE126" s="18"/>
      <c r="CH126" s="18"/>
      <c r="CJ126" s="18"/>
      <c r="CU126" s="18"/>
      <c r="CV126" t="s">
        <v>397</v>
      </c>
      <c r="CW126" t="s">
        <v>397</v>
      </c>
      <c r="CX126" t="s">
        <v>397</v>
      </c>
      <c r="CY126" s="25" t="s">
        <v>397</v>
      </c>
    </row>
    <row r="127" spans="1:103" x14ac:dyDescent="0.25">
      <c r="A127">
        <v>129</v>
      </c>
      <c r="B127">
        <v>17</v>
      </c>
      <c r="C127" s="25" t="s">
        <v>213</v>
      </c>
      <c r="D127" s="12">
        <v>4.3</v>
      </c>
      <c r="E127" s="14"/>
      <c r="F127" s="7" t="str">
        <f t="shared" si="16"/>
        <v>X</v>
      </c>
      <c r="G127" s="7">
        <f t="shared" si="17"/>
        <v>4.3</v>
      </c>
      <c r="H127" s="16">
        <f t="shared" si="18"/>
        <v>4.3</v>
      </c>
      <c r="I127" s="11" t="str">
        <f t="shared" si="19"/>
        <v>X</v>
      </c>
      <c r="J127" s="39" t="str">
        <f t="shared" si="20"/>
        <v>X</v>
      </c>
      <c r="K127" s="39" t="str">
        <f t="shared" si="13"/>
        <v>X</v>
      </c>
      <c r="L127" s="39" t="str">
        <f t="shared" si="14"/>
        <v>X</v>
      </c>
      <c r="M127" s="39" t="str">
        <f t="shared" si="21"/>
        <v>X</v>
      </c>
      <c r="N127" s="42">
        <v>0</v>
      </c>
      <c r="O127" s="8">
        <v>0</v>
      </c>
      <c r="P127" s="9">
        <v>0</v>
      </c>
      <c r="Q127" s="9">
        <v>0</v>
      </c>
      <c r="R127" s="8">
        <v>0</v>
      </c>
      <c r="S127" s="9">
        <v>0</v>
      </c>
      <c r="T127" s="9">
        <v>0</v>
      </c>
      <c r="U127" s="8">
        <v>1</v>
      </c>
      <c r="V127" s="9">
        <v>0</v>
      </c>
      <c r="W127" s="9">
        <v>0</v>
      </c>
      <c r="X127" s="9">
        <v>0</v>
      </c>
      <c r="Y127" s="8">
        <v>0</v>
      </c>
      <c r="Z127" s="9">
        <v>0</v>
      </c>
      <c r="AA127" s="8"/>
      <c r="AC127" s="8"/>
      <c r="AJ127" s="9">
        <f t="shared" si="22"/>
        <v>-1</v>
      </c>
      <c r="AK127" s="7">
        <v>9.9</v>
      </c>
      <c r="AO127" s="8"/>
      <c r="AQ127" s="31"/>
      <c r="AT127" s="31"/>
      <c r="AU127" s="21">
        <v>1987</v>
      </c>
      <c r="AV127" s="23">
        <f t="shared" si="15"/>
        <v>3.2981978671098151</v>
      </c>
      <c r="BB127" s="18"/>
      <c r="BD127" s="54"/>
      <c r="BF127" s="18"/>
      <c r="BH127" s="18"/>
      <c r="BJ127" s="18"/>
      <c r="BK127" s="18" t="s">
        <v>212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 s="18">
        <v>0</v>
      </c>
      <c r="BS127">
        <v>1</v>
      </c>
      <c r="BT127">
        <v>0</v>
      </c>
      <c r="BU127" s="18">
        <v>0</v>
      </c>
      <c r="BV127" t="s">
        <v>397</v>
      </c>
      <c r="BW127" t="s">
        <v>397</v>
      </c>
      <c r="CB127" s="18"/>
      <c r="CD127" s="18"/>
      <c r="CE127" s="18"/>
      <c r="CH127" s="18"/>
      <c r="CJ127" s="18"/>
      <c r="CU127" s="18"/>
      <c r="CV127" t="s">
        <v>397</v>
      </c>
      <c r="CW127" t="s">
        <v>397</v>
      </c>
      <c r="CX127" t="s">
        <v>397</v>
      </c>
      <c r="CY127" s="25" t="s">
        <v>397</v>
      </c>
    </row>
    <row r="128" spans="1:103" x14ac:dyDescent="0.25">
      <c r="A128">
        <v>130</v>
      </c>
      <c r="B128">
        <v>17</v>
      </c>
      <c r="C128" s="25" t="s">
        <v>213</v>
      </c>
      <c r="D128" s="12">
        <v>4.0999999999999996</v>
      </c>
      <c r="E128" s="14"/>
      <c r="F128" s="7" t="str">
        <f t="shared" si="16"/>
        <v>X</v>
      </c>
      <c r="G128" s="7">
        <f t="shared" si="17"/>
        <v>4.0999999999999996</v>
      </c>
      <c r="H128" s="16">
        <f t="shared" si="18"/>
        <v>4.0999999999999996</v>
      </c>
      <c r="I128" s="11" t="str">
        <f t="shared" si="19"/>
        <v>X</v>
      </c>
      <c r="J128" s="39" t="str">
        <f t="shared" si="20"/>
        <v>X</v>
      </c>
      <c r="K128" s="39" t="str">
        <f t="shared" si="13"/>
        <v>X</v>
      </c>
      <c r="L128" s="39" t="str">
        <f t="shared" si="14"/>
        <v>X</v>
      </c>
      <c r="M128" s="39" t="str">
        <f t="shared" si="21"/>
        <v>X</v>
      </c>
      <c r="N128" s="42">
        <v>0</v>
      </c>
      <c r="O128" s="8">
        <v>0</v>
      </c>
      <c r="P128" s="9">
        <v>0</v>
      </c>
      <c r="Q128" s="9">
        <v>0</v>
      </c>
      <c r="R128" s="8">
        <v>0</v>
      </c>
      <c r="S128" s="9">
        <v>0</v>
      </c>
      <c r="T128" s="9">
        <v>0</v>
      </c>
      <c r="U128" s="8">
        <v>1</v>
      </c>
      <c r="V128" s="9">
        <v>0</v>
      </c>
      <c r="W128" s="9">
        <v>0</v>
      </c>
      <c r="X128" s="9">
        <v>0</v>
      </c>
      <c r="Y128" s="8">
        <v>0</v>
      </c>
      <c r="Z128" s="9">
        <v>0</v>
      </c>
      <c r="AA128" s="8"/>
      <c r="AC128" s="8"/>
      <c r="AJ128" s="9">
        <f t="shared" si="22"/>
        <v>-1</v>
      </c>
      <c r="AK128" s="7">
        <v>10.199999999999999</v>
      </c>
      <c r="AO128" s="8"/>
      <c r="AQ128" s="31"/>
      <c r="AT128" s="31"/>
      <c r="AU128" s="21">
        <v>1989</v>
      </c>
      <c r="AV128" s="23">
        <f t="shared" si="15"/>
        <v>3.2986347831244354</v>
      </c>
      <c r="BB128" s="18"/>
      <c r="BD128" s="54"/>
      <c r="BF128" s="18"/>
      <c r="BH128" s="18"/>
      <c r="BJ128" s="18"/>
      <c r="BK128" s="18" t="s">
        <v>212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 s="18">
        <v>0</v>
      </c>
      <c r="BS128">
        <v>1</v>
      </c>
      <c r="BT128">
        <v>0</v>
      </c>
      <c r="BU128" s="18">
        <v>0</v>
      </c>
      <c r="BV128" t="s">
        <v>397</v>
      </c>
      <c r="BW128" t="s">
        <v>397</v>
      </c>
      <c r="CB128" s="18"/>
      <c r="CD128" s="18"/>
      <c r="CE128" s="18"/>
      <c r="CH128" s="18"/>
      <c r="CJ128" s="18"/>
      <c r="CU128" s="18"/>
      <c r="CV128" t="s">
        <v>397</v>
      </c>
      <c r="CW128" t="s">
        <v>397</v>
      </c>
      <c r="CX128" t="s">
        <v>397</v>
      </c>
      <c r="CY128" s="25" t="s">
        <v>397</v>
      </c>
    </row>
    <row r="129" spans="1:103" x14ac:dyDescent="0.25">
      <c r="A129">
        <v>131</v>
      </c>
      <c r="B129">
        <v>17</v>
      </c>
      <c r="C129" s="25" t="s">
        <v>213</v>
      </c>
      <c r="D129" s="12">
        <v>4.2</v>
      </c>
      <c r="E129" s="14"/>
      <c r="F129" s="7" t="str">
        <f t="shared" si="16"/>
        <v>X</v>
      </c>
      <c r="G129" s="7">
        <f t="shared" si="17"/>
        <v>4.2</v>
      </c>
      <c r="H129" s="16">
        <f t="shared" si="18"/>
        <v>4.2</v>
      </c>
      <c r="I129" s="11" t="str">
        <f t="shared" si="19"/>
        <v>X</v>
      </c>
      <c r="J129" s="39" t="str">
        <f t="shared" si="20"/>
        <v>X</v>
      </c>
      <c r="K129" s="39" t="str">
        <f t="shared" si="13"/>
        <v>X</v>
      </c>
      <c r="L129" s="39" t="str">
        <f t="shared" si="14"/>
        <v>X</v>
      </c>
      <c r="M129" s="39" t="str">
        <f t="shared" si="21"/>
        <v>X</v>
      </c>
      <c r="N129" s="42">
        <v>0</v>
      </c>
      <c r="O129" s="8">
        <v>0</v>
      </c>
      <c r="P129" s="9">
        <v>0</v>
      </c>
      <c r="Q129" s="9">
        <v>0</v>
      </c>
      <c r="R129" s="8">
        <v>0</v>
      </c>
      <c r="S129" s="9">
        <v>0</v>
      </c>
      <c r="T129" s="9">
        <v>0</v>
      </c>
      <c r="U129" s="8">
        <v>1</v>
      </c>
      <c r="V129" s="9">
        <v>0</v>
      </c>
      <c r="W129" s="9">
        <v>0</v>
      </c>
      <c r="X129" s="9">
        <v>0</v>
      </c>
      <c r="Y129" s="8">
        <v>0</v>
      </c>
      <c r="Z129" s="9">
        <v>0</v>
      </c>
      <c r="AA129" s="8"/>
      <c r="AC129" s="8"/>
      <c r="AJ129" s="9">
        <f t="shared" si="22"/>
        <v>-1</v>
      </c>
      <c r="AK129" s="7">
        <v>10.4</v>
      </c>
      <c r="AO129" s="8"/>
      <c r="AQ129" s="31"/>
      <c r="AT129" s="31"/>
      <c r="AU129" s="21">
        <v>1991</v>
      </c>
      <c r="AV129" s="23">
        <f t="shared" si="15"/>
        <v>3.2990712600274095</v>
      </c>
      <c r="BB129" s="18"/>
      <c r="BD129" s="54"/>
      <c r="BF129" s="18"/>
      <c r="BH129" s="18"/>
      <c r="BJ129" s="18"/>
      <c r="BK129" s="18" t="s">
        <v>212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 s="18">
        <v>0</v>
      </c>
      <c r="BS129">
        <v>1</v>
      </c>
      <c r="BT129">
        <v>0</v>
      </c>
      <c r="BU129" s="18">
        <v>0</v>
      </c>
      <c r="BV129" t="s">
        <v>397</v>
      </c>
      <c r="BW129" t="s">
        <v>397</v>
      </c>
      <c r="CB129" s="18"/>
      <c r="CD129" s="18"/>
      <c r="CE129" s="18"/>
      <c r="CH129" s="18"/>
      <c r="CJ129" s="18"/>
      <c r="CU129" s="18"/>
      <c r="CV129" t="s">
        <v>397</v>
      </c>
      <c r="CW129" t="s">
        <v>397</v>
      </c>
      <c r="CX129" t="s">
        <v>397</v>
      </c>
      <c r="CY129" s="25" t="s">
        <v>397</v>
      </c>
    </row>
    <row r="130" spans="1:103" x14ac:dyDescent="0.25">
      <c r="A130">
        <v>132</v>
      </c>
      <c r="B130">
        <v>17</v>
      </c>
      <c r="C130" s="25" t="s">
        <v>213</v>
      </c>
      <c r="D130" s="12">
        <v>4.9000000000000004</v>
      </c>
      <c r="E130" s="14"/>
      <c r="F130" s="7" t="str">
        <f t="shared" si="16"/>
        <v>X</v>
      </c>
      <c r="G130" s="7">
        <f t="shared" si="17"/>
        <v>4.9000000000000004</v>
      </c>
      <c r="H130" s="16">
        <f t="shared" si="18"/>
        <v>4.9000000000000004</v>
      </c>
      <c r="I130" s="11" t="str">
        <f t="shared" si="19"/>
        <v>X</v>
      </c>
      <c r="J130" s="39" t="str">
        <f t="shared" si="20"/>
        <v>X</v>
      </c>
      <c r="K130" s="39" t="str">
        <f t="shared" si="13"/>
        <v>X</v>
      </c>
      <c r="L130" s="39" t="str">
        <f t="shared" si="14"/>
        <v>X</v>
      </c>
      <c r="M130" s="39" t="str">
        <f t="shared" si="21"/>
        <v>X</v>
      </c>
      <c r="N130" s="42">
        <v>0</v>
      </c>
      <c r="O130" s="8">
        <v>0</v>
      </c>
      <c r="P130" s="9">
        <v>0</v>
      </c>
      <c r="Q130" s="9">
        <v>0</v>
      </c>
      <c r="R130" s="8">
        <v>0</v>
      </c>
      <c r="S130" s="9">
        <v>0</v>
      </c>
      <c r="T130" s="9">
        <v>0</v>
      </c>
      <c r="U130" s="8">
        <v>0</v>
      </c>
      <c r="V130" s="9">
        <v>1</v>
      </c>
      <c r="W130" s="9">
        <v>0</v>
      </c>
      <c r="X130" s="9">
        <v>0</v>
      </c>
      <c r="Y130" s="8">
        <v>0</v>
      </c>
      <c r="Z130" s="9">
        <v>0</v>
      </c>
      <c r="AA130" s="8"/>
      <c r="AC130" s="8"/>
      <c r="AJ130" s="9">
        <f t="shared" si="22"/>
        <v>-1</v>
      </c>
      <c r="AK130" s="7">
        <v>9</v>
      </c>
      <c r="AO130" s="8"/>
      <c r="AQ130" s="31"/>
      <c r="AT130" s="31"/>
      <c r="AU130" s="21">
        <v>1980</v>
      </c>
      <c r="AV130" s="23">
        <f t="shared" si="15"/>
        <v>3.2966651902615309</v>
      </c>
      <c r="BB130" s="18"/>
      <c r="BD130" s="54"/>
      <c r="BF130" s="18"/>
      <c r="BH130" s="18"/>
      <c r="BJ130" s="18"/>
      <c r="BK130" s="18" t="s">
        <v>212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 s="18">
        <v>0</v>
      </c>
      <c r="BS130">
        <v>1</v>
      </c>
      <c r="BT130">
        <v>0</v>
      </c>
      <c r="BU130" s="18">
        <v>0</v>
      </c>
      <c r="BV130" t="s">
        <v>397</v>
      </c>
      <c r="BW130" t="s">
        <v>397</v>
      </c>
      <c r="CB130" s="18"/>
      <c r="CD130" s="18"/>
      <c r="CE130" s="18"/>
      <c r="CH130" s="18"/>
      <c r="CJ130" s="18"/>
      <c r="CU130" s="18"/>
      <c r="CV130" t="s">
        <v>397</v>
      </c>
      <c r="CW130" t="s">
        <v>397</v>
      </c>
      <c r="CX130" t="s">
        <v>397</v>
      </c>
      <c r="CY130" s="25" t="s">
        <v>397</v>
      </c>
    </row>
    <row r="131" spans="1:103" x14ac:dyDescent="0.25">
      <c r="A131">
        <v>133</v>
      </c>
      <c r="B131">
        <v>17</v>
      </c>
      <c r="C131" s="25" t="s">
        <v>213</v>
      </c>
      <c r="D131" s="12">
        <v>5.5</v>
      </c>
      <c r="E131" s="14"/>
      <c r="F131" s="7" t="str">
        <f t="shared" si="16"/>
        <v>X</v>
      </c>
      <c r="G131" s="7">
        <f t="shared" si="17"/>
        <v>5.5</v>
      </c>
      <c r="H131" s="16">
        <f t="shared" si="18"/>
        <v>5.5</v>
      </c>
      <c r="I131" s="11" t="str">
        <f t="shared" si="19"/>
        <v>X</v>
      </c>
      <c r="J131" s="39" t="str">
        <f t="shared" si="20"/>
        <v>X</v>
      </c>
      <c r="K131" s="39" t="str">
        <f t="shared" si="13"/>
        <v>X</v>
      </c>
      <c r="L131" s="39" t="str">
        <f t="shared" si="14"/>
        <v>X</v>
      </c>
      <c r="M131" s="39" t="str">
        <f t="shared" si="21"/>
        <v>X</v>
      </c>
      <c r="N131" s="42">
        <v>0</v>
      </c>
      <c r="O131" s="8">
        <v>0</v>
      </c>
      <c r="P131" s="9">
        <v>0</v>
      </c>
      <c r="Q131" s="9">
        <v>0</v>
      </c>
      <c r="R131" s="8">
        <v>0</v>
      </c>
      <c r="S131" s="9">
        <v>0</v>
      </c>
      <c r="T131" s="9">
        <v>0</v>
      </c>
      <c r="U131" s="8">
        <v>0</v>
      </c>
      <c r="V131" s="9">
        <v>1</v>
      </c>
      <c r="W131" s="9">
        <v>0</v>
      </c>
      <c r="X131" s="9">
        <v>0</v>
      </c>
      <c r="Y131" s="8">
        <v>0</v>
      </c>
      <c r="Z131" s="9">
        <v>0</v>
      </c>
      <c r="AA131" s="8"/>
      <c r="AC131" s="8"/>
      <c r="AJ131" s="9">
        <f t="shared" si="22"/>
        <v>-1</v>
      </c>
      <c r="AK131" s="7">
        <v>9.6</v>
      </c>
      <c r="AO131" s="8"/>
      <c r="AQ131" s="31"/>
      <c r="AT131" s="31"/>
      <c r="AU131" s="21">
        <v>1983</v>
      </c>
      <c r="AV131" s="23">
        <f t="shared" si="15"/>
        <v>3.2973227142053028</v>
      </c>
      <c r="BB131" s="18"/>
      <c r="BD131" s="54"/>
      <c r="BF131" s="18"/>
      <c r="BH131" s="18"/>
      <c r="BJ131" s="18"/>
      <c r="BK131" s="18" t="s">
        <v>212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 s="18">
        <v>0</v>
      </c>
      <c r="BS131">
        <v>1</v>
      </c>
      <c r="BT131">
        <v>0</v>
      </c>
      <c r="BU131" s="18">
        <v>0</v>
      </c>
      <c r="BV131" t="s">
        <v>397</v>
      </c>
      <c r="BW131" t="s">
        <v>397</v>
      </c>
      <c r="CB131" s="18"/>
      <c r="CD131" s="18"/>
      <c r="CE131" s="18"/>
      <c r="CH131" s="18"/>
      <c r="CJ131" s="18"/>
      <c r="CU131" s="18"/>
      <c r="CV131" t="s">
        <v>397</v>
      </c>
      <c r="CW131" t="s">
        <v>397</v>
      </c>
      <c r="CX131" t="s">
        <v>397</v>
      </c>
      <c r="CY131" s="25" t="s">
        <v>397</v>
      </c>
    </row>
    <row r="132" spans="1:103" x14ac:dyDescent="0.25">
      <c r="A132">
        <v>134</v>
      </c>
      <c r="B132">
        <v>17</v>
      </c>
      <c r="C132" s="25" t="s">
        <v>213</v>
      </c>
      <c r="D132" s="12">
        <v>6.2</v>
      </c>
      <c r="E132" s="14"/>
      <c r="F132" s="7" t="str">
        <f t="shared" si="16"/>
        <v>X</v>
      </c>
      <c r="G132" s="7">
        <f t="shared" si="17"/>
        <v>6.2</v>
      </c>
      <c r="H132" s="16">
        <f t="shared" si="18"/>
        <v>6.2</v>
      </c>
      <c r="I132" s="11" t="str">
        <f t="shared" si="19"/>
        <v>X</v>
      </c>
      <c r="J132" s="39" t="str">
        <f t="shared" si="20"/>
        <v>X</v>
      </c>
      <c r="K132" s="39" t="str">
        <f t="shared" si="13"/>
        <v>X</v>
      </c>
      <c r="L132" s="39" t="str">
        <f t="shared" si="14"/>
        <v>X</v>
      </c>
      <c r="M132" s="39" t="str">
        <f t="shared" si="21"/>
        <v>X</v>
      </c>
      <c r="N132" s="42">
        <v>0</v>
      </c>
      <c r="O132" s="8">
        <v>0</v>
      </c>
      <c r="P132" s="9">
        <v>0</v>
      </c>
      <c r="Q132" s="9">
        <v>0</v>
      </c>
      <c r="R132" s="8">
        <v>0</v>
      </c>
      <c r="S132" s="9">
        <v>0</v>
      </c>
      <c r="T132" s="9">
        <v>0</v>
      </c>
      <c r="U132" s="8">
        <v>0</v>
      </c>
      <c r="V132" s="9">
        <v>1</v>
      </c>
      <c r="W132" s="9">
        <v>0</v>
      </c>
      <c r="X132" s="9">
        <v>0</v>
      </c>
      <c r="Y132" s="8">
        <v>0</v>
      </c>
      <c r="Z132" s="9">
        <v>0</v>
      </c>
      <c r="AA132" s="8"/>
      <c r="AC132" s="8"/>
      <c r="AJ132" s="9">
        <f t="shared" si="22"/>
        <v>-1</v>
      </c>
      <c r="AK132" s="7">
        <v>9.9</v>
      </c>
      <c r="AO132" s="8"/>
      <c r="AQ132" s="31"/>
      <c r="AT132" s="31"/>
      <c r="AU132" s="21">
        <v>1987</v>
      </c>
      <c r="AV132" s="23">
        <f t="shared" si="15"/>
        <v>3.2981978671098151</v>
      </c>
      <c r="BB132" s="18"/>
      <c r="BD132" s="54"/>
      <c r="BF132" s="18"/>
      <c r="BH132" s="18"/>
      <c r="BJ132" s="18"/>
      <c r="BK132" s="18" t="s">
        <v>212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 s="18">
        <v>0</v>
      </c>
      <c r="BS132">
        <v>1</v>
      </c>
      <c r="BT132">
        <v>0</v>
      </c>
      <c r="BU132" s="18">
        <v>0</v>
      </c>
      <c r="BV132" t="s">
        <v>397</v>
      </c>
      <c r="BW132" t="s">
        <v>397</v>
      </c>
      <c r="CB132" s="18"/>
      <c r="CD132" s="18"/>
      <c r="CE132" s="18"/>
      <c r="CH132" s="18"/>
      <c r="CJ132" s="18"/>
      <c r="CU132" s="18"/>
      <c r="CV132" t="s">
        <v>397</v>
      </c>
      <c r="CW132" t="s">
        <v>397</v>
      </c>
      <c r="CX132" t="s">
        <v>397</v>
      </c>
      <c r="CY132" s="25" t="s">
        <v>397</v>
      </c>
    </row>
    <row r="133" spans="1:103" x14ac:dyDescent="0.25">
      <c r="A133">
        <v>135</v>
      </c>
      <c r="B133">
        <v>17</v>
      </c>
      <c r="C133" s="25" t="s">
        <v>213</v>
      </c>
      <c r="D133" s="12">
        <v>3.9</v>
      </c>
      <c r="E133" s="14"/>
      <c r="F133" s="7" t="str">
        <f t="shared" si="16"/>
        <v>X</v>
      </c>
      <c r="G133" s="7">
        <f t="shared" si="17"/>
        <v>3.9</v>
      </c>
      <c r="H133" s="16">
        <f t="shared" si="18"/>
        <v>3.9</v>
      </c>
      <c r="I133" s="11" t="str">
        <f t="shared" si="19"/>
        <v>X</v>
      </c>
      <c r="J133" s="39" t="str">
        <f t="shared" si="20"/>
        <v>X</v>
      </c>
      <c r="K133" s="39" t="str">
        <f t="shared" si="13"/>
        <v>X</v>
      </c>
      <c r="L133" s="39" t="str">
        <f t="shared" si="14"/>
        <v>X</v>
      </c>
      <c r="M133" s="39" t="str">
        <f t="shared" si="21"/>
        <v>X</v>
      </c>
      <c r="N133" s="42">
        <v>0</v>
      </c>
      <c r="O133" s="8">
        <v>0</v>
      </c>
      <c r="P133" s="9">
        <v>0</v>
      </c>
      <c r="Q133" s="9">
        <v>0</v>
      </c>
      <c r="R133" s="8">
        <v>0</v>
      </c>
      <c r="S133" s="9">
        <v>0</v>
      </c>
      <c r="T133" s="9">
        <v>0</v>
      </c>
      <c r="U133" s="8">
        <v>0</v>
      </c>
      <c r="V133" s="9">
        <v>1</v>
      </c>
      <c r="W133" s="9">
        <v>0</v>
      </c>
      <c r="X133" s="9">
        <v>0</v>
      </c>
      <c r="Y133" s="8">
        <v>0</v>
      </c>
      <c r="Z133" s="9">
        <v>0</v>
      </c>
      <c r="AA133" s="8"/>
      <c r="AC133" s="8"/>
      <c r="AJ133" s="9">
        <f t="shared" si="22"/>
        <v>-1</v>
      </c>
      <c r="AK133" s="7">
        <v>10.199999999999999</v>
      </c>
      <c r="AO133" s="8"/>
      <c r="AQ133" s="31"/>
      <c r="AT133" s="31"/>
      <c r="AU133" s="21">
        <v>1989</v>
      </c>
      <c r="AV133" s="23">
        <f t="shared" si="15"/>
        <v>3.2986347831244354</v>
      </c>
      <c r="BB133" s="18"/>
      <c r="BD133" s="54"/>
      <c r="BF133" s="18"/>
      <c r="BH133" s="18"/>
      <c r="BJ133" s="18"/>
      <c r="BK133" s="18" t="s">
        <v>212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 s="18">
        <v>0</v>
      </c>
      <c r="BS133">
        <v>1</v>
      </c>
      <c r="BT133">
        <v>0</v>
      </c>
      <c r="BU133" s="18">
        <v>0</v>
      </c>
      <c r="BV133" t="s">
        <v>397</v>
      </c>
      <c r="BW133" t="s">
        <v>397</v>
      </c>
      <c r="CB133" s="18"/>
      <c r="CD133" s="18"/>
      <c r="CE133" s="18"/>
      <c r="CH133" s="18"/>
      <c r="CJ133" s="18"/>
      <c r="CU133" s="18"/>
      <c r="CV133" t="s">
        <v>397</v>
      </c>
      <c r="CW133" t="s">
        <v>397</v>
      </c>
      <c r="CX133" t="s">
        <v>397</v>
      </c>
      <c r="CY133" s="25" t="s">
        <v>397</v>
      </c>
    </row>
    <row r="134" spans="1:103" x14ac:dyDescent="0.25">
      <c r="A134">
        <v>136</v>
      </c>
      <c r="B134">
        <v>17</v>
      </c>
      <c r="C134" s="25" t="s">
        <v>213</v>
      </c>
      <c r="D134" s="12">
        <v>5.3</v>
      </c>
      <c r="E134" s="14"/>
      <c r="F134" s="7" t="str">
        <f t="shared" si="16"/>
        <v>X</v>
      </c>
      <c r="G134" s="7">
        <f t="shared" si="17"/>
        <v>5.3</v>
      </c>
      <c r="H134" s="16">
        <f t="shared" si="18"/>
        <v>5.3</v>
      </c>
      <c r="I134" s="11" t="str">
        <f t="shared" si="19"/>
        <v>X</v>
      </c>
      <c r="J134" s="39" t="str">
        <f t="shared" si="20"/>
        <v>X</v>
      </c>
      <c r="K134" s="39" t="str">
        <f t="shared" si="13"/>
        <v>X</v>
      </c>
      <c r="L134" s="39" t="str">
        <f t="shared" si="14"/>
        <v>X</v>
      </c>
      <c r="M134" s="39" t="str">
        <f t="shared" si="21"/>
        <v>X</v>
      </c>
      <c r="N134" s="42">
        <v>0</v>
      </c>
      <c r="O134" s="8">
        <v>0</v>
      </c>
      <c r="P134" s="9">
        <v>0</v>
      </c>
      <c r="Q134" s="9">
        <v>0</v>
      </c>
      <c r="R134" s="8">
        <v>0</v>
      </c>
      <c r="S134" s="9">
        <v>0</v>
      </c>
      <c r="T134" s="9">
        <v>0</v>
      </c>
      <c r="U134" s="8">
        <v>0</v>
      </c>
      <c r="V134" s="9">
        <v>1</v>
      </c>
      <c r="W134" s="9">
        <v>0</v>
      </c>
      <c r="X134" s="9">
        <v>0</v>
      </c>
      <c r="Y134" s="8">
        <v>0</v>
      </c>
      <c r="Z134" s="9">
        <v>0</v>
      </c>
      <c r="AA134" s="8"/>
      <c r="AC134" s="8"/>
      <c r="AJ134" s="9">
        <f t="shared" si="22"/>
        <v>-1</v>
      </c>
      <c r="AK134" s="7">
        <v>10.4</v>
      </c>
      <c r="AO134" s="8"/>
      <c r="AQ134" s="31"/>
      <c r="AT134" s="31"/>
      <c r="AU134" s="21">
        <v>1991</v>
      </c>
      <c r="AV134" s="23">
        <f t="shared" si="15"/>
        <v>3.2990712600274095</v>
      </c>
      <c r="BB134" s="18"/>
      <c r="BD134" s="54"/>
      <c r="BF134" s="18"/>
      <c r="BH134" s="18"/>
      <c r="BJ134" s="18"/>
      <c r="BK134" s="18" t="s">
        <v>212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 s="18">
        <v>0</v>
      </c>
      <c r="BS134">
        <v>1</v>
      </c>
      <c r="BT134">
        <v>0</v>
      </c>
      <c r="BU134" s="18">
        <v>0</v>
      </c>
      <c r="BV134" t="s">
        <v>397</v>
      </c>
      <c r="BW134" t="s">
        <v>397</v>
      </c>
      <c r="CB134" s="18"/>
      <c r="CD134" s="18"/>
      <c r="CE134" s="18"/>
      <c r="CH134" s="18"/>
      <c r="CJ134" s="18"/>
      <c r="CU134" s="18"/>
      <c r="CV134" t="s">
        <v>397</v>
      </c>
      <c r="CW134" t="s">
        <v>397</v>
      </c>
      <c r="CX134" t="s">
        <v>397</v>
      </c>
      <c r="CY134" s="25" t="s">
        <v>397</v>
      </c>
    </row>
    <row r="135" spans="1:103" x14ac:dyDescent="0.25">
      <c r="A135">
        <v>137</v>
      </c>
      <c r="B135">
        <v>18</v>
      </c>
      <c r="C135" s="25" t="s">
        <v>138</v>
      </c>
      <c r="D135" s="12">
        <v>12.5</v>
      </c>
      <c r="E135" s="14"/>
      <c r="F135" s="7" t="str">
        <f t="shared" si="16"/>
        <v>X</v>
      </c>
      <c r="G135" s="7">
        <f t="shared" si="17"/>
        <v>12.5</v>
      </c>
      <c r="H135" s="16">
        <f t="shared" si="18"/>
        <v>12.5</v>
      </c>
      <c r="I135" s="11" t="str">
        <f t="shared" si="19"/>
        <v>X</v>
      </c>
      <c r="J135" s="39" t="str">
        <f t="shared" si="20"/>
        <v>X</v>
      </c>
      <c r="K135" s="39" t="str">
        <f t="shared" si="13"/>
        <v>X</v>
      </c>
      <c r="L135" s="39" t="str">
        <f t="shared" si="14"/>
        <v>X</v>
      </c>
      <c r="M135" s="39" t="str">
        <f t="shared" si="21"/>
        <v>X</v>
      </c>
      <c r="N135" s="42">
        <v>1</v>
      </c>
      <c r="O135" s="8">
        <v>0</v>
      </c>
      <c r="P135" s="9">
        <v>0</v>
      </c>
      <c r="Q135" s="9">
        <v>0</v>
      </c>
      <c r="R135" s="8">
        <v>0</v>
      </c>
      <c r="S135" s="9">
        <v>0</v>
      </c>
      <c r="T135" s="9">
        <v>0</v>
      </c>
      <c r="U135" s="8">
        <v>0</v>
      </c>
      <c r="V135" s="9">
        <v>0</v>
      </c>
      <c r="W135" s="9">
        <v>0</v>
      </c>
      <c r="X135" s="9">
        <v>0</v>
      </c>
      <c r="Y135" s="8">
        <v>0</v>
      </c>
      <c r="Z135" s="9">
        <v>0</v>
      </c>
      <c r="AA135" s="8"/>
      <c r="AC135" s="8"/>
      <c r="AJ135" s="9">
        <f t="shared" si="22"/>
        <v>-1</v>
      </c>
      <c r="AK135" s="7">
        <v>4.5</v>
      </c>
      <c r="AO135" s="8"/>
      <c r="AQ135" s="31"/>
      <c r="AT135" s="31"/>
      <c r="AU135" s="21">
        <v>1986</v>
      </c>
      <c r="AV135" s="23">
        <f t="shared" si="15"/>
        <v>3.2979792441593623</v>
      </c>
      <c r="BB135" s="18"/>
      <c r="BD135" s="54"/>
      <c r="BF135" s="18"/>
      <c r="BH135" s="18"/>
      <c r="BJ135" s="18"/>
      <c r="BK135" s="18" t="s">
        <v>137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 s="18">
        <v>0</v>
      </c>
      <c r="BS135">
        <v>0</v>
      </c>
      <c r="BT135">
        <v>1</v>
      </c>
      <c r="BU135" s="18">
        <v>0</v>
      </c>
      <c r="BV135" t="s">
        <v>397</v>
      </c>
      <c r="BW135" t="s">
        <v>397</v>
      </c>
      <c r="CB135" s="18"/>
      <c r="CD135" s="18"/>
      <c r="CE135" s="18"/>
      <c r="CH135" s="18"/>
      <c r="CJ135" s="18"/>
      <c r="CU135" s="18"/>
      <c r="CV135" t="s">
        <v>397</v>
      </c>
      <c r="CW135" t="s">
        <v>397</v>
      </c>
      <c r="CX135" t="s">
        <v>397</v>
      </c>
      <c r="CY135" s="25" t="s">
        <v>397</v>
      </c>
    </row>
    <row r="136" spans="1:103" x14ac:dyDescent="0.25">
      <c r="A136">
        <v>138</v>
      </c>
      <c r="B136">
        <v>19</v>
      </c>
      <c r="C136" s="25" t="s">
        <v>203</v>
      </c>
      <c r="D136" s="12">
        <v>9.6999999999999993</v>
      </c>
      <c r="E136" s="14"/>
      <c r="F136" s="7" t="str">
        <f t="shared" si="16"/>
        <v>X</v>
      </c>
      <c r="G136" s="7">
        <f t="shared" si="17"/>
        <v>9.6999999999999993</v>
      </c>
      <c r="H136" s="16">
        <f t="shared" si="18"/>
        <v>9.6999999999999993</v>
      </c>
      <c r="I136" s="11" t="str">
        <f t="shared" si="19"/>
        <v>X</v>
      </c>
      <c r="J136" s="39" t="str">
        <f t="shared" si="20"/>
        <v>X</v>
      </c>
      <c r="K136" s="39" t="str">
        <f t="shared" si="13"/>
        <v>X</v>
      </c>
      <c r="L136" s="39" t="str">
        <f t="shared" si="14"/>
        <v>X</v>
      </c>
      <c r="M136" s="39" t="str">
        <f t="shared" si="21"/>
        <v>X</v>
      </c>
      <c r="N136" s="42">
        <v>1</v>
      </c>
      <c r="O136" s="8">
        <v>0</v>
      </c>
      <c r="P136" s="9">
        <v>0</v>
      </c>
      <c r="Q136" s="9">
        <v>0</v>
      </c>
      <c r="R136" s="8">
        <v>0</v>
      </c>
      <c r="S136" s="9">
        <v>0</v>
      </c>
      <c r="T136" s="9">
        <v>0</v>
      </c>
      <c r="U136" s="8">
        <v>0</v>
      </c>
      <c r="V136" s="9">
        <v>0</v>
      </c>
      <c r="W136" s="9">
        <v>0</v>
      </c>
      <c r="X136" s="9">
        <v>0</v>
      </c>
      <c r="Y136" s="8">
        <v>0</v>
      </c>
      <c r="Z136" s="9">
        <v>0</v>
      </c>
      <c r="AA136" s="8"/>
      <c r="AC136" s="8"/>
      <c r="AJ136" s="9">
        <f t="shared" si="22"/>
        <v>-1</v>
      </c>
      <c r="AK136" s="7">
        <v>3.4</v>
      </c>
      <c r="AO136" s="8"/>
      <c r="AQ136" s="31"/>
      <c r="AT136" s="31"/>
      <c r="AU136" s="21">
        <v>1978</v>
      </c>
      <c r="AV136" s="23">
        <f t="shared" si="15"/>
        <v>3.2962262872611605</v>
      </c>
      <c r="BB136" s="18"/>
      <c r="BD136" s="54"/>
      <c r="BF136" s="18"/>
      <c r="BH136" s="18"/>
      <c r="BJ136" s="18"/>
      <c r="BK136" s="18" t="s">
        <v>202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 s="18">
        <v>0</v>
      </c>
      <c r="BS136">
        <v>0</v>
      </c>
      <c r="BT136">
        <v>1</v>
      </c>
      <c r="BU136" s="18">
        <v>0</v>
      </c>
      <c r="BV136" t="s">
        <v>397</v>
      </c>
      <c r="BW136" t="s">
        <v>397</v>
      </c>
      <c r="CB136" s="18"/>
      <c r="CD136" s="18"/>
      <c r="CE136" s="18"/>
      <c r="CH136" s="18"/>
      <c r="CJ136" s="18"/>
      <c r="CU136" s="18"/>
      <c r="CV136" t="s">
        <v>397</v>
      </c>
      <c r="CW136" t="s">
        <v>397</v>
      </c>
      <c r="CX136" t="s">
        <v>397</v>
      </c>
      <c r="CY136" s="25" t="s">
        <v>397</v>
      </c>
    </row>
    <row r="137" spans="1:103" x14ac:dyDescent="0.25">
      <c r="A137">
        <v>139</v>
      </c>
      <c r="B137">
        <v>20</v>
      </c>
      <c r="C137" s="25" t="s">
        <v>204</v>
      </c>
      <c r="D137" s="12">
        <v>13.8</v>
      </c>
      <c r="E137" s="14"/>
      <c r="F137" s="7" t="str">
        <f t="shared" si="16"/>
        <v>X</v>
      </c>
      <c r="G137" s="7">
        <f t="shared" si="17"/>
        <v>13.8</v>
      </c>
      <c r="H137" s="16">
        <f t="shared" si="18"/>
        <v>13.8</v>
      </c>
      <c r="I137" s="11" t="str">
        <f t="shared" si="19"/>
        <v>X</v>
      </c>
      <c r="J137" s="39" t="str">
        <f t="shared" si="20"/>
        <v>X</v>
      </c>
      <c r="K137" s="39" t="str">
        <f t="shared" si="13"/>
        <v>X</v>
      </c>
      <c r="L137" s="39" t="str">
        <f t="shared" si="14"/>
        <v>X</v>
      </c>
      <c r="M137" s="39" t="str">
        <f t="shared" si="21"/>
        <v>X</v>
      </c>
      <c r="N137" s="42">
        <v>1</v>
      </c>
      <c r="O137" s="8">
        <v>0</v>
      </c>
      <c r="P137" s="9">
        <v>0</v>
      </c>
      <c r="Q137" s="9">
        <v>0</v>
      </c>
      <c r="R137" s="8">
        <v>0</v>
      </c>
      <c r="S137" s="9">
        <v>0</v>
      </c>
      <c r="T137" s="9">
        <v>0</v>
      </c>
      <c r="U137" s="8">
        <v>0</v>
      </c>
      <c r="V137" s="9">
        <v>0</v>
      </c>
      <c r="W137" s="9">
        <v>0</v>
      </c>
      <c r="X137" s="9">
        <v>0</v>
      </c>
      <c r="Y137" s="8">
        <v>0</v>
      </c>
      <c r="Z137" s="9">
        <v>0</v>
      </c>
      <c r="AA137" s="8"/>
      <c r="AC137" s="8"/>
      <c r="AJ137" s="9">
        <f t="shared" si="22"/>
        <v>-1</v>
      </c>
      <c r="AK137" s="7">
        <v>5.0999999999999996</v>
      </c>
      <c r="AO137" s="8"/>
      <c r="AQ137" s="31"/>
      <c r="AT137" s="31"/>
      <c r="AU137" s="21">
        <v>1996</v>
      </c>
      <c r="AV137" s="23">
        <f t="shared" si="15"/>
        <v>3.3001605369513523</v>
      </c>
      <c r="BB137" s="18"/>
      <c r="BD137" s="54"/>
      <c r="BF137" s="18"/>
      <c r="BH137" s="18"/>
      <c r="BJ137" s="18"/>
      <c r="BK137" s="18" t="s">
        <v>202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0</v>
      </c>
      <c r="BR137" s="18">
        <v>0</v>
      </c>
      <c r="BS137">
        <v>0</v>
      </c>
      <c r="BT137">
        <v>1</v>
      </c>
      <c r="BU137" s="18">
        <v>0</v>
      </c>
      <c r="BV137" t="s">
        <v>397</v>
      </c>
      <c r="BW137" t="s">
        <v>397</v>
      </c>
      <c r="CB137" s="18"/>
      <c r="CD137" s="18"/>
      <c r="CE137" s="18"/>
      <c r="CH137" s="18"/>
      <c r="CJ137" s="18"/>
      <c r="CU137" s="18"/>
      <c r="CV137" t="s">
        <v>397</v>
      </c>
      <c r="CW137" t="s">
        <v>397</v>
      </c>
      <c r="CX137" t="s">
        <v>397</v>
      </c>
      <c r="CY137" s="25" t="s">
        <v>397</v>
      </c>
    </row>
    <row r="138" spans="1:103" x14ac:dyDescent="0.25">
      <c r="A138">
        <v>140</v>
      </c>
      <c r="B138">
        <v>21</v>
      </c>
      <c r="C138" s="25" t="s">
        <v>250</v>
      </c>
      <c r="D138" s="12">
        <v>6.8</v>
      </c>
      <c r="E138" s="14"/>
      <c r="F138" s="7" t="str">
        <f t="shared" si="16"/>
        <v>X</v>
      </c>
      <c r="G138" s="7">
        <f t="shared" si="17"/>
        <v>6.8</v>
      </c>
      <c r="H138" s="16">
        <f t="shared" si="18"/>
        <v>6.8</v>
      </c>
      <c r="I138" s="11" t="str">
        <f t="shared" si="19"/>
        <v>X</v>
      </c>
      <c r="J138" s="39" t="str">
        <f t="shared" si="20"/>
        <v>X</v>
      </c>
      <c r="K138" s="39" t="str">
        <f t="shared" ref="K138:K201" si="23">IFERROR(1/J138, "X")</f>
        <v>X</v>
      </c>
      <c r="L138" s="39" t="str">
        <f t="shared" ref="L138:L201" si="24">IFERROR(I138-J138, "X")</f>
        <v>X</v>
      </c>
      <c r="M138" s="39" t="str">
        <f t="shared" si="21"/>
        <v>X</v>
      </c>
      <c r="N138" s="42">
        <v>1</v>
      </c>
      <c r="O138" s="8">
        <v>0</v>
      </c>
      <c r="P138" s="9">
        <v>0</v>
      </c>
      <c r="Q138" s="9">
        <v>0</v>
      </c>
      <c r="R138" s="8">
        <v>0</v>
      </c>
      <c r="S138" s="9">
        <v>0</v>
      </c>
      <c r="T138" s="9">
        <v>0</v>
      </c>
      <c r="U138" s="8">
        <v>0</v>
      </c>
      <c r="V138" s="9">
        <v>0</v>
      </c>
      <c r="W138" s="9">
        <v>0</v>
      </c>
      <c r="X138" s="9">
        <v>0</v>
      </c>
      <c r="Y138" s="8">
        <v>0</v>
      </c>
      <c r="Z138" s="9">
        <v>0</v>
      </c>
      <c r="AA138" s="8"/>
      <c r="AC138" s="8"/>
      <c r="AJ138" s="9">
        <f t="shared" si="22"/>
        <v>-1</v>
      </c>
      <c r="AK138" s="7">
        <v>6.5</v>
      </c>
      <c r="AO138" s="8"/>
      <c r="AQ138" s="31"/>
      <c r="AT138" s="31"/>
      <c r="AU138" s="21">
        <v>1976</v>
      </c>
      <c r="AV138" s="23">
        <f t="shared" ref="AV138:AV201" si="25">LOG(AU138)</f>
        <v>3.2957869402516091</v>
      </c>
      <c r="BB138" s="18"/>
      <c r="BD138" s="54"/>
      <c r="BF138" s="18"/>
      <c r="BH138" s="18"/>
      <c r="BJ138" s="18"/>
      <c r="BK138" s="18" t="s">
        <v>249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 s="18">
        <v>0</v>
      </c>
      <c r="BS138">
        <v>0</v>
      </c>
      <c r="BT138">
        <v>1</v>
      </c>
      <c r="BU138" s="18">
        <v>0</v>
      </c>
      <c r="BV138" t="s">
        <v>397</v>
      </c>
      <c r="BW138" t="s">
        <v>397</v>
      </c>
      <c r="CB138" s="18"/>
      <c r="CD138" s="18"/>
      <c r="CE138" s="18"/>
      <c r="CH138" s="18"/>
      <c r="CJ138" s="18"/>
      <c r="CU138" s="18"/>
      <c r="CV138" t="s">
        <v>397</v>
      </c>
      <c r="CW138" t="s">
        <v>397</v>
      </c>
      <c r="CX138" t="s">
        <v>397</v>
      </c>
      <c r="CY138" s="25" t="s">
        <v>397</v>
      </c>
    </row>
    <row r="139" spans="1:103" x14ac:dyDescent="0.25">
      <c r="A139">
        <v>141</v>
      </c>
      <c r="B139">
        <v>21</v>
      </c>
      <c r="C139" s="25" t="s">
        <v>250</v>
      </c>
      <c r="D139" s="12">
        <v>4.8</v>
      </c>
      <c r="E139" s="14"/>
      <c r="F139" s="7" t="str">
        <f t="shared" si="16"/>
        <v>X</v>
      </c>
      <c r="G139" s="7">
        <f t="shared" si="17"/>
        <v>4.8</v>
      </c>
      <c r="H139" s="16">
        <f t="shared" si="18"/>
        <v>4.8</v>
      </c>
      <c r="I139" s="11" t="str">
        <f t="shared" si="19"/>
        <v>X</v>
      </c>
      <c r="J139" s="39" t="str">
        <f t="shared" si="20"/>
        <v>X</v>
      </c>
      <c r="K139" s="39" t="str">
        <f t="shared" si="23"/>
        <v>X</v>
      </c>
      <c r="L139" s="39" t="str">
        <f t="shared" si="24"/>
        <v>X</v>
      </c>
      <c r="M139" s="39" t="str">
        <f t="shared" si="21"/>
        <v>X</v>
      </c>
      <c r="N139" s="42">
        <v>1</v>
      </c>
      <c r="O139" s="8">
        <v>0</v>
      </c>
      <c r="P139" s="9">
        <v>0</v>
      </c>
      <c r="Q139" s="9">
        <v>0</v>
      </c>
      <c r="R139" s="8">
        <v>0</v>
      </c>
      <c r="S139" s="9">
        <v>0</v>
      </c>
      <c r="T139" s="9">
        <v>0</v>
      </c>
      <c r="U139" s="8">
        <v>0</v>
      </c>
      <c r="V139" s="9">
        <v>0</v>
      </c>
      <c r="W139" s="9">
        <v>0</v>
      </c>
      <c r="X139" s="9">
        <v>0</v>
      </c>
      <c r="Y139" s="8">
        <v>0</v>
      </c>
      <c r="Z139" s="9">
        <v>0</v>
      </c>
      <c r="AA139" s="8"/>
      <c r="AC139" s="8"/>
      <c r="AJ139" s="9">
        <f t="shared" si="22"/>
        <v>-1</v>
      </c>
      <c r="AK139" s="7">
        <v>7.6</v>
      </c>
      <c r="AO139" s="8"/>
      <c r="AQ139" s="31"/>
      <c r="AT139" s="31"/>
      <c r="AU139" s="21">
        <v>1986</v>
      </c>
      <c r="AV139" s="23">
        <f t="shared" si="25"/>
        <v>3.2979792441593623</v>
      </c>
      <c r="BB139" s="18"/>
      <c r="BD139" s="54"/>
      <c r="BF139" s="18"/>
      <c r="BH139" s="18"/>
      <c r="BJ139" s="18"/>
      <c r="BK139" s="18" t="s">
        <v>249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 s="18">
        <v>0</v>
      </c>
      <c r="BS139">
        <v>0</v>
      </c>
      <c r="BT139">
        <v>1</v>
      </c>
      <c r="BU139" s="18">
        <v>0</v>
      </c>
      <c r="BV139" t="s">
        <v>397</v>
      </c>
      <c r="BW139" t="s">
        <v>397</v>
      </c>
      <c r="CB139" s="18"/>
      <c r="CD139" s="18"/>
      <c r="CE139" s="18"/>
      <c r="CH139" s="18"/>
      <c r="CJ139" s="18"/>
      <c r="CU139" s="18"/>
      <c r="CV139" t="s">
        <v>397</v>
      </c>
      <c r="CW139" t="s">
        <v>397</v>
      </c>
      <c r="CX139" t="s">
        <v>397</v>
      </c>
      <c r="CY139" s="25" t="s">
        <v>397</v>
      </c>
    </row>
    <row r="140" spans="1:103" x14ac:dyDescent="0.25">
      <c r="A140">
        <v>142</v>
      </c>
      <c r="B140">
        <v>21</v>
      </c>
      <c r="C140" s="25" t="s">
        <v>250</v>
      </c>
      <c r="D140" s="12">
        <v>5.8</v>
      </c>
      <c r="E140" s="14"/>
      <c r="F140" s="7" t="str">
        <f t="shared" si="16"/>
        <v>X</v>
      </c>
      <c r="G140" s="7">
        <f t="shared" si="17"/>
        <v>5.8</v>
      </c>
      <c r="H140" s="16">
        <f t="shared" si="18"/>
        <v>5.8</v>
      </c>
      <c r="I140" s="11" t="str">
        <f t="shared" si="19"/>
        <v>X</v>
      </c>
      <c r="J140" s="39" t="str">
        <f t="shared" si="20"/>
        <v>X</v>
      </c>
      <c r="K140" s="39" t="str">
        <f t="shared" si="23"/>
        <v>X</v>
      </c>
      <c r="L140" s="39" t="str">
        <f t="shared" si="24"/>
        <v>X</v>
      </c>
      <c r="M140" s="39" t="str">
        <f t="shared" si="21"/>
        <v>X</v>
      </c>
      <c r="N140" s="42">
        <v>0</v>
      </c>
      <c r="O140" s="8">
        <v>0</v>
      </c>
      <c r="P140" s="9">
        <v>0</v>
      </c>
      <c r="Q140" s="9">
        <v>0</v>
      </c>
      <c r="R140" s="8">
        <v>0</v>
      </c>
      <c r="S140" s="9">
        <v>0</v>
      </c>
      <c r="T140" s="9">
        <v>0</v>
      </c>
      <c r="U140" s="8">
        <v>1</v>
      </c>
      <c r="V140" s="9">
        <v>0</v>
      </c>
      <c r="W140" s="9">
        <v>0</v>
      </c>
      <c r="X140" s="9">
        <v>0</v>
      </c>
      <c r="Y140" s="8">
        <v>0</v>
      </c>
      <c r="Z140" s="9">
        <v>0</v>
      </c>
      <c r="AA140" s="8"/>
      <c r="AC140" s="8"/>
      <c r="AJ140" s="9">
        <f t="shared" si="22"/>
        <v>-1</v>
      </c>
      <c r="AK140" s="7">
        <v>6.5</v>
      </c>
      <c r="AO140" s="8"/>
      <c r="AQ140" s="31"/>
      <c r="AT140" s="31"/>
      <c r="AU140" s="21">
        <v>1976</v>
      </c>
      <c r="AV140" s="23">
        <f t="shared" si="25"/>
        <v>3.2957869402516091</v>
      </c>
      <c r="BB140" s="18"/>
      <c r="BD140" s="54"/>
      <c r="BF140" s="18"/>
      <c r="BH140" s="18"/>
      <c r="BJ140" s="18"/>
      <c r="BK140" s="18" t="s">
        <v>249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 s="18">
        <v>0</v>
      </c>
      <c r="BS140">
        <v>0</v>
      </c>
      <c r="BT140">
        <v>1</v>
      </c>
      <c r="BU140" s="18">
        <v>0</v>
      </c>
      <c r="BV140" t="s">
        <v>397</v>
      </c>
      <c r="BW140" t="s">
        <v>397</v>
      </c>
      <c r="CB140" s="18"/>
      <c r="CD140" s="18"/>
      <c r="CE140" s="18"/>
      <c r="CH140" s="18"/>
      <c r="CJ140" s="18"/>
      <c r="CU140" s="18"/>
      <c r="CV140" t="s">
        <v>397</v>
      </c>
      <c r="CW140" t="s">
        <v>397</v>
      </c>
      <c r="CX140" t="s">
        <v>397</v>
      </c>
      <c r="CY140" s="25" t="s">
        <v>397</v>
      </c>
    </row>
    <row r="141" spans="1:103" x14ac:dyDescent="0.25">
      <c r="A141">
        <v>143</v>
      </c>
      <c r="B141">
        <v>21</v>
      </c>
      <c r="C141" s="25" t="s">
        <v>250</v>
      </c>
      <c r="D141" s="12">
        <v>4.9000000000000004</v>
      </c>
      <c r="E141" s="14"/>
      <c r="F141" s="7" t="str">
        <f t="shared" si="16"/>
        <v>X</v>
      </c>
      <c r="G141" s="7">
        <f t="shared" si="17"/>
        <v>4.9000000000000004</v>
      </c>
      <c r="H141" s="16">
        <f t="shared" si="18"/>
        <v>4.9000000000000004</v>
      </c>
      <c r="I141" s="11" t="str">
        <f t="shared" si="19"/>
        <v>X</v>
      </c>
      <c r="J141" s="39" t="str">
        <f t="shared" si="20"/>
        <v>X</v>
      </c>
      <c r="K141" s="39" t="str">
        <f t="shared" si="23"/>
        <v>X</v>
      </c>
      <c r="L141" s="39" t="str">
        <f t="shared" si="24"/>
        <v>X</v>
      </c>
      <c r="M141" s="39" t="str">
        <f t="shared" si="21"/>
        <v>X</v>
      </c>
      <c r="N141" s="42">
        <v>0</v>
      </c>
      <c r="O141" s="8">
        <v>0</v>
      </c>
      <c r="P141" s="9">
        <v>0</v>
      </c>
      <c r="Q141" s="9">
        <v>0</v>
      </c>
      <c r="R141" s="8">
        <v>0</v>
      </c>
      <c r="S141" s="9">
        <v>0</v>
      </c>
      <c r="T141" s="9">
        <v>0</v>
      </c>
      <c r="U141" s="8">
        <v>1</v>
      </c>
      <c r="V141" s="9">
        <v>0</v>
      </c>
      <c r="W141" s="9">
        <v>0</v>
      </c>
      <c r="X141" s="9">
        <v>0</v>
      </c>
      <c r="Y141" s="8">
        <v>0</v>
      </c>
      <c r="Z141" s="9">
        <v>0</v>
      </c>
      <c r="AA141" s="8"/>
      <c r="AC141" s="8"/>
      <c r="AJ141" s="9">
        <f t="shared" si="22"/>
        <v>-1</v>
      </c>
      <c r="AK141" s="7">
        <v>7.6</v>
      </c>
      <c r="AO141" s="8"/>
      <c r="AQ141" s="31"/>
      <c r="AT141" s="31"/>
      <c r="AU141" s="21">
        <v>1986</v>
      </c>
      <c r="AV141" s="23">
        <f t="shared" si="25"/>
        <v>3.2979792441593623</v>
      </c>
      <c r="BB141" s="18"/>
      <c r="BD141" s="54"/>
      <c r="BF141" s="18"/>
      <c r="BH141" s="18"/>
      <c r="BJ141" s="18"/>
      <c r="BK141" s="18" t="s">
        <v>249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 s="18">
        <v>0</v>
      </c>
      <c r="BS141">
        <v>0</v>
      </c>
      <c r="BT141">
        <v>1</v>
      </c>
      <c r="BU141" s="18">
        <v>0</v>
      </c>
      <c r="BV141" t="s">
        <v>397</v>
      </c>
      <c r="BW141" t="s">
        <v>397</v>
      </c>
      <c r="CB141" s="18"/>
      <c r="CD141" s="18"/>
      <c r="CE141" s="18"/>
      <c r="CH141" s="18"/>
      <c r="CJ141" s="18"/>
      <c r="CU141" s="18"/>
      <c r="CV141" t="s">
        <v>397</v>
      </c>
      <c r="CW141" t="s">
        <v>397</v>
      </c>
      <c r="CX141" t="s">
        <v>397</v>
      </c>
      <c r="CY141" s="25" t="s">
        <v>397</v>
      </c>
    </row>
    <row r="142" spans="1:103" x14ac:dyDescent="0.25">
      <c r="A142">
        <v>144</v>
      </c>
      <c r="B142">
        <v>21</v>
      </c>
      <c r="C142" s="25" t="s">
        <v>250</v>
      </c>
      <c r="D142" s="12">
        <v>6.6</v>
      </c>
      <c r="E142" s="14"/>
      <c r="F142" s="7" t="str">
        <f t="shared" si="16"/>
        <v>X</v>
      </c>
      <c r="G142" s="7">
        <f t="shared" si="17"/>
        <v>6.6</v>
      </c>
      <c r="H142" s="16">
        <f t="shared" si="18"/>
        <v>6.6</v>
      </c>
      <c r="I142" s="11" t="str">
        <f t="shared" si="19"/>
        <v>X</v>
      </c>
      <c r="J142" s="39" t="str">
        <f t="shared" si="20"/>
        <v>X</v>
      </c>
      <c r="K142" s="39" t="str">
        <f t="shared" si="23"/>
        <v>X</v>
      </c>
      <c r="L142" s="39" t="str">
        <f t="shared" si="24"/>
        <v>X</v>
      </c>
      <c r="M142" s="39" t="str">
        <f t="shared" si="21"/>
        <v>X</v>
      </c>
      <c r="N142" s="42">
        <v>0</v>
      </c>
      <c r="O142" s="8">
        <v>0</v>
      </c>
      <c r="P142" s="9">
        <v>0</v>
      </c>
      <c r="Q142" s="9">
        <v>0</v>
      </c>
      <c r="R142" s="8">
        <v>0</v>
      </c>
      <c r="S142" s="9">
        <v>0</v>
      </c>
      <c r="T142" s="9">
        <v>0</v>
      </c>
      <c r="U142" s="8">
        <v>0</v>
      </c>
      <c r="V142" s="9">
        <v>1</v>
      </c>
      <c r="W142" s="9">
        <v>0</v>
      </c>
      <c r="X142" s="9">
        <v>0</v>
      </c>
      <c r="Y142" s="8">
        <v>0</v>
      </c>
      <c r="Z142" s="9">
        <v>0</v>
      </c>
      <c r="AA142" s="8"/>
      <c r="AC142" s="8"/>
      <c r="AJ142" s="9">
        <f t="shared" si="22"/>
        <v>-1</v>
      </c>
      <c r="AK142" s="7">
        <v>6.5</v>
      </c>
      <c r="AO142" s="8"/>
      <c r="AQ142" s="31"/>
      <c r="AT142" s="31"/>
      <c r="AU142" s="21">
        <v>1976</v>
      </c>
      <c r="AV142" s="23">
        <f t="shared" si="25"/>
        <v>3.2957869402516091</v>
      </c>
      <c r="BB142" s="18"/>
      <c r="BD142" s="54"/>
      <c r="BF142" s="18"/>
      <c r="BH142" s="18"/>
      <c r="BJ142" s="18"/>
      <c r="BK142" s="18" t="s">
        <v>249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 s="18">
        <v>0</v>
      </c>
      <c r="BS142">
        <v>0</v>
      </c>
      <c r="BT142">
        <v>1</v>
      </c>
      <c r="BU142" s="18">
        <v>0</v>
      </c>
      <c r="BV142" t="s">
        <v>397</v>
      </c>
      <c r="BW142" t="s">
        <v>397</v>
      </c>
      <c r="CB142" s="18"/>
      <c r="CD142" s="18"/>
      <c r="CE142" s="18"/>
      <c r="CH142" s="18"/>
      <c r="CJ142" s="18"/>
      <c r="CU142" s="18"/>
      <c r="CV142" t="s">
        <v>397</v>
      </c>
      <c r="CW142" t="s">
        <v>397</v>
      </c>
      <c r="CX142" t="s">
        <v>397</v>
      </c>
      <c r="CY142" s="25" t="s">
        <v>397</v>
      </c>
    </row>
    <row r="143" spans="1:103" x14ac:dyDescent="0.25">
      <c r="A143">
        <v>145</v>
      </c>
      <c r="B143">
        <v>21</v>
      </c>
      <c r="C143" s="25" t="s">
        <v>250</v>
      </c>
      <c r="D143" s="12">
        <v>4.8</v>
      </c>
      <c r="E143" s="14"/>
      <c r="F143" s="7" t="str">
        <f t="shared" ref="F143:F206" si="26">IFERROR(D143/E143, "X")</f>
        <v>X</v>
      </c>
      <c r="G143" s="7">
        <f t="shared" ref="G143:G206" si="27">D143-E143</f>
        <v>4.8</v>
      </c>
      <c r="H143" s="16">
        <f t="shared" ref="H143:H206" si="28">D143+E143</f>
        <v>4.8</v>
      </c>
      <c r="I143" s="11" t="str">
        <f t="shared" ref="I143:I206" si="29">IFERROR(F143/SQRT(F143^2+AJ143), "X")</f>
        <v>X</v>
      </c>
      <c r="J143" s="39" t="str">
        <f t="shared" ref="J143:J206" si="30">IFERROR(SQRT((1-I143^2)/AJ143), "X")</f>
        <v>X</v>
      </c>
      <c r="K143" s="39" t="str">
        <f t="shared" si="23"/>
        <v>X</v>
      </c>
      <c r="L143" s="39" t="str">
        <f t="shared" si="24"/>
        <v>X</v>
      </c>
      <c r="M143" s="39" t="str">
        <f t="shared" ref="M143:M206" si="31">IFERROR(I143+J143, "X")</f>
        <v>X</v>
      </c>
      <c r="N143" s="42">
        <v>0</v>
      </c>
      <c r="O143" s="8">
        <v>0</v>
      </c>
      <c r="P143" s="9">
        <v>0</v>
      </c>
      <c r="Q143" s="9">
        <v>0</v>
      </c>
      <c r="R143" s="8">
        <v>0</v>
      </c>
      <c r="S143" s="9">
        <v>0</v>
      </c>
      <c r="T143" s="9">
        <v>0</v>
      </c>
      <c r="U143" s="8">
        <v>0</v>
      </c>
      <c r="V143" s="9">
        <v>1</v>
      </c>
      <c r="W143" s="9">
        <v>0</v>
      </c>
      <c r="X143" s="9">
        <v>0</v>
      </c>
      <c r="Y143" s="8">
        <v>0</v>
      </c>
      <c r="Z143" s="9">
        <v>0</v>
      </c>
      <c r="AA143" s="8"/>
      <c r="AC143" s="8"/>
      <c r="AJ143" s="9">
        <f t="shared" ref="AJ143:AJ206" si="32">IFERROR(AH143-AI143-1, "X")</f>
        <v>-1</v>
      </c>
      <c r="AK143" s="7">
        <v>7.6</v>
      </c>
      <c r="AO143" s="8"/>
      <c r="AQ143" s="31"/>
      <c r="AT143" s="31"/>
      <c r="AU143" s="21">
        <v>1986</v>
      </c>
      <c r="AV143" s="23">
        <f t="shared" si="25"/>
        <v>3.2979792441593623</v>
      </c>
      <c r="BB143" s="18"/>
      <c r="BD143" s="54"/>
      <c r="BF143" s="18"/>
      <c r="BH143" s="18"/>
      <c r="BJ143" s="18"/>
      <c r="BK143" s="18" t="s">
        <v>249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 s="18">
        <v>0</v>
      </c>
      <c r="BS143">
        <v>0</v>
      </c>
      <c r="BT143">
        <v>1</v>
      </c>
      <c r="BU143" s="18">
        <v>0</v>
      </c>
      <c r="BV143" t="s">
        <v>397</v>
      </c>
      <c r="BW143" t="s">
        <v>397</v>
      </c>
      <c r="CB143" s="18"/>
      <c r="CD143" s="18"/>
      <c r="CE143" s="18"/>
      <c r="CH143" s="18"/>
      <c r="CJ143" s="18"/>
      <c r="CU143" s="18"/>
      <c r="CV143" t="s">
        <v>397</v>
      </c>
      <c r="CW143" t="s">
        <v>397</v>
      </c>
      <c r="CX143" t="s">
        <v>397</v>
      </c>
      <c r="CY143" s="25" t="s">
        <v>397</v>
      </c>
    </row>
    <row r="144" spans="1:103" x14ac:dyDescent="0.25">
      <c r="A144">
        <v>146</v>
      </c>
      <c r="B144">
        <v>22</v>
      </c>
      <c r="C144" s="25" t="s">
        <v>112</v>
      </c>
      <c r="D144" s="12">
        <v>4.9000000000000004</v>
      </c>
      <c r="E144" s="14"/>
      <c r="F144" s="7" t="str">
        <f t="shared" si="26"/>
        <v>X</v>
      </c>
      <c r="G144" s="7">
        <f t="shared" si="27"/>
        <v>4.9000000000000004</v>
      </c>
      <c r="H144" s="16">
        <f t="shared" si="28"/>
        <v>4.9000000000000004</v>
      </c>
      <c r="I144" s="11" t="str">
        <f t="shared" si="29"/>
        <v>X</v>
      </c>
      <c r="J144" s="39" t="str">
        <f t="shared" si="30"/>
        <v>X</v>
      </c>
      <c r="K144" s="39" t="str">
        <f t="shared" si="23"/>
        <v>X</v>
      </c>
      <c r="L144" s="39" t="str">
        <f t="shared" si="24"/>
        <v>X</v>
      </c>
      <c r="M144" s="39" t="str">
        <f t="shared" si="31"/>
        <v>X</v>
      </c>
      <c r="N144" s="42">
        <v>1</v>
      </c>
      <c r="O144" s="8">
        <v>0</v>
      </c>
      <c r="P144" s="9">
        <v>0</v>
      </c>
      <c r="Q144" s="9">
        <v>0</v>
      </c>
      <c r="R144" s="8">
        <v>0</v>
      </c>
      <c r="S144" s="9">
        <v>0</v>
      </c>
      <c r="T144" s="9">
        <v>0</v>
      </c>
      <c r="U144" s="8">
        <v>0</v>
      </c>
      <c r="V144" s="9">
        <v>0</v>
      </c>
      <c r="W144" s="9">
        <v>0</v>
      </c>
      <c r="X144" s="9">
        <v>0</v>
      </c>
      <c r="Y144" s="8">
        <v>0</v>
      </c>
      <c r="Z144" s="9">
        <v>0</v>
      </c>
      <c r="AA144" s="8"/>
      <c r="AC144" s="8"/>
      <c r="AJ144" s="9">
        <f t="shared" si="32"/>
        <v>-1</v>
      </c>
      <c r="AK144" s="7">
        <v>11.1</v>
      </c>
      <c r="AO144" s="8"/>
      <c r="AQ144" s="31"/>
      <c r="AT144" s="31"/>
      <c r="AU144" s="21">
        <v>1997</v>
      </c>
      <c r="AV144" s="23">
        <f t="shared" si="25"/>
        <v>3.3003780648707024</v>
      </c>
      <c r="BB144" s="18"/>
      <c r="BD144" s="54"/>
      <c r="BF144" s="18"/>
      <c r="BH144" s="18"/>
      <c r="BJ144" s="18"/>
      <c r="BK144" s="18" t="s">
        <v>111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 s="18">
        <v>0</v>
      </c>
      <c r="BS144">
        <v>0</v>
      </c>
      <c r="BT144">
        <v>1</v>
      </c>
      <c r="BU144" s="18">
        <v>0</v>
      </c>
      <c r="BV144" t="s">
        <v>397</v>
      </c>
      <c r="BW144" t="s">
        <v>397</v>
      </c>
      <c r="CB144" s="18"/>
      <c r="CD144" s="18"/>
      <c r="CE144" s="18"/>
      <c r="CH144" s="18"/>
      <c r="CJ144" s="18"/>
      <c r="CU144" s="18"/>
      <c r="CV144" t="s">
        <v>397</v>
      </c>
      <c r="CW144" t="s">
        <v>397</v>
      </c>
      <c r="CX144" t="s">
        <v>397</v>
      </c>
      <c r="CY144" s="25" t="s">
        <v>397</v>
      </c>
    </row>
    <row r="145" spans="1:103" x14ac:dyDescent="0.25">
      <c r="A145">
        <v>147</v>
      </c>
      <c r="B145">
        <v>22</v>
      </c>
      <c r="C145" s="25" t="s">
        <v>112</v>
      </c>
      <c r="D145" s="12">
        <v>0.7</v>
      </c>
      <c r="E145" s="14"/>
      <c r="F145" s="7" t="str">
        <f t="shared" si="26"/>
        <v>X</v>
      </c>
      <c r="G145" s="7">
        <f t="shared" si="27"/>
        <v>0.7</v>
      </c>
      <c r="H145" s="16">
        <f t="shared" si="28"/>
        <v>0.7</v>
      </c>
      <c r="I145" s="11" t="str">
        <f t="shared" si="29"/>
        <v>X</v>
      </c>
      <c r="J145" s="39" t="str">
        <f t="shared" si="30"/>
        <v>X</v>
      </c>
      <c r="K145" s="39" t="str">
        <f t="shared" si="23"/>
        <v>X</v>
      </c>
      <c r="L145" s="39" t="str">
        <f t="shared" si="24"/>
        <v>X</v>
      </c>
      <c r="M145" s="39" t="str">
        <f t="shared" si="31"/>
        <v>X</v>
      </c>
      <c r="N145" s="42">
        <v>1</v>
      </c>
      <c r="O145" s="8">
        <v>0</v>
      </c>
      <c r="P145" s="9">
        <v>0</v>
      </c>
      <c r="Q145" s="9">
        <v>0</v>
      </c>
      <c r="R145" s="8">
        <v>0</v>
      </c>
      <c r="S145" s="9">
        <v>0</v>
      </c>
      <c r="T145" s="9">
        <v>0</v>
      </c>
      <c r="U145" s="8">
        <v>0</v>
      </c>
      <c r="V145" s="9">
        <v>0</v>
      </c>
      <c r="W145" s="9">
        <v>0</v>
      </c>
      <c r="X145" s="9">
        <v>0</v>
      </c>
      <c r="Y145" s="8">
        <v>0</v>
      </c>
      <c r="Z145" s="9">
        <v>0</v>
      </c>
      <c r="AA145" s="8"/>
      <c r="AC145" s="8"/>
      <c r="AJ145" s="9">
        <f t="shared" si="32"/>
        <v>-1</v>
      </c>
      <c r="AK145" s="7">
        <v>12.2</v>
      </c>
      <c r="AO145" s="8"/>
      <c r="AQ145" s="31"/>
      <c r="AT145" s="31"/>
      <c r="AU145" s="21">
        <v>1999</v>
      </c>
      <c r="AV145" s="23">
        <f t="shared" si="25"/>
        <v>3.3008127941181171</v>
      </c>
      <c r="BB145" s="18"/>
      <c r="BD145" s="54"/>
      <c r="BF145" s="18"/>
      <c r="BH145" s="18"/>
      <c r="BJ145" s="18"/>
      <c r="BK145" s="18" t="s">
        <v>111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 s="18">
        <v>0</v>
      </c>
      <c r="BS145">
        <v>0</v>
      </c>
      <c r="BT145">
        <v>1</v>
      </c>
      <c r="BU145" s="18">
        <v>0</v>
      </c>
      <c r="BV145" t="s">
        <v>397</v>
      </c>
      <c r="BW145" t="s">
        <v>397</v>
      </c>
      <c r="CB145" s="18"/>
      <c r="CD145" s="18"/>
      <c r="CE145" s="18"/>
      <c r="CH145" s="18"/>
      <c r="CJ145" s="18"/>
      <c r="CU145" s="18"/>
      <c r="CV145" t="s">
        <v>397</v>
      </c>
      <c r="CW145" t="s">
        <v>397</v>
      </c>
      <c r="CX145" t="s">
        <v>397</v>
      </c>
      <c r="CY145" s="25" t="s">
        <v>397</v>
      </c>
    </row>
    <row r="146" spans="1:103" x14ac:dyDescent="0.25">
      <c r="A146">
        <v>148</v>
      </c>
      <c r="B146">
        <v>22</v>
      </c>
      <c r="C146" s="25" t="s">
        <v>112</v>
      </c>
      <c r="D146" s="12">
        <v>0.3</v>
      </c>
      <c r="E146" s="14"/>
      <c r="F146" s="7" t="str">
        <f t="shared" si="26"/>
        <v>X</v>
      </c>
      <c r="G146" s="7">
        <f t="shared" si="27"/>
        <v>0.3</v>
      </c>
      <c r="H146" s="16">
        <f t="shared" si="28"/>
        <v>0.3</v>
      </c>
      <c r="I146" s="11" t="str">
        <f t="shared" si="29"/>
        <v>X</v>
      </c>
      <c r="J146" s="39" t="str">
        <f t="shared" si="30"/>
        <v>X</v>
      </c>
      <c r="K146" s="39" t="str">
        <f t="shared" si="23"/>
        <v>X</v>
      </c>
      <c r="L146" s="39" t="str">
        <f t="shared" si="24"/>
        <v>X</v>
      </c>
      <c r="M146" s="39" t="str">
        <f t="shared" si="31"/>
        <v>X</v>
      </c>
      <c r="N146" s="42">
        <v>1</v>
      </c>
      <c r="O146" s="8">
        <v>0</v>
      </c>
      <c r="P146" s="9">
        <v>0</v>
      </c>
      <c r="Q146" s="9">
        <v>0</v>
      </c>
      <c r="R146" s="8">
        <v>0</v>
      </c>
      <c r="S146" s="9">
        <v>0</v>
      </c>
      <c r="T146" s="9">
        <v>0</v>
      </c>
      <c r="U146" s="8">
        <v>0</v>
      </c>
      <c r="V146" s="9">
        <v>0</v>
      </c>
      <c r="W146" s="9">
        <v>0</v>
      </c>
      <c r="X146" s="9">
        <v>0</v>
      </c>
      <c r="Y146" s="8">
        <v>0</v>
      </c>
      <c r="Z146" s="9">
        <v>0</v>
      </c>
      <c r="AA146" s="8"/>
      <c r="AC146" s="8"/>
      <c r="AJ146" s="9">
        <f t="shared" si="32"/>
        <v>-1</v>
      </c>
      <c r="AK146" s="7">
        <v>12.1</v>
      </c>
      <c r="AO146" s="8"/>
      <c r="AQ146" s="31"/>
      <c r="AT146" s="31"/>
      <c r="AU146" s="21">
        <v>2002</v>
      </c>
      <c r="AV146" s="23">
        <f t="shared" si="25"/>
        <v>3.3014640731433</v>
      </c>
      <c r="BB146" s="18"/>
      <c r="BD146" s="54"/>
      <c r="BF146" s="18"/>
      <c r="BH146" s="18"/>
      <c r="BJ146" s="18"/>
      <c r="BK146" s="18" t="s">
        <v>111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 s="18">
        <v>0</v>
      </c>
      <c r="BS146">
        <v>0</v>
      </c>
      <c r="BT146">
        <v>1</v>
      </c>
      <c r="BU146" s="18">
        <v>0</v>
      </c>
      <c r="BV146" t="s">
        <v>397</v>
      </c>
      <c r="BW146" t="s">
        <v>397</v>
      </c>
      <c r="CB146" s="18"/>
      <c r="CD146" s="18"/>
      <c r="CE146" s="18"/>
      <c r="CH146" s="18"/>
      <c r="CJ146" s="18"/>
      <c r="CU146" s="18"/>
      <c r="CV146" t="s">
        <v>397</v>
      </c>
      <c r="CW146" t="s">
        <v>397</v>
      </c>
      <c r="CX146" t="s">
        <v>397</v>
      </c>
      <c r="CY146" s="25" t="s">
        <v>397</v>
      </c>
    </row>
    <row r="147" spans="1:103" x14ac:dyDescent="0.25">
      <c r="A147">
        <v>149</v>
      </c>
      <c r="B147">
        <v>22</v>
      </c>
      <c r="C147" s="25" t="s">
        <v>112</v>
      </c>
      <c r="D147" s="12">
        <v>6.9</v>
      </c>
      <c r="E147" s="14"/>
      <c r="F147" s="7" t="str">
        <f t="shared" si="26"/>
        <v>X</v>
      </c>
      <c r="G147" s="7">
        <f t="shared" si="27"/>
        <v>6.9</v>
      </c>
      <c r="H147" s="16">
        <f t="shared" si="28"/>
        <v>6.9</v>
      </c>
      <c r="I147" s="11" t="str">
        <f t="shared" si="29"/>
        <v>X</v>
      </c>
      <c r="J147" s="39" t="str">
        <f t="shared" si="30"/>
        <v>X</v>
      </c>
      <c r="K147" s="39" t="str">
        <f t="shared" si="23"/>
        <v>X</v>
      </c>
      <c r="L147" s="39" t="str">
        <f t="shared" si="24"/>
        <v>X</v>
      </c>
      <c r="M147" s="39" t="str">
        <f t="shared" si="31"/>
        <v>X</v>
      </c>
      <c r="N147" s="42">
        <v>1</v>
      </c>
      <c r="O147" s="8">
        <v>0</v>
      </c>
      <c r="P147" s="9">
        <v>0</v>
      </c>
      <c r="Q147" s="9">
        <v>0</v>
      </c>
      <c r="R147" s="8">
        <v>0</v>
      </c>
      <c r="S147" s="9">
        <v>0</v>
      </c>
      <c r="T147" s="9">
        <v>0</v>
      </c>
      <c r="U147" s="8">
        <v>0</v>
      </c>
      <c r="V147" s="9">
        <v>0</v>
      </c>
      <c r="W147" s="9">
        <v>0</v>
      </c>
      <c r="X147" s="9">
        <v>0</v>
      </c>
      <c r="Y147" s="8">
        <v>0</v>
      </c>
      <c r="Z147" s="9">
        <v>0</v>
      </c>
      <c r="AA147" s="8"/>
      <c r="AC147" s="8"/>
      <c r="AJ147" s="9">
        <f t="shared" si="32"/>
        <v>-1</v>
      </c>
      <c r="AK147" s="7">
        <v>12.1</v>
      </c>
      <c r="AO147" s="8"/>
      <c r="AQ147" s="31"/>
      <c r="AT147" s="31"/>
      <c r="AU147" s="21">
        <v>2006</v>
      </c>
      <c r="AV147" s="23">
        <f t="shared" si="25"/>
        <v>3.3023309286843991</v>
      </c>
      <c r="BB147" s="18"/>
      <c r="BD147" s="54"/>
      <c r="BF147" s="18"/>
      <c r="BH147" s="18"/>
      <c r="BJ147" s="18"/>
      <c r="BK147" s="18" t="s">
        <v>111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 s="18">
        <v>0</v>
      </c>
      <c r="BS147">
        <v>0</v>
      </c>
      <c r="BT147">
        <v>1</v>
      </c>
      <c r="BU147" s="18">
        <v>0</v>
      </c>
      <c r="BV147" t="s">
        <v>397</v>
      </c>
      <c r="BW147" t="s">
        <v>397</v>
      </c>
      <c r="CB147" s="18"/>
      <c r="CD147" s="18"/>
      <c r="CE147" s="18"/>
      <c r="CH147" s="18"/>
      <c r="CJ147" s="18"/>
      <c r="CU147" s="18"/>
      <c r="CV147" t="s">
        <v>397</v>
      </c>
      <c r="CW147" t="s">
        <v>397</v>
      </c>
      <c r="CX147" t="s">
        <v>397</v>
      </c>
      <c r="CY147" s="25" t="s">
        <v>397</v>
      </c>
    </row>
    <row r="148" spans="1:103" x14ac:dyDescent="0.25">
      <c r="A148">
        <v>150</v>
      </c>
      <c r="B148">
        <v>22</v>
      </c>
      <c r="C148" s="25" t="s">
        <v>112</v>
      </c>
      <c r="D148" s="12">
        <v>8.1999999999999993</v>
      </c>
      <c r="E148" s="14"/>
      <c r="F148" s="7" t="str">
        <f t="shared" si="26"/>
        <v>X</v>
      </c>
      <c r="G148" s="7">
        <f t="shared" si="27"/>
        <v>8.1999999999999993</v>
      </c>
      <c r="H148" s="16">
        <f t="shared" si="28"/>
        <v>8.1999999999999993</v>
      </c>
      <c r="I148" s="11" t="str">
        <f t="shared" si="29"/>
        <v>X</v>
      </c>
      <c r="J148" s="39" t="str">
        <f t="shared" si="30"/>
        <v>X</v>
      </c>
      <c r="K148" s="39" t="str">
        <f t="shared" si="23"/>
        <v>X</v>
      </c>
      <c r="L148" s="39" t="str">
        <f t="shared" si="24"/>
        <v>X</v>
      </c>
      <c r="M148" s="39" t="str">
        <f t="shared" si="31"/>
        <v>X</v>
      </c>
      <c r="N148" s="42">
        <v>0</v>
      </c>
      <c r="O148" s="8">
        <v>0</v>
      </c>
      <c r="P148" s="9">
        <v>0</v>
      </c>
      <c r="Q148" s="9">
        <v>0</v>
      </c>
      <c r="R148" s="8">
        <v>0</v>
      </c>
      <c r="S148" s="9">
        <v>0</v>
      </c>
      <c r="T148" s="9">
        <v>0</v>
      </c>
      <c r="U148" s="8">
        <v>1</v>
      </c>
      <c r="V148" s="9">
        <v>0</v>
      </c>
      <c r="W148" s="9">
        <v>0</v>
      </c>
      <c r="X148" s="9">
        <v>0</v>
      </c>
      <c r="Y148" s="8">
        <v>0</v>
      </c>
      <c r="Z148" s="9">
        <v>0</v>
      </c>
      <c r="AA148" s="8"/>
      <c r="AC148" s="8"/>
      <c r="AJ148" s="9">
        <f t="shared" si="32"/>
        <v>-1</v>
      </c>
      <c r="AK148" s="7">
        <v>12.1</v>
      </c>
      <c r="AO148" s="8"/>
      <c r="AQ148" s="31"/>
      <c r="AT148" s="31"/>
      <c r="AU148" s="21">
        <v>2006</v>
      </c>
      <c r="AV148" s="23">
        <f t="shared" si="25"/>
        <v>3.3023309286843991</v>
      </c>
      <c r="BB148" s="18"/>
      <c r="BD148" s="54"/>
      <c r="BF148" s="18"/>
      <c r="BH148" s="18"/>
      <c r="BJ148" s="18"/>
      <c r="BK148" s="18" t="s">
        <v>111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 s="18">
        <v>0</v>
      </c>
      <c r="BS148">
        <v>0</v>
      </c>
      <c r="BT148">
        <v>1</v>
      </c>
      <c r="BU148" s="18">
        <v>0</v>
      </c>
      <c r="BV148" t="s">
        <v>397</v>
      </c>
      <c r="BW148" t="s">
        <v>397</v>
      </c>
      <c r="CB148" s="18"/>
      <c r="CD148" s="18"/>
      <c r="CE148" s="18"/>
      <c r="CH148" s="18"/>
      <c r="CJ148" s="18"/>
      <c r="CU148" s="18"/>
      <c r="CV148" t="s">
        <v>397</v>
      </c>
      <c r="CW148" t="s">
        <v>397</v>
      </c>
      <c r="CX148" t="s">
        <v>397</v>
      </c>
      <c r="CY148" s="25" t="s">
        <v>397</v>
      </c>
    </row>
    <row r="149" spans="1:103" x14ac:dyDescent="0.25">
      <c r="A149">
        <v>151</v>
      </c>
      <c r="B149">
        <v>22</v>
      </c>
      <c r="C149" s="25" t="s">
        <v>112</v>
      </c>
      <c r="D149" s="12">
        <v>5.0990000000000002</v>
      </c>
      <c r="E149" s="14"/>
      <c r="F149" s="7" t="str">
        <f t="shared" si="26"/>
        <v>X</v>
      </c>
      <c r="G149" s="7">
        <f t="shared" si="27"/>
        <v>5.0990000000000002</v>
      </c>
      <c r="H149" s="16">
        <f t="shared" si="28"/>
        <v>5.0990000000000002</v>
      </c>
      <c r="I149" s="11" t="str">
        <f t="shared" si="29"/>
        <v>X</v>
      </c>
      <c r="J149" s="39" t="str">
        <f t="shared" si="30"/>
        <v>X</v>
      </c>
      <c r="K149" s="39" t="str">
        <f t="shared" si="23"/>
        <v>X</v>
      </c>
      <c r="L149" s="39" t="str">
        <f t="shared" si="24"/>
        <v>X</v>
      </c>
      <c r="M149" s="39" t="str">
        <f t="shared" si="31"/>
        <v>X</v>
      </c>
      <c r="N149" s="42">
        <v>0</v>
      </c>
      <c r="O149" s="8">
        <v>0</v>
      </c>
      <c r="P149" s="9">
        <v>0</v>
      </c>
      <c r="Q149" s="9">
        <v>0</v>
      </c>
      <c r="R149" s="8">
        <v>0</v>
      </c>
      <c r="S149" s="9">
        <v>0</v>
      </c>
      <c r="T149" s="9">
        <v>0</v>
      </c>
      <c r="U149" s="8">
        <v>0</v>
      </c>
      <c r="V149" s="9">
        <v>1</v>
      </c>
      <c r="W149" s="9">
        <v>0</v>
      </c>
      <c r="X149" s="9">
        <v>0</v>
      </c>
      <c r="Y149" s="8">
        <v>0</v>
      </c>
      <c r="Z149" s="9">
        <v>0</v>
      </c>
      <c r="AA149" s="8"/>
      <c r="AC149" s="8"/>
      <c r="AJ149" s="9">
        <f t="shared" si="32"/>
        <v>-1</v>
      </c>
      <c r="AK149" s="7">
        <v>12.1</v>
      </c>
      <c r="AO149" s="8"/>
      <c r="AQ149" s="31"/>
      <c r="AT149" s="31"/>
      <c r="AU149" s="21">
        <v>2006</v>
      </c>
      <c r="AV149" s="23">
        <f t="shared" si="25"/>
        <v>3.3023309286843991</v>
      </c>
      <c r="BB149" s="18"/>
      <c r="BD149" s="54"/>
      <c r="BF149" s="18"/>
      <c r="BH149" s="18"/>
      <c r="BJ149" s="18"/>
      <c r="BK149" s="18" t="s">
        <v>111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 s="18">
        <v>0</v>
      </c>
      <c r="BS149">
        <v>0</v>
      </c>
      <c r="BT149">
        <v>1</v>
      </c>
      <c r="BU149" s="18">
        <v>0</v>
      </c>
      <c r="BV149" t="s">
        <v>397</v>
      </c>
      <c r="BW149" t="s">
        <v>397</v>
      </c>
      <c r="CB149" s="18"/>
      <c r="CD149" s="18"/>
      <c r="CE149" s="18"/>
      <c r="CH149" s="18"/>
      <c r="CJ149" s="18"/>
      <c r="CU149" s="18"/>
      <c r="CV149" t="s">
        <v>397</v>
      </c>
      <c r="CW149" t="s">
        <v>397</v>
      </c>
      <c r="CX149" t="s">
        <v>397</v>
      </c>
      <c r="CY149" s="25" t="s">
        <v>397</v>
      </c>
    </row>
    <row r="150" spans="1:103" x14ac:dyDescent="0.25">
      <c r="A150">
        <v>152</v>
      </c>
      <c r="B150">
        <v>23</v>
      </c>
      <c r="C150" s="25" t="s">
        <v>275</v>
      </c>
      <c r="D150" s="12">
        <v>3.25</v>
      </c>
      <c r="E150" s="14"/>
      <c r="F150" s="7" t="str">
        <f t="shared" si="26"/>
        <v>X</v>
      </c>
      <c r="G150" s="7">
        <f t="shared" si="27"/>
        <v>3.25</v>
      </c>
      <c r="H150" s="16">
        <f t="shared" si="28"/>
        <v>3.25</v>
      </c>
      <c r="I150" s="11" t="str">
        <f t="shared" si="29"/>
        <v>X</v>
      </c>
      <c r="J150" s="39" t="str">
        <f t="shared" si="30"/>
        <v>X</v>
      </c>
      <c r="K150" s="39" t="str">
        <f t="shared" si="23"/>
        <v>X</v>
      </c>
      <c r="L150" s="39" t="str">
        <f t="shared" si="24"/>
        <v>X</v>
      </c>
      <c r="M150" s="39" t="str">
        <f t="shared" si="31"/>
        <v>X</v>
      </c>
      <c r="N150" s="42">
        <v>0</v>
      </c>
      <c r="O150" s="8">
        <v>0</v>
      </c>
      <c r="P150" s="9">
        <v>0</v>
      </c>
      <c r="Q150" s="9">
        <v>0</v>
      </c>
      <c r="R150" s="8">
        <v>0</v>
      </c>
      <c r="S150" s="9">
        <v>0</v>
      </c>
      <c r="T150" s="9">
        <v>0</v>
      </c>
      <c r="U150" s="8">
        <v>1</v>
      </c>
      <c r="V150" s="9">
        <v>0</v>
      </c>
      <c r="W150" s="9">
        <v>0</v>
      </c>
      <c r="X150" s="9">
        <v>0</v>
      </c>
      <c r="Y150" s="8">
        <v>0</v>
      </c>
      <c r="Z150" s="9">
        <v>0</v>
      </c>
      <c r="AA150" s="8"/>
      <c r="AC150" s="8"/>
      <c r="AJ150" s="9">
        <f t="shared" si="32"/>
        <v>-1</v>
      </c>
      <c r="AK150" s="7">
        <v>6.7</v>
      </c>
      <c r="AO150" s="8"/>
      <c r="AQ150" s="31"/>
      <c r="AT150" s="31"/>
      <c r="AU150" s="21">
        <v>1979</v>
      </c>
      <c r="AV150" s="23">
        <f t="shared" si="25"/>
        <v>3.2964457942063961</v>
      </c>
      <c r="BB150" s="18"/>
      <c r="BD150" s="54"/>
      <c r="BF150" s="18"/>
      <c r="BH150" s="18"/>
      <c r="BJ150" s="18"/>
      <c r="BK150" s="18" t="s">
        <v>274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 s="18">
        <v>0</v>
      </c>
      <c r="BS150">
        <v>1</v>
      </c>
      <c r="BT150">
        <v>0</v>
      </c>
      <c r="BU150" s="18">
        <v>0</v>
      </c>
      <c r="BV150" t="s">
        <v>397</v>
      </c>
      <c r="BW150" t="s">
        <v>397</v>
      </c>
      <c r="CB150" s="18"/>
      <c r="CD150" s="18"/>
      <c r="CE150" s="18"/>
      <c r="CH150" s="18"/>
      <c r="CJ150" s="18"/>
      <c r="CU150" s="18"/>
      <c r="CV150" t="s">
        <v>397</v>
      </c>
      <c r="CW150" t="s">
        <v>397</v>
      </c>
      <c r="CX150" t="s">
        <v>397</v>
      </c>
      <c r="CY150" s="25" t="s">
        <v>397</v>
      </c>
    </row>
    <row r="151" spans="1:103" x14ac:dyDescent="0.25">
      <c r="A151">
        <v>153</v>
      </c>
      <c r="B151">
        <v>23</v>
      </c>
      <c r="C151" s="25" t="s">
        <v>275</v>
      </c>
      <c r="D151" s="12">
        <v>5.0199999999999996</v>
      </c>
      <c r="E151" s="14"/>
      <c r="F151" s="7" t="str">
        <f t="shared" si="26"/>
        <v>X</v>
      </c>
      <c r="G151" s="7">
        <f t="shared" si="27"/>
        <v>5.0199999999999996</v>
      </c>
      <c r="H151" s="16">
        <f t="shared" si="28"/>
        <v>5.0199999999999996</v>
      </c>
      <c r="I151" s="11" t="str">
        <f t="shared" si="29"/>
        <v>X</v>
      </c>
      <c r="J151" s="39" t="str">
        <f t="shared" si="30"/>
        <v>X</v>
      </c>
      <c r="K151" s="39" t="str">
        <f t="shared" si="23"/>
        <v>X</v>
      </c>
      <c r="L151" s="39" t="str">
        <f t="shared" si="24"/>
        <v>X</v>
      </c>
      <c r="M151" s="39" t="str">
        <f t="shared" si="31"/>
        <v>X</v>
      </c>
      <c r="N151" s="42">
        <v>0</v>
      </c>
      <c r="O151" s="8">
        <v>0</v>
      </c>
      <c r="P151" s="9">
        <v>0</v>
      </c>
      <c r="Q151" s="9">
        <v>0</v>
      </c>
      <c r="R151" s="8">
        <v>0</v>
      </c>
      <c r="S151" s="9">
        <v>0</v>
      </c>
      <c r="T151" s="9">
        <v>0</v>
      </c>
      <c r="U151" s="8">
        <v>1</v>
      </c>
      <c r="V151" s="9">
        <v>0</v>
      </c>
      <c r="W151" s="9">
        <v>0</v>
      </c>
      <c r="X151" s="9">
        <v>0</v>
      </c>
      <c r="Y151" s="8">
        <v>0</v>
      </c>
      <c r="Z151" s="9">
        <v>0</v>
      </c>
      <c r="AA151" s="8"/>
      <c r="AC151" s="8"/>
      <c r="AJ151" s="9">
        <f t="shared" si="32"/>
        <v>-1</v>
      </c>
      <c r="AK151" s="7">
        <v>7.4</v>
      </c>
      <c r="AO151" s="8"/>
      <c r="AQ151" s="31"/>
      <c r="AT151" s="31"/>
      <c r="AU151" s="21">
        <v>1983</v>
      </c>
      <c r="AV151" s="23">
        <f t="shared" si="25"/>
        <v>3.2973227142053028</v>
      </c>
      <c r="BB151" s="18"/>
      <c r="BD151" s="54"/>
      <c r="BF151" s="18"/>
      <c r="BH151" s="18"/>
      <c r="BJ151" s="18"/>
      <c r="BK151" s="18" t="s">
        <v>274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 s="18">
        <v>0</v>
      </c>
      <c r="BS151">
        <v>1</v>
      </c>
      <c r="BT151">
        <v>0</v>
      </c>
      <c r="BU151" s="18">
        <v>0</v>
      </c>
      <c r="BV151" t="s">
        <v>397</v>
      </c>
      <c r="BW151" t="s">
        <v>397</v>
      </c>
      <c r="CB151" s="18"/>
      <c r="CD151" s="18"/>
      <c r="CE151" s="18"/>
      <c r="CH151" s="18"/>
      <c r="CJ151" s="18"/>
      <c r="CU151" s="18"/>
      <c r="CV151" t="s">
        <v>397</v>
      </c>
      <c r="CW151" t="s">
        <v>397</v>
      </c>
      <c r="CX151" t="s">
        <v>397</v>
      </c>
      <c r="CY151" s="25" t="s">
        <v>397</v>
      </c>
    </row>
    <row r="152" spans="1:103" x14ac:dyDescent="0.25">
      <c r="A152">
        <v>154</v>
      </c>
      <c r="B152">
        <v>23</v>
      </c>
      <c r="C152" s="25" t="s">
        <v>275</v>
      </c>
      <c r="D152" s="12">
        <v>5.62</v>
      </c>
      <c r="E152" s="14"/>
      <c r="F152" s="7" t="str">
        <f t="shared" si="26"/>
        <v>X</v>
      </c>
      <c r="G152" s="7">
        <f t="shared" si="27"/>
        <v>5.62</v>
      </c>
      <c r="H152" s="16">
        <f t="shared" si="28"/>
        <v>5.62</v>
      </c>
      <c r="I152" s="11" t="str">
        <f t="shared" si="29"/>
        <v>X</v>
      </c>
      <c r="J152" s="39" t="str">
        <f t="shared" si="30"/>
        <v>X</v>
      </c>
      <c r="K152" s="39" t="str">
        <f t="shared" si="23"/>
        <v>X</v>
      </c>
      <c r="L152" s="39" t="str">
        <f t="shared" si="24"/>
        <v>X</v>
      </c>
      <c r="M152" s="39" t="str">
        <f t="shared" si="31"/>
        <v>X</v>
      </c>
      <c r="N152" s="42">
        <v>0</v>
      </c>
      <c r="O152" s="8">
        <v>0</v>
      </c>
      <c r="P152" s="9">
        <v>0</v>
      </c>
      <c r="Q152" s="9">
        <v>0</v>
      </c>
      <c r="R152" s="8">
        <v>0</v>
      </c>
      <c r="S152" s="9">
        <v>0</v>
      </c>
      <c r="T152" s="9">
        <v>0</v>
      </c>
      <c r="U152" s="8">
        <v>1</v>
      </c>
      <c r="V152" s="9">
        <v>0</v>
      </c>
      <c r="W152" s="9">
        <v>0</v>
      </c>
      <c r="X152" s="9">
        <v>0</v>
      </c>
      <c r="Y152" s="8">
        <v>0</v>
      </c>
      <c r="Z152" s="9">
        <v>0</v>
      </c>
      <c r="AA152" s="8"/>
      <c r="AC152" s="8"/>
      <c r="AJ152" s="9">
        <f t="shared" si="32"/>
        <v>-1</v>
      </c>
      <c r="AK152" s="7">
        <v>8</v>
      </c>
      <c r="AO152" s="8"/>
      <c r="AQ152" s="31"/>
      <c r="AT152" s="31"/>
      <c r="AU152" s="21">
        <v>1987</v>
      </c>
      <c r="AV152" s="23">
        <f t="shared" si="25"/>
        <v>3.2981978671098151</v>
      </c>
      <c r="BB152" s="18"/>
      <c r="BD152" s="54"/>
      <c r="BF152" s="18"/>
      <c r="BH152" s="18"/>
      <c r="BJ152" s="18"/>
      <c r="BK152" s="18" t="s">
        <v>274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 s="18">
        <v>0</v>
      </c>
      <c r="BS152">
        <v>1</v>
      </c>
      <c r="BT152">
        <v>0</v>
      </c>
      <c r="BU152" s="18">
        <v>0</v>
      </c>
      <c r="BV152" t="s">
        <v>397</v>
      </c>
      <c r="BW152" t="s">
        <v>397</v>
      </c>
      <c r="CB152" s="18"/>
      <c r="CD152" s="18"/>
      <c r="CE152" s="18"/>
      <c r="CH152" s="18"/>
      <c r="CJ152" s="18"/>
      <c r="CU152" s="18"/>
      <c r="CV152" t="s">
        <v>397</v>
      </c>
      <c r="CW152" t="s">
        <v>397</v>
      </c>
      <c r="CX152" t="s">
        <v>397</v>
      </c>
      <c r="CY152" s="25" t="s">
        <v>397</v>
      </c>
    </row>
    <row r="153" spans="1:103" x14ac:dyDescent="0.25">
      <c r="A153">
        <v>155</v>
      </c>
      <c r="B153">
        <v>23</v>
      </c>
      <c r="C153" s="25" t="s">
        <v>275</v>
      </c>
      <c r="D153" s="12">
        <v>6.2</v>
      </c>
      <c r="E153" s="14"/>
      <c r="F153" s="7" t="str">
        <f t="shared" si="26"/>
        <v>X</v>
      </c>
      <c r="G153" s="7">
        <f t="shared" si="27"/>
        <v>6.2</v>
      </c>
      <c r="H153" s="16">
        <f t="shared" si="28"/>
        <v>6.2</v>
      </c>
      <c r="I153" s="11" t="str">
        <f t="shared" si="29"/>
        <v>X</v>
      </c>
      <c r="J153" s="39" t="str">
        <f t="shared" si="30"/>
        <v>X</v>
      </c>
      <c r="K153" s="39" t="str">
        <f t="shared" si="23"/>
        <v>X</v>
      </c>
      <c r="L153" s="39" t="str">
        <f t="shared" si="24"/>
        <v>X</v>
      </c>
      <c r="M153" s="39" t="str">
        <f t="shared" si="31"/>
        <v>X</v>
      </c>
      <c r="N153" s="42">
        <v>0</v>
      </c>
      <c r="O153" s="8">
        <v>0</v>
      </c>
      <c r="P153" s="9">
        <v>0</v>
      </c>
      <c r="Q153" s="9">
        <v>0</v>
      </c>
      <c r="R153" s="8">
        <v>0</v>
      </c>
      <c r="S153" s="9">
        <v>0</v>
      </c>
      <c r="T153" s="9">
        <v>0</v>
      </c>
      <c r="U153" s="8">
        <v>1</v>
      </c>
      <c r="V153" s="9">
        <v>0</v>
      </c>
      <c r="W153" s="9">
        <v>0</v>
      </c>
      <c r="X153" s="9">
        <v>0</v>
      </c>
      <c r="Y153" s="8">
        <v>0</v>
      </c>
      <c r="Z153" s="9">
        <v>0</v>
      </c>
      <c r="AA153" s="8"/>
      <c r="AC153" s="8"/>
      <c r="AJ153" s="9">
        <f t="shared" si="32"/>
        <v>-1</v>
      </c>
      <c r="AK153" s="7">
        <v>8.1</v>
      </c>
      <c r="AO153" s="8"/>
      <c r="AQ153" s="31"/>
      <c r="AT153" s="31"/>
      <c r="AU153" s="21">
        <v>1991</v>
      </c>
      <c r="AV153" s="23">
        <f t="shared" si="25"/>
        <v>3.2990712600274095</v>
      </c>
      <c r="BB153" s="18"/>
      <c r="BD153" s="54"/>
      <c r="BF153" s="18"/>
      <c r="BH153" s="18"/>
      <c r="BJ153" s="18"/>
      <c r="BK153" s="18" t="s">
        <v>274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 s="18">
        <v>0</v>
      </c>
      <c r="BS153">
        <v>1</v>
      </c>
      <c r="BT153">
        <v>0</v>
      </c>
      <c r="BU153" s="18">
        <v>0</v>
      </c>
      <c r="BV153" t="s">
        <v>397</v>
      </c>
      <c r="BW153" t="s">
        <v>397</v>
      </c>
      <c r="CB153" s="18"/>
      <c r="CD153" s="18"/>
      <c r="CE153" s="18"/>
      <c r="CH153" s="18"/>
      <c r="CJ153" s="18"/>
      <c r="CU153" s="18"/>
      <c r="CV153" t="s">
        <v>397</v>
      </c>
      <c r="CW153" t="s">
        <v>397</v>
      </c>
      <c r="CX153" t="s">
        <v>397</v>
      </c>
      <c r="CY153" s="25" t="s">
        <v>397</v>
      </c>
    </row>
    <row r="154" spans="1:103" x14ac:dyDescent="0.25">
      <c r="A154">
        <v>156</v>
      </c>
      <c r="B154">
        <v>23</v>
      </c>
      <c r="C154" s="25" t="s">
        <v>275</v>
      </c>
      <c r="D154" s="12">
        <v>5.82</v>
      </c>
      <c r="E154" s="14"/>
      <c r="F154" s="7" t="str">
        <f t="shared" si="26"/>
        <v>X</v>
      </c>
      <c r="G154" s="7">
        <f t="shared" si="27"/>
        <v>5.82</v>
      </c>
      <c r="H154" s="16">
        <f t="shared" si="28"/>
        <v>5.82</v>
      </c>
      <c r="I154" s="11" t="str">
        <f t="shared" si="29"/>
        <v>X</v>
      </c>
      <c r="J154" s="39" t="str">
        <f t="shared" si="30"/>
        <v>X</v>
      </c>
      <c r="K154" s="39" t="str">
        <f t="shared" si="23"/>
        <v>X</v>
      </c>
      <c r="L154" s="39" t="str">
        <f t="shared" si="24"/>
        <v>X</v>
      </c>
      <c r="M154" s="39" t="str">
        <f t="shared" si="31"/>
        <v>X</v>
      </c>
      <c r="N154" s="42">
        <v>0</v>
      </c>
      <c r="O154" s="8">
        <v>0</v>
      </c>
      <c r="P154" s="9">
        <v>0</v>
      </c>
      <c r="Q154" s="9">
        <v>0</v>
      </c>
      <c r="R154" s="8">
        <v>0</v>
      </c>
      <c r="S154" s="9">
        <v>0</v>
      </c>
      <c r="T154" s="9">
        <v>0</v>
      </c>
      <c r="U154" s="8">
        <v>1</v>
      </c>
      <c r="V154" s="9">
        <v>0</v>
      </c>
      <c r="W154" s="9">
        <v>0</v>
      </c>
      <c r="X154" s="9">
        <v>0</v>
      </c>
      <c r="Y154" s="8">
        <v>0</v>
      </c>
      <c r="Z154" s="9">
        <v>0</v>
      </c>
      <c r="AA154" s="8"/>
      <c r="AC154" s="8"/>
      <c r="AJ154" s="9">
        <f t="shared" si="32"/>
        <v>-1</v>
      </c>
      <c r="AK154" s="7">
        <v>8.6999999999999993</v>
      </c>
      <c r="AO154" s="8"/>
      <c r="AQ154" s="31"/>
      <c r="AT154" s="31"/>
      <c r="AU154" s="21">
        <v>1994</v>
      </c>
      <c r="AV154" s="23">
        <f t="shared" si="25"/>
        <v>3.2997251539756367</v>
      </c>
      <c r="BB154" s="18"/>
      <c r="BD154" s="54"/>
      <c r="BF154" s="18"/>
      <c r="BH154" s="18"/>
      <c r="BJ154" s="18"/>
      <c r="BK154" s="18" t="s">
        <v>274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 s="18">
        <v>0</v>
      </c>
      <c r="BS154">
        <v>1</v>
      </c>
      <c r="BT154">
        <v>0</v>
      </c>
      <c r="BU154" s="18">
        <v>0</v>
      </c>
      <c r="BV154" t="s">
        <v>397</v>
      </c>
      <c r="BW154" t="s">
        <v>397</v>
      </c>
      <c r="CB154" s="18"/>
      <c r="CD154" s="18"/>
      <c r="CE154" s="18"/>
      <c r="CH154" s="18"/>
      <c r="CJ154" s="18"/>
      <c r="CU154" s="18"/>
      <c r="CV154" t="s">
        <v>397</v>
      </c>
      <c r="CW154" t="s">
        <v>397</v>
      </c>
      <c r="CX154" t="s">
        <v>397</v>
      </c>
      <c r="CY154" s="25" t="s">
        <v>397</v>
      </c>
    </row>
    <row r="155" spans="1:103" x14ac:dyDescent="0.25">
      <c r="A155">
        <v>157</v>
      </c>
      <c r="B155">
        <v>23</v>
      </c>
      <c r="C155" s="25" t="s">
        <v>275</v>
      </c>
      <c r="D155" s="12">
        <v>5.71</v>
      </c>
      <c r="E155" s="14"/>
      <c r="F155" s="7" t="str">
        <f t="shared" si="26"/>
        <v>X</v>
      </c>
      <c r="G155" s="7">
        <f t="shared" si="27"/>
        <v>5.71</v>
      </c>
      <c r="H155" s="16">
        <f t="shared" si="28"/>
        <v>5.71</v>
      </c>
      <c r="I155" s="11" t="str">
        <f t="shared" si="29"/>
        <v>X</v>
      </c>
      <c r="J155" s="39" t="str">
        <f t="shared" si="30"/>
        <v>X</v>
      </c>
      <c r="K155" s="39" t="str">
        <f t="shared" si="23"/>
        <v>X</v>
      </c>
      <c r="L155" s="39" t="str">
        <f t="shared" si="24"/>
        <v>X</v>
      </c>
      <c r="M155" s="39" t="str">
        <f t="shared" si="31"/>
        <v>X</v>
      </c>
      <c r="N155" s="42">
        <v>0</v>
      </c>
      <c r="O155" s="8">
        <v>0</v>
      </c>
      <c r="P155" s="9">
        <v>0</v>
      </c>
      <c r="Q155" s="9">
        <v>0</v>
      </c>
      <c r="R155" s="8">
        <v>0</v>
      </c>
      <c r="S155" s="9">
        <v>0</v>
      </c>
      <c r="T155" s="9">
        <v>0</v>
      </c>
      <c r="U155" s="8">
        <v>0</v>
      </c>
      <c r="V155" s="9">
        <v>1</v>
      </c>
      <c r="W155" s="9">
        <v>0</v>
      </c>
      <c r="X155" s="9">
        <v>0</v>
      </c>
      <c r="Y155" s="8">
        <v>0</v>
      </c>
      <c r="Z155" s="9">
        <v>0</v>
      </c>
      <c r="AA155" s="8"/>
      <c r="AC155" s="8"/>
      <c r="AJ155" s="9">
        <f t="shared" si="32"/>
        <v>-1</v>
      </c>
      <c r="AK155" s="7">
        <v>6.7</v>
      </c>
      <c r="AO155" s="8"/>
      <c r="AQ155" s="31"/>
      <c r="AT155" s="31"/>
      <c r="AU155" s="21">
        <v>1979</v>
      </c>
      <c r="AV155" s="23">
        <f t="shared" si="25"/>
        <v>3.2964457942063961</v>
      </c>
      <c r="BB155" s="18"/>
      <c r="BD155" s="54"/>
      <c r="BF155" s="18"/>
      <c r="BH155" s="18"/>
      <c r="BJ155" s="18"/>
      <c r="BK155" s="18" t="s">
        <v>274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 s="18">
        <v>0</v>
      </c>
      <c r="BS155">
        <v>1</v>
      </c>
      <c r="BT155">
        <v>0</v>
      </c>
      <c r="BU155" s="18">
        <v>0</v>
      </c>
      <c r="BV155" t="s">
        <v>397</v>
      </c>
      <c r="BW155" t="s">
        <v>397</v>
      </c>
      <c r="CB155" s="18"/>
      <c r="CD155" s="18"/>
      <c r="CE155" s="18"/>
      <c r="CH155" s="18"/>
      <c r="CJ155" s="18"/>
      <c r="CU155" s="18"/>
      <c r="CV155" t="s">
        <v>397</v>
      </c>
      <c r="CW155" t="s">
        <v>397</v>
      </c>
      <c r="CX155" t="s">
        <v>397</v>
      </c>
      <c r="CY155" s="25" t="s">
        <v>397</v>
      </c>
    </row>
    <row r="156" spans="1:103" x14ac:dyDescent="0.25">
      <c r="A156">
        <v>158</v>
      </c>
      <c r="B156">
        <v>23</v>
      </c>
      <c r="C156" s="25" t="s">
        <v>275</v>
      </c>
      <c r="D156" s="12">
        <v>6.79</v>
      </c>
      <c r="E156" s="14"/>
      <c r="F156" s="7" t="str">
        <f t="shared" si="26"/>
        <v>X</v>
      </c>
      <c r="G156" s="7">
        <f t="shared" si="27"/>
        <v>6.79</v>
      </c>
      <c r="H156" s="16">
        <f t="shared" si="28"/>
        <v>6.79</v>
      </c>
      <c r="I156" s="11" t="str">
        <f t="shared" si="29"/>
        <v>X</v>
      </c>
      <c r="J156" s="39" t="str">
        <f t="shared" si="30"/>
        <v>X</v>
      </c>
      <c r="K156" s="39" t="str">
        <f t="shared" si="23"/>
        <v>X</v>
      </c>
      <c r="L156" s="39" t="str">
        <f t="shared" si="24"/>
        <v>X</v>
      </c>
      <c r="M156" s="39" t="str">
        <f t="shared" si="31"/>
        <v>X</v>
      </c>
      <c r="N156" s="42">
        <v>0</v>
      </c>
      <c r="O156" s="8">
        <v>0</v>
      </c>
      <c r="P156" s="9">
        <v>0</v>
      </c>
      <c r="Q156" s="9">
        <v>0</v>
      </c>
      <c r="R156" s="8">
        <v>0</v>
      </c>
      <c r="S156" s="9">
        <v>0</v>
      </c>
      <c r="T156" s="9">
        <v>0</v>
      </c>
      <c r="U156" s="8">
        <v>0</v>
      </c>
      <c r="V156" s="9">
        <v>1</v>
      </c>
      <c r="W156" s="9">
        <v>0</v>
      </c>
      <c r="X156" s="9">
        <v>0</v>
      </c>
      <c r="Y156" s="8">
        <v>0</v>
      </c>
      <c r="Z156" s="9">
        <v>0</v>
      </c>
      <c r="AA156" s="8"/>
      <c r="AC156" s="8"/>
      <c r="AJ156" s="9">
        <f t="shared" si="32"/>
        <v>-1</v>
      </c>
      <c r="AK156" s="7">
        <v>7.4</v>
      </c>
      <c r="AO156" s="8"/>
      <c r="AQ156" s="31"/>
      <c r="AT156" s="31"/>
      <c r="AU156" s="21">
        <v>1983</v>
      </c>
      <c r="AV156" s="23">
        <f t="shared" si="25"/>
        <v>3.2973227142053028</v>
      </c>
      <c r="BB156" s="18"/>
      <c r="BD156" s="54"/>
      <c r="BF156" s="18"/>
      <c r="BH156" s="18"/>
      <c r="BJ156" s="18"/>
      <c r="BK156" s="18" t="s">
        <v>274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 s="18">
        <v>0</v>
      </c>
      <c r="BS156">
        <v>1</v>
      </c>
      <c r="BT156">
        <v>0</v>
      </c>
      <c r="BU156" s="18">
        <v>0</v>
      </c>
      <c r="BV156" t="s">
        <v>397</v>
      </c>
      <c r="BW156" t="s">
        <v>397</v>
      </c>
      <c r="CB156" s="18"/>
      <c r="CD156" s="18"/>
      <c r="CE156" s="18"/>
      <c r="CH156" s="18"/>
      <c r="CJ156" s="18"/>
      <c r="CU156" s="18"/>
      <c r="CV156" t="s">
        <v>397</v>
      </c>
      <c r="CW156" t="s">
        <v>397</v>
      </c>
      <c r="CX156" t="s">
        <v>397</v>
      </c>
      <c r="CY156" s="25" t="s">
        <v>397</v>
      </c>
    </row>
    <row r="157" spans="1:103" x14ac:dyDescent="0.25">
      <c r="A157">
        <v>159</v>
      </c>
      <c r="B157">
        <v>23</v>
      </c>
      <c r="C157" s="25" t="s">
        <v>275</v>
      </c>
      <c r="D157" s="12">
        <v>6.63</v>
      </c>
      <c r="E157" s="14"/>
      <c r="F157" s="7" t="str">
        <f t="shared" si="26"/>
        <v>X</v>
      </c>
      <c r="G157" s="7">
        <f t="shared" si="27"/>
        <v>6.63</v>
      </c>
      <c r="H157" s="16">
        <f t="shared" si="28"/>
        <v>6.63</v>
      </c>
      <c r="I157" s="11" t="str">
        <f t="shared" si="29"/>
        <v>X</v>
      </c>
      <c r="J157" s="39" t="str">
        <f t="shared" si="30"/>
        <v>X</v>
      </c>
      <c r="K157" s="39" t="str">
        <f t="shared" si="23"/>
        <v>X</v>
      </c>
      <c r="L157" s="39" t="str">
        <f t="shared" si="24"/>
        <v>X</v>
      </c>
      <c r="M157" s="39" t="str">
        <f t="shared" si="31"/>
        <v>X</v>
      </c>
      <c r="N157" s="42">
        <v>0</v>
      </c>
      <c r="O157" s="8">
        <v>0</v>
      </c>
      <c r="P157" s="9">
        <v>0</v>
      </c>
      <c r="Q157" s="9">
        <v>0</v>
      </c>
      <c r="R157" s="8">
        <v>0</v>
      </c>
      <c r="S157" s="9">
        <v>0</v>
      </c>
      <c r="T157" s="9">
        <v>0</v>
      </c>
      <c r="U157" s="8">
        <v>0</v>
      </c>
      <c r="V157" s="9">
        <v>1</v>
      </c>
      <c r="W157" s="9">
        <v>0</v>
      </c>
      <c r="X157" s="9">
        <v>0</v>
      </c>
      <c r="Y157" s="8">
        <v>0</v>
      </c>
      <c r="Z157" s="9">
        <v>0</v>
      </c>
      <c r="AA157" s="8"/>
      <c r="AC157" s="8"/>
      <c r="AJ157" s="9">
        <f t="shared" si="32"/>
        <v>-1</v>
      </c>
      <c r="AK157" s="7">
        <v>8</v>
      </c>
      <c r="AO157" s="8"/>
      <c r="AQ157" s="31"/>
      <c r="AT157" s="31"/>
      <c r="AU157" s="21">
        <v>1987</v>
      </c>
      <c r="AV157" s="23">
        <f t="shared" si="25"/>
        <v>3.2981978671098151</v>
      </c>
      <c r="BB157" s="18"/>
      <c r="BD157" s="54"/>
      <c r="BF157" s="18"/>
      <c r="BH157" s="18"/>
      <c r="BJ157" s="18"/>
      <c r="BK157" s="18" t="s">
        <v>274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 s="18">
        <v>0</v>
      </c>
      <c r="BS157">
        <v>1</v>
      </c>
      <c r="BT157">
        <v>0</v>
      </c>
      <c r="BU157" s="18">
        <v>0</v>
      </c>
      <c r="BV157" t="s">
        <v>397</v>
      </c>
      <c r="BW157" t="s">
        <v>397</v>
      </c>
      <c r="CB157" s="18"/>
      <c r="CD157" s="18"/>
      <c r="CE157" s="18"/>
      <c r="CH157" s="18"/>
      <c r="CJ157" s="18"/>
      <c r="CU157" s="18"/>
      <c r="CV157" t="s">
        <v>397</v>
      </c>
      <c r="CW157" t="s">
        <v>397</v>
      </c>
      <c r="CX157" t="s">
        <v>397</v>
      </c>
      <c r="CY157" s="25" t="s">
        <v>397</v>
      </c>
    </row>
    <row r="158" spans="1:103" x14ac:dyDescent="0.25">
      <c r="A158">
        <v>160</v>
      </c>
      <c r="B158">
        <v>23</v>
      </c>
      <c r="C158" s="25" t="s">
        <v>275</v>
      </c>
      <c r="D158" s="12">
        <v>7.94</v>
      </c>
      <c r="E158" s="14"/>
      <c r="F158" s="7" t="str">
        <f t="shared" si="26"/>
        <v>X</v>
      </c>
      <c r="G158" s="7">
        <f t="shared" si="27"/>
        <v>7.94</v>
      </c>
      <c r="H158" s="16">
        <f t="shared" si="28"/>
        <v>7.94</v>
      </c>
      <c r="I158" s="11" t="str">
        <f t="shared" si="29"/>
        <v>X</v>
      </c>
      <c r="J158" s="39" t="str">
        <f t="shared" si="30"/>
        <v>X</v>
      </c>
      <c r="K158" s="39" t="str">
        <f t="shared" si="23"/>
        <v>X</v>
      </c>
      <c r="L158" s="39" t="str">
        <f t="shared" si="24"/>
        <v>X</v>
      </c>
      <c r="M158" s="39" t="str">
        <f t="shared" si="31"/>
        <v>X</v>
      </c>
      <c r="N158" s="42">
        <v>0</v>
      </c>
      <c r="O158" s="8">
        <v>0</v>
      </c>
      <c r="P158" s="9">
        <v>0</v>
      </c>
      <c r="Q158" s="9">
        <v>0</v>
      </c>
      <c r="R158" s="8">
        <v>0</v>
      </c>
      <c r="S158" s="9">
        <v>0</v>
      </c>
      <c r="T158" s="9">
        <v>0</v>
      </c>
      <c r="U158" s="8">
        <v>0</v>
      </c>
      <c r="V158" s="9">
        <v>1</v>
      </c>
      <c r="W158" s="9">
        <v>0</v>
      </c>
      <c r="X158" s="9">
        <v>0</v>
      </c>
      <c r="Y158" s="8">
        <v>0</v>
      </c>
      <c r="Z158" s="9">
        <v>0</v>
      </c>
      <c r="AA158" s="8"/>
      <c r="AC158" s="8"/>
      <c r="AJ158" s="9">
        <f t="shared" si="32"/>
        <v>-1</v>
      </c>
      <c r="AK158" s="7">
        <v>8.1</v>
      </c>
      <c r="AO158" s="8"/>
      <c r="AQ158" s="31"/>
      <c r="AT158" s="31"/>
      <c r="AU158" s="21">
        <v>1991</v>
      </c>
      <c r="AV158" s="23">
        <f t="shared" si="25"/>
        <v>3.2990712600274095</v>
      </c>
      <c r="BB158" s="18"/>
      <c r="BD158" s="54"/>
      <c r="BF158" s="18"/>
      <c r="BH158" s="18"/>
      <c r="BJ158" s="18"/>
      <c r="BK158" s="18" t="s">
        <v>274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 s="18">
        <v>0</v>
      </c>
      <c r="BS158">
        <v>1</v>
      </c>
      <c r="BT158">
        <v>0</v>
      </c>
      <c r="BU158" s="18">
        <v>0</v>
      </c>
      <c r="BV158" t="s">
        <v>397</v>
      </c>
      <c r="BW158" t="s">
        <v>397</v>
      </c>
      <c r="CB158" s="18"/>
      <c r="CD158" s="18"/>
      <c r="CE158" s="18"/>
      <c r="CH158" s="18"/>
      <c r="CJ158" s="18"/>
      <c r="CU158" s="18"/>
      <c r="CV158" t="s">
        <v>397</v>
      </c>
      <c r="CW158" t="s">
        <v>397</v>
      </c>
      <c r="CX158" t="s">
        <v>397</v>
      </c>
      <c r="CY158" s="25" t="s">
        <v>397</v>
      </c>
    </row>
    <row r="159" spans="1:103" x14ac:dyDescent="0.25">
      <c r="A159">
        <v>161</v>
      </c>
      <c r="B159">
        <v>23</v>
      </c>
      <c r="C159" s="25" t="s">
        <v>275</v>
      </c>
      <c r="D159" s="12">
        <v>8.2200000000000006</v>
      </c>
      <c r="E159" s="14"/>
      <c r="F159" s="7" t="str">
        <f t="shared" si="26"/>
        <v>X</v>
      </c>
      <c r="G159" s="7">
        <f t="shared" si="27"/>
        <v>8.2200000000000006</v>
      </c>
      <c r="H159" s="16">
        <f t="shared" si="28"/>
        <v>8.2200000000000006</v>
      </c>
      <c r="I159" s="11" t="str">
        <f t="shared" si="29"/>
        <v>X</v>
      </c>
      <c r="J159" s="39" t="str">
        <f t="shared" si="30"/>
        <v>X</v>
      </c>
      <c r="K159" s="39" t="str">
        <f t="shared" si="23"/>
        <v>X</v>
      </c>
      <c r="L159" s="39" t="str">
        <f t="shared" si="24"/>
        <v>X</v>
      </c>
      <c r="M159" s="39" t="str">
        <f t="shared" si="31"/>
        <v>X</v>
      </c>
      <c r="N159" s="42">
        <v>0</v>
      </c>
      <c r="O159" s="8">
        <v>0</v>
      </c>
      <c r="P159" s="9">
        <v>0</v>
      </c>
      <c r="Q159" s="9">
        <v>0</v>
      </c>
      <c r="R159" s="8">
        <v>0</v>
      </c>
      <c r="S159" s="9">
        <v>0</v>
      </c>
      <c r="T159" s="9">
        <v>0</v>
      </c>
      <c r="U159" s="8">
        <v>0</v>
      </c>
      <c r="V159" s="9">
        <v>1</v>
      </c>
      <c r="W159" s="9">
        <v>0</v>
      </c>
      <c r="X159" s="9">
        <v>0</v>
      </c>
      <c r="Y159" s="8">
        <v>0</v>
      </c>
      <c r="Z159" s="9">
        <v>0</v>
      </c>
      <c r="AA159" s="8"/>
      <c r="AC159" s="8"/>
      <c r="AJ159" s="9">
        <f t="shared" si="32"/>
        <v>-1</v>
      </c>
      <c r="AK159" s="7">
        <v>8.6999999999999993</v>
      </c>
      <c r="AO159" s="8"/>
      <c r="AQ159" s="31"/>
      <c r="AT159" s="31"/>
      <c r="AU159" s="21">
        <v>1994</v>
      </c>
      <c r="AV159" s="23">
        <f t="shared" si="25"/>
        <v>3.2997251539756367</v>
      </c>
      <c r="BB159" s="18"/>
      <c r="BD159" s="54"/>
      <c r="BF159" s="18"/>
      <c r="BH159" s="18"/>
      <c r="BJ159" s="18"/>
      <c r="BK159" s="18" t="s">
        <v>274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 s="18">
        <v>0</v>
      </c>
      <c r="BS159">
        <v>1</v>
      </c>
      <c r="BT159">
        <v>0</v>
      </c>
      <c r="BU159" s="18">
        <v>0</v>
      </c>
      <c r="BV159" t="s">
        <v>397</v>
      </c>
      <c r="BW159" t="s">
        <v>397</v>
      </c>
      <c r="CB159" s="18"/>
      <c r="CD159" s="18"/>
      <c r="CE159" s="18"/>
      <c r="CH159" s="18"/>
      <c r="CJ159" s="18"/>
      <c r="CU159" s="18"/>
      <c r="CV159" t="s">
        <v>397</v>
      </c>
      <c r="CW159" t="s">
        <v>397</v>
      </c>
      <c r="CX159" t="s">
        <v>397</v>
      </c>
      <c r="CY159" s="25" t="s">
        <v>397</v>
      </c>
    </row>
    <row r="160" spans="1:103" x14ac:dyDescent="0.25">
      <c r="A160">
        <v>162</v>
      </c>
      <c r="B160">
        <v>24</v>
      </c>
      <c r="C160" s="25" t="s">
        <v>158</v>
      </c>
      <c r="D160" s="12">
        <v>4.8</v>
      </c>
      <c r="E160" s="14"/>
      <c r="F160" s="7" t="str">
        <f t="shared" si="26"/>
        <v>X</v>
      </c>
      <c r="G160" s="7">
        <f t="shared" si="27"/>
        <v>4.8</v>
      </c>
      <c r="H160" s="16">
        <f t="shared" si="28"/>
        <v>4.8</v>
      </c>
      <c r="I160" s="11" t="str">
        <f t="shared" si="29"/>
        <v>X</v>
      </c>
      <c r="J160" s="39" t="str">
        <f t="shared" si="30"/>
        <v>X</v>
      </c>
      <c r="K160" s="39" t="str">
        <f t="shared" si="23"/>
        <v>X</v>
      </c>
      <c r="L160" s="39" t="str">
        <f t="shared" si="24"/>
        <v>X</v>
      </c>
      <c r="M160" s="39" t="str">
        <f t="shared" si="31"/>
        <v>X</v>
      </c>
      <c r="N160" s="42">
        <v>1</v>
      </c>
      <c r="O160" s="8">
        <v>0</v>
      </c>
      <c r="P160" s="9">
        <v>0</v>
      </c>
      <c r="Q160" s="9">
        <v>0</v>
      </c>
      <c r="R160" s="8">
        <v>0</v>
      </c>
      <c r="S160" s="9">
        <v>0</v>
      </c>
      <c r="T160" s="9">
        <v>0</v>
      </c>
      <c r="U160" s="8">
        <v>0</v>
      </c>
      <c r="V160" s="9">
        <v>0</v>
      </c>
      <c r="W160" s="9">
        <v>0</v>
      </c>
      <c r="X160" s="9">
        <v>0</v>
      </c>
      <c r="Y160" s="8">
        <v>0</v>
      </c>
      <c r="Z160" s="9">
        <v>0</v>
      </c>
      <c r="AA160" s="8"/>
      <c r="AC160" s="8"/>
      <c r="AJ160" s="9">
        <f t="shared" si="32"/>
        <v>-1</v>
      </c>
      <c r="AK160" s="7">
        <v>8.1999999999999993</v>
      </c>
      <c r="AO160" s="8"/>
      <c r="AQ160" s="31"/>
      <c r="AT160" s="31"/>
      <c r="AU160" s="21">
        <v>1994</v>
      </c>
      <c r="AV160" s="23">
        <f t="shared" si="25"/>
        <v>3.2997251539756367</v>
      </c>
      <c r="BB160" s="18"/>
      <c r="BD160" s="54"/>
      <c r="BF160" s="18"/>
      <c r="BH160" s="18"/>
      <c r="BJ160" s="18"/>
      <c r="BK160" s="18" t="s">
        <v>156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 s="18">
        <v>0</v>
      </c>
      <c r="BS160">
        <v>1</v>
      </c>
      <c r="BT160">
        <v>0</v>
      </c>
      <c r="BU160" s="18">
        <v>0</v>
      </c>
      <c r="BV160" t="s">
        <v>397</v>
      </c>
      <c r="BW160" t="s">
        <v>397</v>
      </c>
      <c r="CB160" s="18"/>
      <c r="CD160" s="18"/>
      <c r="CE160" s="18"/>
      <c r="CH160" s="18"/>
      <c r="CJ160" s="18"/>
      <c r="CU160" s="18"/>
      <c r="CV160" t="s">
        <v>397</v>
      </c>
      <c r="CW160" t="s">
        <v>397</v>
      </c>
      <c r="CX160" t="s">
        <v>397</v>
      </c>
      <c r="CY160" s="25" t="s">
        <v>397</v>
      </c>
    </row>
    <row r="161" spans="1:103" x14ac:dyDescent="0.25">
      <c r="A161">
        <v>163</v>
      </c>
      <c r="B161">
        <v>25</v>
      </c>
      <c r="C161" s="25" t="s">
        <v>157</v>
      </c>
      <c r="D161" s="12">
        <v>4.5</v>
      </c>
      <c r="E161" s="14"/>
      <c r="F161" s="7" t="str">
        <f t="shared" si="26"/>
        <v>X</v>
      </c>
      <c r="G161" s="7">
        <f t="shared" si="27"/>
        <v>4.5</v>
      </c>
      <c r="H161" s="16">
        <f t="shared" si="28"/>
        <v>4.5</v>
      </c>
      <c r="I161" s="11" t="str">
        <f t="shared" si="29"/>
        <v>X</v>
      </c>
      <c r="J161" s="39" t="str">
        <f t="shared" si="30"/>
        <v>X</v>
      </c>
      <c r="K161" s="39" t="str">
        <f t="shared" si="23"/>
        <v>X</v>
      </c>
      <c r="L161" s="39" t="str">
        <f t="shared" si="24"/>
        <v>X</v>
      </c>
      <c r="M161" s="39" t="str">
        <f t="shared" si="31"/>
        <v>X</v>
      </c>
      <c r="N161" s="42">
        <v>1</v>
      </c>
      <c r="O161" s="8">
        <v>0</v>
      </c>
      <c r="P161" s="9">
        <v>0</v>
      </c>
      <c r="Q161" s="9">
        <v>0</v>
      </c>
      <c r="R161" s="8">
        <v>0</v>
      </c>
      <c r="S161" s="9">
        <v>0</v>
      </c>
      <c r="T161" s="9">
        <v>0</v>
      </c>
      <c r="U161" s="8">
        <v>0</v>
      </c>
      <c r="V161" s="9">
        <v>0</v>
      </c>
      <c r="W161" s="9">
        <v>0</v>
      </c>
      <c r="X161" s="9">
        <v>0</v>
      </c>
      <c r="Y161" s="8">
        <v>0</v>
      </c>
      <c r="Z161" s="9">
        <v>0</v>
      </c>
      <c r="AA161" s="8"/>
      <c r="AC161" s="8"/>
      <c r="AJ161" s="9">
        <f t="shared" si="32"/>
        <v>-1</v>
      </c>
      <c r="AK161" s="7">
        <v>6.2</v>
      </c>
      <c r="AO161" s="8"/>
      <c r="AQ161" s="31"/>
      <c r="AT161" s="31"/>
      <c r="AU161" s="21">
        <v>1977</v>
      </c>
      <c r="AV161" s="23">
        <f t="shared" si="25"/>
        <v>3.2960066693136723</v>
      </c>
      <c r="BB161" s="18"/>
      <c r="BD161" s="54"/>
      <c r="BF161" s="18"/>
      <c r="BH161" s="18"/>
      <c r="BJ161" s="18"/>
      <c r="BK161" s="18" t="s">
        <v>156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 s="18">
        <v>0</v>
      </c>
      <c r="BS161">
        <v>1</v>
      </c>
      <c r="BT161">
        <v>0</v>
      </c>
      <c r="BU161" s="18">
        <v>0</v>
      </c>
      <c r="BV161" t="s">
        <v>397</v>
      </c>
      <c r="BW161" t="s">
        <v>397</v>
      </c>
      <c r="CB161" s="18"/>
      <c r="CD161" s="18"/>
      <c r="CE161" s="18"/>
      <c r="CH161" s="18"/>
      <c r="CJ161" s="18"/>
      <c r="CU161" s="18"/>
      <c r="CV161" t="s">
        <v>397</v>
      </c>
      <c r="CW161" t="s">
        <v>397</v>
      </c>
      <c r="CX161" t="s">
        <v>397</v>
      </c>
      <c r="CY161" s="25" t="s">
        <v>397</v>
      </c>
    </row>
    <row r="162" spans="1:103" x14ac:dyDescent="0.25">
      <c r="A162">
        <v>164</v>
      </c>
      <c r="B162">
        <v>25</v>
      </c>
      <c r="C162" s="25" t="s">
        <v>157</v>
      </c>
      <c r="D162" s="12">
        <v>5.46</v>
      </c>
      <c r="E162" s="14"/>
      <c r="F162" s="7" t="str">
        <f t="shared" si="26"/>
        <v>X</v>
      </c>
      <c r="G162" s="7">
        <f t="shared" si="27"/>
        <v>5.46</v>
      </c>
      <c r="H162" s="16">
        <f t="shared" si="28"/>
        <v>5.46</v>
      </c>
      <c r="I162" s="11" t="str">
        <f t="shared" si="29"/>
        <v>X</v>
      </c>
      <c r="J162" s="39" t="str">
        <f t="shared" si="30"/>
        <v>X</v>
      </c>
      <c r="K162" s="39" t="str">
        <f t="shared" si="23"/>
        <v>X</v>
      </c>
      <c r="L162" s="39" t="str">
        <f t="shared" si="24"/>
        <v>X</v>
      </c>
      <c r="M162" s="39" t="str">
        <f t="shared" si="31"/>
        <v>X</v>
      </c>
      <c r="N162" s="42">
        <v>1</v>
      </c>
      <c r="O162" s="8">
        <v>0</v>
      </c>
      <c r="P162" s="9">
        <v>0</v>
      </c>
      <c r="Q162" s="9">
        <v>0</v>
      </c>
      <c r="R162" s="8">
        <v>0</v>
      </c>
      <c r="S162" s="9">
        <v>0</v>
      </c>
      <c r="T162" s="9">
        <v>0</v>
      </c>
      <c r="U162" s="8">
        <v>0</v>
      </c>
      <c r="V162" s="9">
        <v>0</v>
      </c>
      <c r="W162" s="9">
        <v>0</v>
      </c>
      <c r="X162" s="9">
        <v>0</v>
      </c>
      <c r="Y162" s="8">
        <v>0</v>
      </c>
      <c r="Z162" s="9">
        <v>0</v>
      </c>
      <c r="AA162" s="8"/>
      <c r="AC162" s="8"/>
      <c r="AJ162" s="9">
        <f t="shared" si="32"/>
        <v>-1</v>
      </c>
      <c r="AK162" s="7">
        <v>7</v>
      </c>
      <c r="AO162" s="8"/>
      <c r="AQ162" s="31"/>
      <c r="AT162" s="31"/>
      <c r="AU162" s="21">
        <v>1983</v>
      </c>
      <c r="AV162" s="23">
        <f t="shared" si="25"/>
        <v>3.2973227142053028</v>
      </c>
      <c r="BB162" s="18"/>
      <c r="BD162" s="54"/>
      <c r="BF162" s="18"/>
      <c r="BH162" s="18"/>
      <c r="BJ162" s="18"/>
      <c r="BK162" s="18" t="s">
        <v>156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 s="18">
        <v>0</v>
      </c>
      <c r="BS162">
        <v>1</v>
      </c>
      <c r="BT162">
        <v>0</v>
      </c>
      <c r="BU162" s="18">
        <v>0</v>
      </c>
      <c r="BV162" t="s">
        <v>397</v>
      </c>
      <c r="BW162" t="s">
        <v>397</v>
      </c>
      <c r="CB162" s="18"/>
      <c r="CD162" s="18"/>
      <c r="CE162" s="18"/>
      <c r="CH162" s="18"/>
      <c r="CJ162" s="18"/>
      <c r="CU162" s="18"/>
      <c r="CV162" t="s">
        <v>397</v>
      </c>
      <c r="CW162" t="s">
        <v>397</v>
      </c>
      <c r="CX162" t="s">
        <v>397</v>
      </c>
      <c r="CY162" s="25" t="s">
        <v>397</v>
      </c>
    </row>
    <row r="163" spans="1:103" x14ac:dyDescent="0.25">
      <c r="A163">
        <v>165</v>
      </c>
      <c r="B163">
        <v>25</v>
      </c>
      <c r="C163" s="25" t="s">
        <v>157</v>
      </c>
      <c r="D163" s="12">
        <v>4.5</v>
      </c>
      <c r="E163" s="14"/>
      <c r="F163" s="7" t="str">
        <f t="shared" si="26"/>
        <v>X</v>
      </c>
      <c r="G163" s="7">
        <f t="shared" si="27"/>
        <v>4.5</v>
      </c>
      <c r="H163" s="16">
        <f t="shared" si="28"/>
        <v>4.5</v>
      </c>
      <c r="I163" s="11" t="str">
        <f t="shared" si="29"/>
        <v>X</v>
      </c>
      <c r="J163" s="39" t="str">
        <f t="shared" si="30"/>
        <v>X</v>
      </c>
      <c r="K163" s="39" t="str">
        <f t="shared" si="23"/>
        <v>X</v>
      </c>
      <c r="L163" s="39" t="str">
        <f t="shared" si="24"/>
        <v>X</v>
      </c>
      <c r="M163" s="39" t="str">
        <f t="shared" si="31"/>
        <v>X</v>
      </c>
      <c r="N163" s="42">
        <v>1</v>
      </c>
      <c r="O163" s="8">
        <v>0</v>
      </c>
      <c r="P163" s="9">
        <v>0</v>
      </c>
      <c r="Q163" s="9">
        <v>0</v>
      </c>
      <c r="R163" s="8">
        <v>0</v>
      </c>
      <c r="S163" s="9">
        <v>0</v>
      </c>
      <c r="T163" s="9">
        <v>0</v>
      </c>
      <c r="U163" s="8">
        <v>0</v>
      </c>
      <c r="V163" s="9">
        <v>0</v>
      </c>
      <c r="W163" s="9">
        <v>0</v>
      </c>
      <c r="X163" s="9">
        <v>0</v>
      </c>
      <c r="Y163" s="8">
        <v>0</v>
      </c>
      <c r="Z163" s="9">
        <v>0</v>
      </c>
      <c r="AA163" s="8"/>
      <c r="AC163" s="8"/>
      <c r="AJ163" s="9">
        <f t="shared" si="32"/>
        <v>-1</v>
      </c>
      <c r="AK163" s="7">
        <v>7.2</v>
      </c>
      <c r="AO163" s="8"/>
      <c r="AQ163" s="31"/>
      <c r="AT163" s="31"/>
      <c r="AU163" s="21">
        <v>1985</v>
      </c>
      <c r="AV163" s="23">
        <f t="shared" si="25"/>
        <v>3.2977605110991339</v>
      </c>
      <c r="BB163" s="18"/>
      <c r="BD163" s="54"/>
      <c r="BF163" s="18"/>
      <c r="BH163" s="18"/>
      <c r="BJ163" s="18"/>
      <c r="BK163" s="18" t="s">
        <v>156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 s="18">
        <v>0</v>
      </c>
      <c r="BS163">
        <v>1</v>
      </c>
      <c r="BT163">
        <v>0</v>
      </c>
      <c r="BU163" s="18">
        <v>0</v>
      </c>
      <c r="BV163" t="s">
        <v>397</v>
      </c>
      <c r="BW163" t="s">
        <v>397</v>
      </c>
      <c r="CB163" s="18"/>
      <c r="CD163" s="18"/>
      <c r="CE163" s="18"/>
      <c r="CH163" s="18"/>
      <c r="CJ163" s="18"/>
      <c r="CU163" s="18"/>
      <c r="CV163" t="s">
        <v>397</v>
      </c>
      <c r="CW163" t="s">
        <v>397</v>
      </c>
      <c r="CX163" t="s">
        <v>397</v>
      </c>
      <c r="CY163" s="25" t="s">
        <v>397</v>
      </c>
    </row>
    <row r="164" spans="1:103" x14ac:dyDescent="0.25">
      <c r="A164">
        <v>166</v>
      </c>
      <c r="B164">
        <v>25</v>
      </c>
      <c r="C164" s="25" t="s">
        <v>157</v>
      </c>
      <c r="D164" s="12">
        <v>4.62</v>
      </c>
      <c r="E164" s="14"/>
      <c r="F164" s="7" t="str">
        <f t="shared" si="26"/>
        <v>X</v>
      </c>
      <c r="G164" s="7">
        <f t="shared" si="27"/>
        <v>4.62</v>
      </c>
      <c r="H164" s="16">
        <f t="shared" si="28"/>
        <v>4.62</v>
      </c>
      <c r="I164" s="11" t="str">
        <f t="shared" si="29"/>
        <v>X</v>
      </c>
      <c r="J164" s="39" t="str">
        <f t="shared" si="30"/>
        <v>X</v>
      </c>
      <c r="K164" s="39" t="str">
        <f t="shared" si="23"/>
        <v>X</v>
      </c>
      <c r="L164" s="39" t="str">
        <f t="shared" si="24"/>
        <v>X</v>
      </c>
      <c r="M164" s="39" t="str">
        <f t="shared" si="31"/>
        <v>X</v>
      </c>
      <c r="N164" s="42">
        <v>1</v>
      </c>
      <c r="O164" s="8">
        <v>0</v>
      </c>
      <c r="P164" s="9">
        <v>0</v>
      </c>
      <c r="Q164" s="9">
        <v>0</v>
      </c>
      <c r="R164" s="8">
        <v>0</v>
      </c>
      <c r="S164" s="9">
        <v>0</v>
      </c>
      <c r="T164" s="9">
        <v>0</v>
      </c>
      <c r="U164" s="8">
        <v>0</v>
      </c>
      <c r="V164" s="9">
        <v>0</v>
      </c>
      <c r="W164" s="9">
        <v>0</v>
      </c>
      <c r="X164" s="9">
        <v>0</v>
      </c>
      <c r="Y164" s="8">
        <v>0</v>
      </c>
      <c r="Z164" s="9">
        <v>0</v>
      </c>
      <c r="AA164" s="8"/>
      <c r="AC164" s="8"/>
      <c r="AJ164" s="9">
        <f t="shared" si="32"/>
        <v>-1</v>
      </c>
      <c r="AK164" s="7">
        <v>7.3</v>
      </c>
      <c r="AO164" s="8"/>
      <c r="AQ164" s="31"/>
      <c r="AT164" s="31"/>
      <c r="AU164" s="21">
        <v>1986</v>
      </c>
      <c r="AV164" s="23">
        <f t="shared" si="25"/>
        <v>3.2979792441593623</v>
      </c>
      <c r="BB164" s="18"/>
      <c r="BD164" s="54"/>
      <c r="BF164" s="18"/>
      <c r="BH164" s="18"/>
      <c r="BJ164" s="18"/>
      <c r="BK164" s="18" t="s">
        <v>156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 s="18">
        <v>0</v>
      </c>
      <c r="BS164">
        <v>1</v>
      </c>
      <c r="BT164">
        <v>0</v>
      </c>
      <c r="BU164" s="18">
        <v>0</v>
      </c>
      <c r="BV164" t="s">
        <v>397</v>
      </c>
      <c r="BW164" t="s">
        <v>397</v>
      </c>
      <c r="CB164" s="18"/>
      <c r="CD164" s="18"/>
      <c r="CE164" s="18"/>
      <c r="CH164" s="18"/>
      <c r="CJ164" s="18"/>
      <c r="CU164" s="18"/>
      <c r="CV164" t="s">
        <v>397</v>
      </c>
      <c r="CW164" t="s">
        <v>397</v>
      </c>
      <c r="CX164" t="s">
        <v>397</v>
      </c>
      <c r="CY164" s="25" t="s">
        <v>397</v>
      </c>
    </row>
    <row r="165" spans="1:103" x14ac:dyDescent="0.25">
      <c r="A165">
        <v>167</v>
      </c>
      <c r="B165">
        <v>25</v>
      </c>
      <c r="C165" s="25" t="s">
        <v>157</v>
      </c>
      <c r="D165" s="12">
        <v>2.7</v>
      </c>
      <c r="E165" s="14"/>
      <c r="F165" s="7" t="str">
        <f t="shared" si="26"/>
        <v>X</v>
      </c>
      <c r="G165" s="7">
        <f t="shared" si="27"/>
        <v>2.7</v>
      </c>
      <c r="H165" s="16">
        <f t="shared" si="28"/>
        <v>2.7</v>
      </c>
      <c r="I165" s="11" t="str">
        <f t="shared" si="29"/>
        <v>X</v>
      </c>
      <c r="J165" s="39" t="str">
        <f t="shared" si="30"/>
        <v>X</v>
      </c>
      <c r="K165" s="39" t="str">
        <f t="shared" si="23"/>
        <v>X</v>
      </c>
      <c r="L165" s="39" t="str">
        <f t="shared" si="24"/>
        <v>X</v>
      </c>
      <c r="M165" s="39" t="str">
        <f t="shared" si="31"/>
        <v>X</v>
      </c>
      <c r="N165" s="42">
        <v>1</v>
      </c>
      <c r="O165" s="8">
        <v>0</v>
      </c>
      <c r="P165" s="9">
        <v>0</v>
      </c>
      <c r="Q165" s="9">
        <v>0</v>
      </c>
      <c r="R165" s="8">
        <v>0</v>
      </c>
      <c r="S165" s="9">
        <v>0</v>
      </c>
      <c r="T165" s="9">
        <v>0</v>
      </c>
      <c r="U165" s="8">
        <v>0</v>
      </c>
      <c r="V165" s="9">
        <v>0</v>
      </c>
      <c r="W165" s="9">
        <v>0</v>
      </c>
      <c r="X165" s="9">
        <v>0</v>
      </c>
      <c r="Y165" s="8">
        <v>0</v>
      </c>
      <c r="Z165" s="9">
        <v>0</v>
      </c>
      <c r="AA165" s="8"/>
      <c r="AC165" s="8"/>
      <c r="AJ165" s="9">
        <f t="shared" si="32"/>
        <v>-1</v>
      </c>
      <c r="AK165" s="7">
        <v>7.4</v>
      </c>
      <c r="AO165" s="8"/>
      <c r="AQ165" s="31"/>
      <c r="AT165" s="31"/>
      <c r="AU165" s="21">
        <v>1987</v>
      </c>
      <c r="AV165" s="23">
        <f t="shared" si="25"/>
        <v>3.2981978671098151</v>
      </c>
      <c r="BB165" s="18"/>
      <c r="BD165" s="54"/>
      <c r="BF165" s="18"/>
      <c r="BH165" s="18"/>
      <c r="BJ165" s="18"/>
      <c r="BK165" s="18" t="s">
        <v>156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 s="18">
        <v>0</v>
      </c>
      <c r="BS165">
        <v>1</v>
      </c>
      <c r="BT165">
        <v>0</v>
      </c>
      <c r="BU165" s="18">
        <v>0</v>
      </c>
      <c r="BV165" t="s">
        <v>397</v>
      </c>
      <c r="BW165" t="s">
        <v>397</v>
      </c>
      <c r="CB165" s="18"/>
      <c r="CD165" s="18"/>
      <c r="CE165" s="18"/>
      <c r="CH165" s="18"/>
      <c r="CJ165" s="18"/>
      <c r="CU165" s="18"/>
      <c r="CV165" t="s">
        <v>397</v>
      </c>
      <c r="CW165" t="s">
        <v>397</v>
      </c>
      <c r="CX165" t="s">
        <v>397</v>
      </c>
      <c r="CY165" s="25" t="s">
        <v>397</v>
      </c>
    </row>
    <row r="166" spans="1:103" x14ac:dyDescent="0.25">
      <c r="A166">
        <v>168</v>
      </c>
      <c r="B166">
        <v>25</v>
      </c>
      <c r="C166" s="25" t="s">
        <v>157</v>
      </c>
      <c r="D166" s="12">
        <v>3.3</v>
      </c>
      <c r="E166" s="14"/>
      <c r="F166" s="7" t="str">
        <f t="shared" si="26"/>
        <v>X</v>
      </c>
      <c r="G166" s="7">
        <f t="shared" si="27"/>
        <v>3.3</v>
      </c>
      <c r="H166" s="16">
        <f t="shared" si="28"/>
        <v>3.3</v>
      </c>
      <c r="I166" s="11" t="str">
        <f t="shared" si="29"/>
        <v>X</v>
      </c>
      <c r="J166" s="39" t="str">
        <f t="shared" si="30"/>
        <v>X</v>
      </c>
      <c r="K166" s="39" t="str">
        <f t="shared" si="23"/>
        <v>X</v>
      </c>
      <c r="L166" s="39" t="str">
        <f t="shared" si="24"/>
        <v>X</v>
      </c>
      <c r="M166" s="39" t="str">
        <f t="shared" si="31"/>
        <v>X</v>
      </c>
      <c r="N166" s="42">
        <v>0</v>
      </c>
      <c r="O166" s="8">
        <v>0</v>
      </c>
      <c r="P166" s="9">
        <v>0</v>
      </c>
      <c r="Q166" s="9">
        <v>0</v>
      </c>
      <c r="R166" s="8">
        <v>0</v>
      </c>
      <c r="S166" s="9">
        <v>0</v>
      </c>
      <c r="T166" s="9">
        <v>0</v>
      </c>
      <c r="U166" s="8">
        <v>1</v>
      </c>
      <c r="V166" s="9">
        <v>0</v>
      </c>
      <c r="W166" s="9">
        <v>0</v>
      </c>
      <c r="X166" s="9">
        <v>0</v>
      </c>
      <c r="Y166" s="8">
        <v>0</v>
      </c>
      <c r="Z166" s="9">
        <v>0</v>
      </c>
      <c r="AA166" s="8"/>
      <c r="AC166" s="8"/>
      <c r="AJ166" s="9">
        <f t="shared" si="32"/>
        <v>-1</v>
      </c>
      <c r="AK166" s="7">
        <v>6.2</v>
      </c>
      <c r="AO166" s="8"/>
      <c r="AQ166" s="31"/>
      <c r="AT166" s="31"/>
      <c r="AU166" s="21">
        <v>1977</v>
      </c>
      <c r="AV166" s="23">
        <f t="shared" si="25"/>
        <v>3.2960066693136723</v>
      </c>
      <c r="BB166" s="18"/>
      <c r="BD166" s="54"/>
      <c r="BF166" s="18"/>
      <c r="BH166" s="18"/>
      <c r="BJ166" s="18"/>
      <c r="BK166" s="18" t="s">
        <v>156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 s="18">
        <v>0</v>
      </c>
      <c r="BS166">
        <v>1</v>
      </c>
      <c r="BT166">
        <v>0</v>
      </c>
      <c r="BU166" s="18">
        <v>0</v>
      </c>
      <c r="BV166" t="s">
        <v>397</v>
      </c>
      <c r="BW166" t="s">
        <v>397</v>
      </c>
      <c r="CB166" s="18"/>
      <c r="CD166" s="18"/>
      <c r="CE166" s="18"/>
      <c r="CH166" s="18"/>
      <c r="CJ166" s="18"/>
      <c r="CU166" s="18"/>
      <c r="CV166" t="s">
        <v>397</v>
      </c>
      <c r="CW166" t="s">
        <v>397</v>
      </c>
      <c r="CX166" t="s">
        <v>397</v>
      </c>
      <c r="CY166" s="25" t="s">
        <v>397</v>
      </c>
    </row>
    <row r="167" spans="1:103" x14ac:dyDescent="0.25">
      <c r="A167">
        <v>169</v>
      </c>
      <c r="B167">
        <v>25</v>
      </c>
      <c r="C167" s="25" t="s">
        <v>157</v>
      </c>
      <c r="D167" s="12">
        <v>2.7</v>
      </c>
      <c r="E167" s="14"/>
      <c r="F167" s="7" t="str">
        <f t="shared" si="26"/>
        <v>X</v>
      </c>
      <c r="G167" s="7">
        <f t="shared" si="27"/>
        <v>2.7</v>
      </c>
      <c r="H167" s="16">
        <f t="shared" si="28"/>
        <v>2.7</v>
      </c>
      <c r="I167" s="11" t="str">
        <f t="shared" si="29"/>
        <v>X</v>
      </c>
      <c r="J167" s="39" t="str">
        <f t="shared" si="30"/>
        <v>X</v>
      </c>
      <c r="K167" s="39" t="str">
        <f t="shared" si="23"/>
        <v>X</v>
      </c>
      <c r="L167" s="39" t="str">
        <f t="shared" si="24"/>
        <v>X</v>
      </c>
      <c r="M167" s="39" t="str">
        <f t="shared" si="31"/>
        <v>X</v>
      </c>
      <c r="N167" s="42">
        <v>0</v>
      </c>
      <c r="O167" s="8">
        <v>0</v>
      </c>
      <c r="P167" s="9">
        <v>0</v>
      </c>
      <c r="Q167" s="9">
        <v>0</v>
      </c>
      <c r="R167" s="8">
        <v>0</v>
      </c>
      <c r="S167" s="9">
        <v>0</v>
      </c>
      <c r="T167" s="9">
        <v>0</v>
      </c>
      <c r="U167" s="8">
        <v>1</v>
      </c>
      <c r="V167" s="9">
        <v>0</v>
      </c>
      <c r="W167" s="9">
        <v>0</v>
      </c>
      <c r="X167" s="9">
        <v>0</v>
      </c>
      <c r="Y167" s="8">
        <v>0</v>
      </c>
      <c r="Z167" s="9">
        <v>0</v>
      </c>
      <c r="AA167" s="8"/>
      <c r="AC167" s="8"/>
      <c r="AJ167" s="9">
        <f t="shared" si="32"/>
        <v>-1</v>
      </c>
      <c r="AK167" s="7">
        <v>6.6</v>
      </c>
      <c r="AO167" s="8"/>
      <c r="AQ167" s="31"/>
      <c r="AT167" s="31"/>
      <c r="AU167" s="21">
        <v>1978</v>
      </c>
      <c r="AV167" s="23">
        <f t="shared" si="25"/>
        <v>3.2962262872611605</v>
      </c>
      <c r="BB167" s="18"/>
      <c r="BD167" s="54"/>
      <c r="BF167" s="18"/>
      <c r="BH167" s="18"/>
      <c r="BJ167" s="18"/>
      <c r="BK167" s="18" t="s">
        <v>156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 s="18">
        <v>0</v>
      </c>
      <c r="BS167">
        <v>1</v>
      </c>
      <c r="BT167">
        <v>0</v>
      </c>
      <c r="BU167" s="18">
        <v>0</v>
      </c>
      <c r="BV167" t="s">
        <v>397</v>
      </c>
      <c r="BW167" t="s">
        <v>397</v>
      </c>
      <c r="CB167" s="18"/>
      <c r="CD167" s="18"/>
      <c r="CE167" s="18"/>
      <c r="CH167" s="18"/>
      <c r="CJ167" s="18"/>
      <c r="CU167" s="18"/>
      <c r="CV167" t="s">
        <v>397</v>
      </c>
      <c r="CW167" t="s">
        <v>397</v>
      </c>
      <c r="CX167" t="s">
        <v>397</v>
      </c>
      <c r="CY167" s="25" t="s">
        <v>397</v>
      </c>
    </row>
    <row r="168" spans="1:103" x14ac:dyDescent="0.25">
      <c r="A168">
        <v>170</v>
      </c>
      <c r="B168">
        <v>25</v>
      </c>
      <c r="C168" s="25" t="s">
        <v>157</v>
      </c>
      <c r="D168" s="12">
        <v>2.4</v>
      </c>
      <c r="E168" s="14"/>
      <c r="F168" s="7" t="str">
        <f t="shared" si="26"/>
        <v>X</v>
      </c>
      <c r="G168" s="7">
        <f t="shared" si="27"/>
        <v>2.4</v>
      </c>
      <c r="H168" s="16">
        <f t="shared" si="28"/>
        <v>2.4</v>
      </c>
      <c r="I168" s="11" t="str">
        <f t="shared" si="29"/>
        <v>X</v>
      </c>
      <c r="J168" s="39" t="str">
        <f t="shared" si="30"/>
        <v>X</v>
      </c>
      <c r="K168" s="39" t="str">
        <f t="shared" si="23"/>
        <v>X</v>
      </c>
      <c r="L168" s="39" t="str">
        <f t="shared" si="24"/>
        <v>X</v>
      </c>
      <c r="M168" s="39" t="str">
        <f t="shared" si="31"/>
        <v>X</v>
      </c>
      <c r="N168" s="42">
        <v>0</v>
      </c>
      <c r="O168" s="8">
        <v>0</v>
      </c>
      <c r="P168" s="9">
        <v>0</v>
      </c>
      <c r="Q168" s="9">
        <v>0</v>
      </c>
      <c r="R168" s="8">
        <v>0</v>
      </c>
      <c r="S168" s="9">
        <v>0</v>
      </c>
      <c r="T168" s="9">
        <v>0</v>
      </c>
      <c r="U168" s="8">
        <v>1</v>
      </c>
      <c r="V168" s="9">
        <v>0</v>
      </c>
      <c r="W168" s="9">
        <v>0</v>
      </c>
      <c r="X168" s="9">
        <v>0</v>
      </c>
      <c r="Y168" s="8">
        <v>0</v>
      </c>
      <c r="Z168" s="9">
        <v>0</v>
      </c>
      <c r="AA168" s="8"/>
      <c r="AC168" s="8"/>
      <c r="AJ168" s="9">
        <f t="shared" si="32"/>
        <v>-1</v>
      </c>
      <c r="AK168" s="7">
        <v>6.7</v>
      </c>
      <c r="AO168" s="8"/>
      <c r="AQ168" s="31"/>
      <c r="AT168" s="31"/>
      <c r="AU168" s="21">
        <v>1979</v>
      </c>
      <c r="AV168" s="23">
        <f t="shared" si="25"/>
        <v>3.2964457942063961</v>
      </c>
      <c r="BB168" s="18"/>
      <c r="BD168" s="54"/>
      <c r="BF168" s="18"/>
      <c r="BH168" s="18"/>
      <c r="BJ168" s="18"/>
      <c r="BK168" s="18" t="s">
        <v>156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 s="18">
        <v>0</v>
      </c>
      <c r="BS168">
        <v>1</v>
      </c>
      <c r="BT168">
        <v>0</v>
      </c>
      <c r="BU168" s="18">
        <v>0</v>
      </c>
      <c r="BV168" t="s">
        <v>397</v>
      </c>
      <c r="BW168" t="s">
        <v>397</v>
      </c>
      <c r="CB168" s="18"/>
      <c r="CD168" s="18"/>
      <c r="CE168" s="18"/>
      <c r="CH168" s="18"/>
      <c r="CJ168" s="18"/>
      <c r="CU168" s="18"/>
      <c r="CV168" t="s">
        <v>397</v>
      </c>
      <c r="CW168" t="s">
        <v>397</v>
      </c>
      <c r="CX168" t="s">
        <v>397</v>
      </c>
      <c r="CY168" s="25" t="s">
        <v>397</v>
      </c>
    </row>
    <row r="169" spans="1:103" x14ac:dyDescent="0.25">
      <c r="A169">
        <v>171</v>
      </c>
      <c r="B169">
        <v>25</v>
      </c>
      <c r="C169" s="25" t="s">
        <v>157</v>
      </c>
      <c r="D169" s="12">
        <v>2.9</v>
      </c>
      <c r="E169" s="14"/>
      <c r="F169" s="7" t="str">
        <f t="shared" si="26"/>
        <v>X</v>
      </c>
      <c r="G169" s="7">
        <f t="shared" si="27"/>
        <v>2.9</v>
      </c>
      <c r="H169" s="16">
        <f t="shared" si="28"/>
        <v>2.9</v>
      </c>
      <c r="I169" s="11" t="str">
        <f t="shared" si="29"/>
        <v>X</v>
      </c>
      <c r="J169" s="39" t="str">
        <f t="shared" si="30"/>
        <v>X</v>
      </c>
      <c r="K169" s="39" t="str">
        <f t="shared" si="23"/>
        <v>X</v>
      </c>
      <c r="L169" s="39" t="str">
        <f t="shared" si="24"/>
        <v>X</v>
      </c>
      <c r="M169" s="39" t="str">
        <f t="shared" si="31"/>
        <v>X</v>
      </c>
      <c r="N169" s="42">
        <v>0</v>
      </c>
      <c r="O169" s="8">
        <v>0</v>
      </c>
      <c r="P169" s="9">
        <v>0</v>
      </c>
      <c r="Q169" s="9">
        <v>0</v>
      </c>
      <c r="R169" s="8">
        <v>0</v>
      </c>
      <c r="S169" s="9">
        <v>0</v>
      </c>
      <c r="T169" s="9">
        <v>0</v>
      </c>
      <c r="U169" s="8">
        <v>1</v>
      </c>
      <c r="V169" s="9">
        <v>0</v>
      </c>
      <c r="W169" s="9">
        <v>0</v>
      </c>
      <c r="X169" s="9">
        <v>0</v>
      </c>
      <c r="Y169" s="8">
        <v>0</v>
      </c>
      <c r="Z169" s="9">
        <v>0</v>
      </c>
      <c r="AA169" s="8"/>
      <c r="AC169" s="8"/>
      <c r="AJ169" s="9">
        <f t="shared" si="32"/>
        <v>-1</v>
      </c>
      <c r="AK169" s="7">
        <v>6.7</v>
      </c>
      <c r="AO169" s="8"/>
      <c r="AQ169" s="31"/>
      <c r="AT169" s="31"/>
      <c r="AU169" s="21">
        <v>1980</v>
      </c>
      <c r="AV169" s="23">
        <f t="shared" si="25"/>
        <v>3.2966651902615309</v>
      </c>
      <c r="BB169" s="18"/>
      <c r="BD169" s="54"/>
      <c r="BF169" s="18"/>
      <c r="BH169" s="18"/>
      <c r="BJ169" s="18"/>
      <c r="BK169" s="18" t="s">
        <v>156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 s="18">
        <v>0</v>
      </c>
      <c r="BS169">
        <v>1</v>
      </c>
      <c r="BT169">
        <v>0</v>
      </c>
      <c r="BU169" s="18">
        <v>0</v>
      </c>
      <c r="BV169" t="s">
        <v>397</v>
      </c>
      <c r="BW169" t="s">
        <v>397</v>
      </c>
      <c r="CB169" s="18"/>
      <c r="CD169" s="18"/>
      <c r="CE169" s="18"/>
      <c r="CH169" s="18"/>
      <c r="CJ169" s="18"/>
      <c r="CU169" s="18"/>
      <c r="CV169" t="s">
        <v>397</v>
      </c>
      <c r="CW169" t="s">
        <v>397</v>
      </c>
      <c r="CX169" t="s">
        <v>397</v>
      </c>
      <c r="CY169" s="25" t="s">
        <v>397</v>
      </c>
    </row>
    <row r="170" spans="1:103" x14ac:dyDescent="0.25">
      <c r="A170">
        <v>172</v>
      </c>
      <c r="B170">
        <v>25</v>
      </c>
      <c r="C170" s="25" t="s">
        <v>157</v>
      </c>
      <c r="D170" s="12">
        <v>2.4</v>
      </c>
      <c r="E170" s="14"/>
      <c r="F170" s="7" t="str">
        <f t="shared" si="26"/>
        <v>X</v>
      </c>
      <c r="G170" s="7">
        <f t="shared" si="27"/>
        <v>2.4</v>
      </c>
      <c r="H170" s="16">
        <f t="shared" si="28"/>
        <v>2.4</v>
      </c>
      <c r="I170" s="11" t="str">
        <f t="shared" si="29"/>
        <v>X</v>
      </c>
      <c r="J170" s="39" t="str">
        <f t="shared" si="30"/>
        <v>X</v>
      </c>
      <c r="K170" s="39" t="str">
        <f t="shared" si="23"/>
        <v>X</v>
      </c>
      <c r="L170" s="39" t="str">
        <f t="shared" si="24"/>
        <v>X</v>
      </c>
      <c r="M170" s="39" t="str">
        <f t="shared" si="31"/>
        <v>X</v>
      </c>
      <c r="N170" s="42">
        <v>0</v>
      </c>
      <c r="O170" s="8">
        <v>0</v>
      </c>
      <c r="P170" s="9">
        <v>0</v>
      </c>
      <c r="Q170" s="9">
        <v>0</v>
      </c>
      <c r="R170" s="8">
        <v>0</v>
      </c>
      <c r="S170" s="9">
        <v>0</v>
      </c>
      <c r="T170" s="9">
        <v>0</v>
      </c>
      <c r="U170" s="8">
        <v>1</v>
      </c>
      <c r="V170" s="9">
        <v>0</v>
      </c>
      <c r="W170" s="9">
        <v>0</v>
      </c>
      <c r="X170" s="9">
        <v>0</v>
      </c>
      <c r="Y170" s="8">
        <v>0</v>
      </c>
      <c r="Z170" s="9">
        <v>0</v>
      </c>
      <c r="AA170" s="8"/>
      <c r="AC170" s="8"/>
      <c r="AJ170" s="9">
        <f t="shared" si="32"/>
        <v>-1</v>
      </c>
      <c r="AK170" s="7">
        <v>6.8</v>
      </c>
      <c r="AO170" s="8"/>
      <c r="AQ170" s="31"/>
      <c r="AT170" s="31"/>
      <c r="AU170" s="21">
        <v>1981</v>
      </c>
      <c r="AV170" s="23">
        <f t="shared" si="25"/>
        <v>3.2968844755385471</v>
      </c>
      <c r="BB170" s="18"/>
      <c r="BD170" s="54"/>
      <c r="BF170" s="18"/>
      <c r="BH170" s="18"/>
      <c r="BJ170" s="18"/>
      <c r="BK170" s="18" t="s">
        <v>156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 s="18">
        <v>0</v>
      </c>
      <c r="BS170">
        <v>1</v>
      </c>
      <c r="BT170">
        <v>0</v>
      </c>
      <c r="BU170" s="18">
        <v>0</v>
      </c>
      <c r="BV170" t="s">
        <v>397</v>
      </c>
      <c r="BW170" t="s">
        <v>397</v>
      </c>
      <c r="CB170" s="18"/>
      <c r="CD170" s="18"/>
      <c r="CE170" s="18"/>
      <c r="CH170" s="18"/>
      <c r="CJ170" s="18"/>
      <c r="CU170" s="18"/>
      <c r="CV170" t="s">
        <v>397</v>
      </c>
      <c r="CW170" t="s">
        <v>397</v>
      </c>
      <c r="CX170" t="s">
        <v>397</v>
      </c>
      <c r="CY170" s="25" t="s">
        <v>397</v>
      </c>
    </row>
    <row r="171" spans="1:103" x14ac:dyDescent="0.25">
      <c r="A171">
        <v>173</v>
      </c>
      <c r="B171">
        <v>25</v>
      </c>
      <c r="C171" s="25" t="s">
        <v>157</v>
      </c>
      <c r="D171" s="12">
        <v>2.8</v>
      </c>
      <c r="E171" s="14"/>
      <c r="F171" s="7" t="str">
        <f t="shared" si="26"/>
        <v>X</v>
      </c>
      <c r="G171" s="7">
        <f t="shared" si="27"/>
        <v>2.8</v>
      </c>
      <c r="H171" s="16">
        <f t="shared" si="28"/>
        <v>2.8</v>
      </c>
      <c r="I171" s="11" t="str">
        <f t="shared" si="29"/>
        <v>X</v>
      </c>
      <c r="J171" s="39" t="str">
        <f t="shared" si="30"/>
        <v>X</v>
      </c>
      <c r="K171" s="39" t="str">
        <f t="shared" si="23"/>
        <v>X</v>
      </c>
      <c r="L171" s="39" t="str">
        <f t="shared" si="24"/>
        <v>X</v>
      </c>
      <c r="M171" s="39" t="str">
        <f t="shared" si="31"/>
        <v>X</v>
      </c>
      <c r="N171" s="42">
        <v>0</v>
      </c>
      <c r="O171" s="8">
        <v>0</v>
      </c>
      <c r="P171" s="9">
        <v>0</v>
      </c>
      <c r="Q171" s="9">
        <v>0</v>
      </c>
      <c r="R171" s="8">
        <v>0</v>
      </c>
      <c r="S171" s="9">
        <v>0</v>
      </c>
      <c r="T171" s="9">
        <v>0</v>
      </c>
      <c r="U171" s="8">
        <v>1</v>
      </c>
      <c r="V171" s="9">
        <v>0</v>
      </c>
      <c r="W171" s="9">
        <v>0</v>
      </c>
      <c r="X171" s="9">
        <v>0</v>
      </c>
      <c r="Y171" s="8">
        <v>0</v>
      </c>
      <c r="Z171" s="9">
        <v>0</v>
      </c>
      <c r="AA171" s="8"/>
      <c r="AC171" s="8"/>
      <c r="AJ171" s="9">
        <f t="shared" si="32"/>
        <v>-1</v>
      </c>
      <c r="AK171" s="7">
        <v>6.9</v>
      </c>
      <c r="AO171" s="8"/>
      <c r="AQ171" s="31"/>
      <c r="AT171" s="31"/>
      <c r="AU171" s="21">
        <v>1982</v>
      </c>
      <c r="AV171" s="23">
        <f t="shared" si="25"/>
        <v>3.2971036501492565</v>
      </c>
      <c r="BB171" s="18"/>
      <c r="BD171" s="54"/>
      <c r="BF171" s="18"/>
      <c r="BH171" s="18"/>
      <c r="BJ171" s="18"/>
      <c r="BK171" s="18" t="s">
        <v>156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 s="18">
        <v>0</v>
      </c>
      <c r="BS171">
        <v>1</v>
      </c>
      <c r="BT171">
        <v>0</v>
      </c>
      <c r="BU171" s="18">
        <v>0</v>
      </c>
      <c r="BV171" t="s">
        <v>397</v>
      </c>
      <c r="BW171" t="s">
        <v>397</v>
      </c>
      <c r="CB171" s="18"/>
      <c r="CD171" s="18"/>
      <c r="CE171" s="18"/>
      <c r="CH171" s="18"/>
      <c r="CJ171" s="18"/>
      <c r="CU171" s="18"/>
      <c r="CV171" t="s">
        <v>397</v>
      </c>
      <c r="CW171" t="s">
        <v>397</v>
      </c>
      <c r="CX171" t="s">
        <v>397</v>
      </c>
      <c r="CY171" s="25" t="s">
        <v>397</v>
      </c>
    </row>
    <row r="172" spans="1:103" x14ac:dyDescent="0.25">
      <c r="A172">
        <v>174</v>
      </c>
      <c r="B172">
        <v>25</v>
      </c>
      <c r="C172" s="25" t="s">
        <v>157</v>
      </c>
      <c r="D172" s="12">
        <v>6</v>
      </c>
      <c r="E172" s="14"/>
      <c r="F172" s="7" t="str">
        <f t="shared" si="26"/>
        <v>X</v>
      </c>
      <c r="G172" s="7">
        <f t="shared" si="27"/>
        <v>6</v>
      </c>
      <c r="H172" s="16">
        <f t="shared" si="28"/>
        <v>6</v>
      </c>
      <c r="I172" s="11" t="str">
        <f t="shared" si="29"/>
        <v>X</v>
      </c>
      <c r="J172" s="39" t="str">
        <f t="shared" si="30"/>
        <v>X</v>
      </c>
      <c r="K172" s="39" t="str">
        <f t="shared" si="23"/>
        <v>X</v>
      </c>
      <c r="L172" s="39" t="str">
        <f t="shared" si="24"/>
        <v>X</v>
      </c>
      <c r="M172" s="39" t="str">
        <f t="shared" si="31"/>
        <v>X</v>
      </c>
      <c r="N172" s="42">
        <v>0</v>
      </c>
      <c r="O172" s="8">
        <v>0</v>
      </c>
      <c r="P172" s="9">
        <v>0</v>
      </c>
      <c r="Q172" s="9">
        <v>0</v>
      </c>
      <c r="R172" s="8">
        <v>0</v>
      </c>
      <c r="S172" s="9">
        <v>0</v>
      </c>
      <c r="T172" s="9">
        <v>0</v>
      </c>
      <c r="U172" s="8">
        <v>1</v>
      </c>
      <c r="V172" s="9">
        <v>0</v>
      </c>
      <c r="W172" s="9">
        <v>0</v>
      </c>
      <c r="X172" s="9">
        <v>0</v>
      </c>
      <c r="Y172" s="8">
        <v>0</v>
      </c>
      <c r="Z172" s="9">
        <v>0</v>
      </c>
      <c r="AA172" s="8"/>
      <c r="AC172" s="8"/>
      <c r="AJ172" s="9">
        <f t="shared" si="32"/>
        <v>-1</v>
      </c>
      <c r="AK172" s="7">
        <v>7</v>
      </c>
      <c r="AO172" s="8"/>
      <c r="AQ172" s="31"/>
      <c r="AT172" s="31"/>
      <c r="AU172" s="21">
        <v>1983</v>
      </c>
      <c r="AV172" s="23">
        <f t="shared" si="25"/>
        <v>3.2973227142053028</v>
      </c>
      <c r="BB172" s="18"/>
      <c r="BD172" s="54"/>
      <c r="BF172" s="18"/>
      <c r="BH172" s="18"/>
      <c r="BJ172" s="18"/>
      <c r="BK172" s="18" t="s">
        <v>156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 s="18">
        <v>0</v>
      </c>
      <c r="BS172">
        <v>1</v>
      </c>
      <c r="BT172">
        <v>0</v>
      </c>
      <c r="BU172" s="18">
        <v>0</v>
      </c>
      <c r="BV172" t="s">
        <v>397</v>
      </c>
      <c r="BW172" t="s">
        <v>397</v>
      </c>
      <c r="CB172" s="18"/>
      <c r="CD172" s="18"/>
      <c r="CE172" s="18"/>
      <c r="CH172" s="18"/>
      <c r="CJ172" s="18"/>
      <c r="CU172" s="18"/>
      <c r="CV172" t="s">
        <v>397</v>
      </c>
      <c r="CW172" t="s">
        <v>397</v>
      </c>
      <c r="CX172" t="s">
        <v>397</v>
      </c>
      <c r="CY172" s="25" t="s">
        <v>397</v>
      </c>
    </row>
    <row r="173" spans="1:103" x14ac:dyDescent="0.25">
      <c r="A173">
        <v>175</v>
      </c>
      <c r="B173">
        <v>25</v>
      </c>
      <c r="C173" s="25" t="s">
        <v>157</v>
      </c>
      <c r="D173" s="12">
        <v>2.8</v>
      </c>
      <c r="E173" s="14"/>
      <c r="F173" s="7" t="str">
        <f t="shared" si="26"/>
        <v>X</v>
      </c>
      <c r="G173" s="7">
        <f t="shared" si="27"/>
        <v>2.8</v>
      </c>
      <c r="H173" s="16">
        <f t="shared" si="28"/>
        <v>2.8</v>
      </c>
      <c r="I173" s="11" t="str">
        <f t="shared" si="29"/>
        <v>X</v>
      </c>
      <c r="J173" s="39" t="str">
        <f t="shared" si="30"/>
        <v>X</v>
      </c>
      <c r="K173" s="39" t="str">
        <f t="shared" si="23"/>
        <v>X</v>
      </c>
      <c r="L173" s="39" t="str">
        <f t="shared" si="24"/>
        <v>X</v>
      </c>
      <c r="M173" s="39" t="str">
        <f t="shared" si="31"/>
        <v>X</v>
      </c>
      <c r="N173" s="42">
        <v>0</v>
      </c>
      <c r="O173" s="8">
        <v>0</v>
      </c>
      <c r="P173" s="9">
        <v>0</v>
      </c>
      <c r="Q173" s="9">
        <v>0</v>
      </c>
      <c r="R173" s="8">
        <v>0</v>
      </c>
      <c r="S173" s="9">
        <v>0</v>
      </c>
      <c r="T173" s="9">
        <v>0</v>
      </c>
      <c r="U173" s="8">
        <v>1</v>
      </c>
      <c r="V173" s="9">
        <v>0</v>
      </c>
      <c r="W173" s="9">
        <v>0</v>
      </c>
      <c r="X173" s="9">
        <v>0</v>
      </c>
      <c r="Y173" s="8">
        <v>0</v>
      </c>
      <c r="Z173" s="9">
        <v>0</v>
      </c>
      <c r="AA173" s="8"/>
      <c r="AC173" s="8"/>
      <c r="AJ173" s="9">
        <f t="shared" si="32"/>
        <v>-1</v>
      </c>
      <c r="AK173" s="7">
        <v>7.1</v>
      </c>
      <c r="AO173" s="8"/>
      <c r="AQ173" s="31"/>
      <c r="AT173" s="31"/>
      <c r="AU173" s="21">
        <v>1984</v>
      </c>
      <c r="AV173" s="23">
        <f t="shared" si="25"/>
        <v>3.2975416678181597</v>
      </c>
      <c r="BB173" s="18"/>
      <c r="BD173" s="54"/>
      <c r="BF173" s="18"/>
      <c r="BH173" s="18"/>
      <c r="BJ173" s="18"/>
      <c r="BK173" s="18" t="s">
        <v>156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 s="18">
        <v>0</v>
      </c>
      <c r="BS173">
        <v>1</v>
      </c>
      <c r="BT173">
        <v>0</v>
      </c>
      <c r="BU173" s="18">
        <v>0</v>
      </c>
      <c r="BV173" t="s">
        <v>397</v>
      </c>
      <c r="BW173" t="s">
        <v>397</v>
      </c>
      <c r="CB173" s="18"/>
      <c r="CD173" s="18"/>
      <c r="CE173" s="18"/>
      <c r="CH173" s="18"/>
      <c r="CJ173" s="18"/>
      <c r="CU173" s="18"/>
      <c r="CV173" t="s">
        <v>397</v>
      </c>
      <c r="CW173" t="s">
        <v>397</v>
      </c>
      <c r="CX173" t="s">
        <v>397</v>
      </c>
      <c r="CY173" s="25" t="s">
        <v>397</v>
      </c>
    </row>
    <row r="174" spans="1:103" x14ac:dyDescent="0.25">
      <c r="A174">
        <v>176</v>
      </c>
      <c r="B174">
        <v>25</v>
      </c>
      <c r="C174" s="25" t="s">
        <v>157</v>
      </c>
      <c r="D174" s="12">
        <v>3.55</v>
      </c>
      <c r="E174" s="14"/>
      <c r="F174" s="7" t="str">
        <f t="shared" si="26"/>
        <v>X</v>
      </c>
      <c r="G174" s="7">
        <f t="shared" si="27"/>
        <v>3.55</v>
      </c>
      <c r="H174" s="16">
        <f t="shared" si="28"/>
        <v>3.55</v>
      </c>
      <c r="I174" s="11" t="str">
        <f t="shared" si="29"/>
        <v>X</v>
      </c>
      <c r="J174" s="39" t="str">
        <f t="shared" si="30"/>
        <v>X</v>
      </c>
      <c r="K174" s="39" t="str">
        <f t="shared" si="23"/>
        <v>X</v>
      </c>
      <c r="L174" s="39" t="str">
        <f t="shared" si="24"/>
        <v>X</v>
      </c>
      <c r="M174" s="39" t="str">
        <f t="shared" si="31"/>
        <v>X</v>
      </c>
      <c r="N174" s="42">
        <v>0</v>
      </c>
      <c r="O174" s="8">
        <v>0</v>
      </c>
      <c r="P174" s="9">
        <v>0</v>
      </c>
      <c r="Q174" s="9">
        <v>0</v>
      </c>
      <c r="R174" s="8">
        <v>0</v>
      </c>
      <c r="S174" s="9">
        <v>0</v>
      </c>
      <c r="T174" s="9">
        <v>0</v>
      </c>
      <c r="U174" s="8">
        <v>1</v>
      </c>
      <c r="V174" s="9">
        <v>0</v>
      </c>
      <c r="W174" s="9">
        <v>0</v>
      </c>
      <c r="X174" s="9">
        <v>0</v>
      </c>
      <c r="Y174" s="8">
        <v>0</v>
      </c>
      <c r="Z174" s="9">
        <v>0</v>
      </c>
      <c r="AA174" s="8"/>
      <c r="AC174" s="8"/>
      <c r="AJ174" s="9">
        <f t="shared" si="32"/>
        <v>-1</v>
      </c>
      <c r="AK174" s="7">
        <v>7.2</v>
      </c>
      <c r="AO174" s="8"/>
      <c r="AQ174" s="31"/>
      <c r="AT174" s="31"/>
      <c r="AU174" s="21">
        <v>1985</v>
      </c>
      <c r="AV174" s="23">
        <f t="shared" si="25"/>
        <v>3.2977605110991339</v>
      </c>
      <c r="BB174" s="18"/>
      <c r="BD174" s="54"/>
      <c r="BF174" s="18"/>
      <c r="BH174" s="18"/>
      <c r="BJ174" s="18"/>
      <c r="BK174" s="18" t="s">
        <v>156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 s="18">
        <v>0</v>
      </c>
      <c r="BS174">
        <v>1</v>
      </c>
      <c r="BT174">
        <v>0</v>
      </c>
      <c r="BU174" s="18">
        <v>0</v>
      </c>
      <c r="BV174" t="s">
        <v>397</v>
      </c>
      <c r="BW174" t="s">
        <v>397</v>
      </c>
      <c r="CB174" s="18"/>
      <c r="CD174" s="18"/>
      <c r="CE174" s="18"/>
      <c r="CH174" s="18"/>
      <c r="CJ174" s="18"/>
      <c r="CU174" s="18"/>
      <c r="CV174" t="s">
        <v>397</v>
      </c>
      <c r="CW174" t="s">
        <v>397</v>
      </c>
      <c r="CX174" t="s">
        <v>397</v>
      </c>
      <c r="CY174" s="25" t="s">
        <v>397</v>
      </c>
    </row>
    <row r="175" spans="1:103" x14ac:dyDescent="0.25">
      <c r="A175">
        <v>177</v>
      </c>
      <c r="B175">
        <v>25</v>
      </c>
      <c r="C175" s="25" t="s">
        <v>157</v>
      </c>
      <c r="D175" s="12">
        <v>2.9</v>
      </c>
      <c r="E175" s="14"/>
      <c r="F175" s="7" t="str">
        <f t="shared" si="26"/>
        <v>X</v>
      </c>
      <c r="G175" s="7">
        <f t="shared" si="27"/>
        <v>2.9</v>
      </c>
      <c r="H175" s="16">
        <f t="shared" si="28"/>
        <v>2.9</v>
      </c>
      <c r="I175" s="11" t="str">
        <f t="shared" si="29"/>
        <v>X</v>
      </c>
      <c r="J175" s="39" t="str">
        <f t="shared" si="30"/>
        <v>X</v>
      </c>
      <c r="K175" s="39" t="str">
        <f t="shared" si="23"/>
        <v>X</v>
      </c>
      <c r="L175" s="39" t="str">
        <f t="shared" si="24"/>
        <v>X</v>
      </c>
      <c r="M175" s="39" t="str">
        <f t="shared" si="31"/>
        <v>X</v>
      </c>
      <c r="N175" s="42">
        <v>0</v>
      </c>
      <c r="O175" s="8">
        <v>0</v>
      </c>
      <c r="P175" s="9">
        <v>0</v>
      </c>
      <c r="Q175" s="9">
        <v>0</v>
      </c>
      <c r="R175" s="8">
        <v>0</v>
      </c>
      <c r="S175" s="9">
        <v>0</v>
      </c>
      <c r="T175" s="9">
        <v>0</v>
      </c>
      <c r="U175" s="8">
        <v>1</v>
      </c>
      <c r="V175" s="9">
        <v>0</v>
      </c>
      <c r="W175" s="9">
        <v>0</v>
      </c>
      <c r="X175" s="9">
        <v>0</v>
      </c>
      <c r="Y175" s="8">
        <v>0</v>
      </c>
      <c r="Z175" s="9">
        <v>0</v>
      </c>
      <c r="AA175" s="8"/>
      <c r="AC175" s="8"/>
      <c r="AJ175" s="9">
        <f t="shared" si="32"/>
        <v>-1</v>
      </c>
      <c r="AK175" s="7">
        <v>7.3</v>
      </c>
      <c r="AO175" s="8"/>
      <c r="AQ175" s="31"/>
      <c r="AT175" s="31"/>
      <c r="AU175" s="21">
        <v>1986</v>
      </c>
      <c r="AV175" s="23">
        <f t="shared" si="25"/>
        <v>3.2979792441593623</v>
      </c>
      <c r="BB175" s="18"/>
      <c r="BD175" s="54"/>
      <c r="BF175" s="18"/>
      <c r="BH175" s="18"/>
      <c r="BJ175" s="18"/>
      <c r="BK175" s="18" t="s">
        <v>156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 s="18">
        <v>0</v>
      </c>
      <c r="BS175">
        <v>1</v>
      </c>
      <c r="BT175">
        <v>0</v>
      </c>
      <c r="BU175" s="18">
        <v>0</v>
      </c>
      <c r="BV175" t="s">
        <v>397</v>
      </c>
      <c r="BW175" t="s">
        <v>397</v>
      </c>
      <c r="CB175" s="18"/>
      <c r="CD175" s="18"/>
      <c r="CE175" s="18"/>
      <c r="CH175" s="18"/>
      <c r="CJ175" s="18"/>
      <c r="CU175" s="18"/>
      <c r="CV175" t="s">
        <v>397</v>
      </c>
      <c r="CW175" t="s">
        <v>397</v>
      </c>
      <c r="CX175" t="s">
        <v>397</v>
      </c>
      <c r="CY175" s="25" t="s">
        <v>397</v>
      </c>
    </row>
    <row r="176" spans="1:103" x14ac:dyDescent="0.25">
      <c r="A176">
        <v>178</v>
      </c>
      <c r="B176">
        <v>25</v>
      </c>
      <c r="C176" s="25" t="s">
        <v>157</v>
      </c>
      <c r="D176" s="12">
        <v>3.7</v>
      </c>
      <c r="E176" s="14"/>
      <c r="F176" s="7" t="str">
        <f t="shared" si="26"/>
        <v>X</v>
      </c>
      <c r="G176" s="7">
        <f t="shared" si="27"/>
        <v>3.7</v>
      </c>
      <c r="H176" s="16">
        <f t="shared" si="28"/>
        <v>3.7</v>
      </c>
      <c r="I176" s="11" t="str">
        <f t="shared" si="29"/>
        <v>X</v>
      </c>
      <c r="J176" s="39" t="str">
        <f t="shared" si="30"/>
        <v>X</v>
      </c>
      <c r="K176" s="39" t="str">
        <f t="shared" si="23"/>
        <v>X</v>
      </c>
      <c r="L176" s="39" t="str">
        <f t="shared" si="24"/>
        <v>X</v>
      </c>
      <c r="M176" s="39" t="str">
        <f t="shared" si="31"/>
        <v>X</v>
      </c>
      <c r="N176" s="42">
        <v>0</v>
      </c>
      <c r="O176" s="8">
        <v>0</v>
      </c>
      <c r="P176" s="9">
        <v>0</v>
      </c>
      <c r="Q176" s="9">
        <v>0</v>
      </c>
      <c r="R176" s="8">
        <v>0</v>
      </c>
      <c r="S176" s="9">
        <v>0</v>
      </c>
      <c r="T176" s="9">
        <v>0</v>
      </c>
      <c r="U176" s="8">
        <v>1</v>
      </c>
      <c r="V176" s="9">
        <v>0</v>
      </c>
      <c r="W176" s="9">
        <v>0</v>
      </c>
      <c r="X176" s="9">
        <v>0</v>
      </c>
      <c r="Y176" s="8">
        <v>0</v>
      </c>
      <c r="Z176" s="9">
        <v>0</v>
      </c>
      <c r="AA176" s="8"/>
      <c r="AC176" s="8"/>
      <c r="AJ176" s="9">
        <f t="shared" si="32"/>
        <v>-1</v>
      </c>
      <c r="AK176" s="7">
        <v>7.4</v>
      </c>
      <c r="AO176" s="8"/>
      <c r="AQ176" s="31"/>
      <c r="AT176" s="31"/>
      <c r="AU176" s="21">
        <v>1987</v>
      </c>
      <c r="AV176" s="23">
        <f t="shared" si="25"/>
        <v>3.2981978671098151</v>
      </c>
      <c r="BB176" s="18"/>
      <c r="BD176" s="54"/>
      <c r="BF176" s="18"/>
      <c r="BH176" s="18"/>
      <c r="BJ176" s="18"/>
      <c r="BK176" s="18" t="s">
        <v>156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 s="18">
        <v>0</v>
      </c>
      <c r="BS176">
        <v>1</v>
      </c>
      <c r="BT176">
        <v>0</v>
      </c>
      <c r="BU176" s="18">
        <v>0</v>
      </c>
      <c r="BV176" t="s">
        <v>397</v>
      </c>
      <c r="BW176" t="s">
        <v>397</v>
      </c>
      <c r="CB176" s="18"/>
      <c r="CD176" s="18"/>
      <c r="CE176" s="18"/>
      <c r="CH176" s="18"/>
      <c r="CJ176" s="18"/>
      <c r="CU176" s="18"/>
      <c r="CV176" t="s">
        <v>397</v>
      </c>
      <c r="CW176" t="s">
        <v>397</v>
      </c>
      <c r="CX176" t="s">
        <v>397</v>
      </c>
      <c r="CY176" s="25" t="s">
        <v>397</v>
      </c>
    </row>
    <row r="177" spans="1:103" x14ac:dyDescent="0.25">
      <c r="A177">
        <v>179</v>
      </c>
      <c r="B177">
        <v>25</v>
      </c>
      <c r="C177" s="25" t="s">
        <v>157</v>
      </c>
      <c r="D177" s="12">
        <v>3.2</v>
      </c>
      <c r="E177" s="14"/>
      <c r="F177" s="7" t="str">
        <f t="shared" si="26"/>
        <v>X</v>
      </c>
      <c r="G177" s="7">
        <f t="shared" si="27"/>
        <v>3.2</v>
      </c>
      <c r="H177" s="16">
        <f t="shared" si="28"/>
        <v>3.2</v>
      </c>
      <c r="I177" s="11" t="str">
        <f t="shared" si="29"/>
        <v>X</v>
      </c>
      <c r="J177" s="39" t="str">
        <f t="shared" si="30"/>
        <v>X</v>
      </c>
      <c r="K177" s="39" t="str">
        <f t="shared" si="23"/>
        <v>X</v>
      </c>
      <c r="L177" s="39" t="str">
        <f t="shared" si="24"/>
        <v>X</v>
      </c>
      <c r="M177" s="39" t="str">
        <f t="shared" si="31"/>
        <v>X</v>
      </c>
      <c r="N177" s="42">
        <v>0</v>
      </c>
      <c r="O177" s="8">
        <v>0</v>
      </c>
      <c r="P177" s="9">
        <v>0</v>
      </c>
      <c r="Q177" s="9">
        <v>0</v>
      </c>
      <c r="R177" s="8">
        <v>0</v>
      </c>
      <c r="S177" s="9">
        <v>0</v>
      </c>
      <c r="T177" s="9">
        <v>0</v>
      </c>
      <c r="U177" s="8">
        <v>1</v>
      </c>
      <c r="V177" s="9">
        <v>0</v>
      </c>
      <c r="W177" s="9">
        <v>0</v>
      </c>
      <c r="X177" s="9">
        <v>0</v>
      </c>
      <c r="Y177" s="8">
        <v>0</v>
      </c>
      <c r="Z177" s="9">
        <v>0</v>
      </c>
      <c r="AA177" s="8"/>
      <c r="AC177" s="8"/>
      <c r="AJ177" s="9">
        <f t="shared" si="32"/>
        <v>-1</v>
      </c>
      <c r="AK177" s="7">
        <v>7.5</v>
      </c>
      <c r="AO177" s="8"/>
      <c r="AQ177" s="31"/>
      <c r="AT177" s="31"/>
      <c r="AU177" s="21">
        <v>1989</v>
      </c>
      <c r="AV177" s="23">
        <f t="shared" si="25"/>
        <v>3.2986347831244354</v>
      </c>
      <c r="BB177" s="18"/>
      <c r="BD177" s="54"/>
      <c r="BF177" s="18"/>
      <c r="BH177" s="18"/>
      <c r="BJ177" s="18"/>
      <c r="BK177" s="18" t="s">
        <v>156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 s="18">
        <v>0</v>
      </c>
      <c r="BS177">
        <v>1</v>
      </c>
      <c r="BT177">
        <v>0</v>
      </c>
      <c r="BU177" s="18">
        <v>0</v>
      </c>
      <c r="BV177" t="s">
        <v>397</v>
      </c>
      <c r="BW177" t="s">
        <v>397</v>
      </c>
      <c r="CB177" s="18"/>
      <c r="CD177" s="18"/>
      <c r="CE177" s="18"/>
      <c r="CH177" s="18"/>
      <c r="CJ177" s="18"/>
      <c r="CU177" s="18"/>
      <c r="CV177" t="s">
        <v>397</v>
      </c>
      <c r="CW177" t="s">
        <v>397</v>
      </c>
      <c r="CX177" t="s">
        <v>397</v>
      </c>
      <c r="CY177" s="25" t="s">
        <v>397</v>
      </c>
    </row>
    <row r="178" spans="1:103" x14ac:dyDescent="0.25">
      <c r="A178">
        <v>180</v>
      </c>
      <c r="B178">
        <v>25</v>
      </c>
      <c r="C178" s="25" t="s">
        <v>157</v>
      </c>
      <c r="D178" s="12">
        <v>3.5</v>
      </c>
      <c r="E178" s="14"/>
      <c r="F178" s="7" t="str">
        <f t="shared" si="26"/>
        <v>X</v>
      </c>
      <c r="G178" s="7">
        <f t="shared" si="27"/>
        <v>3.5</v>
      </c>
      <c r="H178" s="16">
        <f t="shared" si="28"/>
        <v>3.5</v>
      </c>
      <c r="I178" s="11" t="str">
        <f t="shared" si="29"/>
        <v>X</v>
      </c>
      <c r="J178" s="39" t="str">
        <f t="shared" si="30"/>
        <v>X</v>
      </c>
      <c r="K178" s="39" t="str">
        <f t="shared" si="23"/>
        <v>X</v>
      </c>
      <c r="L178" s="39" t="str">
        <f t="shared" si="24"/>
        <v>X</v>
      </c>
      <c r="M178" s="39" t="str">
        <f t="shared" si="31"/>
        <v>X</v>
      </c>
      <c r="N178" s="42">
        <v>0</v>
      </c>
      <c r="O178" s="8">
        <v>0</v>
      </c>
      <c r="P178" s="9">
        <v>0</v>
      </c>
      <c r="Q178" s="9">
        <v>0</v>
      </c>
      <c r="R178" s="8">
        <v>0</v>
      </c>
      <c r="S178" s="9">
        <v>0</v>
      </c>
      <c r="T178" s="9">
        <v>0</v>
      </c>
      <c r="U178" s="8">
        <v>1</v>
      </c>
      <c r="V178" s="9">
        <v>0</v>
      </c>
      <c r="W178" s="9">
        <v>0</v>
      </c>
      <c r="X178" s="9">
        <v>0</v>
      </c>
      <c r="Y178" s="8">
        <v>0</v>
      </c>
      <c r="Z178" s="9">
        <v>0</v>
      </c>
      <c r="AA178" s="8"/>
      <c r="AC178" s="8"/>
      <c r="AJ178" s="9">
        <f t="shared" si="32"/>
        <v>-1</v>
      </c>
      <c r="AK178" s="7">
        <v>7.7</v>
      </c>
      <c r="AO178" s="8"/>
      <c r="AQ178" s="31"/>
      <c r="AT178" s="31"/>
      <c r="AU178" s="21">
        <v>1991</v>
      </c>
      <c r="AV178" s="23">
        <f t="shared" si="25"/>
        <v>3.2990712600274095</v>
      </c>
      <c r="BB178" s="18"/>
      <c r="BD178" s="54"/>
      <c r="BF178" s="18"/>
      <c r="BH178" s="18"/>
      <c r="BJ178" s="18"/>
      <c r="BK178" s="18" t="s">
        <v>156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 s="18">
        <v>0</v>
      </c>
      <c r="BS178">
        <v>1</v>
      </c>
      <c r="BT178">
        <v>0</v>
      </c>
      <c r="BU178" s="18">
        <v>0</v>
      </c>
      <c r="BV178" t="s">
        <v>397</v>
      </c>
      <c r="BW178" t="s">
        <v>397</v>
      </c>
      <c r="CB178" s="18"/>
      <c r="CD178" s="18"/>
      <c r="CE178" s="18"/>
      <c r="CH178" s="18"/>
      <c r="CJ178" s="18"/>
      <c r="CU178" s="18"/>
      <c r="CV178" t="s">
        <v>397</v>
      </c>
      <c r="CW178" t="s">
        <v>397</v>
      </c>
      <c r="CX178" t="s">
        <v>397</v>
      </c>
      <c r="CY178" s="25" t="s">
        <v>397</v>
      </c>
    </row>
    <row r="179" spans="1:103" x14ac:dyDescent="0.25">
      <c r="A179">
        <v>181</v>
      </c>
      <c r="B179">
        <v>25</v>
      </c>
      <c r="C179" s="25" t="s">
        <v>157</v>
      </c>
      <c r="D179" s="12">
        <v>4.7</v>
      </c>
      <c r="E179" s="14"/>
      <c r="F179" s="7" t="str">
        <f t="shared" si="26"/>
        <v>X</v>
      </c>
      <c r="G179" s="7">
        <f t="shared" si="27"/>
        <v>4.7</v>
      </c>
      <c r="H179" s="16">
        <f t="shared" si="28"/>
        <v>4.7</v>
      </c>
      <c r="I179" s="11" t="str">
        <f t="shared" si="29"/>
        <v>X</v>
      </c>
      <c r="J179" s="39" t="str">
        <f t="shared" si="30"/>
        <v>X</v>
      </c>
      <c r="K179" s="39" t="str">
        <f t="shared" si="23"/>
        <v>X</v>
      </c>
      <c r="L179" s="39" t="str">
        <f t="shared" si="24"/>
        <v>X</v>
      </c>
      <c r="M179" s="39" t="str">
        <f t="shared" si="31"/>
        <v>X</v>
      </c>
      <c r="N179" s="42">
        <v>0</v>
      </c>
      <c r="O179" s="8">
        <v>0</v>
      </c>
      <c r="P179" s="9">
        <v>0</v>
      </c>
      <c r="Q179" s="9">
        <v>0</v>
      </c>
      <c r="R179" s="8">
        <v>0</v>
      </c>
      <c r="S179" s="9">
        <v>0</v>
      </c>
      <c r="T179" s="9">
        <v>0</v>
      </c>
      <c r="U179" s="8">
        <v>1</v>
      </c>
      <c r="V179" s="9">
        <v>0</v>
      </c>
      <c r="W179" s="9">
        <v>0</v>
      </c>
      <c r="X179" s="9">
        <v>0</v>
      </c>
      <c r="Y179" s="8">
        <v>0</v>
      </c>
      <c r="Z179" s="9">
        <v>0</v>
      </c>
      <c r="AA179" s="8"/>
      <c r="AC179" s="8"/>
      <c r="AJ179" s="9">
        <f t="shared" si="32"/>
        <v>-1</v>
      </c>
      <c r="AK179" s="7">
        <v>8</v>
      </c>
      <c r="AO179" s="8"/>
      <c r="AQ179" s="31"/>
      <c r="AT179" s="31"/>
      <c r="AU179" s="21">
        <v>1993</v>
      </c>
      <c r="AV179" s="23">
        <f t="shared" si="25"/>
        <v>3.2995072987004876</v>
      </c>
      <c r="BB179" s="18"/>
      <c r="BD179" s="54"/>
      <c r="BF179" s="18"/>
      <c r="BH179" s="18"/>
      <c r="BJ179" s="18"/>
      <c r="BK179" s="18" t="s">
        <v>156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 s="18">
        <v>0</v>
      </c>
      <c r="BS179">
        <v>1</v>
      </c>
      <c r="BT179">
        <v>0</v>
      </c>
      <c r="BU179" s="18">
        <v>0</v>
      </c>
      <c r="BV179" t="s">
        <v>397</v>
      </c>
      <c r="BW179" t="s">
        <v>397</v>
      </c>
      <c r="CB179" s="18"/>
      <c r="CD179" s="18"/>
      <c r="CE179" s="18"/>
      <c r="CH179" s="18"/>
      <c r="CJ179" s="18"/>
      <c r="CU179" s="18"/>
      <c r="CV179" t="s">
        <v>397</v>
      </c>
      <c r="CW179" t="s">
        <v>397</v>
      </c>
      <c r="CX179" t="s">
        <v>397</v>
      </c>
      <c r="CY179" s="25" t="s">
        <v>397</v>
      </c>
    </row>
    <row r="180" spans="1:103" x14ac:dyDescent="0.25">
      <c r="A180">
        <v>182</v>
      </c>
      <c r="B180">
        <v>25</v>
      </c>
      <c r="C180" s="25" t="s">
        <v>157</v>
      </c>
      <c r="D180" s="12">
        <v>4.5999999999999996</v>
      </c>
      <c r="E180" s="14"/>
      <c r="F180" s="7" t="str">
        <f t="shared" si="26"/>
        <v>X</v>
      </c>
      <c r="G180" s="7">
        <f t="shared" si="27"/>
        <v>4.5999999999999996</v>
      </c>
      <c r="H180" s="16">
        <f t="shared" si="28"/>
        <v>4.5999999999999996</v>
      </c>
      <c r="I180" s="11" t="str">
        <f t="shared" si="29"/>
        <v>X</v>
      </c>
      <c r="J180" s="39" t="str">
        <f t="shared" si="30"/>
        <v>X</v>
      </c>
      <c r="K180" s="39" t="str">
        <f t="shared" si="23"/>
        <v>X</v>
      </c>
      <c r="L180" s="39" t="str">
        <f t="shared" si="24"/>
        <v>X</v>
      </c>
      <c r="M180" s="39" t="str">
        <f t="shared" si="31"/>
        <v>X</v>
      </c>
      <c r="N180" s="42">
        <v>0</v>
      </c>
      <c r="O180" s="8">
        <v>0</v>
      </c>
      <c r="P180" s="9">
        <v>0</v>
      </c>
      <c r="Q180" s="9">
        <v>0</v>
      </c>
      <c r="R180" s="8">
        <v>0</v>
      </c>
      <c r="S180" s="9">
        <v>0</v>
      </c>
      <c r="T180" s="9">
        <v>0</v>
      </c>
      <c r="U180" s="8">
        <v>1</v>
      </c>
      <c r="V180" s="9">
        <v>0</v>
      </c>
      <c r="W180" s="9">
        <v>0</v>
      </c>
      <c r="X180" s="9">
        <v>0</v>
      </c>
      <c r="Y180" s="8">
        <v>0</v>
      </c>
      <c r="Z180" s="9">
        <v>0</v>
      </c>
      <c r="AA180" s="8"/>
      <c r="AC180" s="8"/>
      <c r="AJ180" s="9">
        <f t="shared" si="32"/>
        <v>-1</v>
      </c>
      <c r="AK180" s="7">
        <v>8.3000000000000007</v>
      </c>
      <c r="AO180" s="8"/>
      <c r="AQ180" s="31"/>
      <c r="AT180" s="31"/>
      <c r="AU180" s="21">
        <v>1995</v>
      </c>
      <c r="AV180" s="23">
        <f t="shared" si="25"/>
        <v>3.2999429000227671</v>
      </c>
      <c r="BB180" s="18"/>
      <c r="BD180" s="54"/>
      <c r="BF180" s="18"/>
      <c r="BH180" s="18"/>
      <c r="BJ180" s="18"/>
      <c r="BK180" s="18" t="s">
        <v>156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 s="18">
        <v>0</v>
      </c>
      <c r="BS180">
        <v>1</v>
      </c>
      <c r="BT180">
        <v>0</v>
      </c>
      <c r="BU180" s="18">
        <v>0</v>
      </c>
      <c r="BV180" t="s">
        <v>397</v>
      </c>
      <c r="BW180" t="s">
        <v>397</v>
      </c>
      <c r="CB180" s="18"/>
      <c r="CD180" s="18"/>
      <c r="CE180" s="18"/>
      <c r="CH180" s="18"/>
      <c r="CJ180" s="18"/>
      <c r="CU180" s="18"/>
      <c r="CV180" t="s">
        <v>397</v>
      </c>
      <c r="CW180" t="s">
        <v>397</v>
      </c>
      <c r="CX180" t="s">
        <v>397</v>
      </c>
      <c r="CY180" s="25" t="s">
        <v>397</v>
      </c>
    </row>
    <row r="181" spans="1:103" x14ac:dyDescent="0.25">
      <c r="A181">
        <v>183</v>
      </c>
      <c r="B181">
        <v>25</v>
      </c>
      <c r="C181" s="25" t="s">
        <v>157</v>
      </c>
      <c r="D181" s="12">
        <v>5</v>
      </c>
      <c r="E181" s="14"/>
      <c r="F181" s="7" t="str">
        <f t="shared" si="26"/>
        <v>X</v>
      </c>
      <c r="G181" s="7">
        <f t="shared" si="27"/>
        <v>5</v>
      </c>
      <c r="H181" s="16">
        <f t="shared" si="28"/>
        <v>5</v>
      </c>
      <c r="I181" s="11" t="str">
        <f t="shared" si="29"/>
        <v>X</v>
      </c>
      <c r="J181" s="39" t="str">
        <f t="shared" si="30"/>
        <v>X</v>
      </c>
      <c r="K181" s="39" t="str">
        <f t="shared" si="23"/>
        <v>X</v>
      </c>
      <c r="L181" s="39" t="str">
        <f t="shared" si="24"/>
        <v>X</v>
      </c>
      <c r="M181" s="39" t="str">
        <f t="shared" si="31"/>
        <v>X</v>
      </c>
      <c r="N181" s="42">
        <v>0</v>
      </c>
      <c r="O181" s="8">
        <v>0</v>
      </c>
      <c r="P181" s="9">
        <v>0</v>
      </c>
      <c r="Q181" s="9">
        <v>0</v>
      </c>
      <c r="R181" s="8">
        <v>0</v>
      </c>
      <c r="S181" s="9">
        <v>0</v>
      </c>
      <c r="T181" s="9">
        <v>0</v>
      </c>
      <c r="U181" s="8">
        <v>0</v>
      </c>
      <c r="V181" s="9">
        <v>1</v>
      </c>
      <c r="W181" s="9">
        <v>0</v>
      </c>
      <c r="X181" s="9">
        <v>0</v>
      </c>
      <c r="Y181" s="8">
        <v>0</v>
      </c>
      <c r="Z181" s="9">
        <v>0</v>
      </c>
      <c r="AA181" s="8"/>
      <c r="AC181" s="8"/>
      <c r="AJ181" s="9">
        <f t="shared" si="32"/>
        <v>-1</v>
      </c>
      <c r="AK181" s="7">
        <v>6.2</v>
      </c>
      <c r="AO181" s="8"/>
      <c r="AQ181" s="31"/>
      <c r="AT181" s="31"/>
      <c r="AU181" s="21">
        <v>1977</v>
      </c>
      <c r="AV181" s="23">
        <f t="shared" si="25"/>
        <v>3.2960066693136723</v>
      </c>
      <c r="BB181" s="18"/>
      <c r="BD181" s="54"/>
      <c r="BF181" s="18"/>
      <c r="BH181" s="18"/>
      <c r="BJ181" s="18"/>
      <c r="BK181" s="18" t="s">
        <v>156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 s="18">
        <v>0</v>
      </c>
      <c r="BS181">
        <v>1</v>
      </c>
      <c r="BT181">
        <v>0</v>
      </c>
      <c r="BU181" s="18">
        <v>0</v>
      </c>
      <c r="BV181" t="s">
        <v>397</v>
      </c>
      <c r="BW181" t="s">
        <v>397</v>
      </c>
      <c r="CB181" s="18"/>
      <c r="CD181" s="18"/>
      <c r="CE181" s="18"/>
      <c r="CH181" s="18"/>
      <c r="CJ181" s="18"/>
      <c r="CU181" s="18"/>
      <c r="CV181" t="s">
        <v>397</v>
      </c>
      <c r="CW181" t="s">
        <v>397</v>
      </c>
      <c r="CX181" t="s">
        <v>397</v>
      </c>
      <c r="CY181" s="25" t="s">
        <v>397</v>
      </c>
    </row>
    <row r="182" spans="1:103" x14ac:dyDescent="0.25">
      <c r="A182">
        <v>184</v>
      </c>
      <c r="B182">
        <v>25</v>
      </c>
      <c r="C182" s="25" t="s">
        <v>157</v>
      </c>
      <c r="D182" s="12">
        <v>4.4000000000000004</v>
      </c>
      <c r="E182" s="14"/>
      <c r="F182" s="7" t="str">
        <f t="shared" si="26"/>
        <v>X</v>
      </c>
      <c r="G182" s="7">
        <f t="shared" si="27"/>
        <v>4.4000000000000004</v>
      </c>
      <c r="H182" s="16">
        <f t="shared" si="28"/>
        <v>4.4000000000000004</v>
      </c>
      <c r="I182" s="11" t="str">
        <f t="shared" si="29"/>
        <v>X</v>
      </c>
      <c r="J182" s="39" t="str">
        <f t="shared" si="30"/>
        <v>X</v>
      </c>
      <c r="K182" s="39" t="str">
        <f t="shared" si="23"/>
        <v>X</v>
      </c>
      <c r="L182" s="39" t="str">
        <f t="shared" si="24"/>
        <v>X</v>
      </c>
      <c r="M182" s="39" t="str">
        <f t="shared" si="31"/>
        <v>X</v>
      </c>
      <c r="N182" s="42">
        <v>0</v>
      </c>
      <c r="O182" s="8">
        <v>0</v>
      </c>
      <c r="P182" s="9">
        <v>0</v>
      </c>
      <c r="Q182" s="9">
        <v>0</v>
      </c>
      <c r="R182" s="8">
        <v>0</v>
      </c>
      <c r="S182" s="9">
        <v>0</v>
      </c>
      <c r="T182" s="9">
        <v>0</v>
      </c>
      <c r="U182" s="8">
        <v>0</v>
      </c>
      <c r="V182" s="9">
        <v>1</v>
      </c>
      <c r="W182" s="9">
        <v>0</v>
      </c>
      <c r="X182" s="9">
        <v>0</v>
      </c>
      <c r="Y182" s="8">
        <v>0</v>
      </c>
      <c r="Z182" s="9">
        <v>0</v>
      </c>
      <c r="AA182" s="8"/>
      <c r="AC182" s="8"/>
      <c r="AJ182" s="9">
        <f t="shared" si="32"/>
        <v>-1</v>
      </c>
      <c r="AK182" s="7">
        <v>6.6</v>
      </c>
      <c r="AO182" s="8"/>
      <c r="AQ182" s="31"/>
      <c r="AT182" s="31"/>
      <c r="AU182" s="21">
        <v>1978</v>
      </c>
      <c r="AV182" s="23">
        <f t="shared" si="25"/>
        <v>3.2962262872611605</v>
      </c>
      <c r="BB182" s="18"/>
      <c r="BD182" s="54"/>
      <c r="BF182" s="18"/>
      <c r="BH182" s="18"/>
      <c r="BJ182" s="18"/>
      <c r="BK182" s="18" t="s">
        <v>156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 s="18">
        <v>0</v>
      </c>
      <c r="BS182">
        <v>1</v>
      </c>
      <c r="BT182">
        <v>0</v>
      </c>
      <c r="BU182" s="18">
        <v>0</v>
      </c>
      <c r="BV182" t="s">
        <v>397</v>
      </c>
      <c r="BW182" t="s">
        <v>397</v>
      </c>
      <c r="CB182" s="18"/>
      <c r="CD182" s="18"/>
      <c r="CE182" s="18"/>
      <c r="CH182" s="18"/>
      <c r="CJ182" s="18"/>
      <c r="CU182" s="18"/>
      <c r="CV182" t="s">
        <v>397</v>
      </c>
      <c r="CW182" t="s">
        <v>397</v>
      </c>
      <c r="CX182" t="s">
        <v>397</v>
      </c>
      <c r="CY182" s="25" t="s">
        <v>397</v>
      </c>
    </row>
    <row r="183" spans="1:103" x14ac:dyDescent="0.25">
      <c r="A183">
        <v>185</v>
      </c>
      <c r="B183">
        <v>25</v>
      </c>
      <c r="C183" s="25" t="s">
        <v>157</v>
      </c>
      <c r="D183" s="12">
        <v>4.4000000000000004</v>
      </c>
      <c r="E183" s="14"/>
      <c r="F183" s="7" t="str">
        <f t="shared" si="26"/>
        <v>X</v>
      </c>
      <c r="G183" s="7">
        <f t="shared" si="27"/>
        <v>4.4000000000000004</v>
      </c>
      <c r="H183" s="16">
        <f t="shared" si="28"/>
        <v>4.4000000000000004</v>
      </c>
      <c r="I183" s="11" t="str">
        <f t="shared" si="29"/>
        <v>X</v>
      </c>
      <c r="J183" s="39" t="str">
        <f t="shared" si="30"/>
        <v>X</v>
      </c>
      <c r="K183" s="39" t="str">
        <f t="shared" si="23"/>
        <v>X</v>
      </c>
      <c r="L183" s="39" t="str">
        <f t="shared" si="24"/>
        <v>X</v>
      </c>
      <c r="M183" s="39" t="str">
        <f t="shared" si="31"/>
        <v>X</v>
      </c>
      <c r="N183" s="42">
        <v>0</v>
      </c>
      <c r="O183" s="8">
        <v>0</v>
      </c>
      <c r="P183" s="9">
        <v>0</v>
      </c>
      <c r="Q183" s="9">
        <v>0</v>
      </c>
      <c r="R183" s="8">
        <v>0</v>
      </c>
      <c r="S183" s="9">
        <v>0</v>
      </c>
      <c r="T183" s="9">
        <v>0</v>
      </c>
      <c r="U183" s="8">
        <v>0</v>
      </c>
      <c r="V183" s="9">
        <v>1</v>
      </c>
      <c r="W183" s="9">
        <v>0</v>
      </c>
      <c r="X183" s="9">
        <v>0</v>
      </c>
      <c r="Y183" s="8">
        <v>0</v>
      </c>
      <c r="Z183" s="9">
        <v>0</v>
      </c>
      <c r="AA183" s="8"/>
      <c r="AC183" s="8"/>
      <c r="AJ183" s="9">
        <f t="shared" si="32"/>
        <v>-1</v>
      </c>
      <c r="AK183" s="7">
        <v>6.7</v>
      </c>
      <c r="AO183" s="8"/>
      <c r="AQ183" s="31"/>
      <c r="AT183" s="31"/>
      <c r="AU183" s="21">
        <v>1979</v>
      </c>
      <c r="AV183" s="23">
        <f t="shared" si="25"/>
        <v>3.2964457942063961</v>
      </c>
      <c r="BB183" s="18"/>
      <c r="BD183" s="54"/>
      <c r="BF183" s="18"/>
      <c r="BH183" s="18"/>
      <c r="BJ183" s="18"/>
      <c r="BK183" s="18" t="s">
        <v>156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 s="18">
        <v>0</v>
      </c>
      <c r="BS183">
        <v>1</v>
      </c>
      <c r="BT183">
        <v>0</v>
      </c>
      <c r="BU183" s="18">
        <v>0</v>
      </c>
      <c r="BV183" t="s">
        <v>397</v>
      </c>
      <c r="BW183" t="s">
        <v>397</v>
      </c>
      <c r="CB183" s="18"/>
      <c r="CD183" s="18"/>
      <c r="CE183" s="18"/>
      <c r="CH183" s="18"/>
      <c r="CJ183" s="18"/>
      <c r="CU183" s="18"/>
      <c r="CV183" t="s">
        <v>397</v>
      </c>
      <c r="CW183" t="s">
        <v>397</v>
      </c>
      <c r="CX183" t="s">
        <v>397</v>
      </c>
      <c r="CY183" s="25" t="s">
        <v>397</v>
      </c>
    </row>
    <row r="184" spans="1:103" x14ac:dyDescent="0.25">
      <c r="A184">
        <v>186</v>
      </c>
      <c r="B184">
        <v>25</v>
      </c>
      <c r="C184" s="25" t="s">
        <v>157</v>
      </c>
      <c r="D184" s="12">
        <v>4.5</v>
      </c>
      <c r="E184" s="14"/>
      <c r="F184" s="7" t="str">
        <f t="shared" si="26"/>
        <v>X</v>
      </c>
      <c r="G184" s="7">
        <f t="shared" si="27"/>
        <v>4.5</v>
      </c>
      <c r="H184" s="16">
        <f t="shared" si="28"/>
        <v>4.5</v>
      </c>
      <c r="I184" s="11" t="str">
        <f t="shared" si="29"/>
        <v>X</v>
      </c>
      <c r="J184" s="39" t="str">
        <f t="shared" si="30"/>
        <v>X</v>
      </c>
      <c r="K184" s="39" t="str">
        <f t="shared" si="23"/>
        <v>X</v>
      </c>
      <c r="L184" s="39" t="str">
        <f t="shared" si="24"/>
        <v>X</v>
      </c>
      <c r="M184" s="39" t="str">
        <f t="shared" si="31"/>
        <v>X</v>
      </c>
      <c r="N184" s="42">
        <v>0</v>
      </c>
      <c r="O184" s="8">
        <v>0</v>
      </c>
      <c r="P184" s="9">
        <v>0</v>
      </c>
      <c r="Q184" s="9">
        <v>0</v>
      </c>
      <c r="R184" s="8">
        <v>0</v>
      </c>
      <c r="S184" s="9">
        <v>0</v>
      </c>
      <c r="T184" s="9">
        <v>0</v>
      </c>
      <c r="U184" s="8">
        <v>0</v>
      </c>
      <c r="V184" s="9">
        <v>1</v>
      </c>
      <c r="W184" s="9">
        <v>0</v>
      </c>
      <c r="X184" s="9">
        <v>0</v>
      </c>
      <c r="Y184" s="8">
        <v>0</v>
      </c>
      <c r="Z184" s="9">
        <v>0</v>
      </c>
      <c r="AA184" s="8"/>
      <c r="AC184" s="8"/>
      <c r="AJ184" s="9">
        <f t="shared" si="32"/>
        <v>-1</v>
      </c>
      <c r="AK184" s="7">
        <v>6.7</v>
      </c>
      <c r="AO184" s="8"/>
      <c r="AQ184" s="31"/>
      <c r="AT184" s="31"/>
      <c r="AU184" s="21">
        <v>1980</v>
      </c>
      <c r="AV184" s="23">
        <f t="shared" si="25"/>
        <v>3.2966651902615309</v>
      </c>
      <c r="BB184" s="18"/>
      <c r="BD184" s="54"/>
      <c r="BF184" s="18"/>
      <c r="BH184" s="18"/>
      <c r="BJ184" s="18"/>
      <c r="BK184" s="18" t="s">
        <v>156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 s="18">
        <v>0</v>
      </c>
      <c r="BS184">
        <v>1</v>
      </c>
      <c r="BT184">
        <v>0</v>
      </c>
      <c r="BU184" s="18">
        <v>0</v>
      </c>
      <c r="BV184" t="s">
        <v>397</v>
      </c>
      <c r="BW184" t="s">
        <v>397</v>
      </c>
      <c r="CB184" s="18"/>
      <c r="CD184" s="18"/>
      <c r="CE184" s="18"/>
      <c r="CH184" s="18"/>
      <c r="CJ184" s="18"/>
      <c r="CU184" s="18"/>
      <c r="CV184" t="s">
        <v>397</v>
      </c>
      <c r="CW184" t="s">
        <v>397</v>
      </c>
      <c r="CX184" t="s">
        <v>397</v>
      </c>
      <c r="CY184" s="25" t="s">
        <v>397</v>
      </c>
    </row>
    <row r="185" spans="1:103" x14ac:dyDescent="0.25">
      <c r="A185">
        <v>187</v>
      </c>
      <c r="B185">
        <v>25</v>
      </c>
      <c r="C185" s="25" t="s">
        <v>157</v>
      </c>
      <c r="D185" s="12">
        <v>4.2</v>
      </c>
      <c r="E185" s="14"/>
      <c r="F185" s="7" t="str">
        <f t="shared" si="26"/>
        <v>X</v>
      </c>
      <c r="G185" s="7">
        <f t="shared" si="27"/>
        <v>4.2</v>
      </c>
      <c r="H185" s="16">
        <f t="shared" si="28"/>
        <v>4.2</v>
      </c>
      <c r="I185" s="11" t="str">
        <f t="shared" si="29"/>
        <v>X</v>
      </c>
      <c r="J185" s="39" t="str">
        <f t="shared" si="30"/>
        <v>X</v>
      </c>
      <c r="K185" s="39" t="str">
        <f t="shared" si="23"/>
        <v>X</v>
      </c>
      <c r="L185" s="39" t="str">
        <f t="shared" si="24"/>
        <v>X</v>
      </c>
      <c r="M185" s="39" t="str">
        <f t="shared" si="31"/>
        <v>X</v>
      </c>
      <c r="N185" s="42">
        <v>0</v>
      </c>
      <c r="O185" s="8">
        <v>0</v>
      </c>
      <c r="P185" s="9">
        <v>0</v>
      </c>
      <c r="Q185" s="9">
        <v>0</v>
      </c>
      <c r="R185" s="8">
        <v>0</v>
      </c>
      <c r="S185" s="9">
        <v>0</v>
      </c>
      <c r="T185" s="9">
        <v>0</v>
      </c>
      <c r="U185" s="8">
        <v>0</v>
      </c>
      <c r="V185" s="9">
        <v>1</v>
      </c>
      <c r="W185" s="9">
        <v>0</v>
      </c>
      <c r="X185" s="9">
        <v>0</v>
      </c>
      <c r="Y185" s="8">
        <v>0</v>
      </c>
      <c r="Z185" s="9">
        <v>0</v>
      </c>
      <c r="AA185" s="8"/>
      <c r="AC185" s="8"/>
      <c r="AJ185" s="9">
        <f t="shared" si="32"/>
        <v>-1</v>
      </c>
      <c r="AK185" s="7">
        <v>6.8</v>
      </c>
      <c r="AO185" s="8"/>
      <c r="AQ185" s="31"/>
      <c r="AT185" s="31"/>
      <c r="AU185" s="21">
        <v>1981</v>
      </c>
      <c r="AV185" s="23">
        <f t="shared" si="25"/>
        <v>3.2968844755385471</v>
      </c>
      <c r="BB185" s="18"/>
      <c r="BD185" s="54"/>
      <c r="BF185" s="18"/>
      <c r="BH185" s="18"/>
      <c r="BJ185" s="18"/>
      <c r="BK185" s="18" t="s">
        <v>156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 s="18">
        <v>0</v>
      </c>
      <c r="BS185">
        <v>1</v>
      </c>
      <c r="BT185">
        <v>0</v>
      </c>
      <c r="BU185" s="18">
        <v>0</v>
      </c>
      <c r="BV185" t="s">
        <v>397</v>
      </c>
      <c r="BW185" t="s">
        <v>397</v>
      </c>
      <c r="CB185" s="18"/>
      <c r="CD185" s="18"/>
      <c r="CE185" s="18"/>
      <c r="CH185" s="18"/>
      <c r="CJ185" s="18"/>
      <c r="CU185" s="18"/>
      <c r="CV185" t="s">
        <v>397</v>
      </c>
      <c r="CW185" t="s">
        <v>397</v>
      </c>
      <c r="CX185" t="s">
        <v>397</v>
      </c>
      <c r="CY185" s="25" t="s">
        <v>397</v>
      </c>
    </row>
    <row r="186" spans="1:103" x14ac:dyDescent="0.25">
      <c r="A186">
        <v>188</v>
      </c>
      <c r="B186">
        <v>25</v>
      </c>
      <c r="C186" s="25" t="s">
        <v>157</v>
      </c>
      <c r="D186" s="12">
        <v>4</v>
      </c>
      <c r="E186" s="14"/>
      <c r="F186" s="7" t="str">
        <f t="shared" si="26"/>
        <v>X</v>
      </c>
      <c r="G186" s="7">
        <f t="shared" si="27"/>
        <v>4</v>
      </c>
      <c r="H186" s="16">
        <f t="shared" si="28"/>
        <v>4</v>
      </c>
      <c r="I186" s="11" t="str">
        <f t="shared" si="29"/>
        <v>X</v>
      </c>
      <c r="J186" s="39" t="str">
        <f t="shared" si="30"/>
        <v>X</v>
      </c>
      <c r="K186" s="39" t="str">
        <f t="shared" si="23"/>
        <v>X</v>
      </c>
      <c r="L186" s="39" t="str">
        <f t="shared" si="24"/>
        <v>X</v>
      </c>
      <c r="M186" s="39" t="str">
        <f t="shared" si="31"/>
        <v>X</v>
      </c>
      <c r="N186" s="42">
        <v>0</v>
      </c>
      <c r="O186" s="8">
        <v>0</v>
      </c>
      <c r="P186" s="9">
        <v>0</v>
      </c>
      <c r="Q186" s="9">
        <v>0</v>
      </c>
      <c r="R186" s="8">
        <v>0</v>
      </c>
      <c r="S186" s="9">
        <v>0</v>
      </c>
      <c r="T186" s="9">
        <v>0</v>
      </c>
      <c r="U186" s="8">
        <v>0</v>
      </c>
      <c r="V186" s="9">
        <v>1</v>
      </c>
      <c r="W186" s="9">
        <v>0</v>
      </c>
      <c r="X186" s="9">
        <v>0</v>
      </c>
      <c r="Y186" s="8">
        <v>0</v>
      </c>
      <c r="Z186" s="9">
        <v>0</v>
      </c>
      <c r="AA186" s="8"/>
      <c r="AC186" s="8"/>
      <c r="AJ186" s="9">
        <f t="shared" si="32"/>
        <v>-1</v>
      </c>
      <c r="AK186" s="7">
        <v>6.9</v>
      </c>
      <c r="AO186" s="8"/>
      <c r="AQ186" s="31"/>
      <c r="AT186" s="31"/>
      <c r="AU186" s="21">
        <v>1982</v>
      </c>
      <c r="AV186" s="23">
        <f t="shared" si="25"/>
        <v>3.2971036501492565</v>
      </c>
      <c r="BB186" s="18"/>
      <c r="BD186" s="54"/>
      <c r="BF186" s="18"/>
      <c r="BH186" s="18"/>
      <c r="BJ186" s="18"/>
      <c r="BK186" s="18" t="s">
        <v>156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 s="18">
        <v>0</v>
      </c>
      <c r="BS186">
        <v>1</v>
      </c>
      <c r="BT186">
        <v>0</v>
      </c>
      <c r="BU186" s="18">
        <v>0</v>
      </c>
      <c r="BV186" t="s">
        <v>397</v>
      </c>
      <c r="BW186" t="s">
        <v>397</v>
      </c>
      <c r="CB186" s="18"/>
      <c r="CD186" s="18"/>
      <c r="CE186" s="18"/>
      <c r="CH186" s="18"/>
      <c r="CJ186" s="18"/>
      <c r="CU186" s="18"/>
      <c r="CV186" t="s">
        <v>397</v>
      </c>
      <c r="CW186" t="s">
        <v>397</v>
      </c>
      <c r="CX186" t="s">
        <v>397</v>
      </c>
      <c r="CY186" s="25" t="s">
        <v>397</v>
      </c>
    </row>
    <row r="187" spans="1:103" x14ac:dyDescent="0.25">
      <c r="A187">
        <v>189</v>
      </c>
      <c r="B187">
        <v>25</v>
      </c>
      <c r="C187" s="25" t="s">
        <v>157</v>
      </c>
      <c r="D187" s="12">
        <v>3.52</v>
      </c>
      <c r="E187" s="14"/>
      <c r="F187" s="7" t="str">
        <f t="shared" si="26"/>
        <v>X</v>
      </c>
      <c r="G187" s="7">
        <f t="shared" si="27"/>
        <v>3.52</v>
      </c>
      <c r="H187" s="16">
        <f t="shared" si="28"/>
        <v>3.52</v>
      </c>
      <c r="I187" s="11" t="str">
        <f t="shared" si="29"/>
        <v>X</v>
      </c>
      <c r="J187" s="39" t="str">
        <f t="shared" si="30"/>
        <v>X</v>
      </c>
      <c r="K187" s="39" t="str">
        <f t="shared" si="23"/>
        <v>X</v>
      </c>
      <c r="L187" s="39" t="str">
        <f t="shared" si="24"/>
        <v>X</v>
      </c>
      <c r="M187" s="39" t="str">
        <f t="shared" si="31"/>
        <v>X</v>
      </c>
      <c r="N187" s="42">
        <v>0</v>
      </c>
      <c r="O187" s="8">
        <v>0</v>
      </c>
      <c r="P187" s="9">
        <v>0</v>
      </c>
      <c r="Q187" s="9">
        <v>0</v>
      </c>
      <c r="R187" s="8">
        <v>0</v>
      </c>
      <c r="S187" s="9">
        <v>0</v>
      </c>
      <c r="T187" s="9">
        <v>0</v>
      </c>
      <c r="U187" s="8">
        <v>0</v>
      </c>
      <c r="V187" s="9">
        <v>1</v>
      </c>
      <c r="W187" s="9">
        <v>0</v>
      </c>
      <c r="X187" s="9">
        <v>0</v>
      </c>
      <c r="Y187" s="8">
        <v>0</v>
      </c>
      <c r="Z187" s="9">
        <v>0</v>
      </c>
      <c r="AA187" s="8"/>
      <c r="AC187" s="8"/>
      <c r="AJ187" s="9">
        <f t="shared" si="32"/>
        <v>-1</v>
      </c>
      <c r="AK187" s="7">
        <v>7</v>
      </c>
      <c r="AO187" s="8"/>
      <c r="AQ187" s="31"/>
      <c r="AT187" s="31"/>
      <c r="AU187" s="21">
        <v>1983</v>
      </c>
      <c r="AV187" s="23">
        <f t="shared" si="25"/>
        <v>3.2973227142053028</v>
      </c>
      <c r="BB187" s="18"/>
      <c r="BD187" s="54"/>
      <c r="BF187" s="18"/>
      <c r="BH187" s="18"/>
      <c r="BJ187" s="18"/>
      <c r="BK187" s="18" t="s">
        <v>156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 s="18">
        <v>0</v>
      </c>
      <c r="BS187">
        <v>1</v>
      </c>
      <c r="BT187">
        <v>0</v>
      </c>
      <c r="BU187" s="18">
        <v>0</v>
      </c>
      <c r="BV187" t="s">
        <v>397</v>
      </c>
      <c r="BW187" t="s">
        <v>397</v>
      </c>
      <c r="CB187" s="18"/>
      <c r="CD187" s="18"/>
      <c r="CE187" s="18"/>
      <c r="CH187" s="18"/>
      <c r="CJ187" s="18"/>
      <c r="CU187" s="18"/>
      <c r="CV187" t="s">
        <v>397</v>
      </c>
      <c r="CW187" t="s">
        <v>397</v>
      </c>
      <c r="CX187" t="s">
        <v>397</v>
      </c>
      <c r="CY187" s="25" t="s">
        <v>397</v>
      </c>
    </row>
    <row r="188" spans="1:103" x14ac:dyDescent="0.25">
      <c r="A188">
        <v>190</v>
      </c>
      <c r="B188">
        <v>25</v>
      </c>
      <c r="C188" s="25" t="s">
        <v>157</v>
      </c>
      <c r="D188" s="12">
        <v>3.7</v>
      </c>
      <c r="E188" s="14"/>
      <c r="F188" s="7" t="str">
        <f t="shared" si="26"/>
        <v>X</v>
      </c>
      <c r="G188" s="7">
        <f t="shared" si="27"/>
        <v>3.7</v>
      </c>
      <c r="H188" s="16">
        <f t="shared" si="28"/>
        <v>3.7</v>
      </c>
      <c r="I188" s="11" t="str">
        <f t="shared" si="29"/>
        <v>X</v>
      </c>
      <c r="J188" s="39" t="str">
        <f t="shared" si="30"/>
        <v>X</v>
      </c>
      <c r="K188" s="39" t="str">
        <f t="shared" si="23"/>
        <v>X</v>
      </c>
      <c r="L188" s="39" t="str">
        <f t="shared" si="24"/>
        <v>X</v>
      </c>
      <c r="M188" s="39" t="str">
        <f t="shared" si="31"/>
        <v>X</v>
      </c>
      <c r="N188" s="42">
        <v>0</v>
      </c>
      <c r="O188" s="8">
        <v>0</v>
      </c>
      <c r="P188" s="9">
        <v>0</v>
      </c>
      <c r="Q188" s="9">
        <v>0</v>
      </c>
      <c r="R188" s="8">
        <v>0</v>
      </c>
      <c r="S188" s="9">
        <v>0</v>
      </c>
      <c r="T188" s="9">
        <v>0</v>
      </c>
      <c r="U188" s="8">
        <v>0</v>
      </c>
      <c r="V188" s="9">
        <v>1</v>
      </c>
      <c r="W188" s="9">
        <v>0</v>
      </c>
      <c r="X188" s="9">
        <v>0</v>
      </c>
      <c r="Y188" s="8">
        <v>0</v>
      </c>
      <c r="Z188" s="9">
        <v>0</v>
      </c>
      <c r="AA188" s="8"/>
      <c r="AC188" s="8"/>
      <c r="AJ188" s="9">
        <f t="shared" si="32"/>
        <v>-1</v>
      </c>
      <c r="AK188" s="7">
        <v>7.1</v>
      </c>
      <c r="AO188" s="8"/>
      <c r="AQ188" s="31"/>
      <c r="AT188" s="31"/>
      <c r="AU188" s="21">
        <v>1984</v>
      </c>
      <c r="AV188" s="23">
        <f t="shared" si="25"/>
        <v>3.2975416678181597</v>
      </c>
      <c r="BB188" s="18"/>
      <c r="BD188" s="54"/>
      <c r="BF188" s="18"/>
      <c r="BH188" s="18"/>
      <c r="BJ188" s="18"/>
      <c r="BK188" s="18" t="s">
        <v>156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 s="18">
        <v>0</v>
      </c>
      <c r="BS188">
        <v>1</v>
      </c>
      <c r="BT188">
        <v>0</v>
      </c>
      <c r="BU188" s="18">
        <v>0</v>
      </c>
      <c r="BV188" t="s">
        <v>397</v>
      </c>
      <c r="BW188" t="s">
        <v>397</v>
      </c>
      <c r="CB188" s="18"/>
      <c r="CD188" s="18"/>
      <c r="CE188" s="18"/>
      <c r="CH188" s="18"/>
      <c r="CJ188" s="18"/>
      <c r="CU188" s="18"/>
      <c r="CV188" t="s">
        <v>397</v>
      </c>
      <c r="CW188" t="s">
        <v>397</v>
      </c>
      <c r="CX188" t="s">
        <v>397</v>
      </c>
      <c r="CY188" s="25" t="s">
        <v>397</v>
      </c>
    </row>
    <row r="189" spans="1:103" x14ac:dyDescent="0.25">
      <c r="A189">
        <v>191</v>
      </c>
      <c r="B189">
        <v>25</v>
      </c>
      <c r="C189" s="25" t="s">
        <v>157</v>
      </c>
      <c r="D189" s="12">
        <v>3.92</v>
      </c>
      <c r="E189" s="14"/>
      <c r="F189" s="7" t="str">
        <f t="shared" si="26"/>
        <v>X</v>
      </c>
      <c r="G189" s="7">
        <f t="shared" si="27"/>
        <v>3.92</v>
      </c>
      <c r="H189" s="16">
        <f t="shared" si="28"/>
        <v>3.92</v>
      </c>
      <c r="I189" s="11" t="str">
        <f t="shared" si="29"/>
        <v>X</v>
      </c>
      <c r="J189" s="39" t="str">
        <f t="shared" si="30"/>
        <v>X</v>
      </c>
      <c r="K189" s="39" t="str">
        <f t="shared" si="23"/>
        <v>X</v>
      </c>
      <c r="L189" s="39" t="str">
        <f t="shared" si="24"/>
        <v>X</v>
      </c>
      <c r="M189" s="39" t="str">
        <f t="shared" si="31"/>
        <v>X</v>
      </c>
      <c r="N189" s="42">
        <v>0</v>
      </c>
      <c r="O189" s="8">
        <v>0</v>
      </c>
      <c r="P189" s="9">
        <v>0</v>
      </c>
      <c r="Q189" s="9">
        <v>0</v>
      </c>
      <c r="R189" s="8">
        <v>0</v>
      </c>
      <c r="S189" s="9">
        <v>0</v>
      </c>
      <c r="T189" s="9">
        <v>0</v>
      </c>
      <c r="U189" s="8">
        <v>0</v>
      </c>
      <c r="V189" s="9">
        <v>1</v>
      </c>
      <c r="W189" s="9">
        <v>0</v>
      </c>
      <c r="X189" s="9">
        <v>0</v>
      </c>
      <c r="Y189" s="8">
        <v>0</v>
      </c>
      <c r="Z189" s="9">
        <v>0</v>
      </c>
      <c r="AA189" s="8"/>
      <c r="AC189" s="8"/>
      <c r="AJ189" s="9">
        <f t="shared" si="32"/>
        <v>-1</v>
      </c>
      <c r="AK189" s="7">
        <v>7.2</v>
      </c>
      <c r="AO189" s="8"/>
      <c r="AQ189" s="31"/>
      <c r="AT189" s="31"/>
      <c r="AU189" s="21">
        <v>1985</v>
      </c>
      <c r="AV189" s="23">
        <f t="shared" si="25"/>
        <v>3.2977605110991339</v>
      </c>
      <c r="BB189" s="18"/>
      <c r="BD189" s="54"/>
      <c r="BF189" s="18"/>
      <c r="BH189" s="18"/>
      <c r="BJ189" s="18"/>
      <c r="BK189" s="18" t="s">
        <v>156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 s="18">
        <v>0</v>
      </c>
      <c r="BS189">
        <v>1</v>
      </c>
      <c r="BT189">
        <v>0</v>
      </c>
      <c r="BU189" s="18">
        <v>0</v>
      </c>
      <c r="BV189" t="s">
        <v>397</v>
      </c>
      <c r="BW189" t="s">
        <v>397</v>
      </c>
      <c r="CB189" s="18"/>
      <c r="CD189" s="18"/>
      <c r="CE189" s="18"/>
      <c r="CH189" s="18"/>
      <c r="CJ189" s="18"/>
      <c r="CU189" s="18"/>
      <c r="CV189" t="s">
        <v>397</v>
      </c>
      <c r="CW189" t="s">
        <v>397</v>
      </c>
      <c r="CX189" t="s">
        <v>397</v>
      </c>
      <c r="CY189" s="25" t="s">
        <v>397</v>
      </c>
    </row>
    <row r="190" spans="1:103" x14ac:dyDescent="0.25">
      <c r="A190">
        <v>192</v>
      </c>
      <c r="B190">
        <v>25</v>
      </c>
      <c r="C190" s="25" t="s">
        <v>157</v>
      </c>
      <c r="D190" s="12">
        <v>3.8</v>
      </c>
      <c r="E190" s="14"/>
      <c r="F190" s="7" t="str">
        <f t="shared" si="26"/>
        <v>X</v>
      </c>
      <c r="G190" s="7">
        <f t="shared" si="27"/>
        <v>3.8</v>
      </c>
      <c r="H190" s="16">
        <f t="shared" si="28"/>
        <v>3.8</v>
      </c>
      <c r="I190" s="11" t="str">
        <f t="shared" si="29"/>
        <v>X</v>
      </c>
      <c r="J190" s="39" t="str">
        <f t="shared" si="30"/>
        <v>X</v>
      </c>
      <c r="K190" s="39" t="str">
        <f t="shared" si="23"/>
        <v>X</v>
      </c>
      <c r="L190" s="39" t="str">
        <f t="shared" si="24"/>
        <v>X</v>
      </c>
      <c r="M190" s="39" t="str">
        <f t="shared" si="31"/>
        <v>X</v>
      </c>
      <c r="N190" s="42">
        <v>0</v>
      </c>
      <c r="O190" s="8">
        <v>0</v>
      </c>
      <c r="P190" s="9">
        <v>0</v>
      </c>
      <c r="Q190" s="9">
        <v>0</v>
      </c>
      <c r="R190" s="8">
        <v>0</v>
      </c>
      <c r="S190" s="9">
        <v>0</v>
      </c>
      <c r="T190" s="9">
        <v>0</v>
      </c>
      <c r="U190" s="8">
        <v>0</v>
      </c>
      <c r="V190" s="9">
        <v>1</v>
      </c>
      <c r="W190" s="9">
        <v>0</v>
      </c>
      <c r="X190" s="9">
        <v>0</v>
      </c>
      <c r="Y190" s="8">
        <v>0</v>
      </c>
      <c r="Z190" s="9">
        <v>0</v>
      </c>
      <c r="AA190" s="8"/>
      <c r="AC190" s="8"/>
      <c r="AJ190" s="9">
        <f t="shared" si="32"/>
        <v>-1</v>
      </c>
      <c r="AK190" s="7">
        <v>7.3</v>
      </c>
      <c r="AO190" s="8"/>
      <c r="AQ190" s="31"/>
      <c r="AT190" s="31"/>
      <c r="AU190" s="21">
        <v>1986</v>
      </c>
      <c r="AV190" s="23">
        <f t="shared" si="25"/>
        <v>3.2979792441593623</v>
      </c>
      <c r="BB190" s="18"/>
      <c r="BD190" s="54"/>
      <c r="BF190" s="18"/>
      <c r="BH190" s="18"/>
      <c r="BJ190" s="18"/>
      <c r="BK190" s="18" t="s">
        <v>156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 s="18">
        <v>0</v>
      </c>
      <c r="BS190">
        <v>1</v>
      </c>
      <c r="BT190">
        <v>0</v>
      </c>
      <c r="BU190" s="18">
        <v>0</v>
      </c>
      <c r="BV190" t="s">
        <v>397</v>
      </c>
      <c r="BW190" t="s">
        <v>397</v>
      </c>
      <c r="CB190" s="18"/>
      <c r="CD190" s="18"/>
      <c r="CE190" s="18"/>
      <c r="CH190" s="18"/>
      <c r="CJ190" s="18"/>
      <c r="CU190" s="18"/>
      <c r="CV190" t="s">
        <v>397</v>
      </c>
      <c r="CW190" t="s">
        <v>397</v>
      </c>
      <c r="CX190" t="s">
        <v>397</v>
      </c>
      <c r="CY190" s="25" t="s">
        <v>397</v>
      </c>
    </row>
    <row r="191" spans="1:103" x14ac:dyDescent="0.25">
      <c r="A191">
        <v>193</v>
      </c>
      <c r="B191">
        <v>25</v>
      </c>
      <c r="C191" s="25" t="s">
        <v>157</v>
      </c>
      <c r="D191" s="12">
        <v>4</v>
      </c>
      <c r="E191" s="14"/>
      <c r="F191" s="7" t="str">
        <f t="shared" si="26"/>
        <v>X</v>
      </c>
      <c r="G191" s="7">
        <f t="shared" si="27"/>
        <v>4</v>
      </c>
      <c r="H191" s="16">
        <f t="shared" si="28"/>
        <v>4</v>
      </c>
      <c r="I191" s="11" t="str">
        <f t="shared" si="29"/>
        <v>X</v>
      </c>
      <c r="J191" s="39" t="str">
        <f t="shared" si="30"/>
        <v>X</v>
      </c>
      <c r="K191" s="39" t="str">
        <f t="shared" si="23"/>
        <v>X</v>
      </c>
      <c r="L191" s="39" t="str">
        <f t="shared" si="24"/>
        <v>X</v>
      </c>
      <c r="M191" s="39" t="str">
        <f t="shared" si="31"/>
        <v>X</v>
      </c>
      <c r="N191" s="42">
        <v>0</v>
      </c>
      <c r="O191" s="8">
        <v>0</v>
      </c>
      <c r="P191" s="9">
        <v>0</v>
      </c>
      <c r="Q191" s="9">
        <v>0</v>
      </c>
      <c r="R191" s="8">
        <v>0</v>
      </c>
      <c r="S191" s="9">
        <v>0</v>
      </c>
      <c r="T191" s="9">
        <v>0</v>
      </c>
      <c r="U191" s="8">
        <v>0</v>
      </c>
      <c r="V191" s="9">
        <v>1</v>
      </c>
      <c r="W191" s="9">
        <v>0</v>
      </c>
      <c r="X191" s="9">
        <v>0</v>
      </c>
      <c r="Y191" s="8">
        <v>0</v>
      </c>
      <c r="Z191" s="9">
        <v>0</v>
      </c>
      <c r="AA191" s="8"/>
      <c r="AC191" s="8"/>
      <c r="AJ191" s="9">
        <f t="shared" si="32"/>
        <v>-1</v>
      </c>
      <c r="AK191" s="7">
        <v>7.4</v>
      </c>
      <c r="AO191" s="8"/>
      <c r="AQ191" s="31"/>
      <c r="AT191" s="31"/>
      <c r="AU191" s="21">
        <v>1987</v>
      </c>
      <c r="AV191" s="23">
        <f t="shared" si="25"/>
        <v>3.2981978671098151</v>
      </c>
      <c r="BB191" s="18"/>
      <c r="BD191" s="54"/>
      <c r="BF191" s="18"/>
      <c r="BH191" s="18"/>
      <c r="BJ191" s="18"/>
      <c r="BK191" s="18" t="s">
        <v>156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 s="18">
        <v>0</v>
      </c>
      <c r="BS191">
        <v>1</v>
      </c>
      <c r="BT191">
        <v>0</v>
      </c>
      <c r="BU191" s="18">
        <v>0</v>
      </c>
      <c r="BV191" t="s">
        <v>397</v>
      </c>
      <c r="BW191" t="s">
        <v>397</v>
      </c>
      <c r="CB191" s="18"/>
      <c r="CD191" s="18"/>
      <c r="CE191" s="18"/>
      <c r="CH191" s="18"/>
      <c r="CJ191" s="18"/>
      <c r="CU191" s="18"/>
      <c r="CV191" t="s">
        <v>397</v>
      </c>
      <c r="CW191" t="s">
        <v>397</v>
      </c>
      <c r="CX191" t="s">
        <v>397</v>
      </c>
      <c r="CY191" s="25" t="s">
        <v>397</v>
      </c>
    </row>
    <row r="192" spans="1:103" x14ac:dyDescent="0.25">
      <c r="A192">
        <v>194</v>
      </c>
      <c r="B192">
        <v>25</v>
      </c>
      <c r="C192" s="25" t="s">
        <v>157</v>
      </c>
      <c r="D192" s="12">
        <v>3.6</v>
      </c>
      <c r="E192" s="14"/>
      <c r="F192" s="7" t="str">
        <f t="shared" si="26"/>
        <v>X</v>
      </c>
      <c r="G192" s="7">
        <f t="shared" si="27"/>
        <v>3.6</v>
      </c>
      <c r="H192" s="16">
        <f t="shared" si="28"/>
        <v>3.6</v>
      </c>
      <c r="I192" s="11" t="str">
        <f t="shared" si="29"/>
        <v>X</v>
      </c>
      <c r="J192" s="39" t="str">
        <f t="shared" si="30"/>
        <v>X</v>
      </c>
      <c r="K192" s="39" t="str">
        <f t="shared" si="23"/>
        <v>X</v>
      </c>
      <c r="L192" s="39" t="str">
        <f t="shared" si="24"/>
        <v>X</v>
      </c>
      <c r="M192" s="39" t="str">
        <f t="shared" si="31"/>
        <v>X</v>
      </c>
      <c r="N192" s="42">
        <v>0</v>
      </c>
      <c r="O192" s="8">
        <v>0</v>
      </c>
      <c r="P192" s="9">
        <v>0</v>
      </c>
      <c r="Q192" s="9">
        <v>0</v>
      </c>
      <c r="R192" s="8">
        <v>0</v>
      </c>
      <c r="S192" s="9">
        <v>0</v>
      </c>
      <c r="T192" s="9">
        <v>0</v>
      </c>
      <c r="U192" s="8">
        <v>0</v>
      </c>
      <c r="V192" s="9">
        <v>1</v>
      </c>
      <c r="W192" s="9">
        <v>0</v>
      </c>
      <c r="X192" s="9">
        <v>0</v>
      </c>
      <c r="Y192" s="8">
        <v>0</v>
      </c>
      <c r="Z192" s="9">
        <v>0</v>
      </c>
      <c r="AA192" s="8"/>
      <c r="AC192" s="8"/>
      <c r="AJ192" s="9">
        <f t="shared" si="32"/>
        <v>-1</v>
      </c>
      <c r="AK192" s="7">
        <v>7.5</v>
      </c>
      <c r="AO192" s="8"/>
      <c r="AQ192" s="31"/>
      <c r="AT192" s="31"/>
      <c r="AU192" s="21">
        <v>1989</v>
      </c>
      <c r="AV192" s="23">
        <f t="shared" si="25"/>
        <v>3.2986347831244354</v>
      </c>
      <c r="BB192" s="18"/>
      <c r="BD192" s="54"/>
      <c r="BF192" s="18"/>
      <c r="BH192" s="18"/>
      <c r="BJ192" s="18"/>
      <c r="BK192" s="18" t="s">
        <v>156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 s="18">
        <v>0</v>
      </c>
      <c r="BS192">
        <v>1</v>
      </c>
      <c r="BT192">
        <v>0</v>
      </c>
      <c r="BU192" s="18">
        <v>0</v>
      </c>
      <c r="BV192" t="s">
        <v>397</v>
      </c>
      <c r="BW192" t="s">
        <v>397</v>
      </c>
      <c r="CB192" s="18"/>
      <c r="CD192" s="18"/>
      <c r="CE192" s="18"/>
      <c r="CH192" s="18"/>
      <c r="CJ192" s="18"/>
      <c r="CU192" s="18"/>
      <c r="CV192" t="s">
        <v>397</v>
      </c>
      <c r="CW192" t="s">
        <v>397</v>
      </c>
      <c r="CX192" t="s">
        <v>397</v>
      </c>
      <c r="CY192" s="25" t="s">
        <v>397</v>
      </c>
    </row>
    <row r="193" spans="1:103" x14ac:dyDescent="0.25">
      <c r="A193">
        <v>195</v>
      </c>
      <c r="B193">
        <v>25</v>
      </c>
      <c r="C193" s="25" t="s">
        <v>157</v>
      </c>
      <c r="D193" s="12">
        <v>4.5990000000000002</v>
      </c>
      <c r="E193" s="14"/>
      <c r="F193" s="7" t="str">
        <f t="shared" si="26"/>
        <v>X</v>
      </c>
      <c r="G193" s="7">
        <f t="shared" si="27"/>
        <v>4.5990000000000002</v>
      </c>
      <c r="H193" s="16">
        <f t="shared" si="28"/>
        <v>4.5990000000000002</v>
      </c>
      <c r="I193" s="11" t="str">
        <f t="shared" si="29"/>
        <v>X</v>
      </c>
      <c r="J193" s="39" t="str">
        <f t="shared" si="30"/>
        <v>X</v>
      </c>
      <c r="K193" s="39" t="str">
        <f t="shared" si="23"/>
        <v>X</v>
      </c>
      <c r="L193" s="39" t="str">
        <f t="shared" si="24"/>
        <v>X</v>
      </c>
      <c r="M193" s="39" t="str">
        <f t="shared" si="31"/>
        <v>X</v>
      </c>
      <c r="N193" s="42">
        <v>0</v>
      </c>
      <c r="O193" s="8">
        <v>0</v>
      </c>
      <c r="P193" s="9">
        <v>0</v>
      </c>
      <c r="Q193" s="9">
        <v>0</v>
      </c>
      <c r="R193" s="8">
        <v>0</v>
      </c>
      <c r="S193" s="9">
        <v>0</v>
      </c>
      <c r="T193" s="9">
        <v>0</v>
      </c>
      <c r="U193" s="8">
        <v>0</v>
      </c>
      <c r="V193" s="9">
        <v>1</v>
      </c>
      <c r="W193" s="9">
        <v>0</v>
      </c>
      <c r="X193" s="9">
        <v>0</v>
      </c>
      <c r="Y193" s="8">
        <v>0</v>
      </c>
      <c r="Z193" s="9">
        <v>0</v>
      </c>
      <c r="AA193" s="8"/>
      <c r="AC193" s="8"/>
      <c r="AJ193" s="9">
        <f t="shared" si="32"/>
        <v>-1</v>
      </c>
      <c r="AK193" s="7">
        <v>7.7</v>
      </c>
      <c r="AO193" s="8"/>
      <c r="AQ193" s="31"/>
      <c r="AT193" s="31"/>
      <c r="AU193" s="21">
        <v>1991</v>
      </c>
      <c r="AV193" s="23">
        <f t="shared" si="25"/>
        <v>3.2990712600274095</v>
      </c>
      <c r="BB193" s="18"/>
      <c r="BD193" s="54"/>
      <c r="BF193" s="18"/>
      <c r="BH193" s="18"/>
      <c r="BJ193" s="18"/>
      <c r="BK193" s="18" t="s">
        <v>156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 s="18">
        <v>0</v>
      </c>
      <c r="BS193">
        <v>1</v>
      </c>
      <c r="BT193">
        <v>0</v>
      </c>
      <c r="BU193" s="18">
        <v>0</v>
      </c>
      <c r="BV193" t="s">
        <v>397</v>
      </c>
      <c r="BW193" t="s">
        <v>397</v>
      </c>
      <c r="CB193" s="18"/>
      <c r="CD193" s="18"/>
      <c r="CE193" s="18"/>
      <c r="CH193" s="18"/>
      <c r="CJ193" s="18"/>
      <c r="CU193" s="18"/>
      <c r="CV193" t="s">
        <v>397</v>
      </c>
      <c r="CW193" t="s">
        <v>397</v>
      </c>
      <c r="CX193" t="s">
        <v>397</v>
      </c>
      <c r="CY193" s="25" t="s">
        <v>397</v>
      </c>
    </row>
    <row r="194" spans="1:103" x14ac:dyDescent="0.25">
      <c r="A194">
        <v>196</v>
      </c>
      <c r="B194">
        <v>25</v>
      </c>
      <c r="C194" s="25" t="s">
        <v>157</v>
      </c>
      <c r="D194" s="12">
        <v>6.9</v>
      </c>
      <c r="E194" s="14"/>
      <c r="F194" s="7" t="str">
        <f t="shared" si="26"/>
        <v>X</v>
      </c>
      <c r="G194" s="7">
        <f t="shared" si="27"/>
        <v>6.9</v>
      </c>
      <c r="H194" s="16">
        <f t="shared" si="28"/>
        <v>6.9</v>
      </c>
      <c r="I194" s="11" t="str">
        <f t="shared" si="29"/>
        <v>X</v>
      </c>
      <c r="J194" s="39" t="str">
        <f t="shared" si="30"/>
        <v>X</v>
      </c>
      <c r="K194" s="39" t="str">
        <f t="shared" si="23"/>
        <v>X</v>
      </c>
      <c r="L194" s="39" t="str">
        <f t="shared" si="24"/>
        <v>X</v>
      </c>
      <c r="M194" s="39" t="str">
        <f t="shared" si="31"/>
        <v>X</v>
      </c>
      <c r="N194" s="42">
        <v>0</v>
      </c>
      <c r="O194" s="8">
        <v>0</v>
      </c>
      <c r="P194" s="9">
        <v>0</v>
      </c>
      <c r="Q194" s="9">
        <v>0</v>
      </c>
      <c r="R194" s="8">
        <v>0</v>
      </c>
      <c r="S194" s="9">
        <v>0</v>
      </c>
      <c r="T194" s="9">
        <v>0</v>
      </c>
      <c r="U194" s="8">
        <v>0</v>
      </c>
      <c r="V194" s="9">
        <v>1</v>
      </c>
      <c r="W194" s="9">
        <v>0</v>
      </c>
      <c r="X194" s="9">
        <v>0</v>
      </c>
      <c r="Y194" s="8">
        <v>0</v>
      </c>
      <c r="Z194" s="9">
        <v>0</v>
      </c>
      <c r="AA194" s="8"/>
      <c r="AC194" s="8"/>
      <c r="AJ194" s="9">
        <f t="shared" si="32"/>
        <v>-1</v>
      </c>
      <c r="AK194" s="7">
        <v>8</v>
      </c>
      <c r="AO194" s="8"/>
      <c r="AQ194" s="31"/>
      <c r="AT194" s="31"/>
      <c r="AU194" s="21">
        <v>1993</v>
      </c>
      <c r="AV194" s="23">
        <f t="shared" si="25"/>
        <v>3.2995072987004876</v>
      </c>
      <c r="BB194" s="18"/>
      <c r="BD194" s="54"/>
      <c r="BF194" s="18"/>
      <c r="BH194" s="18"/>
      <c r="BJ194" s="18"/>
      <c r="BK194" s="18" t="s">
        <v>156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 s="18">
        <v>0</v>
      </c>
      <c r="BS194">
        <v>1</v>
      </c>
      <c r="BT194">
        <v>0</v>
      </c>
      <c r="BU194" s="18">
        <v>0</v>
      </c>
      <c r="BV194" t="s">
        <v>397</v>
      </c>
      <c r="BW194" t="s">
        <v>397</v>
      </c>
      <c r="CB194" s="18"/>
      <c r="CD194" s="18"/>
      <c r="CE194" s="18"/>
      <c r="CH194" s="18"/>
      <c r="CJ194" s="18"/>
      <c r="CU194" s="18"/>
      <c r="CV194" t="s">
        <v>397</v>
      </c>
      <c r="CW194" t="s">
        <v>397</v>
      </c>
      <c r="CX194" t="s">
        <v>397</v>
      </c>
      <c r="CY194" s="25" t="s">
        <v>397</v>
      </c>
    </row>
    <row r="195" spans="1:103" x14ac:dyDescent="0.25">
      <c r="A195">
        <v>197</v>
      </c>
      <c r="B195">
        <v>25</v>
      </c>
      <c r="C195" s="25" t="s">
        <v>157</v>
      </c>
      <c r="D195" s="12">
        <v>6.1</v>
      </c>
      <c r="E195" s="14"/>
      <c r="F195" s="7" t="str">
        <f t="shared" si="26"/>
        <v>X</v>
      </c>
      <c r="G195" s="7">
        <f t="shared" si="27"/>
        <v>6.1</v>
      </c>
      <c r="H195" s="16">
        <f t="shared" si="28"/>
        <v>6.1</v>
      </c>
      <c r="I195" s="11" t="str">
        <f t="shared" si="29"/>
        <v>X</v>
      </c>
      <c r="J195" s="39" t="str">
        <f t="shared" si="30"/>
        <v>X</v>
      </c>
      <c r="K195" s="39" t="str">
        <f t="shared" si="23"/>
        <v>X</v>
      </c>
      <c r="L195" s="39" t="str">
        <f t="shared" si="24"/>
        <v>X</v>
      </c>
      <c r="M195" s="39" t="str">
        <f t="shared" si="31"/>
        <v>X</v>
      </c>
      <c r="N195" s="42">
        <v>0</v>
      </c>
      <c r="O195" s="8">
        <v>0</v>
      </c>
      <c r="P195" s="9">
        <v>0</v>
      </c>
      <c r="Q195" s="9">
        <v>0</v>
      </c>
      <c r="R195" s="8">
        <v>0</v>
      </c>
      <c r="S195" s="9">
        <v>0</v>
      </c>
      <c r="T195" s="9">
        <v>0</v>
      </c>
      <c r="U195" s="8">
        <v>0</v>
      </c>
      <c r="V195" s="9">
        <v>1</v>
      </c>
      <c r="W195" s="9">
        <v>0</v>
      </c>
      <c r="X195" s="9">
        <v>0</v>
      </c>
      <c r="Y195" s="8">
        <v>0</v>
      </c>
      <c r="Z195" s="9">
        <v>0</v>
      </c>
      <c r="AA195" s="8"/>
      <c r="AC195" s="8"/>
      <c r="AJ195" s="9">
        <f t="shared" si="32"/>
        <v>-1</v>
      </c>
      <c r="AK195" s="7">
        <v>8.3000000000000007</v>
      </c>
      <c r="AO195" s="8"/>
      <c r="AQ195" s="31"/>
      <c r="AT195" s="31"/>
      <c r="AU195" s="21">
        <v>1995</v>
      </c>
      <c r="AV195" s="23">
        <f t="shared" si="25"/>
        <v>3.2999429000227671</v>
      </c>
      <c r="BB195" s="18"/>
      <c r="BD195" s="54"/>
      <c r="BF195" s="18"/>
      <c r="BH195" s="18"/>
      <c r="BJ195" s="18"/>
      <c r="BK195" s="18" t="s">
        <v>156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 s="18">
        <v>0</v>
      </c>
      <c r="BS195">
        <v>1</v>
      </c>
      <c r="BT195">
        <v>0</v>
      </c>
      <c r="BU195" s="18">
        <v>0</v>
      </c>
      <c r="BV195" t="s">
        <v>397</v>
      </c>
      <c r="BW195" t="s">
        <v>397</v>
      </c>
      <c r="CB195" s="18"/>
      <c r="CD195" s="18"/>
      <c r="CE195" s="18"/>
      <c r="CH195" s="18"/>
      <c r="CJ195" s="18"/>
      <c r="CU195" s="18"/>
      <c r="CV195" t="s">
        <v>397</v>
      </c>
      <c r="CW195" t="s">
        <v>397</v>
      </c>
      <c r="CX195" t="s">
        <v>397</v>
      </c>
      <c r="CY195" s="25" t="s">
        <v>397</v>
      </c>
    </row>
    <row r="196" spans="1:103" x14ac:dyDescent="0.25">
      <c r="A196">
        <v>198</v>
      </c>
      <c r="B196">
        <v>26</v>
      </c>
      <c r="C196" s="25" t="s">
        <v>143</v>
      </c>
      <c r="D196" s="12">
        <v>10.7</v>
      </c>
      <c r="E196" s="14"/>
      <c r="F196" s="7" t="str">
        <f t="shared" si="26"/>
        <v>X</v>
      </c>
      <c r="G196" s="7">
        <f t="shared" si="27"/>
        <v>10.7</v>
      </c>
      <c r="H196" s="16">
        <f t="shared" si="28"/>
        <v>10.7</v>
      </c>
      <c r="I196" s="11" t="str">
        <f t="shared" si="29"/>
        <v>X</v>
      </c>
      <c r="J196" s="39" t="str">
        <f t="shared" si="30"/>
        <v>X</v>
      </c>
      <c r="K196" s="39" t="str">
        <f t="shared" si="23"/>
        <v>X</v>
      </c>
      <c r="L196" s="39" t="str">
        <f t="shared" si="24"/>
        <v>X</v>
      </c>
      <c r="M196" s="39" t="str">
        <f t="shared" si="31"/>
        <v>X</v>
      </c>
      <c r="N196" s="42">
        <v>1</v>
      </c>
      <c r="O196" s="8">
        <v>0</v>
      </c>
      <c r="P196" s="9">
        <v>0</v>
      </c>
      <c r="Q196" s="9">
        <v>0</v>
      </c>
      <c r="R196" s="8">
        <v>0</v>
      </c>
      <c r="S196" s="9">
        <v>0</v>
      </c>
      <c r="T196" s="9">
        <v>0</v>
      </c>
      <c r="U196" s="8">
        <v>0</v>
      </c>
      <c r="V196" s="9">
        <v>0</v>
      </c>
      <c r="W196" s="9">
        <v>0</v>
      </c>
      <c r="X196" s="9">
        <v>0</v>
      </c>
      <c r="Y196" s="8">
        <v>0</v>
      </c>
      <c r="Z196" s="9">
        <v>0</v>
      </c>
      <c r="AA196" s="8"/>
      <c r="AC196" s="8"/>
      <c r="AJ196" s="9">
        <f t="shared" si="32"/>
        <v>-1</v>
      </c>
      <c r="AK196" s="7">
        <v>11.6</v>
      </c>
      <c r="AO196" s="8"/>
      <c r="AQ196" s="31"/>
      <c r="AT196" s="31"/>
      <c r="AU196" s="21">
        <v>2004</v>
      </c>
      <c r="AV196" s="23">
        <f t="shared" si="25"/>
        <v>3.301897717195208</v>
      </c>
      <c r="BB196" s="18"/>
      <c r="BD196" s="54"/>
      <c r="BF196" s="18"/>
      <c r="BH196" s="18"/>
      <c r="BJ196" s="18"/>
      <c r="BK196" s="18" t="s">
        <v>141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 s="18">
        <v>0</v>
      </c>
      <c r="BS196">
        <v>1</v>
      </c>
      <c r="BT196">
        <v>0</v>
      </c>
      <c r="BU196" s="18">
        <v>0</v>
      </c>
      <c r="BV196" t="s">
        <v>397</v>
      </c>
      <c r="BW196" t="s">
        <v>397</v>
      </c>
      <c r="CB196" s="18"/>
      <c r="CD196" s="18"/>
      <c r="CE196" s="18"/>
      <c r="CH196" s="18"/>
      <c r="CJ196" s="18"/>
      <c r="CU196" s="18"/>
      <c r="CV196" t="s">
        <v>397</v>
      </c>
      <c r="CW196" t="s">
        <v>397</v>
      </c>
      <c r="CX196" t="s">
        <v>397</v>
      </c>
      <c r="CY196" s="25" t="s">
        <v>397</v>
      </c>
    </row>
    <row r="197" spans="1:103" x14ac:dyDescent="0.25">
      <c r="A197">
        <v>199</v>
      </c>
      <c r="B197">
        <v>27</v>
      </c>
      <c r="C197" s="25" t="s">
        <v>200</v>
      </c>
      <c r="D197" s="12">
        <v>8.1</v>
      </c>
      <c r="E197" s="14"/>
      <c r="F197" s="7" t="str">
        <f t="shared" si="26"/>
        <v>X</v>
      </c>
      <c r="G197" s="7">
        <f t="shared" si="27"/>
        <v>8.1</v>
      </c>
      <c r="H197" s="16">
        <f t="shared" si="28"/>
        <v>8.1</v>
      </c>
      <c r="I197" s="11" t="str">
        <f t="shared" si="29"/>
        <v>X</v>
      </c>
      <c r="J197" s="39" t="str">
        <f t="shared" si="30"/>
        <v>X</v>
      </c>
      <c r="K197" s="39" t="str">
        <f t="shared" si="23"/>
        <v>X</v>
      </c>
      <c r="L197" s="39" t="str">
        <f t="shared" si="24"/>
        <v>X</v>
      </c>
      <c r="M197" s="39" t="str">
        <f t="shared" si="31"/>
        <v>X</v>
      </c>
      <c r="N197" s="42">
        <v>1</v>
      </c>
      <c r="O197" s="8">
        <v>0</v>
      </c>
      <c r="P197" s="9">
        <v>0</v>
      </c>
      <c r="Q197" s="9">
        <v>0</v>
      </c>
      <c r="R197" s="8">
        <v>0</v>
      </c>
      <c r="S197" s="9">
        <v>0</v>
      </c>
      <c r="T197" s="9">
        <v>0</v>
      </c>
      <c r="U197" s="8">
        <v>0</v>
      </c>
      <c r="V197" s="9">
        <v>0</v>
      </c>
      <c r="W197" s="9">
        <v>0</v>
      </c>
      <c r="X197" s="9">
        <v>0</v>
      </c>
      <c r="Y197" s="8">
        <v>0</v>
      </c>
      <c r="Z197" s="9">
        <v>0</v>
      </c>
      <c r="AA197" s="8"/>
      <c r="AC197" s="8"/>
      <c r="AJ197" s="9">
        <f t="shared" si="32"/>
        <v>-1</v>
      </c>
      <c r="AK197" s="7">
        <v>10.8</v>
      </c>
      <c r="AO197" s="8"/>
      <c r="AQ197" s="31"/>
      <c r="AT197" s="31"/>
      <c r="AU197" s="21">
        <v>2006</v>
      </c>
      <c r="AV197" s="23">
        <f t="shared" si="25"/>
        <v>3.3023309286843991</v>
      </c>
      <c r="BB197" s="18"/>
      <c r="BD197" s="54"/>
      <c r="BF197" s="18"/>
      <c r="BH197" s="18"/>
      <c r="BJ197" s="18"/>
      <c r="BK197" s="18" t="s">
        <v>198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 s="18">
        <v>0</v>
      </c>
      <c r="BS197">
        <v>1</v>
      </c>
      <c r="BT197">
        <v>0</v>
      </c>
      <c r="BU197" s="18">
        <v>0</v>
      </c>
      <c r="BV197" t="s">
        <v>397</v>
      </c>
      <c r="BW197" t="s">
        <v>397</v>
      </c>
      <c r="CB197" s="18"/>
      <c r="CD197" s="18"/>
      <c r="CE197" s="18"/>
      <c r="CH197" s="18"/>
      <c r="CJ197" s="18"/>
      <c r="CU197" s="18"/>
      <c r="CV197" t="s">
        <v>397</v>
      </c>
      <c r="CW197" t="s">
        <v>397</v>
      </c>
      <c r="CX197" t="s">
        <v>397</v>
      </c>
      <c r="CY197" s="25" t="s">
        <v>397</v>
      </c>
    </row>
    <row r="198" spans="1:103" x14ac:dyDescent="0.25">
      <c r="A198">
        <v>200</v>
      </c>
      <c r="B198">
        <v>28</v>
      </c>
      <c r="C198" s="25" t="s">
        <v>188</v>
      </c>
      <c r="D198" s="12">
        <v>15</v>
      </c>
      <c r="E198" s="14"/>
      <c r="F198" s="7" t="str">
        <f t="shared" si="26"/>
        <v>X</v>
      </c>
      <c r="G198" s="7">
        <f t="shared" si="27"/>
        <v>15</v>
      </c>
      <c r="H198" s="16">
        <f t="shared" si="28"/>
        <v>15</v>
      </c>
      <c r="I198" s="11" t="str">
        <f t="shared" si="29"/>
        <v>X</v>
      </c>
      <c r="J198" s="39" t="str">
        <f t="shared" si="30"/>
        <v>X</v>
      </c>
      <c r="K198" s="39" t="str">
        <f t="shared" si="23"/>
        <v>X</v>
      </c>
      <c r="L198" s="39" t="str">
        <f t="shared" si="24"/>
        <v>X</v>
      </c>
      <c r="M198" s="39" t="str">
        <f t="shared" si="31"/>
        <v>X</v>
      </c>
      <c r="N198" s="42">
        <v>1</v>
      </c>
      <c r="O198" s="8">
        <v>0</v>
      </c>
      <c r="P198" s="9">
        <v>0</v>
      </c>
      <c r="Q198" s="9">
        <v>0</v>
      </c>
      <c r="R198" s="8">
        <v>0</v>
      </c>
      <c r="S198" s="9">
        <v>0</v>
      </c>
      <c r="T198" s="9">
        <v>0</v>
      </c>
      <c r="U198" s="8">
        <v>0</v>
      </c>
      <c r="V198" s="9">
        <v>0</v>
      </c>
      <c r="W198" s="9">
        <v>0</v>
      </c>
      <c r="X198" s="9">
        <v>0</v>
      </c>
      <c r="Y198" s="8">
        <v>0</v>
      </c>
      <c r="Z198" s="9">
        <v>0</v>
      </c>
      <c r="AA198" s="8"/>
      <c r="AC198" s="8"/>
      <c r="AJ198" s="9">
        <f t="shared" si="32"/>
        <v>-1</v>
      </c>
      <c r="AK198" s="7">
        <v>2.9</v>
      </c>
      <c r="AO198" s="8"/>
      <c r="AQ198" s="31"/>
      <c r="AT198" s="31"/>
      <c r="AU198" s="21">
        <v>1963</v>
      </c>
      <c r="AV198" s="23">
        <f t="shared" si="25"/>
        <v>3.2929202996000062</v>
      </c>
      <c r="BB198" s="18"/>
      <c r="BD198" s="54"/>
      <c r="BF198" s="18"/>
      <c r="BH198" s="18"/>
      <c r="BJ198" s="18"/>
      <c r="BK198" s="18" t="s">
        <v>187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 s="18">
        <v>0</v>
      </c>
      <c r="BS198">
        <v>0</v>
      </c>
      <c r="BT198">
        <v>1</v>
      </c>
      <c r="BU198" s="18">
        <v>0</v>
      </c>
      <c r="BV198" t="s">
        <v>397</v>
      </c>
      <c r="BW198" t="s">
        <v>397</v>
      </c>
      <c r="CB198" s="18"/>
      <c r="CD198" s="18"/>
      <c r="CE198" s="18"/>
      <c r="CH198" s="18"/>
      <c r="CJ198" s="18"/>
      <c r="CU198" s="18"/>
      <c r="CV198" t="s">
        <v>397</v>
      </c>
      <c r="CW198" t="s">
        <v>397</v>
      </c>
      <c r="CX198" t="s">
        <v>397</v>
      </c>
      <c r="CY198" s="25" t="s">
        <v>397</v>
      </c>
    </row>
    <row r="199" spans="1:103" x14ac:dyDescent="0.25">
      <c r="A199">
        <v>201</v>
      </c>
      <c r="B199">
        <v>29</v>
      </c>
      <c r="C199" s="25" t="s">
        <v>179</v>
      </c>
      <c r="D199" s="12">
        <v>10</v>
      </c>
      <c r="E199" s="14"/>
      <c r="F199" s="7" t="str">
        <f t="shared" si="26"/>
        <v>X</v>
      </c>
      <c r="G199" s="7">
        <f t="shared" si="27"/>
        <v>10</v>
      </c>
      <c r="H199" s="16">
        <f t="shared" si="28"/>
        <v>10</v>
      </c>
      <c r="I199" s="11" t="str">
        <f t="shared" si="29"/>
        <v>X</v>
      </c>
      <c r="J199" s="39" t="str">
        <f t="shared" si="30"/>
        <v>X</v>
      </c>
      <c r="K199" s="39" t="str">
        <f t="shared" si="23"/>
        <v>X</v>
      </c>
      <c r="L199" s="39" t="str">
        <f t="shared" si="24"/>
        <v>X</v>
      </c>
      <c r="M199" s="39" t="str">
        <f t="shared" si="31"/>
        <v>X</v>
      </c>
      <c r="N199" s="42">
        <v>1</v>
      </c>
      <c r="O199" s="8">
        <v>0</v>
      </c>
      <c r="P199" s="9">
        <v>0</v>
      </c>
      <c r="Q199" s="9">
        <v>0</v>
      </c>
      <c r="R199" s="8">
        <v>0</v>
      </c>
      <c r="S199" s="9">
        <v>0</v>
      </c>
      <c r="T199" s="9">
        <v>0</v>
      </c>
      <c r="U199" s="8">
        <v>0</v>
      </c>
      <c r="V199" s="9">
        <v>0</v>
      </c>
      <c r="W199" s="9">
        <v>0</v>
      </c>
      <c r="X199" s="9">
        <v>0</v>
      </c>
      <c r="Y199" s="8">
        <v>0</v>
      </c>
      <c r="Z199" s="9">
        <v>0</v>
      </c>
      <c r="AA199" s="8"/>
      <c r="AC199" s="8"/>
      <c r="AJ199" s="9">
        <f t="shared" si="32"/>
        <v>-1</v>
      </c>
      <c r="AK199" s="7">
        <v>4.4000000000000004</v>
      </c>
      <c r="AO199" s="8"/>
      <c r="AQ199" s="31"/>
      <c r="AT199" s="31"/>
      <c r="AU199" s="21">
        <v>2005</v>
      </c>
      <c r="AV199" s="23">
        <f t="shared" si="25"/>
        <v>3.3021143769562009</v>
      </c>
      <c r="BB199" s="18"/>
      <c r="BD199" s="54"/>
      <c r="BF199" s="18"/>
      <c r="BH199" s="18"/>
      <c r="BJ199" s="18"/>
      <c r="BK199" s="18" t="s">
        <v>178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 s="18">
        <v>1</v>
      </c>
      <c r="BS199">
        <v>0</v>
      </c>
      <c r="BT199">
        <v>0</v>
      </c>
      <c r="BU199" s="18">
        <v>1</v>
      </c>
      <c r="BV199" t="s">
        <v>397</v>
      </c>
      <c r="BW199" t="s">
        <v>397</v>
      </c>
      <c r="CB199" s="18"/>
      <c r="CD199" s="18"/>
      <c r="CE199" s="18"/>
      <c r="CH199" s="18"/>
      <c r="CJ199" s="18"/>
      <c r="CU199" s="18"/>
      <c r="CV199" t="s">
        <v>397</v>
      </c>
      <c r="CW199" t="s">
        <v>397</v>
      </c>
      <c r="CX199" t="s">
        <v>397</v>
      </c>
      <c r="CY199" s="25" t="s">
        <v>397</v>
      </c>
    </row>
    <row r="200" spans="1:103" x14ac:dyDescent="0.25">
      <c r="A200">
        <v>202</v>
      </c>
      <c r="B200">
        <v>29</v>
      </c>
      <c r="C200" s="25" t="s">
        <v>179</v>
      </c>
      <c r="D200" s="12">
        <v>9.6999999999999993</v>
      </c>
      <c r="E200" s="14"/>
      <c r="F200" s="7" t="str">
        <f t="shared" si="26"/>
        <v>X</v>
      </c>
      <c r="G200" s="7">
        <f t="shared" si="27"/>
        <v>9.6999999999999993</v>
      </c>
      <c r="H200" s="16">
        <f t="shared" si="28"/>
        <v>9.6999999999999993</v>
      </c>
      <c r="I200" s="11" t="str">
        <f t="shared" si="29"/>
        <v>X</v>
      </c>
      <c r="J200" s="39" t="str">
        <f t="shared" si="30"/>
        <v>X</v>
      </c>
      <c r="K200" s="39" t="str">
        <f t="shared" si="23"/>
        <v>X</v>
      </c>
      <c r="L200" s="39" t="str">
        <f t="shared" si="24"/>
        <v>X</v>
      </c>
      <c r="M200" s="39" t="str">
        <f t="shared" si="31"/>
        <v>X</v>
      </c>
      <c r="N200" s="42">
        <v>0</v>
      </c>
      <c r="O200" s="8">
        <v>0</v>
      </c>
      <c r="P200" s="9">
        <v>0</v>
      </c>
      <c r="Q200" s="9">
        <v>0</v>
      </c>
      <c r="R200" s="8">
        <v>0</v>
      </c>
      <c r="S200" s="9">
        <v>0</v>
      </c>
      <c r="T200" s="9">
        <v>0</v>
      </c>
      <c r="U200" s="8">
        <v>1</v>
      </c>
      <c r="V200" s="9">
        <v>0</v>
      </c>
      <c r="W200" s="9">
        <v>0</v>
      </c>
      <c r="X200" s="9">
        <v>0</v>
      </c>
      <c r="Y200" s="8">
        <v>0</v>
      </c>
      <c r="Z200" s="9">
        <v>0</v>
      </c>
      <c r="AA200" s="8"/>
      <c r="AC200" s="8"/>
      <c r="AJ200" s="9">
        <f t="shared" si="32"/>
        <v>-1</v>
      </c>
      <c r="AK200" s="7">
        <v>4.4000000000000004</v>
      </c>
      <c r="AO200" s="8"/>
      <c r="AQ200" s="31"/>
      <c r="AT200" s="31"/>
      <c r="AU200" s="21">
        <v>2005</v>
      </c>
      <c r="AV200" s="23">
        <f t="shared" si="25"/>
        <v>3.3021143769562009</v>
      </c>
      <c r="BB200" s="18"/>
      <c r="BD200" s="54"/>
      <c r="BF200" s="18"/>
      <c r="BH200" s="18"/>
      <c r="BJ200" s="18"/>
      <c r="BK200" s="18" t="s">
        <v>178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 s="18">
        <v>1</v>
      </c>
      <c r="BS200">
        <v>0</v>
      </c>
      <c r="BT200">
        <v>0</v>
      </c>
      <c r="BU200" s="18">
        <v>1</v>
      </c>
      <c r="BV200" t="s">
        <v>397</v>
      </c>
      <c r="BW200" t="s">
        <v>397</v>
      </c>
      <c r="CB200" s="18"/>
      <c r="CD200" s="18"/>
      <c r="CE200" s="18"/>
      <c r="CH200" s="18"/>
      <c r="CJ200" s="18"/>
      <c r="CU200" s="18"/>
      <c r="CV200" t="s">
        <v>397</v>
      </c>
      <c r="CW200" t="s">
        <v>397</v>
      </c>
      <c r="CX200" t="s">
        <v>397</v>
      </c>
      <c r="CY200" s="25" t="s">
        <v>397</v>
      </c>
    </row>
    <row r="201" spans="1:103" x14ac:dyDescent="0.25">
      <c r="A201">
        <v>203</v>
      </c>
      <c r="B201">
        <v>29</v>
      </c>
      <c r="C201" s="25" t="s">
        <v>179</v>
      </c>
      <c r="D201" s="12">
        <v>11.35</v>
      </c>
      <c r="E201" s="14"/>
      <c r="F201" s="7" t="str">
        <f t="shared" si="26"/>
        <v>X</v>
      </c>
      <c r="G201" s="7">
        <f t="shared" si="27"/>
        <v>11.35</v>
      </c>
      <c r="H201" s="16">
        <f t="shared" si="28"/>
        <v>11.35</v>
      </c>
      <c r="I201" s="11" t="str">
        <f t="shared" si="29"/>
        <v>X</v>
      </c>
      <c r="J201" s="39" t="str">
        <f t="shared" si="30"/>
        <v>X</v>
      </c>
      <c r="K201" s="39" t="str">
        <f t="shared" si="23"/>
        <v>X</v>
      </c>
      <c r="L201" s="39" t="str">
        <f t="shared" si="24"/>
        <v>X</v>
      </c>
      <c r="M201" s="39" t="str">
        <f t="shared" si="31"/>
        <v>X</v>
      </c>
      <c r="N201" s="42">
        <v>0</v>
      </c>
      <c r="O201" s="8">
        <v>0</v>
      </c>
      <c r="P201" s="9">
        <v>0</v>
      </c>
      <c r="Q201" s="9">
        <v>0</v>
      </c>
      <c r="R201" s="8">
        <v>0</v>
      </c>
      <c r="S201" s="9">
        <v>0</v>
      </c>
      <c r="T201" s="9">
        <v>0</v>
      </c>
      <c r="U201" s="8">
        <v>0</v>
      </c>
      <c r="V201" s="9">
        <v>1</v>
      </c>
      <c r="W201" s="9">
        <v>0</v>
      </c>
      <c r="X201" s="9">
        <v>0</v>
      </c>
      <c r="Y201" s="8">
        <v>0</v>
      </c>
      <c r="Z201" s="9">
        <v>0</v>
      </c>
      <c r="AA201" s="8"/>
      <c r="AC201" s="8"/>
      <c r="AJ201" s="9">
        <f t="shared" si="32"/>
        <v>-1</v>
      </c>
      <c r="AK201" s="7">
        <v>4.4000000000000004</v>
      </c>
      <c r="AO201" s="8"/>
      <c r="AQ201" s="31"/>
      <c r="AT201" s="31"/>
      <c r="AU201" s="21">
        <v>2005</v>
      </c>
      <c r="AV201" s="23">
        <f t="shared" si="25"/>
        <v>3.3021143769562009</v>
      </c>
      <c r="BB201" s="18"/>
      <c r="BD201" s="54"/>
      <c r="BF201" s="18"/>
      <c r="BH201" s="18"/>
      <c r="BJ201" s="18"/>
      <c r="BK201" s="18" t="s">
        <v>178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 s="18">
        <v>1</v>
      </c>
      <c r="BS201">
        <v>0</v>
      </c>
      <c r="BT201">
        <v>0</v>
      </c>
      <c r="BU201" s="18">
        <v>1</v>
      </c>
      <c r="BV201" t="s">
        <v>397</v>
      </c>
      <c r="BW201" t="s">
        <v>397</v>
      </c>
      <c r="CB201" s="18"/>
      <c r="CD201" s="18"/>
      <c r="CE201" s="18"/>
      <c r="CH201" s="18"/>
      <c r="CJ201" s="18"/>
      <c r="CU201" s="18"/>
      <c r="CV201" t="s">
        <v>397</v>
      </c>
      <c r="CW201" t="s">
        <v>397</v>
      </c>
      <c r="CX201" t="s">
        <v>397</v>
      </c>
      <c r="CY201" s="25" t="s">
        <v>397</v>
      </c>
    </row>
    <row r="202" spans="1:103" x14ac:dyDescent="0.25">
      <c r="A202">
        <v>204</v>
      </c>
      <c r="B202">
        <v>30</v>
      </c>
      <c r="C202" s="25" t="s">
        <v>167</v>
      </c>
      <c r="D202" s="12">
        <v>11.3</v>
      </c>
      <c r="E202" s="14"/>
      <c r="F202" s="7" t="str">
        <f t="shared" si="26"/>
        <v>X</v>
      </c>
      <c r="G202" s="7">
        <f t="shared" si="27"/>
        <v>11.3</v>
      </c>
      <c r="H202" s="16">
        <f t="shared" si="28"/>
        <v>11.3</v>
      </c>
      <c r="I202" s="11" t="str">
        <f t="shared" si="29"/>
        <v>X</v>
      </c>
      <c r="J202" s="39" t="str">
        <f t="shared" si="30"/>
        <v>X</v>
      </c>
      <c r="K202" s="39" t="str">
        <f t="shared" ref="K202:K264" si="33">IFERROR(1/J202, "X")</f>
        <v>X</v>
      </c>
      <c r="L202" s="39" t="str">
        <f t="shared" ref="L202:L264" si="34">IFERROR(I202-J202, "X")</f>
        <v>X</v>
      </c>
      <c r="M202" s="39" t="str">
        <f t="shared" si="31"/>
        <v>X</v>
      </c>
      <c r="N202" s="42">
        <v>1</v>
      </c>
      <c r="O202" s="8">
        <v>0</v>
      </c>
      <c r="P202" s="9">
        <v>0</v>
      </c>
      <c r="Q202" s="9">
        <v>0</v>
      </c>
      <c r="R202" s="8">
        <v>0</v>
      </c>
      <c r="S202" s="9">
        <v>0</v>
      </c>
      <c r="T202" s="9">
        <v>0</v>
      </c>
      <c r="U202" s="8">
        <v>0</v>
      </c>
      <c r="V202" s="9">
        <v>0</v>
      </c>
      <c r="W202" s="9">
        <v>0</v>
      </c>
      <c r="X202" s="9">
        <v>0</v>
      </c>
      <c r="Y202" s="8">
        <v>0</v>
      </c>
      <c r="Z202" s="9">
        <v>0</v>
      </c>
      <c r="AA202" s="8"/>
      <c r="AC202" s="8"/>
      <c r="AJ202" s="9">
        <f t="shared" si="32"/>
        <v>-1</v>
      </c>
      <c r="AK202" s="7">
        <v>8.3000000000000007</v>
      </c>
      <c r="AO202" s="8"/>
      <c r="AQ202" s="31"/>
      <c r="AT202" s="31"/>
      <c r="AU202" s="21">
        <v>1982</v>
      </c>
      <c r="AV202" s="23">
        <f t="shared" ref="AV202:AV264" si="35">LOG(AU202)</f>
        <v>3.2971036501492565</v>
      </c>
      <c r="BB202" s="18"/>
      <c r="BD202" s="54"/>
      <c r="BF202" s="18"/>
      <c r="BH202" s="18"/>
      <c r="BJ202" s="18"/>
      <c r="BK202" s="18" t="s">
        <v>166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 s="18">
        <v>0</v>
      </c>
      <c r="BS202">
        <v>1</v>
      </c>
      <c r="BT202">
        <v>0</v>
      </c>
      <c r="BU202" s="18">
        <v>0</v>
      </c>
      <c r="BV202" t="s">
        <v>397</v>
      </c>
      <c r="BW202" t="s">
        <v>397</v>
      </c>
      <c r="CB202" s="18"/>
      <c r="CD202" s="18"/>
      <c r="CE202" s="18"/>
      <c r="CH202" s="18"/>
      <c r="CJ202" s="18"/>
      <c r="CU202" s="18"/>
      <c r="CV202" t="s">
        <v>397</v>
      </c>
      <c r="CW202" t="s">
        <v>397</v>
      </c>
      <c r="CX202" t="s">
        <v>397</v>
      </c>
      <c r="CY202" s="25" t="s">
        <v>397</v>
      </c>
    </row>
    <row r="203" spans="1:103" x14ac:dyDescent="0.25">
      <c r="A203">
        <v>205</v>
      </c>
      <c r="B203">
        <v>30</v>
      </c>
      <c r="C203" s="25" t="s">
        <v>167</v>
      </c>
      <c r="D203" s="12">
        <v>11.3</v>
      </c>
      <c r="E203" s="14"/>
      <c r="F203" s="7" t="str">
        <f t="shared" si="26"/>
        <v>X</v>
      </c>
      <c r="G203" s="7">
        <f t="shared" si="27"/>
        <v>11.3</v>
      </c>
      <c r="H203" s="16">
        <f t="shared" si="28"/>
        <v>11.3</v>
      </c>
      <c r="I203" s="11" t="str">
        <f t="shared" si="29"/>
        <v>X</v>
      </c>
      <c r="J203" s="39" t="str">
        <f t="shared" si="30"/>
        <v>X</v>
      </c>
      <c r="K203" s="39" t="str">
        <f t="shared" si="33"/>
        <v>X</v>
      </c>
      <c r="L203" s="39" t="str">
        <f t="shared" si="34"/>
        <v>X</v>
      </c>
      <c r="M203" s="39" t="str">
        <f t="shared" si="31"/>
        <v>X</v>
      </c>
      <c r="N203" s="42">
        <v>0</v>
      </c>
      <c r="O203" s="8">
        <v>0</v>
      </c>
      <c r="P203" s="9">
        <v>0</v>
      </c>
      <c r="Q203" s="9">
        <v>0</v>
      </c>
      <c r="R203" s="8">
        <v>0</v>
      </c>
      <c r="S203" s="9">
        <v>0</v>
      </c>
      <c r="T203" s="9">
        <v>0</v>
      </c>
      <c r="U203" s="8">
        <v>1</v>
      </c>
      <c r="V203" s="9">
        <v>0</v>
      </c>
      <c r="W203" s="9">
        <v>0</v>
      </c>
      <c r="X203" s="9">
        <v>0</v>
      </c>
      <c r="Y203" s="8">
        <v>0</v>
      </c>
      <c r="Z203" s="9">
        <v>0</v>
      </c>
      <c r="AA203" s="8"/>
      <c r="AC203" s="8"/>
      <c r="AJ203" s="9">
        <f t="shared" si="32"/>
        <v>-1</v>
      </c>
      <c r="AK203" s="7">
        <v>8.3000000000000007</v>
      </c>
      <c r="AO203" s="8"/>
      <c r="AQ203" s="31"/>
      <c r="AT203" s="31"/>
      <c r="AU203" s="21">
        <v>1982</v>
      </c>
      <c r="AV203" s="23">
        <f t="shared" si="35"/>
        <v>3.2971036501492565</v>
      </c>
      <c r="BB203" s="18"/>
      <c r="BD203" s="54"/>
      <c r="BF203" s="18"/>
      <c r="BH203" s="18"/>
      <c r="BJ203" s="18"/>
      <c r="BK203" s="18" t="s">
        <v>166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 s="18">
        <v>0</v>
      </c>
      <c r="BS203">
        <v>1</v>
      </c>
      <c r="BT203">
        <v>0</v>
      </c>
      <c r="BU203" s="18">
        <v>0</v>
      </c>
      <c r="BV203" t="s">
        <v>397</v>
      </c>
      <c r="BW203" t="s">
        <v>397</v>
      </c>
      <c r="CB203" s="18"/>
      <c r="CD203" s="18"/>
      <c r="CE203" s="18"/>
      <c r="CH203" s="18"/>
      <c r="CJ203" s="18"/>
      <c r="CU203" s="18"/>
      <c r="CV203" t="s">
        <v>397</v>
      </c>
      <c r="CW203" t="s">
        <v>397</v>
      </c>
      <c r="CX203" t="s">
        <v>397</v>
      </c>
      <c r="CY203" s="25" t="s">
        <v>397</v>
      </c>
    </row>
    <row r="204" spans="1:103" x14ac:dyDescent="0.25">
      <c r="A204">
        <v>206</v>
      </c>
      <c r="B204">
        <v>30</v>
      </c>
      <c r="C204" s="25" t="s">
        <v>167</v>
      </c>
      <c r="D204" s="12">
        <v>8.9</v>
      </c>
      <c r="E204" s="14"/>
      <c r="F204" s="7" t="str">
        <f t="shared" si="26"/>
        <v>X</v>
      </c>
      <c r="G204" s="7">
        <f t="shared" si="27"/>
        <v>8.9</v>
      </c>
      <c r="H204" s="16">
        <f t="shared" si="28"/>
        <v>8.9</v>
      </c>
      <c r="I204" s="11" t="str">
        <f t="shared" si="29"/>
        <v>X</v>
      </c>
      <c r="J204" s="39" t="str">
        <f t="shared" si="30"/>
        <v>X</v>
      </c>
      <c r="K204" s="39" t="str">
        <f t="shared" si="33"/>
        <v>X</v>
      </c>
      <c r="L204" s="39" t="str">
        <f t="shared" si="34"/>
        <v>X</v>
      </c>
      <c r="M204" s="39" t="str">
        <f t="shared" si="31"/>
        <v>X</v>
      </c>
      <c r="N204" s="42">
        <v>0</v>
      </c>
      <c r="O204" s="8">
        <v>0</v>
      </c>
      <c r="P204" s="9">
        <v>0</v>
      </c>
      <c r="Q204" s="9">
        <v>0</v>
      </c>
      <c r="R204" s="8">
        <v>0</v>
      </c>
      <c r="S204" s="9">
        <v>0</v>
      </c>
      <c r="T204" s="9">
        <v>0</v>
      </c>
      <c r="U204" s="8">
        <v>0</v>
      </c>
      <c r="V204" s="9">
        <v>1</v>
      </c>
      <c r="W204" s="9">
        <v>0</v>
      </c>
      <c r="X204" s="9">
        <v>0</v>
      </c>
      <c r="Y204" s="8">
        <v>0</v>
      </c>
      <c r="Z204" s="9">
        <v>0</v>
      </c>
      <c r="AA204" s="8"/>
      <c r="AC204" s="8"/>
      <c r="AJ204" s="9">
        <f t="shared" si="32"/>
        <v>-1</v>
      </c>
      <c r="AK204" s="7">
        <v>8.3000000000000007</v>
      </c>
      <c r="AO204" s="8"/>
      <c r="AQ204" s="31"/>
      <c r="AT204" s="31"/>
      <c r="AU204" s="21">
        <v>1982</v>
      </c>
      <c r="AV204" s="23">
        <f t="shared" si="35"/>
        <v>3.2971036501492565</v>
      </c>
      <c r="BB204" s="18"/>
      <c r="BD204" s="54"/>
      <c r="BF204" s="18"/>
      <c r="BH204" s="18"/>
      <c r="BJ204" s="18"/>
      <c r="BK204" s="18" t="s">
        <v>166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 s="18">
        <v>0</v>
      </c>
      <c r="BS204">
        <v>1</v>
      </c>
      <c r="BT204">
        <v>0</v>
      </c>
      <c r="BU204" s="18">
        <v>0</v>
      </c>
      <c r="BV204" t="s">
        <v>397</v>
      </c>
      <c r="BW204" t="s">
        <v>397</v>
      </c>
      <c r="CB204" s="18"/>
      <c r="CD204" s="18"/>
      <c r="CE204" s="18"/>
      <c r="CH204" s="18"/>
      <c r="CJ204" s="18"/>
      <c r="CU204" s="18"/>
      <c r="CV204" t="s">
        <v>397</v>
      </c>
      <c r="CW204" t="s">
        <v>397</v>
      </c>
      <c r="CX204" t="s">
        <v>397</v>
      </c>
      <c r="CY204" s="25" t="s">
        <v>397</v>
      </c>
    </row>
    <row r="205" spans="1:103" x14ac:dyDescent="0.25">
      <c r="A205">
        <v>207</v>
      </c>
      <c r="B205">
        <v>31</v>
      </c>
      <c r="C205" s="25" t="s">
        <v>87</v>
      </c>
      <c r="D205" s="12">
        <v>2.6</v>
      </c>
      <c r="E205" s="14"/>
      <c r="F205" s="7" t="str">
        <f t="shared" si="26"/>
        <v>X</v>
      </c>
      <c r="G205" s="7">
        <f t="shared" si="27"/>
        <v>2.6</v>
      </c>
      <c r="H205" s="16">
        <f t="shared" si="28"/>
        <v>2.6</v>
      </c>
      <c r="I205" s="11" t="str">
        <f t="shared" si="29"/>
        <v>X</v>
      </c>
      <c r="J205" s="39" t="str">
        <f t="shared" si="30"/>
        <v>X</v>
      </c>
      <c r="K205" s="39" t="str">
        <f t="shared" si="33"/>
        <v>X</v>
      </c>
      <c r="L205" s="39" t="str">
        <f t="shared" si="34"/>
        <v>X</v>
      </c>
      <c r="M205" s="39" t="str">
        <f t="shared" si="31"/>
        <v>X</v>
      </c>
      <c r="N205" s="42">
        <v>1</v>
      </c>
      <c r="O205" s="8">
        <v>0</v>
      </c>
      <c r="P205" s="9">
        <v>0</v>
      </c>
      <c r="Q205" s="9">
        <v>0</v>
      </c>
      <c r="R205" s="8">
        <v>0</v>
      </c>
      <c r="S205" s="9">
        <v>0</v>
      </c>
      <c r="T205" s="9">
        <v>0</v>
      </c>
      <c r="U205" s="8">
        <v>0</v>
      </c>
      <c r="V205" s="9">
        <v>0</v>
      </c>
      <c r="W205" s="9">
        <v>0</v>
      </c>
      <c r="X205" s="9">
        <v>0</v>
      </c>
      <c r="Y205" s="8">
        <v>0</v>
      </c>
      <c r="Z205" s="9">
        <v>0</v>
      </c>
      <c r="AA205" s="8"/>
      <c r="AC205" s="8"/>
      <c r="AJ205" s="9">
        <f t="shared" si="32"/>
        <v>-1</v>
      </c>
      <c r="AK205" s="7">
        <v>8.6999999999999993</v>
      </c>
      <c r="AO205" s="8"/>
      <c r="AQ205" s="31"/>
      <c r="AT205" s="31"/>
      <c r="AU205" s="21">
        <v>1984</v>
      </c>
      <c r="AV205" s="23">
        <f t="shared" si="35"/>
        <v>3.2975416678181597</v>
      </c>
      <c r="BB205" s="18"/>
      <c r="BD205" s="54"/>
      <c r="BF205" s="18"/>
      <c r="BH205" s="18"/>
      <c r="BJ205" s="18"/>
      <c r="BK205" s="18" t="s">
        <v>85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 s="18">
        <v>0</v>
      </c>
      <c r="BS205">
        <v>1</v>
      </c>
      <c r="BT205">
        <v>0</v>
      </c>
      <c r="BU205" s="18">
        <v>0</v>
      </c>
      <c r="BV205" t="s">
        <v>397</v>
      </c>
      <c r="BW205" t="s">
        <v>397</v>
      </c>
      <c r="CB205" s="18"/>
      <c r="CD205" s="18"/>
      <c r="CE205" s="18"/>
      <c r="CH205" s="18"/>
      <c r="CJ205" s="18"/>
      <c r="CU205" s="18"/>
      <c r="CV205" t="s">
        <v>397</v>
      </c>
      <c r="CW205" t="s">
        <v>397</v>
      </c>
      <c r="CX205" t="s">
        <v>397</v>
      </c>
      <c r="CY205" s="25" t="s">
        <v>397</v>
      </c>
    </row>
    <row r="206" spans="1:103" x14ac:dyDescent="0.25">
      <c r="A206">
        <v>208</v>
      </c>
      <c r="B206">
        <v>31</v>
      </c>
      <c r="C206" s="25" t="s">
        <v>87</v>
      </c>
      <c r="D206" s="12">
        <v>4.49</v>
      </c>
      <c r="E206" s="14"/>
      <c r="F206" s="7" t="str">
        <f t="shared" si="26"/>
        <v>X</v>
      </c>
      <c r="G206" s="7">
        <f t="shared" si="27"/>
        <v>4.49</v>
      </c>
      <c r="H206" s="16">
        <f t="shared" si="28"/>
        <v>4.49</v>
      </c>
      <c r="I206" s="11" t="str">
        <f t="shared" si="29"/>
        <v>X</v>
      </c>
      <c r="J206" s="39" t="str">
        <f t="shared" si="30"/>
        <v>X</v>
      </c>
      <c r="K206" s="39" t="str">
        <f t="shared" si="33"/>
        <v>X</v>
      </c>
      <c r="L206" s="39" t="str">
        <f t="shared" si="34"/>
        <v>X</v>
      </c>
      <c r="M206" s="39" t="str">
        <f t="shared" si="31"/>
        <v>X</v>
      </c>
      <c r="N206" s="42">
        <v>1</v>
      </c>
      <c r="O206" s="8">
        <v>0</v>
      </c>
      <c r="P206" s="9">
        <v>0</v>
      </c>
      <c r="Q206" s="9">
        <v>0</v>
      </c>
      <c r="R206" s="8">
        <v>0</v>
      </c>
      <c r="S206" s="9">
        <v>0</v>
      </c>
      <c r="T206" s="9">
        <v>0</v>
      </c>
      <c r="U206" s="8">
        <v>0</v>
      </c>
      <c r="V206" s="9">
        <v>0</v>
      </c>
      <c r="W206" s="9">
        <v>0</v>
      </c>
      <c r="X206" s="9">
        <v>0</v>
      </c>
      <c r="Y206" s="8">
        <v>0</v>
      </c>
      <c r="Z206" s="9">
        <v>0</v>
      </c>
      <c r="AA206" s="8"/>
      <c r="AC206" s="8"/>
      <c r="AJ206" s="9">
        <f t="shared" si="32"/>
        <v>-1</v>
      </c>
      <c r="AK206" s="7">
        <v>9.4</v>
      </c>
      <c r="AO206" s="8"/>
      <c r="AQ206" s="31"/>
      <c r="AT206" s="31"/>
      <c r="AU206" s="21">
        <v>1990</v>
      </c>
      <c r="AV206" s="23">
        <f t="shared" si="35"/>
        <v>3.2988530764097068</v>
      </c>
      <c r="BB206" s="18"/>
      <c r="BD206" s="54"/>
      <c r="BF206" s="18"/>
      <c r="BH206" s="18"/>
      <c r="BJ206" s="18"/>
      <c r="BK206" s="18" t="s">
        <v>85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 s="18">
        <v>0</v>
      </c>
      <c r="BS206">
        <v>1</v>
      </c>
      <c r="BT206">
        <v>0</v>
      </c>
      <c r="BU206" s="18">
        <v>0</v>
      </c>
      <c r="BV206" t="s">
        <v>397</v>
      </c>
      <c r="BW206" t="s">
        <v>397</v>
      </c>
      <c r="CB206" s="18"/>
      <c r="CD206" s="18"/>
      <c r="CE206" s="18"/>
      <c r="CH206" s="18"/>
      <c r="CJ206" s="18"/>
      <c r="CU206" s="18"/>
      <c r="CV206" t="s">
        <v>397</v>
      </c>
      <c r="CW206" t="s">
        <v>397</v>
      </c>
      <c r="CX206" t="s">
        <v>397</v>
      </c>
      <c r="CY206" s="25" t="s">
        <v>397</v>
      </c>
    </row>
    <row r="207" spans="1:103" x14ac:dyDescent="0.25">
      <c r="A207">
        <v>209</v>
      </c>
      <c r="B207">
        <v>31</v>
      </c>
      <c r="C207" s="25" t="s">
        <v>87</v>
      </c>
      <c r="D207" s="12">
        <v>5.08</v>
      </c>
      <c r="E207" s="14"/>
      <c r="F207" s="7" t="str">
        <f t="shared" ref="F207:F270" si="36">IFERROR(D207/E207, "X")</f>
        <v>X</v>
      </c>
      <c r="G207" s="7">
        <f t="shared" ref="G207:G270" si="37">D207-E207</f>
        <v>5.08</v>
      </c>
      <c r="H207" s="16">
        <f t="shared" ref="H207:H270" si="38">D207+E207</f>
        <v>5.08</v>
      </c>
      <c r="I207" s="11" t="str">
        <f t="shared" ref="I207:I270" si="39">IFERROR(F207/SQRT(F207^2+AJ207), "X")</f>
        <v>X</v>
      </c>
      <c r="J207" s="39" t="str">
        <f t="shared" ref="J207:J270" si="40">IFERROR(SQRT((1-I207^2)/AJ207), "X")</f>
        <v>X</v>
      </c>
      <c r="K207" s="39" t="str">
        <f t="shared" si="33"/>
        <v>X</v>
      </c>
      <c r="L207" s="39" t="str">
        <f t="shared" si="34"/>
        <v>X</v>
      </c>
      <c r="M207" s="39" t="str">
        <f t="shared" ref="M207:M270" si="41">IFERROR(I207+J207, "X")</f>
        <v>X</v>
      </c>
      <c r="N207" s="42">
        <v>0</v>
      </c>
      <c r="O207" s="8">
        <v>0</v>
      </c>
      <c r="P207" s="9">
        <v>0</v>
      </c>
      <c r="Q207" s="9">
        <v>0</v>
      </c>
      <c r="R207" s="8">
        <v>0</v>
      </c>
      <c r="S207" s="9">
        <v>0</v>
      </c>
      <c r="T207" s="9">
        <v>0</v>
      </c>
      <c r="U207" s="8">
        <v>1</v>
      </c>
      <c r="V207" s="9">
        <v>0</v>
      </c>
      <c r="W207" s="9">
        <v>0</v>
      </c>
      <c r="X207" s="9">
        <v>0</v>
      </c>
      <c r="Y207" s="8">
        <v>0</v>
      </c>
      <c r="Z207" s="9">
        <v>0</v>
      </c>
      <c r="AA207" s="8"/>
      <c r="AC207" s="8"/>
      <c r="AJ207" s="9">
        <f t="shared" ref="AJ207:AJ270" si="42">IFERROR(AH207-AI207-1, "X")</f>
        <v>-1</v>
      </c>
      <c r="AK207" s="7">
        <v>9.4</v>
      </c>
      <c r="AO207" s="8"/>
      <c r="AQ207" s="31"/>
      <c r="AT207" s="31"/>
      <c r="AU207" s="21">
        <v>1990</v>
      </c>
      <c r="AV207" s="23">
        <f t="shared" si="35"/>
        <v>3.2988530764097068</v>
      </c>
      <c r="BB207" s="18"/>
      <c r="BD207" s="54"/>
      <c r="BF207" s="18"/>
      <c r="BH207" s="18"/>
      <c r="BJ207" s="18"/>
      <c r="BK207" s="18" t="s">
        <v>85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 s="18">
        <v>0</v>
      </c>
      <c r="BS207">
        <v>1</v>
      </c>
      <c r="BT207">
        <v>0</v>
      </c>
      <c r="BU207" s="18">
        <v>0</v>
      </c>
      <c r="BV207" t="s">
        <v>397</v>
      </c>
      <c r="BW207" t="s">
        <v>397</v>
      </c>
      <c r="CB207" s="18"/>
      <c r="CD207" s="18"/>
      <c r="CE207" s="18"/>
      <c r="CH207" s="18"/>
      <c r="CJ207" s="18"/>
      <c r="CU207" s="18"/>
      <c r="CV207" t="s">
        <v>397</v>
      </c>
      <c r="CW207" t="s">
        <v>397</v>
      </c>
      <c r="CX207" t="s">
        <v>397</v>
      </c>
      <c r="CY207" s="25" t="s">
        <v>397</v>
      </c>
    </row>
    <row r="208" spans="1:103" x14ac:dyDescent="0.25">
      <c r="A208">
        <v>210</v>
      </c>
      <c r="B208">
        <v>31</v>
      </c>
      <c r="C208" s="25" t="s">
        <v>87</v>
      </c>
      <c r="D208" s="12">
        <v>3.42</v>
      </c>
      <c r="E208" s="14"/>
      <c r="F208" s="7" t="str">
        <f t="shared" si="36"/>
        <v>X</v>
      </c>
      <c r="G208" s="7">
        <f t="shared" si="37"/>
        <v>3.42</v>
      </c>
      <c r="H208" s="16">
        <f t="shared" si="38"/>
        <v>3.42</v>
      </c>
      <c r="I208" s="11" t="str">
        <f t="shared" si="39"/>
        <v>X</v>
      </c>
      <c r="J208" s="39" t="str">
        <f t="shared" si="40"/>
        <v>X</v>
      </c>
      <c r="K208" s="39" t="str">
        <f t="shared" si="33"/>
        <v>X</v>
      </c>
      <c r="L208" s="39" t="str">
        <f t="shared" si="34"/>
        <v>X</v>
      </c>
      <c r="M208" s="39" t="str">
        <f t="shared" si="41"/>
        <v>X</v>
      </c>
      <c r="N208" s="42">
        <v>0</v>
      </c>
      <c r="O208" s="8">
        <v>0</v>
      </c>
      <c r="P208" s="9">
        <v>0</v>
      </c>
      <c r="Q208" s="9">
        <v>0</v>
      </c>
      <c r="R208" s="8">
        <v>0</v>
      </c>
      <c r="S208" s="9">
        <v>0</v>
      </c>
      <c r="T208" s="9">
        <v>0</v>
      </c>
      <c r="U208" s="8">
        <v>0</v>
      </c>
      <c r="V208" s="9">
        <v>1</v>
      </c>
      <c r="W208" s="9">
        <v>0</v>
      </c>
      <c r="X208" s="9">
        <v>0</v>
      </c>
      <c r="Y208" s="8">
        <v>0</v>
      </c>
      <c r="Z208" s="9">
        <v>0</v>
      </c>
      <c r="AA208" s="8"/>
      <c r="AC208" s="8"/>
      <c r="AJ208" s="9">
        <f t="shared" si="42"/>
        <v>-1</v>
      </c>
      <c r="AK208" s="7">
        <v>9.4</v>
      </c>
      <c r="AO208" s="8"/>
      <c r="AQ208" s="31"/>
      <c r="AT208" s="31"/>
      <c r="AU208" s="21">
        <v>1990</v>
      </c>
      <c r="AV208" s="23">
        <f t="shared" si="35"/>
        <v>3.2988530764097068</v>
      </c>
      <c r="BB208" s="18"/>
      <c r="BD208" s="54"/>
      <c r="BF208" s="18"/>
      <c r="BH208" s="18"/>
      <c r="BJ208" s="18"/>
      <c r="BK208" s="18" t="s">
        <v>85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 s="18">
        <v>0</v>
      </c>
      <c r="BS208">
        <v>1</v>
      </c>
      <c r="BT208">
        <v>0</v>
      </c>
      <c r="BU208" s="18">
        <v>0</v>
      </c>
      <c r="BV208" t="s">
        <v>397</v>
      </c>
      <c r="BW208" t="s">
        <v>397</v>
      </c>
      <c r="CB208" s="18"/>
      <c r="CD208" s="18"/>
      <c r="CE208" s="18"/>
      <c r="CH208" s="18"/>
      <c r="CJ208" s="18"/>
      <c r="CU208" s="18"/>
      <c r="CV208" t="s">
        <v>397</v>
      </c>
      <c r="CW208" t="s">
        <v>397</v>
      </c>
      <c r="CX208" t="s">
        <v>397</v>
      </c>
      <c r="CY208" s="25" t="s">
        <v>397</v>
      </c>
    </row>
    <row r="209" spans="1:103" x14ac:dyDescent="0.25">
      <c r="A209">
        <v>211</v>
      </c>
      <c r="B209">
        <v>32</v>
      </c>
      <c r="C209" s="25" t="s">
        <v>120</v>
      </c>
      <c r="D209" s="12">
        <v>7</v>
      </c>
      <c r="E209" s="14"/>
      <c r="F209" s="7" t="str">
        <f t="shared" si="36"/>
        <v>X</v>
      </c>
      <c r="G209" s="7">
        <f t="shared" si="37"/>
        <v>7</v>
      </c>
      <c r="H209" s="16">
        <f t="shared" si="38"/>
        <v>7</v>
      </c>
      <c r="I209" s="11" t="str">
        <f t="shared" si="39"/>
        <v>X</v>
      </c>
      <c r="J209" s="39" t="str">
        <f t="shared" si="40"/>
        <v>X</v>
      </c>
      <c r="K209" s="39" t="str">
        <f t="shared" si="33"/>
        <v>X</v>
      </c>
      <c r="L209" s="39" t="str">
        <f t="shared" si="34"/>
        <v>X</v>
      </c>
      <c r="M209" s="39" t="str">
        <f t="shared" si="41"/>
        <v>X</v>
      </c>
      <c r="N209" s="42">
        <v>1</v>
      </c>
      <c r="O209" s="8">
        <v>0</v>
      </c>
      <c r="P209" s="9">
        <v>0</v>
      </c>
      <c r="Q209" s="9">
        <v>0</v>
      </c>
      <c r="R209" s="8">
        <v>0</v>
      </c>
      <c r="S209" s="9">
        <v>0</v>
      </c>
      <c r="T209" s="9">
        <v>0</v>
      </c>
      <c r="U209" s="8">
        <v>0</v>
      </c>
      <c r="V209" s="9">
        <v>0</v>
      </c>
      <c r="W209" s="9">
        <v>0</v>
      </c>
      <c r="X209" s="9">
        <v>0</v>
      </c>
      <c r="Y209" s="8">
        <v>0</v>
      </c>
      <c r="Z209" s="9">
        <v>0</v>
      </c>
      <c r="AA209" s="8"/>
      <c r="AC209" s="8"/>
      <c r="AJ209" s="9">
        <f t="shared" si="42"/>
        <v>-1</v>
      </c>
      <c r="AK209" s="7">
        <v>5.7</v>
      </c>
      <c r="AO209" s="8"/>
      <c r="AQ209" s="31"/>
      <c r="AT209" s="31"/>
      <c r="AU209" s="21">
        <v>1991</v>
      </c>
      <c r="AV209" s="23">
        <f t="shared" si="35"/>
        <v>3.2990712600274095</v>
      </c>
      <c r="BB209" s="18"/>
      <c r="BD209" s="54"/>
      <c r="BF209" s="18"/>
      <c r="BH209" s="18"/>
      <c r="BJ209" s="18"/>
      <c r="BK209" s="18" t="s">
        <v>118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 s="18">
        <v>1</v>
      </c>
      <c r="BS209">
        <v>0</v>
      </c>
      <c r="BT209">
        <v>0</v>
      </c>
      <c r="BU209" s="18">
        <v>1</v>
      </c>
      <c r="BV209" t="s">
        <v>397</v>
      </c>
      <c r="BW209" t="s">
        <v>397</v>
      </c>
      <c r="CB209" s="18"/>
      <c r="CD209" s="18"/>
      <c r="CE209" s="18"/>
      <c r="CH209" s="18"/>
      <c r="CJ209" s="18"/>
      <c r="CU209" s="18"/>
      <c r="CV209" t="s">
        <v>397</v>
      </c>
      <c r="CW209" t="s">
        <v>397</v>
      </c>
      <c r="CX209" t="s">
        <v>397</v>
      </c>
      <c r="CY209" s="25" t="s">
        <v>397</v>
      </c>
    </row>
    <row r="210" spans="1:103" x14ac:dyDescent="0.25">
      <c r="A210">
        <v>212</v>
      </c>
      <c r="B210">
        <v>32</v>
      </c>
      <c r="C210" s="25" t="s">
        <v>120</v>
      </c>
      <c r="D210" s="12">
        <v>15.1</v>
      </c>
      <c r="E210" s="14"/>
      <c r="F210" s="7" t="str">
        <f t="shared" si="36"/>
        <v>X</v>
      </c>
      <c r="G210" s="7">
        <f t="shared" si="37"/>
        <v>15.1</v>
      </c>
      <c r="H210" s="16">
        <f t="shared" si="38"/>
        <v>15.1</v>
      </c>
      <c r="I210" s="11" t="str">
        <f t="shared" si="39"/>
        <v>X</v>
      </c>
      <c r="J210" s="39" t="str">
        <f t="shared" si="40"/>
        <v>X</v>
      </c>
      <c r="K210" s="39" t="str">
        <f t="shared" si="33"/>
        <v>X</v>
      </c>
      <c r="L210" s="39" t="str">
        <f t="shared" si="34"/>
        <v>X</v>
      </c>
      <c r="M210" s="39" t="str">
        <f t="shared" si="41"/>
        <v>X</v>
      </c>
      <c r="N210" s="42">
        <v>1</v>
      </c>
      <c r="O210" s="8">
        <v>0</v>
      </c>
      <c r="P210" s="9">
        <v>0</v>
      </c>
      <c r="Q210" s="9">
        <v>0</v>
      </c>
      <c r="R210" s="8">
        <v>0</v>
      </c>
      <c r="S210" s="9">
        <v>0</v>
      </c>
      <c r="T210" s="9">
        <v>0</v>
      </c>
      <c r="U210" s="8">
        <v>0</v>
      </c>
      <c r="V210" s="9">
        <v>0</v>
      </c>
      <c r="W210" s="9">
        <v>0</v>
      </c>
      <c r="X210" s="9">
        <v>0</v>
      </c>
      <c r="Y210" s="8">
        <v>0</v>
      </c>
      <c r="Z210" s="9">
        <v>0</v>
      </c>
      <c r="AA210" s="8"/>
      <c r="AC210" s="8"/>
      <c r="AJ210" s="9">
        <f t="shared" si="42"/>
        <v>-1</v>
      </c>
      <c r="AK210" s="7">
        <v>6.1</v>
      </c>
      <c r="AO210" s="8"/>
      <c r="AQ210" s="31"/>
      <c r="AT210" s="31"/>
      <c r="AU210" s="21">
        <v>1993</v>
      </c>
      <c r="AV210" s="23">
        <f t="shared" si="35"/>
        <v>3.2995072987004876</v>
      </c>
      <c r="BB210" s="18"/>
      <c r="BD210" s="54"/>
      <c r="BF210" s="18"/>
      <c r="BH210" s="18"/>
      <c r="BJ210" s="18"/>
      <c r="BK210" s="18" t="s">
        <v>177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 s="18">
        <v>1</v>
      </c>
      <c r="BS210">
        <v>0</v>
      </c>
      <c r="BT210">
        <v>0</v>
      </c>
      <c r="BU210" s="18">
        <v>1</v>
      </c>
      <c r="BV210" t="s">
        <v>397</v>
      </c>
      <c r="BW210" t="s">
        <v>397</v>
      </c>
      <c r="CB210" s="18"/>
      <c r="CD210" s="18"/>
      <c r="CE210" s="18"/>
      <c r="CH210" s="18"/>
      <c r="CJ210" s="18"/>
      <c r="CU210" s="18"/>
      <c r="CV210" t="s">
        <v>397</v>
      </c>
      <c r="CW210" t="s">
        <v>397</v>
      </c>
      <c r="CX210" t="s">
        <v>397</v>
      </c>
      <c r="CY210" s="25" t="s">
        <v>397</v>
      </c>
    </row>
    <row r="211" spans="1:103" x14ac:dyDescent="0.25">
      <c r="A211">
        <v>213</v>
      </c>
      <c r="B211">
        <v>32</v>
      </c>
      <c r="C211" s="25" t="s">
        <v>120</v>
      </c>
      <c r="D211" s="12">
        <v>10</v>
      </c>
      <c r="E211" s="14"/>
      <c r="F211" s="7" t="str">
        <f t="shared" si="36"/>
        <v>X</v>
      </c>
      <c r="G211" s="7">
        <f t="shared" si="37"/>
        <v>10</v>
      </c>
      <c r="H211" s="16">
        <f t="shared" si="38"/>
        <v>10</v>
      </c>
      <c r="I211" s="11" t="str">
        <f t="shared" si="39"/>
        <v>X</v>
      </c>
      <c r="J211" s="39" t="str">
        <f t="shared" si="40"/>
        <v>X</v>
      </c>
      <c r="K211" s="39" t="str">
        <f t="shared" si="33"/>
        <v>X</v>
      </c>
      <c r="L211" s="39" t="str">
        <f t="shared" si="34"/>
        <v>X</v>
      </c>
      <c r="M211" s="39" t="str">
        <f t="shared" si="41"/>
        <v>X</v>
      </c>
      <c r="N211" s="42">
        <v>1</v>
      </c>
      <c r="O211" s="8">
        <v>0</v>
      </c>
      <c r="P211" s="9">
        <v>0</v>
      </c>
      <c r="Q211" s="9">
        <v>0</v>
      </c>
      <c r="R211" s="8">
        <v>0</v>
      </c>
      <c r="S211" s="9">
        <v>0</v>
      </c>
      <c r="T211" s="9">
        <v>0</v>
      </c>
      <c r="U211" s="8">
        <v>0</v>
      </c>
      <c r="V211" s="9">
        <v>0</v>
      </c>
      <c r="W211" s="9">
        <v>0</v>
      </c>
      <c r="X211" s="9">
        <v>0</v>
      </c>
      <c r="Y211" s="8">
        <v>0</v>
      </c>
      <c r="Z211" s="9">
        <v>0</v>
      </c>
      <c r="AA211" s="8"/>
      <c r="AC211" s="8"/>
      <c r="AJ211" s="9">
        <f t="shared" si="42"/>
        <v>-1</v>
      </c>
      <c r="AK211" s="7">
        <v>3.5</v>
      </c>
      <c r="AO211" s="8"/>
      <c r="AQ211" s="31"/>
      <c r="AT211" s="31"/>
      <c r="AU211" s="21">
        <v>1992</v>
      </c>
      <c r="AV211" s="23">
        <f t="shared" si="35"/>
        <v>3.2992893340876801</v>
      </c>
      <c r="BB211" s="18"/>
      <c r="BD211" s="54"/>
      <c r="BF211" s="18"/>
      <c r="BH211" s="18"/>
      <c r="BJ211" s="18"/>
      <c r="BK211" s="18" t="s">
        <v>289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 s="18">
        <v>1</v>
      </c>
      <c r="BS211">
        <v>0</v>
      </c>
      <c r="BT211">
        <v>0</v>
      </c>
      <c r="BU211" s="18">
        <v>1</v>
      </c>
      <c r="BV211" t="s">
        <v>397</v>
      </c>
      <c r="BW211" t="s">
        <v>397</v>
      </c>
      <c r="CB211" s="18"/>
      <c r="CD211" s="18"/>
      <c r="CE211" s="18"/>
      <c r="CH211" s="18"/>
      <c r="CJ211" s="18"/>
      <c r="CU211" s="18"/>
      <c r="CV211" t="s">
        <v>397</v>
      </c>
      <c r="CW211" t="s">
        <v>397</v>
      </c>
      <c r="CX211" t="s">
        <v>397</v>
      </c>
      <c r="CY211" s="25" t="s">
        <v>397</v>
      </c>
    </row>
    <row r="212" spans="1:103" x14ac:dyDescent="0.25">
      <c r="A212">
        <v>214</v>
      </c>
      <c r="B212">
        <v>32</v>
      </c>
      <c r="C212" s="25" t="s">
        <v>120</v>
      </c>
      <c r="D212" s="12">
        <v>10</v>
      </c>
      <c r="E212" s="14"/>
      <c r="F212" s="7" t="str">
        <f t="shared" si="36"/>
        <v>X</v>
      </c>
      <c r="G212" s="7">
        <f t="shared" si="37"/>
        <v>10</v>
      </c>
      <c r="H212" s="16">
        <f t="shared" si="38"/>
        <v>10</v>
      </c>
      <c r="I212" s="11" t="str">
        <f t="shared" si="39"/>
        <v>X</v>
      </c>
      <c r="J212" s="39" t="str">
        <f t="shared" si="40"/>
        <v>X</v>
      </c>
      <c r="K212" s="39" t="str">
        <f t="shared" si="33"/>
        <v>X</v>
      </c>
      <c r="L212" s="39" t="str">
        <f t="shared" si="34"/>
        <v>X</v>
      </c>
      <c r="M212" s="39" t="str">
        <f t="shared" si="41"/>
        <v>X</v>
      </c>
      <c r="N212" s="42">
        <v>1</v>
      </c>
      <c r="O212" s="8">
        <v>0</v>
      </c>
      <c r="P212" s="9">
        <v>0</v>
      </c>
      <c r="Q212" s="9">
        <v>0</v>
      </c>
      <c r="R212" s="8">
        <v>0</v>
      </c>
      <c r="S212" s="9">
        <v>0</v>
      </c>
      <c r="T212" s="9">
        <v>0</v>
      </c>
      <c r="U212" s="8">
        <v>0</v>
      </c>
      <c r="V212" s="9">
        <v>0</v>
      </c>
      <c r="W212" s="9">
        <v>0</v>
      </c>
      <c r="X212" s="9">
        <v>0</v>
      </c>
      <c r="Y212" s="8">
        <v>0</v>
      </c>
      <c r="Z212" s="9">
        <v>0</v>
      </c>
      <c r="AA212" s="8"/>
      <c r="AC212" s="8"/>
      <c r="AJ212" s="9">
        <f t="shared" si="42"/>
        <v>-1</v>
      </c>
      <c r="AK212" s="7">
        <v>3.8</v>
      </c>
      <c r="AO212" s="8"/>
      <c r="AQ212" s="31"/>
      <c r="AT212" s="31"/>
      <c r="AU212" s="21">
        <v>1993</v>
      </c>
      <c r="AV212" s="23">
        <f t="shared" si="35"/>
        <v>3.2995072987004876</v>
      </c>
      <c r="BB212" s="18"/>
      <c r="BD212" s="54"/>
      <c r="BF212" s="18"/>
      <c r="BH212" s="18"/>
      <c r="BJ212" s="18"/>
      <c r="BK212" s="18" t="s">
        <v>289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 s="18">
        <v>1</v>
      </c>
      <c r="BS212">
        <v>0</v>
      </c>
      <c r="BT212">
        <v>0</v>
      </c>
      <c r="BU212" s="18">
        <v>1</v>
      </c>
      <c r="BV212" t="s">
        <v>397</v>
      </c>
      <c r="BW212" t="s">
        <v>397</v>
      </c>
      <c r="CB212" s="18"/>
      <c r="CD212" s="18"/>
      <c r="CE212" s="18"/>
      <c r="CH212" s="18"/>
      <c r="CJ212" s="18"/>
      <c r="CU212" s="18"/>
      <c r="CV212" t="s">
        <v>397</v>
      </c>
      <c r="CW212" t="s">
        <v>397</v>
      </c>
      <c r="CX212" t="s">
        <v>397</v>
      </c>
      <c r="CY212" s="25" t="s">
        <v>397</v>
      </c>
    </row>
    <row r="213" spans="1:103" x14ac:dyDescent="0.25">
      <c r="A213">
        <v>215</v>
      </c>
      <c r="B213">
        <v>33</v>
      </c>
      <c r="C213" s="25" t="s">
        <v>264</v>
      </c>
      <c r="D213" s="12">
        <v>9.3000000000000007</v>
      </c>
      <c r="E213" s="14"/>
      <c r="F213" s="7" t="str">
        <f t="shared" si="36"/>
        <v>X</v>
      </c>
      <c r="G213" s="7">
        <f t="shared" si="37"/>
        <v>9.3000000000000007</v>
      </c>
      <c r="H213" s="16">
        <f t="shared" si="38"/>
        <v>9.3000000000000007</v>
      </c>
      <c r="I213" s="11" t="str">
        <f t="shared" si="39"/>
        <v>X</v>
      </c>
      <c r="J213" s="39" t="str">
        <f t="shared" si="40"/>
        <v>X</v>
      </c>
      <c r="K213" s="39" t="str">
        <f t="shared" si="33"/>
        <v>X</v>
      </c>
      <c r="L213" s="39" t="str">
        <f t="shared" si="34"/>
        <v>X</v>
      </c>
      <c r="M213" s="39" t="str">
        <f t="shared" si="41"/>
        <v>X</v>
      </c>
      <c r="N213" s="42">
        <v>1</v>
      </c>
      <c r="O213" s="8">
        <v>0</v>
      </c>
      <c r="P213" s="9">
        <v>0</v>
      </c>
      <c r="Q213" s="9">
        <v>0</v>
      </c>
      <c r="R213" s="8">
        <v>0</v>
      </c>
      <c r="S213" s="9">
        <v>0</v>
      </c>
      <c r="T213" s="9">
        <v>0</v>
      </c>
      <c r="U213" s="8">
        <v>0</v>
      </c>
      <c r="V213" s="9">
        <v>0</v>
      </c>
      <c r="W213" s="9">
        <v>0</v>
      </c>
      <c r="X213" s="9">
        <v>0</v>
      </c>
      <c r="Y213" s="8">
        <v>0</v>
      </c>
      <c r="Z213" s="9">
        <v>0</v>
      </c>
      <c r="AA213" s="8"/>
      <c r="AC213" s="8"/>
      <c r="AJ213" s="9">
        <f t="shared" si="42"/>
        <v>-1</v>
      </c>
      <c r="AK213" s="7">
        <v>2.1</v>
      </c>
      <c r="AO213" s="8"/>
      <c r="AQ213" s="31"/>
      <c r="AT213" s="31"/>
      <c r="AU213" s="21">
        <v>1989</v>
      </c>
      <c r="AV213" s="23">
        <f t="shared" si="35"/>
        <v>3.2986347831244354</v>
      </c>
      <c r="BB213" s="18"/>
      <c r="BD213" s="54"/>
      <c r="BF213" s="18"/>
      <c r="BH213" s="18"/>
      <c r="BJ213" s="18"/>
      <c r="BK213" s="18" t="s">
        <v>263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 s="18">
        <v>1</v>
      </c>
      <c r="BS213">
        <v>0</v>
      </c>
      <c r="BT213">
        <v>1</v>
      </c>
      <c r="BU213" s="18">
        <v>0</v>
      </c>
      <c r="BV213" t="s">
        <v>397</v>
      </c>
      <c r="BW213" t="s">
        <v>397</v>
      </c>
      <c r="CB213" s="18"/>
      <c r="CD213" s="18"/>
      <c r="CE213" s="18"/>
      <c r="CH213" s="18"/>
      <c r="CJ213" s="18"/>
      <c r="CU213" s="18"/>
      <c r="CV213" t="s">
        <v>397</v>
      </c>
      <c r="CW213" t="s">
        <v>397</v>
      </c>
      <c r="CX213" t="s">
        <v>397</v>
      </c>
      <c r="CY213" s="25" t="s">
        <v>397</v>
      </c>
    </row>
    <row r="214" spans="1:103" x14ac:dyDescent="0.25">
      <c r="A214">
        <v>216</v>
      </c>
      <c r="B214">
        <v>34</v>
      </c>
      <c r="C214" s="25" t="s">
        <v>16</v>
      </c>
      <c r="D214" s="12">
        <v>8</v>
      </c>
      <c r="E214" s="14"/>
      <c r="F214" s="7" t="str">
        <f t="shared" si="36"/>
        <v>X</v>
      </c>
      <c r="G214" s="7">
        <f t="shared" si="37"/>
        <v>8</v>
      </c>
      <c r="H214" s="16">
        <f t="shared" si="38"/>
        <v>8</v>
      </c>
      <c r="I214" s="11" t="str">
        <f t="shared" si="39"/>
        <v>X</v>
      </c>
      <c r="J214" s="39" t="str">
        <f t="shared" si="40"/>
        <v>X</v>
      </c>
      <c r="K214" s="39" t="str">
        <f t="shared" si="33"/>
        <v>X</v>
      </c>
      <c r="L214" s="39" t="str">
        <f t="shared" si="34"/>
        <v>X</v>
      </c>
      <c r="M214" s="39" t="str">
        <f t="shared" si="41"/>
        <v>X</v>
      </c>
      <c r="N214" s="42">
        <v>1</v>
      </c>
      <c r="O214" s="8">
        <v>0</v>
      </c>
      <c r="P214" s="9">
        <v>0</v>
      </c>
      <c r="Q214" s="9">
        <v>0</v>
      </c>
      <c r="R214" s="8">
        <v>0</v>
      </c>
      <c r="S214" s="9">
        <v>0</v>
      </c>
      <c r="T214" s="9">
        <v>0</v>
      </c>
      <c r="U214" s="8">
        <v>0</v>
      </c>
      <c r="V214" s="9">
        <v>0</v>
      </c>
      <c r="W214" s="9">
        <v>0</v>
      </c>
      <c r="X214" s="9">
        <v>0</v>
      </c>
      <c r="Y214" s="8">
        <v>0</v>
      </c>
      <c r="Z214" s="9">
        <v>0</v>
      </c>
      <c r="AA214" s="8"/>
      <c r="AC214" s="8"/>
      <c r="AJ214" s="9">
        <f t="shared" si="42"/>
        <v>-1</v>
      </c>
      <c r="AK214" s="7">
        <v>11.2</v>
      </c>
      <c r="AO214" s="8"/>
      <c r="AQ214" s="31"/>
      <c r="AT214" s="31"/>
      <c r="AU214" s="21">
        <v>1989</v>
      </c>
      <c r="AV214" s="23">
        <f t="shared" si="35"/>
        <v>3.2986347831244354</v>
      </c>
      <c r="BB214" s="18"/>
      <c r="BD214" s="54"/>
      <c r="BF214" s="18"/>
      <c r="BH214" s="18"/>
      <c r="BJ214" s="18"/>
      <c r="BK214" s="18" t="s">
        <v>11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 s="18">
        <v>0</v>
      </c>
      <c r="BS214">
        <v>1</v>
      </c>
      <c r="BT214">
        <v>0</v>
      </c>
      <c r="BU214" s="18">
        <v>0</v>
      </c>
      <c r="BV214" t="s">
        <v>397</v>
      </c>
      <c r="BW214" t="s">
        <v>397</v>
      </c>
      <c r="CB214" s="18"/>
      <c r="CD214" s="18"/>
      <c r="CE214" s="18"/>
      <c r="CH214" s="18"/>
      <c r="CJ214" s="18"/>
      <c r="CU214" s="18"/>
      <c r="CV214" t="s">
        <v>397</v>
      </c>
      <c r="CW214" t="s">
        <v>397</v>
      </c>
      <c r="CX214" t="s">
        <v>397</v>
      </c>
      <c r="CY214" s="25" t="s">
        <v>397</v>
      </c>
    </row>
    <row r="215" spans="1:103" x14ac:dyDescent="0.25">
      <c r="A215">
        <v>217</v>
      </c>
      <c r="B215">
        <v>34</v>
      </c>
      <c r="C215" s="25" t="s">
        <v>16</v>
      </c>
      <c r="D215" s="12">
        <v>7.7</v>
      </c>
      <c r="E215" s="14"/>
      <c r="F215" s="7" t="str">
        <f t="shared" si="36"/>
        <v>X</v>
      </c>
      <c r="G215" s="7">
        <f t="shared" si="37"/>
        <v>7.7</v>
      </c>
      <c r="H215" s="16">
        <f t="shared" si="38"/>
        <v>7.7</v>
      </c>
      <c r="I215" s="11" t="str">
        <f t="shared" si="39"/>
        <v>X</v>
      </c>
      <c r="J215" s="39" t="str">
        <f t="shared" si="40"/>
        <v>X</v>
      </c>
      <c r="K215" s="39" t="str">
        <f t="shared" si="33"/>
        <v>X</v>
      </c>
      <c r="L215" s="39" t="str">
        <f t="shared" si="34"/>
        <v>X</v>
      </c>
      <c r="M215" s="39" t="str">
        <f t="shared" si="41"/>
        <v>X</v>
      </c>
      <c r="N215" s="42">
        <v>1</v>
      </c>
      <c r="O215" s="8">
        <v>0</v>
      </c>
      <c r="P215" s="9">
        <v>0</v>
      </c>
      <c r="Q215" s="9">
        <v>0</v>
      </c>
      <c r="R215" s="8">
        <v>0</v>
      </c>
      <c r="S215" s="9">
        <v>0</v>
      </c>
      <c r="T215" s="9">
        <v>0</v>
      </c>
      <c r="U215" s="8">
        <v>0</v>
      </c>
      <c r="V215" s="9">
        <v>0</v>
      </c>
      <c r="W215" s="9">
        <v>0</v>
      </c>
      <c r="X215" s="9">
        <v>0</v>
      </c>
      <c r="Y215" s="8">
        <v>0</v>
      </c>
      <c r="Z215" s="9">
        <v>0</v>
      </c>
      <c r="AA215" s="8"/>
      <c r="AC215" s="8"/>
      <c r="AJ215" s="9">
        <f t="shared" si="42"/>
        <v>-1</v>
      </c>
      <c r="AK215" s="7">
        <v>8.5</v>
      </c>
      <c r="AO215" s="8"/>
      <c r="AQ215" s="31"/>
      <c r="AT215" s="31"/>
      <c r="AU215" s="21">
        <v>1988</v>
      </c>
      <c r="AV215" s="23">
        <f t="shared" si="35"/>
        <v>3.2984163800612945</v>
      </c>
      <c r="BB215" s="18"/>
      <c r="BD215" s="54"/>
      <c r="BF215" s="18"/>
      <c r="BH215" s="18"/>
      <c r="BJ215" s="18"/>
      <c r="BK215" s="18" t="s">
        <v>113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 s="18">
        <v>0</v>
      </c>
      <c r="BS215">
        <v>1</v>
      </c>
      <c r="BT215">
        <v>0</v>
      </c>
      <c r="BU215" s="18">
        <v>0</v>
      </c>
      <c r="BV215" t="s">
        <v>397</v>
      </c>
      <c r="BW215" t="s">
        <v>397</v>
      </c>
      <c r="CB215" s="18"/>
      <c r="CD215" s="18"/>
      <c r="CE215" s="18"/>
      <c r="CH215" s="18"/>
      <c r="CJ215" s="18"/>
      <c r="CU215" s="18"/>
      <c r="CV215" t="s">
        <v>397</v>
      </c>
      <c r="CW215" t="s">
        <v>397</v>
      </c>
      <c r="CX215" t="s">
        <v>397</v>
      </c>
      <c r="CY215" s="25" t="s">
        <v>397</v>
      </c>
    </row>
    <row r="216" spans="1:103" x14ac:dyDescent="0.25">
      <c r="A216">
        <v>218</v>
      </c>
      <c r="B216">
        <v>34</v>
      </c>
      <c r="C216" s="25" t="s">
        <v>16</v>
      </c>
      <c r="D216" s="12">
        <v>7.9</v>
      </c>
      <c r="E216" s="14"/>
      <c r="F216" s="7" t="str">
        <f t="shared" si="36"/>
        <v>X</v>
      </c>
      <c r="G216" s="7">
        <f t="shared" si="37"/>
        <v>7.9</v>
      </c>
      <c r="H216" s="16">
        <f t="shared" si="38"/>
        <v>7.9</v>
      </c>
      <c r="I216" s="11" t="str">
        <f t="shared" si="39"/>
        <v>X</v>
      </c>
      <c r="J216" s="39" t="str">
        <f t="shared" si="40"/>
        <v>X</v>
      </c>
      <c r="K216" s="39" t="str">
        <f t="shared" si="33"/>
        <v>X</v>
      </c>
      <c r="L216" s="39" t="str">
        <f t="shared" si="34"/>
        <v>X</v>
      </c>
      <c r="M216" s="39" t="str">
        <f t="shared" si="41"/>
        <v>X</v>
      </c>
      <c r="N216" s="42">
        <v>1</v>
      </c>
      <c r="O216" s="8">
        <v>0</v>
      </c>
      <c r="P216" s="9">
        <v>0</v>
      </c>
      <c r="Q216" s="9">
        <v>0</v>
      </c>
      <c r="R216" s="8">
        <v>0</v>
      </c>
      <c r="S216" s="9">
        <v>0</v>
      </c>
      <c r="T216" s="9">
        <v>0</v>
      </c>
      <c r="U216" s="8">
        <v>0</v>
      </c>
      <c r="V216" s="9">
        <v>0</v>
      </c>
      <c r="W216" s="9">
        <v>0</v>
      </c>
      <c r="X216" s="9">
        <v>0</v>
      </c>
      <c r="Y216" s="8">
        <v>0</v>
      </c>
      <c r="Z216" s="9">
        <v>0</v>
      </c>
      <c r="AA216" s="8"/>
      <c r="AC216" s="8"/>
      <c r="AJ216" s="9">
        <f t="shared" si="42"/>
        <v>-1</v>
      </c>
      <c r="AK216" s="7">
        <v>7.9</v>
      </c>
      <c r="AO216" s="8"/>
      <c r="AQ216" s="31"/>
      <c r="AT216" s="31"/>
      <c r="AU216" s="21">
        <v>1985</v>
      </c>
      <c r="AV216" s="23">
        <f t="shared" si="35"/>
        <v>3.2977605110991339</v>
      </c>
      <c r="BB216" s="18"/>
      <c r="BD216" s="54"/>
      <c r="BF216" s="18"/>
      <c r="BH216" s="18"/>
      <c r="BJ216" s="18"/>
      <c r="BK216" s="18" t="s">
        <v>132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 s="18">
        <v>0</v>
      </c>
      <c r="BS216">
        <v>1</v>
      </c>
      <c r="BT216">
        <v>0</v>
      </c>
      <c r="BU216" s="18">
        <v>0</v>
      </c>
      <c r="BV216" t="s">
        <v>397</v>
      </c>
      <c r="BW216" t="s">
        <v>397</v>
      </c>
      <c r="CB216" s="18"/>
      <c r="CD216" s="18"/>
      <c r="CE216" s="18"/>
      <c r="CH216" s="18"/>
      <c r="CJ216" s="18"/>
      <c r="CU216" s="18"/>
      <c r="CV216" t="s">
        <v>397</v>
      </c>
      <c r="CW216" t="s">
        <v>397</v>
      </c>
      <c r="CX216" t="s">
        <v>397</v>
      </c>
      <c r="CY216" s="25" t="s">
        <v>397</v>
      </c>
    </row>
    <row r="217" spans="1:103" x14ac:dyDescent="0.25">
      <c r="A217">
        <v>219</v>
      </c>
      <c r="B217">
        <v>34</v>
      </c>
      <c r="C217" s="25" t="s">
        <v>16</v>
      </c>
      <c r="D217" s="12">
        <v>4.4000000000000004</v>
      </c>
      <c r="E217" s="14"/>
      <c r="F217" s="7" t="str">
        <f t="shared" si="36"/>
        <v>X</v>
      </c>
      <c r="G217" s="7">
        <f t="shared" si="37"/>
        <v>4.4000000000000004</v>
      </c>
      <c r="H217" s="16">
        <f t="shared" si="38"/>
        <v>4.4000000000000004</v>
      </c>
      <c r="I217" s="11" t="str">
        <f t="shared" si="39"/>
        <v>X</v>
      </c>
      <c r="J217" s="39" t="str">
        <f t="shared" si="40"/>
        <v>X</v>
      </c>
      <c r="K217" s="39" t="str">
        <f t="shared" si="33"/>
        <v>X</v>
      </c>
      <c r="L217" s="39" t="str">
        <f t="shared" si="34"/>
        <v>X</v>
      </c>
      <c r="M217" s="39" t="str">
        <f t="shared" si="41"/>
        <v>X</v>
      </c>
      <c r="N217" s="42">
        <v>1</v>
      </c>
      <c r="O217" s="8">
        <v>0</v>
      </c>
      <c r="P217" s="9">
        <v>0</v>
      </c>
      <c r="Q217" s="9">
        <v>0</v>
      </c>
      <c r="R217" s="8">
        <v>0</v>
      </c>
      <c r="S217" s="9">
        <v>0</v>
      </c>
      <c r="T217" s="9">
        <v>0</v>
      </c>
      <c r="U217" s="8">
        <v>0</v>
      </c>
      <c r="V217" s="9">
        <v>0</v>
      </c>
      <c r="W217" s="9">
        <v>0</v>
      </c>
      <c r="X217" s="9">
        <v>0</v>
      </c>
      <c r="Y217" s="8">
        <v>0</v>
      </c>
      <c r="Z217" s="9">
        <v>0</v>
      </c>
      <c r="AA217" s="8"/>
      <c r="AC217" s="8"/>
      <c r="AJ217" s="9">
        <f t="shared" si="42"/>
        <v>-1</v>
      </c>
      <c r="AK217" s="7">
        <v>9</v>
      </c>
      <c r="AO217" s="8"/>
      <c r="AQ217" s="31"/>
      <c r="AT217" s="31"/>
      <c r="AU217" s="21">
        <v>1978</v>
      </c>
      <c r="AV217" s="23">
        <f t="shared" si="35"/>
        <v>3.2962262872611605</v>
      </c>
      <c r="BB217" s="18"/>
      <c r="BD217" s="54"/>
      <c r="BF217" s="18"/>
      <c r="BH217" s="18"/>
      <c r="BJ217" s="18"/>
      <c r="BK217" s="18" t="s">
        <v>160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 s="18">
        <v>0</v>
      </c>
      <c r="BS217">
        <v>1</v>
      </c>
      <c r="BT217">
        <v>0</v>
      </c>
      <c r="BU217" s="18">
        <v>0</v>
      </c>
      <c r="BV217" t="s">
        <v>397</v>
      </c>
      <c r="BW217" t="s">
        <v>397</v>
      </c>
      <c r="CB217" s="18"/>
      <c r="CD217" s="18"/>
      <c r="CE217" s="18"/>
      <c r="CH217" s="18"/>
      <c r="CJ217" s="18"/>
      <c r="CU217" s="18"/>
      <c r="CV217" t="s">
        <v>397</v>
      </c>
      <c r="CW217" t="s">
        <v>397</v>
      </c>
      <c r="CX217" t="s">
        <v>397</v>
      </c>
      <c r="CY217" s="25" t="s">
        <v>397</v>
      </c>
    </row>
    <row r="218" spans="1:103" x14ac:dyDescent="0.25">
      <c r="A218">
        <v>220</v>
      </c>
      <c r="B218">
        <v>34</v>
      </c>
      <c r="C218" s="25" t="s">
        <v>16</v>
      </c>
      <c r="D218" s="12">
        <v>13.2</v>
      </c>
      <c r="E218" s="14"/>
      <c r="F218" s="7" t="str">
        <f t="shared" si="36"/>
        <v>X</v>
      </c>
      <c r="G218" s="7">
        <f t="shared" si="37"/>
        <v>13.2</v>
      </c>
      <c r="H218" s="16">
        <f t="shared" si="38"/>
        <v>13.2</v>
      </c>
      <c r="I218" s="11" t="str">
        <f t="shared" si="39"/>
        <v>X</v>
      </c>
      <c r="J218" s="39" t="str">
        <f t="shared" si="40"/>
        <v>X</v>
      </c>
      <c r="K218" s="39" t="str">
        <f t="shared" si="33"/>
        <v>X</v>
      </c>
      <c r="L218" s="39" t="str">
        <f t="shared" si="34"/>
        <v>X</v>
      </c>
      <c r="M218" s="39" t="str">
        <f t="shared" si="41"/>
        <v>X</v>
      </c>
      <c r="N218" s="42">
        <v>1</v>
      </c>
      <c r="O218" s="8">
        <v>0</v>
      </c>
      <c r="P218" s="9">
        <v>0</v>
      </c>
      <c r="Q218" s="9">
        <v>0</v>
      </c>
      <c r="R218" s="8">
        <v>0</v>
      </c>
      <c r="S218" s="9">
        <v>0</v>
      </c>
      <c r="T218" s="9">
        <v>0</v>
      </c>
      <c r="U218" s="8">
        <v>0</v>
      </c>
      <c r="V218" s="9">
        <v>0</v>
      </c>
      <c r="W218" s="9">
        <v>0</v>
      </c>
      <c r="X218" s="9">
        <v>0</v>
      </c>
      <c r="Y218" s="8">
        <v>0</v>
      </c>
      <c r="Z218" s="9">
        <v>0</v>
      </c>
      <c r="AA218" s="8"/>
      <c r="AC218" s="8"/>
      <c r="AJ218" s="9">
        <f t="shared" si="42"/>
        <v>-1</v>
      </c>
      <c r="AK218" s="7">
        <v>9.6999999999999993</v>
      </c>
      <c r="AO218" s="8"/>
      <c r="AQ218" s="31"/>
      <c r="AT218" s="31"/>
      <c r="AU218" s="21">
        <v>1988</v>
      </c>
      <c r="AV218" s="23">
        <f t="shared" si="35"/>
        <v>3.2984163800612945</v>
      </c>
      <c r="BB218" s="18"/>
      <c r="BD218" s="54"/>
      <c r="BF218" s="18"/>
      <c r="BH218" s="18"/>
      <c r="BJ218" s="18"/>
      <c r="BK218" s="18" t="s">
        <v>160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 s="18">
        <v>0</v>
      </c>
      <c r="BS218">
        <v>1</v>
      </c>
      <c r="BT218">
        <v>0</v>
      </c>
      <c r="BU218" s="18">
        <v>0</v>
      </c>
      <c r="BV218" t="s">
        <v>397</v>
      </c>
      <c r="BW218" t="s">
        <v>397</v>
      </c>
      <c r="CB218" s="18"/>
      <c r="CD218" s="18"/>
      <c r="CE218" s="18"/>
      <c r="CH218" s="18"/>
      <c r="CJ218" s="18"/>
      <c r="CU218" s="18"/>
      <c r="CV218" t="s">
        <v>397</v>
      </c>
      <c r="CW218" t="s">
        <v>397</v>
      </c>
      <c r="CX218" t="s">
        <v>397</v>
      </c>
      <c r="CY218" s="25" t="s">
        <v>397</v>
      </c>
    </row>
    <row r="219" spans="1:103" x14ac:dyDescent="0.25">
      <c r="A219">
        <v>221</v>
      </c>
      <c r="B219">
        <v>34</v>
      </c>
      <c r="C219" s="25" t="s">
        <v>16</v>
      </c>
      <c r="D219" s="12">
        <v>5.7</v>
      </c>
      <c r="E219" s="14"/>
      <c r="F219" s="7" t="str">
        <f t="shared" si="36"/>
        <v>X</v>
      </c>
      <c r="G219" s="7">
        <f t="shared" si="37"/>
        <v>5.7</v>
      </c>
      <c r="H219" s="16">
        <f t="shared" si="38"/>
        <v>5.7</v>
      </c>
      <c r="I219" s="11" t="str">
        <f t="shared" si="39"/>
        <v>X</v>
      </c>
      <c r="J219" s="39" t="str">
        <f t="shared" si="40"/>
        <v>X</v>
      </c>
      <c r="K219" s="39" t="str">
        <f t="shared" si="33"/>
        <v>X</v>
      </c>
      <c r="L219" s="39" t="str">
        <f t="shared" si="34"/>
        <v>X</v>
      </c>
      <c r="M219" s="39" t="str">
        <f t="shared" si="41"/>
        <v>X</v>
      </c>
      <c r="N219" s="42">
        <v>1</v>
      </c>
      <c r="O219" s="8">
        <v>0</v>
      </c>
      <c r="P219" s="9">
        <v>0</v>
      </c>
      <c r="Q219" s="9">
        <v>0</v>
      </c>
      <c r="R219" s="8">
        <v>0</v>
      </c>
      <c r="S219" s="9">
        <v>0</v>
      </c>
      <c r="T219" s="9">
        <v>0</v>
      </c>
      <c r="U219" s="8">
        <v>0</v>
      </c>
      <c r="V219" s="9">
        <v>0</v>
      </c>
      <c r="W219" s="9">
        <v>0</v>
      </c>
      <c r="X219" s="9">
        <v>0</v>
      </c>
      <c r="Y219" s="8">
        <v>0</v>
      </c>
      <c r="Z219" s="9">
        <v>0</v>
      </c>
      <c r="AA219" s="8"/>
      <c r="AC219" s="8"/>
      <c r="AJ219" s="9">
        <f t="shared" si="42"/>
        <v>-1</v>
      </c>
      <c r="AK219" s="7">
        <v>10.1</v>
      </c>
      <c r="AO219" s="8"/>
      <c r="AQ219" s="31"/>
      <c r="AT219" s="31"/>
      <c r="AU219" s="21">
        <v>1988</v>
      </c>
      <c r="AV219" s="23">
        <f t="shared" si="35"/>
        <v>3.2984163800612945</v>
      </c>
      <c r="BB219" s="18"/>
      <c r="BD219" s="54"/>
      <c r="BF219" s="18"/>
      <c r="BH219" s="18"/>
      <c r="BJ219" s="18"/>
      <c r="BK219" s="18" t="s">
        <v>198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 s="18">
        <v>0</v>
      </c>
      <c r="BS219">
        <v>1</v>
      </c>
      <c r="BT219">
        <v>0</v>
      </c>
      <c r="BU219" s="18">
        <v>0</v>
      </c>
      <c r="BV219" t="s">
        <v>397</v>
      </c>
      <c r="BW219" t="s">
        <v>397</v>
      </c>
      <c r="CB219" s="18"/>
      <c r="CD219" s="18"/>
      <c r="CE219" s="18"/>
      <c r="CH219" s="18"/>
      <c r="CJ219" s="18"/>
      <c r="CU219" s="18"/>
      <c r="CV219" t="s">
        <v>397</v>
      </c>
      <c r="CW219" t="s">
        <v>397</v>
      </c>
      <c r="CX219" t="s">
        <v>397</v>
      </c>
      <c r="CY219" s="25" t="s">
        <v>397</v>
      </c>
    </row>
    <row r="220" spans="1:103" x14ac:dyDescent="0.25">
      <c r="A220">
        <v>222</v>
      </c>
      <c r="B220">
        <v>34</v>
      </c>
      <c r="C220" s="25" t="s">
        <v>16</v>
      </c>
      <c r="D220" s="12">
        <v>7.7</v>
      </c>
      <c r="E220" s="14"/>
      <c r="F220" s="7" t="str">
        <f t="shared" si="36"/>
        <v>X</v>
      </c>
      <c r="G220" s="7">
        <f t="shared" si="37"/>
        <v>7.7</v>
      </c>
      <c r="H220" s="16">
        <f t="shared" si="38"/>
        <v>7.7</v>
      </c>
      <c r="I220" s="11" t="str">
        <f t="shared" si="39"/>
        <v>X</v>
      </c>
      <c r="J220" s="39" t="str">
        <f t="shared" si="40"/>
        <v>X</v>
      </c>
      <c r="K220" s="39" t="str">
        <f t="shared" si="33"/>
        <v>X</v>
      </c>
      <c r="L220" s="39" t="str">
        <f t="shared" si="34"/>
        <v>X</v>
      </c>
      <c r="M220" s="39" t="str">
        <f t="shared" si="41"/>
        <v>X</v>
      </c>
      <c r="N220" s="42">
        <v>1</v>
      </c>
      <c r="O220" s="8">
        <v>0</v>
      </c>
      <c r="P220" s="9">
        <v>0</v>
      </c>
      <c r="Q220" s="9">
        <v>0</v>
      </c>
      <c r="R220" s="8">
        <v>0</v>
      </c>
      <c r="S220" s="9">
        <v>0</v>
      </c>
      <c r="T220" s="9">
        <v>0</v>
      </c>
      <c r="U220" s="8">
        <v>0</v>
      </c>
      <c r="V220" s="9">
        <v>0</v>
      </c>
      <c r="W220" s="9">
        <v>0</v>
      </c>
      <c r="X220" s="9">
        <v>0</v>
      </c>
      <c r="Y220" s="8">
        <v>0</v>
      </c>
      <c r="Z220" s="9">
        <v>0</v>
      </c>
      <c r="AA220" s="8"/>
      <c r="AC220" s="8"/>
      <c r="AJ220" s="9">
        <f t="shared" si="42"/>
        <v>-1</v>
      </c>
      <c r="AK220" s="7">
        <v>6.9</v>
      </c>
      <c r="AO220" s="8"/>
      <c r="AQ220" s="31"/>
      <c r="AT220" s="31"/>
      <c r="AU220" s="21">
        <v>1985</v>
      </c>
      <c r="AV220" s="23">
        <f t="shared" si="35"/>
        <v>3.2977605110991339</v>
      </c>
      <c r="BB220" s="18"/>
      <c r="BD220" s="54"/>
      <c r="BF220" s="18"/>
      <c r="BH220" s="18"/>
      <c r="BJ220" s="18"/>
      <c r="BK220" s="18" t="s">
        <v>260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 s="18">
        <v>0</v>
      </c>
      <c r="BS220">
        <v>1</v>
      </c>
      <c r="BT220">
        <v>0</v>
      </c>
      <c r="BU220" s="18">
        <v>0</v>
      </c>
      <c r="BV220" t="s">
        <v>397</v>
      </c>
      <c r="BW220" t="s">
        <v>397</v>
      </c>
      <c r="CB220" s="18"/>
      <c r="CD220" s="18"/>
      <c r="CE220" s="18"/>
      <c r="CH220" s="18"/>
      <c r="CJ220" s="18"/>
      <c r="CU220" s="18"/>
      <c r="CV220" t="s">
        <v>397</v>
      </c>
      <c r="CW220" t="s">
        <v>397</v>
      </c>
      <c r="CX220" t="s">
        <v>397</v>
      </c>
      <c r="CY220" s="25" t="s">
        <v>397</v>
      </c>
    </row>
    <row r="221" spans="1:103" x14ac:dyDescent="0.25">
      <c r="A221">
        <v>223</v>
      </c>
      <c r="B221">
        <v>35</v>
      </c>
      <c r="C221" s="25" t="s">
        <v>290</v>
      </c>
      <c r="D221" s="12">
        <v>7.2</v>
      </c>
      <c r="E221" s="14"/>
      <c r="F221" s="7" t="str">
        <f t="shared" si="36"/>
        <v>X</v>
      </c>
      <c r="G221" s="7">
        <f t="shared" si="37"/>
        <v>7.2</v>
      </c>
      <c r="H221" s="16">
        <f t="shared" si="38"/>
        <v>7.2</v>
      </c>
      <c r="I221" s="11" t="str">
        <f t="shared" si="39"/>
        <v>X</v>
      </c>
      <c r="J221" s="39" t="str">
        <f t="shared" si="40"/>
        <v>X</v>
      </c>
      <c r="K221" s="39" t="str">
        <f t="shared" si="33"/>
        <v>X</v>
      </c>
      <c r="L221" s="39" t="str">
        <f t="shared" si="34"/>
        <v>X</v>
      </c>
      <c r="M221" s="39" t="str">
        <f t="shared" si="41"/>
        <v>X</v>
      </c>
      <c r="N221" s="42">
        <v>1</v>
      </c>
      <c r="O221" s="8">
        <v>0</v>
      </c>
      <c r="P221" s="9">
        <v>0</v>
      </c>
      <c r="Q221" s="9">
        <v>0</v>
      </c>
      <c r="R221" s="8">
        <v>0</v>
      </c>
      <c r="S221" s="9">
        <v>0</v>
      </c>
      <c r="T221" s="9">
        <v>0</v>
      </c>
      <c r="U221" s="8">
        <v>0</v>
      </c>
      <c r="V221" s="9">
        <v>0</v>
      </c>
      <c r="W221" s="9">
        <v>0</v>
      </c>
      <c r="X221" s="9">
        <v>0</v>
      </c>
      <c r="Y221" s="8">
        <v>0</v>
      </c>
      <c r="Z221" s="9">
        <v>0</v>
      </c>
      <c r="AA221" s="8"/>
      <c r="AC221" s="8"/>
      <c r="AJ221" s="9">
        <f t="shared" si="42"/>
        <v>-1</v>
      </c>
      <c r="AK221" s="7">
        <v>5</v>
      </c>
      <c r="AO221" s="8"/>
      <c r="AQ221" s="31"/>
      <c r="AT221" s="31"/>
      <c r="AU221" s="21">
        <v>2003</v>
      </c>
      <c r="AV221" s="23">
        <f t="shared" si="35"/>
        <v>3.3016809492935764</v>
      </c>
      <c r="BB221" s="18"/>
      <c r="BD221" s="54"/>
      <c r="BF221" s="18"/>
      <c r="BH221" s="18"/>
      <c r="BJ221" s="18"/>
      <c r="BK221" s="18" t="s">
        <v>289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s="18">
        <v>1</v>
      </c>
      <c r="BS221">
        <v>0</v>
      </c>
      <c r="BT221">
        <v>0</v>
      </c>
      <c r="BU221" s="18">
        <v>1</v>
      </c>
      <c r="BV221" t="s">
        <v>397</v>
      </c>
      <c r="BW221" t="s">
        <v>397</v>
      </c>
      <c r="CB221" s="18"/>
      <c r="CD221" s="18"/>
      <c r="CE221" s="18"/>
      <c r="CH221" s="18"/>
      <c r="CJ221" s="18"/>
      <c r="CU221" s="18"/>
      <c r="CV221" t="s">
        <v>397</v>
      </c>
      <c r="CW221" t="s">
        <v>397</v>
      </c>
      <c r="CX221" t="s">
        <v>397</v>
      </c>
      <c r="CY221" s="25" t="s">
        <v>397</v>
      </c>
    </row>
    <row r="222" spans="1:103" x14ac:dyDescent="0.25">
      <c r="A222">
        <v>224</v>
      </c>
      <c r="B222">
        <v>35</v>
      </c>
      <c r="C222" s="25" t="s">
        <v>290</v>
      </c>
      <c r="D222" s="12">
        <v>5.8</v>
      </c>
      <c r="E222" s="14"/>
      <c r="F222" s="7" t="str">
        <f t="shared" si="36"/>
        <v>X</v>
      </c>
      <c r="G222" s="7">
        <f t="shared" si="37"/>
        <v>5.8</v>
      </c>
      <c r="H222" s="16">
        <f t="shared" si="38"/>
        <v>5.8</v>
      </c>
      <c r="I222" s="11" t="str">
        <f t="shared" si="39"/>
        <v>X</v>
      </c>
      <c r="J222" s="39" t="str">
        <f t="shared" si="40"/>
        <v>X</v>
      </c>
      <c r="K222" s="39" t="str">
        <f t="shared" si="33"/>
        <v>X</v>
      </c>
      <c r="L222" s="39" t="str">
        <f t="shared" si="34"/>
        <v>X</v>
      </c>
      <c r="M222" s="39" t="str">
        <f t="shared" si="41"/>
        <v>X</v>
      </c>
      <c r="N222" s="42">
        <v>1</v>
      </c>
      <c r="O222" s="8">
        <v>0</v>
      </c>
      <c r="P222" s="9">
        <v>0</v>
      </c>
      <c r="Q222" s="9">
        <v>0</v>
      </c>
      <c r="R222" s="8">
        <v>0</v>
      </c>
      <c r="S222" s="9">
        <v>0</v>
      </c>
      <c r="T222" s="9">
        <v>0</v>
      </c>
      <c r="U222" s="8">
        <v>0</v>
      </c>
      <c r="V222" s="9">
        <v>0</v>
      </c>
      <c r="W222" s="9">
        <v>0</v>
      </c>
      <c r="X222" s="9">
        <v>0</v>
      </c>
      <c r="Y222" s="8">
        <v>0</v>
      </c>
      <c r="Z222" s="9">
        <v>0</v>
      </c>
      <c r="AA222" s="8"/>
      <c r="AC222" s="8"/>
      <c r="AJ222" s="9">
        <f t="shared" si="42"/>
        <v>-1</v>
      </c>
      <c r="AK222" s="7">
        <v>6.4</v>
      </c>
      <c r="AO222" s="8"/>
      <c r="AQ222" s="31"/>
      <c r="AT222" s="31"/>
      <c r="AU222" s="21">
        <v>2006</v>
      </c>
      <c r="AV222" s="23">
        <f t="shared" si="35"/>
        <v>3.3023309286843991</v>
      </c>
      <c r="BB222" s="18"/>
      <c r="BD222" s="54"/>
      <c r="BF222" s="18"/>
      <c r="BH222" s="18"/>
      <c r="BJ222" s="18"/>
      <c r="BK222" s="18" t="s">
        <v>289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s="18">
        <v>1</v>
      </c>
      <c r="BS222">
        <v>0</v>
      </c>
      <c r="BT222">
        <v>0</v>
      </c>
      <c r="BU222" s="18">
        <v>1</v>
      </c>
      <c r="BV222" t="s">
        <v>397</v>
      </c>
      <c r="BW222" t="s">
        <v>397</v>
      </c>
      <c r="CB222" s="18"/>
      <c r="CD222" s="18"/>
      <c r="CE222" s="18"/>
      <c r="CH222" s="18"/>
      <c r="CJ222" s="18"/>
      <c r="CU222" s="18"/>
      <c r="CV222" t="s">
        <v>397</v>
      </c>
      <c r="CW222" t="s">
        <v>397</v>
      </c>
      <c r="CX222" t="s">
        <v>397</v>
      </c>
      <c r="CY222" s="25" t="s">
        <v>397</v>
      </c>
    </row>
    <row r="223" spans="1:103" x14ac:dyDescent="0.25">
      <c r="A223">
        <v>225</v>
      </c>
      <c r="B223">
        <v>35</v>
      </c>
      <c r="C223" s="25" t="s">
        <v>290</v>
      </c>
      <c r="D223" s="12">
        <v>1.4</v>
      </c>
      <c r="E223" s="14"/>
      <c r="F223" s="7" t="str">
        <f t="shared" si="36"/>
        <v>X</v>
      </c>
      <c r="G223" s="7">
        <f t="shared" si="37"/>
        <v>1.4</v>
      </c>
      <c r="H223" s="16">
        <f t="shared" si="38"/>
        <v>1.4</v>
      </c>
      <c r="I223" s="11" t="str">
        <f t="shared" si="39"/>
        <v>X</v>
      </c>
      <c r="J223" s="39" t="str">
        <f t="shared" si="40"/>
        <v>X</v>
      </c>
      <c r="K223" s="39" t="str">
        <f t="shared" si="33"/>
        <v>X</v>
      </c>
      <c r="L223" s="39" t="str">
        <f t="shared" si="34"/>
        <v>X</v>
      </c>
      <c r="M223" s="39" t="str">
        <f t="shared" si="41"/>
        <v>X</v>
      </c>
      <c r="N223" s="42">
        <v>0</v>
      </c>
      <c r="O223" s="8">
        <v>1</v>
      </c>
      <c r="P223" s="9">
        <v>0</v>
      </c>
      <c r="Q223" s="9">
        <v>0</v>
      </c>
      <c r="R223" s="8">
        <v>0</v>
      </c>
      <c r="S223" s="9">
        <v>0</v>
      </c>
      <c r="T223" s="9">
        <v>0</v>
      </c>
      <c r="U223" s="8">
        <v>0</v>
      </c>
      <c r="V223" s="9">
        <v>0</v>
      </c>
      <c r="W223" s="9">
        <v>0</v>
      </c>
      <c r="X223" s="9">
        <v>0</v>
      </c>
      <c r="Y223" s="8">
        <v>0</v>
      </c>
      <c r="Z223" s="9">
        <v>0</v>
      </c>
      <c r="AA223" s="8"/>
      <c r="AC223" s="8"/>
      <c r="AJ223" s="9">
        <f t="shared" si="42"/>
        <v>-1</v>
      </c>
      <c r="AK223" s="7">
        <v>5</v>
      </c>
      <c r="AO223" s="8"/>
      <c r="AQ223" s="31"/>
      <c r="AT223" s="31"/>
      <c r="AU223" s="21">
        <v>2003</v>
      </c>
      <c r="AV223" s="23">
        <f t="shared" si="35"/>
        <v>3.3016809492935764</v>
      </c>
      <c r="BB223" s="18"/>
      <c r="BD223" s="54"/>
      <c r="BF223" s="18"/>
      <c r="BH223" s="18"/>
      <c r="BJ223" s="18"/>
      <c r="BK223" s="18" t="s">
        <v>289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 s="18">
        <v>1</v>
      </c>
      <c r="BS223">
        <v>0</v>
      </c>
      <c r="BT223">
        <v>0</v>
      </c>
      <c r="BU223" s="18">
        <v>1</v>
      </c>
      <c r="BV223" t="s">
        <v>397</v>
      </c>
      <c r="BW223" t="s">
        <v>397</v>
      </c>
      <c r="CB223" s="18"/>
      <c r="CD223" s="18"/>
      <c r="CE223" s="18"/>
      <c r="CH223" s="18"/>
      <c r="CJ223" s="18"/>
      <c r="CU223" s="18"/>
      <c r="CV223" t="s">
        <v>397</v>
      </c>
      <c r="CW223" t="s">
        <v>397</v>
      </c>
      <c r="CX223" t="s">
        <v>397</v>
      </c>
      <c r="CY223" s="25" t="s">
        <v>397</v>
      </c>
    </row>
    <row r="224" spans="1:103" x14ac:dyDescent="0.25">
      <c r="A224">
        <v>226</v>
      </c>
      <c r="B224">
        <v>35</v>
      </c>
      <c r="C224" s="25" t="s">
        <v>290</v>
      </c>
      <c r="D224" s="12">
        <v>3.5</v>
      </c>
      <c r="E224" s="14"/>
      <c r="F224" s="7" t="str">
        <f t="shared" si="36"/>
        <v>X</v>
      </c>
      <c r="G224" s="7">
        <f t="shared" si="37"/>
        <v>3.5</v>
      </c>
      <c r="H224" s="16">
        <f t="shared" si="38"/>
        <v>3.5</v>
      </c>
      <c r="I224" s="11" t="str">
        <f t="shared" si="39"/>
        <v>X</v>
      </c>
      <c r="J224" s="39" t="str">
        <f t="shared" si="40"/>
        <v>X</v>
      </c>
      <c r="K224" s="39" t="str">
        <f t="shared" si="33"/>
        <v>X</v>
      </c>
      <c r="L224" s="39" t="str">
        <f t="shared" si="34"/>
        <v>X</v>
      </c>
      <c r="M224" s="39" t="str">
        <f t="shared" si="41"/>
        <v>X</v>
      </c>
      <c r="N224" s="42">
        <v>0</v>
      </c>
      <c r="O224" s="8">
        <v>1</v>
      </c>
      <c r="P224" s="9">
        <v>0</v>
      </c>
      <c r="Q224" s="9">
        <v>0</v>
      </c>
      <c r="R224" s="8">
        <v>0</v>
      </c>
      <c r="S224" s="9">
        <v>0</v>
      </c>
      <c r="T224" s="9">
        <v>0</v>
      </c>
      <c r="U224" s="8">
        <v>0</v>
      </c>
      <c r="V224" s="9">
        <v>0</v>
      </c>
      <c r="W224" s="9">
        <v>0</v>
      </c>
      <c r="X224" s="9">
        <v>0</v>
      </c>
      <c r="Y224" s="8">
        <v>0</v>
      </c>
      <c r="Z224" s="9">
        <v>0</v>
      </c>
      <c r="AA224" s="8"/>
      <c r="AC224" s="8"/>
      <c r="AJ224" s="9">
        <f t="shared" si="42"/>
        <v>-1</v>
      </c>
      <c r="AK224" s="7">
        <v>6.4</v>
      </c>
      <c r="AO224" s="8"/>
      <c r="AQ224" s="31"/>
      <c r="AT224" s="31"/>
      <c r="AU224" s="21">
        <v>2006</v>
      </c>
      <c r="AV224" s="23">
        <f t="shared" si="35"/>
        <v>3.3023309286843991</v>
      </c>
      <c r="BB224" s="18"/>
      <c r="BD224" s="54"/>
      <c r="BF224" s="18"/>
      <c r="BH224" s="18"/>
      <c r="BJ224" s="18"/>
      <c r="BK224" s="18" t="s">
        <v>289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 s="18">
        <v>1</v>
      </c>
      <c r="BS224">
        <v>0</v>
      </c>
      <c r="BT224">
        <v>0</v>
      </c>
      <c r="BU224" s="18">
        <v>1</v>
      </c>
      <c r="BV224" t="s">
        <v>397</v>
      </c>
      <c r="BW224" t="s">
        <v>397</v>
      </c>
      <c r="CB224" s="18"/>
      <c r="CD224" s="18"/>
      <c r="CE224" s="18"/>
      <c r="CH224" s="18"/>
      <c r="CJ224" s="18"/>
      <c r="CU224" s="18"/>
      <c r="CV224" t="s">
        <v>397</v>
      </c>
      <c r="CW224" t="s">
        <v>397</v>
      </c>
      <c r="CX224" t="s">
        <v>397</v>
      </c>
      <c r="CY224" s="25" t="s">
        <v>397</v>
      </c>
    </row>
    <row r="225" spans="1:103" x14ac:dyDescent="0.25">
      <c r="A225">
        <v>227</v>
      </c>
      <c r="B225">
        <v>35</v>
      </c>
      <c r="C225" s="25" t="s">
        <v>290</v>
      </c>
      <c r="D225" s="12">
        <v>10.6</v>
      </c>
      <c r="E225" s="14"/>
      <c r="F225" s="7" t="str">
        <f t="shared" si="36"/>
        <v>X</v>
      </c>
      <c r="G225" s="7">
        <f t="shared" si="37"/>
        <v>10.6</v>
      </c>
      <c r="H225" s="16">
        <f t="shared" si="38"/>
        <v>10.6</v>
      </c>
      <c r="I225" s="11" t="str">
        <f t="shared" si="39"/>
        <v>X</v>
      </c>
      <c r="J225" s="39" t="str">
        <f t="shared" si="40"/>
        <v>X</v>
      </c>
      <c r="K225" s="39" t="str">
        <f t="shared" si="33"/>
        <v>X</v>
      </c>
      <c r="L225" s="39" t="str">
        <f t="shared" si="34"/>
        <v>X</v>
      </c>
      <c r="M225" s="39" t="str">
        <f t="shared" si="41"/>
        <v>X</v>
      </c>
      <c r="N225" s="42">
        <v>0</v>
      </c>
      <c r="O225" s="8">
        <v>0</v>
      </c>
      <c r="P225" s="9">
        <v>1</v>
      </c>
      <c r="Q225" s="9">
        <v>0</v>
      </c>
      <c r="R225" s="8">
        <v>0</v>
      </c>
      <c r="S225" s="9">
        <v>0</v>
      </c>
      <c r="T225" s="9">
        <v>0</v>
      </c>
      <c r="U225" s="8">
        <v>0</v>
      </c>
      <c r="V225" s="9">
        <v>0</v>
      </c>
      <c r="W225" s="9">
        <v>0</v>
      </c>
      <c r="X225" s="9">
        <v>0</v>
      </c>
      <c r="Y225" s="8">
        <v>0</v>
      </c>
      <c r="Z225" s="9">
        <v>0</v>
      </c>
      <c r="AA225" s="8"/>
      <c r="AC225" s="8"/>
      <c r="AJ225" s="9">
        <f t="shared" si="42"/>
        <v>-1</v>
      </c>
      <c r="AK225" s="7">
        <v>5</v>
      </c>
      <c r="AO225" s="8"/>
      <c r="AQ225" s="31"/>
      <c r="AT225" s="31"/>
      <c r="AU225" s="21">
        <v>2003</v>
      </c>
      <c r="AV225" s="23">
        <f t="shared" si="35"/>
        <v>3.3016809492935764</v>
      </c>
      <c r="BB225" s="18"/>
      <c r="BD225" s="54"/>
      <c r="BF225" s="18"/>
      <c r="BH225" s="18"/>
      <c r="BJ225" s="18"/>
      <c r="BK225" s="18" t="s">
        <v>289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 s="18">
        <v>1</v>
      </c>
      <c r="BS225">
        <v>0</v>
      </c>
      <c r="BT225">
        <v>0</v>
      </c>
      <c r="BU225" s="18">
        <v>1</v>
      </c>
      <c r="BV225" t="s">
        <v>397</v>
      </c>
      <c r="BW225" t="s">
        <v>397</v>
      </c>
      <c r="CB225" s="18"/>
      <c r="CD225" s="18"/>
      <c r="CE225" s="18"/>
      <c r="CH225" s="18"/>
      <c r="CJ225" s="18"/>
      <c r="CU225" s="18"/>
      <c r="CV225" t="s">
        <v>397</v>
      </c>
      <c r="CW225" t="s">
        <v>397</v>
      </c>
      <c r="CX225" t="s">
        <v>397</v>
      </c>
      <c r="CY225" s="25" t="s">
        <v>397</v>
      </c>
    </row>
    <row r="226" spans="1:103" x14ac:dyDescent="0.25">
      <c r="A226">
        <v>228</v>
      </c>
      <c r="B226">
        <v>35</v>
      </c>
      <c r="C226" s="25" t="s">
        <v>290</v>
      </c>
      <c r="D226" s="12">
        <v>8.4</v>
      </c>
      <c r="E226" s="14"/>
      <c r="F226" s="7" t="str">
        <f t="shared" si="36"/>
        <v>X</v>
      </c>
      <c r="G226" s="7">
        <f t="shared" si="37"/>
        <v>8.4</v>
      </c>
      <c r="H226" s="16">
        <f t="shared" si="38"/>
        <v>8.4</v>
      </c>
      <c r="I226" s="11" t="str">
        <f t="shared" si="39"/>
        <v>X</v>
      </c>
      <c r="J226" s="39" t="str">
        <f t="shared" si="40"/>
        <v>X</v>
      </c>
      <c r="K226" s="39" t="str">
        <f t="shared" si="33"/>
        <v>X</v>
      </c>
      <c r="L226" s="39" t="str">
        <f t="shared" si="34"/>
        <v>X</v>
      </c>
      <c r="M226" s="39" t="str">
        <f t="shared" si="41"/>
        <v>X</v>
      </c>
      <c r="N226" s="42">
        <v>0</v>
      </c>
      <c r="O226" s="8">
        <v>0</v>
      </c>
      <c r="P226" s="9">
        <v>1</v>
      </c>
      <c r="Q226" s="9">
        <v>0</v>
      </c>
      <c r="R226" s="8">
        <v>0</v>
      </c>
      <c r="S226" s="9">
        <v>0</v>
      </c>
      <c r="T226" s="9">
        <v>0</v>
      </c>
      <c r="U226" s="8">
        <v>0</v>
      </c>
      <c r="V226" s="9">
        <v>0</v>
      </c>
      <c r="W226" s="9">
        <v>0</v>
      </c>
      <c r="X226" s="9">
        <v>0</v>
      </c>
      <c r="Y226" s="8">
        <v>0</v>
      </c>
      <c r="Z226" s="9">
        <v>0</v>
      </c>
      <c r="AA226" s="8"/>
      <c r="AC226" s="8"/>
      <c r="AJ226" s="9">
        <f t="shared" si="42"/>
        <v>-1</v>
      </c>
      <c r="AK226" s="7">
        <v>6.4</v>
      </c>
      <c r="AO226" s="8"/>
      <c r="AQ226" s="31"/>
      <c r="AT226" s="31"/>
      <c r="AU226" s="21">
        <v>2006</v>
      </c>
      <c r="AV226" s="23">
        <f t="shared" si="35"/>
        <v>3.3023309286843991</v>
      </c>
      <c r="BB226" s="18"/>
      <c r="BD226" s="54"/>
      <c r="BF226" s="18"/>
      <c r="BH226" s="18"/>
      <c r="BJ226" s="18"/>
      <c r="BK226" s="18" t="s">
        <v>289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 s="18">
        <v>1</v>
      </c>
      <c r="BS226">
        <v>0</v>
      </c>
      <c r="BT226">
        <v>0</v>
      </c>
      <c r="BU226" s="18">
        <v>1</v>
      </c>
      <c r="BV226" t="s">
        <v>397</v>
      </c>
      <c r="BW226" t="s">
        <v>397</v>
      </c>
      <c r="CB226" s="18"/>
      <c r="CD226" s="18"/>
      <c r="CE226" s="18"/>
      <c r="CH226" s="18"/>
      <c r="CJ226" s="18"/>
      <c r="CU226" s="18"/>
      <c r="CV226" t="s">
        <v>397</v>
      </c>
      <c r="CW226" t="s">
        <v>397</v>
      </c>
      <c r="CX226" t="s">
        <v>397</v>
      </c>
      <c r="CY226" s="25" t="s">
        <v>397</v>
      </c>
    </row>
    <row r="227" spans="1:103" x14ac:dyDescent="0.25">
      <c r="A227">
        <v>229</v>
      </c>
      <c r="B227">
        <v>35</v>
      </c>
      <c r="C227" s="25" t="s">
        <v>290</v>
      </c>
      <c r="D227" s="12">
        <v>21.8</v>
      </c>
      <c r="E227" s="14"/>
      <c r="F227" s="7" t="str">
        <f t="shared" si="36"/>
        <v>X</v>
      </c>
      <c r="G227" s="7">
        <f t="shared" si="37"/>
        <v>21.8</v>
      </c>
      <c r="H227" s="16">
        <f t="shared" si="38"/>
        <v>21.8</v>
      </c>
      <c r="I227" s="11" t="str">
        <f t="shared" si="39"/>
        <v>X</v>
      </c>
      <c r="J227" s="39" t="str">
        <f t="shared" si="40"/>
        <v>X</v>
      </c>
      <c r="K227" s="39" t="str">
        <f t="shared" si="33"/>
        <v>X</v>
      </c>
      <c r="L227" s="39" t="str">
        <f t="shared" si="34"/>
        <v>X</v>
      </c>
      <c r="M227" s="39" t="str">
        <f t="shared" si="41"/>
        <v>X</v>
      </c>
      <c r="N227" s="42">
        <v>0</v>
      </c>
      <c r="O227" s="8">
        <v>0</v>
      </c>
      <c r="P227" s="9">
        <v>0</v>
      </c>
      <c r="Q227" s="9">
        <v>1</v>
      </c>
      <c r="R227" s="8">
        <v>0</v>
      </c>
      <c r="S227" s="9">
        <v>0</v>
      </c>
      <c r="T227" s="9">
        <v>0</v>
      </c>
      <c r="U227" s="8">
        <v>0</v>
      </c>
      <c r="V227" s="9">
        <v>0</v>
      </c>
      <c r="W227" s="9">
        <v>0</v>
      </c>
      <c r="X227" s="9">
        <v>0</v>
      </c>
      <c r="Y227" s="8">
        <v>0</v>
      </c>
      <c r="Z227" s="9">
        <v>0</v>
      </c>
      <c r="AA227" s="8"/>
      <c r="AC227" s="8"/>
      <c r="AJ227" s="9">
        <f t="shared" si="42"/>
        <v>-1</v>
      </c>
      <c r="AK227" s="7">
        <v>5</v>
      </c>
      <c r="AO227" s="8"/>
      <c r="AQ227" s="31"/>
      <c r="AT227" s="31"/>
      <c r="AU227" s="21">
        <v>2003</v>
      </c>
      <c r="AV227" s="23">
        <f t="shared" si="35"/>
        <v>3.3016809492935764</v>
      </c>
      <c r="BB227" s="18"/>
      <c r="BD227" s="54"/>
      <c r="BF227" s="18"/>
      <c r="BH227" s="18"/>
      <c r="BJ227" s="18"/>
      <c r="BK227" s="18" t="s">
        <v>289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 s="18">
        <v>1</v>
      </c>
      <c r="BS227">
        <v>0</v>
      </c>
      <c r="BT227">
        <v>0</v>
      </c>
      <c r="BU227" s="18">
        <v>1</v>
      </c>
      <c r="BV227" t="s">
        <v>397</v>
      </c>
      <c r="BW227" t="s">
        <v>397</v>
      </c>
      <c r="CB227" s="18"/>
      <c r="CD227" s="18"/>
      <c r="CE227" s="18"/>
      <c r="CH227" s="18"/>
      <c r="CJ227" s="18"/>
      <c r="CU227" s="18"/>
      <c r="CV227" t="s">
        <v>397</v>
      </c>
      <c r="CW227" t="s">
        <v>397</v>
      </c>
      <c r="CX227" t="s">
        <v>397</v>
      </c>
      <c r="CY227" s="25" t="s">
        <v>397</v>
      </c>
    </row>
    <row r="228" spans="1:103" x14ac:dyDescent="0.25">
      <c r="A228">
        <v>230</v>
      </c>
      <c r="B228">
        <v>35</v>
      </c>
      <c r="C228" s="25" t="s">
        <v>290</v>
      </c>
      <c r="D228" s="12">
        <v>15.1</v>
      </c>
      <c r="E228" s="14"/>
      <c r="F228" s="7" t="str">
        <f t="shared" si="36"/>
        <v>X</v>
      </c>
      <c r="G228" s="7">
        <f t="shared" si="37"/>
        <v>15.1</v>
      </c>
      <c r="H228" s="16">
        <f t="shared" si="38"/>
        <v>15.1</v>
      </c>
      <c r="I228" s="11" t="str">
        <f t="shared" si="39"/>
        <v>X</v>
      </c>
      <c r="J228" s="39" t="str">
        <f t="shared" si="40"/>
        <v>X</v>
      </c>
      <c r="K228" s="39" t="str">
        <f t="shared" si="33"/>
        <v>X</v>
      </c>
      <c r="L228" s="39" t="str">
        <f t="shared" si="34"/>
        <v>X</v>
      </c>
      <c r="M228" s="39" t="str">
        <f t="shared" si="41"/>
        <v>X</v>
      </c>
      <c r="N228" s="42">
        <v>0</v>
      </c>
      <c r="O228" s="8">
        <v>0</v>
      </c>
      <c r="P228" s="9">
        <v>0</v>
      </c>
      <c r="Q228" s="9">
        <v>1</v>
      </c>
      <c r="R228" s="8">
        <v>0</v>
      </c>
      <c r="S228" s="9">
        <v>0</v>
      </c>
      <c r="T228" s="9">
        <v>0</v>
      </c>
      <c r="U228" s="8">
        <v>0</v>
      </c>
      <c r="V228" s="9">
        <v>0</v>
      </c>
      <c r="W228" s="9">
        <v>0</v>
      </c>
      <c r="X228" s="9">
        <v>0</v>
      </c>
      <c r="Y228" s="8">
        <v>0</v>
      </c>
      <c r="Z228" s="9">
        <v>0</v>
      </c>
      <c r="AA228" s="8"/>
      <c r="AC228" s="8"/>
      <c r="AJ228" s="9">
        <f t="shared" si="42"/>
        <v>-1</v>
      </c>
      <c r="AK228" s="7">
        <v>6.4</v>
      </c>
      <c r="AO228" s="8"/>
      <c r="AQ228" s="31"/>
      <c r="AT228" s="31"/>
      <c r="AU228" s="21">
        <v>2006</v>
      </c>
      <c r="AV228" s="23">
        <f t="shared" si="35"/>
        <v>3.3023309286843991</v>
      </c>
      <c r="BB228" s="18"/>
      <c r="BD228" s="54"/>
      <c r="BF228" s="18"/>
      <c r="BH228" s="18"/>
      <c r="BJ228" s="18"/>
      <c r="BK228" s="18" t="s">
        <v>289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 s="18">
        <v>1</v>
      </c>
      <c r="BS228">
        <v>0</v>
      </c>
      <c r="BT228">
        <v>0</v>
      </c>
      <c r="BU228" s="18">
        <v>1</v>
      </c>
      <c r="BV228" t="s">
        <v>397</v>
      </c>
      <c r="BW228" t="s">
        <v>397</v>
      </c>
      <c r="CB228" s="18"/>
      <c r="CD228" s="18"/>
      <c r="CE228" s="18"/>
      <c r="CH228" s="18"/>
      <c r="CJ228" s="18"/>
      <c r="CU228" s="18"/>
      <c r="CV228" t="s">
        <v>397</v>
      </c>
      <c r="CW228" t="s">
        <v>397</v>
      </c>
      <c r="CX228" t="s">
        <v>397</v>
      </c>
      <c r="CY228" s="25" t="s">
        <v>397</v>
      </c>
    </row>
    <row r="229" spans="1:103" x14ac:dyDescent="0.25">
      <c r="A229">
        <v>231</v>
      </c>
      <c r="B229">
        <v>37</v>
      </c>
      <c r="C229" s="25" t="s">
        <v>220</v>
      </c>
      <c r="D229" s="12">
        <v>1.7</v>
      </c>
      <c r="E229" s="14"/>
      <c r="F229" s="7" t="str">
        <f t="shared" si="36"/>
        <v>X</v>
      </c>
      <c r="G229" s="7">
        <f t="shared" si="37"/>
        <v>1.7</v>
      </c>
      <c r="H229" s="16">
        <f t="shared" si="38"/>
        <v>1.7</v>
      </c>
      <c r="I229" s="11" t="str">
        <f t="shared" si="39"/>
        <v>X</v>
      </c>
      <c r="J229" s="39" t="str">
        <f t="shared" si="40"/>
        <v>X</v>
      </c>
      <c r="K229" s="39" t="str">
        <f t="shared" si="33"/>
        <v>X</v>
      </c>
      <c r="L229" s="39" t="str">
        <f t="shared" si="34"/>
        <v>X</v>
      </c>
      <c r="M229" s="39" t="str">
        <f t="shared" si="41"/>
        <v>X</v>
      </c>
      <c r="N229" s="42">
        <v>1</v>
      </c>
      <c r="O229" s="8">
        <v>0</v>
      </c>
      <c r="P229" s="9">
        <v>0</v>
      </c>
      <c r="Q229" s="9">
        <v>0</v>
      </c>
      <c r="R229" s="8">
        <v>0</v>
      </c>
      <c r="S229" s="9">
        <v>0</v>
      </c>
      <c r="T229" s="9">
        <v>0</v>
      </c>
      <c r="U229" s="8">
        <v>0</v>
      </c>
      <c r="V229" s="9">
        <v>0</v>
      </c>
      <c r="W229" s="9">
        <v>0</v>
      </c>
      <c r="X229" s="9">
        <v>0</v>
      </c>
      <c r="Y229" s="8">
        <v>0</v>
      </c>
      <c r="Z229" s="9">
        <v>0</v>
      </c>
      <c r="AA229" s="8"/>
      <c r="AC229" s="8"/>
      <c r="AJ229" s="9">
        <f t="shared" si="42"/>
        <v>-1</v>
      </c>
      <c r="AK229" s="7">
        <v>8.6999999999999993</v>
      </c>
      <c r="AO229" s="8"/>
      <c r="AQ229" s="31"/>
      <c r="AT229" s="31"/>
      <c r="AU229" s="21">
        <v>1991</v>
      </c>
      <c r="AV229" s="23">
        <f t="shared" si="35"/>
        <v>3.2990712600274095</v>
      </c>
      <c r="BB229" s="18"/>
      <c r="BD229" s="54"/>
      <c r="BF229" s="18"/>
      <c r="BH229" s="18"/>
      <c r="BJ229" s="18"/>
      <c r="BK229" s="18" t="s">
        <v>218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 s="18">
        <v>0</v>
      </c>
      <c r="BS229">
        <v>0</v>
      </c>
      <c r="BT229">
        <v>1</v>
      </c>
      <c r="BU229" s="18">
        <v>0</v>
      </c>
      <c r="BV229" t="s">
        <v>397</v>
      </c>
      <c r="BW229" t="s">
        <v>397</v>
      </c>
      <c r="CB229" s="18"/>
      <c r="CD229" s="18"/>
      <c r="CE229" s="18"/>
      <c r="CH229" s="18"/>
      <c r="CJ229" s="18"/>
      <c r="CU229" s="18"/>
      <c r="CV229" t="s">
        <v>397</v>
      </c>
      <c r="CW229" t="s">
        <v>397</v>
      </c>
      <c r="CX229" t="s">
        <v>397</v>
      </c>
      <c r="CY229" s="25" t="s">
        <v>397</v>
      </c>
    </row>
    <row r="230" spans="1:103" x14ac:dyDescent="0.25">
      <c r="A230">
        <v>232</v>
      </c>
      <c r="B230">
        <v>37</v>
      </c>
      <c r="C230" s="25" t="s">
        <v>220</v>
      </c>
      <c r="D230" s="12">
        <v>2.8</v>
      </c>
      <c r="E230" s="14"/>
      <c r="F230" s="7" t="str">
        <f t="shared" si="36"/>
        <v>X</v>
      </c>
      <c r="G230" s="7">
        <f t="shared" si="37"/>
        <v>2.8</v>
      </c>
      <c r="H230" s="16">
        <f t="shared" si="38"/>
        <v>2.8</v>
      </c>
      <c r="I230" s="11" t="str">
        <f t="shared" si="39"/>
        <v>X</v>
      </c>
      <c r="J230" s="39" t="str">
        <f t="shared" si="40"/>
        <v>X</v>
      </c>
      <c r="K230" s="39" t="str">
        <f t="shared" si="33"/>
        <v>X</v>
      </c>
      <c r="L230" s="39" t="str">
        <f t="shared" si="34"/>
        <v>X</v>
      </c>
      <c r="M230" s="39" t="str">
        <f t="shared" si="41"/>
        <v>X</v>
      </c>
      <c r="N230" s="42">
        <v>1</v>
      </c>
      <c r="O230" s="8">
        <v>0</v>
      </c>
      <c r="P230" s="9">
        <v>0</v>
      </c>
      <c r="Q230" s="9">
        <v>0</v>
      </c>
      <c r="R230" s="8">
        <v>0</v>
      </c>
      <c r="S230" s="9">
        <v>0</v>
      </c>
      <c r="T230" s="9">
        <v>0</v>
      </c>
      <c r="U230" s="8">
        <v>0</v>
      </c>
      <c r="V230" s="9">
        <v>0</v>
      </c>
      <c r="W230" s="9">
        <v>0</v>
      </c>
      <c r="X230" s="9">
        <v>0</v>
      </c>
      <c r="Y230" s="8">
        <v>0</v>
      </c>
      <c r="Z230" s="9">
        <v>0</v>
      </c>
      <c r="AA230" s="8"/>
      <c r="AC230" s="8"/>
      <c r="AJ230" s="9">
        <f t="shared" si="42"/>
        <v>-1</v>
      </c>
      <c r="AK230" s="7">
        <v>8.4</v>
      </c>
      <c r="AO230" s="8"/>
      <c r="AQ230" s="31"/>
      <c r="AT230" s="31"/>
      <c r="AU230" s="21">
        <v>1999</v>
      </c>
      <c r="AV230" s="23">
        <f t="shared" si="35"/>
        <v>3.3008127941181171</v>
      </c>
      <c r="BB230" s="18"/>
      <c r="BD230" s="54"/>
      <c r="BF230" s="18"/>
      <c r="BH230" s="18"/>
      <c r="BJ230" s="18"/>
      <c r="BK230" s="18" t="s">
        <v>218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 s="18">
        <v>0</v>
      </c>
      <c r="BS230">
        <v>0</v>
      </c>
      <c r="BT230">
        <v>1</v>
      </c>
      <c r="BU230" s="18">
        <v>0</v>
      </c>
      <c r="BV230" t="s">
        <v>397</v>
      </c>
      <c r="BW230" t="s">
        <v>397</v>
      </c>
      <c r="CB230" s="18"/>
      <c r="CD230" s="18"/>
      <c r="CE230" s="18"/>
      <c r="CH230" s="18"/>
      <c r="CJ230" s="18"/>
      <c r="CU230" s="18"/>
      <c r="CV230" t="s">
        <v>397</v>
      </c>
      <c r="CW230" t="s">
        <v>397</v>
      </c>
      <c r="CX230" t="s">
        <v>397</v>
      </c>
      <c r="CY230" s="25" t="s">
        <v>397</v>
      </c>
    </row>
    <row r="231" spans="1:103" x14ac:dyDescent="0.25">
      <c r="A231">
        <v>233</v>
      </c>
      <c r="B231">
        <v>37</v>
      </c>
      <c r="C231" s="25" t="s">
        <v>220</v>
      </c>
      <c r="D231" s="12">
        <v>2.6</v>
      </c>
      <c r="E231" s="14"/>
      <c r="F231" s="7" t="str">
        <f t="shared" si="36"/>
        <v>X</v>
      </c>
      <c r="G231" s="7">
        <f t="shared" si="37"/>
        <v>2.6</v>
      </c>
      <c r="H231" s="16">
        <f t="shared" si="38"/>
        <v>2.6</v>
      </c>
      <c r="I231" s="11" t="str">
        <f t="shared" si="39"/>
        <v>X</v>
      </c>
      <c r="J231" s="39" t="str">
        <f t="shared" si="40"/>
        <v>X</v>
      </c>
      <c r="K231" s="39" t="str">
        <f t="shared" si="33"/>
        <v>X</v>
      </c>
      <c r="L231" s="39" t="str">
        <f t="shared" si="34"/>
        <v>X</v>
      </c>
      <c r="M231" s="39" t="str">
        <f t="shared" si="41"/>
        <v>X</v>
      </c>
      <c r="N231" s="42">
        <v>1</v>
      </c>
      <c r="O231" s="8">
        <v>0</v>
      </c>
      <c r="P231" s="9">
        <v>0</v>
      </c>
      <c r="Q231" s="9">
        <v>0</v>
      </c>
      <c r="R231" s="8">
        <v>0</v>
      </c>
      <c r="S231" s="9">
        <v>0</v>
      </c>
      <c r="T231" s="9">
        <v>0</v>
      </c>
      <c r="U231" s="8">
        <v>0</v>
      </c>
      <c r="V231" s="9">
        <v>0</v>
      </c>
      <c r="W231" s="9">
        <v>0</v>
      </c>
      <c r="X231" s="9">
        <v>0</v>
      </c>
      <c r="Y231" s="8">
        <v>0</v>
      </c>
      <c r="Z231" s="9">
        <v>0</v>
      </c>
      <c r="AA231" s="8"/>
      <c r="AC231" s="8"/>
      <c r="AJ231" s="9">
        <f t="shared" si="42"/>
        <v>-1</v>
      </c>
      <c r="AK231" s="7">
        <v>8.6999999999999993</v>
      </c>
      <c r="AO231" s="8"/>
      <c r="AQ231" s="31"/>
      <c r="AT231" s="31"/>
      <c r="AU231" s="21">
        <v>2001</v>
      </c>
      <c r="AV231" s="23">
        <f t="shared" si="35"/>
        <v>3.3012470886362113</v>
      </c>
      <c r="BB231" s="18"/>
      <c r="BD231" s="54"/>
      <c r="BF231" s="18"/>
      <c r="BH231" s="18"/>
      <c r="BJ231" s="18"/>
      <c r="BK231" s="18" t="s">
        <v>218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 s="18">
        <v>0</v>
      </c>
      <c r="BS231">
        <v>0</v>
      </c>
      <c r="BT231">
        <v>1</v>
      </c>
      <c r="BU231" s="18">
        <v>0</v>
      </c>
      <c r="BV231" t="s">
        <v>397</v>
      </c>
      <c r="BW231" t="s">
        <v>397</v>
      </c>
      <c r="CB231" s="18"/>
      <c r="CD231" s="18"/>
      <c r="CE231" s="18"/>
      <c r="CH231" s="18"/>
      <c r="CJ231" s="18"/>
      <c r="CU231" s="18"/>
      <c r="CV231" t="s">
        <v>397</v>
      </c>
      <c r="CW231" t="s">
        <v>397</v>
      </c>
      <c r="CX231" t="s">
        <v>397</v>
      </c>
      <c r="CY231" s="25" t="s">
        <v>397</v>
      </c>
    </row>
    <row r="232" spans="1:103" x14ac:dyDescent="0.25">
      <c r="A232">
        <v>234</v>
      </c>
      <c r="B232">
        <v>37</v>
      </c>
      <c r="C232" s="25" t="s">
        <v>220</v>
      </c>
      <c r="D232" s="12">
        <v>1.4</v>
      </c>
      <c r="E232" s="14"/>
      <c r="F232" s="7" t="str">
        <f t="shared" si="36"/>
        <v>X</v>
      </c>
      <c r="G232" s="7">
        <f t="shared" si="37"/>
        <v>1.4</v>
      </c>
      <c r="H232" s="16">
        <f t="shared" si="38"/>
        <v>1.4</v>
      </c>
      <c r="I232" s="11" t="str">
        <f t="shared" si="39"/>
        <v>X</v>
      </c>
      <c r="J232" s="39" t="str">
        <f t="shared" si="40"/>
        <v>X</v>
      </c>
      <c r="K232" s="39" t="str">
        <f t="shared" si="33"/>
        <v>X</v>
      </c>
      <c r="L232" s="39" t="str">
        <f t="shared" si="34"/>
        <v>X</v>
      </c>
      <c r="M232" s="39" t="str">
        <f t="shared" si="41"/>
        <v>X</v>
      </c>
      <c r="N232" s="42">
        <v>0</v>
      </c>
      <c r="O232" s="8">
        <v>0</v>
      </c>
      <c r="P232" s="9">
        <v>0</v>
      </c>
      <c r="Q232" s="9">
        <v>0</v>
      </c>
      <c r="R232" s="8">
        <v>0</v>
      </c>
      <c r="S232" s="9">
        <v>0</v>
      </c>
      <c r="T232" s="9">
        <v>0</v>
      </c>
      <c r="U232" s="8">
        <v>1</v>
      </c>
      <c r="V232" s="9">
        <v>0</v>
      </c>
      <c r="W232" s="9">
        <v>0</v>
      </c>
      <c r="X232" s="9">
        <v>0</v>
      </c>
      <c r="Y232" s="8">
        <v>0</v>
      </c>
      <c r="Z232" s="9">
        <v>0</v>
      </c>
      <c r="AA232" s="8"/>
      <c r="AC232" s="8"/>
      <c r="AJ232" s="9">
        <f t="shared" si="42"/>
        <v>-1</v>
      </c>
      <c r="AK232" s="7">
        <v>8.4</v>
      </c>
      <c r="AO232" s="8"/>
      <c r="AQ232" s="31"/>
      <c r="AT232" s="31"/>
      <c r="AU232" s="21">
        <v>1999</v>
      </c>
      <c r="AV232" s="23">
        <f t="shared" si="35"/>
        <v>3.3008127941181171</v>
      </c>
      <c r="BB232" s="18"/>
      <c r="BD232" s="54"/>
      <c r="BF232" s="18"/>
      <c r="BH232" s="18"/>
      <c r="BJ232" s="18"/>
      <c r="BK232" s="18" t="s">
        <v>218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 s="18">
        <v>0</v>
      </c>
      <c r="BS232">
        <v>0</v>
      </c>
      <c r="BT232">
        <v>1</v>
      </c>
      <c r="BU232" s="18">
        <v>0</v>
      </c>
      <c r="BV232" t="s">
        <v>397</v>
      </c>
      <c r="BW232" t="s">
        <v>397</v>
      </c>
      <c r="CB232" s="18"/>
      <c r="CD232" s="18"/>
      <c r="CE232" s="18"/>
      <c r="CH232" s="18"/>
      <c r="CJ232" s="18"/>
      <c r="CU232" s="18"/>
      <c r="CV232" t="s">
        <v>397</v>
      </c>
      <c r="CW232" t="s">
        <v>397</v>
      </c>
      <c r="CX232" t="s">
        <v>397</v>
      </c>
      <c r="CY232" s="25" t="s">
        <v>397</v>
      </c>
    </row>
    <row r="233" spans="1:103" x14ac:dyDescent="0.25">
      <c r="A233">
        <v>235</v>
      </c>
      <c r="B233">
        <v>37</v>
      </c>
      <c r="C233" s="25" t="s">
        <v>220</v>
      </c>
      <c r="D233" s="12">
        <v>2.7</v>
      </c>
      <c r="E233" s="14"/>
      <c r="F233" s="7" t="str">
        <f t="shared" si="36"/>
        <v>X</v>
      </c>
      <c r="G233" s="7">
        <f t="shared" si="37"/>
        <v>2.7</v>
      </c>
      <c r="H233" s="16">
        <f t="shared" si="38"/>
        <v>2.7</v>
      </c>
      <c r="I233" s="11" t="str">
        <f t="shared" si="39"/>
        <v>X</v>
      </c>
      <c r="J233" s="39" t="str">
        <f t="shared" si="40"/>
        <v>X</v>
      </c>
      <c r="K233" s="39" t="str">
        <f t="shared" si="33"/>
        <v>X</v>
      </c>
      <c r="L233" s="39" t="str">
        <f t="shared" si="34"/>
        <v>X</v>
      </c>
      <c r="M233" s="39" t="str">
        <f t="shared" si="41"/>
        <v>X</v>
      </c>
      <c r="N233" s="42">
        <v>0</v>
      </c>
      <c r="O233" s="8">
        <v>0</v>
      </c>
      <c r="P233" s="9">
        <v>0</v>
      </c>
      <c r="Q233" s="9">
        <v>0</v>
      </c>
      <c r="R233" s="8">
        <v>0</v>
      </c>
      <c r="S233" s="9">
        <v>0</v>
      </c>
      <c r="T233" s="9">
        <v>0</v>
      </c>
      <c r="U233" s="8">
        <v>1</v>
      </c>
      <c r="V233" s="9">
        <v>0</v>
      </c>
      <c r="W233" s="9">
        <v>0</v>
      </c>
      <c r="X233" s="9">
        <v>0</v>
      </c>
      <c r="Y233" s="8">
        <v>0</v>
      </c>
      <c r="Z233" s="9">
        <v>0</v>
      </c>
      <c r="AA233" s="8"/>
      <c r="AC233" s="8"/>
      <c r="AJ233" s="9">
        <f t="shared" si="42"/>
        <v>-1</v>
      </c>
      <c r="AK233" s="7">
        <v>8.6999999999999993</v>
      </c>
      <c r="AO233" s="8"/>
      <c r="AQ233" s="31"/>
      <c r="AT233" s="31"/>
      <c r="AU233" s="21">
        <v>2001</v>
      </c>
      <c r="AV233" s="23">
        <f t="shared" si="35"/>
        <v>3.3012470886362113</v>
      </c>
      <c r="BB233" s="18"/>
      <c r="BD233" s="54"/>
      <c r="BF233" s="18"/>
      <c r="BH233" s="18"/>
      <c r="BJ233" s="18"/>
      <c r="BK233" s="18" t="s">
        <v>218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 s="18">
        <v>0</v>
      </c>
      <c r="BS233">
        <v>0</v>
      </c>
      <c r="BT233">
        <v>1</v>
      </c>
      <c r="BU233" s="18">
        <v>0</v>
      </c>
      <c r="BV233" t="s">
        <v>397</v>
      </c>
      <c r="BW233" t="s">
        <v>397</v>
      </c>
      <c r="CB233" s="18"/>
      <c r="CD233" s="18"/>
      <c r="CE233" s="18"/>
      <c r="CH233" s="18"/>
      <c r="CJ233" s="18"/>
      <c r="CU233" s="18"/>
      <c r="CV233" t="s">
        <v>397</v>
      </c>
      <c r="CW233" t="s">
        <v>397</v>
      </c>
      <c r="CX233" t="s">
        <v>397</v>
      </c>
      <c r="CY233" s="25" t="s">
        <v>397</v>
      </c>
    </row>
    <row r="234" spans="1:103" x14ac:dyDescent="0.25">
      <c r="A234">
        <v>236</v>
      </c>
      <c r="B234">
        <v>37</v>
      </c>
      <c r="C234" s="25" t="s">
        <v>220</v>
      </c>
      <c r="D234" s="12">
        <v>0.6</v>
      </c>
      <c r="E234" s="14"/>
      <c r="F234" s="7" t="str">
        <f t="shared" si="36"/>
        <v>X</v>
      </c>
      <c r="G234" s="7">
        <f t="shared" si="37"/>
        <v>0.6</v>
      </c>
      <c r="H234" s="16">
        <f t="shared" si="38"/>
        <v>0.6</v>
      </c>
      <c r="I234" s="11" t="str">
        <f t="shared" si="39"/>
        <v>X</v>
      </c>
      <c r="J234" s="39" t="str">
        <f t="shared" si="40"/>
        <v>X</v>
      </c>
      <c r="K234" s="39" t="str">
        <f t="shared" si="33"/>
        <v>X</v>
      </c>
      <c r="L234" s="39" t="str">
        <f t="shared" si="34"/>
        <v>X</v>
      </c>
      <c r="M234" s="39" t="str">
        <f t="shared" si="41"/>
        <v>X</v>
      </c>
      <c r="N234" s="42">
        <v>0</v>
      </c>
      <c r="O234" s="8">
        <v>0</v>
      </c>
      <c r="P234" s="9">
        <v>0</v>
      </c>
      <c r="Q234" s="9">
        <v>0</v>
      </c>
      <c r="R234" s="8">
        <v>0</v>
      </c>
      <c r="S234" s="9">
        <v>0</v>
      </c>
      <c r="T234" s="9">
        <v>0</v>
      </c>
      <c r="U234" s="8">
        <v>0</v>
      </c>
      <c r="V234" s="9">
        <v>1</v>
      </c>
      <c r="W234" s="9">
        <v>0</v>
      </c>
      <c r="X234" s="9">
        <v>0</v>
      </c>
      <c r="Y234" s="8">
        <v>0</v>
      </c>
      <c r="Z234" s="9">
        <v>0</v>
      </c>
      <c r="AA234" s="8"/>
      <c r="AC234" s="8"/>
      <c r="AJ234" s="9">
        <f t="shared" si="42"/>
        <v>-1</v>
      </c>
      <c r="AK234" s="7">
        <v>8.4</v>
      </c>
      <c r="AO234" s="8"/>
      <c r="AQ234" s="31"/>
      <c r="AT234" s="31"/>
      <c r="AU234" s="21">
        <v>1999</v>
      </c>
      <c r="AV234" s="23">
        <f t="shared" si="35"/>
        <v>3.3008127941181171</v>
      </c>
      <c r="BB234" s="18"/>
      <c r="BD234" s="54"/>
      <c r="BF234" s="18"/>
      <c r="BH234" s="18"/>
      <c r="BJ234" s="18"/>
      <c r="BK234" s="18" t="s">
        <v>218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 s="18">
        <v>0</v>
      </c>
      <c r="BS234">
        <v>0</v>
      </c>
      <c r="BT234">
        <v>1</v>
      </c>
      <c r="BU234" s="18">
        <v>0</v>
      </c>
      <c r="BV234" t="s">
        <v>397</v>
      </c>
      <c r="BW234" t="s">
        <v>397</v>
      </c>
      <c r="CB234" s="18"/>
      <c r="CD234" s="18"/>
      <c r="CE234" s="18"/>
      <c r="CH234" s="18"/>
      <c r="CJ234" s="18"/>
      <c r="CU234" s="18"/>
      <c r="CV234" t="s">
        <v>397</v>
      </c>
      <c r="CW234" t="s">
        <v>397</v>
      </c>
      <c r="CX234" t="s">
        <v>397</v>
      </c>
      <c r="CY234" s="25" t="s">
        <v>397</v>
      </c>
    </row>
    <row r="235" spans="1:103" x14ac:dyDescent="0.25">
      <c r="A235">
        <v>237</v>
      </c>
      <c r="B235">
        <v>37</v>
      </c>
      <c r="C235" s="25" t="s">
        <v>220</v>
      </c>
      <c r="D235" s="12">
        <v>0</v>
      </c>
      <c r="E235" s="14"/>
      <c r="F235" s="7" t="str">
        <f t="shared" si="36"/>
        <v>X</v>
      </c>
      <c r="G235" s="7">
        <f t="shared" si="37"/>
        <v>0</v>
      </c>
      <c r="H235" s="16">
        <f t="shared" si="38"/>
        <v>0</v>
      </c>
      <c r="I235" s="11" t="str">
        <f t="shared" si="39"/>
        <v>X</v>
      </c>
      <c r="J235" s="39" t="str">
        <f t="shared" si="40"/>
        <v>X</v>
      </c>
      <c r="K235" s="39" t="str">
        <f t="shared" si="33"/>
        <v>X</v>
      </c>
      <c r="L235" s="39" t="str">
        <f t="shared" si="34"/>
        <v>X</v>
      </c>
      <c r="M235" s="39" t="str">
        <f t="shared" si="41"/>
        <v>X</v>
      </c>
      <c r="N235" s="42">
        <v>0</v>
      </c>
      <c r="O235" s="8">
        <v>0</v>
      </c>
      <c r="P235" s="9">
        <v>0</v>
      </c>
      <c r="Q235" s="9">
        <v>0</v>
      </c>
      <c r="R235" s="8">
        <v>0</v>
      </c>
      <c r="S235" s="9">
        <v>0</v>
      </c>
      <c r="T235" s="9">
        <v>0</v>
      </c>
      <c r="U235" s="8">
        <v>0</v>
      </c>
      <c r="V235" s="9">
        <v>1</v>
      </c>
      <c r="W235" s="9">
        <v>0</v>
      </c>
      <c r="X235" s="9">
        <v>0</v>
      </c>
      <c r="Y235" s="8">
        <v>0</v>
      </c>
      <c r="Z235" s="9">
        <v>0</v>
      </c>
      <c r="AA235" s="8"/>
      <c r="AC235" s="8"/>
      <c r="AJ235" s="9">
        <f t="shared" si="42"/>
        <v>-1</v>
      </c>
      <c r="AK235" s="7">
        <v>8.6999999999999993</v>
      </c>
      <c r="AO235" s="8"/>
      <c r="AQ235" s="31"/>
      <c r="AT235" s="31"/>
      <c r="AU235" s="21">
        <v>2001</v>
      </c>
      <c r="AV235" s="23">
        <f t="shared" si="35"/>
        <v>3.3012470886362113</v>
      </c>
      <c r="BB235" s="18"/>
      <c r="BD235" s="54"/>
      <c r="BF235" s="18"/>
      <c r="BH235" s="18"/>
      <c r="BJ235" s="18"/>
      <c r="BK235" s="18" t="s">
        <v>218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 s="18">
        <v>0</v>
      </c>
      <c r="BS235">
        <v>0</v>
      </c>
      <c r="BT235">
        <v>1</v>
      </c>
      <c r="BU235" s="18">
        <v>0</v>
      </c>
      <c r="BV235" t="s">
        <v>397</v>
      </c>
      <c r="BW235" t="s">
        <v>397</v>
      </c>
      <c r="CB235" s="18"/>
      <c r="CD235" s="18"/>
      <c r="CE235" s="18"/>
      <c r="CH235" s="18"/>
      <c r="CJ235" s="18"/>
      <c r="CU235" s="18"/>
      <c r="CV235" t="s">
        <v>397</v>
      </c>
      <c r="CW235" t="s">
        <v>397</v>
      </c>
      <c r="CX235" t="s">
        <v>397</v>
      </c>
      <c r="CY235" s="25" t="s">
        <v>397</v>
      </c>
    </row>
    <row r="236" spans="1:103" x14ac:dyDescent="0.25">
      <c r="A236">
        <v>238</v>
      </c>
      <c r="B236">
        <v>38</v>
      </c>
      <c r="C236" s="25" t="s">
        <v>307</v>
      </c>
      <c r="D236" s="12">
        <v>2.9</v>
      </c>
      <c r="E236" s="14"/>
      <c r="F236" s="7" t="str">
        <f t="shared" si="36"/>
        <v>X</v>
      </c>
      <c r="G236" s="7">
        <f t="shared" si="37"/>
        <v>2.9</v>
      </c>
      <c r="H236" s="16">
        <f t="shared" si="38"/>
        <v>2.9</v>
      </c>
      <c r="I236" s="11" t="str">
        <f t="shared" si="39"/>
        <v>X</v>
      </c>
      <c r="J236" s="39" t="str">
        <f t="shared" si="40"/>
        <v>X</v>
      </c>
      <c r="K236" s="39" t="str">
        <f t="shared" si="33"/>
        <v>X</v>
      </c>
      <c r="L236" s="39" t="str">
        <f t="shared" si="34"/>
        <v>X</v>
      </c>
      <c r="M236" s="39" t="str">
        <f t="shared" si="41"/>
        <v>X</v>
      </c>
      <c r="N236" s="42">
        <v>1</v>
      </c>
      <c r="O236" s="8">
        <v>0</v>
      </c>
      <c r="P236" s="9">
        <v>0</v>
      </c>
      <c r="Q236" s="9">
        <v>0</v>
      </c>
      <c r="R236" s="8">
        <v>0</v>
      </c>
      <c r="S236" s="9">
        <v>0</v>
      </c>
      <c r="T236" s="9">
        <v>0</v>
      </c>
      <c r="U236" s="8">
        <v>0</v>
      </c>
      <c r="V236" s="9">
        <v>0</v>
      </c>
      <c r="W236" s="9">
        <v>0</v>
      </c>
      <c r="X236" s="9">
        <v>0</v>
      </c>
      <c r="Y236" s="8">
        <v>0</v>
      </c>
      <c r="Z236" s="9">
        <v>0</v>
      </c>
      <c r="AA236" s="8"/>
      <c r="AC236" s="8"/>
      <c r="AJ236" s="9">
        <f t="shared" si="42"/>
        <v>-1</v>
      </c>
      <c r="AK236" s="7">
        <v>9.1999999999999993</v>
      </c>
      <c r="AO236" s="8"/>
      <c r="AQ236" s="31"/>
      <c r="AT236" s="31"/>
      <c r="AU236" s="21">
        <v>1998</v>
      </c>
      <c r="AV236" s="23">
        <f t="shared" si="35"/>
        <v>3.3005954838899636</v>
      </c>
      <c r="BB236" s="18"/>
      <c r="BD236" s="54"/>
      <c r="BF236" s="18"/>
      <c r="BH236" s="18"/>
      <c r="BJ236" s="18"/>
      <c r="BK236" s="18" t="s">
        <v>303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 s="18">
        <v>0</v>
      </c>
      <c r="BS236">
        <v>0</v>
      </c>
      <c r="BT236">
        <v>1</v>
      </c>
      <c r="BU236" s="18">
        <v>0</v>
      </c>
      <c r="BV236" t="s">
        <v>397</v>
      </c>
      <c r="BW236" t="s">
        <v>397</v>
      </c>
      <c r="CB236" s="18"/>
      <c r="CD236" s="18"/>
      <c r="CE236" s="18"/>
      <c r="CH236" s="18"/>
      <c r="CJ236" s="18"/>
      <c r="CU236" s="18"/>
      <c r="CV236" t="s">
        <v>397</v>
      </c>
      <c r="CW236" t="s">
        <v>397</v>
      </c>
      <c r="CX236" t="s">
        <v>397</v>
      </c>
      <c r="CY236" s="25" t="s">
        <v>397</v>
      </c>
    </row>
    <row r="237" spans="1:103" x14ac:dyDescent="0.25">
      <c r="A237">
        <v>239</v>
      </c>
      <c r="B237">
        <v>38</v>
      </c>
      <c r="C237" s="25" t="s">
        <v>307</v>
      </c>
      <c r="D237" s="12">
        <v>7.6</v>
      </c>
      <c r="E237" s="14"/>
      <c r="F237" s="7" t="str">
        <f t="shared" si="36"/>
        <v>X</v>
      </c>
      <c r="G237" s="7">
        <f t="shared" si="37"/>
        <v>7.6</v>
      </c>
      <c r="H237" s="16">
        <f t="shared" si="38"/>
        <v>7.6</v>
      </c>
      <c r="I237" s="11" t="str">
        <f t="shared" si="39"/>
        <v>X</v>
      </c>
      <c r="J237" s="39" t="str">
        <f t="shared" si="40"/>
        <v>X</v>
      </c>
      <c r="K237" s="39" t="str">
        <f t="shared" si="33"/>
        <v>X</v>
      </c>
      <c r="L237" s="39" t="str">
        <f t="shared" si="34"/>
        <v>X</v>
      </c>
      <c r="M237" s="39" t="str">
        <f t="shared" si="41"/>
        <v>X</v>
      </c>
      <c r="N237" s="42">
        <v>1</v>
      </c>
      <c r="O237" s="8">
        <v>0</v>
      </c>
      <c r="P237" s="9">
        <v>0</v>
      </c>
      <c r="Q237" s="9">
        <v>0</v>
      </c>
      <c r="R237" s="8">
        <v>0</v>
      </c>
      <c r="S237" s="9">
        <v>0</v>
      </c>
      <c r="T237" s="9">
        <v>0</v>
      </c>
      <c r="U237" s="8">
        <v>0</v>
      </c>
      <c r="V237" s="9">
        <v>0</v>
      </c>
      <c r="W237" s="9">
        <v>0</v>
      </c>
      <c r="X237" s="9">
        <v>0</v>
      </c>
      <c r="Y237" s="8">
        <v>0</v>
      </c>
      <c r="Z237" s="9">
        <v>0</v>
      </c>
      <c r="AA237" s="8"/>
      <c r="AC237" s="8"/>
      <c r="AJ237" s="9">
        <f t="shared" si="42"/>
        <v>-1</v>
      </c>
      <c r="AK237" s="7">
        <v>8.1999999999999993</v>
      </c>
      <c r="AO237" s="8"/>
      <c r="AQ237" s="31"/>
      <c r="AT237" s="31"/>
      <c r="AU237" s="21">
        <v>2002</v>
      </c>
      <c r="AV237" s="23">
        <f t="shared" si="35"/>
        <v>3.3014640731433</v>
      </c>
      <c r="BB237" s="18"/>
      <c r="BD237" s="54"/>
      <c r="BF237" s="18"/>
      <c r="BH237" s="18"/>
      <c r="BJ237" s="18"/>
      <c r="BK237" s="18" t="s">
        <v>303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 s="18">
        <v>0</v>
      </c>
      <c r="BS237">
        <v>0</v>
      </c>
      <c r="BT237">
        <v>1</v>
      </c>
      <c r="BU237" s="18">
        <v>0</v>
      </c>
      <c r="BV237" t="s">
        <v>397</v>
      </c>
      <c r="BW237" t="s">
        <v>397</v>
      </c>
      <c r="CB237" s="18"/>
      <c r="CD237" s="18"/>
      <c r="CE237" s="18"/>
      <c r="CH237" s="18"/>
      <c r="CJ237" s="18"/>
      <c r="CU237" s="18"/>
      <c r="CV237" t="s">
        <v>397</v>
      </c>
      <c r="CW237" t="s">
        <v>397</v>
      </c>
      <c r="CX237" t="s">
        <v>397</v>
      </c>
      <c r="CY237" s="25" t="s">
        <v>397</v>
      </c>
    </row>
    <row r="238" spans="1:103" x14ac:dyDescent="0.25">
      <c r="A238">
        <v>240</v>
      </c>
      <c r="B238">
        <v>38</v>
      </c>
      <c r="C238" s="25" t="s">
        <v>307</v>
      </c>
      <c r="D238" s="12">
        <v>8.4</v>
      </c>
      <c r="E238" s="14"/>
      <c r="F238" s="7" t="str">
        <f t="shared" si="36"/>
        <v>X</v>
      </c>
      <c r="G238" s="7">
        <f t="shared" si="37"/>
        <v>8.4</v>
      </c>
      <c r="H238" s="16">
        <f t="shared" si="38"/>
        <v>8.4</v>
      </c>
      <c r="I238" s="11" t="str">
        <f t="shared" si="39"/>
        <v>X</v>
      </c>
      <c r="J238" s="39" t="str">
        <f t="shared" si="40"/>
        <v>X</v>
      </c>
      <c r="K238" s="39" t="str">
        <f t="shared" si="33"/>
        <v>X</v>
      </c>
      <c r="L238" s="39" t="str">
        <f t="shared" si="34"/>
        <v>X</v>
      </c>
      <c r="M238" s="39" t="str">
        <f t="shared" si="41"/>
        <v>X</v>
      </c>
      <c r="N238" s="42">
        <v>1</v>
      </c>
      <c r="O238" s="8">
        <v>0</v>
      </c>
      <c r="P238" s="9">
        <v>0</v>
      </c>
      <c r="Q238" s="9">
        <v>0</v>
      </c>
      <c r="R238" s="8">
        <v>0</v>
      </c>
      <c r="S238" s="9">
        <v>0</v>
      </c>
      <c r="T238" s="9">
        <v>0</v>
      </c>
      <c r="U238" s="8">
        <v>0</v>
      </c>
      <c r="V238" s="9">
        <v>0</v>
      </c>
      <c r="W238" s="9">
        <v>0</v>
      </c>
      <c r="X238" s="9">
        <v>0</v>
      </c>
      <c r="Y238" s="8">
        <v>0</v>
      </c>
      <c r="Z238" s="9">
        <v>0</v>
      </c>
      <c r="AA238" s="8"/>
      <c r="AC238" s="8"/>
      <c r="AJ238" s="9">
        <f t="shared" si="42"/>
        <v>-1</v>
      </c>
      <c r="AK238" s="7">
        <v>9.6999999999999993</v>
      </c>
      <c r="AO238" s="8"/>
      <c r="AQ238" s="31"/>
      <c r="AT238" s="31"/>
      <c r="AU238" s="21">
        <v>2004</v>
      </c>
      <c r="AV238" s="23">
        <f t="shared" si="35"/>
        <v>3.301897717195208</v>
      </c>
      <c r="BB238" s="18"/>
      <c r="BD238" s="54"/>
      <c r="BF238" s="18"/>
      <c r="BH238" s="18"/>
      <c r="BJ238" s="18"/>
      <c r="BK238" s="18" t="s">
        <v>303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 s="18">
        <v>0</v>
      </c>
      <c r="BS238">
        <v>0</v>
      </c>
      <c r="BT238">
        <v>1</v>
      </c>
      <c r="BU238" s="18">
        <v>0</v>
      </c>
      <c r="BV238" t="s">
        <v>397</v>
      </c>
      <c r="BW238" t="s">
        <v>397</v>
      </c>
      <c r="CB238" s="18"/>
      <c r="CD238" s="18"/>
      <c r="CE238" s="18"/>
      <c r="CH238" s="18"/>
      <c r="CJ238" s="18"/>
      <c r="CU238" s="18"/>
      <c r="CV238" t="s">
        <v>397</v>
      </c>
      <c r="CW238" t="s">
        <v>397</v>
      </c>
      <c r="CX238" t="s">
        <v>397</v>
      </c>
      <c r="CY238" s="25" t="s">
        <v>397</v>
      </c>
    </row>
    <row r="239" spans="1:103" x14ac:dyDescent="0.25">
      <c r="A239">
        <v>241</v>
      </c>
      <c r="B239">
        <v>38</v>
      </c>
      <c r="C239" s="25" t="s">
        <v>307</v>
      </c>
      <c r="D239" s="12">
        <v>8.8000000000000007</v>
      </c>
      <c r="E239" s="14"/>
      <c r="F239" s="7" t="str">
        <f t="shared" si="36"/>
        <v>X</v>
      </c>
      <c r="G239" s="7">
        <f t="shared" si="37"/>
        <v>8.8000000000000007</v>
      </c>
      <c r="H239" s="16">
        <f t="shared" si="38"/>
        <v>8.8000000000000007</v>
      </c>
      <c r="I239" s="11" t="str">
        <f t="shared" si="39"/>
        <v>X</v>
      </c>
      <c r="J239" s="39" t="str">
        <f t="shared" si="40"/>
        <v>X</v>
      </c>
      <c r="K239" s="39" t="str">
        <f t="shared" si="33"/>
        <v>X</v>
      </c>
      <c r="L239" s="39" t="str">
        <f t="shared" si="34"/>
        <v>X</v>
      </c>
      <c r="M239" s="39" t="str">
        <f t="shared" si="41"/>
        <v>X</v>
      </c>
      <c r="N239" s="42">
        <v>1</v>
      </c>
      <c r="O239" s="8">
        <v>0</v>
      </c>
      <c r="P239" s="9">
        <v>0</v>
      </c>
      <c r="Q239" s="9">
        <v>0</v>
      </c>
      <c r="R239" s="8">
        <v>0</v>
      </c>
      <c r="S239" s="9">
        <v>0</v>
      </c>
      <c r="T239" s="9">
        <v>0</v>
      </c>
      <c r="U239" s="8">
        <v>0</v>
      </c>
      <c r="V239" s="9">
        <v>0</v>
      </c>
      <c r="W239" s="9">
        <v>0</v>
      </c>
      <c r="X239" s="9">
        <v>0</v>
      </c>
      <c r="Y239" s="8">
        <v>0</v>
      </c>
      <c r="Z239" s="9">
        <v>0</v>
      </c>
      <c r="AA239" s="8"/>
      <c r="AC239" s="8"/>
      <c r="AJ239" s="9">
        <f t="shared" si="42"/>
        <v>-1</v>
      </c>
      <c r="AK239" s="7">
        <v>9.8000000000000007</v>
      </c>
      <c r="AO239" s="8"/>
      <c r="AQ239" s="31"/>
      <c r="AT239" s="31"/>
      <c r="AU239" s="21">
        <v>2006</v>
      </c>
      <c r="AV239" s="23">
        <f t="shared" si="35"/>
        <v>3.3023309286843991</v>
      </c>
      <c r="BB239" s="18"/>
      <c r="BD239" s="54"/>
      <c r="BF239" s="18"/>
      <c r="BH239" s="18"/>
      <c r="BJ239" s="18"/>
      <c r="BK239" s="18" t="s">
        <v>303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 s="18">
        <v>0</v>
      </c>
      <c r="BS239">
        <v>0</v>
      </c>
      <c r="BT239">
        <v>1</v>
      </c>
      <c r="BU239" s="18">
        <v>0</v>
      </c>
      <c r="BV239" t="s">
        <v>397</v>
      </c>
      <c r="BW239" t="s">
        <v>397</v>
      </c>
      <c r="CB239" s="18"/>
      <c r="CD239" s="18"/>
      <c r="CE239" s="18"/>
      <c r="CH239" s="18"/>
      <c r="CJ239" s="18"/>
      <c r="CU239" s="18"/>
      <c r="CV239" t="s">
        <v>397</v>
      </c>
      <c r="CW239" t="s">
        <v>397</v>
      </c>
      <c r="CX239" t="s">
        <v>397</v>
      </c>
      <c r="CY239" s="25" t="s">
        <v>397</v>
      </c>
    </row>
    <row r="240" spans="1:103" x14ac:dyDescent="0.25">
      <c r="A240">
        <v>242</v>
      </c>
      <c r="B240">
        <v>38</v>
      </c>
      <c r="C240" s="25" t="s">
        <v>307</v>
      </c>
      <c r="D240" s="12">
        <v>9.5</v>
      </c>
      <c r="E240" s="14"/>
      <c r="F240" s="7" t="str">
        <f t="shared" si="36"/>
        <v>X</v>
      </c>
      <c r="G240" s="7">
        <f t="shared" si="37"/>
        <v>9.5</v>
      </c>
      <c r="H240" s="16">
        <f t="shared" si="38"/>
        <v>9.5</v>
      </c>
      <c r="I240" s="11" t="str">
        <f t="shared" si="39"/>
        <v>X</v>
      </c>
      <c r="J240" s="39" t="str">
        <f t="shared" si="40"/>
        <v>X</v>
      </c>
      <c r="K240" s="39" t="str">
        <f t="shared" si="33"/>
        <v>X</v>
      </c>
      <c r="L240" s="39" t="str">
        <f t="shared" si="34"/>
        <v>X</v>
      </c>
      <c r="M240" s="39" t="str">
        <f t="shared" si="41"/>
        <v>X</v>
      </c>
      <c r="N240" s="42">
        <v>1</v>
      </c>
      <c r="O240" s="8">
        <v>0</v>
      </c>
      <c r="P240" s="9">
        <v>0</v>
      </c>
      <c r="Q240" s="9">
        <v>0</v>
      </c>
      <c r="R240" s="8">
        <v>0</v>
      </c>
      <c r="S240" s="9">
        <v>0</v>
      </c>
      <c r="T240" s="9">
        <v>0</v>
      </c>
      <c r="U240" s="8">
        <v>0</v>
      </c>
      <c r="V240" s="9">
        <v>0</v>
      </c>
      <c r="W240" s="9">
        <v>0</v>
      </c>
      <c r="X240" s="9">
        <v>0</v>
      </c>
      <c r="Y240" s="8">
        <v>0</v>
      </c>
      <c r="Z240" s="9">
        <v>0</v>
      </c>
      <c r="AA240" s="8"/>
      <c r="AC240" s="8"/>
      <c r="AJ240" s="9">
        <f t="shared" si="42"/>
        <v>-1</v>
      </c>
      <c r="AK240" s="7">
        <v>10</v>
      </c>
      <c r="AO240" s="8"/>
      <c r="AQ240" s="31"/>
      <c r="AT240" s="31"/>
      <c r="AU240" s="21">
        <v>2008</v>
      </c>
      <c r="AV240" s="23">
        <f t="shared" si="35"/>
        <v>3.3027637084729817</v>
      </c>
      <c r="BB240" s="18"/>
      <c r="BD240" s="54"/>
      <c r="BF240" s="18"/>
      <c r="BH240" s="18"/>
      <c r="BJ240" s="18"/>
      <c r="BK240" s="18" t="s">
        <v>303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 s="18">
        <v>0</v>
      </c>
      <c r="BS240">
        <v>0</v>
      </c>
      <c r="BT240">
        <v>1</v>
      </c>
      <c r="BU240" s="18">
        <v>0</v>
      </c>
      <c r="BV240" t="s">
        <v>397</v>
      </c>
      <c r="BW240" t="s">
        <v>397</v>
      </c>
      <c r="CB240" s="18"/>
      <c r="CD240" s="18"/>
      <c r="CE240" s="18"/>
      <c r="CH240" s="18"/>
      <c r="CJ240" s="18"/>
      <c r="CU240" s="18"/>
      <c r="CV240" t="s">
        <v>397</v>
      </c>
      <c r="CW240" t="s">
        <v>397</v>
      </c>
      <c r="CX240" t="s">
        <v>397</v>
      </c>
      <c r="CY240" s="25" t="s">
        <v>397</v>
      </c>
    </row>
    <row r="241" spans="1:103" x14ac:dyDescent="0.25">
      <c r="A241">
        <v>243</v>
      </c>
      <c r="B241">
        <v>38</v>
      </c>
      <c r="C241" s="25" t="s">
        <v>307</v>
      </c>
      <c r="D241" s="12">
        <v>7.2</v>
      </c>
      <c r="E241" s="14"/>
      <c r="F241" s="7" t="str">
        <f t="shared" si="36"/>
        <v>X</v>
      </c>
      <c r="G241" s="7">
        <f t="shared" si="37"/>
        <v>7.2</v>
      </c>
      <c r="H241" s="16">
        <f t="shared" si="38"/>
        <v>7.2</v>
      </c>
      <c r="I241" s="11" t="str">
        <f t="shared" si="39"/>
        <v>X</v>
      </c>
      <c r="J241" s="39" t="str">
        <f t="shared" si="40"/>
        <v>X</v>
      </c>
      <c r="K241" s="39" t="str">
        <f t="shared" si="33"/>
        <v>X</v>
      </c>
      <c r="L241" s="39" t="str">
        <f t="shared" si="34"/>
        <v>X</v>
      </c>
      <c r="M241" s="39" t="str">
        <f t="shared" si="41"/>
        <v>X</v>
      </c>
      <c r="N241" s="42">
        <v>1</v>
      </c>
      <c r="O241" s="8">
        <v>0</v>
      </c>
      <c r="P241" s="9">
        <v>0</v>
      </c>
      <c r="Q241" s="9">
        <v>0</v>
      </c>
      <c r="R241" s="8">
        <v>0</v>
      </c>
      <c r="S241" s="9">
        <v>0</v>
      </c>
      <c r="T241" s="9">
        <v>0</v>
      </c>
      <c r="U241" s="8">
        <v>0</v>
      </c>
      <c r="V241" s="9">
        <v>0</v>
      </c>
      <c r="W241" s="9">
        <v>0</v>
      </c>
      <c r="X241" s="9">
        <v>0</v>
      </c>
      <c r="Y241" s="8">
        <v>0</v>
      </c>
      <c r="Z241" s="9">
        <v>0</v>
      </c>
      <c r="AA241" s="8"/>
      <c r="AC241" s="8"/>
      <c r="AJ241" s="9">
        <f t="shared" si="42"/>
        <v>-1</v>
      </c>
      <c r="AK241" s="7">
        <v>9.5</v>
      </c>
      <c r="AO241" s="8"/>
      <c r="AQ241" s="31"/>
      <c r="AT241" s="31"/>
      <c r="AU241" s="21">
        <v>2010</v>
      </c>
      <c r="AV241" s="23">
        <f t="shared" si="35"/>
        <v>3.3031960574204891</v>
      </c>
      <c r="BB241" s="18"/>
      <c r="BD241" s="54"/>
      <c r="BF241" s="18"/>
      <c r="BH241" s="18"/>
      <c r="BJ241" s="18"/>
      <c r="BK241" s="18" t="s">
        <v>303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 s="18">
        <v>0</v>
      </c>
      <c r="BS241">
        <v>0</v>
      </c>
      <c r="BT241">
        <v>1</v>
      </c>
      <c r="BU241" s="18">
        <v>0</v>
      </c>
      <c r="BV241" t="s">
        <v>397</v>
      </c>
      <c r="BW241" t="s">
        <v>397</v>
      </c>
      <c r="CB241" s="18"/>
      <c r="CD241" s="18"/>
      <c r="CE241" s="18"/>
      <c r="CH241" s="18"/>
      <c r="CJ241" s="18"/>
      <c r="CU241" s="18"/>
      <c r="CV241" t="s">
        <v>397</v>
      </c>
      <c r="CW241" t="s">
        <v>397</v>
      </c>
      <c r="CX241" t="s">
        <v>397</v>
      </c>
      <c r="CY241" s="25" t="s">
        <v>397</v>
      </c>
    </row>
    <row r="242" spans="1:103" x14ac:dyDescent="0.25">
      <c r="A242">
        <v>244</v>
      </c>
      <c r="B242">
        <v>38</v>
      </c>
      <c r="C242" s="25" t="s">
        <v>307</v>
      </c>
      <c r="D242" s="12">
        <v>6</v>
      </c>
      <c r="E242" s="14"/>
      <c r="F242" s="7" t="str">
        <f t="shared" si="36"/>
        <v>X</v>
      </c>
      <c r="G242" s="7">
        <f t="shared" si="37"/>
        <v>6</v>
      </c>
      <c r="H242" s="16">
        <f t="shared" si="38"/>
        <v>6</v>
      </c>
      <c r="I242" s="11" t="str">
        <f t="shared" si="39"/>
        <v>X</v>
      </c>
      <c r="J242" s="39" t="str">
        <f t="shared" si="40"/>
        <v>X</v>
      </c>
      <c r="K242" s="39" t="str">
        <f t="shared" si="33"/>
        <v>X</v>
      </c>
      <c r="L242" s="39" t="str">
        <f t="shared" si="34"/>
        <v>X</v>
      </c>
      <c r="M242" s="39" t="str">
        <f t="shared" si="41"/>
        <v>X</v>
      </c>
      <c r="N242" s="42">
        <v>1</v>
      </c>
      <c r="O242" s="8">
        <v>0</v>
      </c>
      <c r="P242" s="9">
        <v>0</v>
      </c>
      <c r="Q242" s="9">
        <v>0</v>
      </c>
      <c r="R242" s="8">
        <v>0</v>
      </c>
      <c r="S242" s="9">
        <v>0</v>
      </c>
      <c r="T242" s="9">
        <v>0</v>
      </c>
      <c r="U242" s="8">
        <v>0</v>
      </c>
      <c r="V242" s="9">
        <v>0</v>
      </c>
      <c r="W242" s="9">
        <v>0</v>
      </c>
      <c r="X242" s="9">
        <v>0</v>
      </c>
      <c r="Y242" s="8">
        <v>0</v>
      </c>
      <c r="Z242" s="9">
        <v>0</v>
      </c>
      <c r="AA242" s="8"/>
      <c r="AC242" s="8"/>
      <c r="AJ242" s="9">
        <f t="shared" si="42"/>
        <v>-1</v>
      </c>
      <c r="AK242" s="7">
        <v>9.4</v>
      </c>
      <c r="AO242" s="8"/>
      <c r="AQ242" s="31"/>
      <c r="AT242" s="31"/>
      <c r="AU242" s="21">
        <v>2012</v>
      </c>
      <c r="AV242" s="23">
        <f t="shared" si="35"/>
        <v>3.3036279763838898</v>
      </c>
      <c r="BB242" s="18"/>
      <c r="BD242" s="54"/>
      <c r="BF242" s="18"/>
      <c r="BH242" s="18"/>
      <c r="BJ242" s="18"/>
      <c r="BK242" s="18" t="s">
        <v>303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 s="18">
        <v>0</v>
      </c>
      <c r="BS242">
        <v>0</v>
      </c>
      <c r="BT242">
        <v>1</v>
      </c>
      <c r="BU242" s="18">
        <v>0</v>
      </c>
      <c r="BV242" t="s">
        <v>397</v>
      </c>
      <c r="BW242" t="s">
        <v>397</v>
      </c>
      <c r="CB242" s="18"/>
      <c r="CD242" s="18"/>
      <c r="CE242" s="18"/>
      <c r="CH242" s="18"/>
      <c r="CJ242" s="18"/>
      <c r="CU242" s="18"/>
      <c r="CV242" t="s">
        <v>397</v>
      </c>
      <c r="CW242" t="s">
        <v>397</v>
      </c>
      <c r="CX242" t="s">
        <v>397</v>
      </c>
      <c r="CY242" s="25" t="s">
        <v>397</v>
      </c>
    </row>
    <row r="243" spans="1:103" x14ac:dyDescent="0.25">
      <c r="A243">
        <v>245</v>
      </c>
      <c r="B243">
        <v>38</v>
      </c>
      <c r="C243" s="25" t="s">
        <v>307</v>
      </c>
      <c r="D243" s="12">
        <v>5.7</v>
      </c>
      <c r="E243" s="14"/>
      <c r="F243" s="7" t="str">
        <f t="shared" si="36"/>
        <v>X</v>
      </c>
      <c r="G243" s="7">
        <f t="shared" si="37"/>
        <v>5.7</v>
      </c>
      <c r="H243" s="16">
        <f t="shared" si="38"/>
        <v>5.7</v>
      </c>
      <c r="I243" s="11" t="str">
        <f t="shared" si="39"/>
        <v>X</v>
      </c>
      <c r="J243" s="39" t="str">
        <f t="shared" si="40"/>
        <v>X</v>
      </c>
      <c r="K243" s="39" t="str">
        <f t="shared" si="33"/>
        <v>X</v>
      </c>
      <c r="L243" s="39" t="str">
        <f t="shared" si="34"/>
        <v>X</v>
      </c>
      <c r="M243" s="39" t="str">
        <f t="shared" si="41"/>
        <v>X</v>
      </c>
      <c r="N243" s="42">
        <v>1</v>
      </c>
      <c r="O243" s="8">
        <v>0</v>
      </c>
      <c r="P243" s="9">
        <v>0</v>
      </c>
      <c r="Q243" s="9">
        <v>0</v>
      </c>
      <c r="R243" s="8">
        <v>0</v>
      </c>
      <c r="S243" s="9">
        <v>0</v>
      </c>
      <c r="T243" s="9">
        <v>0</v>
      </c>
      <c r="U243" s="8">
        <v>0</v>
      </c>
      <c r="V243" s="9">
        <v>0</v>
      </c>
      <c r="W243" s="9">
        <v>0</v>
      </c>
      <c r="X243" s="9">
        <v>0</v>
      </c>
      <c r="Y243" s="8">
        <v>0</v>
      </c>
      <c r="Z243" s="9">
        <v>0</v>
      </c>
      <c r="AA243" s="8"/>
      <c r="AC243" s="8"/>
      <c r="AJ243" s="9">
        <f t="shared" si="42"/>
        <v>-1</v>
      </c>
      <c r="AK243" s="7">
        <v>10.4</v>
      </c>
      <c r="AO243" s="8"/>
      <c r="AQ243" s="31"/>
      <c r="AT243" s="31"/>
      <c r="AU243" s="21">
        <v>2014</v>
      </c>
      <c r="AV243" s="23">
        <f t="shared" si="35"/>
        <v>3.3040594662175993</v>
      </c>
      <c r="BB243" s="18"/>
      <c r="BD243" s="54"/>
      <c r="BF243" s="18"/>
      <c r="BH243" s="18"/>
      <c r="BJ243" s="18"/>
      <c r="BK243" s="18" t="s">
        <v>303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 s="18">
        <v>0</v>
      </c>
      <c r="BS243">
        <v>0</v>
      </c>
      <c r="BT243">
        <v>1</v>
      </c>
      <c r="BU243" s="18">
        <v>0</v>
      </c>
      <c r="BV243" t="s">
        <v>397</v>
      </c>
      <c r="BW243" t="s">
        <v>397</v>
      </c>
      <c r="CB243" s="18"/>
      <c r="CD243" s="18"/>
      <c r="CE243" s="18"/>
      <c r="CH243" s="18"/>
      <c r="CJ243" s="18"/>
      <c r="CU243" s="18"/>
      <c r="CV243" t="s">
        <v>397</v>
      </c>
      <c r="CW243" t="s">
        <v>397</v>
      </c>
      <c r="CX243" t="s">
        <v>397</v>
      </c>
      <c r="CY243" s="25" t="s">
        <v>397</v>
      </c>
    </row>
    <row r="244" spans="1:103" x14ac:dyDescent="0.25">
      <c r="A244">
        <v>246</v>
      </c>
      <c r="B244">
        <v>38</v>
      </c>
      <c r="C244" s="25" t="s">
        <v>307</v>
      </c>
      <c r="D244" s="12">
        <v>5.45</v>
      </c>
      <c r="E244" s="14"/>
      <c r="F244" s="7" t="str">
        <f t="shared" si="36"/>
        <v>X</v>
      </c>
      <c r="G244" s="7">
        <f t="shared" si="37"/>
        <v>5.45</v>
      </c>
      <c r="H244" s="16">
        <f t="shared" si="38"/>
        <v>5.45</v>
      </c>
      <c r="I244" s="11" t="str">
        <f t="shared" si="39"/>
        <v>X</v>
      </c>
      <c r="J244" s="39" t="str">
        <f t="shared" si="40"/>
        <v>X</v>
      </c>
      <c r="K244" s="39" t="str">
        <f t="shared" si="33"/>
        <v>X</v>
      </c>
      <c r="L244" s="39" t="str">
        <f t="shared" si="34"/>
        <v>X</v>
      </c>
      <c r="M244" s="39" t="str">
        <f t="shared" si="41"/>
        <v>X</v>
      </c>
      <c r="N244" s="42">
        <v>0</v>
      </c>
      <c r="O244" s="8">
        <v>1</v>
      </c>
      <c r="P244" s="9">
        <v>0</v>
      </c>
      <c r="Q244" s="9">
        <v>0</v>
      </c>
      <c r="R244" s="8">
        <v>0</v>
      </c>
      <c r="S244" s="9">
        <v>0</v>
      </c>
      <c r="T244" s="9">
        <v>0</v>
      </c>
      <c r="U244" s="8">
        <v>0</v>
      </c>
      <c r="V244" s="9">
        <v>0</v>
      </c>
      <c r="W244" s="9">
        <v>0</v>
      </c>
      <c r="X244" s="9">
        <v>0</v>
      </c>
      <c r="Y244" s="8">
        <v>0</v>
      </c>
      <c r="Z244" s="9">
        <v>0</v>
      </c>
      <c r="AA244" s="8"/>
      <c r="AC244" s="8"/>
      <c r="AJ244" s="9">
        <f t="shared" si="42"/>
        <v>-1</v>
      </c>
      <c r="AK244" s="7">
        <v>9.1999999999999993</v>
      </c>
      <c r="AO244" s="8"/>
      <c r="AQ244" s="31"/>
      <c r="AT244" s="31"/>
      <c r="AU244" s="21">
        <v>1998</v>
      </c>
      <c r="AV244" s="23">
        <f t="shared" si="35"/>
        <v>3.3005954838899636</v>
      </c>
      <c r="BB244" s="18"/>
      <c r="BD244" s="54"/>
      <c r="BF244" s="18"/>
      <c r="BH244" s="18"/>
      <c r="BJ244" s="18"/>
      <c r="BK244" s="18" t="s">
        <v>303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 s="18">
        <v>0</v>
      </c>
      <c r="BS244">
        <v>0</v>
      </c>
      <c r="BT244">
        <v>1</v>
      </c>
      <c r="BU244" s="18">
        <v>0</v>
      </c>
      <c r="BV244" t="s">
        <v>397</v>
      </c>
      <c r="BW244" t="s">
        <v>397</v>
      </c>
      <c r="CB244" s="18"/>
      <c r="CD244" s="18"/>
      <c r="CE244" s="18"/>
      <c r="CH244" s="18"/>
      <c r="CJ244" s="18"/>
      <c r="CU244" s="18"/>
      <c r="CV244" t="s">
        <v>397</v>
      </c>
      <c r="CW244" t="s">
        <v>397</v>
      </c>
      <c r="CX244" t="s">
        <v>397</v>
      </c>
      <c r="CY244" s="25" t="s">
        <v>397</v>
      </c>
    </row>
    <row r="245" spans="1:103" x14ac:dyDescent="0.25">
      <c r="A245">
        <v>247</v>
      </c>
      <c r="B245">
        <v>38</v>
      </c>
      <c r="C245" s="25" t="s">
        <v>307</v>
      </c>
      <c r="D245" s="12">
        <v>7.7050000000000001</v>
      </c>
      <c r="E245" s="14"/>
      <c r="F245" s="7" t="str">
        <f t="shared" si="36"/>
        <v>X</v>
      </c>
      <c r="G245" s="7">
        <f t="shared" si="37"/>
        <v>7.7050000000000001</v>
      </c>
      <c r="H245" s="16">
        <f t="shared" si="38"/>
        <v>7.7050000000000001</v>
      </c>
      <c r="I245" s="11" t="str">
        <f t="shared" si="39"/>
        <v>X</v>
      </c>
      <c r="J245" s="39" t="str">
        <f t="shared" si="40"/>
        <v>X</v>
      </c>
      <c r="K245" s="39" t="str">
        <f t="shared" si="33"/>
        <v>X</v>
      </c>
      <c r="L245" s="39" t="str">
        <f t="shared" si="34"/>
        <v>X</v>
      </c>
      <c r="M245" s="39" t="str">
        <f t="shared" si="41"/>
        <v>X</v>
      </c>
      <c r="N245" s="42">
        <v>0</v>
      </c>
      <c r="O245" s="8">
        <v>1</v>
      </c>
      <c r="P245" s="9">
        <v>0</v>
      </c>
      <c r="Q245" s="9">
        <v>0</v>
      </c>
      <c r="R245" s="8">
        <v>0</v>
      </c>
      <c r="S245" s="9">
        <v>0</v>
      </c>
      <c r="T245" s="9">
        <v>0</v>
      </c>
      <c r="U245" s="8">
        <v>0</v>
      </c>
      <c r="V245" s="9">
        <v>0</v>
      </c>
      <c r="W245" s="9">
        <v>0</v>
      </c>
      <c r="X245" s="9">
        <v>0</v>
      </c>
      <c r="Y245" s="8">
        <v>0</v>
      </c>
      <c r="Z245" s="9">
        <v>0</v>
      </c>
      <c r="AA245" s="8"/>
      <c r="AC245" s="8"/>
      <c r="AJ245" s="9">
        <f t="shared" si="42"/>
        <v>-1</v>
      </c>
      <c r="AK245" s="7">
        <v>8.1999999999999993</v>
      </c>
      <c r="AO245" s="8"/>
      <c r="AQ245" s="31"/>
      <c r="AT245" s="31"/>
      <c r="AU245" s="21">
        <v>2002</v>
      </c>
      <c r="AV245" s="23">
        <f t="shared" si="35"/>
        <v>3.3014640731433</v>
      </c>
      <c r="BB245" s="18"/>
      <c r="BD245" s="54"/>
      <c r="BF245" s="18"/>
      <c r="BH245" s="18"/>
      <c r="BJ245" s="18"/>
      <c r="BK245" s="18" t="s">
        <v>303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 s="18">
        <v>0</v>
      </c>
      <c r="BS245">
        <v>0</v>
      </c>
      <c r="BT245">
        <v>1</v>
      </c>
      <c r="BU245" s="18">
        <v>0</v>
      </c>
      <c r="BV245" t="s">
        <v>397</v>
      </c>
      <c r="BW245" t="s">
        <v>397</v>
      </c>
      <c r="CB245" s="18"/>
      <c r="CD245" s="18"/>
      <c r="CE245" s="18"/>
      <c r="CH245" s="18"/>
      <c r="CJ245" s="18"/>
      <c r="CU245" s="18"/>
      <c r="CV245" t="s">
        <v>397</v>
      </c>
      <c r="CW245" t="s">
        <v>397</v>
      </c>
      <c r="CX245" t="s">
        <v>397</v>
      </c>
      <c r="CY245" s="25" t="s">
        <v>397</v>
      </c>
    </row>
    <row r="246" spans="1:103" x14ac:dyDescent="0.25">
      <c r="A246">
        <v>248</v>
      </c>
      <c r="B246">
        <v>38</v>
      </c>
      <c r="C246" s="25" t="s">
        <v>307</v>
      </c>
      <c r="D246" s="12">
        <v>6.0449999999999999</v>
      </c>
      <c r="E246" s="14"/>
      <c r="F246" s="7" t="str">
        <f t="shared" si="36"/>
        <v>X</v>
      </c>
      <c r="G246" s="7">
        <f t="shared" si="37"/>
        <v>6.0449999999999999</v>
      </c>
      <c r="H246" s="16">
        <f t="shared" si="38"/>
        <v>6.0449999999999999</v>
      </c>
      <c r="I246" s="11" t="str">
        <f t="shared" si="39"/>
        <v>X</v>
      </c>
      <c r="J246" s="39" t="str">
        <f t="shared" si="40"/>
        <v>X</v>
      </c>
      <c r="K246" s="39" t="str">
        <f t="shared" si="33"/>
        <v>X</v>
      </c>
      <c r="L246" s="39" t="str">
        <f t="shared" si="34"/>
        <v>X</v>
      </c>
      <c r="M246" s="39" t="str">
        <f t="shared" si="41"/>
        <v>X</v>
      </c>
      <c r="N246" s="42">
        <v>0</v>
      </c>
      <c r="O246" s="8">
        <v>1</v>
      </c>
      <c r="P246" s="9">
        <v>0</v>
      </c>
      <c r="Q246" s="9">
        <v>0</v>
      </c>
      <c r="R246" s="8">
        <v>0</v>
      </c>
      <c r="S246" s="9">
        <v>0</v>
      </c>
      <c r="T246" s="9">
        <v>0</v>
      </c>
      <c r="U246" s="8">
        <v>0</v>
      </c>
      <c r="V246" s="9">
        <v>0</v>
      </c>
      <c r="W246" s="9">
        <v>0</v>
      </c>
      <c r="X246" s="9">
        <v>0</v>
      </c>
      <c r="Y246" s="8">
        <v>0</v>
      </c>
      <c r="Z246" s="9">
        <v>0</v>
      </c>
      <c r="AA246" s="8"/>
      <c r="AC246" s="8"/>
      <c r="AJ246" s="9">
        <f t="shared" si="42"/>
        <v>-1</v>
      </c>
      <c r="AK246" s="7">
        <v>9.6999999999999993</v>
      </c>
      <c r="AO246" s="8"/>
      <c r="AQ246" s="31"/>
      <c r="AT246" s="31"/>
      <c r="AU246" s="21">
        <v>2004</v>
      </c>
      <c r="AV246" s="23">
        <f t="shared" si="35"/>
        <v>3.301897717195208</v>
      </c>
      <c r="BB246" s="18"/>
      <c r="BD246" s="54"/>
      <c r="BF246" s="18"/>
      <c r="BH246" s="18"/>
      <c r="BJ246" s="18"/>
      <c r="BK246" s="18" t="s">
        <v>303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 s="18">
        <v>0</v>
      </c>
      <c r="BS246">
        <v>0</v>
      </c>
      <c r="BT246">
        <v>1</v>
      </c>
      <c r="BU246" s="18">
        <v>0</v>
      </c>
      <c r="BV246" t="s">
        <v>397</v>
      </c>
      <c r="BW246" t="s">
        <v>397</v>
      </c>
      <c r="CB246" s="18"/>
      <c r="CD246" s="18"/>
      <c r="CE246" s="18"/>
      <c r="CH246" s="18"/>
      <c r="CJ246" s="18"/>
      <c r="CU246" s="18"/>
      <c r="CV246" t="s">
        <v>397</v>
      </c>
      <c r="CW246" t="s">
        <v>397</v>
      </c>
      <c r="CX246" t="s">
        <v>397</v>
      </c>
      <c r="CY246" s="25" t="s">
        <v>397</v>
      </c>
    </row>
    <row r="247" spans="1:103" x14ac:dyDescent="0.25">
      <c r="A247">
        <v>249</v>
      </c>
      <c r="B247">
        <v>38</v>
      </c>
      <c r="C247" s="25" t="s">
        <v>307</v>
      </c>
      <c r="D247" s="12">
        <v>3.19</v>
      </c>
      <c r="E247" s="14"/>
      <c r="F247" s="7" t="str">
        <f t="shared" si="36"/>
        <v>X</v>
      </c>
      <c r="G247" s="7">
        <f t="shared" si="37"/>
        <v>3.19</v>
      </c>
      <c r="H247" s="16">
        <f t="shared" si="38"/>
        <v>3.19</v>
      </c>
      <c r="I247" s="11" t="str">
        <f t="shared" si="39"/>
        <v>X</v>
      </c>
      <c r="J247" s="39" t="str">
        <f t="shared" si="40"/>
        <v>X</v>
      </c>
      <c r="K247" s="39" t="str">
        <f t="shared" si="33"/>
        <v>X</v>
      </c>
      <c r="L247" s="39" t="str">
        <f t="shared" si="34"/>
        <v>X</v>
      </c>
      <c r="M247" s="39" t="str">
        <f t="shared" si="41"/>
        <v>X</v>
      </c>
      <c r="N247" s="42">
        <v>0</v>
      </c>
      <c r="O247" s="8">
        <v>1</v>
      </c>
      <c r="P247" s="9">
        <v>0</v>
      </c>
      <c r="Q247" s="9">
        <v>0</v>
      </c>
      <c r="R247" s="8">
        <v>0</v>
      </c>
      <c r="S247" s="9">
        <v>0</v>
      </c>
      <c r="T247" s="9">
        <v>0</v>
      </c>
      <c r="U247" s="8">
        <v>0</v>
      </c>
      <c r="V247" s="9">
        <v>0</v>
      </c>
      <c r="W247" s="9">
        <v>0</v>
      </c>
      <c r="X247" s="9">
        <v>0</v>
      </c>
      <c r="Y247" s="8">
        <v>0</v>
      </c>
      <c r="Z247" s="9">
        <v>0</v>
      </c>
      <c r="AA247" s="8"/>
      <c r="AC247" s="8"/>
      <c r="AJ247" s="9">
        <f t="shared" si="42"/>
        <v>-1</v>
      </c>
      <c r="AK247" s="7">
        <v>9.8000000000000007</v>
      </c>
      <c r="AO247" s="8"/>
      <c r="AQ247" s="31"/>
      <c r="AT247" s="31"/>
      <c r="AU247" s="21">
        <v>2006</v>
      </c>
      <c r="AV247" s="23">
        <f t="shared" si="35"/>
        <v>3.3023309286843991</v>
      </c>
      <c r="BB247" s="18"/>
      <c r="BD247" s="54"/>
      <c r="BF247" s="18"/>
      <c r="BH247" s="18"/>
      <c r="BJ247" s="18"/>
      <c r="BK247" s="18" t="s">
        <v>303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0</v>
      </c>
      <c r="BR247" s="18">
        <v>0</v>
      </c>
      <c r="BS247">
        <v>0</v>
      </c>
      <c r="BT247">
        <v>1</v>
      </c>
      <c r="BU247" s="18">
        <v>0</v>
      </c>
      <c r="BV247" t="s">
        <v>397</v>
      </c>
      <c r="BW247" t="s">
        <v>397</v>
      </c>
      <c r="CB247" s="18"/>
      <c r="CD247" s="18"/>
      <c r="CE247" s="18"/>
      <c r="CH247" s="18"/>
      <c r="CJ247" s="18"/>
      <c r="CU247" s="18"/>
      <c r="CV247" t="s">
        <v>397</v>
      </c>
      <c r="CW247" t="s">
        <v>397</v>
      </c>
      <c r="CX247" t="s">
        <v>397</v>
      </c>
      <c r="CY247" s="25" t="s">
        <v>397</v>
      </c>
    </row>
    <row r="248" spans="1:103" x14ac:dyDescent="0.25">
      <c r="A248">
        <v>250</v>
      </c>
      <c r="B248">
        <v>38</v>
      </c>
      <c r="C248" s="25" t="s">
        <v>307</v>
      </c>
      <c r="D248" s="12">
        <v>-16.835000000000001</v>
      </c>
      <c r="E248" s="14"/>
      <c r="F248" s="7" t="str">
        <f t="shared" si="36"/>
        <v>X</v>
      </c>
      <c r="G248" s="7">
        <f t="shared" si="37"/>
        <v>-16.835000000000001</v>
      </c>
      <c r="H248" s="16">
        <f t="shared" si="38"/>
        <v>-16.835000000000001</v>
      </c>
      <c r="I248" s="11" t="str">
        <f t="shared" si="39"/>
        <v>X</v>
      </c>
      <c r="J248" s="39" t="str">
        <f t="shared" si="40"/>
        <v>X</v>
      </c>
      <c r="K248" s="39" t="str">
        <f t="shared" si="33"/>
        <v>X</v>
      </c>
      <c r="L248" s="39" t="str">
        <f t="shared" si="34"/>
        <v>X</v>
      </c>
      <c r="M248" s="39" t="str">
        <f t="shared" si="41"/>
        <v>X</v>
      </c>
      <c r="N248" s="42">
        <v>0</v>
      </c>
      <c r="O248" s="8">
        <v>1</v>
      </c>
      <c r="P248" s="9">
        <v>0</v>
      </c>
      <c r="Q248" s="9">
        <v>0</v>
      </c>
      <c r="R248" s="8">
        <v>0</v>
      </c>
      <c r="S248" s="9">
        <v>0</v>
      </c>
      <c r="T248" s="9">
        <v>0</v>
      </c>
      <c r="U248" s="8">
        <v>0</v>
      </c>
      <c r="V248" s="9">
        <v>0</v>
      </c>
      <c r="W248" s="9">
        <v>0</v>
      </c>
      <c r="X248" s="9">
        <v>0</v>
      </c>
      <c r="Y248" s="8">
        <v>0</v>
      </c>
      <c r="Z248" s="9">
        <v>0</v>
      </c>
      <c r="AA248" s="8"/>
      <c r="AC248" s="8"/>
      <c r="AJ248" s="9">
        <f t="shared" si="42"/>
        <v>-1</v>
      </c>
      <c r="AK248" s="7">
        <v>10</v>
      </c>
      <c r="AO248" s="8"/>
      <c r="AQ248" s="31"/>
      <c r="AT248" s="31"/>
      <c r="AU248" s="21">
        <v>2008</v>
      </c>
      <c r="AV248" s="23">
        <f t="shared" si="35"/>
        <v>3.3027637084729817</v>
      </c>
      <c r="BB248" s="18"/>
      <c r="BD248" s="54"/>
      <c r="BF248" s="18"/>
      <c r="BH248" s="18"/>
      <c r="BJ248" s="18"/>
      <c r="BK248" s="18" t="s">
        <v>303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 s="18">
        <v>0</v>
      </c>
      <c r="BS248">
        <v>0</v>
      </c>
      <c r="BT248">
        <v>1</v>
      </c>
      <c r="BU248" s="18">
        <v>0</v>
      </c>
      <c r="BV248" t="s">
        <v>397</v>
      </c>
      <c r="BW248" t="s">
        <v>397</v>
      </c>
      <c r="CB248" s="18"/>
      <c r="CD248" s="18"/>
      <c r="CE248" s="18"/>
      <c r="CH248" s="18"/>
      <c r="CJ248" s="18"/>
      <c r="CU248" s="18"/>
      <c r="CV248" t="s">
        <v>397</v>
      </c>
      <c r="CW248" t="s">
        <v>397</v>
      </c>
      <c r="CX248" t="s">
        <v>397</v>
      </c>
      <c r="CY248" s="25" t="s">
        <v>397</v>
      </c>
    </row>
    <row r="249" spans="1:103" x14ac:dyDescent="0.25">
      <c r="A249">
        <v>251</v>
      </c>
      <c r="B249">
        <v>38</v>
      </c>
      <c r="C249" s="25" t="s">
        <v>307</v>
      </c>
      <c r="D249" s="12">
        <v>4.5</v>
      </c>
      <c r="E249" s="14"/>
      <c r="F249" s="7" t="str">
        <f t="shared" si="36"/>
        <v>X</v>
      </c>
      <c r="G249" s="7">
        <f t="shared" si="37"/>
        <v>4.5</v>
      </c>
      <c r="H249" s="16">
        <f t="shared" si="38"/>
        <v>4.5</v>
      </c>
      <c r="I249" s="11" t="str">
        <f t="shared" si="39"/>
        <v>X</v>
      </c>
      <c r="J249" s="39" t="str">
        <f t="shared" si="40"/>
        <v>X</v>
      </c>
      <c r="K249" s="39" t="str">
        <f t="shared" si="33"/>
        <v>X</v>
      </c>
      <c r="L249" s="39" t="str">
        <f t="shared" si="34"/>
        <v>X</v>
      </c>
      <c r="M249" s="39" t="str">
        <f t="shared" si="41"/>
        <v>X</v>
      </c>
      <c r="N249" s="42">
        <v>0</v>
      </c>
      <c r="O249" s="8">
        <v>1</v>
      </c>
      <c r="P249" s="9">
        <v>0</v>
      </c>
      <c r="Q249" s="9">
        <v>0</v>
      </c>
      <c r="R249" s="8">
        <v>0</v>
      </c>
      <c r="S249" s="9">
        <v>0</v>
      </c>
      <c r="T249" s="9">
        <v>0</v>
      </c>
      <c r="U249" s="8">
        <v>0</v>
      </c>
      <c r="V249" s="9">
        <v>0</v>
      </c>
      <c r="W249" s="9">
        <v>0</v>
      </c>
      <c r="X249" s="9">
        <v>0</v>
      </c>
      <c r="Y249" s="8">
        <v>0</v>
      </c>
      <c r="Z249" s="9">
        <v>0</v>
      </c>
      <c r="AA249" s="8"/>
      <c r="AC249" s="8"/>
      <c r="AJ249" s="9">
        <f t="shared" si="42"/>
        <v>-1</v>
      </c>
      <c r="AK249" s="7">
        <v>9.5</v>
      </c>
      <c r="AO249" s="8"/>
      <c r="AQ249" s="31"/>
      <c r="AT249" s="31"/>
      <c r="AU249" s="21">
        <v>2010</v>
      </c>
      <c r="AV249" s="23">
        <f t="shared" si="35"/>
        <v>3.3031960574204891</v>
      </c>
      <c r="BB249" s="18"/>
      <c r="BD249" s="54"/>
      <c r="BF249" s="18"/>
      <c r="BH249" s="18"/>
      <c r="BJ249" s="18"/>
      <c r="BK249" s="18" t="s">
        <v>303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 s="18">
        <v>0</v>
      </c>
      <c r="BS249">
        <v>0</v>
      </c>
      <c r="BT249">
        <v>1</v>
      </c>
      <c r="BU249" s="18">
        <v>0</v>
      </c>
      <c r="BV249" t="s">
        <v>397</v>
      </c>
      <c r="BW249" t="s">
        <v>397</v>
      </c>
      <c r="CB249" s="18"/>
      <c r="CD249" s="18"/>
      <c r="CE249" s="18"/>
      <c r="CH249" s="18"/>
      <c r="CJ249" s="18"/>
      <c r="CU249" s="18"/>
      <c r="CV249" t="s">
        <v>397</v>
      </c>
      <c r="CW249" t="s">
        <v>397</v>
      </c>
      <c r="CX249" t="s">
        <v>397</v>
      </c>
      <c r="CY249" s="25" t="s">
        <v>397</v>
      </c>
    </row>
    <row r="250" spans="1:103" x14ac:dyDescent="0.25">
      <c r="A250">
        <v>252</v>
      </c>
      <c r="B250">
        <v>38</v>
      </c>
      <c r="C250" s="25" t="s">
        <v>307</v>
      </c>
      <c r="D250" s="12">
        <v>9.0399999999999991</v>
      </c>
      <c r="E250" s="14"/>
      <c r="F250" s="7" t="str">
        <f t="shared" si="36"/>
        <v>X</v>
      </c>
      <c r="G250" s="7">
        <f t="shared" si="37"/>
        <v>9.0399999999999991</v>
      </c>
      <c r="H250" s="16">
        <f t="shared" si="38"/>
        <v>9.0399999999999991</v>
      </c>
      <c r="I250" s="11" t="str">
        <f t="shared" si="39"/>
        <v>X</v>
      </c>
      <c r="J250" s="39" t="str">
        <f t="shared" si="40"/>
        <v>X</v>
      </c>
      <c r="K250" s="39" t="str">
        <f t="shared" si="33"/>
        <v>X</v>
      </c>
      <c r="L250" s="39" t="str">
        <f t="shared" si="34"/>
        <v>X</v>
      </c>
      <c r="M250" s="39" t="str">
        <f t="shared" si="41"/>
        <v>X</v>
      </c>
      <c r="N250" s="42">
        <v>0</v>
      </c>
      <c r="O250" s="8">
        <v>1</v>
      </c>
      <c r="P250" s="9">
        <v>0</v>
      </c>
      <c r="Q250" s="9">
        <v>0</v>
      </c>
      <c r="R250" s="8">
        <v>0</v>
      </c>
      <c r="S250" s="9">
        <v>0</v>
      </c>
      <c r="T250" s="9">
        <v>0</v>
      </c>
      <c r="U250" s="8">
        <v>0</v>
      </c>
      <c r="V250" s="9">
        <v>0</v>
      </c>
      <c r="W250" s="9">
        <v>0</v>
      </c>
      <c r="X250" s="9">
        <v>0</v>
      </c>
      <c r="Y250" s="8">
        <v>0</v>
      </c>
      <c r="Z250" s="9">
        <v>0</v>
      </c>
      <c r="AA250" s="8"/>
      <c r="AC250" s="8"/>
      <c r="AJ250" s="9">
        <f t="shared" si="42"/>
        <v>-1</v>
      </c>
      <c r="AK250" s="7">
        <v>9.4</v>
      </c>
      <c r="AO250" s="8"/>
      <c r="AQ250" s="31"/>
      <c r="AT250" s="31"/>
      <c r="AU250" s="21">
        <v>2012</v>
      </c>
      <c r="AV250" s="23">
        <f t="shared" si="35"/>
        <v>3.3036279763838898</v>
      </c>
      <c r="BB250" s="18"/>
      <c r="BD250" s="54"/>
      <c r="BF250" s="18"/>
      <c r="BH250" s="18"/>
      <c r="BJ250" s="18"/>
      <c r="BK250" s="18" t="s">
        <v>303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 s="18">
        <v>0</v>
      </c>
      <c r="BS250">
        <v>0</v>
      </c>
      <c r="BT250">
        <v>1</v>
      </c>
      <c r="BU250" s="18">
        <v>0</v>
      </c>
      <c r="BV250" t="s">
        <v>397</v>
      </c>
      <c r="BW250" t="s">
        <v>397</v>
      </c>
      <c r="CB250" s="18"/>
      <c r="CD250" s="18"/>
      <c r="CE250" s="18"/>
      <c r="CH250" s="18"/>
      <c r="CJ250" s="18"/>
      <c r="CU250" s="18"/>
      <c r="CV250" t="s">
        <v>397</v>
      </c>
      <c r="CW250" t="s">
        <v>397</v>
      </c>
      <c r="CX250" t="s">
        <v>397</v>
      </c>
      <c r="CY250" s="25" t="s">
        <v>397</v>
      </c>
    </row>
    <row r="251" spans="1:103" x14ac:dyDescent="0.25">
      <c r="A251">
        <v>253</v>
      </c>
      <c r="B251">
        <v>38</v>
      </c>
      <c r="C251" s="25" t="s">
        <v>307</v>
      </c>
      <c r="D251" s="12">
        <v>7.16</v>
      </c>
      <c r="E251" s="14"/>
      <c r="F251" s="7" t="str">
        <f t="shared" si="36"/>
        <v>X</v>
      </c>
      <c r="G251" s="7">
        <f t="shared" si="37"/>
        <v>7.16</v>
      </c>
      <c r="H251" s="16">
        <f t="shared" si="38"/>
        <v>7.16</v>
      </c>
      <c r="I251" s="11" t="str">
        <f t="shared" si="39"/>
        <v>X</v>
      </c>
      <c r="J251" s="39" t="str">
        <f t="shared" si="40"/>
        <v>X</v>
      </c>
      <c r="K251" s="39" t="str">
        <f t="shared" si="33"/>
        <v>X</v>
      </c>
      <c r="L251" s="39" t="str">
        <f t="shared" si="34"/>
        <v>X</v>
      </c>
      <c r="M251" s="39" t="str">
        <f t="shared" si="41"/>
        <v>X</v>
      </c>
      <c r="N251" s="42">
        <v>0</v>
      </c>
      <c r="O251" s="8">
        <v>1</v>
      </c>
      <c r="P251" s="9">
        <v>0</v>
      </c>
      <c r="Q251" s="9">
        <v>0</v>
      </c>
      <c r="R251" s="8">
        <v>0</v>
      </c>
      <c r="S251" s="9">
        <v>0</v>
      </c>
      <c r="T251" s="9">
        <v>0</v>
      </c>
      <c r="U251" s="8">
        <v>0</v>
      </c>
      <c r="V251" s="9">
        <v>0</v>
      </c>
      <c r="W251" s="9">
        <v>0</v>
      </c>
      <c r="X251" s="9">
        <v>0</v>
      </c>
      <c r="Y251" s="8">
        <v>0</v>
      </c>
      <c r="Z251" s="9">
        <v>0</v>
      </c>
      <c r="AA251" s="8"/>
      <c r="AC251" s="8"/>
      <c r="AJ251" s="9">
        <f t="shared" si="42"/>
        <v>-1</v>
      </c>
      <c r="AK251" s="7">
        <v>10.4</v>
      </c>
      <c r="AO251" s="8"/>
      <c r="AQ251" s="31"/>
      <c r="AT251" s="31"/>
      <c r="AU251" s="21">
        <v>2014</v>
      </c>
      <c r="AV251" s="23">
        <f t="shared" si="35"/>
        <v>3.3040594662175993</v>
      </c>
      <c r="BB251" s="18"/>
      <c r="BD251" s="54"/>
      <c r="BF251" s="18"/>
      <c r="BH251" s="18"/>
      <c r="BJ251" s="18"/>
      <c r="BK251" s="18" t="s">
        <v>303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 s="18">
        <v>0</v>
      </c>
      <c r="BS251">
        <v>0</v>
      </c>
      <c r="BT251">
        <v>1</v>
      </c>
      <c r="BU251" s="18">
        <v>0</v>
      </c>
      <c r="BV251" t="s">
        <v>397</v>
      </c>
      <c r="BW251" t="s">
        <v>397</v>
      </c>
      <c r="CB251" s="18"/>
      <c r="CD251" s="18"/>
      <c r="CE251" s="18"/>
      <c r="CH251" s="18"/>
      <c r="CJ251" s="18"/>
      <c r="CU251" s="18"/>
      <c r="CV251" t="s">
        <v>397</v>
      </c>
      <c r="CW251" t="s">
        <v>397</v>
      </c>
      <c r="CX251" t="s">
        <v>397</v>
      </c>
      <c r="CY251" s="25" t="s">
        <v>397</v>
      </c>
    </row>
    <row r="252" spans="1:103" x14ac:dyDescent="0.25">
      <c r="A252">
        <v>254</v>
      </c>
      <c r="B252">
        <v>38</v>
      </c>
      <c r="C252" s="25" t="s">
        <v>307</v>
      </c>
      <c r="D252" s="12">
        <v>3.2666666666666671</v>
      </c>
      <c r="E252" s="14"/>
      <c r="F252" s="7" t="str">
        <f t="shared" si="36"/>
        <v>X</v>
      </c>
      <c r="G252" s="7">
        <f t="shared" si="37"/>
        <v>3.2666666666666671</v>
      </c>
      <c r="H252" s="16">
        <f t="shared" si="38"/>
        <v>3.2666666666666671</v>
      </c>
      <c r="I252" s="11" t="str">
        <f t="shared" si="39"/>
        <v>X</v>
      </c>
      <c r="J252" s="39" t="str">
        <f t="shared" si="40"/>
        <v>X</v>
      </c>
      <c r="K252" s="39" t="str">
        <f t="shared" si="33"/>
        <v>X</v>
      </c>
      <c r="L252" s="39" t="str">
        <f t="shared" si="34"/>
        <v>X</v>
      </c>
      <c r="M252" s="39" t="str">
        <f t="shared" si="41"/>
        <v>X</v>
      </c>
      <c r="N252" s="42">
        <v>0</v>
      </c>
      <c r="O252" s="8">
        <v>0</v>
      </c>
      <c r="P252" s="9">
        <v>1</v>
      </c>
      <c r="Q252" s="9">
        <v>0</v>
      </c>
      <c r="R252" s="8">
        <v>0</v>
      </c>
      <c r="S252" s="9">
        <v>0</v>
      </c>
      <c r="T252" s="9">
        <v>0</v>
      </c>
      <c r="U252" s="8">
        <v>0</v>
      </c>
      <c r="V252" s="9">
        <v>0</v>
      </c>
      <c r="W252" s="9">
        <v>0</v>
      </c>
      <c r="X252" s="9">
        <v>0</v>
      </c>
      <c r="Y252" s="8">
        <v>0</v>
      </c>
      <c r="Z252" s="9">
        <v>0</v>
      </c>
      <c r="AA252" s="8"/>
      <c r="AC252" s="8"/>
      <c r="AJ252" s="9">
        <f t="shared" si="42"/>
        <v>-1</v>
      </c>
      <c r="AK252" s="7">
        <v>9.1999999999999993</v>
      </c>
      <c r="AO252" s="8"/>
      <c r="AQ252" s="31"/>
      <c r="AT252" s="31"/>
      <c r="AU252" s="21">
        <v>1998</v>
      </c>
      <c r="AV252" s="23">
        <f t="shared" si="35"/>
        <v>3.3005954838899636</v>
      </c>
      <c r="BB252" s="18"/>
      <c r="BD252" s="54"/>
      <c r="BF252" s="18"/>
      <c r="BH252" s="18"/>
      <c r="BJ252" s="18"/>
      <c r="BK252" s="18" t="s">
        <v>303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 s="18">
        <v>0</v>
      </c>
      <c r="BS252">
        <v>0</v>
      </c>
      <c r="BT252">
        <v>1</v>
      </c>
      <c r="BU252" s="18">
        <v>0</v>
      </c>
      <c r="BV252" t="s">
        <v>397</v>
      </c>
      <c r="BW252" t="s">
        <v>397</v>
      </c>
      <c r="CB252" s="18"/>
      <c r="CD252" s="18"/>
      <c r="CE252" s="18"/>
      <c r="CH252" s="18"/>
      <c r="CJ252" s="18"/>
      <c r="CU252" s="18"/>
      <c r="CV252" t="s">
        <v>397</v>
      </c>
      <c r="CW252" t="s">
        <v>397</v>
      </c>
      <c r="CX252" t="s">
        <v>397</v>
      </c>
      <c r="CY252" s="25" t="s">
        <v>397</v>
      </c>
    </row>
    <row r="253" spans="1:103" x14ac:dyDescent="0.25">
      <c r="A253">
        <v>255</v>
      </c>
      <c r="B253">
        <v>38</v>
      </c>
      <c r="C253" s="25" t="s">
        <v>307</v>
      </c>
      <c r="D253" s="12">
        <v>7.1116666666666664</v>
      </c>
      <c r="E253" s="14"/>
      <c r="F253" s="7" t="str">
        <f t="shared" si="36"/>
        <v>X</v>
      </c>
      <c r="G253" s="7">
        <f t="shared" si="37"/>
        <v>7.1116666666666664</v>
      </c>
      <c r="H253" s="16">
        <f t="shared" si="38"/>
        <v>7.1116666666666664</v>
      </c>
      <c r="I253" s="11" t="str">
        <f t="shared" si="39"/>
        <v>X</v>
      </c>
      <c r="J253" s="39" t="str">
        <f t="shared" si="40"/>
        <v>X</v>
      </c>
      <c r="K253" s="39" t="str">
        <f t="shared" si="33"/>
        <v>X</v>
      </c>
      <c r="L253" s="39" t="str">
        <f t="shared" si="34"/>
        <v>X</v>
      </c>
      <c r="M253" s="39" t="str">
        <f t="shared" si="41"/>
        <v>X</v>
      </c>
      <c r="N253" s="42">
        <v>0</v>
      </c>
      <c r="O253" s="8">
        <v>0</v>
      </c>
      <c r="P253" s="9">
        <v>1</v>
      </c>
      <c r="Q253" s="9">
        <v>0</v>
      </c>
      <c r="R253" s="8">
        <v>0</v>
      </c>
      <c r="S253" s="9">
        <v>0</v>
      </c>
      <c r="T253" s="9">
        <v>0</v>
      </c>
      <c r="U253" s="8">
        <v>0</v>
      </c>
      <c r="V253" s="9">
        <v>0</v>
      </c>
      <c r="W253" s="9">
        <v>0</v>
      </c>
      <c r="X253" s="9">
        <v>0</v>
      </c>
      <c r="Y253" s="8">
        <v>0</v>
      </c>
      <c r="Z253" s="9">
        <v>0</v>
      </c>
      <c r="AA253" s="8"/>
      <c r="AC253" s="8"/>
      <c r="AJ253" s="9">
        <f t="shared" si="42"/>
        <v>-1</v>
      </c>
      <c r="AK253" s="7">
        <v>8.1999999999999993</v>
      </c>
      <c r="AO253" s="8"/>
      <c r="AQ253" s="31"/>
      <c r="AT253" s="31"/>
      <c r="AU253" s="21">
        <v>2002</v>
      </c>
      <c r="AV253" s="23">
        <f t="shared" si="35"/>
        <v>3.3014640731433</v>
      </c>
      <c r="BB253" s="18"/>
      <c r="BD253" s="54"/>
      <c r="BF253" s="18"/>
      <c r="BH253" s="18"/>
      <c r="BJ253" s="18"/>
      <c r="BK253" s="18" t="s">
        <v>303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 s="18">
        <v>0</v>
      </c>
      <c r="BS253">
        <v>0</v>
      </c>
      <c r="BT253">
        <v>1</v>
      </c>
      <c r="BU253" s="18">
        <v>0</v>
      </c>
      <c r="BV253" t="s">
        <v>397</v>
      </c>
      <c r="BW253" t="s">
        <v>397</v>
      </c>
      <c r="CB253" s="18"/>
      <c r="CD253" s="18"/>
      <c r="CE253" s="18"/>
      <c r="CH253" s="18"/>
      <c r="CJ253" s="18"/>
      <c r="CU253" s="18"/>
      <c r="CV253" t="s">
        <v>397</v>
      </c>
      <c r="CW253" t="s">
        <v>397</v>
      </c>
      <c r="CX253" t="s">
        <v>397</v>
      </c>
      <c r="CY253" s="25" t="s">
        <v>397</v>
      </c>
    </row>
    <row r="254" spans="1:103" x14ac:dyDescent="0.25">
      <c r="A254">
        <v>256</v>
      </c>
      <c r="B254">
        <v>38</v>
      </c>
      <c r="C254" s="25" t="s">
        <v>307</v>
      </c>
      <c r="D254" s="12">
        <v>6.2333333333333334</v>
      </c>
      <c r="E254" s="14"/>
      <c r="F254" s="7" t="str">
        <f t="shared" si="36"/>
        <v>X</v>
      </c>
      <c r="G254" s="7">
        <f t="shared" si="37"/>
        <v>6.2333333333333334</v>
      </c>
      <c r="H254" s="16">
        <f t="shared" si="38"/>
        <v>6.2333333333333334</v>
      </c>
      <c r="I254" s="11" t="str">
        <f t="shared" si="39"/>
        <v>X</v>
      </c>
      <c r="J254" s="39" t="str">
        <f t="shared" si="40"/>
        <v>X</v>
      </c>
      <c r="K254" s="39" t="str">
        <f t="shared" si="33"/>
        <v>X</v>
      </c>
      <c r="L254" s="39" t="str">
        <f t="shared" si="34"/>
        <v>X</v>
      </c>
      <c r="M254" s="39" t="str">
        <f t="shared" si="41"/>
        <v>X</v>
      </c>
      <c r="N254" s="42">
        <v>0</v>
      </c>
      <c r="O254" s="8">
        <v>0</v>
      </c>
      <c r="P254" s="9">
        <v>1</v>
      </c>
      <c r="Q254" s="9">
        <v>0</v>
      </c>
      <c r="R254" s="8">
        <v>0</v>
      </c>
      <c r="S254" s="9">
        <v>0</v>
      </c>
      <c r="T254" s="9">
        <v>0</v>
      </c>
      <c r="U254" s="8">
        <v>0</v>
      </c>
      <c r="V254" s="9">
        <v>0</v>
      </c>
      <c r="W254" s="9">
        <v>0</v>
      </c>
      <c r="X254" s="9">
        <v>0</v>
      </c>
      <c r="Y254" s="8">
        <v>0</v>
      </c>
      <c r="Z254" s="9">
        <v>0</v>
      </c>
      <c r="AA254" s="8"/>
      <c r="AC254" s="8"/>
      <c r="AJ254" s="9">
        <f t="shared" si="42"/>
        <v>-1</v>
      </c>
      <c r="AK254" s="7">
        <v>9.6999999999999993</v>
      </c>
      <c r="AO254" s="8"/>
      <c r="AQ254" s="31"/>
      <c r="AT254" s="31"/>
      <c r="AU254" s="21">
        <v>2004</v>
      </c>
      <c r="AV254" s="23">
        <f t="shared" si="35"/>
        <v>3.301897717195208</v>
      </c>
      <c r="BB254" s="18"/>
      <c r="BD254" s="54"/>
      <c r="BF254" s="18"/>
      <c r="BH254" s="18"/>
      <c r="BJ254" s="18"/>
      <c r="BK254" s="18" t="s">
        <v>303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 s="18">
        <v>0</v>
      </c>
      <c r="BS254">
        <v>0</v>
      </c>
      <c r="BT254">
        <v>1</v>
      </c>
      <c r="BU254" s="18">
        <v>0</v>
      </c>
      <c r="BV254" t="s">
        <v>397</v>
      </c>
      <c r="BW254" t="s">
        <v>397</v>
      </c>
      <c r="CB254" s="18"/>
      <c r="CD254" s="18"/>
      <c r="CE254" s="18"/>
      <c r="CH254" s="18"/>
      <c r="CJ254" s="18"/>
      <c r="CU254" s="18"/>
      <c r="CV254" t="s">
        <v>397</v>
      </c>
      <c r="CW254" t="s">
        <v>397</v>
      </c>
      <c r="CX254" t="s">
        <v>397</v>
      </c>
      <c r="CY254" s="25" t="s">
        <v>397</v>
      </c>
    </row>
    <row r="255" spans="1:103" x14ac:dyDescent="0.25">
      <c r="A255">
        <v>257</v>
      </c>
      <c r="B255">
        <v>38</v>
      </c>
      <c r="C255" s="25" t="s">
        <v>307</v>
      </c>
      <c r="D255" s="12">
        <v>5.5333333333333341</v>
      </c>
      <c r="E255" s="14"/>
      <c r="F255" s="7" t="str">
        <f t="shared" si="36"/>
        <v>X</v>
      </c>
      <c r="G255" s="7">
        <f t="shared" si="37"/>
        <v>5.5333333333333341</v>
      </c>
      <c r="H255" s="16">
        <f t="shared" si="38"/>
        <v>5.5333333333333341</v>
      </c>
      <c r="I255" s="11" t="str">
        <f t="shared" si="39"/>
        <v>X</v>
      </c>
      <c r="J255" s="39" t="str">
        <f t="shared" si="40"/>
        <v>X</v>
      </c>
      <c r="K255" s="39" t="str">
        <f t="shared" si="33"/>
        <v>X</v>
      </c>
      <c r="L255" s="39" t="str">
        <f t="shared" si="34"/>
        <v>X</v>
      </c>
      <c r="M255" s="39" t="str">
        <f t="shared" si="41"/>
        <v>X</v>
      </c>
      <c r="N255" s="42">
        <v>0</v>
      </c>
      <c r="O255" s="8">
        <v>0</v>
      </c>
      <c r="P255" s="9">
        <v>1</v>
      </c>
      <c r="Q255" s="9">
        <v>0</v>
      </c>
      <c r="R255" s="8">
        <v>0</v>
      </c>
      <c r="S255" s="9">
        <v>0</v>
      </c>
      <c r="T255" s="9">
        <v>0</v>
      </c>
      <c r="U255" s="8">
        <v>0</v>
      </c>
      <c r="V255" s="9">
        <v>0</v>
      </c>
      <c r="W255" s="9">
        <v>0</v>
      </c>
      <c r="X255" s="9">
        <v>0</v>
      </c>
      <c r="Y255" s="8">
        <v>0</v>
      </c>
      <c r="Z255" s="9">
        <v>0</v>
      </c>
      <c r="AA255" s="8"/>
      <c r="AC255" s="8"/>
      <c r="AJ255" s="9">
        <f t="shared" si="42"/>
        <v>-1</v>
      </c>
      <c r="AK255" s="7">
        <v>9.8000000000000007</v>
      </c>
      <c r="AO255" s="8"/>
      <c r="AQ255" s="31"/>
      <c r="AT255" s="31"/>
      <c r="AU255" s="21">
        <v>2006</v>
      </c>
      <c r="AV255" s="23">
        <f t="shared" si="35"/>
        <v>3.3023309286843991</v>
      </c>
      <c r="BB255" s="18"/>
      <c r="BD255" s="54"/>
      <c r="BF255" s="18"/>
      <c r="BH255" s="18"/>
      <c r="BJ255" s="18"/>
      <c r="BK255" s="18" t="s">
        <v>303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 s="18">
        <v>0</v>
      </c>
      <c r="BS255">
        <v>0</v>
      </c>
      <c r="BT255">
        <v>1</v>
      </c>
      <c r="BU255" s="18">
        <v>0</v>
      </c>
      <c r="BV255" t="s">
        <v>397</v>
      </c>
      <c r="BW255" t="s">
        <v>397</v>
      </c>
      <c r="CB255" s="18"/>
      <c r="CD255" s="18"/>
      <c r="CE255" s="18"/>
      <c r="CH255" s="18"/>
      <c r="CJ255" s="18"/>
      <c r="CU255" s="18"/>
      <c r="CV255" t="s">
        <v>397</v>
      </c>
      <c r="CW255" t="s">
        <v>397</v>
      </c>
      <c r="CX255" t="s">
        <v>397</v>
      </c>
      <c r="CY255" s="25" t="s">
        <v>397</v>
      </c>
    </row>
    <row r="256" spans="1:103" x14ac:dyDescent="0.25">
      <c r="A256">
        <v>258</v>
      </c>
      <c r="B256">
        <v>38</v>
      </c>
      <c r="C256" s="25" t="s">
        <v>307</v>
      </c>
      <c r="D256" s="12">
        <v>5.6683333333333339</v>
      </c>
      <c r="E256" s="14"/>
      <c r="F256" s="7" t="str">
        <f t="shared" si="36"/>
        <v>X</v>
      </c>
      <c r="G256" s="7">
        <f t="shared" si="37"/>
        <v>5.6683333333333339</v>
      </c>
      <c r="H256" s="16">
        <f t="shared" si="38"/>
        <v>5.6683333333333339</v>
      </c>
      <c r="I256" s="11" t="str">
        <f t="shared" si="39"/>
        <v>X</v>
      </c>
      <c r="J256" s="39" t="str">
        <f t="shared" si="40"/>
        <v>X</v>
      </c>
      <c r="K256" s="39" t="str">
        <f t="shared" si="33"/>
        <v>X</v>
      </c>
      <c r="L256" s="39" t="str">
        <f t="shared" si="34"/>
        <v>X</v>
      </c>
      <c r="M256" s="39" t="str">
        <f t="shared" si="41"/>
        <v>X</v>
      </c>
      <c r="N256" s="42">
        <v>0</v>
      </c>
      <c r="O256" s="8">
        <v>0</v>
      </c>
      <c r="P256" s="9">
        <v>1</v>
      </c>
      <c r="Q256" s="9">
        <v>0</v>
      </c>
      <c r="R256" s="8">
        <v>0</v>
      </c>
      <c r="S256" s="9">
        <v>0</v>
      </c>
      <c r="T256" s="9">
        <v>0</v>
      </c>
      <c r="U256" s="8">
        <v>0</v>
      </c>
      <c r="V256" s="9">
        <v>0</v>
      </c>
      <c r="W256" s="9">
        <v>0</v>
      </c>
      <c r="X256" s="9">
        <v>0</v>
      </c>
      <c r="Y256" s="8">
        <v>0</v>
      </c>
      <c r="Z256" s="9">
        <v>0</v>
      </c>
      <c r="AA256" s="8"/>
      <c r="AC256" s="8"/>
      <c r="AJ256" s="9">
        <f t="shared" si="42"/>
        <v>-1</v>
      </c>
      <c r="AK256" s="7">
        <v>10</v>
      </c>
      <c r="AO256" s="8"/>
      <c r="AQ256" s="31"/>
      <c r="AT256" s="31"/>
      <c r="AU256" s="21">
        <v>2008</v>
      </c>
      <c r="AV256" s="23">
        <f t="shared" si="35"/>
        <v>3.3027637084729817</v>
      </c>
      <c r="BB256" s="18"/>
      <c r="BD256" s="54"/>
      <c r="BF256" s="18"/>
      <c r="BH256" s="18"/>
      <c r="BJ256" s="18"/>
      <c r="BK256" s="18" t="s">
        <v>303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 s="18">
        <v>0</v>
      </c>
      <c r="BS256">
        <v>0</v>
      </c>
      <c r="BT256">
        <v>1</v>
      </c>
      <c r="BU256" s="18">
        <v>0</v>
      </c>
      <c r="BV256" t="s">
        <v>397</v>
      </c>
      <c r="BW256" t="s">
        <v>397</v>
      </c>
      <c r="CB256" s="18"/>
      <c r="CD256" s="18"/>
      <c r="CE256" s="18"/>
      <c r="CH256" s="18"/>
      <c r="CJ256" s="18"/>
      <c r="CU256" s="18"/>
      <c r="CV256" t="s">
        <v>397</v>
      </c>
      <c r="CW256" t="s">
        <v>397</v>
      </c>
      <c r="CX256" t="s">
        <v>397</v>
      </c>
      <c r="CY256" s="25" t="s">
        <v>397</v>
      </c>
    </row>
    <row r="257" spans="1:103" x14ac:dyDescent="0.25">
      <c r="A257">
        <v>259</v>
      </c>
      <c r="B257">
        <v>38</v>
      </c>
      <c r="C257" s="25" t="s">
        <v>307</v>
      </c>
      <c r="D257" s="12">
        <v>2.890000000000001</v>
      </c>
      <c r="E257" s="14"/>
      <c r="F257" s="7" t="str">
        <f t="shared" si="36"/>
        <v>X</v>
      </c>
      <c r="G257" s="7">
        <f t="shared" si="37"/>
        <v>2.890000000000001</v>
      </c>
      <c r="H257" s="16">
        <f t="shared" si="38"/>
        <v>2.890000000000001</v>
      </c>
      <c r="I257" s="11" t="str">
        <f t="shared" si="39"/>
        <v>X</v>
      </c>
      <c r="J257" s="39" t="str">
        <f t="shared" si="40"/>
        <v>X</v>
      </c>
      <c r="K257" s="39" t="str">
        <f t="shared" si="33"/>
        <v>X</v>
      </c>
      <c r="L257" s="39" t="str">
        <f t="shared" si="34"/>
        <v>X</v>
      </c>
      <c r="M257" s="39" t="str">
        <f t="shared" si="41"/>
        <v>X</v>
      </c>
      <c r="N257" s="42">
        <v>0</v>
      </c>
      <c r="O257" s="8">
        <v>0</v>
      </c>
      <c r="P257" s="9">
        <v>1</v>
      </c>
      <c r="Q257" s="9">
        <v>0</v>
      </c>
      <c r="R257" s="8">
        <v>0</v>
      </c>
      <c r="S257" s="9">
        <v>0</v>
      </c>
      <c r="T257" s="9">
        <v>0</v>
      </c>
      <c r="U257" s="8">
        <v>0</v>
      </c>
      <c r="V257" s="9">
        <v>0</v>
      </c>
      <c r="W257" s="9">
        <v>0</v>
      </c>
      <c r="X257" s="9">
        <v>0</v>
      </c>
      <c r="Y257" s="8">
        <v>0</v>
      </c>
      <c r="Z257" s="9">
        <v>0</v>
      </c>
      <c r="AA257" s="8"/>
      <c r="AC257" s="8"/>
      <c r="AJ257" s="9">
        <f t="shared" si="42"/>
        <v>-1</v>
      </c>
      <c r="AK257" s="7">
        <v>9.5</v>
      </c>
      <c r="AO257" s="8"/>
      <c r="AQ257" s="31"/>
      <c r="AT257" s="31"/>
      <c r="AU257" s="21">
        <v>2010</v>
      </c>
      <c r="AV257" s="23">
        <f t="shared" si="35"/>
        <v>3.3031960574204891</v>
      </c>
      <c r="BB257" s="18"/>
      <c r="BD257" s="54"/>
      <c r="BF257" s="18"/>
      <c r="BH257" s="18"/>
      <c r="BJ257" s="18"/>
      <c r="BK257" s="18" t="s">
        <v>303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 s="18">
        <v>0</v>
      </c>
      <c r="BS257">
        <v>0</v>
      </c>
      <c r="BT257">
        <v>1</v>
      </c>
      <c r="BU257" s="18">
        <v>0</v>
      </c>
      <c r="BV257" t="s">
        <v>397</v>
      </c>
      <c r="BW257" t="s">
        <v>397</v>
      </c>
      <c r="CB257" s="18"/>
      <c r="CD257" s="18"/>
      <c r="CE257" s="18"/>
      <c r="CH257" s="18"/>
      <c r="CJ257" s="18"/>
      <c r="CU257" s="18"/>
      <c r="CV257" t="s">
        <v>397</v>
      </c>
      <c r="CW257" t="s">
        <v>397</v>
      </c>
      <c r="CX257" t="s">
        <v>397</v>
      </c>
      <c r="CY257" s="25" t="s">
        <v>397</v>
      </c>
    </row>
    <row r="258" spans="1:103" x14ac:dyDescent="0.25">
      <c r="A258">
        <v>260</v>
      </c>
      <c r="B258">
        <v>38</v>
      </c>
      <c r="C258" s="25" t="s">
        <v>307</v>
      </c>
      <c r="D258" s="12">
        <v>4.041666666666667</v>
      </c>
      <c r="E258" s="14"/>
      <c r="F258" s="7" t="str">
        <f t="shared" si="36"/>
        <v>X</v>
      </c>
      <c r="G258" s="7">
        <f t="shared" si="37"/>
        <v>4.041666666666667</v>
      </c>
      <c r="H258" s="16">
        <f t="shared" si="38"/>
        <v>4.041666666666667</v>
      </c>
      <c r="I258" s="11" t="str">
        <f t="shared" si="39"/>
        <v>X</v>
      </c>
      <c r="J258" s="39" t="str">
        <f t="shared" si="40"/>
        <v>X</v>
      </c>
      <c r="K258" s="39" t="str">
        <f t="shared" si="33"/>
        <v>X</v>
      </c>
      <c r="L258" s="39" t="str">
        <f t="shared" si="34"/>
        <v>X</v>
      </c>
      <c r="M258" s="39" t="str">
        <f t="shared" si="41"/>
        <v>X</v>
      </c>
      <c r="N258" s="42">
        <v>0</v>
      </c>
      <c r="O258" s="8">
        <v>0</v>
      </c>
      <c r="P258" s="9">
        <v>1</v>
      </c>
      <c r="Q258" s="9">
        <v>0</v>
      </c>
      <c r="R258" s="8">
        <v>0</v>
      </c>
      <c r="S258" s="9">
        <v>0</v>
      </c>
      <c r="T258" s="9">
        <v>0</v>
      </c>
      <c r="U258" s="8">
        <v>0</v>
      </c>
      <c r="V258" s="9">
        <v>0</v>
      </c>
      <c r="W258" s="9">
        <v>0</v>
      </c>
      <c r="X258" s="9">
        <v>0</v>
      </c>
      <c r="Y258" s="8">
        <v>0</v>
      </c>
      <c r="Z258" s="9">
        <v>0</v>
      </c>
      <c r="AA258" s="8"/>
      <c r="AC258" s="8"/>
      <c r="AJ258" s="9">
        <f t="shared" si="42"/>
        <v>-1</v>
      </c>
      <c r="AK258" s="7">
        <v>9.4</v>
      </c>
      <c r="AO258" s="8"/>
      <c r="AQ258" s="31"/>
      <c r="AT258" s="31"/>
      <c r="AU258" s="21">
        <v>2012</v>
      </c>
      <c r="AV258" s="23">
        <f t="shared" si="35"/>
        <v>3.3036279763838898</v>
      </c>
      <c r="BB258" s="18"/>
      <c r="BD258" s="54"/>
      <c r="BF258" s="18"/>
      <c r="BH258" s="18"/>
      <c r="BJ258" s="18"/>
      <c r="BK258" s="18" t="s">
        <v>303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 s="18">
        <v>0</v>
      </c>
      <c r="BS258">
        <v>0</v>
      </c>
      <c r="BT258">
        <v>1</v>
      </c>
      <c r="BU258" s="18">
        <v>0</v>
      </c>
      <c r="BV258" t="s">
        <v>397</v>
      </c>
      <c r="BW258" t="s">
        <v>397</v>
      </c>
      <c r="CB258" s="18"/>
      <c r="CD258" s="18"/>
      <c r="CE258" s="18"/>
      <c r="CH258" s="18"/>
      <c r="CJ258" s="18"/>
      <c r="CU258" s="18"/>
      <c r="CV258" t="s">
        <v>397</v>
      </c>
      <c r="CW258" t="s">
        <v>397</v>
      </c>
      <c r="CX258" t="s">
        <v>397</v>
      </c>
      <c r="CY258" s="25" t="s">
        <v>397</v>
      </c>
    </row>
    <row r="259" spans="1:103" x14ac:dyDescent="0.25">
      <c r="A259">
        <v>261</v>
      </c>
      <c r="B259">
        <v>38</v>
      </c>
      <c r="C259" s="25" t="s">
        <v>307</v>
      </c>
      <c r="D259" s="12">
        <v>5.0333333333333332</v>
      </c>
      <c r="E259" s="14"/>
      <c r="F259" s="7" t="str">
        <f t="shared" si="36"/>
        <v>X</v>
      </c>
      <c r="G259" s="7">
        <f t="shared" si="37"/>
        <v>5.0333333333333332</v>
      </c>
      <c r="H259" s="16">
        <f t="shared" si="38"/>
        <v>5.0333333333333332</v>
      </c>
      <c r="I259" s="11" t="str">
        <f t="shared" si="39"/>
        <v>X</v>
      </c>
      <c r="J259" s="39" t="str">
        <f t="shared" si="40"/>
        <v>X</v>
      </c>
      <c r="K259" s="39" t="str">
        <f t="shared" si="33"/>
        <v>X</v>
      </c>
      <c r="L259" s="39" t="str">
        <f t="shared" si="34"/>
        <v>X</v>
      </c>
      <c r="M259" s="39" t="str">
        <f t="shared" si="41"/>
        <v>X</v>
      </c>
      <c r="N259" s="42">
        <v>0</v>
      </c>
      <c r="O259" s="8">
        <v>0</v>
      </c>
      <c r="P259" s="9">
        <v>1</v>
      </c>
      <c r="Q259" s="9">
        <v>0</v>
      </c>
      <c r="R259" s="8">
        <v>0</v>
      </c>
      <c r="S259" s="9">
        <v>0</v>
      </c>
      <c r="T259" s="9">
        <v>0</v>
      </c>
      <c r="U259" s="8">
        <v>0</v>
      </c>
      <c r="V259" s="9">
        <v>0</v>
      </c>
      <c r="W259" s="9">
        <v>0</v>
      </c>
      <c r="X259" s="9">
        <v>0</v>
      </c>
      <c r="Y259" s="8">
        <v>0</v>
      </c>
      <c r="Z259" s="9">
        <v>0</v>
      </c>
      <c r="AA259" s="8"/>
      <c r="AC259" s="8"/>
      <c r="AJ259" s="9">
        <f t="shared" si="42"/>
        <v>-1</v>
      </c>
      <c r="AK259" s="7">
        <v>10.4</v>
      </c>
      <c r="AO259" s="8"/>
      <c r="AQ259" s="31"/>
      <c r="AT259" s="31"/>
      <c r="AU259" s="21">
        <v>2014</v>
      </c>
      <c r="AV259" s="23">
        <f t="shared" si="35"/>
        <v>3.3040594662175993</v>
      </c>
      <c r="BB259" s="18"/>
      <c r="BD259" s="54"/>
      <c r="BF259" s="18"/>
      <c r="BH259" s="18"/>
      <c r="BJ259" s="18"/>
      <c r="BK259" s="18" t="s">
        <v>303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 s="18">
        <v>0</v>
      </c>
      <c r="BS259">
        <v>0</v>
      </c>
      <c r="BT259">
        <v>1</v>
      </c>
      <c r="BU259" s="18">
        <v>0</v>
      </c>
      <c r="BV259" t="s">
        <v>397</v>
      </c>
      <c r="BW259" t="s">
        <v>397</v>
      </c>
      <c r="CB259" s="18"/>
      <c r="CD259" s="18"/>
      <c r="CE259" s="18"/>
      <c r="CH259" s="18"/>
      <c r="CJ259" s="18"/>
      <c r="CU259" s="18"/>
      <c r="CV259" t="s">
        <v>397</v>
      </c>
      <c r="CW259" t="s">
        <v>397</v>
      </c>
      <c r="CX259" t="s">
        <v>397</v>
      </c>
      <c r="CY259" s="25" t="s">
        <v>397</v>
      </c>
    </row>
    <row r="260" spans="1:103" x14ac:dyDescent="0.25">
      <c r="A260">
        <v>262</v>
      </c>
      <c r="B260">
        <v>38</v>
      </c>
      <c r="C260" s="25" t="s">
        <v>307</v>
      </c>
      <c r="D260" s="12">
        <v>13.8</v>
      </c>
      <c r="E260" s="14"/>
      <c r="F260" s="7" t="str">
        <f t="shared" si="36"/>
        <v>X</v>
      </c>
      <c r="G260" s="7">
        <f t="shared" si="37"/>
        <v>13.8</v>
      </c>
      <c r="H260" s="16">
        <f t="shared" si="38"/>
        <v>13.8</v>
      </c>
      <c r="I260" s="11" t="str">
        <f t="shared" si="39"/>
        <v>X</v>
      </c>
      <c r="J260" s="39" t="str">
        <f t="shared" si="40"/>
        <v>X</v>
      </c>
      <c r="K260" s="39" t="str">
        <f t="shared" si="33"/>
        <v>X</v>
      </c>
      <c r="L260" s="39" t="str">
        <f t="shared" si="34"/>
        <v>X</v>
      </c>
      <c r="M260" s="39" t="str">
        <f t="shared" si="41"/>
        <v>X</v>
      </c>
      <c r="N260" s="42">
        <v>0</v>
      </c>
      <c r="O260" s="8">
        <v>0</v>
      </c>
      <c r="P260" s="9">
        <v>0</v>
      </c>
      <c r="Q260" s="9">
        <v>1</v>
      </c>
      <c r="R260" s="8">
        <v>0</v>
      </c>
      <c r="S260" s="9">
        <v>0</v>
      </c>
      <c r="T260" s="9">
        <v>0</v>
      </c>
      <c r="U260" s="8">
        <v>0</v>
      </c>
      <c r="V260" s="9">
        <v>0</v>
      </c>
      <c r="W260" s="9">
        <v>0</v>
      </c>
      <c r="X260" s="9">
        <v>0</v>
      </c>
      <c r="Y260" s="8">
        <v>0</v>
      </c>
      <c r="Z260" s="9">
        <v>0</v>
      </c>
      <c r="AA260" s="8"/>
      <c r="AC260" s="8"/>
      <c r="AJ260" s="9">
        <f t="shared" si="42"/>
        <v>-1</v>
      </c>
      <c r="AK260" s="7">
        <v>9.1999999999999993</v>
      </c>
      <c r="AO260" s="8"/>
      <c r="AQ260" s="31"/>
      <c r="AT260" s="31"/>
      <c r="AU260" s="21">
        <v>1998</v>
      </c>
      <c r="AV260" s="23">
        <f t="shared" si="35"/>
        <v>3.3005954838899636</v>
      </c>
      <c r="BB260" s="18"/>
      <c r="BD260" s="54"/>
      <c r="BF260" s="18"/>
      <c r="BH260" s="18"/>
      <c r="BJ260" s="18"/>
      <c r="BK260" s="18" t="s">
        <v>303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 s="18">
        <v>0</v>
      </c>
      <c r="BS260">
        <v>0</v>
      </c>
      <c r="BT260">
        <v>1</v>
      </c>
      <c r="BU260" s="18">
        <v>0</v>
      </c>
      <c r="BV260" t="s">
        <v>397</v>
      </c>
      <c r="BW260" t="s">
        <v>397</v>
      </c>
      <c r="CB260" s="18"/>
      <c r="CD260" s="18"/>
      <c r="CE260" s="18"/>
      <c r="CH260" s="18"/>
      <c r="CJ260" s="18"/>
      <c r="CU260" s="18"/>
      <c r="CV260" t="s">
        <v>397</v>
      </c>
      <c r="CW260" t="s">
        <v>397</v>
      </c>
      <c r="CX260" t="s">
        <v>397</v>
      </c>
      <c r="CY260" s="25" t="s">
        <v>397</v>
      </c>
    </row>
    <row r="261" spans="1:103" x14ac:dyDescent="0.25">
      <c r="A261">
        <v>263</v>
      </c>
      <c r="B261">
        <v>38</v>
      </c>
      <c r="C261" s="25" t="s">
        <v>307</v>
      </c>
      <c r="D261" s="12">
        <v>20.862500000000001</v>
      </c>
      <c r="E261" s="14"/>
      <c r="F261" s="7" t="str">
        <f t="shared" si="36"/>
        <v>X</v>
      </c>
      <c r="G261" s="7">
        <f t="shared" si="37"/>
        <v>20.862500000000001</v>
      </c>
      <c r="H261" s="16">
        <f t="shared" si="38"/>
        <v>20.862500000000001</v>
      </c>
      <c r="I261" s="11" t="str">
        <f t="shared" si="39"/>
        <v>X</v>
      </c>
      <c r="J261" s="39" t="str">
        <f t="shared" si="40"/>
        <v>X</v>
      </c>
      <c r="K261" s="39" t="str">
        <f t="shared" si="33"/>
        <v>X</v>
      </c>
      <c r="L261" s="39" t="str">
        <f t="shared" si="34"/>
        <v>X</v>
      </c>
      <c r="M261" s="39" t="str">
        <f t="shared" si="41"/>
        <v>X</v>
      </c>
      <c r="N261" s="42">
        <v>0</v>
      </c>
      <c r="O261" s="8">
        <v>0</v>
      </c>
      <c r="P261" s="9">
        <v>0</v>
      </c>
      <c r="Q261" s="9">
        <v>1</v>
      </c>
      <c r="R261" s="8">
        <v>0</v>
      </c>
      <c r="S261" s="9">
        <v>0</v>
      </c>
      <c r="T261" s="9">
        <v>0</v>
      </c>
      <c r="U261" s="8">
        <v>0</v>
      </c>
      <c r="V261" s="9">
        <v>0</v>
      </c>
      <c r="W261" s="9">
        <v>0</v>
      </c>
      <c r="X261" s="9">
        <v>0</v>
      </c>
      <c r="Y261" s="8">
        <v>0</v>
      </c>
      <c r="Z261" s="9">
        <v>0</v>
      </c>
      <c r="AA261" s="8"/>
      <c r="AC261" s="8"/>
      <c r="AJ261" s="9">
        <f t="shared" si="42"/>
        <v>-1</v>
      </c>
      <c r="AK261" s="7">
        <v>8.1999999999999993</v>
      </c>
      <c r="AO261" s="8"/>
      <c r="AQ261" s="31"/>
      <c r="AT261" s="31"/>
      <c r="AU261" s="21">
        <v>2002</v>
      </c>
      <c r="AV261" s="23">
        <f t="shared" si="35"/>
        <v>3.3014640731433</v>
      </c>
      <c r="BB261" s="18"/>
      <c r="BD261" s="54"/>
      <c r="BF261" s="18"/>
      <c r="BH261" s="18"/>
      <c r="BJ261" s="18"/>
      <c r="BK261" s="18" t="s">
        <v>303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 s="18">
        <v>0</v>
      </c>
      <c r="BS261">
        <v>0</v>
      </c>
      <c r="BT261">
        <v>1</v>
      </c>
      <c r="BU261" s="18">
        <v>0</v>
      </c>
      <c r="BV261" t="s">
        <v>397</v>
      </c>
      <c r="BW261" t="s">
        <v>397</v>
      </c>
      <c r="CB261" s="18"/>
      <c r="CD261" s="18"/>
      <c r="CE261" s="18"/>
      <c r="CH261" s="18"/>
      <c r="CJ261" s="18"/>
      <c r="CU261" s="18"/>
      <c r="CV261" t="s">
        <v>397</v>
      </c>
      <c r="CW261" t="s">
        <v>397</v>
      </c>
      <c r="CX261" t="s">
        <v>397</v>
      </c>
      <c r="CY261" s="25" t="s">
        <v>397</v>
      </c>
    </row>
    <row r="262" spans="1:103" x14ac:dyDescent="0.25">
      <c r="A262">
        <v>264</v>
      </c>
      <c r="B262">
        <v>38</v>
      </c>
      <c r="C262" s="25" t="s">
        <v>307</v>
      </c>
      <c r="D262" s="12">
        <v>21.122499999999999</v>
      </c>
      <c r="E262" s="14"/>
      <c r="F262" s="7" t="str">
        <f t="shared" si="36"/>
        <v>X</v>
      </c>
      <c r="G262" s="7">
        <f t="shared" si="37"/>
        <v>21.122499999999999</v>
      </c>
      <c r="H262" s="16">
        <f t="shared" si="38"/>
        <v>21.122499999999999</v>
      </c>
      <c r="I262" s="11" t="str">
        <f t="shared" si="39"/>
        <v>X</v>
      </c>
      <c r="J262" s="39" t="str">
        <f t="shared" si="40"/>
        <v>X</v>
      </c>
      <c r="K262" s="39" t="str">
        <f t="shared" si="33"/>
        <v>X</v>
      </c>
      <c r="L262" s="39" t="str">
        <f t="shared" si="34"/>
        <v>X</v>
      </c>
      <c r="M262" s="39" t="str">
        <f t="shared" si="41"/>
        <v>X</v>
      </c>
      <c r="N262" s="42">
        <v>0</v>
      </c>
      <c r="O262" s="8">
        <v>0</v>
      </c>
      <c r="P262" s="9">
        <v>0</v>
      </c>
      <c r="Q262" s="9">
        <v>1</v>
      </c>
      <c r="R262" s="8">
        <v>0</v>
      </c>
      <c r="S262" s="9">
        <v>0</v>
      </c>
      <c r="T262" s="9">
        <v>0</v>
      </c>
      <c r="U262" s="8">
        <v>0</v>
      </c>
      <c r="V262" s="9">
        <v>0</v>
      </c>
      <c r="W262" s="9">
        <v>0</v>
      </c>
      <c r="X262" s="9">
        <v>0</v>
      </c>
      <c r="Y262" s="8">
        <v>0</v>
      </c>
      <c r="Z262" s="9">
        <v>0</v>
      </c>
      <c r="AA262" s="8"/>
      <c r="AC262" s="8"/>
      <c r="AJ262" s="9">
        <f t="shared" si="42"/>
        <v>-1</v>
      </c>
      <c r="AK262" s="7">
        <v>9.6999999999999993</v>
      </c>
      <c r="AO262" s="8"/>
      <c r="AQ262" s="31"/>
      <c r="AT262" s="31"/>
      <c r="AU262" s="21">
        <v>2004</v>
      </c>
      <c r="AV262" s="23">
        <f t="shared" si="35"/>
        <v>3.301897717195208</v>
      </c>
      <c r="BB262" s="18"/>
      <c r="BD262" s="54"/>
      <c r="BF262" s="18"/>
      <c r="BH262" s="18"/>
      <c r="BJ262" s="18"/>
      <c r="BK262" s="18" t="s">
        <v>303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 s="18">
        <v>0</v>
      </c>
      <c r="BS262">
        <v>0</v>
      </c>
      <c r="BT262">
        <v>1</v>
      </c>
      <c r="BU262" s="18">
        <v>0</v>
      </c>
      <c r="BV262" t="s">
        <v>397</v>
      </c>
      <c r="BW262" t="s">
        <v>397</v>
      </c>
      <c r="CB262" s="18"/>
      <c r="CD262" s="18"/>
      <c r="CE262" s="18"/>
      <c r="CH262" s="18"/>
      <c r="CJ262" s="18"/>
      <c r="CU262" s="18"/>
      <c r="CV262" t="s">
        <v>397</v>
      </c>
      <c r="CW262" t="s">
        <v>397</v>
      </c>
      <c r="CX262" t="s">
        <v>397</v>
      </c>
      <c r="CY262" s="25" t="s">
        <v>397</v>
      </c>
    </row>
    <row r="263" spans="1:103" x14ac:dyDescent="0.25">
      <c r="A263">
        <v>265</v>
      </c>
      <c r="B263">
        <v>38</v>
      </c>
      <c r="C263" s="25" t="s">
        <v>307</v>
      </c>
      <c r="D263" s="12">
        <v>23.85</v>
      </c>
      <c r="E263" s="14"/>
      <c r="F263" s="7" t="str">
        <f t="shared" si="36"/>
        <v>X</v>
      </c>
      <c r="G263" s="7">
        <f t="shared" si="37"/>
        <v>23.85</v>
      </c>
      <c r="H263" s="16">
        <f t="shared" si="38"/>
        <v>23.85</v>
      </c>
      <c r="I263" s="11" t="str">
        <f t="shared" si="39"/>
        <v>X</v>
      </c>
      <c r="J263" s="39" t="str">
        <f t="shared" si="40"/>
        <v>X</v>
      </c>
      <c r="K263" s="39" t="str">
        <f t="shared" si="33"/>
        <v>X</v>
      </c>
      <c r="L263" s="39" t="str">
        <f t="shared" si="34"/>
        <v>X</v>
      </c>
      <c r="M263" s="39" t="str">
        <f t="shared" si="41"/>
        <v>X</v>
      </c>
      <c r="N263" s="42">
        <v>0</v>
      </c>
      <c r="O263" s="8">
        <v>0</v>
      </c>
      <c r="P263" s="9">
        <v>0</v>
      </c>
      <c r="Q263" s="9">
        <v>1</v>
      </c>
      <c r="R263" s="8">
        <v>0</v>
      </c>
      <c r="S263" s="9">
        <v>0</v>
      </c>
      <c r="T263" s="9">
        <v>0</v>
      </c>
      <c r="U263" s="8">
        <v>0</v>
      </c>
      <c r="V263" s="9">
        <v>0</v>
      </c>
      <c r="W263" s="9">
        <v>0</v>
      </c>
      <c r="X263" s="9">
        <v>0</v>
      </c>
      <c r="Y263" s="8">
        <v>0</v>
      </c>
      <c r="Z263" s="9">
        <v>0</v>
      </c>
      <c r="AA263" s="8"/>
      <c r="AC263" s="8"/>
      <c r="AJ263" s="9">
        <f t="shared" si="42"/>
        <v>-1</v>
      </c>
      <c r="AK263" s="7">
        <v>9.8000000000000007</v>
      </c>
      <c r="AO263" s="8"/>
      <c r="AQ263" s="31"/>
      <c r="AT263" s="31"/>
      <c r="AU263" s="21">
        <v>2006</v>
      </c>
      <c r="AV263" s="23">
        <f t="shared" si="35"/>
        <v>3.3023309286843991</v>
      </c>
      <c r="BB263" s="18"/>
      <c r="BD263" s="54"/>
      <c r="BF263" s="18"/>
      <c r="BH263" s="18"/>
      <c r="BJ263" s="18"/>
      <c r="BK263" s="18" t="s">
        <v>303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 s="18">
        <v>0</v>
      </c>
      <c r="BS263">
        <v>0</v>
      </c>
      <c r="BT263">
        <v>1</v>
      </c>
      <c r="BU263" s="18">
        <v>0</v>
      </c>
      <c r="BV263" t="s">
        <v>397</v>
      </c>
      <c r="BW263" t="s">
        <v>397</v>
      </c>
      <c r="CB263" s="18"/>
      <c r="CD263" s="18"/>
      <c r="CE263" s="18"/>
      <c r="CH263" s="18"/>
      <c r="CJ263" s="18"/>
      <c r="CU263" s="18"/>
      <c r="CV263" t="s">
        <v>397</v>
      </c>
      <c r="CW263" t="s">
        <v>397</v>
      </c>
      <c r="CX263" t="s">
        <v>397</v>
      </c>
      <c r="CY263" s="25" t="s">
        <v>397</v>
      </c>
    </row>
    <row r="264" spans="1:103" x14ac:dyDescent="0.25">
      <c r="A264">
        <v>266</v>
      </c>
      <c r="B264">
        <v>38</v>
      </c>
      <c r="C264" s="25" t="s">
        <v>307</v>
      </c>
      <c r="D264" s="12">
        <v>24.372499999999999</v>
      </c>
      <c r="E264" s="14"/>
      <c r="F264" s="7" t="str">
        <f t="shared" si="36"/>
        <v>X</v>
      </c>
      <c r="G264" s="7">
        <f t="shared" si="37"/>
        <v>24.372499999999999</v>
      </c>
      <c r="H264" s="16">
        <f t="shared" si="38"/>
        <v>24.372499999999999</v>
      </c>
      <c r="I264" s="11" t="str">
        <f t="shared" si="39"/>
        <v>X</v>
      </c>
      <c r="J264" s="39" t="str">
        <f t="shared" si="40"/>
        <v>X</v>
      </c>
      <c r="K264" s="39" t="str">
        <f t="shared" si="33"/>
        <v>X</v>
      </c>
      <c r="L264" s="39" t="str">
        <f t="shared" si="34"/>
        <v>X</v>
      </c>
      <c r="M264" s="39" t="str">
        <f t="shared" si="41"/>
        <v>X</v>
      </c>
      <c r="N264" s="42">
        <v>0</v>
      </c>
      <c r="O264" s="8">
        <v>0</v>
      </c>
      <c r="P264" s="9">
        <v>0</v>
      </c>
      <c r="Q264" s="9">
        <v>1</v>
      </c>
      <c r="R264" s="8">
        <v>0</v>
      </c>
      <c r="S264" s="9">
        <v>0</v>
      </c>
      <c r="T264" s="9">
        <v>0</v>
      </c>
      <c r="U264" s="8">
        <v>0</v>
      </c>
      <c r="V264" s="9">
        <v>0</v>
      </c>
      <c r="W264" s="9">
        <v>0</v>
      </c>
      <c r="X264" s="9">
        <v>0</v>
      </c>
      <c r="Y264" s="8">
        <v>0</v>
      </c>
      <c r="Z264" s="9">
        <v>0</v>
      </c>
      <c r="AA264" s="8"/>
      <c r="AC264" s="8"/>
      <c r="AJ264" s="9">
        <f t="shared" si="42"/>
        <v>-1</v>
      </c>
      <c r="AK264" s="7">
        <v>10</v>
      </c>
      <c r="AO264" s="8"/>
      <c r="AQ264" s="31"/>
      <c r="AT264" s="31"/>
      <c r="AU264" s="21">
        <v>2008</v>
      </c>
      <c r="AV264" s="23">
        <f t="shared" si="35"/>
        <v>3.3027637084729817</v>
      </c>
      <c r="BB264" s="18"/>
      <c r="BD264" s="54"/>
      <c r="BF264" s="18"/>
      <c r="BH264" s="18"/>
      <c r="BJ264" s="18"/>
      <c r="BK264" s="18" t="s">
        <v>303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 s="18">
        <v>0</v>
      </c>
      <c r="BS264">
        <v>0</v>
      </c>
      <c r="BT264">
        <v>1</v>
      </c>
      <c r="BU264" s="18">
        <v>0</v>
      </c>
      <c r="BV264" t="s">
        <v>397</v>
      </c>
      <c r="BW264" t="s">
        <v>397</v>
      </c>
      <c r="CB264" s="18"/>
      <c r="CD264" s="18"/>
      <c r="CE264" s="18"/>
      <c r="CH264" s="18"/>
      <c r="CJ264" s="18"/>
      <c r="CU264" s="18"/>
      <c r="CV264" t="s">
        <v>397</v>
      </c>
      <c r="CW264" t="s">
        <v>397</v>
      </c>
      <c r="CX264" t="s">
        <v>397</v>
      </c>
      <c r="CY264" s="25" t="s">
        <v>397</v>
      </c>
    </row>
    <row r="265" spans="1:103" x14ac:dyDescent="0.25">
      <c r="A265">
        <v>267</v>
      </c>
      <c r="B265">
        <v>38</v>
      </c>
      <c r="C265" s="25" t="s">
        <v>307</v>
      </c>
      <c r="D265" s="12">
        <v>23.977499999999999</v>
      </c>
      <c r="E265" s="14"/>
      <c r="F265" s="7" t="str">
        <f t="shared" si="36"/>
        <v>X</v>
      </c>
      <c r="G265" s="7">
        <f t="shared" si="37"/>
        <v>23.977499999999999</v>
      </c>
      <c r="H265" s="16">
        <f t="shared" si="38"/>
        <v>23.977499999999999</v>
      </c>
      <c r="I265" s="11" t="str">
        <f t="shared" si="39"/>
        <v>X</v>
      </c>
      <c r="J265" s="39" t="str">
        <f t="shared" si="40"/>
        <v>X</v>
      </c>
      <c r="K265" s="39" t="str">
        <f t="shared" ref="K265:K328" si="43">IFERROR(1/J265, "X")</f>
        <v>X</v>
      </c>
      <c r="L265" s="39" t="str">
        <f t="shared" ref="L265:L328" si="44">IFERROR(I265-J265, "X")</f>
        <v>X</v>
      </c>
      <c r="M265" s="39" t="str">
        <f t="shared" si="41"/>
        <v>X</v>
      </c>
      <c r="N265" s="42">
        <v>0</v>
      </c>
      <c r="O265" s="8">
        <v>0</v>
      </c>
      <c r="P265" s="9">
        <v>0</v>
      </c>
      <c r="Q265" s="9">
        <v>1</v>
      </c>
      <c r="R265" s="8">
        <v>0</v>
      </c>
      <c r="S265" s="9">
        <v>0</v>
      </c>
      <c r="T265" s="9">
        <v>0</v>
      </c>
      <c r="U265" s="8">
        <v>0</v>
      </c>
      <c r="V265" s="9">
        <v>0</v>
      </c>
      <c r="W265" s="9">
        <v>0</v>
      </c>
      <c r="X265" s="9">
        <v>0</v>
      </c>
      <c r="Y265" s="8">
        <v>0</v>
      </c>
      <c r="Z265" s="9">
        <v>0</v>
      </c>
      <c r="AA265" s="8"/>
      <c r="AC265" s="8"/>
      <c r="AJ265" s="9">
        <f t="shared" si="42"/>
        <v>-1</v>
      </c>
      <c r="AK265" s="7">
        <v>9.5</v>
      </c>
      <c r="AO265" s="8"/>
      <c r="AQ265" s="31"/>
      <c r="AT265" s="31"/>
      <c r="AU265" s="21">
        <v>2010</v>
      </c>
      <c r="AV265" s="23">
        <f t="shared" ref="AV265:AV328" si="45">LOG(AU265)</f>
        <v>3.3031960574204891</v>
      </c>
      <c r="BB265" s="18"/>
      <c r="BD265" s="54"/>
      <c r="BF265" s="18"/>
      <c r="BH265" s="18"/>
      <c r="BJ265" s="18"/>
      <c r="BK265" s="18" t="s">
        <v>303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 s="18">
        <v>0</v>
      </c>
      <c r="BS265">
        <v>0</v>
      </c>
      <c r="BT265">
        <v>1</v>
      </c>
      <c r="BU265" s="18">
        <v>0</v>
      </c>
      <c r="BV265" t="s">
        <v>397</v>
      </c>
      <c r="BW265" t="s">
        <v>397</v>
      </c>
      <c r="CB265" s="18"/>
      <c r="CD265" s="18"/>
      <c r="CE265" s="18"/>
      <c r="CH265" s="18"/>
      <c r="CJ265" s="18"/>
      <c r="CU265" s="18"/>
      <c r="CV265" t="s">
        <v>397</v>
      </c>
      <c r="CW265" t="s">
        <v>397</v>
      </c>
      <c r="CX265" t="s">
        <v>397</v>
      </c>
      <c r="CY265" s="25" t="s">
        <v>397</v>
      </c>
    </row>
    <row r="266" spans="1:103" x14ac:dyDescent="0.25">
      <c r="A266">
        <v>268</v>
      </c>
      <c r="B266">
        <v>38</v>
      </c>
      <c r="C266" s="25" t="s">
        <v>307</v>
      </c>
      <c r="D266" s="12">
        <v>18.5075</v>
      </c>
      <c r="E266" s="14"/>
      <c r="F266" s="7" t="str">
        <f t="shared" si="36"/>
        <v>X</v>
      </c>
      <c r="G266" s="7">
        <f t="shared" si="37"/>
        <v>18.5075</v>
      </c>
      <c r="H266" s="16">
        <f t="shared" si="38"/>
        <v>18.5075</v>
      </c>
      <c r="I266" s="11" t="str">
        <f t="shared" si="39"/>
        <v>X</v>
      </c>
      <c r="J266" s="39" t="str">
        <f t="shared" si="40"/>
        <v>X</v>
      </c>
      <c r="K266" s="39" t="str">
        <f t="shared" si="43"/>
        <v>X</v>
      </c>
      <c r="L266" s="39" t="str">
        <f t="shared" si="44"/>
        <v>X</v>
      </c>
      <c r="M266" s="39" t="str">
        <f t="shared" si="41"/>
        <v>X</v>
      </c>
      <c r="N266" s="42">
        <v>0</v>
      </c>
      <c r="O266" s="8">
        <v>0</v>
      </c>
      <c r="P266" s="9">
        <v>0</v>
      </c>
      <c r="Q266" s="9">
        <v>1</v>
      </c>
      <c r="R266" s="8">
        <v>0</v>
      </c>
      <c r="S266" s="9">
        <v>0</v>
      </c>
      <c r="T266" s="9">
        <v>0</v>
      </c>
      <c r="U266" s="8">
        <v>0</v>
      </c>
      <c r="V266" s="9">
        <v>0</v>
      </c>
      <c r="W266" s="9">
        <v>0</v>
      </c>
      <c r="X266" s="9">
        <v>0</v>
      </c>
      <c r="Y266" s="8">
        <v>0</v>
      </c>
      <c r="Z266" s="9">
        <v>0</v>
      </c>
      <c r="AA266" s="8"/>
      <c r="AC266" s="8"/>
      <c r="AJ266" s="9">
        <f t="shared" si="42"/>
        <v>-1</v>
      </c>
      <c r="AK266" s="7">
        <v>9.4</v>
      </c>
      <c r="AO266" s="8"/>
      <c r="AQ266" s="31"/>
      <c r="AT266" s="31"/>
      <c r="AU266" s="21">
        <v>2012</v>
      </c>
      <c r="AV266" s="23">
        <f t="shared" si="45"/>
        <v>3.3036279763838898</v>
      </c>
      <c r="BB266" s="18"/>
      <c r="BD266" s="54"/>
      <c r="BF266" s="18"/>
      <c r="BH266" s="18"/>
      <c r="BJ266" s="18"/>
      <c r="BK266" s="18" t="s">
        <v>303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 s="18">
        <v>0</v>
      </c>
      <c r="BS266">
        <v>0</v>
      </c>
      <c r="BT266">
        <v>1</v>
      </c>
      <c r="BU266" s="18">
        <v>0</v>
      </c>
      <c r="BV266" t="s">
        <v>397</v>
      </c>
      <c r="BW266" t="s">
        <v>397</v>
      </c>
      <c r="CB266" s="18"/>
      <c r="CD266" s="18"/>
      <c r="CE266" s="18"/>
      <c r="CH266" s="18"/>
      <c r="CJ266" s="18"/>
      <c r="CU266" s="18"/>
      <c r="CV266" t="s">
        <v>397</v>
      </c>
      <c r="CW266" t="s">
        <v>397</v>
      </c>
      <c r="CX266" t="s">
        <v>397</v>
      </c>
      <c r="CY266" s="25" t="s">
        <v>397</v>
      </c>
    </row>
    <row r="267" spans="1:103" x14ac:dyDescent="0.25">
      <c r="A267">
        <v>269</v>
      </c>
      <c r="B267">
        <v>38</v>
      </c>
      <c r="C267" s="25" t="s">
        <v>307</v>
      </c>
      <c r="D267" s="12">
        <v>14.0425</v>
      </c>
      <c r="E267" s="14"/>
      <c r="F267" s="7" t="str">
        <f t="shared" si="36"/>
        <v>X</v>
      </c>
      <c r="G267" s="7">
        <f t="shared" si="37"/>
        <v>14.0425</v>
      </c>
      <c r="H267" s="16">
        <f t="shared" si="38"/>
        <v>14.0425</v>
      </c>
      <c r="I267" s="11" t="str">
        <f t="shared" si="39"/>
        <v>X</v>
      </c>
      <c r="J267" s="39" t="str">
        <f t="shared" si="40"/>
        <v>X</v>
      </c>
      <c r="K267" s="39" t="str">
        <f t="shared" si="43"/>
        <v>X</v>
      </c>
      <c r="L267" s="39" t="str">
        <f t="shared" si="44"/>
        <v>X</v>
      </c>
      <c r="M267" s="39" t="str">
        <f t="shared" si="41"/>
        <v>X</v>
      </c>
      <c r="N267" s="42">
        <v>0</v>
      </c>
      <c r="O267" s="8">
        <v>0</v>
      </c>
      <c r="P267" s="9">
        <v>0</v>
      </c>
      <c r="Q267" s="9">
        <v>1</v>
      </c>
      <c r="R267" s="8">
        <v>0</v>
      </c>
      <c r="S267" s="9">
        <v>0</v>
      </c>
      <c r="T267" s="9">
        <v>0</v>
      </c>
      <c r="U267" s="8">
        <v>0</v>
      </c>
      <c r="V267" s="9">
        <v>0</v>
      </c>
      <c r="W267" s="9">
        <v>0</v>
      </c>
      <c r="X267" s="9">
        <v>0</v>
      </c>
      <c r="Y267" s="8">
        <v>0</v>
      </c>
      <c r="Z267" s="9">
        <v>0</v>
      </c>
      <c r="AA267" s="8"/>
      <c r="AC267" s="8"/>
      <c r="AJ267" s="9">
        <f t="shared" si="42"/>
        <v>-1</v>
      </c>
      <c r="AK267" s="7">
        <v>10.4</v>
      </c>
      <c r="AO267" s="8"/>
      <c r="AQ267" s="31"/>
      <c r="AT267" s="31"/>
      <c r="AU267" s="21">
        <v>2014</v>
      </c>
      <c r="AV267" s="23">
        <f t="shared" si="45"/>
        <v>3.3040594662175993</v>
      </c>
      <c r="BB267" s="18"/>
      <c r="BD267" s="54"/>
      <c r="BF267" s="18"/>
      <c r="BH267" s="18"/>
      <c r="BJ267" s="18"/>
      <c r="BK267" s="18" t="s">
        <v>303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 s="18">
        <v>0</v>
      </c>
      <c r="BS267">
        <v>0</v>
      </c>
      <c r="BT267">
        <v>1</v>
      </c>
      <c r="BU267" s="18">
        <v>0</v>
      </c>
      <c r="BV267" t="s">
        <v>397</v>
      </c>
      <c r="BW267" t="s">
        <v>397</v>
      </c>
      <c r="CB267" s="18"/>
      <c r="CD267" s="18"/>
      <c r="CE267" s="18"/>
      <c r="CH267" s="18"/>
      <c r="CJ267" s="18"/>
      <c r="CU267" s="18"/>
      <c r="CV267" t="s">
        <v>397</v>
      </c>
      <c r="CW267" t="s">
        <v>397</v>
      </c>
      <c r="CX267" t="s">
        <v>397</v>
      </c>
      <c r="CY267" s="25" t="s">
        <v>397</v>
      </c>
    </row>
    <row r="268" spans="1:103" x14ac:dyDescent="0.25">
      <c r="A268">
        <v>270</v>
      </c>
      <c r="B268">
        <v>39</v>
      </c>
      <c r="C268" s="25" t="s">
        <v>150</v>
      </c>
      <c r="D268" s="12">
        <v>7.8</v>
      </c>
      <c r="E268" s="14"/>
      <c r="F268" s="7" t="str">
        <f t="shared" si="36"/>
        <v>X</v>
      </c>
      <c r="G268" s="7">
        <f t="shared" si="37"/>
        <v>7.8</v>
      </c>
      <c r="H268" s="16">
        <f t="shared" si="38"/>
        <v>7.8</v>
      </c>
      <c r="I268" s="11" t="str">
        <f t="shared" si="39"/>
        <v>X</v>
      </c>
      <c r="J268" s="39" t="str">
        <f t="shared" si="40"/>
        <v>X</v>
      </c>
      <c r="K268" s="39" t="str">
        <f t="shared" si="43"/>
        <v>X</v>
      </c>
      <c r="L268" s="39" t="str">
        <f t="shared" si="44"/>
        <v>X</v>
      </c>
      <c r="M268" s="39" t="str">
        <f t="shared" si="41"/>
        <v>X</v>
      </c>
      <c r="N268" s="42">
        <v>1</v>
      </c>
      <c r="O268" s="8">
        <v>0</v>
      </c>
      <c r="P268" s="9">
        <v>0</v>
      </c>
      <c r="Q268" s="9">
        <v>0</v>
      </c>
      <c r="R268" s="8">
        <v>0</v>
      </c>
      <c r="S268" s="9">
        <v>0</v>
      </c>
      <c r="T268" s="9">
        <v>0</v>
      </c>
      <c r="U268" s="8">
        <v>0</v>
      </c>
      <c r="V268" s="9">
        <v>0</v>
      </c>
      <c r="W268" s="9">
        <v>0</v>
      </c>
      <c r="X268" s="9">
        <v>0</v>
      </c>
      <c r="Y268" s="8">
        <v>0</v>
      </c>
      <c r="Z268" s="9">
        <v>0</v>
      </c>
      <c r="AA268" s="8"/>
      <c r="AC268" s="8"/>
      <c r="AJ268" s="9">
        <f t="shared" si="42"/>
        <v>-1</v>
      </c>
      <c r="AK268" s="7">
        <v>4.5999999999999996</v>
      </c>
      <c r="AO268" s="8"/>
      <c r="AQ268" s="31"/>
      <c r="AT268" s="31"/>
      <c r="AU268" s="21">
        <v>1995</v>
      </c>
      <c r="AV268" s="23">
        <f t="shared" si="45"/>
        <v>3.2999429000227671</v>
      </c>
      <c r="BB268" s="18"/>
      <c r="BD268" s="54"/>
      <c r="BF268" s="18"/>
      <c r="BH268" s="18"/>
      <c r="BJ268" s="18"/>
      <c r="BK268" s="18" t="s">
        <v>149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 s="18">
        <v>0</v>
      </c>
      <c r="BS268">
        <v>0</v>
      </c>
      <c r="BT268">
        <v>1</v>
      </c>
      <c r="BU268" s="18">
        <v>0</v>
      </c>
      <c r="BV268" t="s">
        <v>397</v>
      </c>
      <c r="BW268" t="s">
        <v>397</v>
      </c>
      <c r="CB268" s="18"/>
      <c r="CD268" s="18"/>
      <c r="CE268" s="18"/>
      <c r="CH268" s="18"/>
      <c r="CJ268" s="18"/>
      <c r="CU268" s="18"/>
      <c r="CV268" t="s">
        <v>397</v>
      </c>
      <c r="CW268" t="s">
        <v>397</v>
      </c>
      <c r="CX268" t="s">
        <v>397</v>
      </c>
      <c r="CY268" s="25" t="s">
        <v>397</v>
      </c>
    </row>
    <row r="269" spans="1:103" x14ac:dyDescent="0.25">
      <c r="A269">
        <v>271</v>
      </c>
      <c r="B269">
        <v>39</v>
      </c>
      <c r="C269" s="25" t="s">
        <v>150</v>
      </c>
      <c r="D269" s="12">
        <v>11.4</v>
      </c>
      <c r="E269" s="14"/>
      <c r="F269" s="7" t="str">
        <f t="shared" si="36"/>
        <v>X</v>
      </c>
      <c r="G269" s="7">
        <f t="shared" si="37"/>
        <v>11.4</v>
      </c>
      <c r="H269" s="16">
        <f t="shared" si="38"/>
        <v>11.4</v>
      </c>
      <c r="I269" s="11" t="str">
        <f t="shared" si="39"/>
        <v>X</v>
      </c>
      <c r="J269" s="39" t="str">
        <f t="shared" si="40"/>
        <v>X</v>
      </c>
      <c r="K269" s="39" t="str">
        <f t="shared" si="43"/>
        <v>X</v>
      </c>
      <c r="L269" s="39" t="str">
        <f t="shared" si="44"/>
        <v>X</v>
      </c>
      <c r="M269" s="39" t="str">
        <f t="shared" si="41"/>
        <v>X</v>
      </c>
      <c r="N269" s="42">
        <v>1</v>
      </c>
      <c r="O269" s="8">
        <v>0</v>
      </c>
      <c r="P269" s="9">
        <v>0</v>
      </c>
      <c r="Q269" s="9">
        <v>0</v>
      </c>
      <c r="R269" s="8">
        <v>0</v>
      </c>
      <c r="S269" s="9">
        <v>0</v>
      </c>
      <c r="T269" s="9">
        <v>0</v>
      </c>
      <c r="U269" s="8">
        <v>0</v>
      </c>
      <c r="V269" s="9">
        <v>0</v>
      </c>
      <c r="W269" s="9">
        <v>0</v>
      </c>
      <c r="X269" s="9">
        <v>0</v>
      </c>
      <c r="Y269" s="8">
        <v>0</v>
      </c>
      <c r="Z269" s="9">
        <v>0</v>
      </c>
      <c r="AA269" s="8"/>
      <c r="AC269" s="8"/>
      <c r="AJ269" s="9">
        <f t="shared" si="42"/>
        <v>-1</v>
      </c>
      <c r="AK269" s="7">
        <v>6.4</v>
      </c>
      <c r="AO269" s="8"/>
      <c r="AQ269" s="31"/>
      <c r="AT269" s="31"/>
      <c r="AU269" s="21">
        <v>2003</v>
      </c>
      <c r="AV269" s="23">
        <f t="shared" si="45"/>
        <v>3.3016809492935764</v>
      </c>
      <c r="BB269" s="18"/>
      <c r="BD269" s="54"/>
      <c r="BF269" s="18"/>
      <c r="BH269" s="18"/>
      <c r="BJ269" s="18"/>
      <c r="BK269" s="18" t="s">
        <v>149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 s="18">
        <v>0</v>
      </c>
      <c r="BS269">
        <v>0</v>
      </c>
      <c r="BT269">
        <v>1</v>
      </c>
      <c r="BU269" s="18">
        <v>0</v>
      </c>
      <c r="BV269" t="s">
        <v>397</v>
      </c>
      <c r="BW269" t="s">
        <v>397</v>
      </c>
      <c r="CB269" s="18"/>
      <c r="CD269" s="18"/>
      <c r="CE269" s="18"/>
      <c r="CH269" s="18"/>
      <c r="CJ269" s="18"/>
      <c r="CU269" s="18"/>
      <c r="CV269" t="s">
        <v>397</v>
      </c>
      <c r="CW269" t="s">
        <v>397</v>
      </c>
      <c r="CX269" t="s">
        <v>397</v>
      </c>
      <c r="CY269" s="25" t="s">
        <v>397</v>
      </c>
    </row>
    <row r="270" spans="1:103" x14ac:dyDescent="0.25">
      <c r="A270">
        <v>272</v>
      </c>
      <c r="B270">
        <v>40</v>
      </c>
      <c r="C270" s="25" t="s">
        <v>215</v>
      </c>
      <c r="D270" s="12">
        <v>5.3</v>
      </c>
      <c r="E270" s="14"/>
      <c r="F270" s="7" t="str">
        <f t="shared" si="36"/>
        <v>X</v>
      </c>
      <c r="G270" s="7">
        <f t="shared" si="37"/>
        <v>5.3</v>
      </c>
      <c r="H270" s="16">
        <f t="shared" si="38"/>
        <v>5.3</v>
      </c>
      <c r="I270" s="11" t="str">
        <f t="shared" si="39"/>
        <v>X</v>
      </c>
      <c r="J270" s="39" t="str">
        <f t="shared" si="40"/>
        <v>X</v>
      </c>
      <c r="K270" s="39" t="str">
        <f t="shared" si="43"/>
        <v>X</v>
      </c>
      <c r="L270" s="39" t="str">
        <f t="shared" si="44"/>
        <v>X</v>
      </c>
      <c r="M270" s="39" t="str">
        <f t="shared" si="41"/>
        <v>X</v>
      </c>
      <c r="N270" s="42">
        <v>1</v>
      </c>
      <c r="O270" s="8">
        <v>0</v>
      </c>
      <c r="P270" s="9">
        <v>0</v>
      </c>
      <c r="Q270" s="9">
        <v>0</v>
      </c>
      <c r="R270" s="8">
        <v>0</v>
      </c>
      <c r="S270" s="9">
        <v>0</v>
      </c>
      <c r="T270" s="9">
        <v>0</v>
      </c>
      <c r="U270" s="8">
        <v>0</v>
      </c>
      <c r="V270" s="9">
        <v>0</v>
      </c>
      <c r="W270" s="9">
        <v>0</v>
      </c>
      <c r="X270" s="9">
        <v>0</v>
      </c>
      <c r="Y270" s="8">
        <v>0</v>
      </c>
      <c r="Z270" s="9">
        <v>0</v>
      </c>
      <c r="AA270" s="8"/>
      <c r="AC270" s="8"/>
      <c r="AJ270" s="9">
        <f t="shared" si="42"/>
        <v>-1</v>
      </c>
      <c r="AK270" s="7">
        <v>4.9000000000000004</v>
      </c>
      <c r="AO270" s="8"/>
      <c r="AQ270" s="31"/>
      <c r="AT270" s="31"/>
      <c r="AU270" s="21">
        <v>2005</v>
      </c>
      <c r="AV270" s="23">
        <f t="shared" si="45"/>
        <v>3.3021143769562009</v>
      </c>
      <c r="BB270" s="18"/>
      <c r="BD270" s="54"/>
      <c r="BF270" s="18"/>
      <c r="BH270" s="18"/>
      <c r="BJ270" s="18"/>
      <c r="BK270" s="18" t="s">
        <v>214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 s="18">
        <v>0</v>
      </c>
      <c r="BS270">
        <v>0</v>
      </c>
      <c r="BT270">
        <v>1</v>
      </c>
      <c r="BU270" s="18">
        <v>0</v>
      </c>
      <c r="BV270" t="s">
        <v>397</v>
      </c>
      <c r="BW270" t="s">
        <v>397</v>
      </c>
      <c r="CB270" s="18"/>
      <c r="CD270" s="18"/>
      <c r="CE270" s="18"/>
      <c r="CH270" s="18"/>
      <c r="CJ270" s="18"/>
      <c r="CU270" s="18"/>
      <c r="CV270" t="s">
        <v>397</v>
      </c>
      <c r="CW270" t="s">
        <v>397</v>
      </c>
      <c r="CX270" t="s">
        <v>397</v>
      </c>
      <c r="CY270" s="25" t="s">
        <v>397</v>
      </c>
    </row>
    <row r="271" spans="1:103" x14ac:dyDescent="0.25">
      <c r="A271">
        <v>273</v>
      </c>
      <c r="B271">
        <v>41</v>
      </c>
      <c r="C271" s="25" t="s">
        <v>123</v>
      </c>
      <c r="D271" s="12">
        <v>9.1</v>
      </c>
      <c r="E271" s="14"/>
      <c r="F271" s="7" t="str">
        <f t="shared" ref="F271:F334" si="46">IFERROR(D271/E271, "X")</f>
        <v>X</v>
      </c>
      <c r="G271" s="7">
        <f t="shared" ref="G271:G334" si="47">D271-E271</f>
        <v>9.1</v>
      </c>
      <c r="H271" s="16">
        <f t="shared" ref="H271:H334" si="48">D271+E271</f>
        <v>9.1</v>
      </c>
      <c r="I271" s="11" t="str">
        <f t="shared" ref="I271:I334" si="49">IFERROR(F271/SQRT(F271^2+AJ271), "X")</f>
        <v>X</v>
      </c>
      <c r="J271" s="39" t="str">
        <f t="shared" ref="J271:J334" si="50">IFERROR(SQRT((1-I271^2)/AJ271), "X")</f>
        <v>X</v>
      </c>
      <c r="K271" s="39" t="str">
        <f t="shared" si="43"/>
        <v>X</v>
      </c>
      <c r="L271" s="39" t="str">
        <f t="shared" si="44"/>
        <v>X</v>
      </c>
      <c r="M271" s="39" t="str">
        <f t="shared" ref="M271:M334" si="51">IFERROR(I271+J271, "X")</f>
        <v>X</v>
      </c>
      <c r="N271" s="42">
        <v>1</v>
      </c>
      <c r="O271" s="8">
        <v>0</v>
      </c>
      <c r="P271" s="9">
        <v>0</v>
      </c>
      <c r="Q271" s="9">
        <v>0</v>
      </c>
      <c r="R271" s="8">
        <v>0</v>
      </c>
      <c r="S271" s="9">
        <v>0</v>
      </c>
      <c r="T271" s="9">
        <v>0</v>
      </c>
      <c r="U271" s="8">
        <v>0</v>
      </c>
      <c r="V271" s="9">
        <v>0</v>
      </c>
      <c r="W271" s="9">
        <v>0</v>
      </c>
      <c r="X271" s="9">
        <v>0</v>
      </c>
      <c r="Y271" s="8">
        <v>0</v>
      </c>
      <c r="Z271" s="9">
        <v>0</v>
      </c>
      <c r="AA271" s="8"/>
      <c r="AC271" s="8"/>
      <c r="AJ271" s="9">
        <f t="shared" ref="AJ271:AJ334" si="52">IFERROR(AH271-AI271-1, "X")</f>
        <v>-1</v>
      </c>
      <c r="AK271" s="7">
        <v>6.2</v>
      </c>
      <c r="AO271" s="8"/>
      <c r="AQ271" s="31"/>
      <c r="AT271" s="31"/>
      <c r="AU271" s="21">
        <v>2006</v>
      </c>
      <c r="AV271" s="23">
        <f t="shared" si="45"/>
        <v>3.3023309286843991</v>
      </c>
      <c r="BB271" s="18"/>
      <c r="BD271" s="54"/>
      <c r="BF271" s="18"/>
      <c r="BH271" s="18"/>
      <c r="BJ271" s="18"/>
      <c r="BK271" s="18" t="s">
        <v>118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 s="18">
        <v>1</v>
      </c>
      <c r="BS271">
        <v>0</v>
      </c>
      <c r="BT271">
        <v>0</v>
      </c>
      <c r="BU271" s="18">
        <v>1</v>
      </c>
      <c r="BV271" t="s">
        <v>397</v>
      </c>
      <c r="BW271" t="s">
        <v>397</v>
      </c>
      <c r="CB271" s="18"/>
      <c r="CD271" s="18"/>
      <c r="CE271" s="18"/>
      <c r="CH271" s="18"/>
      <c r="CJ271" s="18"/>
      <c r="CU271" s="18"/>
      <c r="CV271" t="s">
        <v>397</v>
      </c>
      <c r="CW271" t="s">
        <v>397</v>
      </c>
      <c r="CX271" t="s">
        <v>397</v>
      </c>
      <c r="CY271" s="25" t="s">
        <v>397</v>
      </c>
    </row>
    <row r="272" spans="1:103" x14ac:dyDescent="0.25">
      <c r="A272">
        <v>274</v>
      </c>
      <c r="B272">
        <v>41</v>
      </c>
      <c r="C272" s="25" t="s">
        <v>123</v>
      </c>
      <c r="D272" s="12">
        <v>8.6999999999999993</v>
      </c>
      <c r="E272" s="14"/>
      <c r="F272" s="7" t="str">
        <f t="shared" si="46"/>
        <v>X</v>
      </c>
      <c r="G272" s="7">
        <f t="shared" si="47"/>
        <v>8.6999999999999993</v>
      </c>
      <c r="H272" s="16">
        <f t="shared" si="48"/>
        <v>8.6999999999999993</v>
      </c>
      <c r="I272" s="11" t="str">
        <f t="shared" si="49"/>
        <v>X</v>
      </c>
      <c r="J272" s="39" t="str">
        <f t="shared" si="50"/>
        <v>X</v>
      </c>
      <c r="K272" s="39" t="str">
        <f t="shared" si="43"/>
        <v>X</v>
      </c>
      <c r="L272" s="39" t="str">
        <f t="shared" si="44"/>
        <v>X</v>
      </c>
      <c r="M272" s="39" t="str">
        <f t="shared" si="51"/>
        <v>X</v>
      </c>
      <c r="N272" s="42">
        <v>0</v>
      </c>
      <c r="O272" s="8">
        <v>0</v>
      </c>
      <c r="P272" s="9">
        <v>0</v>
      </c>
      <c r="Q272" s="9">
        <v>0</v>
      </c>
      <c r="R272" s="8">
        <v>0</v>
      </c>
      <c r="S272" s="9">
        <v>0</v>
      </c>
      <c r="T272" s="9">
        <v>0</v>
      </c>
      <c r="U272" s="8">
        <v>1</v>
      </c>
      <c r="V272" s="9">
        <v>0</v>
      </c>
      <c r="W272" s="9">
        <v>0</v>
      </c>
      <c r="X272" s="9">
        <v>0</v>
      </c>
      <c r="Y272" s="8">
        <v>0</v>
      </c>
      <c r="Z272" s="9">
        <v>0</v>
      </c>
      <c r="AA272" s="8"/>
      <c r="AC272" s="8"/>
      <c r="AJ272" s="9">
        <f t="shared" si="52"/>
        <v>-1</v>
      </c>
      <c r="AK272" s="7">
        <v>6.2</v>
      </c>
      <c r="AO272" s="8"/>
      <c r="AQ272" s="31"/>
      <c r="AT272" s="31"/>
      <c r="AU272" s="21">
        <v>2006</v>
      </c>
      <c r="AV272" s="23">
        <f t="shared" si="45"/>
        <v>3.3023309286843991</v>
      </c>
      <c r="BB272" s="18"/>
      <c r="BD272" s="54"/>
      <c r="BF272" s="18"/>
      <c r="BH272" s="18"/>
      <c r="BJ272" s="18"/>
      <c r="BK272" s="18" t="s">
        <v>118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s="18">
        <v>1</v>
      </c>
      <c r="BS272">
        <v>0</v>
      </c>
      <c r="BT272">
        <v>0</v>
      </c>
      <c r="BU272" s="18">
        <v>1</v>
      </c>
      <c r="BV272" t="s">
        <v>397</v>
      </c>
      <c r="BW272" t="s">
        <v>397</v>
      </c>
      <c r="CB272" s="18"/>
      <c r="CD272" s="18"/>
      <c r="CE272" s="18"/>
      <c r="CH272" s="18"/>
      <c r="CJ272" s="18"/>
      <c r="CU272" s="18"/>
      <c r="CV272" t="s">
        <v>397</v>
      </c>
      <c r="CW272" t="s">
        <v>397</v>
      </c>
      <c r="CX272" t="s">
        <v>397</v>
      </c>
      <c r="CY272" s="25" t="s">
        <v>397</v>
      </c>
    </row>
    <row r="273" spans="1:103" x14ac:dyDescent="0.25">
      <c r="A273">
        <v>275</v>
      </c>
      <c r="B273">
        <v>41</v>
      </c>
      <c r="C273" s="25" t="s">
        <v>123</v>
      </c>
      <c r="D273" s="12">
        <v>8.6</v>
      </c>
      <c r="E273" s="14"/>
      <c r="F273" s="7" t="str">
        <f t="shared" si="46"/>
        <v>X</v>
      </c>
      <c r="G273" s="7">
        <f t="shared" si="47"/>
        <v>8.6</v>
      </c>
      <c r="H273" s="16">
        <f t="shared" si="48"/>
        <v>8.6</v>
      </c>
      <c r="I273" s="11" t="str">
        <f t="shared" si="49"/>
        <v>X</v>
      </c>
      <c r="J273" s="39" t="str">
        <f t="shared" si="50"/>
        <v>X</v>
      </c>
      <c r="K273" s="39" t="str">
        <f t="shared" si="43"/>
        <v>X</v>
      </c>
      <c r="L273" s="39" t="str">
        <f t="shared" si="44"/>
        <v>X</v>
      </c>
      <c r="M273" s="39" t="str">
        <f t="shared" si="51"/>
        <v>X</v>
      </c>
      <c r="N273" s="42">
        <v>0</v>
      </c>
      <c r="O273" s="8">
        <v>0</v>
      </c>
      <c r="P273" s="9">
        <v>0</v>
      </c>
      <c r="Q273" s="9">
        <v>0</v>
      </c>
      <c r="R273" s="8">
        <v>0</v>
      </c>
      <c r="S273" s="9">
        <v>0</v>
      </c>
      <c r="T273" s="9">
        <v>0</v>
      </c>
      <c r="U273" s="8">
        <v>0</v>
      </c>
      <c r="V273" s="9">
        <v>1</v>
      </c>
      <c r="W273" s="9">
        <v>0</v>
      </c>
      <c r="X273" s="9">
        <v>0</v>
      </c>
      <c r="Y273" s="8">
        <v>0</v>
      </c>
      <c r="Z273" s="9">
        <v>0</v>
      </c>
      <c r="AA273" s="8"/>
      <c r="AC273" s="8"/>
      <c r="AJ273" s="9">
        <f t="shared" si="52"/>
        <v>-1</v>
      </c>
      <c r="AK273" s="7">
        <v>6.2</v>
      </c>
      <c r="AO273" s="8"/>
      <c r="AQ273" s="31"/>
      <c r="AT273" s="31"/>
      <c r="AU273" s="21">
        <v>2006</v>
      </c>
      <c r="AV273" s="23">
        <f t="shared" si="45"/>
        <v>3.3023309286843991</v>
      </c>
      <c r="BB273" s="18"/>
      <c r="BD273" s="54"/>
      <c r="BF273" s="18"/>
      <c r="BH273" s="18"/>
      <c r="BJ273" s="18"/>
      <c r="BK273" s="18" t="s">
        <v>118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 s="18">
        <v>1</v>
      </c>
      <c r="BS273">
        <v>0</v>
      </c>
      <c r="BT273">
        <v>0</v>
      </c>
      <c r="BU273" s="18">
        <v>1</v>
      </c>
      <c r="BV273" t="s">
        <v>397</v>
      </c>
      <c r="BW273" t="s">
        <v>397</v>
      </c>
      <c r="CB273" s="18"/>
      <c r="CD273" s="18"/>
      <c r="CE273" s="18"/>
      <c r="CH273" s="18"/>
      <c r="CJ273" s="18"/>
      <c r="CU273" s="18"/>
      <c r="CV273" t="s">
        <v>397</v>
      </c>
      <c r="CW273" t="s">
        <v>397</v>
      </c>
      <c r="CX273" t="s">
        <v>397</v>
      </c>
      <c r="CY273" s="25" t="s">
        <v>397</v>
      </c>
    </row>
    <row r="274" spans="1:103" x14ac:dyDescent="0.25">
      <c r="A274">
        <v>276</v>
      </c>
      <c r="B274">
        <v>42</v>
      </c>
      <c r="C274" s="25" t="s">
        <v>22</v>
      </c>
      <c r="D274" s="12">
        <v>9.4</v>
      </c>
      <c r="E274" s="14"/>
      <c r="F274" s="7" t="str">
        <f t="shared" si="46"/>
        <v>X</v>
      </c>
      <c r="G274" s="7">
        <f t="shared" si="47"/>
        <v>9.4</v>
      </c>
      <c r="H274" s="16">
        <f t="shared" si="48"/>
        <v>9.4</v>
      </c>
      <c r="I274" s="11" t="str">
        <f t="shared" si="49"/>
        <v>X</v>
      </c>
      <c r="J274" s="39" t="str">
        <f t="shared" si="50"/>
        <v>X</v>
      </c>
      <c r="K274" s="39" t="str">
        <f t="shared" si="43"/>
        <v>X</v>
      </c>
      <c r="L274" s="39" t="str">
        <f t="shared" si="44"/>
        <v>X</v>
      </c>
      <c r="M274" s="39" t="str">
        <f t="shared" si="51"/>
        <v>X</v>
      </c>
      <c r="N274" s="42">
        <v>0</v>
      </c>
      <c r="O274" s="8">
        <v>0</v>
      </c>
      <c r="P274" s="9">
        <v>0</v>
      </c>
      <c r="Q274" s="9">
        <v>0</v>
      </c>
      <c r="R274" s="8">
        <v>0</v>
      </c>
      <c r="S274" s="9">
        <v>0</v>
      </c>
      <c r="T274" s="9">
        <v>0</v>
      </c>
      <c r="U274" s="8">
        <v>1</v>
      </c>
      <c r="V274" s="9">
        <v>0</v>
      </c>
      <c r="W274" s="9">
        <v>0</v>
      </c>
      <c r="X274" s="9">
        <v>0</v>
      </c>
      <c r="Y274" s="8">
        <v>0</v>
      </c>
      <c r="Z274" s="9">
        <v>0</v>
      </c>
      <c r="AA274" s="8"/>
      <c r="AC274" s="8"/>
      <c r="AJ274" s="9">
        <f t="shared" si="52"/>
        <v>-1</v>
      </c>
      <c r="AK274" s="7">
        <v>7.9</v>
      </c>
      <c r="AO274" s="8"/>
      <c r="AQ274" s="31"/>
      <c r="AT274" s="31"/>
      <c r="AU274" s="21">
        <v>1981</v>
      </c>
      <c r="AV274" s="23">
        <f t="shared" si="45"/>
        <v>3.2968844755385471</v>
      </c>
      <c r="BB274" s="18"/>
      <c r="BD274" s="54"/>
      <c r="BF274" s="18"/>
      <c r="BH274" s="18"/>
      <c r="BJ274" s="18"/>
      <c r="BK274" s="18" t="s">
        <v>21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 s="18">
        <v>0</v>
      </c>
      <c r="BS274">
        <v>1</v>
      </c>
      <c r="BT274">
        <v>0</v>
      </c>
      <c r="BU274" s="18">
        <v>0</v>
      </c>
      <c r="BV274" t="s">
        <v>397</v>
      </c>
      <c r="BW274" t="s">
        <v>397</v>
      </c>
      <c r="CB274" s="18"/>
      <c r="CD274" s="18"/>
      <c r="CE274" s="18"/>
      <c r="CH274" s="18"/>
      <c r="CJ274" s="18"/>
      <c r="CU274" s="18"/>
      <c r="CV274" t="s">
        <v>397</v>
      </c>
      <c r="CW274" t="s">
        <v>397</v>
      </c>
      <c r="CX274" t="s">
        <v>397</v>
      </c>
      <c r="CY274" s="25" t="s">
        <v>397</v>
      </c>
    </row>
    <row r="275" spans="1:103" x14ac:dyDescent="0.25">
      <c r="A275">
        <v>277</v>
      </c>
      <c r="B275">
        <v>42</v>
      </c>
      <c r="C275" s="25" t="s">
        <v>22</v>
      </c>
      <c r="D275" s="12">
        <v>8.9</v>
      </c>
      <c r="E275" s="14"/>
      <c r="F275" s="7" t="str">
        <f t="shared" si="46"/>
        <v>X</v>
      </c>
      <c r="G275" s="7">
        <f t="shared" si="47"/>
        <v>8.9</v>
      </c>
      <c r="H275" s="16">
        <f t="shared" si="48"/>
        <v>8.9</v>
      </c>
      <c r="I275" s="11" t="str">
        <f t="shared" si="49"/>
        <v>X</v>
      </c>
      <c r="J275" s="39" t="str">
        <f t="shared" si="50"/>
        <v>X</v>
      </c>
      <c r="K275" s="39" t="str">
        <f t="shared" si="43"/>
        <v>X</v>
      </c>
      <c r="L275" s="39" t="str">
        <f t="shared" si="44"/>
        <v>X</v>
      </c>
      <c r="M275" s="39" t="str">
        <f t="shared" si="51"/>
        <v>X</v>
      </c>
      <c r="N275" s="42">
        <v>0</v>
      </c>
      <c r="O275" s="8">
        <v>0</v>
      </c>
      <c r="P275" s="9">
        <v>0</v>
      </c>
      <c r="Q275" s="9">
        <v>0</v>
      </c>
      <c r="R275" s="8">
        <v>0</v>
      </c>
      <c r="S275" s="9">
        <v>0</v>
      </c>
      <c r="T275" s="9">
        <v>0</v>
      </c>
      <c r="U275" s="8">
        <v>1</v>
      </c>
      <c r="V275" s="9">
        <v>0</v>
      </c>
      <c r="W275" s="9">
        <v>0</v>
      </c>
      <c r="X275" s="9">
        <v>0</v>
      </c>
      <c r="Y275" s="8">
        <v>0</v>
      </c>
      <c r="Z275" s="9">
        <v>0</v>
      </c>
      <c r="AA275" s="8"/>
      <c r="AC275" s="8"/>
      <c r="AJ275" s="9">
        <f t="shared" si="52"/>
        <v>-1</v>
      </c>
      <c r="AK275" s="7">
        <v>8</v>
      </c>
      <c r="AO275" s="8"/>
      <c r="AQ275" s="31"/>
      <c r="AT275" s="31"/>
      <c r="AU275" s="21">
        <v>1983</v>
      </c>
      <c r="AV275" s="23">
        <f t="shared" si="45"/>
        <v>3.2973227142053028</v>
      </c>
      <c r="BB275" s="18"/>
      <c r="BD275" s="54"/>
      <c r="BF275" s="18"/>
      <c r="BH275" s="18"/>
      <c r="BJ275" s="18"/>
      <c r="BK275" s="18" t="s">
        <v>21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 s="18">
        <v>0</v>
      </c>
      <c r="BS275">
        <v>1</v>
      </c>
      <c r="BT275">
        <v>0</v>
      </c>
      <c r="BU275" s="18">
        <v>0</v>
      </c>
      <c r="BV275" t="s">
        <v>397</v>
      </c>
      <c r="BW275" t="s">
        <v>397</v>
      </c>
      <c r="CB275" s="18"/>
      <c r="CD275" s="18"/>
      <c r="CE275" s="18"/>
      <c r="CH275" s="18"/>
      <c r="CJ275" s="18"/>
      <c r="CU275" s="18"/>
      <c r="CV275" t="s">
        <v>397</v>
      </c>
      <c r="CW275" t="s">
        <v>397</v>
      </c>
      <c r="CX275" t="s">
        <v>397</v>
      </c>
      <c r="CY275" s="25" t="s">
        <v>397</v>
      </c>
    </row>
    <row r="276" spans="1:103" x14ac:dyDescent="0.25">
      <c r="A276">
        <v>278</v>
      </c>
      <c r="B276">
        <v>42</v>
      </c>
      <c r="C276" s="25" t="s">
        <v>22</v>
      </c>
      <c r="D276" s="12">
        <v>8</v>
      </c>
      <c r="E276" s="14"/>
      <c r="F276" s="7" t="str">
        <f t="shared" si="46"/>
        <v>X</v>
      </c>
      <c r="G276" s="7">
        <f t="shared" si="47"/>
        <v>8</v>
      </c>
      <c r="H276" s="16">
        <f t="shared" si="48"/>
        <v>8</v>
      </c>
      <c r="I276" s="11" t="str">
        <f t="shared" si="49"/>
        <v>X</v>
      </c>
      <c r="J276" s="39" t="str">
        <f t="shared" si="50"/>
        <v>X</v>
      </c>
      <c r="K276" s="39" t="str">
        <f t="shared" si="43"/>
        <v>X</v>
      </c>
      <c r="L276" s="39" t="str">
        <f t="shared" si="44"/>
        <v>X</v>
      </c>
      <c r="M276" s="39" t="str">
        <f t="shared" si="51"/>
        <v>X</v>
      </c>
      <c r="N276" s="42">
        <v>0</v>
      </c>
      <c r="O276" s="8">
        <v>0</v>
      </c>
      <c r="P276" s="9">
        <v>0</v>
      </c>
      <c r="Q276" s="9">
        <v>0</v>
      </c>
      <c r="R276" s="8">
        <v>0</v>
      </c>
      <c r="S276" s="9">
        <v>0</v>
      </c>
      <c r="T276" s="9">
        <v>0</v>
      </c>
      <c r="U276" s="8">
        <v>1</v>
      </c>
      <c r="V276" s="9">
        <v>0</v>
      </c>
      <c r="W276" s="9">
        <v>0</v>
      </c>
      <c r="X276" s="9">
        <v>0</v>
      </c>
      <c r="Y276" s="8">
        <v>0</v>
      </c>
      <c r="Z276" s="9">
        <v>0</v>
      </c>
      <c r="AA276" s="8"/>
      <c r="AC276" s="8"/>
      <c r="AJ276" s="9">
        <f t="shared" si="52"/>
        <v>-1</v>
      </c>
      <c r="AK276" s="7">
        <v>8.1999999999999993</v>
      </c>
      <c r="AO276" s="8"/>
      <c r="AQ276" s="31"/>
      <c r="AT276" s="31"/>
      <c r="AU276" s="21">
        <v>1987</v>
      </c>
      <c r="AV276" s="23">
        <f t="shared" si="45"/>
        <v>3.2981978671098151</v>
      </c>
      <c r="BB276" s="18"/>
      <c r="BD276" s="54"/>
      <c r="BF276" s="18"/>
      <c r="BH276" s="18"/>
      <c r="BJ276" s="18"/>
      <c r="BK276" s="18" t="s">
        <v>21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 s="18">
        <v>0</v>
      </c>
      <c r="BS276">
        <v>1</v>
      </c>
      <c r="BT276">
        <v>0</v>
      </c>
      <c r="BU276" s="18">
        <v>0</v>
      </c>
      <c r="BV276" t="s">
        <v>397</v>
      </c>
      <c r="BW276" t="s">
        <v>397</v>
      </c>
      <c r="CB276" s="18"/>
      <c r="CD276" s="18"/>
      <c r="CE276" s="18"/>
      <c r="CH276" s="18"/>
      <c r="CJ276" s="18"/>
      <c r="CU276" s="18"/>
      <c r="CV276" t="s">
        <v>397</v>
      </c>
      <c r="CW276" t="s">
        <v>397</v>
      </c>
      <c r="CX276" t="s">
        <v>397</v>
      </c>
      <c r="CY276" s="25" t="s">
        <v>397</v>
      </c>
    </row>
    <row r="277" spans="1:103" x14ac:dyDescent="0.25">
      <c r="A277">
        <v>279</v>
      </c>
      <c r="B277">
        <v>42</v>
      </c>
      <c r="C277" s="25" t="s">
        <v>22</v>
      </c>
      <c r="D277" s="12">
        <v>8.3000000000000007</v>
      </c>
      <c r="E277" s="14"/>
      <c r="F277" s="7" t="str">
        <f t="shared" si="46"/>
        <v>X</v>
      </c>
      <c r="G277" s="7">
        <f t="shared" si="47"/>
        <v>8.3000000000000007</v>
      </c>
      <c r="H277" s="16">
        <f t="shared" si="48"/>
        <v>8.3000000000000007</v>
      </c>
      <c r="I277" s="11" t="str">
        <f t="shared" si="49"/>
        <v>X</v>
      </c>
      <c r="J277" s="39" t="str">
        <f t="shared" si="50"/>
        <v>X</v>
      </c>
      <c r="K277" s="39" t="str">
        <f t="shared" si="43"/>
        <v>X</v>
      </c>
      <c r="L277" s="39" t="str">
        <f t="shared" si="44"/>
        <v>X</v>
      </c>
      <c r="M277" s="39" t="str">
        <f t="shared" si="51"/>
        <v>X</v>
      </c>
      <c r="N277" s="42">
        <v>0</v>
      </c>
      <c r="O277" s="8">
        <v>0</v>
      </c>
      <c r="P277" s="9">
        <v>0</v>
      </c>
      <c r="Q277" s="9">
        <v>0</v>
      </c>
      <c r="R277" s="8">
        <v>0</v>
      </c>
      <c r="S277" s="9">
        <v>0</v>
      </c>
      <c r="T277" s="9">
        <v>0</v>
      </c>
      <c r="U277" s="8">
        <v>1</v>
      </c>
      <c r="V277" s="9">
        <v>0</v>
      </c>
      <c r="W277" s="9">
        <v>0</v>
      </c>
      <c r="X277" s="9">
        <v>0</v>
      </c>
      <c r="Y277" s="8">
        <v>0</v>
      </c>
      <c r="Z277" s="9">
        <v>0</v>
      </c>
      <c r="AA277" s="8"/>
      <c r="AC277" s="8"/>
      <c r="AJ277" s="9">
        <f t="shared" si="52"/>
        <v>-1</v>
      </c>
      <c r="AK277" s="7">
        <v>8.3000000000000007</v>
      </c>
      <c r="AO277" s="8"/>
      <c r="AQ277" s="31"/>
      <c r="AT277" s="31"/>
      <c r="AU277" s="21">
        <v>1989</v>
      </c>
      <c r="AV277" s="23">
        <f t="shared" si="45"/>
        <v>3.2986347831244354</v>
      </c>
      <c r="BB277" s="18"/>
      <c r="BD277" s="54"/>
      <c r="BF277" s="18"/>
      <c r="BH277" s="18"/>
      <c r="BJ277" s="18"/>
      <c r="BK277" s="18" t="s">
        <v>21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 s="18">
        <v>0</v>
      </c>
      <c r="BS277">
        <v>1</v>
      </c>
      <c r="BT277">
        <v>0</v>
      </c>
      <c r="BU277" s="18">
        <v>0</v>
      </c>
      <c r="BV277" t="s">
        <v>397</v>
      </c>
      <c r="BW277" t="s">
        <v>397</v>
      </c>
      <c r="CB277" s="18"/>
      <c r="CD277" s="18"/>
      <c r="CE277" s="18"/>
      <c r="CH277" s="18"/>
      <c r="CJ277" s="18"/>
      <c r="CU277" s="18"/>
      <c r="CV277" t="s">
        <v>397</v>
      </c>
      <c r="CW277" t="s">
        <v>397</v>
      </c>
      <c r="CX277" t="s">
        <v>397</v>
      </c>
      <c r="CY277" s="25" t="s">
        <v>397</v>
      </c>
    </row>
    <row r="278" spans="1:103" x14ac:dyDescent="0.25">
      <c r="A278">
        <v>280</v>
      </c>
      <c r="B278">
        <v>42</v>
      </c>
      <c r="C278" s="25" t="s">
        <v>22</v>
      </c>
      <c r="D278" s="12">
        <v>7.7</v>
      </c>
      <c r="E278" s="14"/>
      <c r="F278" s="7" t="str">
        <f t="shared" si="46"/>
        <v>X</v>
      </c>
      <c r="G278" s="7">
        <f t="shared" si="47"/>
        <v>7.7</v>
      </c>
      <c r="H278" s="16">
        <f t="shared" si="48"/>
        <v>7.7</v>
      </c>
      <c r="I278" s="11" t="str">
        <f t="shared" si="49"/>
        <v>X</v>
      </c>
      <c r="J278" s="39" t="str">
        <f t="shared" si="50"/>
        <v>X</v>
      </c>
      <c r="K278" s="39" t="str">
        <f t="shared" si="43"/>
        <v>X</v>
      </c>
      <c r="L278" s="39" t="str">
        <f t="shared" si="44"/>
        <v>X</v>
      </c>
      <c r="M278" s="39" t="str">
        <f t="shared" si="51"/>
        <v>X</v>
      </c>
      <c r="N278" s="42">
        <v>0</v>
      </c>
      <c r="O278" s="8">
        <v>0</v>
      </c>
      <c r="P278" s="9">
        <v>0</v>
      </c>
      <c r="Q278" s="9">
        <v>0</v>
      </c>
      <c r="R278" s="8">
        <v>0</v>
      </c>
      <c r="S278" s="9">
        <v>0</v>
      </c>
      <c r="T278" s="9">
        <v>0</v>
      </c>
      <c r="U278" s="8">
        <v>1</v>
      </c>
      <c r="V278" s="9">
        <v>0</v>
      </c>
      <c r="W278" s="9">
        <v>0</v>
      </c>
      <c r="X278" s="9">
        <v>0</v>
      </c>
      <c r="Y278" s="8">
        <v>0</v>
      </c>
      <c r="Z278" s="9">
        <v>0</v>
      </c>
      <c r="AA278" s="8"/>
      <c r="AC278" s="8"/>
      <c r="AJ278" s="9">
        <f t="shared" si="52"/>
        <v>-1</v>
      </c>
      <c r="AK278" s="7">
        <v>8.4</v>
      </c>
      <c r="AO278" s="8"/>
      <c r="AQ278" s="31"/>
      <c r="AT278" s="31"/>
      <c r="AU278" s="21">
        <v>1991</v>
      </c>
      <c r="AV278" s="23">
        <f t="shared" si="45"/>
        <v>3.2990712600274095</v>
      </c>
      <c r="BB278" s="18"/>
      <c r="BD278" s="54"/>
      <c r="BF278" s="18"/>
      <c r="BH278" s="18"/>
      <c r="BJ278" s="18"/>
      <c r="BK278" s="18" t="s">
        <v>21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 s="18">
        <v>0</v>
      </c>
      <c r="BS278">
        <v>1</v>
      </c>
      <c r="BT278">
        <v>0</v>
      </c>
      <c r="BU278" s="18">
        <v>0</v>
      </c>
      <c r="BV278" t="s">
        <v>397</v>
      </c>
      <c r="BW278" t="s">
        <v>397</v>
      </c>
      <c r="CB278" s="18"/>
      <c r="CD278" s="18"/>
      <c r="CE278" s="18"/>
      <c r="CH278" s="18"/>
      <c r="CJ278" s="18"/>
      <c r="CU278" s="18"/>
      <c r="CV278" t="s">
        <v>397</v>
      </c>
      <c r="CW278" t="s">
        <v>397</v>
      </c>
      <c r="CX278" t="s">
        <v>397</v>
      </c>
      <c r="CY278" s="25" t="s">
        <v>397</v>
      </c>
    </row>
    <row r="279" spans="1:103" x14ac:dyDescent="0.25">
      <c r="A279">
        <v>281</v>
      </c>
      <c r="B279">
        <v>42</v>
      </c>
      <c r="C279" s="25" t="s">
        <v>22</v>
      </c>
      <c r="D279" s="12">
        <v>6.6</v>
      </c>
      <c r="E279" s="14"/>
      <c r="F279" s="7" t="str">
        <f t="shared" si="46"/>
        <v>X</v>
      </c>
      <c r="G279" s="7">
        <f t="shared" si="47"/>
        <v>6.6</v>
      </c>
      <c r="H279" s="16">
        <f t="shared" si="48"/>
        <v>6.6</v>
      </c>
      <c r="I279" s="11" t="str">
        <f t="shared" si="49"/>
        <v>X</v>
      </c>
      <c r="J279" s="39" t="str">
        <f t="shared" si="50"/>
        <v>X</v>
      </c>
      <c r="K279" s="39" t="str">
        <f t="shared" si="43"/>
        <v>X</v>
      </c>
      <c r="L279" s="39" t="str">
        <f t="shared" si="44"/>
        <v>X</v>
      </c>
      <c r="M279" s="39" t="str">
        <f t="shared" si="51"/>
        <v>X</v>
      </c>
      <c r="N279" s="42">
        <v>0</v>
      </c>
      <c r="O279" s="8">
        <v>0</v>
      </c>
      <c r="P279" s="9">
        <v>0</v>
      </c>
      <c r="Q279" s="9">
        <v>0</v>
      </c>
      <c r="R279" s="8">
        <v>0</v>
      </c>
      <c r="S279" s="9">
        <v>0</v>
      </c>
      <c r="T279" s="9">
        <v>0</v>
      </c>
      <c r="U279" s="8">
        <v>1</v>
      </c>
      <c r="V279" s="9">
        <v>0</v>
      </c>
      <c r="W279" s="9">
        <v>0</v>
      </c>
      <c r="X279" s="9">
        <v>0</v>
      </c>
      <c r="Y279" s="8">
        <v>0</v>
      </c>
      <c r="Z279" s="9">
        <v>0</v>
      </c>
      <c r="AA279" s="8"/>
      <c r="AC279" s="8"/>
      <c r="AJ279" s="9">
        <f t="shared" si="52"/>
        <v>-1</v>
      </c>
      <c r="AK279" s="7">
        <v>8.9</v>
      </c>
      <c r="AO279" s="8"/>
      <c r="AQ279" s="31"/>
      <c r="AT279" s="31"/>
      <c r="AU279" s="21">
        <v>1997</v>
      </c>
      <c r="AV279" s="23">
        <f t="shared" si="45"/>
        <v>3.3003780648707024</v>
      </c>
      <c r="BB279" s="18"/>
      <c r="BD279" s="54"/>
      <c r="BF279" s="18"/>
      <c r="BH279" s="18"/>
      <c r="BJ279" s="18"/>
      <c r="BK279" s="18" t="s">
        <v>21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 s="18">
        <v>0</v>
      </c>
      <c r="BS279">
        <v>1</v>
      </c>
      <c r="BT279">
        <v>0</v>
      </c>
      <c r="BU279" s="18">
        <v>0</v>
      </c>
      <c r="BV279" t="s">
        <v>397</v>
      </c>
      <c r="BW279" t="s">
        <v>397</v>
      </c>
      <c r="CB279" s="18"/>
      <c r="CD279" s="18"/>
      <c r="CE279" s="18"/>
      <c r="CH279" s="18"/>
      <c r="CJ279" s="18"/>
      <c r="CU279" s="18"/>
      <c r="CV279" t="s">
        <v>397</v>
      </c>
      <c r="CW279" t="s">
        <v>397</v>
      </c>
      <c r="CX279" t="s">
        <v>397</v>
      </c>
      <c r="CY279" s="25" t="s">
        <v>397</v>
      </c>
    </row>
    <row r="280" spans="1:103" x14ac:dyDescent="0.25">
      <c r="A280">
        <v>282</v>
      </c>
      <c r="B280">
        <v>42</v>
      </c>
      <c r="C280" s="25" t="s">
        <v>22</v>
      </c>
      <c r="D280" s="12">
        <v>11.3</v>
      </c>
      <c r="E280" s="14"/>
      <c r="F280" s="7" t="str">
        <f t="shared" si="46"/>
        <v>X</v>
      </c>
      <c r="G280" s="7">
        <f t="shared" si="47"/>
        <v>11.3</v>
      </c>
      <c r="H280" s="16">
        <f t="shared" si="48"/>
        <v>11.3</v>
      </c>
      <c r="I280" s="11" t="str">
        <f t="shared" si="49"/>
        <v>X</v>
      </c>
      <c r="J280" s="39" t="str">
        <f t="shared" si="50"/>
        <v>X</v>
      </c>
      <c r="K280" s="39" t="str">
        <f t="shared" si="43"/>
        <v>X</v>
      </c>
      <c r="L280" s="39" t="str">
        <f t="shared" si="44"/>
        <v>X</v>
      </c>
      <c r="M280" s="39" t="str">
        <f t="shared" si="51"/>
        <v>X</v>
      </c>
      <c r="N280" s="42">
        <v>0</v>
      </c>
      <c r="O280" s="8">
        <v>0</v>
      </c>
      <c r="P280" s="9">
        <v>0</v>
      </c>
      <c r="Q280" s="9">
        <v>0</v>
      </c>
      <c r="R280" s="8">
        <v>0</v>
      </c>
      <c r="S280" s="9">
        <v>0</v>
      </c>
      <c r="T280" s="9">
        <v>0</v>
      </c>
      <c r="U280" s="8">
        <v>0</v>
      </c>
      <c r="V280" s="9">
        <v>1</v>
      </c>
      <c r="W280" s="9">
        <v>0</v>
      </c>
      <c r="X280" s="9">
        <v>0</v>
      </c>
      <c r="Y280" s="8">
        <v>0</v>
      </c>
      <c r="Z280" s="9">
        <v>0</v>
      </c>
      <c r="AA280" s="8"/>
      <c r="AC280" s="8"/>
      <c r="AJ280" s="9">
        <f t="shared" si="52"/>
        <v>-1</v>
      </c>
      <c r="AK280" s="7">
        <v>7.9</v>
      </c>
      <c r="AO280" s="8"/>
      <c r="AQ280" s="31"/>
      <c r="AT280" s="31"/>
      <c r="AU280" s="21">
        <v>1981</v>
      </c>
      <c r="AV280" s="23">
        <f t="shared" si="45"/>
        <v>3.2968844755385471</v>
      </c>
      <c r="BB280" s="18"/>
      <c r="BD280" s="54"/>
      <c r="BF280" s="18"/>
      <c r="BH280" s="18"/>
      <c r="BJ280" s="18"/>
      <c r="BK280" s="18" t="s">
        <v>21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 s="18">
        <v>0</v>
      </c>
      <c r="BS280">
        <v>1</v>
      </c>
      <c r="BT280">
        <v>0</v>
      </c>
      <c r="BU280" s="18">
        <v>0</v>
      </c>
      <c r="BV280" t="s">
        <v>397</v>
      </c>
      <c r="BW280" t="s">
        <v>397</v>
      </c>
      <c r="CB280" s="18"/>
      <c r="CD280" s="18"/>
      <c r="CE280" s="18"/>
      <c r="CH280" s="18"/>
      <c r="CJ280" s="18"/>
      <c r="CU280" s="18"/>
      <c r="CV280" t="s">
        <v>397</v>
      </c>
      <c r="CW280" t="s">
        <v>397</v>
      </c>
      <c r="CX280" t="s">
        <v>397</v>
      </c>
      <c r="CY280" s="25" t="s">
        <v>397</v>
      </c>
    </row>
    <row r="281" spans="1:103" x14ac:dyDescent="0.25">
      <c r="A281">
        <v>283</v>
      </c>
      <c r="B281">
        <v>42</v>
      </c>
      <c r="C281" s="25" t="s">
        <v>22</v>
      </c>
      <c r="D281" s="12">
        <v>10.6</v>
      </c>
      <c r="E281" s="14"/>
      <c r="F281" s="7" t="str">
        <f t="shared" si="46"/>
        <v>X</v>
      </c>
      <c r="G281" s="7">
        <f t="shared" si="47"/>
        <v>10.6</v>
      </c>
      <c r="H281" s="16">
        <f t="shared" si="48"/>
        <v>10.6</v>
      </c>
      <c r="I281" s="11" t="str">
        <f t="shared" si="49"/>
        <v>X</v>
      </c>
      <c r="J281" s="39" t="str">
        <f t="shared" si="50"/>
        <v>X</v>
      </c>
      <c r="K281" s="39" t="str">
        <f t="shared" si="43"/>
        <v>X</v>
      </c>
      <c r="L281" s="39" t="str">
        <f t="shared" si="44"/>
        <v>X</v>
      </c>
      <c r="M281" s="39" t="str">
        <f t="shared" si="51"/>
        <v>X</v>
      </c>
      <c r="N281" s="42">
        <v>0</v>
      </c>
      <c r="O281" s="8">
        <v>0</v>
      </c>
      <c r="P281" s="9">
        <v>0</v>
      </c>
      <c r="Q281" s="9">
        <v>0</v>
      </c>
      <c r="R281" s="8">
        <v>0</v>
      </c>
      <c r="S281" s="9">
        <v>0</v>
      </c>
      <c r="T281" s="9">
        <v>0</v>
      </c>
      <c r="U281" s="8">
        <v>0</v>
      </c>
      <c r="V281" s="9">
        <v>1</v>
      </c>
      <c r="W281" s="9">
        <v>0</v>
      </c>
      <c r="X281" s="9">
        <v>0</v>
      </c>
      <c r="Y281" s="8">
        <v>0</v>
      </c>
      <c r="Z281" s="9">
        <v>0</v>
      </c>
      <c r="AA281" s="8"/>
      <c r="AC281" s="8"/>
      <c r="AJ281" s="9">
        <f t="shared" si="52"/>
        <v>-1</v>
      </c>
      <c r="AK281" s="7">
        <v>8</v>
      </c>
      <c r="AO281" s="8"/>
      <c r="AQ281" s="31"/>
      <c r="AT281" s="31"/>
      <c r="AU281" s="21">
        <v>1983</v>
      </c>
      <c r="AV281" s="23">
        <f t="shared" si="45"/>
        <v>3.2973227142053028</v>
      </c>
      <c r="BB281" s="18"/>
      <c r="BD281" s="54"/>
      <c r="BF281" s="18"/>
      <c r="BH281" s="18"/>
      <c r="BJ281" s="18"/>
      <c r="BK281" s="18" t="s">
        <v>21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 s="18">
        <v>0</v>
      </c>
      <c r="BS281">
        <v>1</v>
      </c>
      <c r="BT281">
        <v>0</v>
      </c>
      <c r="BU281" s="18">
        <v>0</v>
      </c>
      <c r="BV281" t="s">
        <v>397</v>
      </c>
      <c r="BW281" t="s">
        <v>397</v>
      </c>
      <c r="CB281" s="18"/>
      <c r="CD281" s="18"/>
      <c r="CE281" s="18"/>
      <c r="CH281" s="18"/>
      <c r="CJ281" s="18"/>
      <c r="CU281" s="18"/>
      <c r="CV281" t="s">
        <v>397</v>
      </c>
      <c r="CW281" t="s">
        <v>397</v>
      </c>
      <c r="CX281" t="s">
        <v>397</v>
      </c>
      <c r="CY281" s="25" t="s">
        <v>397</v>
      </c>
    </row>
    <row r="282" spans="1:103" x14ac:dyDescent="0.25">
      <c r="A282">
        <v>284</v>
      </c>
      <c r="B282">
        <v>42</v>
      </c>
      <c r="C282" s="25" t="s">
        <v>22</v>
      </c>
      <c r="D282" s="12">
        <v>7.6</v>
      </c>
      <c r="E282" s="14"/>
      <c r="F282" s="7" t="str">
        <f t="shared" si="46"/>
        <v>X</v>
      </c>
      <c r="G282" s="7">
        <f t="shared" si="47"/>
        <v>7.6</v>
      </c>
      <c r="H282" s="16">
        <f t="shared" si="48"/>
        <v>7.6</v>
      </c>
      <c r="I282" s="11" t="str">
        <f t="shared" si="49"/>
        <v>X</v>
      </c>
      <c r="J282" s="39" t="str">
        <f t="shared" si="50"/>
        <v>X</v>
      </c>
      <c r="K282" s="39" t="str">
        <f t="shared" si="43"/>
        <v>X</v>
      </c>
      <c r="L282" s="39" t="str">
        <f t="shared" si="44"/>
        <v>X</v>
      </c>
      <c r="M282" s="39" t="str">
        <f t="shared" si="51"/>
        <v>X</v>
      </c>
      <c r="N282" s="42">
        <v>0</v>
      </c>
      <c r="O282" s="8">
        <v>0</v>
      </c>
      <c r="P282" s="9">
        <v>0</v>
      </c>
      <c r="Q282" s="9">
        <v>0</v>
      </c>
      <c r="R282" s="8">
        <v>0</v>
      </c>
      <c r="S282" s="9">
        <v>0</v>
      </c>
      <c r="T282" s="9">
        <v>0</v>
      </c>
      <c r="U282" s="8">
        <v>0</v>
      </c>
      <c r="V282" s="9">
        <v>1</v>
      </c>
      <c r="W282" s="9">
        <v>0</v>
      </c>
      <c r="X282" s="9">
        <v>0</v>
      </c>
      <c r="Y282" s="8">
        <v>0</v>
      </c>
      <c r="Z282" s="9">
        <v>0</v>
      </c>
      <c r="AA282" s="8"/>
      <c r="AC282" s="8"/>
      <c r="AJ282" s="9">
        <f t="shared" si="52"/>
        <v>-1</v>
      </c>
      <c r="AK282" s="7">
        <v>8.1999999999999993</v>
      </c>
      <c r="AO282" s="8"/>
      <c r="AQ282" s="31"/>
      <c r="AT282" s="31"/>
      <c r="AU282" s="21">
        <v>1987</v>
      </c>
      <c r="AV282" s="23">
        <f t="shared" si="45"/>
        <v>3.2981978671098151</v>
      </c>
      <c r="BB282" s="18"/>
      <c r="BD282" s="54"/>
      <c r="BF282" s="18"/>
      <c r="BH282" s="18"/>
      <c r="BJ282" s="18"/>
      <c r="BK282" s="18" t="s">
        <v>21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 s="18">
        <v>0</v>
      </c>
      <c r="BS282">
        <v>1</v>
      </c>
      <c r="BT282">
        <v>0</v>
      </c>
      <c r="BU282" s="18">
        <v>0</v>
      </c>
      <c r="BV282" t="s">
        <v>397</v>
      </c>
      <c r="BW282" t="s">
        <v>397</v>
      </c>
      <c r="CB282" s="18"/>
      <c r="CD282" s="18"/>
      <c r="CE282" s="18"/>
      <c r="CH282" s="18"/>
      <c r="CJ282" s="18"/>
      <c r="CU282" s="18"/>
      <c r="CV282" t="s">
        <v>397</v>
      </c>
      <c r="CW282" t="s">
        <v>397</v>
      </c>
      <c r="CX282" t="s">
        <v>397</v>
      </c>
      <c r="CY282" s="25" t="s">
        <v>397</v>
      </c>
    </row>
    <row r="283" spans="1:103" x14ac:dyDescent="0.25">
      <c r="A283">
        <v>285</v>
      </c>
      <c r="B283">
        <v>42</v>
      </c>
      <c r="C283" s="25" t="s">
        <v>22</v>
      </c>
      <c r="D283" s="12">
        <v>8.5</v>
      </c>
      <c r="E283" s="14"/>
      <c r="F283" s="7" t="str">
        <f t="shared" si="46"/>
        <v>X</v>
      </c>
      <c r="G283" s="7">
        <f t="shared" si="47"/>
        <v>8.5</v>
      </c>
      <c r="H283" s="16">
        <f t="shared" si="48"/>
        <v>8.5</v>
      </c>
      <c r="I283" s="11" t="str">
        <f t="shared" si="49"/>
        <v>X</v>
      </c>
      <c r="J283" s="39" t="str">
        <f t="shared" si="50"/>
        <v>X</v>
      </c>
      <c r="K283" s="39" t="str">
        <f t="shared" si="43"/>
        <v>X</v>
      </c>
      <c r="L283" s="39" t="str">
        <f t="shared" si="44"/>
        <v>X</v>
      </c>
      <c r="M283" s="39" t="str">
        <f t="shared" si="51"/>
        <v>X</v>
      </c>
      <c r="N283" s="42">
        <v>0</v>
      </c>
      <c r="O283" s="8">
        <v>0</v>
      </c>
      <c r="P283" s="9">
        <v>0</v>
      </c>
      <c r="Q283" s="9">
        <v>0</v>
      </c>
      <c r="R283" s="8">
        <v>0</v>
      </c>
      <c r="S283" s="9">
        <v>0</v>
      </c>
      <c r="T283" s="9">
        <v>0</v>
      </c>
      <c r="U283" s="8">
        <v>0</v>
      </c>
      <c r="V283" s="9">
        <v>1</v>
      </c>
      <c r="W283" s="9">
        <v>0</v>
      </c>
      <c r="X283" s="9">
        <v>0</v>
      </c>
      <c r="Y283" s="8">
        <v>0</v>
      </c>
      <c r="Z283" s="9">
        <v>0</v>
      </c>
      <c r="AA283" s="8"/>
      <c r="AC283" s="8"/>
      <c r="AJ283" s="9">
        <f t="shared" si="52"/>
        <v>-1</v>
      </c>
      <c r="AK283" s="7">
        <v>8.3000000000000007</v>
      </c>
      <c r="AO283" s="8"/>
      <c r="AQ283" s="31"/>
      <c r="AT283" s="31"/>
      <c r="AU283" s="21">
        <v>1989</v>
      </c>
      <c r="AV283" s="23">
        <f t="shared" si="45"/>
        <v>3.2986347831244354</v>
      </c>
      <c r="BB283" s="18"/>
      <c r="BD283" s="54"/>
      <c r="BF283" s="18"/>
      <c r="BH283" s="18"/>
      <c r="BJ283" s="18"/>
      <c r="BK283" s="18" t="s">
        <v>21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 s="18">
        <v>0</v>
      </c>
      <c r="BS283">
        <v>1</v>
      </c>
      <c r="BT283">
        <v>0</v>
      </c>
      <c r="BU283" s="18">
        <v>0</v>
      </c>
      <c r="BV283" t="s">
        <v>397</v>
      </c>
      <c r="BW283" t="s">
        <v>397</v>
      </c>
      <c r="CB283" s="18"/>
      <c r="CD283" s="18"/>
      <c r="CE283" s="18"/>
      <c r="CH283" s="18"/>
      <c r="CJ283" s="18"/>
      <c r="CU283" s="18"/>
      <c r="CV283" t="s">
        <v>397</v>
      </c>
      <c r="CW283" t="s">
        <v>397</v>
      </c>
      <c r="CX283" t="s">
        <v>397</v>
      </c>
      <c r="CY283" s="25" t="s">
        <v>397</v>
      </c>
    </row>
    <row r="284" spans="1:103" x14ac:dyDescent="0.25">
      <c r="A284">
        <v>286</v>
      </c>
      <c r="B284">
        <v>42</v>
      </c>
      <c r="C284" s="25" t="s">
        <v>22</v>
      </c>
      <c r="D284" s="12">
        <v>7.9</v>
      </c>
      <c r="E284" s="14"/>
      <c r="F284" s="7" t="str">
        <f t="shared" si="46"/>
        <v>X</v>
      </c>
      <c r="G284" s="7">
        <f t="shared" si="47"/>
        <v>7.9</v>
      </c>
      <c r="H284" s="16">
        <f t="shared" si="48"/>
        <v>7.9</v>
      </c>
      <c r="I284" s="11" t="str">
        <f t="shared" si="49"/>
        <v>X</v>
      </c>
      <c r="J284" s="39" t="str">
        <f t="shared" si="50"/>
        <v>X</v>
      </c>
      <c r="K284" s="39" t="str">
        <f t="shared" si="43"/>
        <v>X</v>
      </c>
      <c r="L284" s="39" t="str">
        <f t="shared" si="44"/>
        <v>X</v>
      </c>
      <c r="M284" s="39" t="str">
        <f t="shared" si="51"/>
        <v>X</v>
      </c>
      <c r="N284" s="42">
        <v>0</v>
      </c>
      <c r="O284" s="8">
        <v>0</v>
      </c>
      <c r="P284" s="9">
        <v>0</v>
      </c>
      <c r="Q284" s="9">
        <v>0</v>
      </c>
      <c r="R284" s="8">
        <v>0</v>
      </c>
      <c r="S284" s="9">
        <v>0</v>
      </c>
      <c r="T284" s="9">
        <v>0</v>
      </c>
      <c r="U284" s="8">
        <v>0</v>
      </c>
      <c r="V284" s="9">
        <v>1</v>
      </c>
      <c r="W284" s="9">
        <v>0</v>
      </c>
      <c r="X284" s="9">
        <v>0</v>
      </c>
      <c r="Y284" s="8">
        <v>0</v>
      </c>
      <c r="Z284" s="9">
        <v>0</v>
      </c>
      <c r="AA284" s="8"/>
      <c r="AC284" s="8"/>
      <c r="AJ284" s="9">
        <f t="shared" si="52"/>
        <v>-1</v>
      </c>
      <c r="AK284" s="7">
        <v>8.4</v>
      </c>
      <c r="AO284" s="8"/>
      <c r="AQ284" s="31"/>
      <c r="AT284" s="31"/>
      <c r="AU284" s="21">
        <v>1991</v>
      </c>
      <c r="AV284" s="23">
        <f t="shared" si="45"/>
        <v>3.2990712600274095</v>
      </c>
      <c r="BB284" s="18"/>
      <c r="BD284" s="54"/>
      <c r="BF284" s="18"/>
      <c r="BH284" s="18"/>
      <c r="BJ284" s="18"/>
      <c r="BK284" s="18" t="s">
        <v>21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 s="18">
        <v>0</v>
      </c>
      <c r="BS284">
        <v>1</v>
      </c>
      <c r="BT284">
        <v>0</v>
      </c>
      <c r="BU284" s="18">
        <v>0</v>
      </c>
      <c r="BV284" t="s">
        <v>397</v>
      </c>
      <c r="BW284" t="s">
        <v>397</v>
      </c>
      <c r="CB284" s="18"/>
      <c r="CD284" s="18"/>
      <c r="CE284" s="18"/>
      <c r="CH284" s="18"/>
      <c r="CJ284" s="18"/>
      <c r="CU284" s="18"/>
      <c r="CV284" t="s">
        <v>397</v>
      </c>
      <c r="CW284" t="s">
        <v>397</v>
      </c>
      <c r="CX284" t="s">
        <v>397</v>
      </c>
      <c r="CY284" s="25" t="s">
        <v>397</v>
      </c>
    </row>
    <row r="285" spans="1:103" x14ac:dyDescent="0.25">
      <c r="A285">
        <v>287</v>
      </c>
      <c r="B285">
        <v>42</v>
      </c>
      <c r="C285" s="25" t="s">
        <v>22</v>
      </c>
      <c r="D285" s="12">
        <v>6.6</v>
      </c>
      <c r="E285" s="14"/>
      <c r="F285" s="7" t="str">
        <f t="shared" si="46"/>
        <v>X</v>
      </c>
      <c r="G285" s="7">
        <f t="shared" si="47"/>
        <v>6.6</v>
      </c>
      <c r="H285" s="16">
        <f t="shared" si="48"/>
        <v>6.6</v>
      </c>
      <c r="I285" s="11" t="str">
        <f t="shared" si="49"/>
        <v>X</v>
      </c>
      <c r="J285" s="39" t="str">
        <f t="shared" si="50"/>
        <v>X</v>
      </c>
      <c r="K285" s="39" t="str">
        <f t="shared" si="43"/>
        <v>X</v>
      </c>
      <c r="L285" s="39" t="str">
        <f t="shared" si="44"/>
        <v>X</v>
      </c>
      <c r="M285" s="39" t="str">
        <f t="shared" si="51"/>
        <v>X</v>
      </c>
      <c r="N285" s="42">
        <v>0</v>
      </c>
      <c r="O285" s="8">
        <v>0</v>
      </c>
      <c r="P285" s="9">
        <v>0</v>
      </c>
      <c r="Q285" s="9">
        <v>0</v>
      </c>
      <c r="R285" s="8">
        <v>0</v>
      </c>
      <c r="S285" s="9">
        <v>0</v>
      </c>
      <c r="T285" s="9">
        <v>0</v>
      </c>
      <c r="U285" s="8">
        <v>0</v>
      </c>
      <c r="V285" s="9">
        <v>1</v>
      </c>
      <c r="W285" s="9">
        <v>0</v>
      </c>
      <c r="X285" s="9">
        <v>0</v>
      </c>
      <c r="Y285" s="8">
        <v>0</v>
      </c>
      <c r="Z285" s="9">
        <v>0</v>
      </c>
      <c r="AA285" s="8"/>
      <c r="AC285" s="8"/>
      <c r="AJ285" s="9">
        <f t="shared" si="52"/>
        <v>-1</v>
      </c>
      <c r="AK285" s="7">
        <v>8.9</v>
      </c>
      <c r="AO285" s="8"/>
      <c r="AQ285" s="31"/>
      <c r="AT285" s="31"/>
      <c r="AU285" s="21">
        <v>1997</v>
      </c>
      <c r="AV285" s="23">
        <f t="shared" si="45"/>
        <v>3.3003780648707024</v>
      </c>
      <c r="BB285" s="18"/>
      <c r="BD285" s="54"/>
      <c r="BF285" s="18"/>
      <c r="BH285" s="18"/>
      <c r="BJ285" s="18"/>
      <c r="BK285" s="18" t="s">
        <v>21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 s="18">
        <v>0</v>
      </c>
      <c r="BS285">
        <v>1</v>
      </c>
      <c r="BT285">
        <v>0</v>
      </c>
      <c r="BU285" s="18">
        <v>0</v>
      </c>
      <c r="BV285" t="s">
        <v>397</v>
      </c>
      <c r="BW285" t="s">
        <v>397</v>
      </c>
      <c r="CB285" s="18"/>
      <c r="CD285" s="18"/>
      <c r="CE285" s="18"/>
      <c r="CH285" s="18"/>
      <c r="CJ285" s="18"/>
      <c r="CU285" s="18"/>
      <c r="CV285" t="s">
        <v>397</v>
      </c>
      <c r="CW285" t="s">
        <v>397</v>
      </c>
      <c r="CX285" t="s">
        <v>397</v>
      </c>
      <c r="CY285" s="25" t="s">
        <v>397</v>
      </c>
    </row>
    <row r="286" spans="1:103" x14ac:dyDescent="0.25">
      <c r="A286">
        <v>288</v>
      </c>
      <c r="B286">
        <v>43</v>
      </c>
      <c r="C286" s="25" t="s">
        <v>23</v>
      </c>
      <c r="D286" s="12">
        <v>7.4</v>
      </c>
      <c r="E286" s="14"/>
      <c r="F286" s="7" t="str">
        <f t="shared" si="46"/>
        <v>X</v>
      </c>
      <c r="G286" s="7">
        <f t="shared" si="47"/>
        <v>7.4</v>
      </c>
      <c r="H286" s="16">
        <f t="shared" si="48"/>
        <v>7.4</v>
      </c>
      <c r="I286" s="11" t="str">
        <f t="shared" si="49"/>
        <v>X</v>
      </c>
      <c r="J286" s="39" t="str">
        <f t="shared" si="50"/>
        <v>X</v>
      </c>
      <c r="K286" s="39" t="str">
        <f t="shared" si="43"/>
        <v>X</v>
      </c>
      <c r="L286" s="39" t="str">
        <f t="shared" si="44"/>
        <v>X</v>
      </c>
      <c r="M286" s="39" t="str">
        <f t="shared" si="51"/>
        <v>X</v>
      </c>
      <c r="N286" s="42">
        <v>1</v>
      </c>
      <c r="O286" s="8">
        <v>0</v>
      </c>
      <c r="P286" s="9">
        <v>0</v>
      </c>
      <c r="Q286" s="9">
        <v>0</v>
      </c>
      <c r="R286" s="8">
        <v>0</v>
      </c>
      <c r="S286" s="9">
        <v>0</v>
      </c>
      <c r="T286" s="9">
        <v>0</v>
      </c>
      <c r="U286" s="8">
        <v>0</v>
      </c>
      <c r="V286" s="9">
        <v>0</v>
      </c>
      <c r="W286" s="9">
        <v>0</v>
      </c>
      <c r="X286" s="9">
        <v>0</v>
      </c>
      <c r="Y286" s="8">
        <v>0</v>
      </c>
      <c r="Z286" s="9">
        <v>0</v>
      </c>
      <c r="AA286" s="8"/>
      <c r="AC286" s="8"/>
      <c r="AJ286" s="9">
        <f t="shared" si="52"/>
        <v>-1</v>
      </c>
      <c r="AK286" s="7">
        <v>8.1</v>
      </c>
      <c r="AO286" s="8"/>
      <c r="AQ286" s="31"/>
      <c r="AT286" s="31"/>
      <c r="AU286" s="21">
        <v>1985</v>
      </c>
      <c r="AV286" s="23">
        <f t="shared" si="45"/>
        <v>3.2977605110991339</v>
      </c>
      <c r="BB286" s="18"/>
      <c r="BD286" s="54"/>
      <c r="BF286" s="18"/>
      <c r="BH286" s="18"/>
      <c r="BJ286" s="18"/>
      <c r="BK286" s="18" t="s">
        <v>21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 s="18">
        <v>0</v>
      </c>
      <c r="BS286">
        <v>1</v>
      </c>
      <c r="BT286">
        <v>0</v>
      </c>
      <c r="BU286" s="18">
        <v>0</v>
      </c>
      <c r="BV286" t="s">
        <v>397</v>
      </c>
      <c r="BW286" t="s">
        <v>397</v>
      </c>
      <c r="CB286" s="18"/>
      <c r="CD286" s="18"/>
      <c r="CE286" s="18"/>
      <c r="CH286" s="18"/>
      <c r="CJ286" s="18"/>
      <c r="CU286" s="18"/>
      <c r="CV286" t="s">
        <v>397</v>
      </c>
      <c r="CW286" t="s">
        <v>397</v>
      </c>
      <c r="CX286" t="s">
        <v>397</v>
      </c>
      <c r="CY286" s="25" t="s">
        <v>397</v>
      </c>
    </row>
    <row r="287" spans="1:103" x14ac:dyDescent="0.25">
      <c r="A287">
        <v>289</v>
      </c>
      <c r="B287">
        <v>43</v>
      </c>
      <c r="C287" s="25" t="s">
        <v>23</v>
      </c>
      <c r="D287" s="12">
        <v>7.2</v>
      </c>
      <c r="E287" s="14"/>
      <c r="F287" s="7" t="str">
        <f t="shared" si="46"/>
        <v>X</v>
      </c>
      <c r="G287" s="7">
        <f t="shared" si="47"/>
        <v>7.2</v>
      </c>
      <c r="H287" s="16">
        <f t="shared" si="48"/>
        <v>7.2</v>
      </c>
      <c r="I287" s="11" t="str">
        <f t="shared" si="49"/>
        <v>X</v>
      </c>
      <c r="J287" s="39" t="str">
        <f t="shared" si="50"/>
        <v>X</v>
      </c>
      <c r="K287" s="39" t="str">
        <f t="shared" si="43"/>
        <v>X</v>
      </c>
      <c r="L287" s="39" t="str">
        <f t="shared" si="44"/>
        <v>X</v>
      </c>
      <c r="M287" s="39" t="str">
        <f t="shared" si="51"/>
        <v>X</v>
      </c>
      <c r="N287" s="42">
        <v>1</v>
      </c>
      <c r="O287" s="8">
        <v>0</v>
      </c>
      <c r="P287" s="9">
        <v>0</v>
      </c>
      <c r="Q287" s="9">
        <v>0</v>
      </c>
      <c r="R287" s="8">
        <v>0</v>
      </c>
      <c r="S287" s="9">
        <v>0</v>
      </c>
      <c r="T287" s="9">
        <v>0</v>
      </c>
      <c r="U287" s="8">
        <v>0</v>
      </c>
      <c r="V287" s="9">
        <v>0</v>
      </c>
      <c r="W287" s="9">
        <v>0</v>
      </c>
      <c r="X287" s="9">
        <v>0</v>
      </c>
      <c r="Y287" s="8">
        <v>0</v>
      </c>
      <c r="Z287" s="9">
        <v>0</v>
      </c>
      <c r="AA287" s="8"/>
      <c r="AC287" s="8"/>
      <c r="AJ287" s="9">
        <f t="shared" si="52"/>
        <v>-1</v>
      </c>
      <c r="AK287" s="7">
        <v>8.8000000000000007</v>
      </c>
      <c r="AO287" s="8"/>
      <c r="AQ287" s="31"/>
      <c r="AT287" s="31"/>
      <c r="AU287" s="21">
        <v>1995</v>
      </c>
      <c r="AV287" s="23">
        <f t="shared" si="45"/>
        <v>3.2999429000227671</v>
      </c>
      <c r="BB287" s="18"/>
      <c r="BD287" s="54"/>
      <c r="BF287" s="18"/>
      <c r="BH287" s="18"/>
      <c r="BJ287" s="18"/>
      <c r="BK287" s="18" t="s">
        <v>21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 s="18">
        <v>0</v>
      </c>
      <c r="BS287">
        <v>1</v>
      </c>
      <c r="BT287">
        <v>0</v>
      </c>
      <c r="BU287" s="18">
        <v>0</v>
      </c>
      <c r="BV287" t="s">
        <v>397</v>
      </c>
      <c r="BW287" t="s">
        <v>397</v>
      </c>
      <c r="CB287" s="18"/>
      <c r="CD287" s="18"/>
      <c r="CE287" s="18"/>
      <c r="CH287" s="18"/>
      <c r="CJ287" s="18"/>
      <c r="CU287" s="18"/>
      <c r="CV287" t="s">
        <v>397</v>
      </c>
      <c r="CW287" t="s">
        <v>397</v>
      </c>
      <c r="CX287" t="s">
        <v>397</v>
      </c>
      <c r="CY287" s="25" t="s">
        <v>397</v>
      </c>
    </row>
    <row r="288" spans="1:103" x14ac:dyDescent="0.25">
      <c r="A288">
        <v>290</v>
      </c>
      <c r="B288">
        <v>43</v>
      </c>
      <c r="C288" s="25" t="s">
        <v>23</v>
      </c>
      <c r="D288" s="12">
        <v>8.5</v>
      </c>
      <c r="E288" s="14"/>
      <c r="F288" s="7" t="str">
        <f t="shared" si="46"/>
        <v>X</v>
      </c>
      <c r="G288" s="7">
        <f t="shared" si="47"/>
        <v>8.5</v>
      </c>
      <c r="H288" s="16">
        <f t="shared" si="48"/>
        <v>8.5</v>
      </c>
      <c r="I288" s="11" t="str">
        <f t="shared" si="49"/>
        <v>X</v>
      </c>
      <c r="J288" s="39" t="str">
        <f t="shared" si="50"/>
        <v>X</v>
      </c>
      <c r="K288" s="39" t="str">
        <f t="shared" si="43"/>
        <v>X</v>
      </c>
      <c r="L288" s="39" t="str">
        <f t="shared" si="44"/>
        <v>X</v>
      </c>
      <c r="M288" s="39" t="str">
        <f t="shared" si="51"/>
        <v>X</v>
      </c>
      <c r="N288" s="42">
        <v>0</v>
      </c>
      <c r="O288" s="8">
        <v>0</v>
      </c>
      <c r="P288" s="9">
        <v>0</v>
      </c>
      <c r="Q288" s="9">
        <v>0</v>
      </c>
      <c r="R288" s="8">
        <v>0</v>
      </c>
      <c r="S288" s="9">
        <v>0</v>
      </c>
      <c r="T288" s="9">
        <v>0</v>
      </c>
      <c r="U288" s="8">
        <v>1</v>
      </c>
      <c r="V288" s="9">
        <v>0</v>
      </c>
      <c r="W288" s="9">
        <v>0</v>
      </c>
      <c r="X288" s="9">
        <v>0</v>
      </c>
      <c r="Y288" s="8">
        <v>0</v>
      </c>
      <c r="Z288" s="9">
        <v>0</v>
      </c>
      <c r="AA288" s="8"/>
      <c r="AC288" s="8"/>
      <c r="AJ288" s="9">
        <f t="shared" si="52"/>
        <v>-1</v>
      </c>
      <c r="AK288" s="7">
        <v>8.1</v>
      </c>
      <c r="AO288" s="8"/>
      <c r="AQ288" s="31"/>
      <c r="AT288" s="31"/>
      <c r="AU288" s="21">
        <v>1985</v>
      </c>
      <c r="AV288" s="23">
        <f t="shared" si="45"/>
        <v>3.2977605110991339</v>
      </c>
      <c r="BB288" s="18"/>
      <c r="BD288" s="54"/>
      <c r="BF288" s="18"/>
      <c r="BH288" s="18"/>
      <c r="BJ288" s="18"/>
      <c r="BK288" s="18" t="s">
        <v>21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 s="18">
        <v>0</v>
      </c>
      <c r="BS288">
        <v>1</v>
      </c>
      <c r="BT288">
        <v>0</v>
      </c>
      <c r="BU288" s="18">
        <v>0</v>
      </c>
      <c r="BV288" t="s">
        <v>397</v>
      </c>
      <c r="BW288" t="s">
        <v>397</v>
      </c>
      <c r="CB288" s="18"/>
      <c r="CD288" s="18"/>
      <c r="CE288" s="18"/>
      <c r="CH288" s="18"/>
      <c r="CJ288" s="18"/>
      <c r="CU288" s="18"/>
      <c r="CV288" t="s">
        <v>397</v>
      </c>
      <c r="CW288" t="s">
        <v>397</v>
      </c>
      <c r="CX288" t="s">
        <v>397</v>
      </c>
      <c r="CY288" s="25" t="s">
        <v>397</v>
      </c>
    </row>
    <row r="289" spans="1:103" x14ac:dyDescent="0.25">
      <c r="A289">
        <v>291</v>
      </c>
      <c r="B289">
        <v>43</v>
      </c>
      <c r="C289" s="25" t="s">
        <v>23</v>
      </c>
      <c r="D289" s="12">
        <v>6.9</v>
      </c>
      <c r="E289" s="14"/>
      <c r="F289" s="7" t="str">
        <f t="shared" si="46"/>
        <v>X</v>
      </c>
      <c r="G289" s="7">
        <f t="shared" si="47"/>
        <v>6.9</v>
      </c>
      <c r="H289" s="16">
        <f t="shared" si="48"/>
        <v>6.9</v>
      </c>
      <c r="I289" s="11" t="str">
        <f t="shared" si="49"/>
        <v>X</v>
      </c>
      <c r="J289" s="39" t="str">
        <f t="shared" si="50"/>
        <v>X</v>
      </c>
      <c r="K289" s="39" t="str">
        <f t="shared" si="43"/>
        <v>X</v>
      </c>
      <c r="L289" s="39" t="str">
        <f t="shared" si="44"/>
        <v>X</v>
      </c>
      <c r="M289" s="39" t="str">
        <f t="shared" si="51"/>
        <v>X</v>
      </c>
      <c r="N289" s="42">
        <v>0</v>
      </c>
      <c r="O289" s="8">
        <v>0</v>
      </c>
      <c r="P289" s="9">
        <v>0</v>
      </c>
      <c r="Q289" s="9">
        <v>0</v>
      </c>
      <c r="R289" s="8">
        <v>0</v>
      </c>
      <c r="S289" s="9">
        <v>0</v>
      </c>
      <c r="T289" s="9">
        <v>0</v>
      </c>
      <c r="U289" s="8">
        <v>1</v>
      </c>
      <c r="V289" s="9">
        <v>0</v>
      </c>
      <c r="W289" s="9">
        <v>0</v>
      </c>
      <c r="X289" s="9">
        <v>0</v>
      </c>
      <c r="Y289" s="8">
        <v>0</v>
      </c>
      <c r="Z289" s="9">
        <v>0</v>
      </c>
      <c r="AA289" s="8"/>
      <c r="AC289" s="8"/>
      <c r="AJ289" s="9">
        <f t="shared" si="52"/>
        <v>-1</v>
      </c>
      <c r="AK289" s="7">
        <v>8.8000000000000007</v>
      </c>
      <c r="AO289" s="8"/>
      <c r="AQ289" s="31"/>
      <c r="AT289" s="31"/>
      <c r="AU289" s="21">
        <v>1995</v>
      </c>
      <c r="AV289" s="23">
        <f t="shared" si="45"/>
        <v>3.2999429000227671</v>
      </c>
      <c r="BB289" s="18"/>
      <c r="BD289" s="54"/>
      <c r="BF289" s="18"/>
      <c r="BH289" s="18"/>
      <c r="BJ289" s="18"/>
      <c r="BK289" s="18" t="s">
        <v>21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 s="18">
        <v>0</v>
      </c>
      <c r="BS289">
        <v>1</v>
      </c>
      <c r="BT289">
        <v>0</v>
      </c>
      <c r="BU289" s="18">
        <v>0</v>
      </c>
      <c r="BV289" t="s">
        <v>397</v>
      </c>
      <c r="BW289" t="s">
        <v>397</v>
      </c>
      <c r="CB289" s="18"/>
      <c r="CD289" s="18"/>
      <c r="CE289" s="18"/>
      <c r="CH289" s="18"/>
      <c r="CJ289" s="18"/>
      <c r="CU289" s="18"/>
      <c r="CV289" t="s">
        <v>397</v>
      </c>
      <c r="CW289" t="s">
        <v>397</v>
      </c>
      <c r="CX289" t="s">
        <v>397</v>
      </c>
      <c r="CY289" s="25" t="s">
        <v>397</v>
      </c>
    </row>
    <row r="290" spans="1:103" x14ac:dyDescent="0.25">
      <c r="A290">
        <v>292</v>
      </c>
      <c r="B290">
        <v>43</v>
      </c>
      <c r="C290" s="25" t="s">
        <v>23</v>
      </c>
      <c r="D290" s="12">
        <v>8.8000000000000007</v>
      </c>
      <c r="E290" s="14"/>
      <c r="F290" s="7" t="str">
        <f t="shared" si="46"/>
        <v>X</v>
      </c>
      <c r="G290" s="7">
        <f t="shared" si="47"/>
        <v>8.8000000000000007</v>
      </c>
      <c r="H290" s="16">
        <f t="shared" si="48"/>
        <v>8.8000000000000007</v>
      </c>
      <c r="I290" s="11" t="str">
        <f t="shared" si="49"/>
        <v>X</v>
      </c>
      <c r="J290" s="39" t="str">
        <f t="shared" si="50"/>
        <v>X</v>
      </c>
      <c r="K290" s="39" t="str">
        <f t="shared" si="43"/>
        <v>X</v>
      </c>
      <c r="L290" s="39" t="str">
        <f t="shared" si="44"/>
        <v>X</v>
      </c>
      <c r="M290" s="39" t="str">
        <f t="shared" si="51"/>
        <v>X</v>
      </c>
      <c r="N290" s="42">
        <v>0</v>
      </c>
      <c r="O290" s="8">
        <v>0</v>
      </c>
      <c r="P290" s="9">
        <v>0</v>
      </c>
      <c r="Q290" s="9">
        <v>0</v>
      </c>
      <c r="R290" s="8">
        <v>0</v>
      </c>
      <c r="S290" s="9">
        <v>0</v>
      </c>
      <c r="T290" s="9">
        <v>0</v>
      </c>
      <c r="U290" s="8">
        <v>0</v>
      </c>
      <c r="V290" s="9">
        <v>1</v>
      </c>
      <c r="W290" s="9">
        <v>0</v>
      </c>
      <c r="X290" s="9">
        <v>0</v>
      </c>
      <c r="Y290" s="8">
        <v>0</v>
      </c>
      <c r="Z290" s="9">
        <v>0</v>
      </c>
      <c r="AA290" s="8"/>
      <c r="AC290" s="8"/>
      <c r="AJ290" s="9">
        <f t="shared" si="52"/>
        <v>-1</v>
      </c>
      <c r="AK290" s="7">
        <v>8.1</v>
      </c>
      <c r="AO290" s="8"/>
      <c r="AQ290" s="31"/>
      <c r="AT290" s="31"/>
      <c r="AU290" s="21">
        <v>1985</v>
      </c>
      <c r="AV290" s="23">
        <f t="shared" si="45"/>
        <v>3.2977605110991339</v>
      </c>
      <c r="BB290" s="18"/>
      <c r="BD290" s="54"/>
      <c r="BF290" s="18"/>
      <c r="BH290" s="18"/>
      <c r="BJ290" s="18"/>
      <c r="BK290" s="18" t="s">
        <v>21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 s="18">
        <v>0</v>
      </c>
      <c r="BS290">
        <v>1</v>
      </c>
      <c r="BT290">
        <v>0</v>
      </c>
      <c r="BU290" s="18">
        <v>0</v>
      </c>
      <c r="BV290" t="s">
        <v>397</v>
      </c>
      <c r="BW290" t="s">
        <v>397</v>
      </c>
      <c r="CB290" s="18"/>
      <c r="CD290" s="18"/>
      <c r="CE290" s="18"/>
      <c r="CH290" s="18"/>
      <c r="CJ290" s="18"/>
      <c r="CU290" s="18"/>
      <c r="CV290" t="s">
        <v>397</v>
      </c>
      <c r="CW290" t="s">
        <v>397</v>
      </c>
      <c r="CX290" t="s">
        <v>397</v>
      </c>
      <c r="CY290" s="25" t="s">
        <v>397</v>
      </c>
    </row>
    <row r="291" spans="1:103" x14ac:dyDescent="0.25">
      <c r="A291">
        <v>293</v>
      </c>
      <c r="B291">
        <v>43</v>
      </c>
      <c r="C291" s="25" t="s">
        <v>23</v>
      </c>
      <c r="D291" s="12">
        <v>6.7</v>
      </c>
      <c r="E291" s="14"/>
      <c r="F291" s="7" t="str">
        <f t="shared" si="46"/>
        <v>X</v>
      </c>
      <c r="G291" s="7">
        <f t="shared" si="47"/>
        <v>6.7</v>
      </c>
      <c r="H291" s="16">
        <f t="shared" si="48"/>
        <v>6.7</v>
      </c>
      <c r="I291" s="11" t="str">
        <f t="shared" si="49"/>
        <v>X</v>
      </c>
      <c r="J291" s="39" t="str">
        <f t="shared" si="50"/>
        <v>X</v>
      </c>
      <c r="K291" s="39" t="str">
        <f t="shared" si="43"/>
        <v>X</v>
      </c>
      <c r="L291" s="39" t="str">
        <f t="shared" si="44"/>
        <v>X</v>
      </c>
      <c r="M291" s="39" t="str">
        <f t="shared" si="51"/>
        <v>X</v>
      </c>
      <c r="N291" s="42">
        <v>0</v>
      </c>
      <c r="O291" s="8">
        <v>0</v>
      </c>
      <c r="P291" s="9">
        <v>0</v>
      </c>
      <c r="Q291" s="9">
        <v>0</v>
      </c>
      <c r="R291" s="8">
        <v>0</v>
      </c>
      <c r="S291" s="9">
        <v>0</v>
      </c>
      <c r="T291" s="9">
        <v>0</v>
      </c>
      <c r="U291" s="8">
        <v>0</v>
      </c>
      <c r="V291" s="9">
        <v>1</v>
      </c>
      <c r="W291" s="9">
        <v>0</v>
      </c>
      <c r="X291" s="9">
        <v>0</v>
      </c>
      <c r="Y291" s="8">
        <v>0</v>
      </c>
      <c r="Z291" s="9">
        <v>0</v>
      </c>
      <c r="AA291" s="8"/>
      <c r="AC291" s="8"/>
      <c r="AJ291" s="9">
        <f t="shared" si="52"/>
        <v>-1</v>
      </c>
      <c r="AK291" s="7">
        <v>8.8000000000000007</v>
      </c>
      <c r="AO291" s="8"/>
      <c r="AQ291" s="31"/>
      <c r="AT291" s="31"/>
      <c r="AU291" s="21">
        <v>1995</v>
      </c>
      <c r="AV291" s="23">
        <f t="shared" si="45"/>
        <v>3.2999429000227671</v>
      </c>
      <c r="BB291" s="18"/>
      <c r="BD291" s="54"/>
      <c r="BF291" s="18"/>
      <c r="BH291" s="18"/>
      <c r="BJ291" s="18"/>
      <c r="BK291" s="18" t="s">
        <v>21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 s="18">
        <v>0</v>
      </c>
      <c r="BS291">
        <v>1</v>
      </c>
      <c r="BT291">
        <v>0</v>
      </c>
      <c r="BU291" s="18">
        <v>0</v>
      </c>
      <c r="BV291" t="s">
        <v>397</v>
      </c>
      <c r="BW291" t="s">
        <v>397</v>
      </c>
      <c r="CB291" s="18"/>
      <c r="CD291" s="18"/>
      <c r="CE291" s="18"/>
      <c r="CH291" s="18"/>
      <c r="CJ291" s="18"/>
      <c r="CU291" s="18"/>
      <c r="CV291" t="s">
        <v>397</v>
      </c>
      <c r="CW291" t="s">
        <v>397</v>
      </c>
      <c r="CX291" t="s">
        <v>397</v>
      </c>
      <c r="CY291" s="25" t="s">
        <v>397</v>
      </c>
    </row>
    <row r="292" spans="1:103" x14ac:dyDescent="0.25">
      <c r="A292">
        <v>294</v>
      </c>
      <c r="B292">
        <v>44</v>
      </c>
      <c r="C292" s="25" t="s">
        <v>24</v>
      </c>
      <c r="D292" s="12">
        <v>9.6999999999999993</v>
      </c>
      <c r="E292" s="14"/>
      <c r="F292" s="7" t="str">
        <f t="shared" si="46"/>
        <v>X</v>
      </c>
      <c r="G292" s="7">
        <f t="shared" si="47"/>
        <v>9.6999999999999993</v>
      </c>
      <c r="H292" s="16">
        <f t="shared" si="48"/>
        <v>9.6999999999999993</v>
      </c>
      <c r="I292" s="11" t="str">
        <f t="shared" si="49"/>
        <v>X</v>
      </c>
      <c r="J292" s="39" t="str">
        <f t="shared" si="50"/>
        <v>X</v>
      </c>
      <c r="K292" s="39" t="str">
        <f t="shared" si="43"/>
        <v>X</v>
      </c>
      <c r="L292" s="39" t="str">
        <f t="shared" si="44"/>
        <v>X</v>
      </c>
      <c r="M292" s="39" t="str">
        <f t="shared" si="51"/>
        <v>X</v>
      </c>
      <c r="N292" s="42">
        <v>1</v>
      </c>
      <c r="O292" s="8">
        <v>0</v>
      </c>
      <c r="P292" s="9">
        <v>0</v>
      </c>
      <c r="Q292" s="9">
        <v>0</v>
      </c>
      <c r="R292" s="8">
        <v>0</v>
      </c>
      <c r="S292" s="9">
        <v>0</v>
      </c>
      <c r="T292" s="9">
        <v>0</v>
      </c>
      <c r="U292" s="8">
        <v>0</v>
      </c>
      <c r="V292" s="9">
        <v>0</v>
      </c>
      <c r="W292" s="9">
        <v>0</v>
      </c>
      <c r="X292" s="9">
        <v>0</v>
      </c>
      <c r="Y292" s="8">
        <v>0</v>
      </c>
      <c r="Z292" s="9">
        <v>0</v>
      </c>
      <c r="AA292" s="8"/>
      <c r="AC292" s="8"/>
      <c r="AJ292" s="9">
        <f t="shared" si="52"/>
        <v>-1</v>
      </c>
      <c r="AK292" s="7">
        <v>8.6</v>
      </c>
      <c r="AO292" s="8"/>
      <c r="AQ292" s="31"/>
      <c r="AT292" s="31"/>
      <c r="AU292" s="21">
        <v>1993</v>
      </c>
      <c r="AV292" s="23">
        <f t="shared" si="45"/>
        <v>3.2995072987004876</v>
      </c>
      <c r="BB292" s="18"/>
      <c r="BD292" s="54"/>
      <c r="BF292" s="18"/>
      <c r="BH292" s="18"/>
      <c r="BJ292" s="18"/>
      <c r="BK292" s="18" t="s">
        <v>21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 s="18">
        <v>0</v>
      </c>
      <c r="BS292">
        <v>1</v>
      </c>
      <c r="BT292">
        <v>0</v>
      </c>
      <c r="BU292" s="18">
        <v>0</v>
      </c>
      <c r="BV292" t="s">
        <v>397</v>
      </c>
      <c r="BW292" t="s">
        <v>397</v>
      </c>
      <c r="CB292" s="18"/>
      <c r="CD292" s="18"/>
      <c r="CE292" s="18"/>
      <c r="CH292" s="18"/>
      <c r="CJ292" s="18"/>
      <c r="CU292" s="18"/>
      <c r="CV292" t="s">
        <v>397</v>
      </c>
      <c r="CW292" t="s">
        <v>397</v>
      </c>
      <c r="CX292" t="s">
        <v>397</v>
      </c>
      <c r="CY292" s="25" t="s">
        <v>397</v>
      </c>
    </row>
    <row r="293" spans="1:103" x14ac:dyDescent="0.25">
      <c r="A293">
        <v>295</v>
      </c>
      <c r="B293">
        <v>44</v>
      </c>
      <c r="C293" s="25" t="s">
        <v>24</v>
      </c>
      <c r="D293" s="12">
        <v>8</v>
      </c>
      <c r="E293" s="14"/>
      <c r="F293" s="7" t="str">
        <f t="shared" si="46"/>
        <v>X</v>
      </c>
      <c r="G293" s="7">
        <f t="shared" si="47"/>
        <v>8</v>
      </c>
      <c r="H293" s="16">
        <f t="shared" si="48"/>
        <v>8</v>
      </c>
      <c r="I293" s="11" t="str">
        <f t="shared" si="49"/>
        <v>X</v>
      </c>
      <c r="J293" s="39" t="str">
        <f t="shared" si="50"/>
        <v>X</v>
      </c>
      <c r="K293" s="39" t="str">
        <f t="shared" si="43"/>
        <v>X</v>
      </c>
      <c r="L293" s="39" t="str">
        <f t="shared" si="44"/>
        <v>X</v>
      </c>
      <c r="M293" s="39" t="str">
        <f t="shared" si="51"/>
        <v>X</v>
      </c>
      <c r="N293" s="42">
        <v>0</v>
      </c>
      <c r="O293" s="8">
        <v>0</v>
      </c>
      <c r="P293" s="9">
        <v>0</v>
      </c>
      <c r="Q293" s="9">
        <v>0</v>
      </c>
      <c r="R293" s="8">
        <v>0</v>
      </c>
      <c r="S293" s="9">
        <v>0</v>
      </c>
      <c r="T293" s="9">
        <v>0</v>
      </c>
      <c r="U293" s="8">
        <v>1</v>
      </c>
      <c r="V293" s="9">
        <v>0</v>
      </c>
      <c r="W293" s="9">
        <v>0</v>
      </c>
      <c r="X293" s="9">
        <v>0</v>
      </c>
      <c r="Y293" s="8">
        <v>0</v>
      </c>
      <c r="Z293" s="9">
        <v>0</v>
      </c>
      <c r="AA293" s="8"/>
      <c r="AC293" s="8"/>
      <c r="AJ293" s="9">
        <f t="shared" si="52"/>
        <v>-1</v>
      </c>
      <c r="AK293" s="7">
        <v>8.6</v>
      </c>
      <c r="AO293" s="8"/>
      <c r="AQ293" s="31"/>
      <c r="AT293" s="31"/>
      <c r="AU293" s="21">
        <v>1993</v>
      </c>
      <c r="AV293" s="23">
        <f t="shared" si="45"/>
        <v>3.2995072987004876</v>
      </c>
      <c r="BB293" s="18"/>
      <c r="BD293" s="54"/>
      <c r="BF293" s="18"/>
      <c r="BH293" s="18"/>
      <c r="BJ293" s="18"/>
      <c r="BK293" s="18" t="s">
        <v>21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 s="18">
        <v>0</v>
      </c>
      <c r="BS293">
        <v>1</v>
      </c>
      <c r="BT293">
        <v>0</v>
      </c>
      <c r="BU293" s="18">
        <v>0</v>
      </c>
      <c r="BV293" t="s">
        <v>397</v>
      </c>
      <c r="BW293" t="s">
        <v>397</v>
      </c>
      <c r="CB293" s="18"/>
      <c r="CD293" s="18"/>
      <c r="CE293" s="18"/>
      <c r="CH293" s="18"/>
      <c r="CJ293" s="18"/>
      <c r="CU293" s="18"/>
      <c r="CV293" t="s">
        <v>397</v>
      </c>
      <c r="CW293" t="s">
        <v>397</v>
      </c>
      <c r="CX293" t="s">
        <v>397</v>
      </c>
      <c r="CY293" s="25" t="s">
        <v>397</v>
      </c>
    </row>
    <row r="294" spans="1:103" x14ac:dyDescent="0.25">
      <c r="A294">
        <v>296</v>
      </c>
      <c r="B294">
        <v>44</v>
      </c>
      <c r="C294" s="25" t="s">
        <v>24</v>
      </c>
      <c r="D294" s="12">
        <v>7.3</v>
      </c>
      <c r="E294" s="14"/>
      <c r="F294" s="7" t="str">
        <f t="shared" si="46"/>
        <v>X</v>
      </c>
      <c r="G294" s="7">
        <f t="shared" si="47"/>
        <v>7.3</v>
      </c>
      <c r="H294" s="16">
        <f t="shared" si="48"/>
        <v>7.3</v>
      </c>
      <c r="I294" s="11" t="str">
        <f t="shared" si="49"/>
        <v>X</v>
      </c>
      <c r="J294" s="39" t="str">
        <f t="shared" si="50"/>
        <v>X</v>
      </c>
      <c r="K294" s="39" t="str">
        <f t="shared" si="43"/>
        <v>X</v>
      </c>
      <c r="L294" s="39" t="str">
        <f t="shared" si="44"/>
        <v>X</v>
      </c>
      <c r="M294" s="39" t="str">
        <f t="shared" si="51"/>
        <v>X</v>
      </c>
      <c r="N294" s="42">
        <v>0</v>
      </c>
      <c r="O294" s="8">
        <v>0</v>
      </c>
      <c r="P294" s="9">
        <v>0</v>
      </c>
      <c r="Q294" s="9">
        <v>0</v>
      </c>
      <c r="R294" s="8">
        <v>0</v>
      </c>
      <c r="S294" s="9">
        <v>0</v>
      </c>
      <c r="T294" s="9">
        <v>0</v>
      </c>
      <c r="U294" s="8">
        <v>0</v>
      </c>
      <c r="V294" s="9">
        <v>1</v>
      </c>
      <c r="W294" s="9">
        <v>0</v>
      </c>
      <c r="X294" s="9">
        <v>0</v>
      </c>
      <c r="Y294" s="8">
        <v>0</v>
      </c>
      <c r="Z294" s="9">
        <v>0</v>
      </c>
      <c r="AA294" s="8"/>
      <c r="AC294" s="8"/>
      <c r="AJ294" s="9">
        <f t="shared" si="52"/>
        <v>-1</v>
      </c>
      <c r="AK294" s="7">
        <v>8.6</v>
      </c>
      <c r="AO294" s="8"/>
      <c r="AQ294" s="31"/>
      <c r="AT294" s="31"/>
      <c r="AU294" s="21">
        <v>1993</v>
      </c>
      <c r="AV294" s="23">
        <f t="shared" si="45"/>
        <v>3.2995072987004876</v>
      </c>
      <c r="BB294" s="18"/>
      <c r="BD294" s="54"/>
      <c r="BF294" s="18"/>
      <c r="BH294" s="18"/>
      <c r="BJ294" s="18"/>
      <c r="BK294" s="18" t="s">
        <v>21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 s="18">
        <v>0</v>
      </c>
      <c r="BS294">
        <v>1</v>
      </c>
      <c r="BT294">
        <v>0</v>
      </c>
      <c r="BU294" s="18">
        <v>0</v>
      </c>
      <c r="BV294" t="s">
        <v>397</v>
      </c>
      <c r="BW294" t="s">
        <v>397</v>
      </c>
      <c r="CB294" s="18"/>
      <c r="CD294" s="18"/>
      <c r="CE294" s="18"/>
      <c r="CH294" s="18"/>
      <c r="CJ294" s="18"/>
      <c r="CU294" s="18"/>
      <c r="CV294" t="s">
        <v>397</v>
      </c>
      <c r="CW294" t="s">
        <v>397</v>
      </c>
      <c r="CX294" t="s">
        <v>397</v>
      </c>
      <c r="CY294" s="25" t="s">
        <v>397</v>
      </c>
    </row>
    <row r="295" spans="1:103" x14ac:dyDescent="0.25">
      <c r="A295">
        <v>297</v>
      </c>
      <c r="B295">
        <v>45</v>
      </c>
      <c r="C295" s="25" t="s">
        <v>84</v>
      </c>
      <c r="D295" s="12">
        <v>10.725</v>
      </c>
      <c r="E295" s="14"/>
      <c r="F295" s="7" t="str">
        <f t="shared" si="46"/>
        <v>X</v>
      </c>
      <c r="G295" s="7">
        <f t="shared" si="47"/>
        <v>10.725</v>
      </c>
      <c r="H295" s="16">
        <f t="shared" si="48"/>
        <v>10.725</v>
      </c>
      <c r="I295" s="11" t="str">
        <f t="shared" si="49"/>
        <v>X</v>
      </c>
      <c r="J295" s="39" t="str">
        <f t="shared" si="50"/>
        <v>X</v>
      </c>
      <c r="K295" s="39" t="str">
        <f t="shared" si="43"/>
        <v>X</v>
      </c>
      <c r="L295" s="39" t="str">
        <f t="shared" si="44"/>
        <v>X</v>
      </c>
      <c r="M295" s="39" t="str">
        <f t="shared" si="51"/>
        <v>X</v>
      </c>
      <c r="N295" s="42">
        <v>0</v>
      </c>
      <c r="O295" s="8">
        <v>0</v>
      </c>
      <c r="P295" s="9">
        <v>0</v>
      </c>
      <c r="Q295" s="9">
        <v>1</v>
      </c>
      <c r="R295" s="8">
        <v>0</v>
      </c>
      <c r="S295" s="9">
        <v>0</v>
      </c>
      <c r="T295" s="9">
        <v>0</v>
      </c>
      <c r="U295" s="8">
        <v>0</v>
      </c>
      <c r="V295" s="9">
        <v>0</v>
      </c>
      <c r="W295" s="9">
        <v>0</v>
      </c>
      <c r="X295" s="9">
        <v>0</v>
      </c>
      <c r="Y295" s="8">
        <v>0</v>
      </c>
      <c r="Z295" s="9">
        <v>0</v>
      </c>
      <c r="AA295" s="8"/>
      <c r="AC295" s="8"/>
      <c r="AJ295" s="9">
        <f t="shared" si="52"/>
        <v>-1</v>
      </c>
      <c r="AK295" s="7">
        <v>11.7424</v>
      </c>
      <c r="AO295" s="8"/>
      <c r="AQ295" s="31"/>
      <c r="AT295" s="31"/>
      <c r="AU295" s="21">
        <v>1995</v>
      </c>
      <c r="AV295" s="23">
        <f t="shared" si="45"/>
        <v>3.2999429000227671</v>
      </c>
      <c r="BB295" s="18"/>
      <c r="BD295" s="54"/>
      <c r="BF295" s="18"/>
      <c r="BH295" s="18"/>
      <c r="BJ295" s="18"/>
      <c r="BK295" s="18" t="s">
        <v>81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 s="18">
        <v>0</v>
      </c>
      <c r="BS295">
        <v>1</v>
      </c>
      <c r="BT295">
        <v>0</v>
      </c>
      <c r="BU295" s="18">
        <v>0</v>
      </c>
      <c r="BV295" t="s">
        <v>397</v>
      </c>
      <c r="BW295" t="s">
        <v>397</v>
      </c>
      <c r="CB295" s="18"/>
      <c r="CD295" s="18"/>
      <c r="CE295" s="18"/>
      <c r="CH295" s="18"/>
      <c r="CJ295" s="18"/>
      <c r="CU295" s="18"/>
      <c r="CV295" t="s">
        <v>397</v>
      </c>
      <c r="CW295" t="s">
        <v>397</v>
      </c>
      <c r="CX295" t="s">
        <v>397</v>
      </c>
      <c r="CY295" s="25" t="s">
        <v>397</v>
      </c>
    </row>
    <row r="296" spans="1:103" x14ac:dyDescent="0.25">
      <c r="A296">
        <v>298</v>
      </c>
      <c r="B296">
        <v>45</v>
      </c>
      <c r="C296" s="25" t="s">
        <v>84</v>
      </c>
      <c r="D296" s="12">
        <v>11.05</v>
      </c>
      <c r="E296" s="14"/>
      <c r="F296" s="7" t="str">
        <f t="shared" si="46"/>
        <v>X</v>
      </c>
      <c r="G296" s="7">
        <f t="shared" si="47"/>
        <v>11.05</v>
      </c>
      <c r="H296" s="16">
        <f t="shared" si="48"/>
        <v>11.05</v>
      </c>
      <c r="I296" s="11" t="str">
        <f t="shared" si="49"/>
        <v>X</v>
      </c>
      <c r="J296" s="39" t="str">
        <f t="shared" si="50"/>
        <v>X</v>
      </c>
      <c r="K296" s="39" t="str">
        <f t="shared" si="43"/>
        <v>X</v>
      </c>
      <c r="L296" s="39" t="str">
        <f t="shared" si="44"/>
        <v>X</v>
      </c>
      <c r="M296" s="39" t="str">
        <f t="shared" si="51"/>
        <v>X</v>
      </c>
      <c r="N296" s="42">
        <v>0</v>
      </c>
      <c r="O296" s="8">
        <v>0</v>
      </c>
      <c r="P296" s="9">
        <v>0</v>
      </c>
      <c r="Q296" s="9">
        <v>1</v>
      </c>
      <c r="R296" s="8">
        <v>0</v>
      </c>
      <c r="S296" s="9">
        <v>0</v>
      </c>
      <c r="T296" s="9">
        <v>0</v>
      </c>
      <c r="U296" s="8">
        <v>0</v>
      </c>
      <c r="V296" s="9">
        <v>0</v>
      </c>
      <c r="W296" s="9">
        <v>0</v>
      </c>
      <c r="X296" s="9">
        <v>0</v>
      </c>
      <c r="Y296" s="8">
        <v>0</v>
      </c>
      <c r="Z296" s="9">
        <v>0</v>
      </c>
      <c r="AA296" s="8"/>
      <c r="AC296" s="8"/>
      <c r="AJ296" s="9">
        <f t="shared" si="52"/>
        <v>-1</v>
      </c>
      <c r="AK296" s="7">
        <v>11.7424</v>
      </c>
      <c r="AO296" s="8"/>
      <c r="AQ296" s="31"/>
      <c r="AT296" s="31"/>
      <c r="AU296" s="21">
        <v>1997</v>
      </c>
      <c r="AV296" s="23">
        <f t="shared" si="45"/>
        <v>3.3003780648707024</v>
      </c>
      <c r="BB296" s="18"/>
      <c r="BD296" s="54"/>
      <c r="BF296" s="18"/>
      <c r="BH296" s="18"/>
      <c r="BJ296" s="18"/>
      <c r="BK296" s="18" t="s">
        <v>81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 s="18">
        <v>0</v>
      </c>
      <c r="BS296">
        <v>1</v>
      </c>
      <c r="BT296">
        <v>0</v>
      </c>
      <c r="BU296" s="18">
        <v>0</v>
      </c>
      <c r="BV296" t="s">
        <v>397</v>
      </c>
      <c r="BW296" t="s">
        <v>397</v>
      </c>
      <c r="CB296" s="18"/>
      <c r="CD296" s="18"/>
      <c r="CE296" s="18"/>
      <c r="CH296" s="18"/>
      <c r="CJ296" s="18"/>
      <c r="CU296" s="18"/>
      <c r="CV296" t="s">
        <v>397</v>
      </c>
      <c r="CW296" t="s">
        <v>397</v>
      </c>
      <c r="CX296" t="s">
        <v>397</v>
      </c>
      <c r="CY296" s="25" t="s">
        <v>397</v>
      </c>
    </row>
    <row r="297" spans="1:103" x14ac:dyDescent="0.25">
      <c r="A297">
        <v>299</v>
      </c>
      <c r="B297">
        <v>45</v>
      </c>
      <c r="C297" s="25" t="s">
        <v>84</v>
      </c>
      <c r="D297" s="12">
        <v>8.1</v>
      </c>
      <c r="E297" s="14"/>
      <c r="F297" s="7" t="str">
        <f t="shared" si="46"/>
        <v>X</v>
      </c>
      <c r="G297" s="7">
        <f t="shared" si="47"/>
        <v>8.1</v>
      </c>
      <c r="H297" s="16">
        <f t="shared" si="48"/>
        <v>8.1</v>
      </c>
      <c r="I297" s="11" t="str">
        <f t="shared" si="49"/>
        <v>X</v>
      </c>
      <c r="J297" s="39" t="str">
        <f t="shared" si="50"/>
        <v>X</v>
      </c>
      <c r="K297" s="39" t="str">
        <f t="shared" si="43"/>
        <v>X</v>
      </c>
      <c r="L297" s="39" t="str">
        <f t="shared" si="44"/>
        <v>X</v>
      </c>
      <c r="M297" s="39" t="str">
        <f t="shared" si="51"/>
        <v>X</v>
      </c>
      <c r="N297" s="42">
        <v>0</v>
      </c>
      <c r="O297" s="8">
        <v>0</v>
      </c>
      <c r="P297" s="9">
        <v>0</v>
      </c>
      <c r="Q297" s="9">
        <v>0</v>
      </c>
      <c r="R297" s="8">
        <v>0</v>
      </c>
      <c r="S297" s="9">
        <v>0</v>
      </c>
      <c r="T297" s="9">
        <v>0</v>
      </c>
      <c r="U297" s="8">
        <v>1</v>
      </c>
      <c r="V297" s="9">
        <v>0</v>
      </c>
      <c r="W297" s="9">
        <v>0</v>
      </c>
      <c r="X297" s="9">
        <v>0</v>
      </c>
      <c r="Y297" s="8">
        <v>0</v>
      </c>
      <c r="Z297" s="9">
        <v>0</v>
      </c>
      <c r="AA297" s="8"/>
      <c r="AC297" s="8"/>
      <c r="AJ297" s="9">
        <f t="shared" si="52"/>
        <v>-1</v>
      </c>
      <c r="AK297" s="7">
        <v>11.7424</v>
      </c>
      <c r="AO297" s="8"/>
      <c r="AQ297" s="31"/>
      <c r="AT297" s="31"/>
      <c r="AU297" s="21">
        <v>1995</v>
      </c>
      <c r="AV297" s="23">
        <f t="shared" si="45"/>
        <v>3.2999429000227671</v>
      </c>
      <c r="BB297" s="18"/>
      <c r="BD297" s="54"/>
      <c r="BF297" s="18"/>
      <c r="BH297" s="18"/>
      <c r="BJ297" s="18"/>
      <c r="BK297" s="18" t="s">
        <v>81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 s="18">
        <v>0</v>
      </c>
      <c r="BS297">
        <v>1</v>
      </c>
      <c r="BT297">
        <v>0</v>
      </c>
      <c r="BU297" s="18">
        <v>0</v>
      </c>
      <c r="BV297" t="s">
        <v>397</v>
      </c>
      <c r="BW297" t="s">
        <v>397</v>
      </c>
      <c r="CB297" s="18"/>
      <c r="CD297" s="18"/>
      <c r="CE297" s="18"/>
      <c r="CH297" s="18"/>
      <c r="CJ297" s="18"/>
      <c r="CU297" s="18"/>
      <c r="CV297" t="s">
        <v>397</v>
      </c>
      <c r="CW297" t="s">
        <v>397</v>
      </c>
      <c r="CX297" t="s">
        <v>397</v>
      </c>
      <c r="CY297" s="25" t="s">
        <v>397</v>
      </c>
    </row>
    <row r="298" spans="1:103" x14ac:dyDescent="0.25">
      <c r="A298">
        <v>300</v>
      </c>
      <c r="B298">
        <v>45</v>
      </c>
      <c r="C298" s="25" t="s">
        <v>84</v>
      </c>
      <c r="D298" s="12">
        <v>8.5</v>
      </c>
      <c r="E298" s="14"/>
      <c r="F298" s="7" t="str">
        <f t="shared" si="46"/>
        <v>X</v>
      </c>
      <c r="G298" s="7">
        <f t="shared" si="47"/>
        <v>8.5</v>
      </c>
      <c r="H298" s="16">
        <f t="shared" si="48"/>
        <v>8.5</v>
      </c>
      <c r="I298" s="11" t="str">
        <f t="shared" si="49"/>
        <v>X</v>
      </c>
      <c r="J298" s="39" t="str">
        <f t="shared" si="50"/>
        <v>X</v>
      </c>
      <c r="K298" s="39" t="str">
        <f t="shared" si="43"/>
        <v>X</v>
      </c>
      <c r="L298" s="39" t="str">
        <f t="shared" si="44"/>
        <v>X</v>
      </c>
      <c r="M298" s="39" t="str">
        <f t="shared" si="51"/>
        <v>X</v>
      </c>
      <c r="N298" s="42">
        <v>0</v>
      </c>
      <c r="O298" s="8">
        <v>0</v>
      </c>
      <c r="P298" s="9">
        <v>0</v>
      </c>
      <c r="Q298" s="9">
        <v>0</v>
      </c>
      <c r="R298" s="8">
        <v>0</v>
      </c>
      <c r="S298" s="9">
        <v>0</v>
      </c>
      <c r="T298" s="9">
        <v>0</v>
      </c>
      <c r="U298" s="8">
        <v>1</v>
      </c>
      <c r="V298" s="9">
        <v>0</v>
      </c>
      <c r="W298" s="9">
        <v>0</v>
      </c>
      <c r="X298" s="9">
        <v>0</v>
      </c>
      <c r="Y298" s="8">
        <v>0</v>
      </c>
      <c r="Z298" s="9">
        <v>0</v>
      </c>
      <c r="AA298" s="8"/>
      <c r="AC298" s="8"/>
      <c r="AJ298" s="9">
        <f t="shared" si="52"/>
        <v>-1</v>
      </c>
      <c r="AK298" s="7">
        <v>11.7424</v>
      </c>
      <c r="AO298" s="8"/>
      <c r="AQ298" s="31"/>
      <c r="AT298" s="31"/>
      <c r="AU298" s="21">
        <v>1996</v>
      </c>
      <c r="AV298" s="23">
        <f t="shared" si="45"/>
        <v>3.3001605369513523</v>
      </c>
      <c r="BB298" s="18"/>
      <c r="BD298" s="54"/>
      <c r="BF298" s="18"/>
      <c r="BH298" s="18"/>
      <c r="BJ298" s="18"/>
      <c r="BK298" s="18" t="s">
        <v>81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 s="18">
        <v>0</v>
      </c>
      <c r="BS298">
        <v>1</v>
      </c>
      <c r="BT298">
        <v>0</v>
      </c>
      <c r="BU298" s="18">
        <v>0</v>
      </c>
      <c r="BV298" t="s">
        <v>397</v>
      </c>
      <c r="BW298" t="s">
        <v>397</v>
      </c>
      <c r="CB298" s="18"/>
      <c r="CD298" s="18"/>
      <c r="CE298" s="18"/>
      <c r="CH298" s="18"/>
      <c r="CJ298" s="18"/>
      <c r="CU298" s="18"/>
      <c r="CV298" t="s">
        <v>397</v>
      </c>
      <c r="CW298" t="s">
        <v>397</v>
      </c>
      <c r="CX298" t="s">
        <v>397</v>
      </c>
      <c r="CY298" s="25" t="s">
        <v>397</v>
      </c>
    </row>
    <row r="299" spans="1:103" x14ac:dyDescent="0.25">
      <c r="A299">
        <v>301</v>
      </c>
      <c r="B299">
        <v>45</v>
      </c>
      <c r="C299" s="25" t="s">
        <v>84</v>
      </c>
      <c r="D299" s="12">
        <v>9</v>
      </c>
      <c r="E299" s="14"/>
      <c r="F299" s="7" t="str">
        <f t="shared" si="46"/>
        <v>X</v>
      </c>
      <c r="G299" s="7">
        <f t="shared" si="47"/>
        <v>9</v>
      </c>
      <c r="H299" s="16">
        <f t="shared" si="48"/>
        <v>9</v>
      </c>
      <c r="I299" s="11" t="str">
        <f t="shared" si="49"/>
        <v>X</v>
      </c>
      <c r="J299" s="39" t="str">
        <f t="shared" si="50"/>
        <v>X</v>
      </c>
      <c r="K299" s="39" t="str">
        <f t="shared" si="43"/>
        <v>X</v>
      </c>
      <c r="L299" s="39" t="str">
        <f t="shared" si="44"/>
        <v>X</v>
      </c>
      <c r="M299" s="39" t="str">
        <f t="shared" si="51"/>
        <v>X</v>
      </c>
      <c r="N299" s="42">
        <v>0</v>
      </c>
      <c r="O299" s="8">
        <v>0</v>
      </c>
      <c r="P299" s="9">
        <v>0</v>
      </c>
      <c r="Q299" s="9">
        <v>0</v>
      </c>
      <c r="R299" s="8">
        <v>0</v>
      </c>
      <c r="S299" s="9">
        <v>0</v>
      </c>
      <c r="T299" s="9">
        <v>0</v>
      </c>
      <c r="U299" s="8">
        <v>1</v>
      </c>
      <c r="V299" s="9">
        <v>0</v>
      </c>
      <c r="W299" s="9">
        <v>0</v>
      </c>
      <c r="X299" s="9">
        <v>0</v>
      </c>
      <c r="Y299" s="8">
        <v>0</v>
      </c>
      <c r="Z299" s="9">
        <v>0</v>
      </c>
      <c r="AA299" s="8"/>
      <c r="AC299" s="8"/>
      <c r="AJ299" s="9">
        <f t="shared" si="52"/>
        <v>-1</v>
      </c>
      <c r="AK299" s="7">
        <v>11.7424</v>
      </c>
      <c r="AO299" s="8"/>
      <c r="AQ299" s="31"/>
      <c r="AT299" s="31"/>
      <c r="AU299" s="21">
        <v>1997</v>
      </c>
      <c r="AV299" s="23">
        <f t="shared" si="45"/>
        <v>3.3003780648707024</v>
      </c>
      <c r="BB299" s="18"/>
      <c r="BD299" s="54"/>
      <c r="BF299" s="18"/>
      <c r="BH299" s="18"/>
      <c r="BJ299" s="18"/>
      <c r="BK299" s="18" t="s">
        <v>81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 s="18">
        <v>0</v>
      </c>
      <c r="BS299">
        <v>1</v>
      </c>
      <c r="BT299">
        <v>0</v>
      </c>
      <c r="BU299" s="18">
        <v>0</v>
      </c>
      <c r="BV299" t="s">
        <v>397</v>
      </c>
      <c r="BW299" t="s">
        <v>397</v>
      </c>
      <c r="CB299" s="18"/>
      <c r="CD299" s="18"/>
      <c r="CE299" s="18"/>
      <c r="CH299" s="18"/>
      <c r="CJ299" s="18"/>
      <c r="CU299" s="18"/>
      <c r="CV299" t="s">
        <v>397</v>
      </c>
      <c r="CW299" t="s">
        <v>397</v>
      </c>
      <c r="CX299" t="s">
        <v>397</v>
      </c>
      <c r="CY299" s="25" t="s">
        <v>397</v>
      </c>
    </row>
    <row r="300" spans="1:103" x14ac:dyDescent="0.25">
      <c r="A300">
        <v>302</v>
      </c>
      <c r="B300">
        <v>45</v>
      </c>
      <c r="C300" s="25" t="s">
        <v>84</v>
      </c>
      <c r="D300" s="12">
        <v>9.5</v>
      </c>
      <c r="E300" s="14"/>
      <c r="F300" s="7" t="str">
        <f t="shared" si="46"/>
        <v>X</v>
      </c>
      <c r="G300" s="7">
        <f t="shared" si="47"/>
        <v>9.5</v>
      </c>
      <c r="H300" s="16">
        <f t="shared" si="48"/>
        <v>9.5</v>
      </c>
      <c r="I300" s="11" t="str">
        <f t="shared" si="49"/>
        <v>X</v>
      </c>
      <c r="J300" s="39" t="str">
        <f t="shared" si="50"/>
        <v>X</v>
      </c>
      <c r="K300" s="39" t="str">
        <f t="shared" si="43"/>
        <v>X</v>
      </c>
      <c r="L300" s="39" t="str">
        <f t="shared" si="44"/>
        <v>X</v>
      </c>
      <c r="M300" s="39" t="str">
        <f t="shared" si="51"/>
        <v>X</v>
      </c>
      <c r="N300" s="42">
        <v>0</v>
      </c>
      <c r="O300" s="8">
        <v>0</v>
      </c>
      <c r="P300" s="9">
        <v>0</v>
      </c>
      <c r="Q300" s="9">
        <v>1</v>
      </c>
      <c r="R300" s="8">
        <v>0</v>
      </c>
      <c r="S300" s="9">
        <v>0</v>
      </c>
      <c r="T300" s="9">
        <v>0</v>
      </c>
      <c r="U300" s="8">
        <v>0</v>
      </c>
      <c r="V300" s="9">
        <v>0</v>
      </c>
      <c r="W300" s="9">
        <v>0</v>
      </c>
      <c r="X300" s="9">
        <v>0</v>
      </c>
      <c r="Y300" s="8">
        <v>0</v>
      </c>
      <c r="Z300" s="9">
        <v>0</v>
      </c>
      <c r="AA300" s="8"/>
      <c r="AC300" s="8"/>
      <c r="AJ300" s="9">
        <f t="shared" si="52"/>
        <v>-1</v>
      </c>
      <c r="AK300" s="7">
        <v>11.725899999999999</v>
      </c>
      <c r="AO300" s="8"/>
      <c r="AQ300" s="31"/>
      <c r="AT300" s="31"/>
      <c r="AU300" s="21">
        <v>1995</v>
      </c>
      <c r="AV300" s="23">
        <f t="shared" si="45"/>
        <v>3.2999429000227671</v>
      </c>
      <c r="BB300" s="18"/>
      <c r="BD300" s="54"/>
      <c r="BF300" s="18"/>
      <c r="BH300" s="18"/>
      <c r="BJ300" s="18"/>
      <c r="BK300" s="18" t="s">
        <v>255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 s="18">
        <v>0</v>
      </c>
      <c r="BS300">
        <v>1</v>
      </c>
      <c r="BT300">
        <v>0</v>
      </c>
      <c r="BU300" s="18">
        <v>0</v>
      </c>
      <c r="BV300" t="s">
        <v>397</v>
      </c>
      <c r="BW300" t="s">
        <v>397</v>
      </c>
      <c r="CB300" s="18"/>
      <c r="CD300" s="18"/>
      <c r="CE300" s="18"/>
      <c r="CH300" s="18"/>
      <c r="CJ300" s="18"/>
      <c r="CU300" s="18"/>
      <c r="CV300" t="s">
        <v>397</v>
      </c>
      <c r="CW300" t="s">
        <v>397</v>
      </c>
      <c r="CX300" t="s">
        <v>397</v>
      </c>
      <c r="CY300" s="25" t="s">
        <v>397</v>
      </c>
    </row>
    <row r="301" spans="1:103" x14ac:dyDescent="0.25">
      <c r="A301">
        <v>303</v>
      </c>
      <c r="B301">
        <v>45</v>
      </c>
      <c r="C301" s="25" t="s">
        <v>84</v>
      </c>
      <c r="D301" s="12">
        <v>10.625</v>
      </c>
      <c r="E301" s="14"/>
      <c r="F301" s="7" t="str">
        <f t="shared" si="46"/>
        <v>X</v>
      </c>
      <c r="G301" s="7">
        <f t="shared" si="47"/>
        <v>10.625</v>
      </c>
      <c r="H301" s="16">
        <f t="shared" si="48"/>
        <v>10.625</v>
      </c>
      <c r="I301" s="11" t="str">
        <f t="shared" si="49"/>
        <v>X</v>
      </c>
      <c r="J301" s="39" t="str">
        <f t="shared" si="50"/>
        <v>X</v>
      </c>
      <c r="K301" s="39" t="str">
        <f t="shared" si="43"/>
        <v>X</v>
      </c>
      <c r="L301" s="39" t="str">
        <f t="shared" si="44"/>
        <v>X</v>
      </c>
      <c r="M301" s="39" t="str">
        <f t="shared" si="51"/>
        <v>X</v>
      </c>
      <c r="N301" s="42">
        <v>0</v>
      </c>
      <c r="O301" s="8">
        <v>0</v>
      </c>
      <c r="P301" s="9">
        <v>0</v>
      </c>
      <c r="Q301" s="9">
        <v>1</v>
      </c>
      <c r="R301" s="8">
        <v>0</v>
      </c>
      <c r="S301" s="9">
        <v>0</v>
      </c>
      <c r="T301" s="9">
        <v>0</v>
      </c>
      <c r="U301" s="8">
        <v>0</v>
      </c>
      <c r="V301" s="9">
        <v>0</v>
      </c>
      <c r="W301" s="9">
        <v>0</v>
      </c>
      <c r="X301" s="9">
        <v>0</v>
      </c>
      <c r="Y301" s="8">
        <v>0</v>
      </c>
      <c r="Z301" s="9">
        <v>0</v>
      </c>
      <c r="AA301" s="8"/>
      <c r="AC301" s="8"/>
      <c r="AJ301" s="9">
        <f t="shared" si="52"/>
        <v>-1</v>
      </c>
      <c r="AK301" s="7">
        <v>11.725899999999999</v>
      </c>
      <c r="AO301" s="8"/>
      <c r="AQ301" s="31"/>
      <c r="AT301" s="31"/>
      <c r="AU301" s="21">
        <v>1996</v>
      </c>
      <c r="AV301" s="23">
        <f t="shared" si="45"/>
        <v>3.3001605369513523</v>
      </c>
      <c r="BB301" s="18"/>
      <c r="BD301" s="54"/>
      <c r="BF301" s="18"/>
      <c r="BH301" s="18"/>
      <c r="BJ301" s="18"/>
      <c r="BK301" s="18" t="s">
        <v>255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 s="18">
        <v>0</v>
      </c>
      <c r="BS301">
        <v>1</v>
      </c>
      <c r="BT301">
        <v>0</v>
      </c>
      <c r="BU301" s="18">
        <v>0</v>
      </c>
      <c r="BV301" t="s">
        <v>397</v>
      </c>
      <c r="BW301" t="s">
        <v>397</v>
      </c>
      <c r="CB301" s="18"/>
      <c r="CD301" s="18"/>
      <c r="CE301" s="18"/>
      <c r="CH301" s="18"/>
      <c r="CJ301" s="18"/>
      <c r="CU301" s="18"/>
      <c r="CV301" t="s">
        <v>397</v>
      </c>
      <c r="CW301" t="s">
        <v>397</v>
      </c>
      <c r="CX301" t="s">
        <v>397</v>
      </c>
      <c r="CY301" s="25" t="s">
        <v>397</v>
      </c>
    </row>
    <row r="302" spans="1:103" x14ac:dyDescent="0.25">
      <c r="A302">
        <v>304</v>
      </c>
      <c r="B302">
        <v>45</v>
      </c>
      <c r="C302" s="25" t="s">
        <v>84</v>
      </c>
      <c r="D302" s="12">
        <v>11.125</v>
      </c>
      <c r="E302" s="14"/>
      <c r="F302" s="7" t="str">
        <f t="shared" si="46"/>
        <v>X</v>
      </c>
      <c r="G302" s="7">
        <f t="shared" si="47"/>
        <v>11.125</v>
      </c>
      <c r="H302" s="16">
        <f t="shared" si="48"/>
        <v>11.125</v>
      </c>
      <c r="I302" s="11" t="str">
        <f t="shared" si="49"/>
        <v>X</v>
      </c>
      <c r="J302" s="39" t="str">
        <f t="shared" si="50"/>
        <v>X</v>
      </c>
      <c r="K302" s="39" t="str">
        <f t="shared" si="43"/>
        <v>X</v>
      </c>
      <c r="L302" s="39" t="str">
        <f t="shared" si="44"/>
        <v>X</v>
      </c>
      <c r="M302" s="39" t="str">
        <f t="shared" si="51"/>
        <v>X</v>
      </c>
      <c r="N302" s="42">
        <v>0</v>
      </c>
      <c r="O302" s="8">
        <v>0</v>
      </c>
      <c r="P302" s="9">
        <v>0</v>
      </c>
      <c r="Q302" s="9">
        <v>1</v>
      </c>
      <c r="R302" s="8">
        <v>0</v>
      </c>
      <c r="S302" s="9">
        <v>0</v>
      </c>
      <c r="T302" s="9">
        <v>0</v>
      </c>
      <c r="U302" s="8">
        <v>0</v>
      </c>
      <c r="V302" s="9">
        <v>0</v>
      </c>
      <c r="W302" s="9">
        <v>0</v>
      </c>
      <c r="X302" s="9">
        <v>0</v>
      </c>
      <c r="Y302" s="8">
        <v>0</v>
      </c>
      <c r="Z302" s="9">
        <v>0</v>
      </c>
      <c r="AA302" s="8"/>
      <c r="AC302" s="8"/>
      <c r="AJ302" s="9">
        <f t="shared" si="52"/>
        <v>-1</v>
      </c>
      <c r="AK302" s="7">
        <v>11.725899999999999</v>
      </c>
      <c r="AO302" s="8"/>
      <c r="AQ302" s="31"/>
      <c r="AT302" s="31"/>
      <c r="AU302" s="21">
        <v>1997</v>
      </c>
      <c r="AV302" s="23">
        <f t="shared" si="45"/>
        <v>3.3003780648707024</v>
      </c>
      <c r="BB302" s="18"/>
      <c r="BD302" s="54"/>
      <c r="BF302" s="18"/>
      <c r="BH302" s="18"/>
      <c r="BJ302" s="18"/>
      <c r="BK302" s="18" t="s">
        <v>255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 s="18">
        <v>0</v>
      </c>
      <c r="BS302">
        <v>1</v>
      </c>
      <c r="BT302">
        <v>0</v>
      </c>
      <c r="BU302" s="18">
        <v>0</v>
      </c>
      <c r="BV302" t="s">
        <v>397</v>
      </c>
      <c r="BW302" t="s">
        <v>397</v>
      </c>
      <c r="CB302" s="18"/>
      <c r="CD302" s="18"/>
      <c r="CE302" s="18"/>
      <c r="CH302" s="18"/>
      <c r="CJ302" s="18"/>
      <c r="CU302" s="18"/>
      <c r="CV302" t="s">
        <v>397</v>
      </c>
      <c r="CW302" t="s">
        <v>397</v>
      </c>
      <c r="CX302" t="s">
        <v>397</v>
      </c>
      <c r="CY302" s="25" t="s">
        <v>397</v>
      </c>
    </row>
    <row r="303" spans="1:103" x14ac:dyDescent="0.25">
      <c r="A303">
        <v>305</v>
      </c>
      <c r="B303">
        <v>45</v>
      </c>
      <c r="C303" s="25" t="s">
        <v>84</v>
      </c>
      <c r="D303" s="12">
        <v>6.3</v>
      </c>
      <c r="E303" s="14"/>
      <c r="F303" s="7" t="str">
        <f t="shared" si="46"/>
        <v>X</v>
      </c>
      <c r="G303" s="7">
        <f t="shared" si="47"/>
        <v>6.3</v>
      </c>
      <c r="H303" s="16">
        <f t="shared" si="48"/>
        <v>6.3</v>
      </c>
      <c r="I303" s="11" t="str">
        <f t="shared" si="49"/>
        <v>X</v>
      </c>
      <c r="J303" s="39" t="str">
        <f t="shared" si="50"/>
        <v>X</v>
      </c>
      <c r="K303" s="39" t="str">
        <f t="shared" si="43"/>
        <v>X</v>
      </c>
      <c r="L303" s="39" t="str">
        <f t="shared" si="44"/>
        <v>X</v>
      </c>
      <c r="M303" s="39" t="str">
        <f t="shared" si="51"/>
        <v>X</v>
      </c>
      <c r="N303" s="42">
        <v>0</v>
      </c>
      <c r="O303" s="8">
        <v>0</v>
      </c>
      <c r="P303" s="9">
        <v>0</v>
      </c>
      <c r="Q303" s="9">
        <v>0</v>
      </c>
      <c r="R303" s="8">
        <v>0</v>
      </c>
      <c r="S303" s="9">
        <v>0</v>
      </c>
      <c r="T303" s="9">
        <v>0</v>
      </c>
      <c r="U303" s="8">
        <v>1</v>
      </c>
      <c r="V303" s="9">
        <v>0</v>
      </c>
      <c r="W303" s="9">
        <v>0</v>
      </c>
      <c r="X303" s="9">
        <v>0</v>
      </c>
      <c r="Y303" s="8">
        <v>0</v>
      </c>
      <c r="Z303" s="9">
        <v>0</v>
      </c>
      <c r="AA303" s="8"/>
      <c r="AC303" s="8"/>
      <c r="AJ303" s="9">
        <f t="shared" si="52"/>
        <v>-1</v>
      </c>
      <c r="AK303" s="7">
        <v>11.725899999999999</v>
      </c>
      <c r="AO303" s="8"/>
      <c r="AQ303" s="31"/>
      <c r="AT303" s="31"/>
      <c r="AU303" s="21">
        <v>1995</v>
      </c>
      <c r="AV303" s="23">
        <f t="shared" si="45"/>
        <v>3.2999429000227671</v>
      </c>
      <c r="BB303" s="18"/>
      <c r="BD303" s="54"/>
      <c r="BF303" s="18"/>
      <c r="BH303" s="18"/>
      <c r="BJ303" s="18"/>
      <c r="BK303" s="18" t="s">
        <v>255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 s="18">
        <v>0</v>
      </c>
      <c r="BS303">
        <v>1</v>
      </c>
      <c r="BT303">
        <v>0</v>
      </c>
      <c r="BU303" s="18">
        <v>0</v>
      </c>
      <c r="BV303" t="s">
        <v>397</v>
      </c>
      <c r="BW303" t="s">
        <v>397</v>
      </c>
      <c r="CB303" s="18"/>
      <c r="CD303" s="18"/>
      <c r="CE303" s="18"/>
      <c r="CH303" s="18"/>
      <c r="CJ303" s="18"/>
      <c r="CU303" s="18"/>
      <c r="CV303" t="s">
        <v>397</v>
      </c>
      <c r="CW303" t="s">
        <v>397</v>
      </c>
      <c r="CX303" t="s">
        <v>397</v>
      </c>
      <c r="CY303" s="25" t="s">
        <v>397</v>
      </c>
    </row>
    <row r="304" spans="1:103" x14ac:dyDescent="0.25">
      <c r="A304">
        <v>306</v>
      </c>
      <c r="B304">
        <v>45</v>
      </c>
      <c r="C304" s="25" t="s">
        <v>84</v>
      </c>
      <c r="D304" s="12">
        <v>7.4</v>
      </c>
      <c r="E304" s="14"/>
      <c r="F304" s="7" t="str">
        <f t="shared" si="46"/>
        <v>X</v>
      </c>
      <c r="G304" s="7">
        <f t="shared" si="47"/>
        <v>7.4</v>
      </c>
      <c r="H304" s="16">
        <f t="shared" si="48"/>
        <v>7.4</v>
      </c>
      <c r="I304" s="11" t="str">
        <f t="shared" si="49"/>
        <v>X</v>
      </c>
      <c r="J304" s="39" t="str">
        <f t="shared" si="50"/>
        <v>X</v>
      </c>
      <c r="K304" s="39" t="str">
        <f t="shared" si="43"/>
        <v>X</v>
      </c>
      <c r="L304" s="39" t="str">
        <f t="shared" si="44"/>
        <v>X</v>
      </c>
      <c r="M304" s="39" t="str">
        <f t="shared" si="51"/>
        <v>X</v>
      </c>
      <c r="N304" s="42">
        <v>0</v>
      </c>
      <c r="O304" s="8">
        <v>0</v>
      </c>
      <c r="P304" s="9">
        <v>0</v>
      </c>
      <c r="Q304" s="9">
        <v>0</v>
      </c>
      <c r="R304" s="8">
        <v>0</v>
      </c>
      <c r="S304" s="9">
        <v>0</v>
      </c>
      <c r="T304" s="9">
        <v>0</v>
      </c>
      <c r="U304" s="8">
        <v>1</v>
      </c>
      <c r="V304" s="9">
        <v>0</v>
      </c>
      <c r="W304" s="9">
        <v>0</v>
      </c>
      <c r="X304" s="9">
        <v>0</v>
      </c>
      <c r="Y304" s="8">
        <v>0</v>
      </c>
      <c r="Z304" s="9">
        <v>0</v>
      </c>
      <c r="AA304" s="8"/>
      <c r="AC304" s="8"/>
      <c r="AJ304" s="9">
        <f t="shared" si="52"/>
        <v>-1</v>
      </c>
      <c r="AK304" s="7">
        <v>11.725899999999999</v>
      </c>
      <c r="AO304" s="8"/>
      <c r="AQ304" s="31"/>
      <c r="AT304" s="31"/>
      <c r="AU304" s="21">
        <v>1996</v>
      </c>
      <c r="AV304" s="23">
        <f t="shared" si="45"/>
        <v>3.3001605369513523</v>
      </c>
      <c r="BB304" s="18"/>
      <c r="BD304" s="54"/>
      <c r="BF304" s="18"/>
      <c r="BH304" s="18"/>
      <c r="BJ304" s="18"/>
      <c r="BK304" s="18" t="s">
        <v>255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 s="18">
        <v>0</v>
      </c>
      <c r="BS304">
        <v>1</v>
      </c>
      <c r="BT304">
        <v>0</v>
      </c>
      <c r="BU304" s="18">
        <v>0</v>
      </c>
      <c r="BV304" t="s">
        <v>397</v>
      </c>
      <c r="BW304" t="s">
        <v>397</v>
      </c>
      <c r="CB304" s="18"/>
      <c r="CD304" s="18"/>
      <c r="CE304" s="18"/>
      <c r="CH304" s="18"/>
      <c r="CJ304" s="18"/>
      <c r="CU304" s="18"/>
      <c r="CV304" t="s">
        <v>397</v>
      </c>
      <c r="CW304" t="s">
        <v>397</v>
      </c>
      <c r="CX304" t="s">
        <v>397</v>
      </c>
      <c r="CY304" s="25" t="s">
        <v>397</v>
      </c>
    </row>
    <row r="305" spans="1:103" x14ac:dyDescent="0.25">
      <c r="A305">
        <v>307</v>
      </c>
      <c r="B305">
        <v>45</v>
      </c>
      <c r="C305" s="25" t="s">
        <v>84</v>
      </c>
      <c r="D305" s="12">
        <v>8.1</v>
      </c>
      <c r="E305" s="14"/>
      <c r="F305" s="7" t="str">
        <f t="shared" si="46"/>
        <v>X</v>
      </c>
      <c r="G305" s="7">
        <f t="shared" si="47"/>
        <v>8.1</v>
      </c>
      <c r="H305" s="16">
        <f t="shared" si="48"/>
        <v>8.1</v>
      </c>
      <c r="I305" s="11" t="str">
        <f t="shared" si="49"/>
        <v>X</v>
      </c>
      <c r="J305" s="39" t="str">
        <f t="shared" si="50"/>
        <v>X</v>
      </c>
      <c r="K305" s="39" t="str">
        <f t="shared" si="43"/>
        <v>X</v>
      </c>
      <c r="L305" s="39" t="str">
        <f t="shared" si="44"/>
        <v>X</v>
      </c>
      <c r="M305" s="39" t="str">
        <f t="shared" si="51"/>
        <v>X</v>
      </c>
      <c r="N305" s="42">
        <v>0</v>
      </c>
      <c r="O305" s="8">
        <v>0</v>
      </c>
      <c r="P305" s="9">
        <v>0</v>
      </c>
      <c r="Q305" s="9">
        <v>0</v>
      </c>
      <c r="R305" s="8">
        <v>0</v>
      </c>
      <c r="S305" s="9">
        <v>0</v>
      </c>
      <c r="T305" s="9">
        <v>0</v>
      </c>
      <c r="U305" s="8">
        <v>1</v>
      </c>
      <c r="V305" s="9">
        <v>0</v>
      </c>
      <c r="W305" s="9">
        <v>0</v>
      </c>
      <c r="X305" s="9">
        <v>0</v>
      </c>
      <c r="Y305" s="8">
        <v>0</v>
      </c>
      <c r="Z305" s="9">
        <v>0</v>
      </c>
      <c r="AA305" s="8"/>
      <c r="AC305" s="8"/>
      <c r="AJ305" s="9">
        <f t="shared" si="52"/>
        <v>-1</v>
      </c>
      <c r="AK305" s="7">
        <v>11.725899999999999</v>
      </c>
      <c r="AO305" s="8"/>
      <c r="AQ305" s="31"/>
      <c r="AT305" s="31"/>
      <c r="AU305" s="21">
        <v>1997</v>
      </c>
      <c r="AV305" s="23">
        <f t="shared" si="45"/>
        <v>3.3003780648707024</v>
      </c>
      <c r="BB305" s="18"/>
      <c r="BD305" s="54"/>
      <c r="BF305" s="18"/>
      <c r="BH305" s="18"/>
      <c r="BJ305" s="18"/>
      <c r="BK305" s="18" t="s">
        <v>255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 s="18">
        <v>0</v>
      </c>
      <c r="BS305">
        <v>1</v>
      </c>
      <c r="BT305">
        <v>0</v>
      </c>
      <c r="BU305" s="18">
        <v>0</v>
      </c>
      <c r="BV305" t="s">
        <v>397</v>
      </c>
      <c r="BW305" t="s">
        <v>397</v>
      </c>
      <c r="CB305" s="18"/>
      <c r="CD305" s="18"/>
      <c r="CE305" s="18"/>
      <c r="CH305" s="18"/>
      <c r="CJ305" s="18"/>
      <c r="CU305" s="18"/>
      <c r="CV305" t="s">
        <v>397</v>
      </c>
      <c r="CW305" t="s">
        <v>397</v>
      </c>
      <c r="CX305" t="s">
        <v>397</v>
      </c>
      <c r="CY305" s="25" t="s">
        <v>397</v>
      </c>
    </row>
    <row r="306" spans="1:103" x14ac:dyDescent="0.25">
      <c r="A306">
        <v>308</v>
      </c>
      <c r="B306">
        <v>46</v>
      </c>
      <c r="C306" s="25" t="s">
        <v>51</v>
      </c>
      <c r="D306" s="12">
        <v>5.2</v>
      </c>
      <c r="E306" s="14"/>
      <c r="F306" s="7" t="str">
        <f t="shared" si="46"/>
        <v>X</v>
      </c>
      <c r="G306" s="7">
        <f t="shared" si="47"/>
        <v>5.2</v>
      </c>
      <c r="H306" s="16">
        <f t="shared" si="48"/>
        <v>5.2</v>
      </c>
      <c r="I306" s="11" t="str">
        <f t="shared" si="49"/>
        <v>X</v>
      </c>
      <c r="J306" s="39" t="str">
        <f t="shared" si="50"/>
        <v>X</v>
      </c>
      <c r="K306" s="39" t="str">
        <f t="shared" si="43"/>
        <v>X</v>
      </c>
      <c r="L306" s="39" t="str">
        <f t="shared" si="44"/>
        <v>X</v>
      </c>
      <c r="M306" s="39" t="str">
        <f t="shared" si="51"/>
        <v>X</v>
      </c>
      <c r="N306" s="42">
        <v>1</v>
      </c>
      <c r="O306" s="8">
        <v>0</v>
      </c>
      <c r="P306" s="9">
        <v>0</v>
      </c>
      <c r="Q306" s="9">
        <v>0</v>
      </c>
      <c r="R306" s="8">
        <v>0</v>
      </c>
      <c r="S306" s="9">
        <v>0</v>
      </c>
      <c r="T306" s="9">
        <v>0</v>
      </c>
      <c r="U306" s="8">
        <v>0</v>
      </c>
      <c r="V306" s="9">
        <v>0</v>
      </c>
      <c r="W306" s="9">
        <v>0</v>
      </c>
      <c r="X306" s="9">
        <v>0</v>
      </c>
      <c r="Y306" s="8">
        <v>0</v>
      </c>
      <c r="Z306" s="9">
        <v>0</v>
      </c>
      <c r="AA306" s="8"/>
      <c r="AC306" s="8"/>
      <c r="AJ306" s="9">
        <f t="shared" si="52"/>
        <v>-1</v>
      </c>
      <c r="AK306" s="7">
        <v>8.6999999999999993</v>
      </c>
      <c r="AO306" s="8"/>
      <c r="AQ306" s="31"/>
      <c r="AT306" s="31"/>
      <c r="AU306" s="21">
        <v>1993</v>
      </c>
      <c r="AV306" s="23">
        <f t="shared" si="45"/>
        <v>3.2995072987004876</v>
      </c>
      <c r="BB306" s="18"/>
      <c r="BD306" s="54"/>
      <c r="BF306" s="18"/>
      <c r="BH306" s="18"/>
      <c r="BJ306" s="18"/>
      <c r="BK306" s="18" t="s">
        <v>48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 s="18">
        <v>0</v>
      </c>
      <c r="BS306">
        <v>0</v>
      </c>
      <c r="BT306">
        <v>1</v>
      </c>
      <c r="BU306" s="18">
        <v>0</v>
      </c>
      <c r="BV306" t="s">
        <v>397</v>
      </c>
      <c r="BW306" t="s">
        <v>397</v>
      </c>
      <c r="CB306" s="18"/>
      <c r="CD306" s="18"/>
      <c r="CE306" s="18"/>
      <c r="CH306" s="18"/>
      <c r="CJ306" s="18"/>
      <c r="CU306" s="18"/>
      <c r="CV306" t="s">
        <v>397</v>
      </c>
      <c r="CW306" t="s">
        <v>397</v>
      </c>
      <c r="CX306" t="s">
        <v>397</v>
      </c>
      <c r="CY306" s="25" t="s">
        <v>397</v>
      </c>
    </row>
    <row r="307" spans="1:103" x14ac:dyDescent="0.25">
      <c r="A307">
        <v>309</v>
      </c>
      <c r="B307">
        <v>46</v>
      </c>
      <c r="C307" s="25" t="s">
        <v>51</v>
      </c>
      <c r="D307" s="12">
        <v>4.5</v>
      </c>
      <c r="E307" s="14"/>
      <c r="F307" s="7" t="str">
        <f t="shared" si="46"/>
        <v>X</v>
      </c>
      <c r="G307" s="7">
        <f t="shared" si="47"/>
        <v>4.5</v>
      </c>
      <c r="H307" s="16">
        <f t="shared" si="48"/>
        <v>4.5</v>
      </c>
      <c r="I307" s="11" t="str">
        <f t="shared" si="49"/>
        <v>X</v>
      </c>
      <c r="J307" s="39" t="str">
        <f t="shared" si="50"/>
        <v>X</v>
      </c>
      <c r="K307" s="39" t="str">
        <f t="shared" si="43"/>
        <v>X</v>
      </c>
      <c r="L307" s="39" t="str">
        <f t="shared" si="44"/>
        <v>X</v>
      </c>
      <c r="M307" s="39" t="str">
        <f t="shared" si="51"/>
        <v>X</v>
      </c>
      <c r="N307" s="42">
        <v>1</v>
      </c>
      <c r="O307" s="8">
        <v>0</v>
      </c>
      <c r="P307" s="9">
        <v>0</v>
      </c>
      <c r="Q307" s="9">
        <v>0</v>
      </c>
      <c r="R307" s="8">
        <v>0</v>
      </c>
      <c r="S307" s="9">
        <v>0</v>
      </c>
      <c r="T307" s="9">
        <v>0</v>
      </c>
      <c r="U307" s="8">
        <v>0</v>
      </c>
      <c r="V307" s="9">
        <v>0</v>
      </c>
      <c r="W307" s="9">
        <v>0</v>
      </c>
      <c r="X307" s="9">
        <v>0</v>
      </c>
      <c r="Y307" s="8">
        <v>0</v>
      </c>
      <c r="Z307" s="9">
        <v>0</v>
      </c>
      <c r="AA307" s="8"/>
      <c r="AC307" s="8"/>
      <c r="AJ307" s="9">
        <f t="shared" si="52"/>
        <v>-1</v>
      </c>
      <c r="AK307" s="7">
        <v>8.9</v>
      </c>
      <c r="AO307" s="8"/>
      <c r="AQ307" s="31"/>
      <c r="AT307" s="31"/>
      <c r="AU307" s="21">
        <v>1995</v>
      </c>
      <c r="AV307" s="23">
        <f t="shared" si="45"/>
        <v>3.2999429000227671</v>
      </c>
      <c r="BB307" s="18"/>
      <c r="BD307" s="54"/>
      <c r="BF307" s="18"/>
      <c r="BH307" s="18"/>
      <c r="BJ307" s="18"/>
      <c r="BK307" s="18" t="s">
        <v>48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 s="18">
        <v>0</v>
      </c>
      <c r="BS307">
        <v>0</v>
      </c>
      <c r="BT307">
        <v>1</v>
      </c>
      <c r="BU307" s="18">
        <v>0</v>
      </c>
      <c r="BV307" t="s">
        <v>397</v>
      </c>
      <c r="BW307" t="s">
        <v>397</v>
      </c>
      <c r="CB307" s="18"/>
      <c r="CD307" s="18"/>
      <c r="CE307" s="18"/>
      <c r="CH307" s="18"/>
      <c r="CJ307" s="18"/>
      <c r="CU307" s="18"/>
      <c r="CV307" t="s">
        <v>397</v>
      </c>
      <c r="CW307" t="s">
        <v>397</v>
      </c>
      <c r="CX307" t="s">
        <v>397</v>
      </c>
      <c r="CY307" s="25" t="s">
        <v>397</v>
      </c>
    </row>
    <row r="308" spans="1:103" x14ac:dyDescent="0.25">
      <c r="A308">
        <v>310</v>
      </c>
      <c r="B308">
        <v>46</v>
      </c>
      <c r="C308" s="25" t="s">
        <v>51</v>
      </c>
      <c r="D308" s="12">
        <v>5</v>
      </c>
      <c r="E308" s="14"/>
      <c r="F308" s="7" t="str">
        <f t="shared" si="46"/>
        <v>X</v>
      </c>
      <c r="G308" s="7">
        <f t="shared" si="47"/>
        <v>5</v>
      </c>
      <c r="H308" s="16">
        <f t="shared" si="48"/>
        <v>5</v>
      </c>
      <c r="I308" s="11" t="str">
        <f t="shared" si="49"/>
        <v>X</v>
      </c>
      <c r="J308" s="39" t="str">
        <f t="shared" si="50"/>
        <v>X</v>
      </c>
      <c r="K308" s="39" t="str">
        <f t="shared" si="43"/>
        <v>X</v>
      </c>
      <c r="L308" s="39" t="str">
        <f t="shared" si="44"/>
        <v>X</v>
      </c>
      <c r="M308" s="39" t="str">
        <f t="shared" si="51"/>
        <v>X</v>
      </c>
      <c r="N308" s="42">
        <v>1</v>
      </c>
      <c r="O308" s="8">
        <v>0</v>
      </c>
      <c r="P308" s="9">
        <v>0</v>
      </c>
      <c r="Q308" s="9">
        <v>0</v>
      </c>
      <c r="R308" s="8">
        <v>0</v>
      </c>
      <c r="S308" s="9">
        <v>0</v>
      </c>
      <c r="T308" s="9">
        <v>0</v>
      </c>
      <c r="U308" s="8">
        <v>0</v>
      </c>
      <c r="V308" s="9">
        <v>0</v>
      </c>
      <c r="W308" s="9">
        <v>0</v>
      </c>
      <c r="X308" s="9">
        <v>0</v>
      </c>
      <c r="Y308" s="8">
        <v>0</v>
      </c>
      <c r="Z308" s="9">
        <v>0</v>
      </c>
      <c r="AA308" s="8"/>
      <c r="AC308" s="8"/>
      <c r="AJ308" s="9">
        <f t="shared" si="52"/>
        <v>-1</v>
      </c>
      <c r="AK308" s="7">
        <v>9.1999999999999993</v>
      </c>
      <c r="AO308" s="8"/>
      <c r="AQ308" s="31"/>
      <c r="AT308" s="31"/>
      <c r="AU308" s="21">
        <v>1999</v>
      </c>
      <c r="AV308" s="23">
        <f t="shared" si="45"/>
        <v>3.3008127941181171</v>
      </c>
      <c r="BB308" s="18"/>
      <c r="BD308" s="54"/>
      <c r="BF308" s="18"/>
      <c r="BH308" s="18"/>
      <c r="BJ308" s="18"/>
      <c r="BK308" s="18" t="s">
        <v>48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 s="18">
        <v>0</v>
      </c>
      <c r="BS308">
        <v>0</v>
      </c>
      <c r="BT308">
        <v>1</v>
      </c>
      <c r="BU308" s="18">
        <v>0</v>
      </c>
      <c r="BV308" t="s">
        <v>397</v>
      </c>
      <c r="BW308" t="s">
        <v>397</v>
      </c>
      <c r="CB308" s="18"/>
      <c r="CD308" s="18"/>
      <c r="CE308" s="18"/>
      <c r="CH308" s="18"/>
      <c r="CJ308" s="18"/>
      <c r="CU308" s="18"/>
      <c r="CV308" t="s">
        <v>397</v>
      </c>
      <c r="CW308" t="s">
        <v>397</v>
      </c>
      <c r="CX308" t="s">
        <v>397</v>
      </c>
      <c r="CY308" s="25" t="s">
        <v>397</v>
      </c>
    </row>
    <row r="309" spans="1:103" x14ac:dyDescent="0.25">
      <c r="A309">
        <v>311</v>
      </c>
      <c r="B309">
        <v>46</v>
      </c>
      <c r="C309" s="25" t="s">
        <v>51</v>
      </c>
      <c r="D309" s="12">
        <v>4.9000000000000004</v>
      </c>
      <c r="E309" s="14"/>
      <c r="F309" s="7" t="str">
        <f t="shared" si="46"/>
        <v>X</v>
      </c>
      <c r="G309" s="7">
        <f t="shared" si="47"/>
        <v>4.9000000000000004</v>
      </c>
      <c r="H309" s="16">
        <f t="shared" si="48"/>
        <v>4.9000000000000004</v>
      </c>
      <c r="I309" s="11" t="str">
        <f t="shared" si="49"/>
        <v>X</v>
      </c>
      <c r="J309" s="39" t="str">
        <f t="shared" si="50"/>
        <v>X</v>
      </c>
      <c r="K309" s="39" t="str">
        <f t="shared" si="43"/>
        <v>X</v>
      </c>
      <c r="L309" s="39" t="str">
        <f t="shared" si="44"/>
        <v>X</v>
      </c>
      <c r="M309" s="39" t="str">
        <f t="shared" si="51"/>
        <v>X</v>
      </c>
      <c r="N309" s="42">
        <v>1</v>
      </c>
      <c r="O309" s="8">
        <v>0</v>
      </c>
      <c r="P309" s="9">
        <v>0</v>
      </c>
      <c r="Q309" s="9">
        <v>0</v>
      </c>
      <c r="R309" s="8">
        <v>0</v>
      </c>
      <c r="S309" s="9">
        <v>0</v>
      </c>
      <c r="T309" s="9">
        <v>0</v>
      </c>
      <c r="U309" s="8">
        <v>0</v>
      </c>
      <c r="V309" s="9">
        <v>0</v>
      </c>
      <c r="W309" s="9">
        <v>0</v>
      </c>
      <c r="X309" s="9">
        <v>0</v>
      </c>
      <c r="Y309" s="8">
        <v>0</v>
      </c>
      <c r="Z309" s="9">
        <v>0</v>
      </c>
      <c r="AA309" s="8"/>
      <c r="AC309" s="8"/>
      <c r="AJ309" s="9">
        <f t="shared" si="52"/>
        <v>-1</v>
      </c>
      <c r="AK309" s="7">
        <v>9.3000000000000007</v>
      </c>
      <c r="AO309" s="8"/>
      <c r="AQ309" s="31"/>
      <c r="AT309" s="31"/>
      <c r="AU309" s="21">
        <v>2000</v>
      </c>
      <c r="AV309" s="23">
        <f t="shared" si="45"/>
        <v>3.3010299956639813</v>
      </c>
      <c r="BB309" s="18"/>
      <c r="BD309" s="54"/>
      <c r="BF309" s="18"/>
      <c r="BH309" s="18"/>
      <c r="BJ309" s="18"/>
      <c r="BK309" s="18" t="s">
        <v>48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 s="18">
        <v>0</v>
      </c>
      <c r="BS309">
        <v>0</v>
      </c>
      <c r="BT309">
        <v>1</v>
      </c>
      <c r="BU309" s="18">
        <v>0</v>
      </c>
      <c r="BV309" t="s">
        <v>397</v>
      </c>
      <c r="BW309" t="s">
        <v>397</v>
      </c>
      <c r="CB309" s="18"/>
      <c r="CD309" s="18"/>
      <c r="CE309" s="18"/>
      <c r="CH309" s="18"/>
      <c r="CJ309" s="18"/>
      <c r="CU309" s="18"/>
      <c r="CV309" t="s">
        <v>397</v>
      </c>
      <c r="CW309" t="s">
        <v>397</v>
      </c>
      <c r="CX309" t="s">
        <v>397</v>
      </c>
      <c r="CY309" s="25" t="s">
        <v>397</v>
      </c>
    </row>
    <row r="310" spans="1:103" x14ac:dyDescent="0.25">
      <c r="A310">
        <v>312</v>
      </c>
      <c r="B310">
        <v>46</v>
      </c>
      <c r="C310" s="25" t="s">
        <v>51</v>
      </c>
      <c r="D310" s="12">
        <v>7.2</v>
      </c>
      <c r="E310" s="14"/>
      <c r="F310" s="7" t="str">
        <f t="shared" si="46"/>
        <v>X</v>
      </c>
      <c r="G310" s="7">
        <f t="shared" si="47"/>
        <v>7.2</v>
      </c>
      <c r="H310" s="16">
        <f t="shared" si="48"/>
        <v>7.2</v>
      </c>
      <c r="I310" s="11" t="str">
        <f t="shared" si="49"/>
        <v>X</v>
      </c>
      <c r="J310" s="39" t="str">
        <f t="shared" si="50"/>
        <v>X</v>
      </c>
      <c r="K310" s="39" t="str">
        <f t="shared" si="43"/>
        <v>X</v>
      </c>
      <c r="L310" s="39" t="str">
        <f t="shared" si="44"/>
        <v>X</v>
      </c>
      <c r="M310" s="39" t="str">
        <f t="shared" si="51"/>
        <v>X</v>
      </c>
      <c r="N310" s="42">
        <v>1</v>
      </c>
      <c r="O310" s="8">
        <v>0</v>
      </c>
      <c r="P310" s="9">
        <v>0</v>
      </c>
      <c r="Q310" s="9">
        <v>0</v>
      </c>
      <c r="R310" s="8">
        <v>0</v>
      </c>
      <c r="S310" s="9">
        <v>0</v>
      </c>
      <c r="T310" s="9">
        <v>0</v>
      </c>
      <c r="U310" s="8">
        <v>0</v>
      </c>
      <c r="V310" s="9">
        <v>0</v>
      </c>
      <c r="W310" s="9">
        <v>0</v>
      </c>
      <c r="X310" s="9">
        <v>0</v>
      </c>
      <c r="Y310" s="8">
        <v>0</v>
      </c>
      <c r="Z310" s="9">
        <v>0</v>
      </c>
      <c r="AA310" s="8"/>
      <c r="AC310" s="8"/>
      <c r="AJ310" s="9">
        <f t="shared" si="52"/>
        <v>-1</v>
      </c>
      <c r="AK310" s="7">
        <v>10.199999999999999</v>
      </c>
      <c r="AO310" s="8"/>
      <c r="AQ310" s="31"/>
      <c r="AT310" s="31"/>
      <c r="AU310" s="21">
        <v>2002</v>
      </c>
      <c r="AV310" s="23">
        <f t="shared" si="45"/>
        <v>3.3014640731433</v>
      </c>
      <c r="BB310" s="18"/>
      <c r="BD310" s="54"/>
      <c r="BF310" s="18"/>
      <c r="BH310" s="18"/>
      <c r="BJ310" s="18"/>
      <c r="BK310" s="18" t="s">
        <v>48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 s="18">
        <v>0</v>
      </c>
      <c r="BS310">
        <v>0</v>
      </c>
      <c r="BT310">
        <v>1</v>
      </c>
      <c r="BU310" s="18">
        <v>0</v>
      </c>
      <c r="BV310" t="s">
        <v>397</v>
      </c>
      <c r="BW310" t="s">
        <v>397</v>
      </c>
      <c r="CB310" s="18"/>
      <c r="CD310" s="18"/>
      <c r="CE310" s="18"/>
      <c r="CH310" s="18"/>
      <c r="CJ310" s="18"/>
      <c r="CU310" s="18"/>
      <c r="CV310" t="s">
        <v>397</v>
      </c>
      <c r="CW310" t="s">
        <v>397</v>
      </c>
      <c r="CX310" t="s">
        <v>397</v>
      </c>
      <c r="CY310" s="25" t="s">
        <v>397</v>
      </c>
    </row>
    <row r="311" spans="1:103" x14ac:dyDescent="0.25">
      <c r="A311">
        <v>313</v>
      </c>
      <c r="B311">
        <v>46</v>
      </c>
      <c r="C311" s="25" t="s">
        <v>51</v>
      </c>
      <c r="D311" s="12">
        <v>3.6</v>
      </c>
      <c r="E311" s="14"/>
      <c r="F311" s="7" t="str">
        <f t="shared" si="46"/>
        <v>X</v>
      </c>
      <c r="G311" s="7">
        <f t="shared" si="47"/>
        <v>3.6</v>
      </c>
      <c r="H311" s="16">
        <f t="shared" si="48"/>
        <v>3.6</v>
      </c>
      <c r="I311" s="11" t="str">
        <f t="shared" si="49"/>
        <v>X</v>
      </c>
      <c r="J311" s="39" t="str">
        <f t="shared" si="50"/>
        <v>X</v>
      </c>
      <c r="K311" s="39" t="str">
        <f t="shared" si="43"/>
        <v>X</v>
      </c>
      <c r="L311" s="39" t="str">
        <f t="shared" si="44"/>
        <v>X</v>
      </c>
      <c r="M311" s="39" t="str">
        <f t="shared" si="51"/>
        <v>X</v>
      </c>
      <c r="N311" s="42">
        <v>1</v>
      </c>
      <c r="O311" s="8">
        <v>0</v>
      </c>
      <c r="P311" s="9">
        <v>0</v>
      </c>
      <c r="Q311" s="9">
        <v>0</v>
      </c>
      <c r="R311" s="8">
        <v>0</v>
      </c>
      <c r="S311" s="9">
        <v>0</v>
      </c>
      <c r="T311" s="9">
        <v>0</v>
      </c>
      <c r="U311" s="8">
        <v>0</v>
      </c>
      <c r="V311" s="9">
        <v>0</v>
      </c>
      <c r="W311" s="9">
        <v>0</v>
      </c>
      <c r="X311" s="9">
        <v>0</v>
      </c>
      <c r="Y311" s="8">
        <v>0</v>
      </c>
      <c r="Z311" s="9">
        <v>0</v>
      </c>
      <c r="AA311" s="8"/>
      <c r="AC311" s="8"/>
      <c r="AJ311" s="9">
        <f t="shared" si="52"/>
        <v>-1</v>
      </c>
      <c r="AK311" s="7">
        <v>11.8</v>
      </c>
      <c r="AO311" s="8"/>
      <c r="AQ311" s="31"/>
      <c r="AT311" s="31"/>
      <c r="AU311" s="21">
        <v>1994</v>
      </c>
      <c r="AV311" s="23">
        <f t="shared" si="45"/>
        <v>3.2997251539756367</v>
      </c>
      <c r="BB311" s="18"/>
      <c r="BD311" s="54"/>
      <c r="BF311" s="18"/>
      <c r="BH311" s="18"/>
      <c r="BJ311" s="18"/>
      <c r="BK311" s="18" t="s">
        <v>81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 s="18">
        <v>0</v>
      </c>
      <c r="BS311">
        <v>1</v>
      </c>
      <c r="BT311">
        <v>0</v>
      </c>
      <c r="BU311" s="18">
        <v>0</v>
      </c>
      <c r="BV311" t="s">
        <v>397</v>
      </c>
      <c r="BW311" t="s">
        <v>397</v>
      </c>
      <c r="CB311" s="18"/>
      <c r="CD311" s="18"/>
      <c r="CE311" s="18"/>
      <c r="CH311" s="18"/>
      <c r="CJ311" s="18"/>
      <c r="CU311" s="18"/>
      <c r="CV311" t="s">
        <v>397</v>
      </c>
      <c r="CW311" t="s">
        <v>397</v>
      </c>
      <c r="CX311" t="s">
        <v>397</v>
      </c>
      <c r="CY311" s="25" t="s">
        <v>397</v>
      </c>
    </row>
    <row r="312" spans="1:103" x14ac:dyDescent="0.25">
      <c r="A312">
        <v>314</v>
      </c>
      <c r="B312">
        <v>46</v>
      </c>
      <c r="C312" s="25" t="s">
        <v>51</v>
      </c>
      <c r="D312" s="12">
        <v>4.4000000000000004</v>
      </c>
      <c r="E312" s="14"/>
      <c r="F312" s="7" t="str">
        <f t="shared" si="46"/>
        <v>X</v>
      </c>
      <c r="G312" s="7">
        <f t="shared" si="47"/>
        <v>4.4000000000000004</v>
      </c>
      <c r="H312" s="16">
        <f t="shared" si="48"/>
        <v>4.4000000000000004</v>
      </c>
      <c r="I312" s="11" t="str">
        <f t="shared" si="49"/>
        <v>X</v>
      </c>
      <c r="J312" s="39" t="str">
        <f t="shared" si="50"/>
        <v>X</v>
      </c>
      <c r="K312" s="39" t="str">
        <f t="shared" si="43"/>
        <v>X</v>
      </c>
      <c r="L312" s="39" t="str">
        <f t="shared" si="44"/>
        <v>X</v>
      </c>
      <c r="M312" s="39" t="str">
        <f t="shared" si="51"/>
        <v>X</v>
      </c>
      <c r="N312" s="42">
        <v>1</v>
      </c>
      <c r="O312" s="8">
        <v>0</v>
      </c>
      <c r="P312" s="9">
        <v>0</v>
      </c>
      <c r="Q312" s="9">
        <v>0</v>
      </c>
      <c r="R312" s="8">
        <v>0</v>
      </c>
      <c r="S312" s="9">
        <v>0</v>
      </c>
      <c r="T312" s="9">
        <v>0</v>
      </c>
      <c r="U312" s="8">
        <v>0</v>
      </c>
      <c r="V312" s="9">
        <v>0</v>
      </c>
      <c r="W312" s="9">
        <v>0</v>
      </c>
      <c r="X312" s="9">
        <v>0</v>
      </c>
      <c r="Y312" s="8">
        <v>0</v>
      </c>
      <c r="Z312" s="9">
        <v>0</v>
      </c>
      <c r="AA312" s="8"/>
      <c r="AC312" s="8"/>
      <c r="AJ312" s="9">
        <f t="shared" si="52"/>
        <v>-1</v>
      </c>
      <c r="AK312" s="7">
        <v>12</v>
      </c>
      <c r="AO312" s="8"/>
      <c r="AQ312" s="31"/>
      <c r="AT312" s="31"/>
      <c r="AU312" s="21">
        <v>1995</v>
      </c>
      <c r="AV312" s="23">
        <f t="shared" si="45"/>
        <v>3.2999429000227671</v>
      </c>
      <c r="BB312" s="18"/>
      <c r="BD312" s="54"/>
      <c r="BF312" s="18"/>
      <c r="BH312" s="18"/>
      <c r="BJ312" s="18"/>
      <c r="BK312" s="18" t="s">
        <v>81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 s="18">
        <v>0</v>
      </c>
      <c r="BS312">
        <v>1</v>
      </c>
      <c r="BT312">
        <v>0</v>
      </c>
      <c r="BU312" s="18">
        <v>0</v>
      </c>
      <c r="BV312" t="s">
        <v>397</v>
      </c>
      <c r="BW312" t="s">
        <v>397</v>
      </c>
      <c r="CB312" s="18"/>
      <c r="CD312" s="18"/>
      <c r="CE312" s="18"/>
      <c r="CH312" s="18"/>
      <c r="CJ312" s="18"/>
      <c r="CU312" s="18"/>
      <c r="CV312" t="s">
        <v>397</v>
      </c>
      <c r="CW312" t="s">
        <v>397</v>
      </c>
      <c r="CX312" t="s">
        <v>397</v>
      </c>
      <c r="CY312" s="25" t="s">
        <v>397</v>
      </c>
    </row>
    <row r="313" spans="1:103" x14ac:dyDescent="0.25">
      <c r="A313">
        <v>315</v>
      </c>
      <c r="B313">
        <v>46</v>
      </c>
      <c r="C313" s="25" t="s">
        <v>51</v>
      </c>
      <c r="D313" s="12">
        <v>7.6</v>
      </c>
      <c r="E313" s="14"/>
      <c r="F313" s="7" t="str">
        <f t="shared" si="46"/>
        <v>X</v>
      </c>
      <c r="G313" s="7">
        <f t="shared" si="47"/>
        <v>7.6</v>
      </c>
      <c r="H313" s="16">
        <f t="shared" si="48"/>
        <v>7.6</v>
      </c>
      <c r="I313" s="11" t="str">
        <f t="shared" si="49"/>
        <v>X</v>
      </c>
      <c r="J313" s="39" t="str">
        <f t="shared" si="50"/>
        <v>X</v>
      </c>
      <c r="K313" s="39" t="str">
        <f t="shared" si="43"/>
        <v>X</v>
      </c>
      <c r="L313" s="39" t="str">
        <f t="shared" si="44"/>
        <v>X</v>
      </c>
      <c r="M313" s="39" t="str">
        <f t="shared" si="51"/>
        <v>X</v>
      </c>
      <c r="N313" s="42">
        <v>1</v>
      </c>
      <c r="O313" s="8">
        <v>0</v>
      </c>
      <c r="P313" s="9">
        <v>0</v>
      </c>
      <c r="Q313" s="9">
        <v>0</v>
      </c>
      <c r="R313" s="8">
        <v>0</v>
      </c>
      <c r="S313" s="9">
        <v>0</v>
      </c>
      <c r="T313" s="9">
        <v>0</v>
      </c>
      <c r="U313" s="8">
        <v>0</v>
      </c>
      <c r="V313" s="9">
        <v>0</v>
      </c>
      <c r="W313" s="9">
        <v>0</v>
      </c>
      <c r="X313" s="9">
        <v>0</v>
      </c>
      <c r="Y313" s="8">
        <v>0</v>
      </c>
      <c r="Z313" s="9">
        <v>0</v>
      </c>
      <c r="AA313" s="8"/>
      <c r="AC313" s="8"/>
      <c r="AJ313" s="9">
        <f t="shared" si="52"/>
        <v>-1</v>
      </c>
      <c r="AK313" s="7">
        <v>12.3</v>
      </c>
      <c r="AO313" s="8"/>
      <c r="AQ313" s="31"/>
      <c r="AT313" s="31"/>
      <c r="AU313" s="21">
        <v>1997</v>
      </c>
      <c r="AV313" s="23">
        <f t="shared" si="45"/>
        <v>3.3003780648707024</v>
      </c>
      <c r="BB313" s="18"/>
      <c r="BD313" s="54"/>
      <c r="BF313" s="18"/>
      <c r="BH313" s="18"/>
      <c r="BJ313" s="18"/>
      <c r="BK313" s="18" t="s">
        <v>81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 s="18">
        <v>0</v>
      </c>
      <c r="BS313">
        <v>1</v>
      </c>
      <c r="BT313">
        <v>0</v>
      </c>
      <c r="BU313" s="18">
        <v>0</v>
      </c>
      <c r="BV313" t="s">
        <v>397</v>
      </c>
      <c r="BW313" t="s">
        <v>397</v>
      </c>
      <c r="CB313" s="18"/>
      <c r="CD313" s="18"/>
      <c r="CE313" s="18"/>
      <c r="CH313" s="18"/>
      <c r="CJ313" s="18"/>
      <c r="CU313" s="18"/>
      <c r="CV313" t="s">
        <v>397</v>
      </c>
      <c r="CW313" t="s">
        <v>397</v>
      </c>
      <c r="CX313" t="s">
        <v>397</v>
      </c>
      <c r="CY313" s="25" t="s">
        <v>397</v>
      </c>
    </row>
    <row r="314" spans="1:103" x14ac:dyDescent="0.25">
      <c r="A314">
        <v>316</v>
      </c>
      <c r="B314">
        <v>46</v>
      </c>
      <c r="C314" s="25" t="s">
        <v>51</v>
      </c>
      <c r="D314" s="12">
        <v>5.4</v>
      </c>
      <c r="E314" s="14"/>
      <c r="F314" s="7" t="str">
        <f t="shared" si="46"/>
        <v>X</v>
      </c>
      <c r="G314" s="7">
        <f t="shared" si="47"/>
        <v>5.4</v>
      </c>
      <c r="H314" s="16">
        <f t="shared" si="48"/>
        <v>5.4</v>
      </c>
      <c r="I314" s="11" t="str">
        <f t="shared" si="49"/>
        <v>X</v>
      </c>
      <c r="J314" s="39" t="str">
        <f t="shared" si="50"/>
        <v>X</v>
      </c>
      <c r="K314" s="39" t="str">
        <f t="shared" si="43"/>
        <v>X</v>
      </c>
      <c r="L314" s="39" t="str">
        <f t="shared" si="44"/>
        <v>X</v>
      </c>
      <c r="M314" s="39" t="str">
        <f t="shared" si="51"/>
        <v>X</v>
      </c>
      <c r="N314" s="42">
        <v>1</v>
      </c>
      <c r="O314" s="8">
        <v>0</v>
      </c>
      <c r="P314" s="9">
        <v>0</v>
      </c>
      <c r="Q314" s="9">
        <v>0</v>
      </c>
      <c r="R314" s="8">
        <v>0</v>
      </c>
      <c r="S314" s="9">
        <v>0</v>
      </c>
      <c r="T314" s="9">
        <v>0</v>
      </c>
      <c r="U314" s="8">
        <v>0</v>
      </c>
      <c r="V314" s="9">
        <v>0</v>
      </c>
      <c r="W314" s="9">
        <v>0</v>
      </c>
      <c r="X314" s="9">
        <v>0</v>
      </c>
      <c r="Y314" s="8">
        <v>0</v>
      </c>
      <c r="Z314" s="9">
        <v>0</v>
      </c>
      <c r="AA314" s="8"/>
      <c r="AC314" s="8"/>
      <c r="AJ314" s="9">
        <f t="shared" si="52"/>
        <v>-1</v>
      </c>
      <c r="AK314" s="7">
        <v>12.4</v>
      </c>
      <c r="AO314" s="8"/>
      <c r="AQ314" s="31"/>
      <c r="AT314" s="31"/>
      <c r="AU314" s="21">
        <v>1999</v>
      </c>
      <c r="AV314" s="23">
        <f t="shared" si="45"/>
        <v>3.3008127941181171</v>
      </c>
      <c r="BB314" s="18"/>
      <c r="BD314" s="54"/>
      <c r="BF314" s="18"/>
      <c r="BH314" s="18"/>
      <c r="BJ314" s="18"/>
      <c r="BK314" s="18" t="s">
        <v>81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 s="18">
        <v>0</v>
      </c>
      <c r="BS314">
        <v>1</v>
      </c>
      <c r="BT314">
        <v>0</v>
      </c>
      <c r="BU314" s="18">
        <v>0</v>
      </c>
      <c r="BV314" t="s">
        <v>397</v>
      </c>
      <c r="BW314" t="s">
        <v>397</v>
      </c>
      <c r="CB314" s="18"/>
      <c r="CD314" s="18"/>
      <c r="CE314" s="18"/>
      <c r="CH314" s="18"/>
      <c r="CJ314" s="18"/>
      <c r="CU314" s="18"/>
      <c r="CV314" t="s">
        <v>397</v>
      </c>
      <c r="CW314" t="s">
        <v>397</v>
      </c>
      <c r="CX314" t="s">
        <v>397</v>
      </c>
      <c r="CY314" s="25" t="s">
        <v>397</v>
      </c>
    </row>
    <row r="315" spans="1:103" x14ac:dyDescent="0.25">
      <c r="A315">
        <v>317</v>
      </c>
      <c r="B315">
        <v>46</v>
      </c>
      <c r="C315" s="25" t="s">
        <v>51</v>
      </c>
      <c r="D315" s="12">
        <v>8.6999999999999993</v>
      </c>
      <c r="E315" s="14"/>
      <c r="F315" s="7" t="str">
        <f t="shared" si="46"/>
        <v>X</v>
      </c>
      <c r="G315" s="7">
        <f t="shared" si="47"/>
        <v>8.6999999999999993</v>
      </c>
      <c r="H315" s="16">
        <f t="shared" si="48"/>
        <v>8.6999999999999993</v>
      </c>
      <c r="I315" s="11" t="str">
        <f t="shared" si="49"/>
        <v>X</v>
      </c>
      <c r="J315" s="39" t="str">
        <f t="shared" si="50"/>
        <v>X</v>
      </c>
      <c r="K315" s="39" t="str">
        <f t="shared" si="43"/>
        <v>X</v>
      </c>
      <c r="L315" s="39" t="str">
        <f t="shared" si="44"/>
        <v>X</v>
      </c>
      <c r="M315" s="39" t="str">
        <f t="shared" si="51"/>
        <v>X</v>
      </c>
      <c r="N315" s="42">
        <v>1</v>
      </c>
      <c r="O315" s="8">
        <v>0</v>
      </c>
      <c r="P315" s="9">
        <v>0</v>
      </c>
      <c r="Q315" s="9">
        <v>0</v>
      </c>
      <c r="R315" s="8">
        <v>0</v>
      </c>
      <c r="S315" s="9">
        <v>0</v>
      </c>
      <c r="T315" s="9">
        <v>0</v>
      </c>
      <c r="U315" s="8">
        <v>0</v>
      </c>
      <c r="V315" s="9">
        <v>0</v>
      </c>
      <c r="W315" s="9">
        <v>0</v>
      </c>
      <c r="X315" s="9">
        <v>0</v>
      </c>
      <c r="Y315" s="8">
        <v>0</v>
      </c>
      <c r="Z315" s="9">
        <v>0</v>
      </c>
      <c r="AA315" s="8"/>
      <c r="AC315" s="8"/>
      <c r="AJ315" s="9">
        <f t="shared" si="52"/>
        <v>-1</v>
      </c>
      <c r="AK315" s="7">
        <v>12.6</v>
      </c>
      <c r="AO315" s="8"/>
      <c r="AQ315" s="31"/>
      <c r="AT315" s="31"/>
      <c r="AU315" s="21">
        <v>2001</v>
      </c>
      <c r="AV315" s="23">
        <f t="shared" si="45"/>
        <v>3.3012470886362113</v>
      </c>
      <c r="BB315" s="18"/>
      <c r="BD315" s="54"/>
      <c r="BF315" s="18"/>
      <c r="BH315" s="18"/>
      <c r="BJ315" s="18"/>
      <c r="BK315" s="18" t="s">
        <v>81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 s="18">
        <v>0</v>
      </c>
      <c r="BS315">
        <v>1</v>
      </c>
      <c r="BT315">
        <v>0</v>
      </c>
      <c r="BU315" s="18">
        <v>0</v>
      </c>
      <c r="BV315" t="s">
        <v>397</v>
      </c>
      <c r="BW315" t="s">
        <v>397</v>
      </c>
      <c r="CB315" s="18"/>
      <c r="CD315" s="18"/>
      <c r="CE315" s="18"/>
      <c r="CH315" s="18"/>
      <c r="CJ315" s="18"/>
      <c r="CU315" s="18"/>
      <c r="CV315" t="s">
        <v>397</v>
      </c>
      <c r="CW315" t="s">
        <v>397</v>
      </c>
      <c r="CX315" t="s">
        <v>397</v>
      </c>
      <c r="CY315" s="25" t="s">
        <v>397</v>
      </c>
    </row>
    <row r="316" spans="1:103" x14ac:dyDescent="0.25">
      <c r="A316">
        <v>318</v>
      </c>
      <c r="B316">
        <v>46</v>
      </c>
      <c r="C316" s="25" t="s">
        <v>51</v>
      </c>
      <c r="D316" s="12">
        <v>6.6</v>
      </c>
      <c r="E316" s="14"/>
      <c r="F316" s="7" t="str">
        <f t="shared" si="46"/>
        <v>X</v>
      </c>
      <c r="G316" s="7">
        <f t="shared" si="47"/>
        <v>6.6</v>
      </c>
      <c r="H316" s="16">
        <f t="shared" si="48"/>
        <v>6.6</v>
      </c>
      <c r="I316" s="11" t="str">
        <f t="shared" si="49"/>
        <v>X</v>
      </c>
      <c r="J316" s="39" t="str">
        <f t="shared" si="50"/>
        <v>X</v>
      </c>
      <c r="K316" s="39" t="str">
        <f t="shared" si="43"/>
        <v>X</v>
      </c>
      <c r="L316" s="39" t="str">
        <f t="shared" si="44"/>
        <v>X</v>
      </c>
      <c r="M316" s="39" t="str">
        <f t="shared" si="51"/>
        <v>X</v>
      </c>
      <c r="N316" s="42">
        <v>1</v>
      </c>
      <c r="O316" s="8">
        <v>0</v>
      </c>
      <c r="P316" s="9">
        <v>0</v>
      </c>
      <c r="Q316" s="9">
        <v>0</v>
      </c>
      <c r="R316" s="8">
        <v>0</v>
      </c>
      <c r="S316" s="9">
        <v>0</v>
      </c>
      <c r="T316" s="9">
        <v>0</v>
      </c>
      <c r="U316" s="8">
        <v>0</v>
      </c>
      <c r="V316" s="9">
        <v>0</v>
      </c>
      <c r="W316" s="9">
        <v>0</v>
      </c>
      <c r="X316" s="9">
        <v>0</v>
      </c>
      <c r="Y316" s="8">
        <v>0</v>
      </c>
      <c r="Z316" s="9">
        <v>0</v>
      </c>
      <c r="AA316" s="8"/>
      <c r="AC316" s="8"/>
      <c r="AJ316" s="9">
        <f t="shared" si="52"/>
        <v>-1</v>
      </c>
      <c r="AK316" s="7">
        <v>12.7</v>
      </c>
      <c r="AO316" s="8"/>
      <c r="AQ316" s="31"/>
      <c r="AT316" s="31"/>
      <c r="AU316" s="21">
        <v>2002</v>
      </c>
      <c r="AV316" s="23">
        <f t="shared" si="45"/>
        <v>3.3014640731433</v>
      </c>
      <c r="BB316" s="18"/>
      <c r="BD316" s="54"/>
      <c r="BF316" s="18"/>
      <c r="BH316" s="18"/>
      <c r="BJ316" s="18"/>
      <c r="BK316" s="18" t="s">
        <v>81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 s="18">
        <v>0</v>
      </c>
      <c r="BS316">
        <v>1</v>
      </c>
      <c r="BT316">
        <v>0</v>
      </c>
      <c r="BU316" s="18">
        <v>0</v>
      </c>
      <c r="BV316" t="s">
        <v>397</v>
      </c>
      <c r="BW316" t="s">
        <v>397</v>
      </c>
      <c r="CB316" s="18"/>
      <c r="CD316" s="18"/>
      <c r="CE316" s="18"/>
      <c r="CH316" s="18"/>
      <c r="CJ316" s="18"/>
      <c r="CU316" s="18"/>
      <c r="CV316" t="s">
        <v>397</v>
      </c>
      <c r="CW316" t="s">
        <v>397</v>
      </c>
      <c r="CX316" t="s">
        <v>397</v>
      </c>
      <c r="CY316" s="25" t="s">
        <v>397</v>
      </c>
    </row>
    <row r="317" spans="1:103" x14ac:dyDescent="0.25">
      <c r="A317">
        <v>319</v>
      </c>
      <c r="B317">
        <v>46</v>
      </c>
      <c r="C317" s="25" t="s">
        <v>51</v>
      </c>
      <c r="D317" s="12">
        <v>5.6</v>
      </c>
      <c r="E317" s="14"/>
      <c r="F317" s="7" t="str">
        <f t="shared" si="46"/>
        <v>X</v>
      </c>
      <c r="G317" s="7">
        <f t="shared" si="47"/>
        <v>5.6</v>
      </c>
      <c r="H317" s="16">
        <f t="shared" si="48"/>
        <v>5.6</v>
      </c>
      <c r="I317" s="11" t="str">
        <f t="shared" si="49"/>
        <v>X</v>
      </c>
      <c r="J317" s="39" t="str">
        <f t="shared" si="50"/>
        <v>X</v>
      </c>
      <c r="K317" s="39" t="str">
        <f t="shared" si="43"/>
        <v>X</v>
      </c>
      <c r="L317" s="39" t="str">
        <f t="shared" si="44"/>
        <v>X</v>
      </c>
      <c r="M317" s="39" t="str">
        <f t="shared" si="51"/>
        <v>X</v>
      </c>
      <c r="N317" s="42">
        <v>1</v>
      </c>
      <c r="O317" s="8">
        <v>0</v>
      </c>
      <c r="P317" s="9">
        <v>0</v>
      </c>
      <c r="Q317" s="9">
        <v>0</v>
      </c>
      <c r="R317" s="8">
        <v>0</v>
      </c>
      <c r="S317" s="9">
        <v>0</v>
      </c>
      <c r="T317" s="9">
        <v>0</v>
      </c>
      <c r="U317" s="8">
        <v>0</v>
      </c>
      <c r="V317" s="9">
        <v>0</v>
      </c>
      <c r="W317" s="9">
        <v>0</v>
      </c>
      <c r="X317" s="9">
        <v>0</v>
      </c>
      <c r="Y317" s="8">
        <v>0</v>
      </c>
      <c r="Z317" s="9">
        <v>0</v>
      </c>
      <c r="AA317" s="8"/>
      <c r="AC317" s="8"/>
      <c r="AJ317" s="9">
        <f t="shared" si="52"/>
        <v>-1</v>
      </c>
      <c r="AK317" s="7">
        <v>9</v>
      </c>
      <c r="AO317" s="8"/>
      <c r="AQ317" s="31"/>
      <c r="AT317" s="31"/>
      <c r="AU317" s="21">
        <v>1986</v>
      </c>
      <c r="AV317" s="23">
        <f t="shared" si="45"/>
        <v>3.2979792441593623</v>
      </c>
      <c r="BB317" s="18"/>
      <c r="BD317" s="54"/>
      <c r="BF317" s="18"/>
      <c r="BH317" s="18"/>
      <c r="BJ317" s="18"/>
      <c r="BK317" s="18" t="s">
        <v>141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 s="18">
        <v>0</v>
      </c>
      <c r="BS317">
        <v>1</v>
      </c>
      <c r="BT317">
        <v>0</v>
      </c>
      <c r="BU317" s="18">
        <v>0</v>
      </c>
      <c r="BV317" t="s">
        <v>397</v>
      </c>
      <c r="BW317" t="s">
        <v>397</v>
      </c>
      <c r="CB317" s="18"/>
      <c r="CD317" s="18"/>
      <c r="CE317" s="18"/>
      <c r="CH317" s="18"/>
      <c r="CJ317" s="18"/>
      <c r="CU317" s="18"/>
      <c r="CV317" t="s">
        <v>397</v>
      </c>
      <c r="CW317" t="s">
        <v>397</v>
      </c>
      <c r="CX317" t="s">
        <v>397</v>
      </c>
      <c r="CY317" s="25" t="s">
        <v>397</v>
      </c>
    </row>
    <row r="318" spans="1:103" x14ac:dyDescent="0.25">
      <c r="A318">
        <v>320</v>
      </c>
      <c r="B318">
        <v>46</v>
      </c>
      <c r="C318" s="25" t="s">
        <v>51</v>
      </c>
      <c r="D318" s="12">
        <v>5.4</v>
      </c>
      <c r="E318" s="14"/>
      <c r="F318" s="7" t="str">
        <f t="shared" si="46"/>
        <v>X</v>
      </c>
      <c r="G318" s="7">
        <f t="shared" si="47"/>
        <v>5.4</v>
      </c>
      <c r="H318" s="16">
        <f t="shared" si="48"/>
        <v>5.4</v>
      </c>
      <c r="I318" s="11" t="str">
        <f t="shared" si="49"/>
        <v>X</v>
      </c>
      <c r="J318" s="39" t="str">
        <f t="shared" si="50"/>
        <v>X</v>
      </c>
      <c r="K318" s="39" t="str">
        <f t="shared" si="43"/>
        <v>X</v>
      </c>
      <c r="L318" s="39" t="str">
        <f t="shared" si="44"/>
        <v>X</v>
      </c>
      <c r="M318" s="39" t="str">
        <f t="shared" si="51"/>
        <v>X</v>
      </c>
      <c r="N318" s="42">
        <v>1</v>
      </c>
      <c r="O318" s="8">
        <v>0</v>
      </c>
      <c r="P318" s="9">
        <v>0</v>
      </c>
      <c r="Q318" s="9">
        <v>0</v>
      </c>
      <c r="R318" s="8">
        <v>0</v>
      </c>
      <c r="S318" s="9">
        <v>0</v>
      </c>
      <c r="T318" s="9">
        <v>0</v>
      </c>
      <c r="U318" s="8">
        <v>0</v>
      </c>
      <c r="V318" s="9">
        <v>0</v>
      </c>
      <c r="W318" s="9">
        <v>0</v>
      </c>
      <c r="X318" s="9">
        <v>0</v>
      </c>
      <c r="Y318" s="8">
        <v>0</v>
      </c>
      <c r="Z318" s="9">
        <v>0</v>
      </c>
      <c r="AA318" s="8"/>
      <c r="AC318" s="8"/>
      <c r="AJ318" s="9">
        <f t="shared" si="52"/>
        <v>-1</v>
      </c>
      <c r="AK318" s="7">
        <v>11.3</v>
      </c>
      <c r="AO318" s="8"/>
      <c r="AQ318" s="31"/>
      <c r="AT318" s="31"/>
      <c r="AU318" s="21">
        <v>1987</v>
      </c>
      <c r="AV318" s="23">
        <f t="shared" si="45"/>
        <v>3.2981978671098151</v>
      </c>
      <c r="BB318" s="18"/>
      <c r="BD318" s="54"/>
      <c r="BF318" s="18"/>
      <c r="BH318" s="18"/>
      <c r="BJ318" s="18"/>
      <c r="BK318" s="18" t="s">
        <v>141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 s="18">
        <v>0</v>
      </c>
      <c r="BS318">
        <v>1</v>
      </c>
      <c r="BT318">
        <v>0</v>
      </c>
      <c r="BU318" s="18">
        <v>0</v>
      </c>
      <c r="BV318" t="s">
        <v>397</v>
      </c>
      <c r="BW318" t="s">
        <v>397</v>
      </c>
      <c r="CB318" s="18"/>
      <c r="CD318" s="18"/>
      <c r="CE318" s="18"/>
      <c r="CH318" s="18"/>
      <c r="CJ318" s="18"/>
      <c r="CU318" s="18"/>
      <c r="CV318" t="s">
        <v>397</v>
      </c>
      <c r="CW318" t="s">
        <v>397</v>
      </c>
      <c r="CX318" t="s">
        <v>397</v>
      </c>
      <c r="CY318" s="25" t="s">
        <v>397</v>
      </c>
    </row>
    <row r="319" spans="1:103" x14ac:dyDescent="0.25">
      <c r="A319">
        <v>321</v>
      </c>
      <c r="B319">
        <v>46</v>
      </c>
      <c r="C319" s="25" t="s">
        <v>51</v>
      </c>
      <c r="D319" s="12">
        <v>6</v>
      </c>
      <c r="E319" s="14"/>
      <c r="F319" s="7" t="str">
        <f t="shared" si="46"/>
        <v>X</v>
      </c>
      <c r="G319" s="7">
        <f t="shared" si="47"/>
        <v>6</v>
      </c>
      <c r="H319" s="16">
        <f t="shared" si="48"/>
        <v>6</v>
      </c>
      <c r="I319" s="11" t="str">
        <f t="shared" si="49"/>
        <v>X</v>
      </c>
      <c r="J319" s="39" t="str">
        <f t="shared" si="50"/>
        <v>X</v>
      </c>
      <c r="K319" s="39" t="str">
        <f t="shared" si="43"/>
        <v>X</v>
      </c>
      <c r="L319" s="39" t="str">
        <f t="shared" si="44"/>
        <v>X</v>
      </c>
      <c r="M319" s="39" t="str">
        <f t="shared" si="51"/>
        <v>X</v>
      </c>
      <c r="N319" s="42">
        <v>1</v>
      </c>
      <c r="O319" s="8">
        <v>0</v>
      </c>
      <c r="P319" s="9">
        <v>0</v>
      </c>
      <c r="Q319" s="9">
        <v>0</v>
      </c>
      <c r="R319" s="8">
        <v>0</v>
      </c>
      <c r="S319" s="9">
        <v>0</v>
      </c>
      <c r="T319" s="9">
        <v>0</v>
      </c>
      <c r="U319" s="8">
        <v>0</v>
      </c>
      <c r="V319" s="9">
        <v>0</v>
      </c>
      <c r="W319" s="9">
        <v>0</v>
      </c>
      <c r="X319" s="9">
        <v>0</v>
      </c>
      <c r="Y319" s="8">
        <v>0</v>
      </c>
      <c r="Z319" s="9">
        <v>0</v>
      </c>
      <c r="AA319" s="8"/>
      <c r="AC319" s="8"/>
      <c r="AJ319" s="9">
        <f t="shared" si="52"/>
        <v>-1</v>
      </c>
      <c r="AK319" s="7">
        <v>8.9</v>
      </c>
      <c r="AO319" s="8"/>
      <c r="AQ319" s="31"/>
      <c r="AT319" s="31"/>
      <c r="AU319" s="21">
        <v>1988</v>
      </c>
      <c r="AV319" s="23">
        <f t="shared" si="45"/>
        <v>3.2984163800612945</v>
      </c>
      <c r="BB319" s="18"/>
      <c r="BD319" s="54"/>
      <c r="BF319" s="18"/>
      <c r="BH319" s="18"/>
      <c r="BJ319" s="18"/>
      <c r="BK319" s="18" t="s">
        <v>141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 s="18">
        <v>0</v>
      </c>
      <c r="BS319">
        <v>1</v>
      </c>
      <c r="BT319">
        <v>0</v>
      </c>
      <c r="BU319" s="18">
        <v>0</v>
      </c>
      <c r="BV319" t="s">
        <v>397</v>
      </c>
      <c r="BW319" t="s">
        <v>397</v>
      </c>
      <c r="CB319" s="18"/>
      <c r="CD319" s="18"/>
      <c r="CE319" s="18"/>
      <c r="CH319" s="18"/>
      <c r="CJ319" s="18"/>
      <c r="CU319" s="18"/>
      <c r="CV319" t="s">
        <v>397</v>
      </c>
      <c r="CW319" t="s">
        <v>397</v>
      </c>
      <c r="CX319" t="s">
        <v>397</v>
      </c>
      <c r="CY319" s="25" t="s">
        <v>397</v>
      </c>
    </row>
    <row r="320" spans="1:103" x14ac:dyDescent="0.25">
      <c r="A320">
        <v>322</v>
      </c>
      <c r="B320">
        <v>46</v>
      </c>
      <c r="C320" s="25" t="s">
        <v>51</v>
      </c>
      <c r="D320" s="12">
        <v>7.2</v>
      </c>
      <c r="E320" s="14"/>
      <c r="F320" s="7" t="str">
        <f t="shared" si="46"/>
        <v>X</v>
      </c>
      <c r="G320" s="7">
        <f t="shared" si="47"/>
        <v>7.2</v>
      </c>
      <c r="H320" s="16">
        <f t="shared" si="48"/>
        <v>7.2</v>
      </c>
      <c r="I320" s="11" t="str">
        <f t="shared" si="49"/>
        <v>X</v>
      </c>
      <c r="J320" s="39" t="str">
        <f t="shared" si="50"/>
        <v>X</v>
      </c>
      <c r="K320" s="39" t="str">
        <f t="shared" si="43"/>
        <v>X</v>
      </c>
      <c r="L320" s="39" t="str">
        <f t="shared" si="44"/>
        <v>X</v>
      </c>
      <c r="M320" s="39" t="str">
        <f t="shared" si="51"/>
        <v>X</v>
      </c>
      <c r="N320" s="42">
        <v>1</v>
      </c>
      <c r="O320" s="8">
        <v>0</v>
      </c>
      <c r="P320" s="9">
        <v>0</v>
      </c>
      <c r="Q320" s="9">
        <v>0</v>
      </c>
      <c r="R320" s="8">
        <v>0</v>
      </c>
      <c r="S320" s="9">
        <v>0</v>
      </c>
      <c r="T320" s="9">
        <v>0</v>
      </c>
      <c r="U320" s="8">
        <v>0</v>
      </c>
      <c r="V320" s="9">
        <v>0</v>
      </c>
      <c r="W320" s="9">
        <v>0</v>
      </c>
      <c r="X320" s="9">
        <v>0</v>
      </c>
      <c r="Y320" s="8">
        <v>0</v>
      </c>
      <c r="Z320" s="9">
        <v>0</v>
      </c>
      <c r="AA320" s="8"/>
      <c r="AC320" s="8"/>
      <c r="AJ320" s="9">
        <f t="shared" si="52"/>
        <v>-1</v>
      </c>
      <c r="AK320" s="7">
        <v>8.9</v>
      </c>
      <c r="AO320" s="8"/>
      <c r="AQ320" s="31"/>
      <c r="AT320" s="31"/>
      <c r="AU320" s="21">
        <v>1989</v>
      </c>
      <c r="AV320" s="23">
        <f t="shared" si="45"/>
        <v>3.2986347831244354</v>
      </c>
      <c r="BB320" s="18"/>
      <c r="BD320" s="54"/>
      <c r="BF320" s="18"/>
      <c r="BH320" s="18"/>
      <c r="BJ320" s="18"/>
      <c r="BK320" s="18" t="s">
        <v>141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 s="18">
        <v>0</v>
      </c>
      <c r="BS320">
        <v>1</v>
      </c>
      <c r="BT320">
        <v>0</v>
      </c>
      <c r="BU320" s="18">
        <v>0</v>
      </c>
      <c r="BV320" t="s">
        <v>397</v>
      </c>
      <c r="BW320" t="s">
        <v>397</v>
      </c>
      <c r="CB320" s="18"/>
      <c r="CD320" s="18"/>
      <c r="CE320" s="18"/>
      <c r="CH320" s="18"/>
      <c r="CJ320" s="18"/>
      <c r="CU320" s="18"/>
      <c r="CV320" t="s">
        <v>397</v>
      </c>
      <c r="CW320" t="s">
        <v>397</v>
      </c>
      <c r="CX320" t="s">
        <v>397</v>
      </c>
      <c r="CY320" s="25" t="s">
        <v>397</v>
      </c>
    </row>
    <row r="321" spans="1:103" x14ac:dyDescent="0.25">
      <c r="A321">
        <v>323</v>
      </c>
      <c r="B321">
        <v>46</v>
      </c>
      <c r="C321" s="25" t="s">
        <v>51</v>
      </c>
      <c r="D321" s="12">
        <v>5.7</v>
      </c>
      <c r="E321" s="14"/>
      <c r="F321" s="7" t="str">
        <f t="shared" si="46"/>
        <v>X</v>
      </c>
      <c r="G321" s="7">
        <f t="shared" si="47"/>
        <v>5.7</v>
      </c>
      <c r="H321" s="16">
        <f t="shared" si="48"/>
        <v>5.7</v>
      </c>
      <c r="I321" s="11" t="str">
        <f t="shared" si="49"/>
        <v>X</v>
      </c>
      <c r="J321" s="39" t="str">
        <f t="shared" si="50"/>
        <v>X</v>
      </c>
      <c r="K321" s="39" t="str">
        <f t="shared" si="43"/>
        <v>X</v>
      </c>
      <c r="L321" s="39" t="str">
        <f t="shared" si="44"/>
        <v>X</v>
      </c>
      <c r="M321" s="39" t="str">
        <f t="shared" si="51"/>
        <v>X</v>
      </c>
      <c r="N321" s="42">
        <v>1</v>
      </c>
      <c r="O321" s="8">
        <v>0</v>
      </c>
      <c r="P321" s="9">
        <v>0</v>
      </c>
      <c r="Q321" s="9">
        <v>0</v>
      </c>
      <c r="R321" s="8">
        <v>0</v>
      </c>
      <c r="S321" s="9">
        <v>0</v>
      </c>
      <c r="T321" s="9">
        <v>0</v>
      </c>
      <c r="U321" s="8">
        <v>0</v>
      </c>
      <c r="V321" s="9">
        <v>0</v>
      </c>
      <c r="W321" s="9">
        <v>0</v>
      </c>
      <c r="X321" s="9">
        <v>0</v>
      </c>
      <c r="Y321" s="8">
        <v>0</v>
      </c>
      <c r="Z321" s="9">
        <v>0</v>
      </c>
      <c r="AA321" s="8"/>
      <c r="AC321" s="8"/>
      <c r="AJ321" s="9">
        <f t="shared" si="52"/>
        <v>-1</v>
      </c>
      <c r="AK321" s="7">
        <v>8.8000000000000007</v>
      </c>
      <c r="AO321" s="8"/>
      <c r="AQ321" s="31"/>
      <c r="AT321" s="31"/>
      <c r="AU321" s="21">
        <v>1990</v>
      </c>
      <c r="AV321" s="23">
        <f t="shared" si="45"/>
        <v>3.2988530764097068</v>
      </c>
      <c r="BB321" s="18"/>
      <c r="BD321" s="54"/>
      <c r="BF321" s="18"/>
      <c r="BH321" s="18"/>
      <c r="BJ321" s="18"/>
      <c r="BK321" s="18" t="s">
        <v>141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 s="18">
        <v>0</v>
      </c>
      <c r="BS321">
        <v>1</v>
      </c>
      <c r="BT321">
        <v>0</v>
      </c>
      <c r="BU321" s="18">
        <v>0</v>
      </c>
      <c r="BV321" t="s">
        <v>397</v>
      </c>
      <c r="BW321" t="s">
        <v>397</v>
      </c>
      <c r="CB321" s="18"/>
      <c r="CD321" s="18"/>
      <c r="CE321" s="18"/>
      <c r="CH321" s="18"/>
      <c r="CJ321" s="18"/>
      <c r="CU321" s="18"/>
      <c r="CV321" t="s">
        <v>397</v>
      </c>
      <c r="CW321" t="s">
        <v>397</v>
      </c>
      <c r="CX321" t="s">
        <v>397</v>
      </c>
      <c r="CY321" s="25" t="s">
        <v>397</v>
      </c>
    </row>
    <row r="322" spans="1:103" x14ac:dyDescent="0.25">
      <c r="A322">
        <v>324</v>
      </c>
      <c r="B322">
        <v>46</v>
      </c>
      <c r="C322" s="25" t="s">
        <v>51</v>
      </c>
      <c r="D322" s="12">
        <v>7.5</v>
      </c>
      <c r="E322" s="14"/>
      <c r="F322" s="7" t="str">
        <f t="shared" si="46"/>
        <v>X</v>
      </c>
      <c r="G322" s="7">
        <f t="shared" si="47"/>
        <v>7.5</v>
      </c>
      <c r="H322" s="16">
        <f t="shared" si="48"/>
        <v>7.5</v>
      </c>
      <c r="I322" s="11" t="str">
        <f t="shared" si="49"/>
        <v>X</v>
      </c>
      <c r="J322" s="39" t="str">
        <f t="shared" si="50"/>
        <v>X</v>
      </c>
      <c r="K322" s="39" t="str">
        <f t="shared" si="43"/>
        <v>X</v>
      </c>
      <c r="L322" s="39" t="str">
        <f t="shared" si="44"/>
        <v>X</v>
      </c>
      <c r="M322" s="39" t="str">
        <f t="shared" si="51"/>
        <v>X</v>
      </c>
      <c r="N322" s="42">
        <v>1</v>
      </c>
      <c r="O322" s="8">
        <v>0</v>
      </c>
      <c r="P322" s="9">
        <v>0</v>
      </c>
      <c r="Q322" s="9">
        <v>0</v>
      </c>
      <c r="R322" s="8">
        <v>0</v>
      </c>
      <c r="S322" s="9">
        <v>0</v>
      </c>
      <c r="T322" s="9">
        <v>0</v>
      </c>
      <c r="U322" s="8">
        <v>0</v>
      </c>
      <c r="V322" s="9">
        <v>0</v>
      </c>
      <c r="W322" s="9">
        <v>0</v>
      </c>
      <c r="X322" s="9">
        <v>0</v>
      </c>
      <c r="Y322" s="8">
        <v>0</v>
      </c>
      <c r="Z322" s="9">
        <v>0</v>
      </c>
      <c r="AA322" s="8"/>
      <c r="AC322" s="8"/>
      <c r="AJ322" s="9">
        <f t="shared" si="52"/>
        <v>-1</v>
      </c>
      <c r="AK322" s="7">
        <v>9.1</v>
      </c>
      <c r="AO322" s="8"/>
      <c r="AQ322" s="31"/>
      <c r="AT322" s="31"/>
      <c r="AU322" s="21">
        <v>1991</v>
      </c>
      <c r="AV322" s="23">
        <f t="shared" si="45"/>
        <v>3.2990712600274095</v>
      </c>
      <c r="BB322" s="18"/>
      <c r="BD322" s="54"/>
      <c r="BF322" s="18"/>
      <c r="BH322" s="18"/>
      <c r="BJ322" s="18"/>
      <c r="BK322" s="18" t="s">
        <v>141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 s="18">
        <v>0</v>
      </c>
      <c r="BS322">
        <v>1</v>
      </c>
      <c r="BT322">
        <v>0</v>
      </c>
      <c r="BU322" s="18">
        <v>0</v>
      </c>
      <c r="BV322" t="s">
        <v>397</v>
      </c>
      <c r="BW322" t="s">
        <v>397</v>
      </c>
      <c r="CB322" s="18"/>
      <c r="CD322" s="18"/>
      <c r="CE322" s="18"/>
      <c r="CH322" s="18"/>
      <c r="CJ322" s="18"/>
      <c r="CU322" s="18"/>
      <c r="CV322" t="s">
        <v>397</v>
      </c>
      <c r="CW322" t="s">
        <v>397</v>
      </c>
      <c r="CX322" t="s">
        <v>397</v>
      </c>
      <c r="CY322" s="25" t="s">
        <v>397</v>
      </c>
    </row>
    <row r="323" spans="1:103" x14ac:dyDescent="0.25">
      <c r="A323">
        <v>325</v>
      </c>
      <c r="B323">
        <v>46</v>
      </c>
      <c r="C323" s="25" t="s">
        <v>51</v>
      </c>
      <c r="D323" s="12">
        <v>7.6</v>
      </c>
      <c r="E323" s="14"/>
      <c r="F323" s="7" t="str">
        <f t="shared" si="46"/>
        <v>X</v>
      </c>
      <c r="G323" s="7">
        <f t="shared" si="47"/>
        <v>7.6</v>
      </c>
      <c r="H323" s="16">
        <f t="shared" si="48"/>
        <v>7.6</v>
      </c>
      <c r="I323" s="11" t="str">
        <f t="shared" si="49"/>
        <v>X</v>
      </c>
      <c r="J323" s="39" t="str">
        <f t="shared" si="50"/>
        <v>X</v>
      </c>
      <c r="K323" s="39" t="str">
        <f t="shared" si="43"/>
        <v>X</v>
      </c>
      <c r="L323" s="39" t="str">
        <f t="shared" si="44"/>
        <v>X</v>
      </c>
      <c r="M323" s="39" t="str">
        <f t="shared" si="51"/>
        <v>X</v>
      </c>
      <c r="N323" s="42">
        <v>1</v>
      </c>
      <c r="O323" s="8">
        <v>0</v>
      </c>
      <c r="P323" s="9">
        <v>0</v>
      </c>
      <c r="Q323" s="9">
        <v>0</v>
      </c>
      <c r="R323" s="8">
        <v>0</v>
      </c>
      <c r="S323" s="9">
        <v>0</v>
      </c>
      <c r="T323" s="9">
        <v>0</v>
      </c>
      <c r="U323" s="8">
        <v>0</v>
      </c>
      <c r="V323" s="9">
        <v>0</v>
      </c>
      <c r="W323" s="9">
        <v>0</v>
      </c>
      <c r="X323" s="9">
        <v>0</v>
      </c>
      <c r="Y323" s="8">
        <v>0</v>
      </c>
      <c r="Z323" s="9">
        <v>0</v>
      </c>
      <c r="AA323" s="8"/>
      <c r="AC323" s="8"/>
      <c r="AJ323" s="9">
        <f t="shared" si="52"/>
        <v>-1</v>
      </c>
      <c r="AK323" s="7">
        <v>9.6999999999999993</v>
      </c>
      <c r="AO323" s="8"/>
      <c r="AQ323" s="31"/>
      <c r="AT323" s="31"/>
      <c r="AU323" s="21">
        <v>1993</v>
      </c>
      <c r="AV323" s="23">
        <f t="shared" si="45"/>
        <v>3.2995072987004876</v>
      </c>
      <c r="BB323" s="18"/>
      <c r="BD323" s="54"/>
      <c r="BF323" s="18"/>
      <c r="BH323" s="18"/>
      <c r="BJ323" s="18"/>
      <c r="BK323" s="18" t="s">
        <v>141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 s="18">
        <v>0</v>
      </c>
      <c r="BS323">
        <v>1</v>
      </c>
      <c r="BT323">
        <v>0</v>
      </c>
      <c r="BU323" s="18">
        <v>0</v>
      </c>
      <c r="BV323" t="s">
        <v>397</v>
      </c>
      <c r="BW323" t="s">
        <v>397</v>
      </c>
      <c r="CB323" s="18"/>
      <c r="CD323" s="18"/>
      <c r="CE323" s="18"/>
      <c r="CH323" s="18"/>
      <c r="CJ323" s="18"/>
      <c r="CU323" s="18"/>
      <c r="CV323" t="s">
        <v>397</v>
      </c>
      <c r="CW323" t="s">
        <v>397</v>
      </c>
      <c r="CX323" t="s">
        <v>397</v>
      </c>
      <c r="CY323" s="25" t="s">
        <v>397</v>
      </c>
    </row>
    <row r="324" spans="1:103" x14ac:dyDescent="0.25">
      <c r="A324">
        <v>326</v>
      </c>
      <c r="B324">
        <v>46</v>
      </c>
      <c r="C324" s="25" t="s">
        <v>51</v>
      </c>
      <c r="D324" s="12">
        <v>9.6</v>
      </c>
      <c r="E324" s="14"/>
      <c r="F324" s="7" t="str">
        <f t="shared" si="46"/>
        <v>X</v>
      </c>
      <c r="G324" s="7">
        <f t="shared" si="47"/>
        <v>9.6</v>
      </c>
      <c r="H324" s="16">
        <f t="shared" si="48"/>
        <v>9.6</v>
      </c>
      <c r="I324" s="11" t="str">
        <f t="shared" si="49"/>
        <v>X</v>
      </c>
      <c r="J324" s="39" t="str">
        <f t="shared" si="50"/>
        <v>X</v>
      </c>
      <c r="K324" s="39" t="str">
        <f t="shared" si="43"/>
        <v>X</v>
      </c>
      <c r="L324" s="39" t="str">
        <f t="shared" si="44"/>
        <v>X</v>
      </c>
      <c r="M324" s="39" t="str">
        <f t="shared" si="51"/>
        <v>X</v>
      </c>
      <c r="N324" s="42">
        <v>1</v>
      </c>
      <c r="O324" s="8">
        <v>0</v>
      </c>
      <c r="P324" s="9">
        <v>0</v>
      </c>
      <c r="Q324" s="9">
        <v>0</v>
      </c>
      <c r="R324" s="8">
        <v>0</v>
      </c>
      <c r="S324" s="9">
        <v>0</v>
      </c>
      <c r="T324" s="9">
        <v>0</v>
      </c>
      <c r="U324" s="8">
        <v>0</v>
      </c>
      <c r="V324" s="9">
        <v>0</v>
      </c>
      <c r="W324" s="9">
        <v>0</v>
      </c>
      <c r="X324" s="9">
        <v>0</v>
      </c>
      <c r="Y324" s="8">
        <v>0</v>
      </c>
      <c r="Z324" s="9">
        <v>0</v>
      </c>
      <c r="AA324" s="8"/>
      <c r="AC324" s="8"/>
      <c r="AJ324" s="9">
        <f t="shared" si="52"/>
        <v>-1</v>
      </c>
      <c r="AK324" s="7">
        <v>10.1</v>
      </c>
      <c r="AO324" s="8"/>
      <c r="AQ324" s="31"/>
      <c r="AT324" s="31"/>
      <c r="AU324" s="21">
        <v>1994</v>
      </c>
      <c r="AV324" s="23">
        <f t="shared" si="45"/>
        <v>3.2997251539756367</v>
      </c>
      <c r="BB324" s="18"/>
      <c r="BD324" s="54"/>
      <c r="BF324" s="18"/>
      <c r="BH324" s="18"/>
      <c r="BJ324" s="18"/>
      <c r="BK324" s="18" t="s">
        <v>141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 s="18">
        <v>0</v>
      </c>
      <c r="BS324">
        <v>1</v>
      </c>
      <c r="BT324">
        <v>0</v>
      </c>
      <c r="BU324" s="18">
        <v>0</v>
      </c>
      <c r="BV324" t="s">
        <v>397</v>
      </c>
      <c r="BW324" t="s">
        <v>397</v>
      </c>
      <c r="CB324" s="18"/>
      <c r="CD324" s="18"/>
      <c r="CE324" s="18"/>
      <c r="CH324" s="18"/>
      <c r="CJ324" s="18"/>
      <c r="CU324" s="18"/>
      <c r="CV324" t="s">
        <v>397</v>
      </c>
      <c r="CW324" t="s">
        <v>397</v>
      </c>
      <c r="CX324" t="s">
        <v>397</v>
      </c>
      <c r="CY324" s="25" t="s">
        <v>397</v>
      </c>
    </row>
    <row r="325" spans="1:103" x14ac:dyDescent="0.25">
      <c r="A325">
        <v>327</v>
      </c>
      <c r="B325">
        <v>46</v>
      </c>
      <c r="C325" s="25" t="s">
        <v>51</v>
      </c>
      <c r="D325" s="12">
        <v>8.8000000000000007</v>
      </c>
      <c r="E325" s="14"/>
      <c r="F325" s="7" t="str">
        <f t="shared" si="46"/>
        <v>X</v>
      </c>
      <c r="G325" s="7">
        <f t="shared" si="47"/>
        <v>8.8000000000000007</v>
      </c>
      <c r="H325" s="16">
        <f t="shared" si="48"/>
        <v>8.8000000000000007</v>
      </c>
      <c r="I325" s="11" t="str">
        <f t="shared" si="49"/>
        <v>X</v>
      </c>
      <c r="J325" s="39" t="str">
        <f t="shared" si="50"/>
        <v>X</v>
      </c>
      <c r="K325" s="39" t="str">
        <f t="shared" si="43"/>
        <v>X</v>
      </c>
      <c r="L325" s="39" t="str">
        <f t="shared" si="44"/>
        <v>X</v>
      </c>
      <c r="M325" s="39" t="str">
        <f t="shared" si="51"/>
        <v>X</v>
      </c>
      <c r="N325" s="42">
        <v>1</v>
      </c>
      <c r="O325" s="8">
        <v>0</v>
      </c>
      <c r="P325" s="9">
        <v>0</v>
      </c>
      <c r="Q325" s="9">
        <v>0</v>
      </c>
      <c r="R325" s="8">
        <v>0</v>
      </c>
      <c r="S325" s="9">
        <v>0</v>
      </c>
      <c r="T325" s="9">
        <v>0</v>
      </c>
      <c r="U325" s="8">
        <v>0</v>
      </c>
      <c r="V325" s="9">
        <v>0</v>
      </c>
      <c r="W325" s="9">
        <v>0</v>
      </c>
      <c r="X325" s="9">
        <v>0</v>
      </c>
      <c r="Y325" s="8">
        <v>0</v>
      </c>
      <c r="Z325" s="9">
        <v>0</v>
      </c>
      <c r="AA325" s="8"/>
      <c r="AC325" s="8"/>
      <c r="AJ325" s="9">
        <f t="shared" si="52"/>
        <v>-1</v>
      </c>
      <c r="AK325" s="7">
        <v>10.4</v>
      </c>
      <c r="AO325" s="8"/>
      <c r="AQ325" s="31"/>
      <c r="AT325" s="31"/>
      <c r="AU325" s="21">
        <v>1995</v>
      </c>
      <c r="AV325" s="23">
        <f t="shared" si="45"/>
        <v>3.2999429000227671</v>
      </c>
      <c r="BB325" s="18"/>
      <c r="BD325" s="54"/>
      <c r="BF325" s="18"/>
      <c r="BH325" s="18"/>
      <c r="BJ325" s="18"/>
      <c r="BK325" s="18" t="s">
        <v>141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 s="18">
        <v>0</v>
      </c>
      <c r="BS325">
        <v>1</v>
      </c>
      <c r="BT325">
        <v>0</v>
      </c>
      <c r="BU325" s="18">
        <v>0</v>
      </c>
      <c r="BV325" t="s">
        <v>397</v>
      </c>
      <c r="BW325" t="s">
        <v>397</v>
      </c>
      <c r="CB325" s="18"/>
      <c r="CD325" s="18"/>
      <c r="CE325" s="18"/>
      <c r="CH325" s="18"/>
      <c r="CJ325" s="18"/>
      <c r="CU325" s="18"/>
      <c r="CV325" t="s">
        <v>397</v>
      </c>
      <c r="CW325" t="s">
        <v>397</v>
      </c>
      <c r="CX325" t="s">
        <v>397</v>
      </c>
      <c r="CY325" s="25" t="s">
        <v>397</v>
      </c>
    </row>
    <row r="326" spans="1:103" x14ac:dyDescent="0.25">
      <c r="A326">
        <v>328</v>
      </c>
      <c r="B326">
        <v>46</v>
      </c>
      <c r="C326" s="25" t="s">
        <v>51</v>
      </c>
      <c r="D326" s="12">
        <v>8.1999999999999993</v>
      </c>
      <c r="E326" s="14"/>
      <c r="F326" s="7" t="str">
        <f t="shared" si="46"/>
        <v>X</v>
      </c>
      <c r="G326" s="7">
        <f t="shared" si="47"/>
        <v>8.1999999999999993</v>
      </c>
      <c r="H326" s="16">
        <f t="shared" si="48"/>
        <v>8.1999999999999993</v>
      </c>
      <c r="I326" s="11" t="str">
        <f t="shared" si="49"/>
        <v>X</v>
      </c>
      <c r="J326" s="39" t="str">
        <f t="shared" si="50"/>
        <v>X</v>
      </c>
      <c r="K326" s="39" t="str">
        <f t="shared" si="43"/>
        <v>X</v>
      </c>
      <c r="L326" s="39" t="str">
        <f t="shared" si="44"/>
        <v>X</v>
      </c>
      <c r="M326" s="39" t="str">
        <f t="shared" si="51"/>
        <v>X</v>
      </c>
      <c r="N326" s="42">
        <v>1</v>
      </c>
      <c r="O326" s="8">
        <v>0</v>
      </c>
      <c r="P326" s="9">
        <v>0</v>
      </c>
      <c r="Q326" s="9">
        <v>0</v>
      </c>
      <c r="R326" s="8">
        <v>0</v>
      </c>
      <c r="S326" s="9">
        <v>0</v>
      </c>
      <c r="T326" s="9">
        <v>0</v>
      </c>
      <c r="U326" s="8">
        <v>0</v>
      </c>
      <c r="V326" s="9">
        <v>0</v>
      </c>
      <c r="W326" s="9">
        <v>0</v>
      </c>
      <c r="X326" s="9">
        <v>0</v>
      </c>
      <c r="Y326" s="8">
        <v>0</v>
      </c>
      <c r="Z326" s="9">
        <v>0</v>
      </c>
      <c r="AA326" s="8"/>
      <c r="AC326" s="8"/>
      <c r="AJ326" s="9">
        <f t="shared" si="52"/>
        <v>-1</v>
      </c>
      <c r="AK326" s="7">
        <v>10.6</v>
      </c>
      <c r="AO326" s="8"/>
      <c r="AQ326" s="31"/>
      <c r="AT326" s="31"/>
      <c r="AU326" s="21">
        <v>1996</v>
      </c>
      <c r="AV326" s="23">
        <f t="shared" si="45"/>
        <v>3.3001605369513523</v>
      </c>
      <c r="BB326" s="18"/>
      <c r="BD326" s="54"/>
      <c r="BF326" s="18"/>
      <c r="BH326" s="18"/>
      <c r="BJ326" s="18"/>
      <c r="BK326" s="18" t="s">
        <v>141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 s="18">
        <v>0</v>
      </c>
      <c r="BS326">
        <v>1</v>
      </c>
      <c r="BT326">
        <v>0</v>
      </c>
      <c r="BU326" s="18">
        <v>0</v>
      </c>
      <c r="BV326" t="s">
        <v>397</v>
      </c>
      <c r="BW326" t="s">
        <v>397</v>
      </c>
      <c r="CB326" s="18"/>
      <c r="CD326" s="18"/>
      <c r="CE326" s="18"/>
      <c r="CH326" s="18"/>
      <c r="CJ326" s="18"/>
      <c r="CU326" s="18"/>
      <c r="CV326" t="s">
        <v>397</v>
      </c>
      <c r="CW326" t="s">
        <v>397</v>
      </c>
      <c r="CX326" t="s">
        <v>397</v>
      </c>
      <c r="CY326" s="25" t="s">
        <v>397</v>
      </c>
    </row>
    <row r="327" spans="1:103" x14ac:dyDescent="0.25">
      <c r="A327">
        <v>329</v>
      </c>
      <c r="B327">
        <v>46</v>
      </c>
      <c r="C327" s="25" t="s">
        <v>51</v>
      </c>
      <c r="D327" s="12">
        <v>10.4</v>
      </c>
      <c r="E327" s="14"/>
      <c r="F327" s="7" t="str">
        <f t="shared" si="46"/>
        <v>X</v>
      </c>
      <c r="G327" s="7">
        <f t="shared" si="47"/>
        <v>10.4</v>
      </c>
      <c r="H327" s="16">
        <f t="shared" si="48"/>
        <v>10.4</v>
      </c>
      <c r="I327" s="11" t="str">
        <f t="shared" si="49"/>
        <v>X</v>
      </c>
      <c r="J327" s="39" t="str">
        <f t="shared" si="50"/>
        <v>X</v>
      </c>
      <c r="K327" s="39" t="str">
        <f t="shared" si="43"/>
        <v>X</v>
      </c>
      <c r="L327" s="39" t="str">
        <f t="shared" si="44"/>
        <v>X</v>
      </c>
      <c r="M327" s="39" t="str">
        <f t="shared" si="51"/>
        <v>X</v>
      </c>
      <c r="N327" s="42">
        <v>1</v>
      </c>
      <c r="O327" s="8">
        <v>0</v>
      </c>
      <c r="P327" s="9">
        <v>0</v>
      </c>
      <c r="Q327" s="9">
        <v>0</v>
      </c>
      <c r="R327" s="8">
        <v>0</v>
      </c>
      <c r="S327" s="9">
        <v>0</v>
      </c>
      <c r="T327" s="9">
        <v>0</v>
      </c>
      <c r="U327" s="8">
        <v>0</v>
      </c>
      <c r="V327" s="9">
        <v>0</v>
      </c>
      <c r="W327" s="9">
        <v>0</v>
      </c>
      <c r="X327" s="9">
        <v>0</v>
      </c>
      <c r="Y327" s="8">
        <v>0</v>
      </c>
      <c r="Z327" s="9">
        <v>0</v>
      </c>
      <c r="AA327" s="8"/>
      <c r="AC327" s="8"/>
      <c r="AJ327" s="9">
        <f t="shared" si="52"/>
        <v>-1</v>
      </c>
      <c r="AK327" s="7">
        <v>10.8</v>
      </c>
      <c r="AO327" s="8"/>
      <c r="AQ327" s="31"/>
      <c r="AT327" s="31"/>
      <c r="AU327" s="21">
        <v>1997</v>
      </c>
      <c r="AV327" s="23">
        <f t="shared" si="45"/>
        <v>3.3003780648707024</v>
      </c>
      <c r="BB327" s="18"/>
      <c r="BD327" s="54"/>
      <c r="BF327" s="18"/>
      <c r="BH327" s="18"/>
      <c r="BJ327" s="18"/>
      <c r="BK327" s="18" t="s">
        <v>141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 s="18">
        <v>0</v>
      </c>
      <c r="BS327">
        <v>1</v>
      </c>
      <c r="BT327">
        <v>0</v>
      </c>
      <c r="BU327" s="18">
        <v>0</v>
      </c>
      <c r="BV327" t="s">
        <v>397</v>
      </c>
      <c r="BW327" t="s">
        <v>397</v>
      </c>
      <c r="CB327" s="18"/>
      <c r="CD327" s="18"/>
      <c r="CE327" s="18"/>
      <c r="CH327" s="18"/>
      <c r="CJ327" s="18"/>
      <c r="CU327" s="18"/>
      <c r="CV327" t="s">
        <v>397</v>
      </c>
      <c r="CW327" t="s">
        <v>397</v>
      </c>
      <c r="CX327" t="s">
        <v>397</v>
      </c>
      <c r="CY327" s="25" t="s">
        <v>397</v>
      </c>
    </row>
    <row r="328" spans="1:103" x14ac:dyDescent="0.25">
      <c r="A328">
        <v>330</v>
      </c>
      <c r="B328">
        <v>46</v>
      </c>
      <c r="C328" s="25" t="s">
        <v>51</v>
      </c>
      <c r="D328" s="12">
        <v>8</v>
      </c>
      <c r="E328" s="14"/>
      <c r="F328" s="7" t="str">
        <f t="shared" si="46"/>
        <v>X</v>
      </c>
      <c r="G328" s="7">
        <f t="shared" si="47"/>
        <v>8</v>
      </c>
      <c r="H328" s="16">
        <f t="shared" si="48"/>
        <v>8</v>
      </c>
      <c r="I328" s="11" t="str">
        <f t="shared" si="49"/>
        <v>X</v>
      </c>
      <c r="J328" s="39" t="str">
        <f t="shared" si="50"/>
        <v>X</v>
      </c>
      <c r="K328" s="39" t="str">
        <f t="shared" si="43"/>
        <v>X</v>
      </c>
      <c r="L328" s="39" t="str">
        <f t="shared" si="44"/>
        <v>X</v>
      </c>
      <c r="M328" s="39" t="str">
        <f t="shared" si="51"/>
        <v>X</v>
      </c>
      <c r="N328" s="42">
        <v>1</v>
      </c>
      <c r="O328" s="8">
        <v>0</v>
      </c>
      <c r="P328" s="9">
        <v>0</v>
      </c>
      <c r="Q328" s="9">
        <v>0</v>
      </c>
      <c r="R328" s="8">
        <v>0</v>
      </c>
      <c r="S328" s="9">
        <v>0</v>
      </c>
      <c r="T328" s="9">
        <v>0</v>
      </c>
      <c r="U328" s="8">
        <v>0</v>
      </c>
      <c r="V328" s="9">
        <v>0</v>
      </c>
      <c r="W328" s="9">
        <v>0</v>
      </c>
      <c r="X328" s="9">
        <v>0</v>
      </c>
      <c r="Y328" s="8">
        <v>0</v>
      </c>
      <c r="Z328" s="9">
        <v>0</v>
      </c>
      <c r="AA328" s="8"/>
      <c r="AC328" s="8"/>
      <c r="AJ328" s="9">
        <f t="shared" si="52"/>
        <v>-1</v>
      </c>
      <c r="AK328" s="7">
        <v>11</v>
      </c>
      <c r="AO328" s="8"/>
      <c r="AQ328" s="31"/>
      <c r="AT328" s="31"/>
      <c r="AU328" s="21">
        <v>1998</v>
      </c>
      <c r="AV328" s="23">
        <f t="shared" si="45"/>
        <v>3.3005954838899636</v>
      </c>
      <c r="BB328" s="18"/>
      <c r="BD328" s="54"/>
      <c r="BF328" s="18"/>
      <c r="BH328" s="18"/>
      <c r="BJ328" s="18"/>
      <c r="BK328" s="18" t="s">
        <v>141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 s="18">
        <v>0</v>
      </c>
      <c r="BS328">
        <v>1</v>
      </c>
      <c r="BT328">
        <v>0</v>
      </c>
      <c r="BU328" s="18">
        <v>0</v>
      </c>
      <c r="BV328" t="s">
        <v>397</v>
      </c>
      <c r="BW328" t="s">
        <v>397</v>
      </c>
      <c r="CB328" s="18"/>
      <c r="CD328" s="18"/>
      <c r="CE328" s="18"/>
      <c r="CH328" s="18"/>
      <c r="CJ328" s="18"/>
      <c r="CU328" s="18"/>
      <c r="CV328" t="s">
        <v>397</v>
      </c>
      <c r="CW328" t="s">
        <v>397</v>
      </c>
      <c r="CX328" t="s">
        <v>397</v>
      </c>
      <c r="CY328" s="25" t="s">
        <v>397</v>
      </c>
    </row>
    <row r="329" spans="1:103" x14ac:dyDescent="0.25">
      <c r="A329">
        <v>331</v>
      </c>
      <c r="B329">
        <v>46</v>
      </c>
      <c r="C329" s="25" t="s">
        <v>51</v>
      </c>
      <c r="D329" s="12">
        <v>10.9</v>
      </c>
      <c r="E329" s="14"/>
      <c r="F329" s="7" t="str">
        <f t="shared" si="46"/>
        <v>X</v>
      </c>
      <c r="G329" s="7">
        <f t="shared" si="47"/>
        <v>10.9</v>
      </c>
      <c r="H329" s="16">
        <f t="shared" si="48"/>
        <v>10.9</v>
      </c>
      <c r="I329" s="11" t="str">
        <f t="shared" si="49"/>
        <v>X</v>
      </c>
      <c r="J329" s="39" t="str">
        <f t="shared" si="50"/>
        <v>X</v>
      </c>
      <c r="K329" s="39" t="str">
        <f t="shared" ref="K329:K392" si="53">IFERROR(1/J329, "X")</f>
        <v>X</v>
      </c>
      <c r="L329" s="39" t="str">
        <f t="shared" ref="L329:L392" si="54">IFERROR(I329-J329, "X")</f>
        <v>X</v>
      </c>
      <c r="M329" s="39" t="str">
        <f t="shared" si="51"/>
        <v>X</v>
      </c>
      <c r="N329" s="42">
        <v>1</v>
      </c>
      <c r="O329" s="8">
        <v>0</v>
      </c>
      <c r="P329" s="9">
        <v>0</v>
      </c>
      <c r="Q329" s="9">
        <v>0</v>
      </c>
      <c r="R329" s="8">
        <v>0</v>
      </c>
      <c r="S329" s="9">
        <v>0</v>
      </c>
      <c r="T329" s="9">
        <v>0</v>
      </c>
      <c r="U329" s="8">
        <v>0</v>
      </c>
      <c r="V329" s="9">
        <v>0</v>
      </c>
      <c r="W329" s="9">
        <v>0</v>
      </c>
      <c r="X329" s="9">
        <v>0</v>
      </c>
      <c r="Y329" s="8">
        <v>0</v>
      </c>
      <c r="Z329" s="9">
        <v>0</v>
      </c>
      <c r="AA329" s="8"/>
      <c r="AC329" s="8"/>
      <c r="AJ329" s="9">
        <f t="shared" si="52"/>
        <v>-1</v>
      </c>
      <c r="AK329" s="7">
        <v>11.1</v>
      </c>
      <c r="AO329" s="8"/>
      <c r="AQ329" s="31"/>
      <c r="AT329" s="31"/>
      <c r="AU329" s="21">
        <v>1999</v>
      </c>
      <c r="AV329" s="23">
        <f t="shared" ref="AV329:AV392" si="55">LOG(AU329)</f>
        <v>3.3008127941181171</v>
      </c>
      <c r="BB329" s="18"/>
      <c r="BD329" s="54"/>
      <c r="BF329" s="18"/>
      <c r="BH329" s="18"/>
      <c r="BJ329" s="18"/>
      <c r="BK329" s="18" t="s">
        <v>141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 s="18">
        <v>0</v>
      </c>
      <c r="BS329">
        <v>1</v>
      </c>
      <c r="BT329">
        <v>0</v>
      </c>
      <c r="BU329" s="18">
        <v>0</v>
      </c>
      <c r="BV329" t="s">
        <v>397</v>
      </c>
      <c r="BW329" t="s">
        <v>397</v>
      </c>
      <c r="CB329" s="18"/>
      <c r="CD329" s="18"/>
      <c r="CE329" s="18"/>
      <c r="CH329" s="18"/>
      <c r="CJ329" s="18"/>
      <c r="CU329" s="18"/>
      <c r="CV329" t="s">
        <v>397</v>
      </c>
      <c r="CW329" t="s">
        <v>397</v>
      </c>
      <c r="CX329" t="s">
        <v>397</v>
      </c>
      <c r="CY329" s="25" t="s">
        <v>397</v>
      </c>
    </row>
    <row r="330" spans="1:103" x14ac:dyDescent="0.25">
      <c r="A330">
        <v>332</v>
      </c>
      <c r="B330">
        <v>46</v>
      </c>
      <c r="C330" s="25" t="s">
        <v>51</v>
      </c>
      <c r="D330" s="12">
        <v>10.4</v>
      </c>
      <c r="E330" s="14"/>
      <c r="F330" s="7" t="str">
        <f t="shared" si="46"/>
        <v>X</v>
      </c>
      <c r="G330" s="7">
        <f t="shared" si="47"/>
        <v>10.4</v>
      </c>
      <c r="H330" s="16">
        <f t="shared" si="48"/>
        <v>10.4</v>
      </c>
      <c r="I330" s="11" t="str">
        <f t="shared" si="49"/>
        <v>X</v>
      </c>
      <c r="J330" s="39" t="str">
        <f t="shared" si="50"/>
        <v>X</v>
      </c>
      <c r="K330" s="39" t="str">
        <f t="shared" si="53"/>
        <v>X</v>
      </c>
      <c r="L330" s="39" t="str">
        <f t="shared" si="54"/>
        <v>X</v>
      </c>
      <c r="M330" s="39" t="str">
        <f t="shared" si="51"/>
        <v>X</v>
      </c>
      <c r="N330" s="42">
        <v>1</v>
      </c>
      <c r="O330" s="8">
        <v>0</v>
      </c>
      <c r="P330" s="9">
        <v>0</v>
      </c>
      <c r="Q330" s="9">
        <v>0</v>
      </c>
      <c r="R330" s="8">
        <v>0</v>
      </c>
      <c r="S330" s="9">
        <v>0</v>
      </c>
      <c r="T330" s="9">
        <v>0</v>
      </c>
      <c r="U330" s="8">
        <v>0</v>
      </c>
      <c r="V330" s="9">
        <v>0</v>
      </c>
      <c r="W330" s="9">
        <v>0</v>
      </c>
      <c r="X330" s="9">
        <v>0</v>
      </c>
      <c r="Y330" s="8">
        <v>0</v>
      </c>
      <c r="Z330" s="9">
        <v>0</v>
      </c>
      <c r="AA330" s="8"/>
      <c r="AC330" s="8"/>
      <c r="AJ330" s="9">
        <f t="shared" si="52"/>
        <v>-1</v>
      </c>
      <c r="AK330" s="7">
        <v>11.2</v>
      </c>
      <c r="AO330" s="8"/>
      <c r="AQ330" s="31"/>
      <c r="AT330" s="31"/>
      <c r="AU330" s="21">
        <v>2000</v>
      </c>
      <c r="AV330" s="23">
        <f t="shared" si="55"/>
        <v>3.3010299956639813</v>
      </c>
      <c r="BB330" s="18"/>
      <c r="BD330" s="54"/>
      <c r="BF330" s="18"/>
      <c r="BH330" s="18"/>
      <c r="BJ330" s="18"/>
      <c r="BK330" s="18" t="s">
        <v>141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 s="18">
        <v>0</v>
      </c>
      <c r="BS330">
        <v>1</v>
      </c>
      <c r="BT330">
        <v>0</v>
      </c>
      <c r="BU330" s="18">
        <v>0</v>
      </c>
      <c r="BV330" t="s">
        <v>397</v>
      </c>
      <c r="BW330" t="s">
        <v>397</v>
      </c>
      <c r="CB330" s="18"/>
      <c r="CD330" s="18"/>
      <c r="CE330" s="18"/>
      <c r="CH330" s="18"/>
      <c r="CJ330" s="18"/>
      <c r="CU330" s="18"/>
      <c r="CV330" t="s">
        <v>397</v>
      </c>
      <c r="CW330" t="s">
        <v>397</v>
      </c>
      <c r="CX330" t="s">
        <v>397</v>
      </c>
      <c r="CY330" s="25" t="s">
        <v>397</v>
      </c>
    </row>
    <row r="331" spans="1:103" x14ac:dyDescent="0.25">
      <c r="A331">
        <v>333</v>
      </c>
      <c r="B331">
        <v>46</v>
      </c>
      <c r="C331" s="25" t="s">
        <v>51</v>
      </c>
      <c r="D331" s="12">
        <v>9</v>
      </c>
      <c r="E331" s="14"/>
      <c r="F331" s="7" t="str">
        <f t="shared" si="46"/>
        <v>X</v>
      </c>
      <c r="G331" s="7">
        <f t="shared" si="47"/>
        <v>9</v>
      </c>
      <c r="H331" s="16">
        <f t="shared" si="48"/>
        <v>9</v>
      </c>
      <c r="I331" s="11" t="str">
        <f t="shared" si="49"/>
        <v>X</v>
      </c>
      <c r="J331" s="39" t="str">
        <f t="shared" si="50"/>
        <v>X</v>
      </c>
      <c r="K331" s="39" t="str">
        <f t="shared" si="53"/>
        <v>X</v>
      </c>
      <c r="L331" s="39" t="str">
        <f t="shared" si="54"/>
        <v>X</v>
      </c>
      <c r="M331" s="39" t="str">
        <f t="shared" si="51"/>
        <v>X</v>
      </c>
      <c r="N331" s="42">
        <v>1</v>
      </c>
      <c r="O331" s="8">
        <v>0</v>
      </c>
      <c r="P331" s="9">
        <v>0</v>
      </c>
      <c r="Q331" s="9">
        <v>0</v>
      </c>
      <c r="R331" s="8">
        <v>0</v>
      </c>
      <c r="S331" s="9">
        <v>0</v>
      </c>
      <c r="T331" s="9">
        <v>0</v>
      </c>
      <c r="U331" s="8">
        <v>0</v>
      </c>
      <c r="V331" s="9">
        <v>0</v>
      </c>
      <c r="W331" s="9">
        <v>0</v>
      </c>
      <c r="X331" s="9">
        <v>0</v>
      </c>
      <c r="Y331" s="8">
        <v>0</v>
      </c>
      <c r="Z331" s="9">
        <v>0</v>
      </c>
      <c r="AA331" s="8"/>
      <c r="AC331" s="8"/>
      <c r="AJ331" s="9">
        <f t="shared" si="52"/>
        <v>-1</v>
      </c>
      <c r="AK331" s="7">
        <v>11.3</v>
      </c>
      <c r="AO331" s="8"/>
      <c r="AQ331" s="31"/>
      <c r="AT331" s="31"/>
      <c r="AU331" s="21">
        <v>2001</v>
      </c>
      <c r="AV331" s="23">
        <f t="shared" si="55"/>
        <v>3.3012470886362113</v>
      </c>
      <c r="BB331" s="18"/>
      <c r="BD331" s="54"/>
      <c r="BF331" s="18"/>
      <c r="BH331" s="18"/>
      <c r="BJ331" s="18"/>
      <c r="BK331" s="18" t="s">
        <v>141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 s="18">
        <v>0</v>
      </c>
      <c r="BS331">
        <v>1</v>
      </c>
      <c r="BT331">
        <v>0</v>
      </c>
      <c r="BU331" s="18">
        <v>0</v>
      </c>
      <c r="BV331" t="s">
        <v>397</v>
      </c>
      <c r="BW331" t="s">
        <v>397</v>
      </c>
      <c r="CB331" s="18"/>
      <c r="CD331" s="18"/>
      <c r="CE331" s="18"/>
      <c r="CH331" s="18"/>
      <c r="CJ331" s="18"/>
      <c r="CU331" s="18"/>
      <c r="CV331" t="s">
        <v>397</v>
      </c>
      <c r="CW331" t="s">
        <v>397</v>
      </c>
      <c r="CX331" t="s">
        <v>397</v>
      </c>
      <c r="CY331" s="25" t="s">
        <v>397</v>
      </c>
    </row>
    <row r="332" spans="1:103" x14ac:dyDescent="0.25">
      <c r="A332">
        <v>334</v>
      </c>
      <c r="B332">
        <v>46</v>
      </c>
      <c r="C332" s="25" t="s">
        <v>51</v>
      </c>
      <c r="D332" s="12">
        <v>11.1</v>
      </c>
      <c r="E332" s="14"/>
      <c r="F332" s="7" t="str">
        <f t="shared" si="46"/>
        <v>X</v>
      </c>
      <c r="G332" s="7">
        <f t="shared" si="47"/>
        <v>11.1</v>
      </c>
      <c r="H332" s="16">
        <f t="shared" si="48"/>
        <v>11.1</v>
      </c>
      <c r="I332" s="11" t="str">
        <f t="shared" si="49"/>
        <v>X</v>
      </c>
      <c r="J332" s="39" t="str">
        <f t="shared" si="50"/>
        <v>X</v>
      </c>
      <c r="K332" s="39" t="str">
        <f t="shared" si="53"/>
        <v>X</v>
      </c>
      <c r="L332" s="39" t="str">
        <f t="shared" si="54"/>
        <v>X</v>
      </c>
      <c r="M332" s="39" t="str">
        <f t="shared" si="51"/>
        <v>X</v>
      </c>
      <c r="N332" s="42">
        <v>1</v>
      </c>
      <c r="O332" s="8">
        <v>0</v>
      </c>
      <c r="P332" s="9">
        <v>0</v>
      </c>
      <c r="Q332" s="9">
        <v>0</v>
      </c>
      <c r="R332" s="8">
        <v>0</v>
      </c>
      <c r="S332" s="9">
        <v>0</v>
      </c>
      <c r="T332" s="9">
        <v>0</v>
      </c>
      <c r="U332" s="8">
        <v>0</v>
      </c>
      <c r="V332" s="9">
        <v>0</v>
      </c>
      <c r="W332" s="9">
        <v>0</v>
      </c>
      <c r="X332" s="9">
        <v>0</v>
      </c>
      <c r="Y332" s="8">
        <v>0</v>
      </c>
      <c r="Z332" s="9">
        <v>0</v>
      </c>
      <c r="AA332" s="8"/>
      <c r="AC332" s="8"/>
      <c r="AJ332" s="9">
        <f t="shared" si="52"/>
        <v>-1</v>
      </c>
      <c r="AK332" s="7">
        <v>11.4</v>
      </c>
      <c r="AO332" s="8"/>
      <c r="AQ332" s="31"/>
      <c r="AT332" s="31"/>
      <c r="AU332" s="21">
        <v>2002</v>
      </c>
      <c r="AV332" s="23">
        <f t="shared" si="55"/>
        <v>3.3014640731433</v>
      </c>
      <c r="BB332" s="18"/>
      <c r="BD332" s="54"/>
      <c r="BF332" s="18"/>
      <c r="BH332" s="18"/>
      <c r="BJ332" s="18"/>
      <c r="BK332" s="18" t="s">
        <v>141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 s="18">
        <v>0</v>
      </c>
      <c r="BS332">
        <v>1</v>
      </c>
      <c r="BT332">
        <v>0</v>
      </c>
      <c r="BU332" s="18">
        <v>0</v>
      </c>
      <c r="BV332" t="s">
        <v>397</v>
      </c>
      <c r="BW332" t="s">
        <v>397</v>
      </c>
      <c r="CB332" s="18"/>
      <c r="CD332" s="18"/>
      <c r="CE332" s="18"/>
      <c r="CH332" s="18"/>
      <c r="CJ332" s="18"/>
      <c r="CU332" s="18"/>
      <c r="CV332" t="s">
        <v>397</v>
      </c>
      <c r="CW332" t="s">
        <v>397</v>
      </c>
      <c r="CX332" t="s">
        <v>397</v>
      </c>
      <c r="CY332" s="25" t="s">
        <v>397</v>
      </c>
    </row>
    <row r="333" spans="1:103" x14ac:dyDescent="0.25">
      <c r="A333">
        <v>335</v>
      </c>
      <c r="B333">
        <v>46</v>
      </c>
      <c r="C333" s="25" t="s">
        <v>51</v>
      </c>
      <c r="D333" s="12">
        <v>10.5</v>
      </c>
      <c r="E333" s="14"/>
      <c r="F333" s="7" t="str">
        <f t="shared" si="46"/>
        <v>X</v>
      </c>
      <c r="G333" s="7">
        <f t="shared" si="47"/>
        <v>10.5</v>
      </c>
      <c r="H333" s="16">
        <f t="shared" si="48"/>
        <v>10.5</v>
      </c>
      <c r="I333" s="11" t="str">
        <f t="shared" si="49"/>
        <v>X</v>
      </c>
      <c r="J333" s="39" t="str">
        <f t="shared" si="50"/>
        <v>X</v>
      </c>
      <c r="K333" s="39" t="str">
        <f t="shared" si="53"/>
        <v>X</v>
      </c>
      <c r="L333" s="39" t="str">
        <f t="shared" si="54"/>
        <v>X</v>
      </c>
      <c r="M333" s="39" t="str">
        <f t="shared" si="51"/>
        <v>X</v>
      </c>
      <c r="N333" s="42">
        <v>0</v>
      </c>
      <c r="O333" s="8">
        <v>0</v>
      </c>
      <c r="P333" s="9">
        <v>0</v>
      </c>
      <c r="Q333" s="9">
        <v>0</v>
      </c>
      <c r="R333" s="8">
        <v>0</v>
      </c>
      <c r="S333" s="9">
        <v>0</v>
      </c>
      <c r="T333" s="9">
        <v>0</v>
      </c>
      <c r="U333" s="8">
        <v>1</v>
      </c>
      <c r="V333" s="9">
        <v>0</v>
      </c>
      <c r="W333" s="9">
        <v>0</v>
      </c>
      <c r="X333" s="9">
        <v>0</v>
      </c>
      <c r="Y333" s="8">
        <v>0</v>
      </c>
      <c r="Z333" s="9">
        <v>0</v>
      </c>
      <c r="AA333" s="8"/>
      <c r="AC333" s="8"/>
      <c r="AJ333" s="9">
        <f t="shared" si="52"/>
        <v>-1</v>
      </c>
      <c r="AK333" s="7">
        <v>11.2</v>
      </c>
      <c r="AO333" s="8"/>
      <c r="AQ333" s="31"/>
      <c r="AT333" s="31"/>
      <c r="AU333" s="21">
        <v>2000</v>
      </c>
      <c r="AV333" s="23">
        <f t="shared" si="55"/>
        <v>3.3010299956639813</v>
      </c>
      <c r="BB333" s="18"/>
      <c r="BD333" s="54"/>
      <c r="BF333" s="18"/>
      <c r="BH333" s="18"/>
      <c r="BJ333" s="18"/>
      <c r="BK333" s="18" t="s">
        <v>141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 s="18">
        <v>0</v>
      </c>
      <c r="BS333">
        <v>1</v>
      </c>
      <c r="BT333">
        <v>0</v>
      </c>
      <c r="BU333" s="18">
        <v>0</v>
      </c>
      <c r="BV333" t="s">
        <v>397</v>
      </c>
      <c r="BW333" t="s">
        <v>397</v>
      </c>
      <c r="CB333" s="18"/>
      <c r="CD333" s="18"/>
      <c r="CE333" s="18"/>
      <c r="CH333" s="18"/>
      <c r="CJ333" s="18"/>
      <c r="CU333" s="18"/>
      <c r="CV333" t="s">
        <v>397</v>
      </c>
      <c r="CW333" t="s">
        <v>397</v>
      </c>
      <c r="CX333" t="s">
        <v>397</v>
      </c>
      <c r="CY333" s="25" t="s">
        <v>397</v>
      </c>
    </row>
    <row r="334" spans="1:103" x14ac:dyDescent="0.25">
      <c r="A334">
        <v>336</v>
      </c>
      <c r="B334">
        <v>46</v>
      </c>
      <c r="C334" s="25" t="s">
        <v>51</v>
      </c>
      <c r="D334" s="12">
        <v>10.5</v>
      </c>
      <c r="E334" s="14"/>
      <c r="F334" s="7" t="str">
        <f t="shared" si="46"/>
        <v>X</v>
      </c>
      <c r="G334" s="7">
        <f t="shared" si="47"/>
        <v>10.5</v>
      </c>
      <c r="H334" s="16">
        <f t="shared" si="48"/>
        <v>10.5</v>
      </c>
      <c r="I334" s="11" t="str">
        <f t="shared" si="49"/>
        <v>X</v>
      </c>
      <c r="J334" s="39" t="str">
        <f t="shared" si="50"/>
        <v>X</v>
      </c>
      <c r="K334" s="39" t="str">
        <f t="shared" si="53"/>
        <v>X</v>
      </c>
      <c r="L334" s="39" t="str">
        <f t="shared" si="54"/>
        <v>X</v>
      </c>
      <c r="M334" s="39" t="str">
        <f t="shared" si="51"/>
        <v>X</v>
      </c>
      <c r="N334" s="42">
        <v>0</v>
      </c>
      <c r="O334" s="8">
        <v>0</v>
      </c>
      <c r="P334" s="9">
        <v>0</v>
      </c>
      <c r="Q334" s="9">
        <v>0</v>
      </c>
      <c r="R334" s="8">
        <v>0</v>
      </c>
      <c r="S334" s="9">
        <v>0</v>
      </c>
      <c r="T334" s="9">
        <v>0</v>
      </c>
      <c r="U334" s="8">
        <v>0</v>
      </c>
      <c r="V334" s="9">
        <v>1</v>
      </c>
      <c r="W334" s="9">
        <v>0</v>
      </c>
      <c r="X334" s="9">
        <v>0</v>
      </c>
      <c r="Y334" s="8">
        <v>0</v>
      </c>
      <c r="Z334" s="9">
        <v>0</v>
      </c>
      <c r="AA334" s="8"/>
      <c r="AC334" s="8"/>
      <c r="AJ334" s="9">
        <f t="shared" si="52"/>
        <v>-1</v>
      </c>
      <c r="AK334" s="7">
        <v>11.2</v>
      </c>
      <c r="AO334" s="8"/>
      <c r="AQ334" s="31"/>
      <c r="AT334" s="31"/>
      <c r="AU334" s="21">
        <v>2000</v>
      </c>
      <c r="AV334" s="23">
        <f t="shared" si="55"/>
        <v>3.3010299956639813</v>
      </c>
      <c r="BB334" s="18"/>
      <c r="BD334" s="54"/>
      <c r="BF334" s="18"/>
      <c r="BH334" s="18"/>
      <c r="BJ334" s="18"/>
      <c r="BK334" s="18" t="s">
        <v>141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 s="18">
        <v>0</v>
      </c>
      <c r="BS334">
        <v>1</v>
      </c>
      <c r="BT334">
        <v>0</v>
      </c>
      <c r="BU334" s="18">
        <v>0</v>
      </c>
      <c r="BV334" t="s">
        <v>397</v>
      </c>
      <c r="BW334" t="s">
        <v>397</v>
      </c>
      <c r="CB334" s="18"/>
      <c r="CD334" s="18"/>
      <c r="CE334" s="18"/>
      <c r="CH334" s="18"/>
      <c r="CJ334" s="18"/>
      <c r="CU334" s="18"/>
      <c r="CV334" t="s">
        <v>397</v>
      </c>
      <c r="CW334" t="s">
        <v>397</v>
      </c>
      <c r="CX334" t="s">
        <v>397</v>
      </c>
      <c r="CY334" s="25" t="s">
        <v>397</v>
      </c>
    </row>
    <row r="335" spans="1:103" x14ac:dyDescent="0.25">
      <c r="A335">
        <v>337</v>
      </c>
      <c r="B335">
        <v>46</v>
      </c>
      <c r="C335" s="25" t="s">
        <v>51</v>
      </c>
      <c r="D335" s="12">
        <v>6.7</v>
      </c>
      <c r="E335" s="14"/>
      <c r="F335" s="7" t="str">
        <f t="shared" ref="F335:F398" si="56">IFERROR(D335/E335, "X")</f>
        <v>X</v>
      </c>
      <c r="G335" s="7">
        <f t="shared" ref="G335:G398" si="57">D335-E335</f>
        <v>6.7</v>
      </c>
      <c r="H335" s="16">
        <f t="shared" ref="H335:H398" si="58">D335+E335</f>
        <v>6.7</v>
      </c>
      <c r="I335" s="11" t="str">
        <f t="shared" ref="I335:I398" si="59">IFERROR(F335/SQRT(F335^2+AJ335), "X")</f>
        <v>X</v>
      </c>
      <c r="J335" s="39" t="str">
        <f t="shared" ref="J335:J398" si="60">IFERROR(SQRT((1-I335^2)/AJ335), "X")</f>
        <v>X</v>
      </c>
      <c r="K335" s="39" t="str">
        <f t="shared" si="53"/>
        <v>X</v>
      </c>
      <c r="L335" s="39" t="str">
        <f t="shared" si="54"/>
        <v>X</v>
      </c>
      <c r="M335" s="39" t="str">
        <f t="shared" ref="M335:M398" si="61">IFERROR(I335+J335, "X")</f>
        <v>X</v>
      </c>
      <c r="N335" s="42">
        <v>1</v>
      </c>
      <c r="O335" s="8">
        <v>0</v>
      </c>
      <c r="P335" s="9">
        <v>0</v>
      </c>
      <c r="Q335" s="9">
        <v>0</v>
      </c>
      <c r="R335" s="8">
        <v>0</v>
      </c>
      <c r="S335" s="9">
        <v>0</v>
      </c>
      <c r="T335" s="9">
        <v>0</v>
      </c>
      <c r="U335" s="8">
        <v>0</v>
      </c>
      <c r="V335" s="9">
        <v>0</v>
      </c>
      <c r="W335" s="9">
        <v>0</v>
      </c>
      <c r="X335" s="9">
        <v>0</v>
      </c>
      <c r="Y335" s="8">
        <v>0</v>
      </c>
      <c r="Z335" s="9">
        <v>0</v>
      </c>
      <c r="AA335" s="8"/>
      <c r="AC335" s="8"/>
      <c r="AJ335" s="9">
        <f t="shared" ref="AJ335:AJ398" si="62">IFERROR(AH335-AI335-1, "X")</f>
        <v>-1</v>
      </c>
      <c r="AK335" s="7">
        <v>9</v>
      </c>
      <c r="AO335" s="8"/>
      <c r="AQ335" s="31"/>
      <c r="AT335" s="31"/>
      <c r="AU335" s="21">
        <v>1995</v>
      </c>
      <c r="AV335" s="23">
        <f t="shared" si="55"/>
        <v>3.2999429000227671</v>
      </c>
      <c r="BB335" s="18"/>
      <c r="BD335" s="54"/>
      <c r="BF335" s="18"/>
      <c r="BH335" s="18"/>
      <c r="BJ335" s="18"/>
      <c r="BK335" s="18" t="s">
        <v>174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 s="18">
        <v>0</v>
      </c>
      <c r="BS335">
        <v>1</v>
      </c>
      <c r="BT335">
        <v>0</v>
      </c>
      <c r="BU335" s="18">
        <v>0</v>
      </c>
      <c r="BV335" t="s">
        <v>397</v>
      </c>
      <c r="BW335" t="s">
        <v>397</v>
      </c>
      <c r="CB335" s="18"/>
      <c r="CD335" s="18"/>
      <c r="CE335" s="18"/>
      <c r="CH335" s="18"/>
      <c r="CJ335" s="18"/>
      <c r="CU335" s="18"/>
      <c r="CV335" t="s">
        <v>397</v>
      </c>
      <c r="CW335" t="s">
        <v>397</v>
      </c>
      <c r="CX335" t="s">
        <v>397</v>
      </c>
      <c r="CY335" s="25" t="s">
        <v>397</v>
      </c>
    </row>
    <row r="336" spans="1:103" x14ac:dyDescent="0.25">
      <c r="A336">
        <v>338</v>
      </c>
      <c r="B336">
        <v>46</v>
      </c>
      <c r="C336" s="25" t="s">
        <v>51</v>
      </c>
      <c r="D336" s="12">
        <v>4.7</v>
      </c>
      <c r="E336" s="14"/>
      <c r="F336" s="7" t="str">
        <f t="shared" si="56"/>
        <v>X</v>
      </c>
      <c r="G336" s="7">
        <f t="shared" si="57"/>
        <v>4.7</v>
      </c>
      <c r="H336" s="16">
        <f t="shared" si="58"/>
        <v>4.7</v>
      </c>
      <c r="I336" s="11" t="str">
        <f t="shared" si="59"/>
        <v>X</v>
      </c>
      <c r="J336" s="39" t="str">
        <f t="shared" si="60"/>
        <v>X</v>
      </c>
      <c r="K336" s="39" t="str">
        <f t="shared" si="53"/>
        <v>X</v>
      </c>
      <c r="L336" s="39" t="str">
        <f t="shared" si="54"/>
        <v>X</v>
      </c>
      <c r="M336" s="39" t="str">
        <f t="shared" si="61"/>
        <v>X</v>
      </c>
      <c r="N336" s="42">
        <v>1</v>
      </c>
      <c r="O336" s="8">
        <v>0</v>
      </c>
      <c r="P336" s="9">
        <v>0</v>
      </c>
      <c r="Q336" s="9">
        <v>0</v>
      </c>
      <c r="R336" s="8">
        <v>0</v>
      </c>
      <c r="S336" s="9">
        <v>0</v>
      </c>
      <c r="T336" s="9">
        <v>0</v>
      </c>
      <c r="U336" s="8">
        <v>0</v>
      </c>
      <c r="V336" s="9">
        <v>0</v>
      </c>
      <c r="W336" s="9">
        <v>0</v>
      </c>
      <c r="X336" s="9">
        <v>0</v>
      </c>
      <c r="Y336" s="8">
        <v>0</v>
      </c>
      <c r="Z336" s="9">
        <v>0</v>
      </c>
      <c r="AA336" s="8"/>
      <c r="AC336" s="8"/>
      <c r="AJ336" s="9">
        <f t="shared" si="62"/>
        <v>-1</v>
      </c>
      <c r="AK336" s="7">
        <v>9.1</v>
      </c>
      <c r="AO336" s="8"/>
      <c r="AQ336" s="31"/>
      <c r="AT336" s="31"/>
      <c r="AU336" s="21">
        <v>1996</v>
      </c>
      <c r="AV336" s="23">
        <f t="shared" si="55"/>
        <v>3.3001605369513523</v>
      </c>
      <c r="BB336" s="18"/>
      <c r="BD336" s="54"/>
      <c r="BF336" s="18"/>
      <c r="BH336" s="18"/>
      <c r="BJ336" s="18"/>
      <c r="BK336" s="18" t="s">
        <v>174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 s="18">
        <v>0</v>
      </c>
      <c r="BS336">
        <v>1</v>
      </c>
      <c r="BT336">
        <v>0</v>
      </c>
      <c r="BU336" s="18">
        <v>0</v>
      </c>
      <c r="BV336" t="s">
        <v>397</v>
      </c>
      <c r="BW336" t="s">
        <v>397</v>
      </c>
      <c r="CB336" s="18"/>
      <c r="CD336" s="18"/>
      <c r="CE336" s="18"/>
      <c r="CH336" s="18"/>
      <c r="CJ336" s="18"/>
      <c r="CU336" s="18"/>
      <c r="CV336" t="s">
        <v>397</v>
      </c>
      <c r="CW336" t="s">
        <v>397</v>
      </c>
      <c r="CX336" t="s">
        <v>397</v>
      </c>
      <c r="CY336" s="25" t="s">
        <v>397</v>
      </c>
    </row>
    <row r="337" spans="1:103" x14ac:dyDescent="0.25">
      <c r="A337">
        <v>339</v>
      </c>
      <c r="B337">
        <v>46</v>
      </c>
      <c r="C337" s="25" t="s">
        <v>51</v>
      </c>
      <c r="D337" s="12">
        <v>5.3</v>
      </c>
      <c r="E337" s="14"/>
      <c r="F337" s="7" t="str">
        <f t="shared" si="56"/>
        <v>X</v>
      </c>
      <c r="G337" s="7">
        <f t="shared" si="57"/>
        <v>5.3</v>
      </c>
      <c r="H337" s="16">
        <f t="shared" si="58"/>
        <v>5.3</v>
      </c>
      <c r="I337" s="11" t="str">
        <f t="shared" si="59"/>
        <v>X</v>
      </c>
      <c r="J337" s="39" t="str">
        <f t="shared" si="60"/>
        <v>X</v>
      </c>
      <c r="K337" s="39" t="str">
        <f t="shared" si="53"/>
        <v>X</v>
      </c>
      <c r="L337" s="39" t="str">
        <f t="shared" si="54"/>
        <v>X</v>
      </c>
      <c r="M337" s="39" t="str">
        <f t="shared" si="61"/>
        <v>X</v>
      </c>
      <c r="N337" s="42">
        <v>1</v>
      </c>
      <c r="O337" s="8">
        <v>0</v>
      </c>
      <c r="P337" s="9">
        <v>0</v>
      </c>
      <c r="Q337" s="9">
        <v>0</v>
      </c>
      <c r="R337" s="8">
        <v>0</v>
      </c>
      <c r="S337" s="9">
        <v>0</v>
      </c>
      <c r="T337" s="9">
        <v>0</v>
      </c>
      <c r="U337" s="8">
        <v>0</v>
      </c>
      <c r="V337" s="9">
        <v>0</v>
      </c>
      <c r="W337" s="9">
        <v>0</v>
      </c>
      <c r="X337" s="9">
        <v>0</v>
      </c>
      <c r="Y337" s="8">
        <v>0</v>
      </c>
      <c r="Z337" s="9">
        <v>0</v>
      </c>
      <c r="AA337" s="8"/>
      <c r="AC337" s="8"/>
      <c r="AJ337" s="9">
        <f t="shared" si="62"/>
        <v>-1</v>
      </c>
      <c r="AK337" s="7">
        <v>9.1</v>
      </c>
      <c r="AO337" s="8"/>
      <c r="AQ337" s="31"/>
      <c r="AT337" s="31"/>
      <c r="AU337" s="21">
        <v>1998</v>
      </c>
      <c r="AV337" s="23">
        <f t="shared" si="55"/>
        <v>3.3005954838899636</v>
      </c>
      <c r="BB337" s="18"/>
      <c r="BD337" s="54"/>
      <c r="BF337" s="18"/>
      <c r="BH337" s="18"/>
      <c r="BJ337" s="18"/>
      <c r="BK337" s="18" t="s">
        <v>174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 s="18">
        <v>0</v>
      </c>
      <c r="BS337">
        <v>1</v>
      </c>
      <c r="BT337">
        <v>0</v>
      </c>
      <c r="BU337" s="18">
        <v>0</v>
      </c>
      <c r="BV337" t="s">
        <v>397</v>
      </c>
      <c r="BW337" t="s">
        <v>397</v>
      </c>
      <c r="CB337" s="18"/>
      <c r="CD337" s="18"/>
      <c r="CE337" s="18"/>
      <c r="CH337" s="18"/>
      <c r="CJ337" s="18"/>
      <c r="CU337" s="18"/>
      <c r="CV337" t="s">
        <v>397</v>
      </c>
      <c r="CW337" t="s">
        <v>397</v>
      </c>
      <c r="CX337" t="s">
        <v>397</v>
      </c>
      <c r="CY337" s="25" t="s">
        <v>397</v>
      </c>
    </row>
    <row r="338" spans="1:103" x14ac:dyDescent="0.25">
      <c r="A338">
        <v>340</v>
      </c>
      <c r="B338">
        <v>46</v>
      </c>
      <c r="C338" s="25" t="s">
        <v>51</v>
      </c>
      <c r="D338" s="12">
        <v>8.6</v>
      </c>
      <c r="E338" s="14"/>
      <c r="F338" s="7" t="str">
        <f t="shared" si="56"/>
        <v>X</v>
      </c>
      <c r="G338" s="7">
        <f t="shared" si="57"/>
        <v>8.6</v>
      </c>
      <c r="H338" s="16">
        <f t="shared" si="58"/>
        <v>8.6</v>
      </c>
      <c r="I338" s="11" t="str">
        <f t="shared" si="59"/>
        <v>X</v>
      </c>
      <c r="J338" s="39" t="str">
        <f t="shared" si="60"/>
        <v>X</v>
      </c>
      <c r="K338" s="39" t="str">
        <f t="shared" si="53"/>
        <v>X</v>
      </c>
      <c r="L338" s="39" t="str">
        <f t="shared" si="54"/>
        <v>X</v>
      </c>
      <c r="M338" s="39" t="str">
        <f t="shared" si="61"/>
        <v>X</v>
      </c>
      <c r="N338" s="42">
        <v>1</v>
      </c>
      <c r="O338" s="8">
        <v>0</v>
      </c>
      <c r="P338" s="9">
        <v>0</v>
      </c>
      <c r="Q338" s="9">
        <v>0</v>
      </c>
      <c r="R338" s="8">
        <v>0</v>
      </c>
      <c r="S338" s="9">
        <v>0</v>
      </c>
      <c r="T338" s="9">
        <v>0</v>
      </c>
      <c r="U338" s="8">
        <v>0</v>
      </c>
      <c r="V338" s="9">
        <v>0</v>
      </c>
      <c r="W338" s="9">
        <v>0</v>
      </c>
      <c r="X338" s="9">
        <v>0</v>
      </c>
      <c r="Y338" s="8">
        <v>0</v>
      </c>
      <c r="Z338" s="9">
        <v>0</v>
      </c>
      <c r="AA338" s="8"/>
      <c r="AC338" s="8"/>
      <c r="AJ338" s="9">
        <f t="shared" si="62"/>
        <v>-1</v>
      </c>
      <c r="AK338" s="7">
        <v>9.1999999999999993</v>
      </c>
      <c r="AO338" s="8"/>
      <c r="AQ338" s="31"/>
      <c r="AT338" s="31"/>
      <c r="AU338" s="21">
        <v>1999</v>
      </c>
      <c r="AV338" s="23">
        <f t="shared" si="55"/>
        <v>3.3008127941181171</v>
      </c>
      <c r="BB338" s="18"/>
      <c r="BD338" s="54"/>
      <c r="BF338" s="18"/>
      <c r="BH338" s="18"/>
      <c r="BJ338" s="18"/>
      <c r="BK338" s="18" t="s">
        <v>174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 s="18">
        <v>0</v>
      </c>
      <c r="BS338">
        <v>1</v>
      </c>
      <c r="BT338">
        <v>0</v>
      </c>
      <c r="BU338" s="18">
        <v>0</v>
      </c>
      <c r="BV338" t="s">
        <v>397</v>
      </c>
      <c r="BW338" t="s">
        <v>397</v>
      </c>
      <c r="CB338" s="18"/>
      <c r="CD338" s="18"/>
      <c r="CE338" s="18"/>
      <c r="CH338" s="18"/>
      <c r="CJ338" s="18"/>
      <c r="CU338" s="18"/>
      <c r="CV338" t="s">
        <v>397</v>
      </c>
      <c r="CW338" t="s">
        <v>397</v>
      </c>
      <c r="CX338" t="s">
        <v>397</v>
      </c>
      <c r="CY338" s="25" t="s">
        <v>397</v>
      </c>
    </row>
    <row r="339" spans="1:103" x14ac:dyDescent="0.25">
      <c r="A339">
        <v>341</v>
      </c>
      <c r="B339">
        <v>46</v>
      </c>
      <c r="C339" s="25" t="s">
        <v>51</v>
      </c>
      <c r="D339" s="12">
        <v>6.5</v>
      </c>
      <c r="E339" s="14"/>
      <c r="F339" s="7" t="str">
        <f t="shared" si="56"/>
        <v>X</v>
      </c>
      <c r="G339" s="7">
        <f t="shared" si="57"/>
        <v>6.5</v>
      </c>
      <c r="H339" s="16">
        <f t="shared" si="58"/>
        <v>6.5</v>
      </c>
      <c r="I339" s="11" t="str">
        <f t="shared" si="59"/>
        <v>X</v>
      </c>
      <c r="J339" s="39" t="str">
        <f t="shared" si="60"/>
        <v>X</v>
      </c>
      <c r="K339" s="39" t="str">
        <f t="shared" si="53"/>
        <v>X</v>
      </c>
      <c r="L339" s="39" t="str">
        <f t="shared" si="54"/>
        <v>X</v>
      </c>
      <c r="M339" s="39" t="str">
        <f t="shared" si="61"/>
        <v>X</v>
      </c>
      <c r="N339" s="42">
        <v>1</v>
      </c>
      <c r="O339" s="8">
        <v>0</v>
      </c>
      <c r="P339" s="9">
        <v>0</v>
      </c>
      <c r="Q339" s="9">
        <v>0</v>
      </c>
      <c r="R339" s="8">
        <v>0</v>
      </c>
      <c r="S339" s="9">
        <v>0</v>
      </c>
      <c r="T339" s="9">
        <v>0</v>
      </c>
      <c r="U339" s="8">
        <v>0</v>
      </c>
      <c r="V339" s="9">
        <v>0</v>
      </c>
      <c r="W339" s="9">
        <v>0</v>
      </c>
      <c r="X339" s="9">
        <v>0</v>
      </c>
      <c r="Y339" s="8">
        <v>0</v>
      </c>
      <c r="Z339" s="9">
        <v>0</v>
      </c>
      <c r="AA339" s="8"/>
      <c r="AC339" s="8"/>
      <c r="AJ339" s="9">
        <f t="shared" si="62"/>
        <v>-1</v>
      </c>
      <c r="AK339" s="7">
        <v>9.3000000000000007</v>
      </c>
      <c r="AO339" s="8"/>
      <c r="AQ339" s="31"/>
      <c r="AT339" s="31"/>
      <c r="AU339" s="21">
        <v>2000</v>
      </c>
      <c r="AV339" s="23">
        <f t="shared" si="55"/>
        <v>3.3010299956639813</v>
      </c>
      <c r="BB339" s="18"/>
      <c r="BD339" s="54"/>
      <c r="BF339" s="18"/>
      <c r="BH339" s="18"/>
      <c r="BJ339" s="18"/>
      <c r="BK339" s="18" t="s">
        <v>174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 s="18">
        <v>0</v>
      </c>
      <c r="BS339">
        <v>1</v>
      </c>
      <c r="BT339">
        <v>0</v>
      </c>
      <c r="BU339" s="18">
        <v>0</v>
      </c>
      <c r="BV339" t="s">
        <v>397</v>
      </c>
      <c r="BW339" t="s">
        <v>397</v>
      </c>
      <c r="CB339" s="18"/>
      <c r="CD339" s="18"/>
      <c r="CE339" s="18"/>
      <c r="CH339" s="18"/>
      <c r="CJ339" s="18"/>
      <c r="CU339" s="18"/>
      <c r="CV339" t="s">
        <v>397</v>
      </c>
      <c r="CW339" t="s">
        <v>397</v>
      </c>
      <c r="CX339" t="s">
        <v>397</v>
      </c>
      <c r="CY339" s="25" t="s">
        <v>397</v>
      </c>
    </row>
    <row r="340" spans="1:103" x14ac:dyDescent="0.25">
      <c r="A340">
        <v>342</v>
      </c>
      <c r="B340">
        <v>46</v>
      </c>
      <c r="C340" s="25" t="s">
        <v>51</v>
      </c>
      <c r="D340" s="12">
        <v>8</v>
      </c>
      <c r="E340" s="14"/>
      <c r="F340" s="7" t="str">
        <f t="shared" si="56"/>
        <v>X</v>
      </c>
      <c r="G340" s="7">
        <f t="shared" si="57"/>
        <v>8</v>
      </c>
      <c r="H340" s="16">
        <f t="shared" si="58"/>
        <v>8</v>
      </c>
      <c r="I340" s="11" t="str">
        <f t="shared" si="59"/>
        <v>X</v>
      </c>
      <c r="J340" s="39" t="str">
        <f t="shared" si="60"/>
        <v>X</v>
      </c>
      <c r="K340" s="39" t="str">
        <f t="shared" si="53"/>
        <v>X</v>
      </c>
      <c r="L340" s="39" t="str">
        <f t="shared" si="54"/>
        <v>X</v>
      </c>
      <c r="M340" s="39" t="str">
        <f t="shared" si="61"/>
        <v>X</v>
      </c>
      <c r="N340" s="42">
        <v>1</v>
      </c>
      <c r="O340" s="8">
        <v>0</v>
      </c>
      <c r="P340" s="9">
        <v>0</v>
      </c>
      <c r="Q340" s="9">
        <v>0</v>
      </c>
      <c r="R340" s="8">
        <v>0</v>
      </c>
      <c r="S340" s="9">
        <v>0</v>
      </c>
      <c r="T340" s="9">
        <v>0</v>
      </c>
      <c r="U340" s="8">
        <v>0</v>
      </c>
      <c r="V340" s="9">
        <v>0</v>
      </c>
      <c r="W340" s="9">
        <v>0</v>
      </c>
      <c r="X340" s="9">
        <v>0</v>
      </c>
      <c r="Y340" s="8">
        <v>0</v>
      </c>
      <c r="Z340" s="9">
        <v>0</v>
      </c>
      <c r="AA340" s="8"/>
      <c r="AC340" s="8"/>
      <c r="AJ340" s="9">
        <f t="shared" si="62"/>
        <v>-1</v>
      </c>
      <c r="AK340" s="7">
        <v>9.3000000000000007</v>
      </c>
      <c r="AO340" s="8"/>
      <c r="AQ340" s="31"/>
      <c r="AT340" s="31"/>
      <c r="AU340" s="21">
        <v>2001</v>
      </c>
      <c r="AV340" s="23">
        <f t="shared" si="55"/>
        <v>3.3012470886362113</v>
      </c>
      <c r="BB340" s="18"/>
      <c r="BD340" s="54"/>
      <c r="BF340" s="18"/>
      <c r="BH340" s="18"/>
      <c r="BJ340" s="18"/>
      <c r="BK340" s="18" t="s">
        <v>174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 s="18">
        <v>0</v>
      </c>
      <c r="BS340">
        <v>1</v>
      </c>
      <c r="BT340">
        <v>0</v>
      </c>
      <c r="BU340" s="18">
        <v>0</v>
      </c>
      <c r="BV340" t="s">
        <v>397</v>
      </c>
      <c r="BW340" t="s">
        <v>397</v>
      </c>
      <c r="CB340" s="18"/>
      <c r="CD340" s="18"/>
      <c r="CE340" s="18"/>
      <c r="CH340" s="18"/>
      <c r="CJ340" s="18"/>
      <c r="CU340" s="18"/>
      <c r="CV340" t="s">
        <v>397</v>
      </c>
      <c r="CW340" t="s">
        <v>397</v>
      </c>
      <c r="CX340" t="s">
        <v>397</v>
      </c>
      <c r="CY340" s="25" t="s">
        <v>397</v>
      </c>
    </row>
    <row r="341" spans="1:103" x14ac:dyDescent="0.25">
      <c r="A341">
        <v>343</v>
      </c>
      <c r="B341">
        <v>46</v>
      </c>
      <c r="C341" s="25" t="s">
        <v>51</v>
      </c>
      <c r="D341" s="12">
        <v>7.8</v>
      </c>
      <c r="E341" s="14"/>
      <c r="F341" s="7" t="str">
        <f t="shared" si="56"/>
        <v>X</v>
      </c>
      <c r="G341" s="7">
        <f t="shared" si="57"/>
        <v>7.8</v>
      </c>
      <c r="H341" s="16">
        <f t="shared" si="58"/>
        <v>7.8</v>
      </c>
      <c r="I341" s="11" t="str">
        <f t="shared" si="59"/>
        <v>X</v>
      </c>
      <c r="J341" s="39" t="str">
        <f t="shared" si="60"/>
        <v>X</v>
      </c>
      <c r="K341" s="39" t="str">
        <f t="shared" si="53"/>
        <v>X</v>
      </c>
      <c r="L341" s="39" t="str">
        <f t="shared" si="54"/>
        <v>X</v>
      </c>
      <c r="M341" s="39" t="str">
        <f t="shared" si="61"/>
        <v>X</v>
      </c>
      <c r="N341" s="42">
        <v>1</v>
      </c>
      <c r="O341" s="8">
        <v>0</v>
      </c>
      <c r="P341" s="9">
        <v>0</v>
      </c>
      <c r="Q341" s="9">
        <v>0</v>
      </c>
      <c r="R341" s="8">
        <v>0</v>
      </c>
      <c r="S341" s="9">
        <v>0</v>
      </c>
      <c r="T341" s="9">
        <v>0</v>
      </c>
      <c r="U341" s="8">
        <v>0</v>
      </c>
      <c r="V341" s="9">
        <v>0</v>
      </c>
      <c r="W341" s="9">
        <v>0</v>
      </c>
      <c r="X341" s="9">
        <v>0</v>
      </c>
      <c r="Y341" s="8">
        <v>0</v>
      </c>
      <c r="Z341" s="9">
        <v>0</v>
      </c>
      <c r="AA341" s="8"/>
      <c r="AC341" s="8"/>
      <c r="AJ341" s="9">
        <f t="shared" si="62"/>
        <v>-1</v>
      </c>
      <c r="AK341" s="7">
        <v>9.3000000000000007</v>
      </c>
      <c r="AO341" s="8"/>
      <c r="AQ341" s="31"/>
      <c r="AT341" s="31"/>
      <c r="AU341" s="21">
        <v>2002</v>
      </c>
      <c r="AV341" s="23">
        <f t="shared" si="55"/>
        <v>3.3014640731433</v>
      </c>
      <c r="BB341" s="18"/>
      <c r="BD341" s="54"/>
      <c r="BF341" s="18"/>
      <c r="BH341" s="18"/>
      <c r="BJ341" s="18"/>
      <c r="BK341" s="18" t="s">
        <v>174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 s="18">
        <v>0</v>
      </c>
      <c r="BS341">
        <v>1</v>
      </c>
      <c r="BT341">
        <v>0</v>
      </c>
      <c r="BU341" s="18">
        <v>0</v>
      </c>
      <c r="BV341" t="s">
        <v>397</v>
      </c>
      <c r="BW341" t="s">
        <v>397</v>
      </c>
      <c r="CB341" s="18"/>
      <c r="CD341" s="18"/>
      <c r="CE341" s="18"/>
      <c r="CH341" s="18"/>
      <c r="CJ341" s="18"/>
      <c r="CU341" s="18"/>
      <c r="CV341" t="s">
        <v>397</v>
      </c>
      <c r="CW341" t="s">
        <v>397</v>
      </c>
      <c r="CX341" t="s">
        <v>397</v>
      </c>
      <c r="CY341" s="25" t="s">
        <v>397</v>
      </c>
    </row>
    <row r="342" spans="1:103" x14ac:dyDescent="0.25">
      <c r="A342">
        <v>344</v>
      </c>
      <c r="B342">
        <v>46</v>
      </c>
      <c r="C342" s="25" t="s">
        <v>51</v>
      </c>
      <c r="D342" s="12">
        <v>6</v>
      </c>
      <c r="E342" s="14"/>
      <c r="F342" s="7" t="str">
        <f t="shared" si="56"/>
        <v>X</v>
      </c>
      <c r="G342" s="7">
        <f t="shared" si="57"/>
        <v>6</v>
      </c>
      <c r="H342" s="16">
        <f t="shared" si="58"/>
        <v>6</v>
      </c>
      <c r="I342" s="11" t="str">
        <f t="shared" si="59"/>
        <v>X</v>
      </c>
      <c r="J342" s="39" t="str">
        <f t="shared" si="60"/>
        <v>X</v>
      </c>
      <c r="K342" s="39" t="str">
        <f t="shared" si="53"/>
        <v>X</v>
      </c>
      <c r="L342" s="39" t="str">
        <f t="shared" si="54"/>
        <v>X</v>
      </c>
      <c r="M342" s="39" t="str">
        <f t="shared" si="61"/>
        <v>X</v>
      </c>
      <c r="N342" s="42">
        <v>1</v>
      </c>
      <c r="O342" s="8">
        <v>0</v>
      </c>
      <c r="P342" s="9">
        <v>0</v>
      </c>
      <c r="Q342" s="9">
        <v>0</v>
      </c>
      <c r="R342" s="8">
        <v>0</v>
      </c>
      <c r="S342" s="9">
        <v>0</v>
      </c>
      <c r="T342" s="9">
        <v>0</v>
      </c>
      <c r="U342" s="8">
        <v>0</v>
      </c>
      <c r="V342" s="9">
        <v>0</v>
      </c>
      <c r="W342" s="9">
        <v>0</v>
      </c>
      <c r="X342" s="9">
        <v>0</v>
      </c>
      <c r="Y342" s="8">
        <v>0</v>
      </c>
      <c r="Z342" s="9">
        <v>0</v>
      </c>
      <c r="AA342" s="8"/>
      <c r="AC342" s="8"/>
      <c r="AJ342" s="9">
        <f t="shared" si="62"/>
        <v>-1</v>
      </c>
      <c r="AK342" s="7">
        <v>9.1</v>
      </c>
      <c r="AO342" s="8"/>
      <c r="AQ342" s="31"/>
      <c r="AT342" s="31"/>
      <c r="AU342" s="21">
        <v>1991</v>
      </c>
      <c r="AV342" s="23">
        <f t="shared" si="55"/>
        <v>3.2990712600274095</v>
      </c>
      <c r="BB342" s="18"/>
      <c r="BD342" s="54"/>
      <c r="BF342" s="18"/>
      <c r="BH342" s="18"/>
      <c r="BJ342" s="18"/>
      <c r="BK342" s="18" t="s">
        <v>233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 s="18">
        <v>0</v>
      </c>
      <c r="BS342">
        <v>1</v>
      </c>
      <c r="BT342">
        <v>0</v>
      </c>
      <c r="BU342" s="18">
        <v>0</v>
      </c>
      <c r="BV342" t="s">
        <v>397</v>
      </c>
      <c r="BW342" t="s">
        <v>397</v>
      </c>
      <c r="CB342" s="18"/>
      <c r="CD342" s="18"/>
      <c r="CE342" s="18"/>
      <c r="CH342" s="18"/>
      <c r="CJ342" s="18"/>
      <c r="CU342" s="18"/>
      <c r="CV342" t="s">
        <v>397</v>
      </c>
      <c r="CW342" t="s">
        <v>397</v>
      </c>
      <c r="CX342" t="s">
        <v>397</v>
      </c>
      <c r="CY342" s="25" t="s">
        <v>397</v>
      </c>
    </row>
    <row r="343" spans="1:103" x14ac:dyDescent="0.25">
      <c r="A343">
        <v>345</v>
      </c>
      <c r="B343">
        <v>46</v>
      </c>
      <c r="C343" s="25" t="s">
        <v>51</v>
      </c>
      <c r="D343" s="12">
        <v>7.1</v>
      </c>
      <c r="E343" s="14"/>
      <c r="F343" s="7" t="str">
        <f t="shared" si="56"/>
        <v>X</v>
      </c>
      <c r="G343" s="7">
        <f t="shared" si="57"/>
        <v>7.1</v>
      </c>
      <c r="H343" s="16">
        <f t="shared" si="58"/>
        <v>7.1</v>
      </c>
      <c r="I343" s="11" t="str">
        <f t="shared" si="59"/>
        <v>X</v>
      </c>
      <c r="J343" s="39" t="str">
        <f t="shared" si="60"/>
        <v>X</v>
      </c>
      <c r="K343" s="39" t="str">
        <f t="shared" si="53"/>
        <v>X</v>
      </c>
      <c r="L343" s="39" t="str">
        <f t="shared" si="54"/>
        <v>X</v>
      </c>
      <c r="M343" s="39" t="str">
        <f t="shared" si="61"/>
        <v>X</v>
      </c>
      <c r="N343" s="42">
        <v>1</v>
      </c>
      <c r="O343" s="8">
        <v>0</v>
      </c>
      <c r="P343" s="9">
        <v>0</v>
      </c>
      <c r="Q343" s="9">
        <v>0</v>
      </c>
      <c r="R343" s="8">
        <v>0</v>
      </c>
      <c r="S343" s="9">
        <v>0</v>
      </c>
      <c r="T343" s="9">
        <v>0</v>
      </c>
      <c r="U343" s="8">
        <v>0</v>
      </c>
      <c r="V343" s="9">
        <v>0</v>
      </c>
      <c r="W343" s="9">
        <v>0</v>
      </c>
      <c r="X343" s="9">
        <v>0</v>
      </c>
      <c r="Y343" s="8">
        <v>0</v>
      </c>
      <c r="Z343" s="9">
        <v>0</v>
      </c>
      <c r="AA343" s="8"/>
      <c r="AC343" s="8"/>
      <c r="AJ343" s="9">
        <f t="shared" si="62"/>
        <v>-1</v>
      </c>
      <c r="AK343" s="7">
        <v>9.3000000000000007</v>
      </c>
      <c r="AO343" s="8"/>
      <c r="AQ343" s="31"/>
      <c r="AT343" s="31"/>
      <c r="AU343" s="21">
        <v>1992</v>
      </c>
      <c r="AV343" s="23">
        <f t="shared" si="55"/>
        <v>3.2992893340876801</v>
      </c>
      <c r="BB343" s="18"/>
      <c r="BD343" s="54"/>
      <c r="BF343" s="18"/>
      <c r="BH343" s="18"/>
      <c r="BJ343" s="18"/>
      <c r="BK343" s="18" t="s">
        <v>233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 s="18">
        <v>0</v>
      </c>
      <c r="BS343">
        <v>1</v>
      </c>
      <c r="BT343">
        <v>0</v>
      </c>
      <c r="BU343" s="18">
        <v>0</v>
      </c>
      <c r="BV343" t="s">
        <v>397</v>
      </c>
      <c r="BW343" t="s">
        <v>397</v>
      </c>
      <c r="CB343" s="18"/>
      <c r="CD343" s="18"/>
      <c r="CE343" s="18"/>
      <c r="CH343" s="18"/>
      <c r="CJ343" s="18"/>
      <c r="CU343" s="18"/>
      <c r="CV343" t="s">
        <v>397</v>
      </c>
      <c r="CW343" t="s">
        <v>397</v>
      </c>
      <c r="CX343" t="s">
        <v>397</v>
      </c>
      <c r="CY343" s="25" t="s">
        <v>397</v>
      </c>
    </row>
    <row r="344" spans="1:103" x14ac:dyDescent="0.25">
      <c r="A344">
        <v>346</v>
      </c>
      <c r="B344">
        <v>46</v>
      </c>
      <c r="C344" s="25" t="s">
        <v>51</v>
      </c>
      <c r="D344" s="12">
        <v>8.1</v>
      </c>
      <c r="E344" s="14"/>
      <c r="F344" s="7" t="str">
        <f t="shared" si="56"/>
        <v>X</v>
      </c>
      <c r="G344" s="7">
        <f t="shared" si="57"/>
        <v>8.1</v>
      </c>
      <c r="H344" s="16">
        <f t="shared" si="58"/>
        <v>8.1</v>
      </c>
      <c r="I344" s="11" t="str">
        <f t="shared" si="59"/>
        <v>X</v>
      </c>
      <c r="J344" s="39" t="str">
        <f t="shared" si="60"/>
        <v>X</v>
      </c>
      <c r="K344" s="39" t="str">
        <f t="shared" si="53"/>
        <v>X</v>
      </c>
      <c r="L344" s="39" t="str">
        <f t="shared" si="54"/>
        <v>X</v>
      </c>
      <c r="M344" s="39" t="str">
        <f t="shared" si="61"/>
        <v>X</v>
      </c>
      <c r="N344" s="42">
        <v>1</v>
      </c>
      <c r="O344" s="8">
        <v>0</v>
      </c>
      <c r="P344" s="9">
        <v>0</v>
      </c>
      <c r="Q344" s="9">
        <v>0</v>
      </c>
      <c r="R344" s="8">
        <v>0</v>
      </c>
      <c r="S344" s="9">
        <v>0</v>
      </c>
      <c r="T344" s="9">
        <v>0</v>
      </c>
      <c r="U344" s="8">
        <v>0</v>
      </c>
      <c r="V344" s="9">
        <v>0</v>
      </c>
      <c r="W344" s="9">
        <v>0</v>
      </c>
      <c r="X344" s="9">
        <v>0</v>
      </c>
      <c r="Y344" s="8">
        <v>0</v>
      </c>
      <c r="Z344" s="9">
        <v>0</v>
      </c>
      <c r="AA344" s="8"/>
      <c r="AC344" s="8"/>
      <c r="AJ344" s="9">
        <f t="shared" si="62"/>
        <v>-1</v>
      </c>
      <c r="AK344" s="7">
        <v>9.6</v>
      </c>
      <c r="AO344" s="8"/>
      <c r="AQ344" s="31"/>
      <c r="AT344" s="31"/>
      <c r="AU344" s="21">
        <v>1993</v>
      </c>
      <c r="AV344" s="23">
        <f t="shared" si="55"/>
        <v>3.2995072987004876</v>
      </c>
      <c r="BB344" s="18"/>
      <c r="BD344" s="54"/>
      <c r="BF344" s="18"/>
      <c r="BH344" s="18"/>
      <c r="BJ344" s="18"/>
      <c r="BK344" s="18" t="s">
        <v>233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 s="18">
        <v>0</v>
      </c>
      <c r="BS344">
        <v>1</v>
      </c>
      <c r="BT344">
        <v>0</v>
      </c>
      <c r="BU344" s="18">
        <v>0</v>
      </c>
      <c r="BV344" t="s">
        <v>397</v>
      </c>
      <c r="BW344" t="s">
        <v>397</v>
      </c>
      <c r="CB344" s="18"/>
      <c r="CD344" s="18"/>
      <c r="CE344" s="18"/>
      <c r="CH344" s="18"/>
      <c r="CJ344" s="18"/>
      <c r="CU344" s="18"/>
      <c r="CV344" t="s">
        <v>397</v>
      </c>
      <c r="CW344" t="s">
        <v>397</v>
      </c>
      <c r="CX344" t="s">
        <v>397</v>
      </c>
      <c r="CY344" s="25" t="s">
        <v>397</v>
      </c>
    </row>
    <row r="345" spans="1:103" x14ac:dyDescent="0.25">
      <c r="A345">
        <v>347</v>
      </c>
      <c r="B345">
        <v>46</v>
      </c>
      <c r="C345" s="25" t="s">
        <v>51</v>
      </c>
      <c r="D345" s="12">
        <v>8</v>
      </c>
      <c r="E345" s="14"/>
      <c r="F345" s="7" t="str">
        <f t="shared" si="56"/>
        <v>X</v>
      </c>
      <c r="G345" s="7">
        <f t="shared" si="57"/>
        <v>8</v>
      </c>
      <c r="H345" s="16">
        <f t="shared" si="58"/>
        <v>8</v>
      </c>
      <c r="I345" s="11" t="str">
        <f t="shared" si="59"/>
        <v>X</v>
      </c>
      <c r="J345" s="39" t="str">
        <f t="shared" si="60"/>
        <v>X</v>
      </c>
      <c r="K345" s="39" t="str">
        <f t="shared" si="53"/>
        <v>X</v>
      </c>
      <c r="L345" s="39" t="str">
        <f t="shared" si="54"/>
        <v>X</v>
      </c>
      <c r="M345" s="39" t="str">
        <f t="shared" si="61"/>
        <v>X</v>
      </c>
      <c r="N345" s="42">
        <v>1</v>
      </c>
      <c r="O345" s="8">
        <v>0</v>
      </c>
      <c r="P345" s="9">
        <v>0</v>
      </c>
      <c r="Q345" s="9">
        <v>0</v>
      </c>
      <c r="R345" s="8">
        <v>0</v>
      </c>
      <c r="S345" s="9">
        <v>0</v>
      </c>
      <c r="T345" s="9">
        <v>0</v>
      </c>
      <c r="U345" s="8">
        <v>0</v>
      </c>
      <c r="V345" s="9">
        <v>0</v>
      </c>
      <c r="W345" s="9">
        <v>0</v>
      </c>
      <c r="X345" s="9">
        <v>0</v>
      </c>
      <c r="Y345" s="8">
        <v>0</v>
      </c>
      <c r="Z345" s="9">
        <v>0</v>
      </c>
      <c r="AA345" s="8"/>
      <c r="AC345" s="8"/>
      <c r="AJ345" s="9">
        <f t="shared" si="62"/>
        <v>-1</v>
      </c>
      <c r="AK345" s="7">
        <v>9.6999999999999993</v>
      </c>
      <c r="AO345" s="8"/>
      <c r="AQ345" s="31"/>
      <c r="AT345" s="31"/>
      <c r="AU345" s="21">
        <v>1994</v>
      </c>
      <c r="AV345" s="23">
        <f t="shared" si="55"/>
        <v>3.2997251539756367</v>
      </c>
      <c r="BB345" s="18"/>
      <c r="BD345" s="54"/>
      <c r="BF345" s="18"/>
      <c r="BH345" s="18"/>
      <c r="BJ345" s="18"/>
      <c r="BK345" s="18" t="s">
        <v>233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 s="18">
        <v>0</v>
      </c>
      <c r="BS345">
        <v>1</v>
      </c>
      <c r="BT345">
        <v>0</v>
      </c>
      <c r="BU345" s="18">
        <v>0</v>
      </c>
      <c r="BV345" t="s">
        <v>397</v>
      </c>
      <c r="BW345" t="s">
        <v>397</v>
      </c>
      <c r="CB345" s="18"/>
      <c r="CD345" s="18"/>
      <c r="CE345" s="18"/>
      <c r="CH345" s="18"/>
      <c r="CJ345" s="18"/>
      <c r="CU345" s="18"/>
      <c r="CV345" t="s">
        <v>397</v>
      </c>
      <c r="CW345" t="s">
        <v>397</v>
      </c>
      <c r="CX345" t="s">
        <v>397</v>
      </c>
      <c r="CY345" s="25" t="s">
        <v>397</v>
      </c>
    </row>
    <row r="346" spans="1:103" x14ac:dyDescent="0.25">
      <c r="A346">
        <v>348</v>
      </c>
      <c r="B346">
        <v>46</v>
      </c>
      <c r="C346" s="25" t="s">
        <v>51</v>
      </c>
      <c r="D346" s="12">
        <v>7.9</v>
      </c>
      <c r="E346" s="14"/>
      <c r="F346" s="7" t="str">
        <f t="shared" si="56"/>
        <v>X</v>
      </c>
      <c r="G346" s="7">
        <f t="shared" si="57"/>
        <v>7.9</v>
      </c>
      <c r="H346" s="16">
        <f t="shared" si="58"/>
        <v>7.9</v>
      </c>
      <c r="I346" s="11" t="str">
        <f t="shared" si="59"/>
        <v>X</v>
      </c>
      <c r="J346" s="39" t="str">
        <f t="shared" si="60"/>
        <v>X</v>
      </c>
      <c r="K346" s="39" t="str">
        <f t="shared" si="53"/>
        <v>X</v>
      </c>
      <c r="L346" s="39" t="str">
        <f t="shared" si="54"/>
        <v>X</v>
      </c>
      <c r="M346" s="39" t="str">
        <f t="shared" si="61"/>
        <v>X</v>
      </c>
      <c r="N346" s="42">
        <v>1</v>
      </c>
      <c r="O346" s="8">
        <v>0</v>
      </c>
      <c r="P346" s="9">
        <v>0</v>
      </c>
      <c r="Q346" s="9">
        <v>0</v>
      </c>
      <c r="R346" s="8">
        <v>0</v>
      </c>
      <c r="S346" s="9">
        <v>0</v>
      </c>
      <c r="T346" s="9">
        <v>0</v>
      </c>
      <c r="U346" s="8">
        <v>0</v>
      </c>
      <c r="V346" s="9">
        <v>0</v>
      </c>
      <c r="W346" s="9">
        <v>0</v>
      </c>
      <c r="X346" s="9">
        <v>0</v>
      </c>
      <c r="Y346" s="8">
        <v>0</v>
      </c>
      <c r="Z346" s="9">
        <v>0</v>
      </c>
      <c r="AA346" s="8"/>
      <c r="AC346" s="8"/>
      <c r="AJ346" s="9">
        <f t="shared" si="62"/>
        <v>-1</v>
      </c>
      <c r="AK346" s="7">
        <v>9.9</v>
      </c>
      <c r="AO346" s="8"/>
      <c r="AQ346" s="31"/>
      <c r="AT346" s="31"/>
      <c r="AU346" s="21">
        <v>1995</v>
      </c>
      <c r="AV346" s="23">
        <f t="shared" si="55"/>
        <v>3.2999429000227671</v>
      </c>
      <c r="BB346" s="18"/>
      <c r="BD346" s="54"/>
      <c r="BF346" s="18"/>
      <c r="BH346" s="18"/>
      <c r="BJ346" s="18"/>
      <c r="BK346" s="18" t="s">
        <v>233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 s="18">
        <v>0</v>
      </c>
      <c r="BS346">
        <v>1</v>
      </c>
      <c r="BT346">
        <v>0</v>
      </c>
      <c r="BU346" s="18">
        <v>0</v>
      </c>
      <c r="BV346" t="s">
        <v>397</v>
      </c>
      <c r="BW346" t="s">
        <v>397</v>
      </c>
      <c r="CB346" s="18"/>
      <c r="CD346" s="18"/>
      <c r="CE346" s="18"/>
      <c r="CH346" s="18"/>
      <c r="CJ346" s="18"/>
      <c r="CU346" s="18"/>
      <c r="CV346" t="s">
        <v>397</v>
      </c>
      <c r="CW346" t="s">
        <v>397</v>
      </c>
      <c r="CX346" t="s">
        <v>397</v>
      </c>
      <c r="CY346" s="25" t="s">
        <v>397</v>
      </c>
    </row>
    <row r="347" spans="1:103" x14ac:dyDescent="0.25">
      <c r="A347">
        <v>349</v>
      </c>
      <c r="B347">
        <v>46</v>
      </c>
      <c r="C347" s="25" t="s">
        <v>51</v>
      </c>
      <c r="D347" s="12">
        <v>6.5</v>
      </c>
      <c r="E347" s="14"/>
      <c r="F347" s="7" t="str">
        <f t="shared" si="56"/>
        <v>X</v>
      </c>
      <c r="G347" s="7">
        <f t="shared" si="57"/>
        <v>6.5</v>
      </c>
      <c r="H347" s="16">
        <f t="shared" si="58"/>
        <v>6.5</v>
      </c>
      <c r="I347" s="11" t="str">
        <f t="shared" si="59"/>
        <v>X</v>
      </c>
      <c r="J347" s="39" t="str">
        <f t="shared" si="60"/>
        <v>X</v>
      </c>
      <c r="K347" s="39" t="str">
        <f t="shared" si="53"/>
        <v>X</v>
      </c>
      <c r="L347" s="39" t="str">
        <f t="shared" si="54"/>
        <v>X</v>
      </c>
      <c r="M347" s="39" t="str">
        <f t="shared" si="61"/>
        <v>X</v>
      </c>
      <c r="N347" s="42">
        <v>1</v>
      </c>
      <c r="O347" s="8">
        <v>0</v>
      </c>
      <c r="P347" s="9">
        <v>0</v>
      </c>
      <c r="Q347" s="9">
        <v>0</v>
      </c>
      <c r="R347" s="8">
        <v>0</v>
      </c>
      <c r="S347" s="9">
        <v>0</v>
      </c>
      <c r="T347" s="9">
        <v>0</v>
      </c>
      <c r="U347" s="8">
        <v>0</v>
      </c>
      <c r="V347" s="9">
        <v>0</v>
      </c>
      <c r="W347" s="9">
        <v>0</v>
      </c>
      <c r="X347" s="9">
        <v>0</v>
      </c>
      <c r="Y347" s="8">
        <v>0</v>
      </c>
      <c r="Z347" s="9">
        <v>0</v>
      </c>
      <c r="AA347" s="8"/>
      <c r="AC347" s="8"/>
      <c r="AJ347" s="9">
        <f t="shared" si="62"/>
        <v>-1</v>
      </c>
      <c r="AK347" s="7">
        <v>10</v>
      </c>
      <c r="AO347" s="8"/>
      <c r="AQ347" s="31"/>
      <c r="AT347" s="31"/>
      <c r="AU347" s="21">
        <v>1997</v>
      </c>
      <c r="AV347" s="23">
        <f t="shared" si="55"/>
        <v>3.3003780648707024</v>
      </c>
      <c r="BB347" s="18"/>
      <c r="BD347" s="54"/>
      <c r="BF347" s="18"/>
      <c r="BH347" s="18"/>
      <c r="BJ347" s="18"/>
      <c r="BK347" s="18" t="s">
        <v>233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 s="18">
        <v>0</v>
      </c>
      <c r="BS347">
        <v>1</v>
      </c>
      <c r="BT347">
        <v>0</v>
      </c>
      <c r="BU347" s="18">
        <v>0</v>
      </c>
      <c r="BV347" t="s">
        <v>397</v>
      </c>
      <c r="BW347" t="s">
        <v>397</v>
      </c>
      <c r="CB347" s="18"/>
      <c r="CD347" s="18"/>
      <c r="CE347" s="18"/>
      <c r="CH347" s="18"/>
      <c r="CJ347" s="18"/>
      <c r="CU347" s="18"/>
      <c r="CV347" t="s">
        <v>397</v>
      </c>
      <c r="CW347" t="s">
        <v>397</v>
      </c>
      <c r="CX347" t="s">
        <v>397</v>
      </c>
      <c r="CY347" s="25" t="s">
        <v>397</v>
      </c>
    </row>
    <row r="348" spans="1:103" x14ac:dyDescent="0.25">
      <c r="A348">
        <v>350</v>
      </c>
      <c r="B348">
        <v>46</v>
      </c>
      <c r="C348" s="25" t="s">
        <v>51</v>
      </c>
      <c r="D348" s="12">
        <v>8.1</v>
      </c>
      <c r="E348" s="14"/>
      <c r="F348" s="7" t="str">
        <f t="shared" si="56"/>
        <v>X</v>
      </c>
      <c r="G348" s="7">
        <f t="shared" si="57"/>
        <v>8.1</v>
      </c>
      <c r="H348" s="16">
        <f t="shared" si="58"/>
        <v>8.1</v>
      </c>
      <c r="I348" s="11" t="str">
        <f t="shared" si="59"/>
        <v>X</v>
      </c>
      <c r="J348" s="39" t="str">
        <f t="shared" si="60"/>
        <v>X</v>
      </c>
      <c r="K348" s="39" t="str">
        <f t="shared" si="53"/>
        <v>X</v>
      </c>
      <c r="L348" s="39" t="str">
        <f t="shared" si="54"/>
        <v>X</v>
      </c>
      <c r="M348" s="39" t="str">
        <f t="shared" si="61"/>
        <v>X</v>
      </c>
      <c r="N348" s="42">
        <v>1</v>
      </c>
      <c r="O348" s="8">
        <v>0</v>
      </c>
      <c r="P348" s="9">
        <v>0</v>
      </c>
      <c r="Q348" s="9">
        <v>0</v>
      </c>
      <c r="R348" s="8">
        <v>0</v>
      </c>
      <c r="S348" s="9">
        <v>0</v>
      </c>
      <c r="T348" s="9">
        <v>0</v>
      </c>
      <c r="U348" s="8">
        <v>0</v>
      </c>
      <c r="V348" s="9">
        <v>0</v>
      </c>
      <c r="W348" s="9">
        <v>0</v>
      </c>
      <c r="X348" s="9">
        <v>0</v>
      </c>
      <c r="Y348" s="8">
        <v>0</v>
      </c>
      <c r="Z348" s="9">
        <v>0</v>
      </c>
      <c r="AA348" s="8"/>
      <c r="AC348" s="8"/>
      <c r="AJ348" s="9">
        <f t="shared" si="62"/>
        <v>-1</v>
      </c>
      <c r="AK348" s="7">
        <v>10</v>
      </c>
      <c r="AO348" s="8"/>
      <c r="AQ348" s="31"/>
      <c r="AT348" s="31"/>
      <c r="AU348" s="21">
        <v>1998</v>
      </c>
      <c r="AV348" s="23">
        <f t="shared" si="55"/>
        <v>3.3005954838899636</v>
      </c>
      <c r="BB348" s="18"/>
      <c r="BD348" s="54"/>
      <c r="BF348" s="18"/>
      <c r="BH348" s="18"/>
      <c r="BJ348" s="18"/>
      <c r="BK348" s="18" t="s">
        <v>233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 s="18">
        <v>0</v>
      </c>
      <c r="BS348">
        <v>1</v>
      </c>
      <c r="BT348">
        <v>0</v>
      </c>
      <c r="BU348" s="18">
        <v>0</v>
      </c>
      <c r="BV348" t="s">
        <v>397</v>
      </c>
      <c r="BW348" t="s">
        <v>397</v>
      </c>
      <c r="CB348" s="18"/>
      <c r="CD348" s="18"/>
      <c r="CE348" s="18"/>
      <c r="CH348" s="18"/>
      <c r="CJ348" s="18"/>
      <c r="CU348" s="18"/>
      <c r="CV348" t="s">
        <v>397</v>
      </c>
      <c r="CW348" t="s">
        <v>397</v>
      </c>
      <c r="CX348" t="s">
        <v>397</v>
      </c>
      <c r="CY348" s="25" t="s">
        <v>397</v>
      </c>
    </row>
    <row r="349" spans="1:103" x14ac:dyDescent="0.25">
      <c r="A349">
        <v>351</v>
      </c>
      <c r="B349">
        <v>46</v>
      </c>
      <c r="C349" s="25" t="s">
        <v>51</v>
      </c>
      <c r="D349" s="12">
        <v>7.9</v>
      </c>
      <c r="E349" s="14"/>
      <c r="F349" s="7" t="str">
        <f t="shared" si="56"/>
        <v>X</v>
      </c>
      <c r="G349" s="7">
        <f t="shared" si="57"/>
        <v>7.9</v>
      </c>
      <c r="H349" s="16">
        <f t="shared" si="58"/>
        <v>7.9</v>
      </c>
      <c r="I349" s="11" t="str">
        <f t="shared" si="59"/>
        <v>X</v>
      </c>
      <c r="J349" s="39" t="str">
        <f t="shared" si="60"/>
        <v>X</v>
      </c>
      <c r="K349" s="39" t="str">
        <f t="shared" si="53"/>
        <v>X</v>
      </c>
      <c r="L349" s="39" t="str">
        <f t="shared" si="54"/>
        <v>X</v>
      </c>
      <c r="M349" s="39" t="str">
        <f t="shared" si="61"/>
        <v>X</v>
      </c>
      <c r="N349" s="42">
        <v>1</v>
      </c>
      <c r="O349" s="8">
        <v>0</v>
      </c>
      <c r="P349" s="9">
        <v>0</v>
      </c>
      <c r="Q349" s="9">
        <v>0</v>
      </c>
      <c r="R349" s="8">
        <v>0</v>
      </c>
      <c r="S349" s="9">
        <v>0</v>
      </c>
      <c r="T349" s="9">
        <v>0</v>
      </c>
      <c r="U349" s="8">
        <v>0</v>
      </c>
      <c r="V349" s="9">
        <v>0</v>
      </c>
      <c r="W349" s="9">
        <v>0</v>
      </c>
      <c r="X349" s="9">
        <v>0</v>
      </c>
      <c r="Y349" s="8">
        <v>0</v>
      </c>
      <c r="Z349" s="9">
        <v>0</v>
      </c>
      <c r="AA349" s="8"/>
      <c r="AC349" s="8"/>
      <c r="AJ349" s="9">
        <f t="shared" si="62"/>
        <v>-1</v>
      </c>
      <c r="AK349" s="7">
        <v>10</v>
      </c>
      <c r="AO349" s="8"/>
      <c r="AQ349" s="31"/>
      <c r="AT349" s="31"/>
      <c r="AU349" s="21">
        <v>1999</v>
      </c>
      <c r="AV349" s="23">
        <f t="shared" si="55"/>
        <v>3.3008127941181171</v>
      </c>
      <c r="BB349" s="18"/>
      <c r="BD349" s="54"/>
      <c r="BF349" s="18"/>
      <c r="BH349" s="18"/>
      <c r="BJ349" s="18"/>
      <c r="BK349" s="18" t="s">
        <v>233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 s="18">
        <v>0</v>
      </c>
      <c r="BS349">
        <v>1</v>
      </c>
      <c r="BT349">
        <v>0</v>
      </c>
      <c r="BU349" s="18">
        <v>0</v>
      </c>
      <c r="BV349" t="s">
        <v>397</v>
      </c>
      <c r="BW349" t="s">
        <v>397</v>
      </c>
      <c r="CB349" s="18"/>
      <c r="CD349" s="18"/>
      <c r="CE349" s="18"/>
      <c r="CH349" s="18"/>
      <c r="CJ349" s="18"/>
      <c r="CU349" s="18"/>
      <c r="CV349" t="s">
        <v>397</v>
      </c>
      <c r="CW349" t="s">
        <v>397</v>
      </c>
      <c r="CX349" t="s">
        <v>397</v>
      </c>
      <c r="CY349" s="25" t="s">
        <v>397</v>
      </c>
    </row>
    <row r="350" spans="1:103" x14ac:dyDescent="0.25">
      <c r="A350">
        <v>352</v>
      </c>
      <c r="B350">
        <v>46</v>
      </c>
      <c r="C350" s="25" t="s">
        <v>51</v>
      </c>
      <c r="D350" s="12">
        <v>9.1999999999999993</v>
      </c>
      <c r="E350" s="14"/>
      <c r="F350" s="7" t="str">
        <f t="shared" si="56"/>
        <v>X</v>
      </c>
      <c r="G350" s="7">
        <f t="shared" si="57"/>
        <v>9.1999999999999993</v>
      </c>
      <c r="H350" s="16">
        <f t="shared" si="58"/>
        <v>9.1999999999999993</v>
      </c>
      <c r="I350" s="11" t="str">
        <f t="shared" si="59"/>
        <v>X</v>
      </c>
      <c r="J350" s="39" t="str">
        <f t="shared" si="60"/>
        <v>X</v>
      </c>
      <c r="K350" s="39" t="str">
        <f t="shared" si="53"/>
        <v>X</v>
      </c>
      <c r="L350" s="39" t="str">
        <f t="shared" si="54"/>
        <v>X</v>
      </c>
      <c r="M350" s="39" t="str">
        <f t="shared" si="61"/>
        <v>X</v>
      </c>
      <c r="N350" s="42">
        <v>1</v>
      </c>
      <c r="O350" s="8">
        <v>0</v>
      </c>
      <c r="P350" s="9">
        <v>0</v>
      </c>
      <c r="Q350" s="9">
        <v>0</v>
      </c>
      <c r="R350" s="8">
        <v>0</v>
      </c>
      <c r="S350" s="9">
        <v>0</v>
      </c>
      <c r="T350" s="9">
        <v>0</v>
      </c>
      <c r="U350" s="8">
        <v>0</v>
      </c>
      <c r="V350" s="9">
        <v>0</v>
      </c>
      <c r="W350" s="9">
        <v>0</v>
      </c>
      <c r="X350" s="9">
        <v>0</v>
      </c>
      <c r="Y350" s="8">
        <v>0</v>
      </c>
      <c r="Z350" s="9">
        <v>0</v>
      </c>
      <c r="AA350" s="8"/>
      <c r="AC350" s="8"/>
      <c r="AJ350" s="9">
        <f t="shared" si="62"/>
        <v>-1</v>
      </c>
      <c r="AK350" s="7">
        <v>10.199999999999999</v>
      </c>
      <c r="AO350" s="8"/>
      <c r="AQ350" s="31"/>
      <c r="AT350" s="31"/>
      <c r="AU350" s="21">
        <v>2001</v>
      </c>
      <c r="AV350" s="23">
        <f t="shared" si="55"/>
        <v>3.3012470886362113</v>
      </c>
      <c r="BB350" s="18"/>
      <c r="BD350" s="54"/>
      <c r="BF350" s="18"/>
      <c r="BH350" s="18"/>
      <c r="BJ350" s="18"/>
      <c r="BK350" s="18" t="s">
        <v>233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 s="18">
        <v>0</v>
      </c>
      <c r="BS350">
        <v>1</v>
      </c>
      <c r="BT350">
        <v>0</v>
      </c>
      <c r="BU350" s="18">
        <v>0</v>
      </c>
      <c r="BV350" t="s">
        <v>397</v>
      </c>
      <c r="BW350" t="s">
        <v>397</v>
      </c>
      <c r="CB350" s="18"/>
      <c r="CD350" s="18"/>
      <c r="CE350" s="18"/>
      <c r="CH350" s="18"/>
      <c r="CJ350" s="18"/>
      <c r="CU350" s="18"/>
      <c r="CV350" t="s">
        <v>397</v>
      </c>
      <c r="CW350" t="s">
        <v>397</v>
      </c>
      <c r="CX350" t="s">
        <v>397</v>
      </c>
      <c r="CY350" s="25" t="s">
        <v>397</v>
      </c>
    </row>
    <row r="351" spans="1:103" x14ac:dyDescent="0.25">
      <c r="A351">
        <v>353</v>
      </c>
      <c r="B351">
        <v>46</v>
      </c>
      <c r="C351" s="25" t="s">
        <v>51</v>
      </c>
      <c r="D351" s="12">
        <v>10.6</v>
      </c>
      <c r="E351" s="14"/>
      <c r="F351" s="7" t="str">
        <f t="shared" si="56"/>
        <v>X</v>
      </c>
      <c r="G351" s="7">
        <f t="shared" si="57"/>
        <v>10.6</v>
      </c>
      <c r="H351" s="16">
        <f t="shared" si="58"/>
        <v>10.6</v>
      </c>
      <c r="I351" s="11" t="str">
        <f t="shared" si="59"/>
        <v>X</v>
      </c>
      <c r="J351" s="39" t="str">
        <f t="shared" si="60"/>
        <v>X</v>
      </c>
      <c r="K351" s="39" t="str">
        <f t="shared" si="53"/>
        <v>X</v>
      </c>
      <c r="L351" s="39" t="str">
        <f t="shared" si="54"/>
        <v>X</v>
      </c>
      <c r="M351" s="39" t="str">
        <f t="shared" si="61"/>
        <v>X</v>
      </c>
      <c r="N351" s="42">
        <v>1</v>
      </c>
      <c r="O351" s="8">
        <v>0</v>
      </c>
      <c r="P351" s="9">
        <v>0</v>
      </c>
      <c r="Q351" s="9">
        <v>0</v>
      </c>
      <c r="R351" s="8">
        <v>0</v>
      </c>
      <c r="S351" s="9">
        <v>0</v>
      </c>
      <c r="T351" s="9">
        <v>0</v>
      </c>
      <c r="U351" s="8">
        <v>0</v>
      </c>
      <c r="V351" s="9">
        <v>0</v>
      </c>
      <c r="W351" s="9">
        <v>0</v>
      </c>
      <c r="X351" s="9">
        <v>0</v>
      </c>
      <c r="Y351" s="8">
        <v>0</v>
      </c>
      <c r="Z351" s="9">
        <v>0</v>
      </c>
      <c r="AA351" s="8"/>
      <c r="AC351" s="8"/>
      <c r="AJ351" s="9">
        <f t="shared" si="62"/>
        <v>-1</v>
      </c>
      <c r="AK351" s="7">
        <v>10.3</v>
      </c>
      <c r="AO351" s="8"/>
      <c r="AQ351" s="31"/>
      <c r="AT351" s="31"/>
      <c r="AU351" s="21">
        <v>2002</v>
      </c>
      <c r="AV351" s="23">
        <f t="shared" si="55"/>
        <v>3.3014640731433</v>
      </c>
      <c r="BB351" s="18"/>
      <c r="BD351" s="54"/>
      <c r="BF351" s="18"/>
      <c r="BH351" s="18"/>
      <c r="BJ351" s="18"/>
      <c r="BK351" s="18" t="s">
        <v>233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 s="18">
        <v>0</v>
      </c>
      <c r="BS351">
        <v>1</v>
      </c>
      <c r="BT351">
        <v>0</v>
      </c>
      <c r="BU351" s="18">
        <v>0</v>
      </c>
      <c r="BV351" t="s">
        <v>397</v>
      </c>
      <c r="BW351" t="s">
        <v>397</v>
      </c>
      <c r="CB351" s="18"/>
      <c r="CD351" s="18"/>
      <c r="CE351" s="18"/>
      <c r="CH351" s="18"/>
      <c r="CJ351" s="18"/>
      <c r="CU351" s="18"/>
      <c r="CV351" t="s">
        <v>397</v>
      </c>
      <c r="CW351" t="s">
        <v>397</v>
      </c>
      <c r="CX351" t="s">
        <v>397</v>
      </c>
      <c r="CY351" s="25" t="s">
        <v>397</v>
      </c>
    </row>
    <row r="352" spans="1:103" x14ac:dyDescent="0.25">
      <c r="A352">
        <v>354</v>
      </c>
      <c r="B352">
        <v>46</v>
      </c>
      <c r="C352" s="25" t="s">
        <v>51</v>
      </c>
      <c r="D352" s="12">
        <v>2.8</v>
      </c>
      <c r="E352" s="14"/>
      <c r="F352" s="7" t="str">
        <f t="shared" si="56"/>
        <v>X</v>
      </c>
      <c r="G352" s="7">
        <f t="shared" si="57"/>
        <v>2.8</v>
      </c>
      <c r="H352" s="16">
        <f t="shared" si="58"/>
        <v>2.8</v>
      </c>
      <c r="I352" s="11" t="str">
        <f t="shared" si="59"/>
        <v>X</v>
      </c>
      <c r="J352" s="39" t="str">
        <f t="shared" si="60"/>
        <v>X</v>
      </c>
      <c r="K352" s="39" t="str">
        <f t="shared" si="53"/>
        <v>X</v>
      </c>
      <c r="L352" s="39" t="str">
        <f t="shared" si="54"/>
        <v>X</v>
      </c>
      <c r="M352" s="39" t="str">
        <f t="shared" si="61"/>
        <v>X</v>
      </c>
      <c r="N352" s="42">
        <v>1</v>
      </c>
      <c r="O352" s="8">
        <v>0</v>
      </c>
      <c r="P352" s="9">
        <v>0</v>
      </c>
      <c r="Q352" s="9">
        <v>0</v>
      </c>
      <c r="R352" s="8">
        <v>0</v>
      </c>
      <c r="S352" s="9">
        <v>0</v>
      </c>
      <c r="T352" s="9">
        <v>0</v>
      </c>
      <c r="U352" s="8">
        <v>0</v>
      </c>
      <c r="V352" s="9">
        <v>0</v>
      </c>
      <c r="W352" s="9">
        <v>0</v>
      </c>
      <c r="X352" s="9">
        <v>0</v>
      </c>
      <c r="Y352" s="8">
        <v>0</v>
      </c>
      <c r="Z352" s="9">
        <v>0</v>
      </c>
      <c r="AA352" s="8"/>
      <c r="AC352" s="8"/>
      <c r="AJ352" s="9">
        <f t="shared" si="62"/>
        <v>-1</v>
      </c>
      <c r="AK352" s="7">
        <v>9.5</v>
      </c>
      <c r="AO352" s="8"/>
      <c r="AQ352" s="31"/>
      <c r="AT352" s="31"/>
      <c r="AU352" s="21">
        <v>1991</v>
      </c>
      <c r="AV352" s="23">
        <f t="shared" si="55"/>
        <v>3.2990712600274095</v>
      </c>
      <c r="BB352" s="18"/>
      <c r="BD352" s="54"/>
      <c r="BF352" s="18"/>
      <c r="BH352" s="18"/>
      <c r="BJ352" s="18"/>
      <c r="BK352" s="18" t="s">
        <v>243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 s="18">
        <v>0</v>
      </c>
      <c r="BS352">
        <v>1</v>
      </c>
      <c r="BT352">
        <v>0</v>
      </c>
      <c r="BU352" s="18">
        <v>0</v>
      </c>
      <c r="BV352" t="s">
        <v>397</v>
      </c>
      <c r="BW352" t="s">
        <v>397</v>
      </c>
      <c r="CB352" s="18"/>
      <c r="CD352" s="18"/>
      <c r="CE352" s="18"/>
      <c r="CH352" s="18"/>
      <c r="CJ352" s="18"/>
      <c r="CU352" s="18"/>
      <c r="CV352" t="s">
        <v>397</v>
      </c>
      <c r="CW352" t="s">
        <v>397</v>
      </c>
      <c r="CX352" t="s">
        <v>397</v>
      </c>
      <c r="CY352" s="25" t="s">
        <v>397</v>
      </c>
    </row>
    <row r="353" spans="1:103" x14ac:dyDescent="0.25">
      <c r="A353">
        <v>355</v>
      </c>
      <c r="B353">
        <v>46</v>
      </c>
      <c r="C353" s="25" t="s">
        <v>51</v>
      </c>
      <c r="D353" s="12">
        <v>3.8</v>
      </c>
      <c r="E353" s="14"/>
      <c r="F353" s="7" t="str">
        <f t="shared" si="56"/>
        <v>X</v>
      </c>
      <c r="G353" s="7">
        <f t="shared" si="57"/>
        <v>3.8</v>
      </c>
      <c r="H353" s="16">
        <f t="shared" si="58"/>
        <v>3.8</v>
      </c>
      <c r="I353" s="11" t="str">
        <f t="shared" si="59"/>
        <v>X</v>
      </c>
      <c r="J353" s="39" t="str">
        <f t="shared" si="60"/>
        <v>X</v>
      </c>
      <c r="K353" s="39" t="str">
        <f t="shared" si="53"/>
        <v>X</v>
      </c>
      <c r="L353" s="39" t="str">
        <f t="shared" si="54"/>
        <v>X</v>
      </c>
      <c r="M353" s="39" t="str">
        <f t="shared" si="61"/>
        <v>X</v>
      </c>
      <c r="N353" s="42">
        <v>1</v>
      </c>
      <c r="O353" s="8">
        <v>0</v>
      </c>
      <c r="P353" s="9">
        <v>0</v>
      </c>
      <c r="Q353" s="9">
        <v>0</v>
      </c>
      <c r="R353" s="8">
        <v>0</v>
      </c>
      <c r="S353" s="9">
        <v>0</v>
      </c>
      <c r="T353" s="9">
        <v>0</v>
      </c>
      <c r="U353" s="8">
        <v>0</v>
      </c>
      <c r="V353" s="9">
        <v>0</v>
      </c>
      <c r="W353" s="9">
        <v>0</v>
      </c>
      <c r="X353" s="9">
        <v>0</v>
      </c>
      <c r="Y353" s="8">
        <v>0</v>
      </c>
      <c r="Z353" s="9">
        <v>0</v>
      </c>
      <c r="AA353" s="8"/>
      <c r="AC353" s="8"/>
      <c r="AJ353" s="9">
        <f t="shared" si="62"/>
        <v>-1</v>
      </c>
      <c r="AK353" s="7">
        <v>9.6</v>
      </c>
      <c r="AO353" s="8"/>
      <c r="AQ353" s="31"/>
      <c r="AT353" s="31"/>
      <c r="AU353" s="21">
        <v>1992</v>
      </c>
      <c r="AV353" s="23">
        <f t="shared" si="55"/>
        <v>3.2992893340876801</v>
      </c>
      <c r="BB353" s="18"/>
      <c r="BD353" s="54"/>
      <c r="BF353" s="18"/>
      <c r="BH353" s="18"/>
      <c r="BJ353" s="18"/>
      <c r="BK353" s="18" t="s">
        <v>243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 s="18">
        <v>0</v>
      </c>
      <c r="BS353">
        <v>1</v>
      </c>
      <c r="BT353">
        <v>0</v>
      </c>
      <c r="BU353" s="18">
        <v>0</v>
      </c>
      <c r="BV353" t="s">
        <v>397</v>
      </c>
      <c r="BW353" t="s">
        <v>397</v>
      </c>
      <c r="CB353" s="18"/>
      <c r="CD353" s="18"/>
      <c r="CE353" s="18"/>
      <c r="CH353" s="18"/>
      <c r="CJ353" s="18"/>
      <c r="CU353" s="18"/>
      <c r="CV353" t="s">
        <v>397</v>
      </c>
      <c r="CW353" t="s">
        <v>397</v>
      </c>
      <c r="CX353" t="s">
        <v>397</v>
      </c>
      <c r="CY353" s="25" t="s">
        <v>397</v>
      </c>
    </row>
    <row r="354" spans="1:103" x14ac:dyDescent="0.25">
      <c r="A354">
        <v>356</v>
      </c>
      <c r="B354">
        <v>46</v>
      </c>
      <c r="C354" s="25" t="s">
        <v>51</v>
      </c>
      <c r="D354" s="12">
        <v>4.3</v>
      </c>
      <c r="E354" s="14"/>
      <c r="F354" s="7" t="str">
        <f t="shared" si="56"/>
        <v>X</v>
      </c>
      <c r="G354" s="7">
        <f t="shared" si="57"/>
        <v>4.3</v>
      </c>
      <c r="H354" s="16">
        <f t="shared" si="58"/>
        <v>4.3</v>
      </c>
      <c r="I354" s="11" t="str">
        <f t="shared" si="59"/>
        <v>X</v>
      </c>
      <c r="J354" s="39" t="str">
        <f t="shared" si="60"/>
        <v>X</v>
      </c>
      <c r="K354" s="39" t="str">
        <f t="shared" si="53"/>
        <v>X</v>
      </c>
      <c r="L354" s="39" t="str">
        <f t="shared" si="54"/>
        <v>X</v>
      </c>
      <c r="M354" s="39" t="str">
        <f t="shared" si="61"/>
        <v>X</v>
      </c>
      <c r="N354" s="42">
        <v>1</v>
      </c>
      <c r="O354" s="8">
        <v>0</v>
      </c>
      <c r="P354" s="9">
        <v>0</v>
      </c>
      <c r="Q354" s="9">
        <v>0</v>
      </c>
      <c r="R354" s="8">
        <v>0</v>
      </c>
      <c r="S354" s="9">
        <v>0</v>
      </c>
      <c r="T354" s="9">
        <v>0</v>
      </c>
      <c r="U354" s="8">
        <v>0</v>
      </c>
      <c r="V354" s="9">
        <v>0</v>
      </c>
      <c r="W354" s="9">
        <v>0</v>
      </c>
      <c r="X354" s="9">
        <v>0</v>
      </c>
      <c r="Y354" s="8">
        <v>0</v>
      </c>
      <c r="Z354" s="9">
        <v>0</v>
      </c>
      <c r="AA354" s="8"/>
      <c r="AC354" s="8"/>
      <c r="AJ354" s="9">
        <f t="shared" si="62"/>
        <v>-1</v>
      </c>
      <c r="AK354" s="7">
        <v>9.6999999999999993</v>
      </c>
      <c r="AO354" s="8"/>
      <c r="AQ354" s="31"/>
      <c r="AT354" s="31"/>
      <c r="AU354" s="21">
        <v>1993</v>
      </c>
      <c r="AV354" s="23">
        <f t="shared" si="55"/>
        <v>3.2995072987004876</v>
      </c>
      <c r="BB354" s="18"/>
      <c r="BD354" s="54"/>
      <c r="BF354" s="18"/>
      <c r="BH354" s="18"/>
      <c r="BJ354" s="18"/>
      <c r="BK354" s="18" t="s">
        <v>243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 s="18">
        <v>0</v>
      </c>
      <c r="BS354">
        <v>1</v>
      </c>
      <c r="BT354">
        <v>0</v>
      </c>
      <c r="BU354" s="18">
        <v>0</v>
      </c>
      <c r="BV354" t="s">
        <v>397</v>
      </c>
      <c r="BW354" t="s">
        <v>397</v>
      </c>
      <c r="CB354" s="18"/>
      <c r="CD354" s="18"/>
      <c r="CE354" s="18"/>
      <c r="CH354" s="18"/>
      <c r="CJ354" s="18"/>
      <c r="CU354" s="18"/>
      <c r="CV354" t="s">
        <v>397</v>
      </c>
      <c r="CW354" t="s">
        <v>397</v>
      </c>
      <c r="CX354" t="s">
        <v>397</v>
      </c>
      <c r="CY354" s="25" t="s">
        <v>397</v>
      </c>
    </row>
    <row r="355" spans="1:103" x14ac:dyDescent="0.25">
      <c r="A355">
        <v>357</v>
      </c>
      <c r="B355">
        <v>46</v>
      </c>
      <c r="C355" s="25" t="s">
        <v>51</v>
      </c>
      <c r="D355" s="12">
        <v>5.4</v>
      </c>
      <c r="E355" s="14"/>
      <c r="F355" s="7" t="str">
        <f t="shared" si="56"/>
        <v>X</v>
      </c>
      <c r="G355" s="7">
        <f t="shared" si="57"/>
        <v>5.4</v>
      </c>
      <c r="H355" s="16">
        <f t="shared" si="58"/>
        <v>5.4</v>
      </c>
      <c r="I355" s="11" t="str">
        <f t="shared" si="59"/>
        <v>X</v>
      </c>
      <c r="J355" s="39" t="str">
        <f t="shared" si="60"/>
        <v>X</v>
      </c>
      <c r="K355" s="39" t="str">
        <f t="shared" si="53"/>
        <v>X</v>
      </c>
      <c r="L355" s="39" t="str">
        <f t="shared" si="54"/>
        <v>X</v>
      </c>
      <c r="M355" s="39" t="str">
        <f t="shared" si="61"/>
        <v>X</v>
      </c>
      <c r="N355" s="42">
        <v>1</v>
      </c>
      <c r="O355" s="8">
        <v>0</v>
      </c>
      <c r="P355" s="9">
        <v>0</v>
      </c>
      <c r="Q355" s="9">
        <v>0</v>
      </c>
      <c r="R355" s="8">
        <v>0</v>
      </c>
      <c r="S355" s="9">
        <v>0</v>
      </c>
      <c r="T355" s="9">
        <v>0</v>
      </c>
      <c r="U355" s="8">
        <v>0</v>
      </c>
      <c r="V355" s="9">
        <v>0</v>
      </c>
      <c r="W355" s="9">
        <v>0</v>
      </c>
      <c r="X355" s="9">
        <v>0</v>
      </c>
      <c r="Y355" s="8">
        <v>0</v>
      </c>
      <c r="Z355" s="9">
        <v>0</v>
      </c>
      <c r="AA355" s="8"/>
      <c r="AC355" s="8"/>
      <c r="AJ355" s="9">
        <f t="shared" si="62"/>
        <v>-1</v>
      </c>
      <c r="AK355" s="7">
        <v>9.8000000000000007</v>
      </c>
      <c r="AO355" s="8"/>
      <c r="AQ355" s="31"/>
      <c r="AT355" s="31"/>
      <c r="AU355" s="21">
        <v>1994</v>
      </c>
      <c r="AV355" s="23">
        <f t="shared" si="55"/>
        <v>3.2997251539756367</v>
      </c>
      <c r="BB355" s="18"/>
      <c r="BD355" s="54"/>
      <c r="BF355" s="18"/>
      <c r="BH355" s="18"/>
      <c r="BJ355" s="18"/>
      <c r="BK355" s="18" t="s">
        <v>243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 s="18">
        <v>0</v>
      </c>
      <c r="BS355">
        <v>1</v>
      </c>
      <c r="BT355">
        <v>0</v>
      </c>
      <c r="BU355" s="18">
        <v>0</v>
      </c>
      <c r="BV355" t="s">
        <v>397</v>
      </c>
      <c r="BW355" t="s">
        <v>397</v>
      </c>
      <c r="CB355" s="18"/>
      <c r="CD355" s="18"/>
      <c r="CE355" s="18"/>
      <c r="CH355" s="18"/>
      <c r="CJ355" s="18"/>
      <c r="CU355" s="18"/>
      <c r="CV355" t="s">
        <v>397</v>
      </c>
      <c r="CW355" t="s">
        <v>397</v>
      </c>
      <c r="CX355" t="s">
        <v>397</v>
      </c>
      <c r="CY355" s="25" t="s">
        <v>397</v>
      </c>
    </row>
    <row r="356" spans="1:103" x14ac:dyDescent="0.25">
      <c r="A356">
        <v>358</v>
      </c>
      <c r="B356">
        <v>46</v>
      </c>
      <c r="C356" s="25" t="s">
        <v>51</v>
      </c>
      <c r="D356" s="12">
        <v>8.3000000000000007</v>
      </c>
      <c r="E356" s="14"/>
      <c r="F356" s="7" t="str">
        <f t="shared" si="56"/>
        <v>X</v>
      </c>
      <c r="G356" s="7">
        <f t="shared" si="57"/>
        <v>8.3000000000000007</v>
      </c>
      <c r="H356" s="16">
        <f t="shared" si="58"/>
        <v>8.3000000000000007</v>
      </c>
      <c r="I356" s="11" t="str">
        <f t="shared" si="59"/>
        <v>X</v>
      </c>
      <c r="J356" s="39" t="str">
        <f t="shared" si="60"/>
        <v>X</v>
      </c>
      <c r="K356" s="39" t="str">
        <f t="shared" si="53"/>
        <v>X</v>
      </c>
      <c r="L356" s="39" t="str">
        <f t="shared" si="54"/>
        <v>X</v>
      </c>
      <c r="M356" s="39" t="str">
        <f t="shared" si="61"/>
        <v>X</v>
      </c>
      <c r="N356" s="42">
        <v>1</v>
      </c>
      <c r="O356" s="8">
        <v>0</v>
      </c>
      <c r="P356" s="9">
        <v>0</v>
      </c>
      <c r="Q356" s="9">
        <v>0</v>
      </c>
      <c r="R356" s="8">
        <v>0</v>
      </c>
      <c r="S356" s="9">
        <v>0</v>
      </c>
      <c r="T356" s="9">
        <v>0</v>
      </c>
      <c r="U356" s="8">
        <v>0</v>
      </c>
      <c r="V356" s="9">
        <v>0</v>
      </c>
      <c r="W356" s="9">
        <v>0</v>
      </c>
      <c r="X356" s="9">
        <v>0</v>
      </c>
      <c r="Y356" s="8">
        <v>0</v>
      </c>
      <c r="Z356" s="9">
        <v>0</v>
      </c>
      <c r="AA356" s="8"/>
      <c r="AC356" s="8"/>
      <c r="AJ356" s="9">
        <f t="shared" si="62"/>
        <v>-1</v>
      </c>
      <c r="AK356" s="7">
        <v>9.9</v>
      </c>
      <c r="AO356" s="8"/>
      <c r="AQ356" s="31"/>
      <c r="AT356" s="31"/>
      <c r="AU356" s="21">
        <v>1995</v>
      </c>
      <c r="AV356" s="23">
        <f t="shared" si="55"/>
        <v>3.2999429000227671</v>
      </c>
      <c r="BB356" s="18"/>
      <c r="BD356" s="54"/>
      <c r="BF356" s="18"/>
      <c r="BH356" s="18"/>
      <c r="BJ356" s="18"/>
      <c r="BK356" s="18" t="s">
        <v>243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 s="18">
        <v>0</v>
      </c>
      <c r="BS356">
        <v>1</v>
      </c>
      <c r="BT356">
        <v>0</v>
      </c>
      <c r="BU356" s="18">
        <v>0</v>
      </c>
      <c r="BV356" t="s">
        <v>397</v>
      </c>
      <c r="BW356" t="s">
        <v>397</v>
      </c>
      <c r="CB356" s="18"/>
      <c r="CD356" s="18"/>
      <c r="CE356" s="18"/>
      <c r="CH356" s="18"/>
      <c r="CJ356" s="18"/>
      <c r="CU356" s="18"/>
      <c r="CV356" t="s">
        <v>397</v>
      </c>
      <c r="CW356" t="s">
        <v>397</v>
      </c>
      <c r="CX356" t="s">
        <v>397</v>
      </c>
      <c r="CY356" s="25" t="s">
        <v>397</v>
      </c>
    </row>
    <row r="357" spans="1:103" x14ac:dyDescent="0.25">
      <c r="A357">
        <v>359</v>
      </c>
      <c r="B357">
        <v>46</v>
      </c>
      <c r="C357" s="25" t="s">
        <v>51</v>
      </c>
      <c r="D357" s="12">
        <v>7.2</v>
      </c>
      <c r="E357" s="14"/>
      <c r="F357" s="7" t="str">
        <f t="shared" si="56"/>
        <v>X</v>
      </c>
      <c r="G357" s="7">
        <f t="shared" si="57"/>
        <v>7.2</v>
      </c>
      <c r="H357" s="16">
        <f t="shared" si="58"/>
        <v>7.2</v>
      </c>
      <c r="I357" s="11" t="str">
        <f t="shared" si="59"/>
        <v>X</v>
      </c>
      <c r="J357" s="39" t="str">
        <f t="shared" si="60"/>
        <v>X</v>
      </c>
      <c r="K357" s="39" t="str">
        <f t="shared" si="53"/>
        <v>X</v>
      </c>
      <c r="L357" s="39" t="str">
        <f t="shared" si="54"/>
        <v>X</v>
      </c>
      <c r="M357" s="39" t="str">
        <f t="shared" si="61"/>
        <v>X</v>
      </c>
      <c r="N357" s="42">
        <v>1</v>
      </c>
      <c r="O357" s="8">
        <v>0</v>
      </c>
      <c r="P357" s="9">
        <v>0</v>
      </c>
      <c r="Q357" s="9">
        <v>0</v>
      </c>
      <c r="R357" s="8">
        <v>0</v>
      </c>
      <c r="S357" s="9">
        <v>0</v>
      </c>
      <c r="T357" s="9">
        <v>0</v>
      </c>
      <c r="U357" s="8">
        <v>0</v>
      </c>
      <c r="V357" s="9">
        <v>0</v>
      </c>
      <c r="W357" s="9">
        <v>0</v>
      </c>
      <c r="X357" s="9">
        <v>0</v>
      </c>
      <c r="Y357" s="8">
        <v>0</v>
      </c>
      <c r="Z357" s="9">
        <v>0</v>
      </c>
      <c r="AA357" s="8"/>
      <c r="AC357" s="8"/>
      <c r="AJ357" s="9">
        <f t="shared" si="62"/>
        <v>-1</v>
      </c>
      <c r="AK357" s="7">
        <v>10.3</v>
      </c>
      <c r="AO357" s="8"/>
      <c r="AQ357" s="31"/>
      <c r="AT357" s="31"/>
      <c r="AU357" s="21">
        <v>1997</v>
      </c>
      <c r="AV357" s="23">
        <f t="shared" si="55"/>
        <v>3.3003780648707024</v>
      </c>
      <c r="BB357" s="18"/>
      <c r="BD357" s="54"/>
      <c r="BF357" s="18"/>
      <c r="BH357" s="18"/>
      <c r="BJ357" s="18"/>
      <c r="BK357" s="18" t="s">
        <v>243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 s="18">
        <v>0</v>
      </c>
      <c r="BS357">
        <v>1</v>
      </c>
      <c r="BT357">
        <v>0</v>
      </c>
      <c r="BU357" s="18">
        <v>0</v>
      </c>
      <c r="BV357" t="s">
        <v>397</v>
      </c>
      <c r="BW357" t="s">
        <v>397</v>
      </c>
      <c r="CB357" s="18"/>
      <c r="CD357" s="18"/>
      <c r="CE357" s="18"/>
      <c r="CH357" s="18"/>
      <c r="CJ357" s="18"/>
      <c r="CU357" s="18"/>
      <c r="CV357" t="s">
        <v>397</v>
      </c>
      <c r="CW357" t="s">
        <v>397</v>
      </c>
      <c r="CX357" t="s">
        <v>397</v>
      </c>
      <c r="CY357" s="25" t="s">
        <v>397</v>
      </c>
    </row>
    <row r="358" spans="1:103" x14ac:dyDescent="0.25">
      <c r="A358">
        <v>360</v>
      </c>
      <c r="B358">
        <v>46</v>
      </c>
      <c r="C358" s="25" t="s">
        <v>51</v>
      </c>
      <c r="D358" s="12">
        <v>8.3000000000000007</v>
      </c>
      <c r="E358" s="14"/>
      <c r="F358" s="7" t="str">
        <f t="shared" si="56"/>
        <v>X</v>
      </c>
      <c r="G358" s="7">
        <f t="shared" si="57"/>
        <v>8.3000000000000007</v>
      </c>
      <c r="H358" s="16">
        <f t="shared" si="58"/>
        <v>8.3000000000000007</v>
      </c>
      <c r="I358" s="11" t="str">
        <f t="shared" si="59"/>
        <v>X</v>
      </c>
      <c r="J358" s="39" t="str">
        <f t="shared" si="60"/>
        <v>X</v>
      </c>
      <c r="K358" s="39" t="str">
        <f t="shared" si="53"/>
        <v>X</v>
      </c>
      <c r="L358" s="39" t="str">
        <f t="shared" si="54"/>
        <v>X</v>
      </c>
      <c r="M358" s="39" t="str">
        <f t="shared" si="61"/>
        <v>X</v>
      </c>
      <c r="N358" s="42">
        <v>1</v>
      </c>
      <c r="O358" s="8">
        <v>0</v>
      </c>
      <c r="P358" s="9">
        <v>0</v>
      </c>
      <c r="Q358" s="9">
        <v>0</v>
      </c>
      <c r="R358" s="8">
        <v>0</v>
      </c>
      <c r="S358" s="9">
        <v>0</v>
      </c>
      <c r="T358" s="9">
        <v>0</v>
      </c>
      <c r="U358" s="8">
        <v>0</v>
      </c>
      <c r="V358" s="9">
        <v>0</v>
      </c>
      <c r="W358" s="9">
        <v>0</v>
      </c>
      <c r="X358" s="9">
        <v>0</v>
      </c>
      <c r="Y358" s="8">
        <v>0</v>
      </c>
      <c r="Z358" s="9">
        <v>0</v>
      </c>
      <c r="AA358" s="8"/>
      <c r="AC358" s="8"/>
      <c r="AJ358" s="9">
        <f t="shared" si="62"/>
        <v>-1</v>
      </c>
      <c r="AK358" s="7">
        <v>10.7</v>
      </c>
      <c r="AO358" s="8"/>
      <c r="AQ358" s="31"/>
      <c r="AT358" s="31"/>
      <c r="AU358" s="21">
        <v>1999</v>
      </c>
      <c r="AV358" s="23">
        <f t="shared" si="55"/>
        <v>3.3008127941181171</v>
      </c>
      <c r="BB358" s="18"/>
      <c r="BD358" s="54"/>
      <c r="BF358" s="18"/>
      <c r="BH358" s="18"/>
      <c r="BJ358" s="18"/>
      <c r="BK358" s="18" t="s">
        <v>243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 s="18">
        <v>0</v>
      </c>
      <c r="BS358">
        <v>1</v>
      </c>
      <c r="BT358">
        <v>0</v>
      </c>
      <c r="BU358" s="18">
        <v>0</v>
      </c>
      <c r="BV358" t="s">
        <v>397</v>
      </c>
      <c r="BW358" t="s">
        <v>397</v>
      </c>
      <c r="CB358" s="18"/>
      <c r="CD358" s="18"/>
      <c r="CE358" s="18"/>
      <c r="CH358" s="18"/>
      <c r="CJ358" s="18"/>
      <c r="CU358" s="18"/>
      <c r="CV358" t="s">
        <v>397</v>
      </c>
      <c r="CW358" t="s">
        <v>397</v>
      </c>
      <c r="CX358" t="s">
        <v>397</v>
      </c>
      <c r="CY358" s="25" t="s">
        <v>397</v>
      </c>
    </row>
    <row r="359" spans="1:103" x14ac:dyDescent="0.25">
      <c r="A359">
        <v>361</v>
      </c>
      <c r="B359">
        <v>46</v>
      </c>
      <c r="C359" s="25" t="s">
        <v>51</v>
      </c>
      <c r="D359" s="12">
        <v>7.4</v>
      </c>
      <c r="E359" s="14"/>
      <c r="F359" s="7" t="str">
        <f t="shared" si="56"/>
        <v>X</v>
      </c>
      <c r="G359" s="7">
        <f t="shared" si="57"/>
        <v>7.4</v>
      </c>
      <c r="H359" s="16">
        <f t="shared" si="58"/>
        <v>7.4</v>
      </c>
      <c r="I359" s="11" t="str">
        <f t="shared" si="59"/>
        <v>X</v>
      </c>
      <c r="J359" s="39" t="str">
        <f t="shared" si="60"/>
        <v>X</v>
      </c>
      <c r="K359" s="39" t="str">
        <f t="shared" si="53"/>
        <v>X</v>
      </c>
      <c r="L359" s="39" t="str">
        <f t="shared" si="54"/>
        <v>X</v>
      </c>
      <c r="M359" s="39" t="str">
        <f t="shared" si="61"/>
        <v>X</v>
      </c>
      <c r="N359" s="42">
        <v>1</v>
      </c>
      <c r="O359" s="8">
        <v>0</v>
      </c>
      <c r="P359" s="9">
        <v>0</v>
      </c>
      <c r="Q359" s="9">
        <v>0</v>
      </c>
      <c r="R359" s="8">
        <v>0</v>
      </c>
      <c r="S359" s="9">
        <v>0</v>
      </c>
      <c r="T359" s="9">
        <v>0</v>
      </c>
      <c r="U359" s="8">
        <v>0</v>
      </c>
      <c r="V359" s="9">
        <v>0</v>
      </c>
      <c r="W359" s="9">
        <v>0</v>
      </c>
      <c r="X359" s="9">
        <v>0</v>
      </c>
      <c r="Y359" s="8">
        <v>0</v>
      </c>
      <c r="Z359" s="9">
        <v>0</v>
      </c>
      <c r="AA359" s="8"/>
      <c r="AC359" s="8"/>
      <c r="AJ359" s="9">
        <f t="shared" si="62"/>
        <v>-1</v>
      </c>
      <c r="AK359" s="7">
        <v>11</v>
      </c>
      <c r="AO359" s="8"/>
      <c r="AQ359" s="31"/>
      <c r="AT359" s="31"/>
      <c r="AU359" s="21">
        <v>2001</v>
      </c>
      <c r="AV359" s="23">
        <f t="shared" si="55"/>
        <v>3.3012470886362113</v>
      </c>
      <c r="BB359" s="18"/>
      <c r="BD359" s="54"/>
      <c r="BF359" s="18"/>
      <c r="BH359" s="18"/>
      <c r="BJ359" s="18"/>
      <c r="BK359" s="18" t="s">
        <v>243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 s="18">
        <v>0</v>
      </c>
      <c r="BS359">
        <v>1</v>
      </c>
      <c r="BT359">
        <v>0</v>
      </c>
      <c r="BU359" s="18">
        <v>0</v>
      </c>
      <c r="BV359" t="s">
        <v>397</v>
      </c>
      <c r="BW359" t="s">
        <v>397</v>
      </c>
      <c r="CB359" s="18"/>
      <c r="CD359" s="18"/>
      <c r="CE359" s="18"/>
      <c r="CH359" s="18"/>
      <c r="CJ359" s="18"/>
      <c r="CU359" s="18"/>
      <c r="CV359" t="s">
        <v>397</v>
      </c>
      <c r="CW359" t="s">
        <v>397</v>
      </c>
      <c r="CX359" t="s">
        <v>397</v>
      </c>
      <c r="CY359" s="25" t="s">
        <v>397</v>
      </c>
    </row>
    <row r="360" spans="1:103" x14ac:dyDescent="0.25">
      <c r="A360">
        <v>362</v>
      </c>
      <c r="B360">
        <v>46</v>
      </c>
      <c r="C360" s="25" t="s">
        <v>51</v>
      </c>
      <c r="D360" s="12">
        <v>3.1</v>
      </c>
      <c r="E360" s="14"/>
      <c r="F360" s="7" t="str">
        <f t="shared" si="56"/>
        <v>X</v>
      </c>
      <c r="G360" s="7">
        <f t="shared" si="57"/>
        <v>3.1</v>
      </c>
      <c r="H360" s="16">
        <f t="shared" si="58"/>
        <v>3.1</v>
      </c>
      <c r="I360" s="11" t="str">
        <f t="shared" si="59"/>
        <v>X</v>
      </c>
      <c r="J360" s="39" t="str">
        <f t="shared" si="60"/>
        <v>X</v>
      </c>
      <c r="K360" s="39" t="str">
        <f t="shared" si="53"/>
        <v>X</v>
      </c>
      <c r="L360" s="39" t="str">
        <f t="shared" si="54"/>
        <v>X</v>
      </c>
      <c r="M360" s="39" t="str">
        <f t="shared" si="61"/>
        <v>X</v>
      </c>
      <c r="N360" s="42">
        <v>0</v>
      </c>
      <c r="O360" s="8">
        <v>0</v>
      </c>
      <c r="P360" s="9">
        <v>0</v>
      </c>
      <c r="Q360" s="9">
        <v>0</v>
      </c>
      <c r="R360" s="8">
        <v>0</v>
      </c>
      <c r="S360" s="9">
        <v>0</v>
      </c>
      <c r="T360" s="9">
        <v>0</v>
      </c>
      <c r="U360" s="8">
        <v>1</v>
      </c>
      <c r="V360" s="9">
        <v>0</v>
      </c>
      <c r="W360" s="9">
        <v>0</v>
      </c>
      <c r="X360" s="9">
        <v>0</v>
      </c>
      <c r="Y360" s="8">
        <v>0</v>
      </c>
      <c r="Z360" s="9">
        <v>0</v>
      </c>
      <c r="AA360" s="8"/>
      <c r="AC360" s="8"/>
      <c r="AJ360" s="9">
        <f t="shared" si="62"/>
        <v>-1</v>
      </c>
      <c r="AK360" s="7">
        <v>9.5</v>
      </c>
      <c r="AO360" s="8"/>
      <c r="AQ360" s="31"/>
      <c r="AT360" s="31"/>
      <c r="AU360" s="21">
        <v>1991</v>
      </c>
      <c r="AV360" s="23">
        <f t="shared" si="55"/>
        <v>3.2990712600274095</v>
      </c>
      <c r="BB360" s="18"/>
      <c r="BD360" s="54"/>
      <c r="BF360" s="18"/>
      <c r="BH360" s="18"/>
      <c r="BJ360" s="18"/>
      <c r="BK360" s="18" t="s">
        <v>243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 s="18">
        <v>0</v>
      </c>
      <c r="BS360">
        <v>1</v>
      </c>
      <c r="BT360">
        <v>0</v>
      </c>
      <c r="BU360" s="18">
        <v>0</v>
      </c>
      <c r="BV360" t="s">
        <v>397</v>
      </c>
      <c r="BW360" t="s">
        <v>397</v>
      </c>
      <c r="CB360" s="18"/>
      <c r="CD360" s="18"/>
      <c r="CE360" s="18"/>
      <c r="CH360" s="18"/>
      <c r="CJ360" s="18"/>
      <c r="CU360" s="18"/>
      <c r="CV360" t="s">
        <v>397</v>
      </c>
      <c r="CW360" t="s">
        <v>397</v>
      </c>
      <c r="CX360" t="s">
        <v>397</v>
      </c>
      <c r="CY360" s="25" t="s">
        <v>397</v>
      </c>
    </row>
    <row r="361" spans="1:103" x14ac:dyDescent="0.25">
      <c r="A361">
        <v>363</v>
      </c>
      <c r="B361">
        <v>46</v>
      </c>
      <c r="C361" s="25" t="s">
        <v>51</v>
      </c>
      <c r="D361" s="12">
        <v>5.2</v>
      </c>
      <c r="E361" s="14"/>
      <c r="F361" s="7" t="str">
        <f t="shared" si="56"/>
        <v>X</v>
      </c>
      <c r="G361" s="7">
        <f t="shared" si="57"/>
        <v>5.2</v>
      </c>
      <c r="H361" s="16">
        <f t="shared" si="58"/>
        <v>5.2</v>
      </c>
      <c r="I361" s="11" t="str">
        <f t="shared" si="59"/>
        <v>X</v>
      </c>
      <c r="J361" s="39" t="str">
        <f t="shared" si="60"/>
        <v>X</v>
      </c>
      <c r="K361" s="39" t="str">
        <f t="shared" si="53"/>
        <v>X</v>
      </c>
      <c r="L361" s="39" t="str">
        <f t="shared" si="54"/>
        <v>X</v>
      </c>
      <c r="M361" s="39" t="str">
        <f t="shared" si="61"/>
        <v>X</v>
      </c>
      <c r="N361" s="42">
        <v>0</v>
      </c>
      <c r="O361" s="8">
        <v>0</v>
      </c>
      <c r="P361" s="9">
        <v>0</v>
      </c>
      <c r="Q361" s="9">
        <v>0</v>
      </c>
      <c r="R361" s="8">
        <v>0</v>
      </c>
      <c r="S361" s="9">
        <v>0</v>
      </c>
      <c r="T361" s="9">
        <v>0</v>
      </c>
      <c r="U361" s="8">
        <v>1</v>
      </c>
      <c r="V361" s="9">
        <v>0</v>
      </c>
      <c r="W361" s="9">
        <v>0</v>
      </c>
      <c r="X361" s="9">
        <v>0</v>
      </c>
      <c r="Y361" s="8">
        <v>0</v>
      </c>
      <c r="Z361" s="9">
        <v>0</v>
      </c>
      <c r="AA361" s="8"/>
      <c r="AC361" s="8"/>
      <c r="AJ361" s="9">
        <f t="shared" si="62"/>
        <v>-1</v>
      </c>
      <c r="AK361" s="7">
        <v>9.6</v>
      </c>
      <c r="AO361" s="8"/>
      <c r="AQ361" s="31"/>
      <c r="AT361" s="31"/>
      <c r="AU361" s="21">
        <v>1992</v>
      </c>
      <c r="AV361" s="23">
        <f t="shared" si="55"/>
        <v>3.2992893340876801</v>
      </c>
      <c r="BB361" s="18"/>
      <c r="BD361" s="54"/>
      <c r="BF361" s="18"/>
      <c r="BH361" s="18"/>
      <c r="BJ361" s="18"/>
      <c r="BK361" s="18" t="s">
        <v>243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 s="18">
        <v>0</v>
      </c>
      <c r="BS361">
        <v>1</v>
      </c>
      <c r="BT361">
        <v>0</v>
      </c>
      <c r="BU361" s="18">
        <v>0</v>
      </c>
      <c r="BV361" t="s">
        <v>397</v>
      </c>
      <c r="BW361" t="s">
        <v>397</v>
      </c>
      <c r="CB361" s="18"/>
      <c r="CD361" s="18"/>
      <c r="CE361" s="18"/>
      <c r="CH361" s="18"/>
      <c r="CJ361" s="18"/>
      <c r="CU361" s="18"/>
      <c r="CV361" t="s">
        <v>397</v>
      </c>
      <c r="CW361" t="s">
        <v>397</v>
      </c>
      <c r="CX361" t="s">
        <v>397</v>
      </c>
      <c r="CY361" s="25" t="s">
        <v>397</v>
      </c>
    </row>
    <row r="362" spans="1:103" x14ac:dyDescent="0.25">
      <c r="A362">
        <v>364</v>
      </c>
      <c r="B362">
        <v>46</v>
      </c>
      <c r="C362" s="25" t="s">
        <v>51</v>
      </c>
      <c r="D362" s="12">
        <v>6.6</v>
      </c>
      <c r="E362" s="14"/>
      <c r="F362" s="7" t="str">
        <f t="shared" si="56"/>
        <v>X</v>
      </c>
      <c r="G362" s="7">
        <f t="shared" si="57"/>
        <v>6.6</v>
      </c>
      <c r="H362" s="16">
        <f t="shared" si="58"/>
        <v>6.6</v>
      </c>
      <c r="I362" s="11" t="str">
        <f t="shared" si="59"/>
        <v>X</v>
      </c>
      <c r="J362" s="39" t="str">
        <f t="shared" si="60"/>
        <v>X</v>
      </c>
      <c r="K362" s="39" t="str">
        <f t="shared" si="53"/>
        <v>X</v>
      </c>
      <c r="L362" s="39" t="str">
        <f t="shared" si="54"/>
        <v>X</v>
      </c>
      <c r="M362" s="39" t="str">
        <f t="shared" si="61"/>
        <v>X</v>
      </c>
      <c r="N362" s="42">
        <v>0</v>
      </c>
      <c r="O362" s="8">
        <v>0</v>
      </c>
      <c r="P362" s="9">
        <v>0</v>
      </c>
      <c r="Q362" s="9">
        <v>0</v>
      </c>
      <c r="R362" s="8">
        <v>0</v>
      </c>
      <c r="S362" s="9">
        <v>0</v>
      </c>
      <c r="T362" s="9">
        <v>0</v>
      </c>
      <c r="U362" s="8">
        <v>1</v>
      </c>
      <c r="V362" s="9">
        <v>0</v>
      </c>
      <c r="W362" s="9">
        <v>0</v>
      </c>
      <c r="X362" s="9">
        <v>0</v>
      </c>
      <c r="Y362" s="8">
        <v>0</v>
      </c>
      <c r="Z362" s="9">
        <v>0</v>
      </c>
      <c r="AA362" s="8"/>
      <c r="AC362" s="8"/>
      <c r="AJ362" s="9">
        <f t="shared" si="62"/>
        <v>-1</v>
      </c>
      <c r="AK362" s="7">
        <v>9.6999999999999993</v>
      </c>
      <c r="AO362" s="8"/>
      <c r="AQ362" s="31"/>
      <c r="AT362" s="31"/>
      <c r="AU362" s="21">
        <v>1993</v>
      </c>
      <c r="AV362" s="23">
        <f t="shared" si="55"/>
        <v>3.2995072987004876</v>
      </c>
      <c r="BB362" s="18"/>
      <c r="BD362" s="54"/>
      <c r="BF362" s="18"/>
      <c r="BH362" s="18"/>
      <c r="BJ362" s="18"/>
      <c r="BK362" s="18" t="s">
        <v>243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 s="18">
        <v>0</v>
      </c>
      <c r="BS362">
        <v>1</v>
      </c>
      <c r="BT362">
        <v>0</v>
      </c>
      <c r="BU362" s="18">
        <v>0</v>
      </c>
      <c r="BV362" t="s">
        <v>397</v>
      </c>
      <c r="BW362" t="s">
        <v>397</v>
      </c>
      <c r="CB362" s="18"/>
      <c r="CD362" s="18"/>
      <c r="CE362" s="18"/>
      <c r="CH362" s="18"/>
      <c r="CJ362" s="18"/>
      <c r="CU362" s="18"/>
      <c r="CV362" t="s">
        <v>397</v>
      </c>
      <c r="CW362" t="s">
        <v>397</v>
      </c>
      <c r="CX362" t="s">
        <v>397</v>
      </c>
      <c r="CY362" s="25" t="s">
        <v>397</v>
      </c>
    </row>
    <row r="363" spans="1:103" x14ac:dyDescent="0.25">
      <c r="A363">
        <v>365</v>
      </c>
      <c r="B363">
        <v>46</v>
      </c>
      <c r="C363" s="25" t="s">
        <v>51</v>
      </c>
      <c r="D363" s="12">
        <v>6.7</v>
      </c>
      <c r="E363" s="14"/>
      <c r="F363" s="7" t="str">
        <f t="shared" si="56"/>
        <v>X</v>
      </c>
      <c r="G363" s="7">
        <f t="shared" si="57"/>
        <v>6.7</v>
      </c>
      <c r="H363" s="16">
        <f t="shared" si="58"/>
        <v>6.7</v>
      </c>
      <c r="I363" s="11" t="str">
        <f t="shared" si="59"/>
        <v>X</v>
      </c>
      <c r="J363" s="39" t="str">
        <f t="shared" si="60"/>
        <v>X</v>
      </c>
      <c r="K363" s="39" t="str">
        <f t="shared" si="53"/>
        <v>X</v>
      </c>
      <c r="L363" s="39" t="str">
        <f t="shared" si="54"/>
        <v>X</v>
      </c>
      <c r="M363" s="39" t="str">
        <f t="shared" si="61"/>
        <v>X</v>
      </c>
      <c r="N363" s="42">
        <v>0</v>
      </c>
      <c r="O363" s="8">
        <v>0</v>
      </c>
      <c r="P363" s="9">
        <v>0</v>
      </c>
      <c r="Q363" s="9">
        <v>0</v>
      </c>
      <c r="R363" s="8">
        <v>0</v>
      </c>
      <c r="S363" s="9">
        <v>0</v>
      </c>
      <c r="T363" s="9">
        <v>0</v>
      </c>
      <c r="U363" s="8">
        <v>1</v>
      </c>
      <c r="V363" s="9">
        <v>0</v>
      </c>
      <c r="W363" s="9">
        <v>0</v>
      </c>
      <c r="X363" s="9">
        <v>0</v>
      </c>
      <c r="Y363" s="8">
        <v>0</v>
      </c>
      <c r="Z363" s="9">
        <v>0</v>
      </c>
      <c r="AA363" s="8"/>
      <c r="AC363" s="8"/>
      <c r="AJ363" s="9">
        <f t="shared" si="62"/>
        <v>-1</v>
      </c>
      <c r="AK363" s="7">
        <v>9.8000000000000007</v>
      </c>
      <c r="AO363" s="8"/>
      <c r="AQ363" s="31"/>
      <c r="AT363" s="31"/>
      <c r="AU363" s="21">
        <v>1994</v>
      </c>
      <c r="AV363" s="23">
        <f t="shared" si="55"/>
        <v>3.2997251539756367</v>
      </c>
      <c r="BB363" s="18"/>
      <c r="BD363" s="54"/>
      <c r="BF363" s="18"/>
      <c r="BH363" s="18"/>
      <c r="BJ363" s="18"/>
      <c r="BK363" s="18" t="s">
        <v>243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 s="18">
        <v>0</v>
      </c>
      <c r="BS363">
        <v>1</v>
      </c>
      <c r="BT363">
        <v>0</v>
      </c>
      <c r="BU363" s="18">
        <v>0</v>
      </c>
      <c r="BV363" t="s">
        <v>397</v>
      </c>
      <c r="BW363" t="s">
        <v>397</v>
      </c>
      <c r="CB363" s="18"/>
      <c r="CD363" s="18"/>
      <c r="CE363" s="18"/>
      <c r="CH363" s="18"/>
      <c r="CJ363" s="18"/>
      <c r="CU363" s="18"/>
      <c r="CV363" t="s">
        <v>397</v>
      </c>
      <c r="CW363" t="s">
        <v>397</v>
      </c>
      <c r="CX363" t="s">
        <v>397</v>
      </c>
      <c r="CY363" s="25" t="s">
        <v>397</v>
      </c>
    </row>
    <row r="364" spans="1:103" x14ac:dyDescent="0.25">
      <c r="A364">
        <v>366</v>
      </c>
      <c r="B364">
        <v>46</v>
      </c>
      <c r="C364" s="25" t="s">
        <v>51</v>
      </c>
      <c r="D364" s="12">
        <v>5.4</v>
      </c>
      <c r="E364" s="14"/>
      <c r="F364" s="7" t="str">
        <f t="shared" si="56"/>
        <v>X</v>
      </c>
      <c r="G364" s="7">
        <f t="shared" si="57"/>
        <v>5.4</v>
      </c>
      <c r="H364" s="16">
        <f t="shared" si="58"/>
        <v>5.4</v>
      </c>
      <c r="I364" s="11" t="str">
        <f t="shared" si="59"/>
        <v>X</v>
      </c>
      <c r="J364" s="39" t="str">
        <f t="shared" si="60"/>
        <v>X</v>
      </c>
      <c r="K364" s="39" t="str">
        <f t="shared" si="53"/>
        <v>X</v>
      </c>
      <c r="L364" s="39" t="str">
        <f t="shared" si="54"/>
        <v>X</v>
      </c>
      <c r="M364" s="39" t="str">
        <f t="shared" si="61"/>
        <v>X</v>
      </c>
      <c r="N364" s="42">
        <v>0</v>
      </c>
      <c r="O364" s="8">
        <v>0</v>
      </c>
      <c r="P364" s="9">
        <v>0</v>
      </c>
      <c r="Q364" s="9">
        <v>0</v>
      </c>
      <c r="R364" s="8">
        <v>0</v>
      </c>
      <c r="S364" s="9">
        <v>0</v>
      </c>
      <c r="T364" s="9">
        <v>0</v>
      </c>
      <c r="U364" s="8">
        <v>0</v>
      </c>
      <c r="V364" s="9">
        <v>1</v>
      </c>
      <c r="W364" s="9">
        <v>0</v>
      </c>
      <c r="X364" s="9">
        <v>0</v>
      </c>
      <c r="Y364" s="8">
        <v>0</v>
      </c>
      <c r="Z364" s="9">
        <v>0</v>
      </c>
      <c r="AA364" s="8"/>
      <c r="AC364" s="8"/>
      <c r="AJ364" s="9">
        <f t="shared" si="62"/>
        <v>-1</v>
      </c>
      <c r="AK364" s="7">
        <v>9.5</v>
      </c>
      <c r="AO364" s="8"/>
      <c r="AQ364" s="31"/>
      <c r="AT364" s="31"/>
      <c r="AU364" s="21">
        <v>1991</v>
      </c>
      <c r="AV364" s="23">
        <f t="shared" si="55"/>
        <v>3.2990712600274095</v>
      </c>
      <c r="BB364" s="18"/>
      <c r="BD364" s="54"/>
      <c r="BF364" s="18"/>
      <c r="BH364" s="18"/>
      <c r="BJ364" s="18"/>
      <c r="BK364" s="18" t="s">
        <v>243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 s="18">
        <v>0</v>
      </c>
      <c r="BS364">
        <v>1</v>
      </c>
      <c r="BT364">
        <v>0</v>
      </c>
      <c r="BU364" s="18">
        <v>0</v>
      </c>
      <c r="BV364" t="s">
        <v>397</v>
      </c>
      <c r="BW364" t="s">
        <v>397</v>
      </c>
      <c r="CB364" s="18"/>
      <c r="CD364" s="18"/>
      <c r="CE364" s="18"/>
      <c r="CH364" s="18"/>
      <c r="CJ364" s="18"/>
      <c r="CU364" s="18"/>
      <c r="CV364" t="s">
        <v>397</v>
      </c>
      <c r="CW364" t="s">
        <v>397</v>
      </c>
      <c r="CX364" t="s">
        <v>397</v>
      </c>
      <c r="CY364" s="25" t="s">
        <v>397</v>
      </c>
    </row>
    <row r="365" spans="1:103" x14ac:dyDescent="0.25">
      <c r="A365">
        <v>367</v>
      </c>
      <c r="B365">
        <v>46</v>
      </c>
      <c r="C365" s="25" t="s">
        <v>51</v>
      </c>
      <c r="D365" s="12">
        <v>5.4</v>
      </c>
      <c r="E365" s="14"/>
      <c r="F365" s="7" t="str">
        <f t="shared" si="56"/>
        <v>X</v>
      </c>
      <c r="G365" s="7">
        <f t="shared" si="57"/>
        <v>5.4</v>
      </c>
      <c r="H365" s="16">
        <f t="shared" si="58"/>
        <v>5.4</v>
      </c>
      <c r="I365" s="11" t="str">
        <f t="shared" si="59"/>
        <v>X</v>
      </c>
      <c r="J365" s="39" t="str">
        <f t="shared" si="60"/>
        <v>X</v>
      </c>
      <c r="K365" s="39" t="str">
        <f t="shared" si="53"/>
        <v>X</v>
      </c>
      <c r="L365" s="39" t="str">
        <f t="shared" si="54"/>
        <v>X</v>
      </c>
      <c r="M365" s="39" t="str">
        <f t="shared" si="61"/>
        <v>X</v>
      </c>
      <c r="N365" s="42">
        <v>0</v>
      </c>
      <c r="O365" s="8">
        <v>0</v>
      </c>
      <c r="P365" s="9">
        <v>0</v>
      </c>
      <c r="Q365" s="9">
        <v>0</v>
      </c>
      <c r="R365" s="8">
        <v>0</v>
      </c>
      <c r="S365" s="9">
        <v>0</v>
      </c>
      <c r="T365" s="9">
        <v>0</v>
      </c>
      <c r="U365" s="8">
        <v>0</v>
      </c>
      <c r="V365" s="9">
        <v>1</v>
      </c>
      <c r="W365" s="9">
        <v>0</v>
      </c>
      <c r="X365" s="9">
        <v>0</v>
      </c>
      <c r="Y365" s="8">
        <v>0</v>
      </c>
      <c r="Z365" s="9">
        <v>0</v>
      </c>
      <c r="AA365" s="8"/>
      <c r="AC365" s="8"/>
      <c r="AJ365" s="9">
        <f t="shared" si="62"/>
        <v>-1</v>
      </c>
      <c r="AK365" s="7">
        <v>9.6</v>
      </c>
      <c r="AO365" s="8"/>
      <c r="AQ365" s="31"/>
      <c r="AT365" s="31"/>
      <c r="AU365" s="21">
        <v>1992</v>
      </c>
      <c r="AV365" s="23">
        <f t="shared" si="55"/>
        <v>3.2992893340876801</v>
      </c>
      <c r="BB365" s="18"/>
      <c r="BD365" s="54"/>
      <c r="BF365" s="18"/>
      <c r="BH365" s="18"/>
      <c r="BJ365" s="18"/>
      <c r="BK365" s="18" t="s">
        <v>243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 s="18">
        <v>0</v>
      </c>
      <c r="BS365">
        <v>1</v>
      </c>
      <c r="BT365">
        <v>0</v>
      </c>
      <c r="BU365" s="18">
        <v>0</v>
      </c>
      <c r="BV365" t="s">
        <v>397</v>
      </c>
      <c r="BW365" t="s">
        <v>397</v>
      </c>
      <c r="CB365" s="18"/>
      <c r="CD365" s="18"/>
      <c r="CE365" s="18"/>
      <c r="CH365" s="18"/>
      <c r="CJ365" s="18"/>
      <c r="CU365" s="18"/>
      <c r="CV365" t="s">
        <v>397</v>
      </c>
      <c r="CW365" t="s">
        <v>397</v>
      </c>
      <c r="CX365" t="s">
        <v>397</v>
      </c>
      <c r="CY365" s="25" t="s">
        <v>397</v>
      </c>
    </row>
    <row r="366" spans="1:103" x14ac:dyDescent="0.25">
      <c r="A366">
        <v>368</v>
      </c>
      <c r="B366">
        <v>46</v>
      </c>
      <c r="C366" s="25" t="s">
        <v>51</v>
      </c>
      <c r="D366" s="12">
        <v>7.4</v>
      </c>
      <c r="E366" s="14"/>
      <c r="F366" s="7" t="str">
        <f t="shared" si="56"/>
        <v>X</v>
      </c>
      <c r="G366" s="7">
        <f t="shared" si="57"/>
        <v>7.4</v>
      </c>
      <c r="H366" s="16">
        <f t="shared" si="58"/>
        <v>7.4</v>
      </c>
      <c r="I366" s="11" t="str">
        <f t="shared" si="59"/>
        <v>X</v>
      </c>
      <c r="J366" s="39" t="str">
        <f t="shared" si="60"/>
        <v>X</v>
      </c>
      <c r="K366" s="39" t="str">
        <f t="shared" si="53"/>
        <v>X</v>
      </c>
      <c r="L366" s="39" t="str">
        <f t="shared" si="54"/>
        <v>X</v>
      </c>
      <c r="M366" s="39" t="str">
        <f t="shared" si="61"/>
        <v>X</v>
      </c>
      <c r="N366" s="42">
        <v>0</v>
      </c>
      <c r="O366" s="8">
        <v>0</v>
      </c>
      <c r="P366" s="9">
        <v>0</v>
      </c>
      <c r="Q366" s="9">
        <v>0</v>
      </c>
      <c r="R366" s="8">
        <v>0</v>
      </c>
      <c r="S366" s="9">
        <v>0</v>
      </c>
      <c r="T366" s="9">
        <v>0</v>
      </c>
      <c r="U366" s="8">
        <v>0</v>
      </c>
      <c r="V366" s="9">
        <v>1</v>
      </c>
      <c r="W366" s="9">
        <v>0</v>
      </c>
      <c r="X366" s="9">
        <v>0</v>
      </c>
      <c r="Y366" s="8">
        <v>0</v>
      </c>
      <c r="Z366" s="9">
        <v>0</v>
      </c>
      <c r="AA366" s="8"/>
      <c r="AC366" s="8"/>
      <c r="AJ366" s="9">
        <f t="shared" si="62"/>
        <v>-1</v>
      </c>
      <c r="AK366" s="7">
        <v>9.6999999999999993</v>
      </c>
      <c r="AO366" s="8"/>
      <c r="AQ366" s="31"/>
      <c r="AT366" s="31"/>
      <c r="AU366" s="21">
        <v>1993</v>
      </c>
      <c r="AV366" s="23">
        <f t="shared" si="55"/>
        <v>3.2995072987004876</v>
      </c>
      <c r="BB366" s="18"/>
      <c r="BD366" s="54"/>
      <c r="BF366" s="18"/>
      <c r="BH366" s="18"/>
      <c r="BJ366" s="18"/>
      <c r="BK366" s="18" t="s">
        <v>243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 s="18">
        <v>0</v>
      </c>
      <c r="BS366">
        <v>1</v>
      </c>
      <c r="BT366">
        <v>0</v>
      </c>
      <c r="BU366" s="18">
        <v>0</v>
      </c>
      <c r="BV366" t="s">
        <v>397</v>
      </c>
      <c r="BW366" t="s">
        <v>397</v>
      </c>
      <c r="CB366" s="18"/>
      <c r="CD366" s="18"/>
      <c r="CE366" s="18"/>
      <c r="CH366" s="18"/>
      <c r="CJ366" s="18"/>
      <c r="CU366" s="18"/>
      <c r="CV366" t="s">
        <v>397</v>
      </c>
      <c r="CW366" t="s">
        <v>397</v>
      </c>
      <c r="CX366" t="s">
        <v>397</v>
      </c>
      <c r="CY366" s="25" t="s">
        <v>397</v>
      </c>
    </row>
    <row r="367" spans="1:103" x14ac:dyDescent="0.25">
      <c r="A367">
        <v>369</v>
      </c>
      <c r="B367">
        <v>46</v>
      </c>
      <c r="C367" s="25" t="s">
        <v>51</v>
      </c>
      <c r="D367" s="12">
        <v>9.6</v>
      </c>
      <c r="E367" s="14"/>
      <c r="F367" s="7" t="str">
        <f t="shared" si="56"/>
        <v>X</v>
      </c>
      <c r="G367" s="7">
        <f t="shared" si="57"/>
        <v>9.6</v>
      </c>
      <c r="H367" s="16">
        <f t="shared" si="58"/>
        <v>9.6</v>
      </c>
      <c r="I367" s="11" t="str">
        <f t="shared" si="59"/>
        <v>X</v>
      </c>
      <c r="J367" s="39" t="str">
        <f t="shared" si="60"/>
        <v>X</v>
      </c>
      <c r="K367" s="39" t="str">
        <f t="shared" si="53"/>
        <v>X</v>
      </c>
      <c r="L367" s="39" t="str">
        <f t="shared" si="54"/>
        <v>X</v>
      </c>
      <c r="M367" s="39" t="str">
        <f t="shared" si="61"/>
        <v>X</v>
      </c>
      <c r="N367" s="42">
        <v>0</v>
      </c>
      <c r="O367" s="8">
        <v>0</v>
      </c>
      <c r="P367" s="9">
        <v>0</v>
      </c>
      <c r="Q367" s="9">
        <v>0</v>
      </c>
      <c r="R367" s="8">
        <v>0</v>
      </c>
      <c r="S367" s="9">
        <v>0</v>
      </c>
      <c r="T367" s="9">
        <v>0</v>
      </c>
      <c r="U367" s="8">
        <v>0</v>
      </c>
      <c r="V367" s="9">
        <v>1</v>
      </c>
      <c r="W367" s="9">
        <v>0</v>
      </c>
      <c r="X367" s="9">
        <v>0</v>
      </c>
      <c r="Y367" s="8">
        <v>0</v>
      </c>
      <c r="Z367" s="9">
        <v>0</v>
      </c>
      <c r="AA367" s="8"/>
      <c r="AC367" s="8"/>
      <c r="AJ367" s="9">
        <f t="shared" si="62"/>
        <v>-1</v>
      </c>
      <c r="AK367" s="7">
        <v>9.8000000000000007</v>
      </c>
      <c r="AO367" s="8"/>
      <c r="AQ367" s="31"/>
      <c r="AT367" s="31"/>
      <c r="AU367" s="21">
        <v>1994</v>
      </c>
      <c r="AV367" s="23">
        <f t="shared" si="55"/>
        <v>3.2997251539756367</v>
      </c>
      <c r="BB367" s="18"/>
      <c r="BD367" s="54"/>
      <c r="BF367" s="18"/>
      <c r="BH367" s="18"/>
      <c r="BJ367" s="18"/>
      <c r="BK367" s="18" t="s">
        <v>243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 s="18">
        <v>0</v>
      </c>
      <c r="BS367">
        <v>1</v>
      </c>
      <c r="BT367">
        <v>0</v>
      </c>
      <c r="BU367" s="18">
        <v>0</v>
      </c>
      <c r="BV367" t="s">
        <v>397</v>
      </c>
      <c r="BW367" t="s">
        <v>397</v>
      </c>
      <c r="CB367" s="18"/>
      <c r="CD367" s="18"/>
      <c r="CE367" s="18"/>
      <c r="CH367" s="18"/>
      <c r="CJ367" s="18"/>
      <c r="CU367" s="18"/>
      <c r="CV367" t="s">
        <v>397</v>
      </c>
      <c r="CW367" t="s">
        <v>397</v>
      </c>
      <c r="CX367" t="s">
        <v>397</v>
      </c>
      <c r="CY367" s="25" t="s">
        <v>397</v>
      </c>
    </row>
    <row r="368" spans="1:103" x14ac:dyDescent="0.25">
      <c r="A368">
        <v>370</v>
      </c>
      <c r="B368">
        <v>46</v>
      </c>
      <c r="C368" s="25" t="s">
        <v>51</v>
      </c>
      <c r="D368" s="12">
        <v>6.1</v>
      </c>
      <c r="E368" s="14"/>
      <c r="F368" s="7" t="str">
        <f t="shared" si="56"/>
        <v>X</v>
      </c>
      <c r="G368" s="7">
        <f t="shared" si="57"/>
        <v>6.1</v>
      </c>
      <c r="H368" s="16">
        <f t="shared" si="58"/>
        <v>6.1</v>
      </c>
      <c r="I368" s="11" t="str">
        <f t="shared" si="59"/>
        <v>X</v>
      </c>
      <c r="J368" s="39" t="str">
        <f t="shared" si="60"/>
        <v>X</v>
      </c>
      <c r="K368" s="39" t="str">
        <f t="shared" si="53"/>
        <v>X</v>
      </c>
      <c r="L368" s="39" t="str">
        <f t="shared" si="54"/>
        <v>X</v>
      </c>
      <c r="M368" s="39" t="str">
        <f t="shared" si="61"/>
        <v>X</v>
      </c>
      <c r="N368" s="42">
        <v>1</v>
      </c>
      <c r="O368" s="8">
        <v>0</v>
      </c>
      <c r="P368" s="9">
        <v>0</v>
      </c>
      <c r="Q368" s="9">
        <v>0</v>
      </c>
      <c r="R368" s="8">
        <v>0</v>
      </c>
      <c r="S368" s="9">
        <v>0</v>
      </c>
      <c r="T368" s="9">
        <v>0</v>
      </c>
      <c r="U368" s="8">
        <v>0</v>
      </c>
      <c r="V368" s="9">
        <v>0</v>
      </c>
      <c r="W368" s="9">
        <v>0</v>
      </c>
      <c r="X368" s="9">
        <v>0</v>
      </c>
      <c r="Y368" s="8">
        <v>0</v>
      </c>
      <c r="Z368" s="9">
        <v>0</v>
      </c>
      <c r="AA368" s="8"/>
      <c r="AC368" s="8"/>
      <c r="AJ368" s="9">
        <f t="shared" si="62"/>
        <v>-1</v>
      </c>
      <c r="AK368" s="7">
        <v>11.2</v>
      </c>
      <c r="AO368" s="8"/>
      <c r="AQ368" s="31"/>
      <c r="AT368" s="31"/>
      <c r="AU368" s="21">
        <v>1995</v>
      </c>
      <c r="AV368" s="23">
        <f t="shared" si="55"/>
        <v>3.2999429000227671</v>
      </c>
      <c r="BB368" s="18"/>
      <c r="BD368" s="54"/>
      <c r="BF368" s="18"/>
      <c r="BH368" s="18"/>
      <c r="BJ368" s="18"/>
      <c r="BK368" s="18" t="s">
        <v>255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 s="18">
        <v>0</v>
      </c>
      <c r="BS368">
        <v>1</v>
      </c>
      <c r="BT368">
        <v>0</v>
      </c>
      <c r="BU368" s="18">
        <v>0</v>
      </c>
      <c r="BV368" t="s">
        <v>397</v>
      </c>
      <c r="BW368" t="s">
        <v>397</v>
      </c>
      <c r="CB368" s="18"/>
      <c r="CD368" s="18"/>
      <c r="CE368" s="18"/>
      <c r="CH368" s="18"/>
      <c r="CJ368" s="18"/>
      <c r="CU368" s="18"/>
      <c r="CV368" t="s">
        <v>397</v>
      </c>
      <c r="CW368" t="s">
        <v>397</v>
      </c>
      <c r="CX368" t="s">
        <v>397</v>
      </c>
      <c r="CY368" s="25" t="s">
        <v>397</v>
      </c>
    </row>
    <row r="369" spans="1:103" x14ac:dyDescent="0.25">
      <c r="A369">
        <v>371</v>
      </c>
      <c r="B369">
        <v>46</v>
      </c>
      <c r="C369" s="25" t="s">
        <v>51</v>
      </c>
      <c r="D369" s="12">
        <v>6.6</v>
      </c>
      <c r="E369" s="14"/>
      <c r="F369" s="7" t="str">
        <f t="shared" si="56"/>
        <v>X</v>
      </c>
      <c r="G369" s="7">
        <f t="shared" si="57"/>
        <v>6.6</v>
      </c>
      <c r="H369" s="16">
        <f t="shared" si="58"/>
        <v>6.6</v>
      </c>
      <c r="I369" s="11" t="str">
        <f t="shared" si="59"/>
        <v>X</v>
      </c>
      <c r="J369" s="39" t="str">
        <f t="shared" si="60"/>
        <v>X</v>
      </c>
      <c r="K369" s="39" t="str">
        <f t="shared" si="53"/>
        <v>X</v>
      </c>
      <c r="L369" s="39" t="str">
        <f t="shared" si="54"/>
        <v>X</v>
      </c>
      <c r="M369" s="39" t="str">
        <f t="shared" si="61"/>
        <v>X</v>
      </c>
      <c r="N369" s="42">
        <v>1</v>
      </c>
      <c r="O369" s="8">
        <v>0</v>
      </c>
      <c r="P369" s="9">
        <v>0</v>
      </c>
      <c r="Q369" s="9">
        <v>0</v>
      </c>
      <c r="R369" s="8">
        <v>0</v>
      </c>
      <c r="S369" s="9">
        <v>0</v>
      </c>
      <c r="T369" s="9">
        <v>0</v>
      </c>
      <c r="U369" s="8">
        <v>0</v>
      </c>
      <c r="V369" s="9">
        <v>0</v>
      </c>
      <c r="W369" s="9">
        <v>0</v>
      </c>
      <c r="X369" s="9">
        <v>0</v>
      </c>
      <c r="Y369" s="8">
        <v>0</v>
      </c>
      <c r="Z369" s="9">
        <v>0</v>
      </c>
      <c r="AA369" s="8"/>
      <c r="AC369" s="8"/>
      <c r="AJ369" s="9">
        <f t="shared" si="62"/>
        <v>-1</v>
      </c>
      <c r="AK369" s="7">
        <v>11.2</v>
      </c>
      <c r="AO369" s="8"/>
      <c r="AQ369" s="31"/>
      <c r="AT369" s="31"/>
      <c r="AU369" s="21">
        <v>1998</v>
      </c>
      <c r="AV369" s="23">
        <f t="shared" si="55"/>
        <v>3.3005954838899636</v>
      </c>
      <c r="BB369" s="18"/>
      <c r="BD369" s="54"/>
      <c r="BF369" s="18"/>
      <c r="BH369" s="18"/>
      <c r="BJ369" s="18"/>
      <c r="BK369" s="18" t="s">
        <v>255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 s="18">
        <v>0</v>
      </c>
      <c r="BS369">
        <v>1</v>
      </c>
      <c r="BT369">
        <v>0</v>
      </c>
      <c r="BU369" s="18">
        <v>0</v>
      </c>
      <c r="BV369" t="s">
        <v>397</v>
      </c>
      <c r="BW369" t="s">
        <v>397</v>
      </c>
      <c r="CB369" s="18"/>
      <c r="CD369" s="18"/>
      <c r="CE369" s="18"/>
      <c r="CH369" s="18"/>
      <c r="CJ369" s="18"/>
      <c r="CU369" s="18"/>
      <c r="CV369" t="s">
        <v>397</v>
      </c>
      <c r="CW369" t="s">
        <v>397</v>
      </c>
      <c r="CX369" t="s">
        <v>397</v>
      </c>
      <c r="CY369" s="25" t="s">
        <v>397</v>
      </c>
    </row>
    <row r="370" spans="1:103" x14ac:dyDescent="0.25">
      <c r="A370">
        <v>372</v>
      </c>
      <c r="B370">
        <v>46</v>
      </c>
      <c r="C370" s="25" t="s">
        <v>51</v>
      </c>
      <c r="D370" s="12">
        <v>5.9</v>
      </c>
      <c r="E370" s="14"/>
      <c r="F370" s="7" t="str">
        <f t="shared" si="56"/>
        <v>X</v>
      </c>
      <c r="G370" s="7">
        <f t="shared" si="57"/>
        <v>5.9</v>
      </c>
      <c r="H370" s="16">
        <f t="shared" si="58"/>
        <v>5.9</v>
      </c>
      <c r="I370" s="11" t="str">
        <f t="shared" si="59"/>
        <v>X</v>
      </c>
      <c r="J370" s="39" t="str">
        <f t="shared" si="60"/>
        <v>X</v>
      </c>
      <c r="K370" s="39" t="str">
        <f t="shared" si="53"/>
        <v>X</v>
      </c>
      <c r="L370" s="39" t="str">
        <f t="shared" si="54"/>
        <v>X</v>
      </c>
      <c r="M370" s="39" t="str">
        <f t="shared" si="61"/>
        <v>X</v>
      </c>
      <c r="N370" s="42">
        <v>1</v>
      </c>
      <c r="O370" s="8">
        <v>0</v>
      </c>
      <c r="P370" s="9">
        <v>0</v>
      </c>
      <c r="Q370" s="9">
        <v>0</v>
      </c>
      <c r="R370" s="8">
        <v>0</v>
      </c>
      <c r="S370" s="9">
        <v>0</v>
      </c>
      <c r="T370" s="9">
        <v>0</v>
      </c>
      <c r="U370" s="8">
        <v>0</v>
      </c>
      <c r="V370" s="9">
        <v>0</v>
      </c>
      <c r="W370" s="9">
        <v>0</v>
      </c>
      <c r="X370" s="9">
        <v>0</v>
      </c>
      <c r="Y370" s="8">
        <v>0</v>
      </c>
      <c r="Z370" s="9">
        <v>0</v>
      </c>
      <c r="AA370" s="8"/>
      <c r="AC370" s="8"/>
      <c r="AJ370" s="9">
        <f t="shared" si="62"/>
        <v>-1</v>
      </c>
      <c r="AK370" s="7">
        <v>11.2</v>
      </c>
      <c r="AO370" s="8"/>
      <c r="AQ370" s="31"/>
      <c r="AT370" s="31"/>
      <c r="AU370" s="21">
        <v>1999</v>
      </c>
      <c r="AV370" s="23">
        <f t="shared" si="55"/>
        <v>3.3008127941181171</v>
      </c>
      <c r="BB370" s="18"/>
      <c r="BD370" s="54"/>
      <c r="BF370" s="18"/>
      <c r="BH370" s="18"/>
      <c r="BJ370" s="18"/>
      <c r="BK370" s="18" t="s">
        <v>255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 s="18">
        <v>0</v>
      </c>
      <c r="BS370">
        <v>1</v>
      </c>
      <c r="BT370">
        <v>0</v>
      </c>
      <c r="BU370" s="18">
        <v>0</v>
      </c>
      <c r="BV370" t="s">
        <v>397</v>
      </c>
      <c r="BW370" t="s">
        <v>397</v>
      </c>
      <c r="CB370" s="18"/>
      <c r="CD370" s="18"/>
      <c r="CE370" s="18"/>
      <c r="CH370" s="18"/>
      <c r="CJ370" s="18"/>
      <c r="CU370" s="18"/>
      <c r="CV370" t="s">
        <v>397</v>
      </c>
      <c r="CW370" t="s">
        <v>397</v>
      </c>
      <c r="CX370" t="s">
        <v>397</v>
      </c>
      <c r="CY370" s="25" t="s">
        <v>397</v>
      </c>
    </row>
    <row r="371" spans="1:103" x14ac:dyDescent="0.25">
      <c r="A371">
        <v>373</v>
      </c>
      <c r="B371">
        <v>46</v>
      </c>
      <c r="C371" s="25" t="s">
        <v>51</v>
      </c>
      <c r="D371" s="12">
        <v>6.1</v>
      </c>
      <c r="E371" s="14"/>
      <c r="F371" s="7" t="str">
        <f t="shared" si="56"/>
        <v>X</v>
      </c>
      <c r="G371" s="7">
        <f t="shared" si="57"/>
        <v>6.1</v>
      </c>
      <c r="H371" s="16">
        <f t="shared" si="58"/>
        <v>6.1</v>
      </c>
      <c r="I371" s="11" t="str">
        <f t="shared" si="59"/>
        <v>X</v>
      </c>
      <c r="J371" s="39" t="str">
        <f t="shared" si="60"/>
        <v>X</v>
      </c>
      <c r="K371" s="39" t="str">
        <f t="shared" si="53"/>
        <v>X</v>
      </c>
      <c r="L371" s="39" t="str">
        <f t="shared" si="54"/>
        <v>X</v>
      </c>
      <c r="M371" s="39" t="str">
        <f t="shared" si="61"/>
        <v>X</v>
      </c>
      <c r="N371" s="42">
        <v>1</v>
      </c>
      <c r="O371" s="8">
        <v>0</v>
      </c>
      <c r="P371" s="9">
        <v>0</v>
      </c>
      <c r="Q371" s="9">
        <v>0</v>
      </c>
      <c r="R371" s="8">
        <v>0</v>
      </c>
      <c r="S371" s="9">
        <v>0</v>
      </c>
      <c r="T371" s="9">
        <v>0</v>
      </c>
      <c r="U371" s="8">
        <v>0</v>
      </c>
      <c r="V371" s="9">
        <v>0</v>
      </c>
      <c r="W371" s="9">
        <v>0</v>
      </c>
      <c r="X371" s="9">
        <v>0</v>
      </c>
      <c r="Y371" s="8">
        <v>0</v>
      </c>
      <c r="Z371" s="9">
        <v>0</v>
      </c>
      <c r="AA371" s="8"/>
      <c r="AC371" s="8"/>
      <c r="AJ371" s="9">
        <f t="shared" si="62"/>
        <v>-1</v>
      </c>
      <c r="AK371" s="7">
        <v>11.2</v>
      </c>
      <c r="AO371" s="8"/>
      <c r="AQ371" s="31"/>
      <c r="AT371" s="31"/>
      <c r="AU371" s="21">
        <v>2002</v>
      </c>
      <c r="AV371" s="23">
        <f t="shared" si="55"/>
        <v>3.3014640731433</v>
      </c>
      <c r="BB371" s="18"/>
      <c r="BD371" s="54"/>
      <c r="BF371" s="18"/>
      <c r="BH371" s="18"/>
      <c r="BJ371" s="18"/>
      <c r="BK371" s="18" t="s">
        <v>255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 s="18">
        <v>0</v>
      </c>
      <c r="BS371">
        <v>1</v>
      </c>
      <c r="BT371">
        <v>0</v>
      </c>
      <c r="BU371" s="18">
        <v>0</v>
      </c>
      <c r="BV371" t="s">
        <v>397</v>
      </c>
      <c r="BW371" t="s">
        <v>397</v>
      </c>
      <c r="CB371" s="18"/>
      <c r="CD371" s="18"/>
      <c r="CE371" s="18"/>
      <c r="CH371" s="18"/>
      <c r="CJ371" s="18"/>
      <c r="CU371" s="18"/>
      <c r="CV371" t="s">
        <v>397</v>
      </c>
      <c r="CW371" t="s">
        <v>397</v>
      </c>
      <c r="CX371" t="s">
        <v>397</v>
      </c>
      <c r="CY371" s="25" t="s">
        <v>397</v>
      </c>
    </row>
    <row r="372" spans="1:103" x14ac:dyDescent="0.25">
      <c r="A372">
        <v>374</v>
      </c>
      <c r="B372">
        <v>46</v>
      </c>
      <c r="C372" s="25" t="s">
        <v>51</v>
      </c>
      <c r="D372" s="12">
        <v>6.3</v>
      </c>
      <c r="E372" s="14"/>
      <c r="F372" s="7" t="str">
        <f t="shared" si="56"/>
        <v>X</v>
      </c>
      <c r="G372" s="7">
        <f t="shared" si="57"/>
        <v>6.3</v>
      </c>
      <c r="H372" s="16">
        <f t="shared" si="58"/>
        <v>6.3</v>
      </c>
      <c r="I372" s="11" t="str">
        <f t="shared" si="59"/>
        <v>X</v>
      </c>
      <c r="J372" s="39" t="str">
        <f t="shared" si="60"/>
        <v>X</v>
      </c>
      <c r="K372" s="39" t="str">
        <f t="shared" si="53"/>
        <v>X</v>
      </c>
      <c r="L372" s="39" t="str">
        <f t="shared" si="54"/>
        <v>X</v>
      </c>
      <c r="M372" s="39" t="str">
        <f t="shared" si="61"/>
        <v>X</v>
      </c>
      <c r="N372" s="42">
        <v>1</v>
      </c>
      <c r="O372" s="8">
        <v>0</v>
      </c>
      <c r="P372" s="9">
        <v>0</v>
      </c>
      <c r="Q372" s="9">
        <v>0</v>
      </c>
      <c r="R372" s="8">
        <v>0</v>
      </c>
      <c r="S372" s="9">
        <v>0</v>
      </c>
      <c r="T372" s="9">
        <v>0</v>
      </c>
      <c r="U372" s="8">
        <v>0</v>
      </c>
      <c r="V372" s="9">
        <v>0</v>
      </c>
      <c r="W372" s="9">
        <v>0</v>
      </c>
      <c r="X372" s="9">
        <v>0</v>
      </c>
      <c r="Y372" s="8">
        <v>0</v>
      </c>
      <c r="Z372" s="9">
        <v>0</v>
      </c>
      <c r="AA372" s="8"/>
      <c r="AC372" s="8"/>
      <c r="AJ372" s="9">
        <f t="shared" si="62"/>
        <v>-1</v>
      </c>
      <c r="AK372" s="7">
        <v>10.8</v>
      </c>
      <c r="AO372" s="8"/>
      <c r="AQ372" s="31"/>
      <c r="AT372" s="31"/>
      <c r="AU372" s="21">
        <v>1991</v>
      </c>
      <c r="AV372" s="23">
        <f t="shared" si="55"/>
        <v>3.2990712600274095</v>
      </c>
      <c r="BB372" s="18"/>
      <c r="BD372" s="54"/>
      <c r="BF372" s="18"/>
      <c r="BH372" s="18"/>
      <c r="BJ372" s="18"/>
      <c r="BK372" s="18" t="s">
        <v>256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 s="18">
        <v>0</v>
      </c>
      <c r="BS372">
        <v>1</v>
      </c>
      <c r="BT372">
        <v>0</v>
      </c>
      <c r="BU372" s="18">
        <v>0</v>
      </c>
      <c r="BV372" t="s">
        <v>397</v>
      </c>
      <c r="BW372" t="s">
        <v>397</v>
      </c>
      <c r="CB372" s="18"/>
      <c r="CD372" s="18"/>
      <c r="CE372" s="18"/>
      <c r="CH372" s="18"/>
      <c r="CJ372" s="18"/>
      <c r="CU372" s="18"/>
      <c r="CV372" t="s">
        <v>397</v>
      </c>
      <c r="CW372" t="s">
        <v>397</v>
      </c>
      <c r="CX372" t="s">
        <v>397</v>
      </c>
      <c r="CY372" s="25" t="s">
        <v>397</v>
      </c>
    </row>
    <row r="373" spans="1:103" x14ac:dyDescent="0.25">
      <c r="A373">
        <v>375</v>
      </c>
      <c r="B373">
        <v>46</v>
      </c>
      <c r="C373" s="25" t="s">
        <v>51</v>
      </c>
      <c r="D373" s="12">
        <v>5.8</v>
      </c>
      <c r="E373" s="14"/>
      <c r="F373" s="7" t="str">
        <f t="shared" si="56"/>
        <v>X</v>
      </c>
      <c r="G373" s="7">
        <f t="shared" si="57"/>
        <v>5.8</v>
      </c>
      <c r="H373" s="16">
        <f t="shared" si="58"/>
        <v>5.8</v>
      </c>
      <c r="I373" s="11" t="str">
        <f t="shared" si="59"/>
        <v>X</v>
      </c>
      <c r="J373" s="39" t="str">
        <f t="shared" si="60"/>
        <v>X</v>
      </c>
      <c r="K373" s="39" t="str">
        <f t="shared" si="53"/>
        <v>X</v>
      </c>
      <c r="L373" s="39" t="str">
        <f t="shared" si="54"/>
        <v>X</v>
      </c>
      <c r="M373" s="39" t="str">
        <f t="shared" si="61"/>
        <v>X</v>
      </c>
      <c r="N373" s="42">
        <v>1</v>
      </c>
      <c r="O373" s="8">
        <v>0</v>
      </c>
      <c r="P373" s="9">
        <v>0</v>
      </c>
      <c r="Q373" s="9">
        <v>0</v>
      </c>
      <c r="R373" s="8">
        <v>0</v>
      </c>
      <c r="S373" s="9">
        <v>0</v>
      </c>
      <c r="T373" s="9">
        <v>0</v>
      </c>
      <c r="U373" s="8">
        <v>0</v>
      </c>
      <c r="V373" s="9">
        <v>0</v>
      </c>
      <c r="W373" s="9">
        <v>0</v>
      </c>
      <c r="X373" s="9">
        <v>0</v>
      </c>
      <c r="Y373" s="8">
        <v>0</v>
      </c>
      <c r="Z373" s="9">
        <v>0</v>
      </c>
      <c r="AA373" s="8"/>
      <c r="AC373" s="8"/>
      <c r="AJ373" s="9">
        <f t="shared" si="62"/>
        <v>-1</v>
      </c>
      <c r="AK373" s="7">
        <v>10.9</v>
      </c>
      <c r="AO373" s="8"/>
      <c r="AQ373" s="31"/>
      <c r="AT373" s="31"/>
      <c r="AU373" s="21">
        <v>1992</v>
      </c>
      <c r="AV373" s="23">
        <f t="shared" si="55"/>
        <v>3.2992893340876801</v>
      </c>
      <c r="BB373" s="18"/>
      <c r="BD373" s="54"/>
      <c r="BF373" s="18"/>
      <c r="BH373" s="18"/>
      <c r="BJ373" s="18"/>
      <c r="BK373" s="18" t="s">
        <v>256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 s="18">
        <v>0</v>
      </c>
      <c r="BS373">
        <v>1</v>
      </c>
      <c r="BT373">
        <v>0</v>
      </c>
      <c r="BU373" s="18">
        <v>0</v>
      </c>
      <c r="BV373" t="s">
        <v>397</v>
      </c>
      <c r="BW373" t="s">
        <v>397</v>
      </c>
      <c r="CB373" s="18"/>
      <c r="CD373" s="18"/>
      <c r="CE373" s="18"/>
      <c r="CH373" s="18"/>
      <c r="CJ373" s="18"/>
      <c r="CU373" s="18"/>
      <c r="CV373" t="s">
        <v>397</v>
      </c>
      <c r="CW373" t="s">
        <v>397</v>
      </c>
      <c r="CX373" t="s">
        <v>397</v>
      </c>
      <c r="CY373" s="25" t="s">
        <v>397</v>
      </c>
    </row>
    <row r="374" spans="1:103" x14ac:dyDescent="0.25">
      <c r="A374">
        <v>376</v>
      </c>
      <c r="B374">
        <v>46</v>
      </c>
      <c r="C374" s="25" t="s">
        <v>51</v>
      </c>
      <c r="D374" s="12">
        <v>8.8000000000000007</v>
      </c>
      <c r="E374" s="14"/>
      <c r="F374" s="7" t="str">
        <f t="shared" si="56"/>
        <v>X</v>
      </c>
      <c r="G374" s="7">
        <f t="shared" si="57"/>
        <v>8.8000000000000007</v>
      </c>
      <c r="H374" s="16">
        <f t="shared" si="58"/>
        <v>8.8000000000000007</v>
      </c>
      <c r="I374" s="11" t="str">
        <f t="shared" si="59"/>
        <v>X</v>
      </c>
      <c r="J374" s="39" t="str">
        <f t="shared" si="60"/>
        <v>X</v>
      </c>
      <c r="K374" s="39" t="str">
        <f t="shared" si="53"/>
        <v>X</v>
      </c>
      <c r="L374" s="39" t="str">
        <f t="shared" si="54"/>
        <v>X</v>
      </c>
      <c r="M374" s="39" t="str">
        <f t="shared" si="61"/>
        <v>X</v>
      </c>
      <c r="N374" s="42">
        <v>1</v>
      </c>
      <c r="O374" s="8">
        <v>0</v>
      </c>
      <c r="P374" s="9">
        <v>0</v>
      </c>
      <c r="Q374" s="9">
        <v>0</v>
      </c>
      <c r="R374" s="8">
        <v>0</v>
      </c>
      <c r="S374" s="9">
        <v>0</v>
      </c>
      <c r="T374" s="9">
        <v>0</v>
      </c>
      <c r="U374" s="8">
        <v>0</v>
      </c>
      <c r="V374" s="9">
        <v>0</v>
      </c>
      <c r="W374" s="9">
        <v>0</v>
      </c>
      <c r="X374" s="9">
        <v>0</v>
      </c>
      <c r="Y374" s="8">
        <v>0</v>
      </c>
      <c r="Z374" s="9">
        <v>0</v>
      </c>
      <c r="AA374" s="8"/>
      <c r="AC374" s="8"/>
      <c r="AJ374" s="9">
        <f t="shared" si="62"/>
        <v>-1</v>
      </c>
      <c r="AK374" s="7">
        <v>11</v>
      </c>
      <c r="AO374" s="8"/>
      <c r="AQ374" s="31"/>
      <c r="AT374" s="31"/>
      <c r="AU374" s="21">
        <v>1993</v>
      </c>
      <c r="AV374" s="23">
        <f t="shared" si="55"/>
        <v>3.2995072987004876</v>
      </c>
      <c r="BB374" s="18"/>
      <c r="BD374" s="54"/>
      <c r="BF374" s="18"/>
      <c r="BH374" s="18"/>
      <c r="BJ374" s="18"/>
      <c r="BK374" s="18" t="s">
        <v>256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 s="18">
        <v>0</v>
      </c>
      <c r="BS374">
        <v>1</v>
      </c>
      <c r="BT374">
        <v>0</v>
      </c>
      <c r="BU374" s="18">
        <v>0</v>
      </c>
      <c r="BV374" t="s">
        <v>397</v>
      </c>
      <c r="BW374" t="s">
        <v>397</v>
      </c>
      <c r="CB374" s="18"/>
      <c r="CD374" s="18"/>
      <c r="CE374" s="18"/>
      <c r="CH374" s="18"/>
      <c r="CJ374" s="18"/>
      <c r="CU374" s="18"/>
      <c r="CV374" t="s">
        <v>397</v>
      </c>
      <c r="CW374" t="s">
        <v>397</v>
      </c>
      <c r="CX374" t="s">
        <v>397</v>
      </c>
      <c r="CY374" s="25" t="s">
        <v>397</v>
      </c>
    </row>
    <row r="375" spans="1:103" x14ac:dyDescent="0.25">
      <c r="A375">
        <v>377</v>
      </c>
      <c r="B375">
        <v>46</v>
      </c>
      <c r="C375" s="25" t="s">
        <v>51</v>
      </c>
      <c r="D375" s="12">
        <v>9.5</v>
      </c>
      <c r="E375" s="14"/>
      <c r="F375" s="7" t="str">
        <f t="shared" si="56"/>
        <v>X</v>
      </c>
      <c r="G375" s="7">
        <f t="shared" si="57"/>
        <v>9.5</v>
      </c>
      <c r="H375" s="16">
        <f t="shared" si="58"/>
        <v>9.5</v>
      </c>
      <c r="I375" s="11" t="str">
        <f t="shared" si="59"/>
        <v>X</v>
      </c>
      <c r="J375" s="39" t="str">
        <f t="shared" si="60"/>
        <v>X</v>
      </c>
      <c r="K375" s="39" t="str">
        <f t="shared" si="53"/>
        <v>X</v>
      </c>
      <c r="L375" s="39" t="str">
        <f t="shared" si="54"/>
        <v>X</v>
      </c>
      <c r="M375" s="39" t="str">
        <f t="shared" si="61"/>
        <v>X</v>
      </c>
      <c r="N375" s="42">
        <v>1</v>
      </c>
      <c r="O375" s="8">
        <v>0</v>
      </c>
      <c r="P375" s="9">
        <v>0</v>
      </c>
      <c r="Q375" s="9">
        <v>0</v>
      </c>
      <c r="R375" s="8">
        <v>0</v>
      </c>
      <c r="S375" s="9">
        <v>0</v>
      </c>
      <c r="T375" s="9">
        <v>0</v>
      </c>
      <c r="U375" s="8">
        <v>0</v>
      </c>
      <c r="V375" s="9">
        <v>0</v>
      </c>
      <c r="W375" s="9">
        <v>0</v>
      </c>
      <c r="X375" s="9">
        <v>0</v>
      </c>
      <c r="Y375" s="8">
        <v>0</v>
      </c>
      <c r="Z375" s="9">
        <v>0</v>
      </c>
      <c r="AA375" s="8"/>
      <c r="AC375" s="8"/>
      <c r="AJ375" s="9">
        <f t="shared" si="62"/>
        <v>-1</v>
      </c>
      <c r="AK375" s="7">
        <v>11.1</v>
      </c>
      <c r="AO375" s="8"/>
      <c r="AQ375" s="31"/>
      <c r="AT375" s="31"/>
      <c r="AU375" s="21">
        <v>1995</v>
      </c>
      <c r="AV375" s="23">
        <f t="shared" si="55"/>
        <v>3.2999429000227671</v>
      </c>
      <c r="BB375" s="18"/>
      <c r="BD375" s="54"/>
      <c r="BF375" s="18"/>
      <c r="BH375" s="18"/>
      <c r="BJ375" s="18"/>
      <c r="BK375" s="18" t="s">
        <v>256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 s="18">
        <v>0</v>
      </c>
      <c r="BS375">
        <v>1</v>
      </c>
      <c r="BT375">
        <v>0</v>
      </c>
      <c r="BU375" s="18">
        <v>0</v>
      </c>
      <c r="BV375" t="s">
        <v>397</v>
      </c>
      <c r="BW375" t="s">
        <v>397</v>
      </c>
      <c r="CB375" s="18"/>
      <c r="CD375" s="18"/>
      <c r="CE375" s="18"/>
      <c r="CH375" s="18"/>
      <c r="CJ375" s="18"/>
      <c r="CU375" s="18"/>
      <c r="CV375" t="s">
        <v>397</v>
      </c>
      <c r="CW375" t="s">
        <v>397</v>
      </c>
      <c r="CX375" t="s">
        <v>397</v>
      </c>
      <c r="CY375" s="25" t="s">
        <v>397</v>
      </c>
    </row>
    <row r="376" spans="1:103" x14ac:dyDescent="0.25">
      <c r="A376">
        <v>378</v>
      </c>
      <c r="B376">
        <v>46</v>
      </c>
      <c r="C376" s="25" t="s">
        <v>51</v>
      </c>
      <c r="D376" s="12">
        <v>11.7</v>
      </c>
      <c r="E376" s="14"/>
      <c r="F376" s="7" t="str">
        <f t="shared" si="56"/>
        <v>X</v>
      </c>
      <c r="G376" s="7">
        <f t="shared" si="57"/>
        <v>11.7</v>
      </c>
      <c r="H376" s="16">
        <f t="shared" si="58"/>
        <v>11.7</v>
      </c>
      <c r="I376" s="11" t="str">
        <f t="shared" si="59"/>
        <v>X</v>
      </c>
      <c r="J376" s="39" t="str">
        <f t="shared" si="60"/>
        <v>X</v>
      </c>
      <c r="K376" s="39" t="str">
        <f t="shared" si="53"/>
        <v>X</v>
      </c>
      <c r="L376" s="39" t="str">
        <f t="shared" si="54"/>
        <v>X</v>
      </c>
      <c r="M376" s="39" t="str">
        <f t="shared" si="61"/>
        <v>X</v>
      </c>
      <c r="N376" s="42">
        <v>1</v>
      </c>
      <c r="O376" s="8">
        <v>0</v>
      </c>
      <c r="P376" s="9">
        <v>0</v>
      </c>
      <c r="Q376" s="9">
        <v>0</v>
      </c>
      <c r="R376" s="8">
        <v>0</v>
      </c>
      <c r="S376" s="9">
        <v>0</v>
      </c>
      <c r="T376" s="9">
        <v>0</v>
      </c>
      <c r="U376" s="8">
        <v>0</v>
      </c>
      <c r="V376" s="9">
        <v>0</v>
      </c>
      <c r="W376" s="9">
        <v>0</v>
      </c>
      <c r="X376" s="9">
        <v>0</v>
      </c>
      <c r="Y376" s="8">
        <v>0</v>
      </c>
      <c r="Z376" s="9">
        <v>0</v>
      </c>
      <c r="AA376" s="8"/>
      <c r="AC376" s="8"/>
      <c r="AJ376" s="9">
        <f t="shared" si="62"/>
        <v>-1</v>
      </c>
      <c r="AK376" s="7">
        <v>11.1</v>
      </c>
      <c r="AO376" s="8"/>
      <c r="AQ376" s="31"/>
      <c r="AT376" s="31"/>
      <c r="AU376" s="21">
        <v>1996</v>
      </c>
      <c r="AV376" s="23">
        <f t="shared" si="55"/>
        <v>3.3001605369513523</v>
      </c>
      <c r="BB376" s="18"/>
      <c r="BD376" s="54"/>
      <c r="BF376" s="18"/>
      <c r="BH376" s="18"/>
      <c r="BJ376" s="18"/>
      <c r="BK376" s="18" t="s">
        <v>256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 s="18">
        <v>0</v>
      </c>
      <c r="BS376">
        <v>1</v>
      </c>
      <c r="BT376">
        <v>0</v>
      </c>
      <c r="BU376" s="18">
        <v>0</v>
      </c>
      <c r="BV376" t="s">
        <v>397</v>
      </c>
      <c r="BW376" t="s">
        <v>397</v>
      </c>
      <c r="CB376" s="18"/>
      <c r="CD376" s="18"/>
      <c r="CE376" s="18"/>
      <c r="CH376" s="18"/>
      <c r="CJ376" s="18"/>
      <c r="CU376" s="18"/>
      <c r="CV376" t="s">
        <v>397</v>
      </c>
      <c r="CW376" t="s">
        <v>397</v>
      </c>
      <c r="CX376" t="s">
        <v>397</v>
      </c>
      <c r="CY376" s="25" t="s">
        <v>397</v>
      </c>
    </row>
    <row r="377" spans="1:103" x14ac:dyDescent="0.25">
      <c r="A377">
        <v>379</v>
      </c>
      <c r="B377">
        <v>46</v>
      </c>
      <c r="C377" s="25" t="s">
        <v>51</v>
      </c>
      <c r="D377" s="12">
        <v>9.9</v>
      </c>
      <c r="E377" s="14"/>
      <c r="F377" s="7" t="str">
        <f t="shared" si="56"/>
        <v>X</v>
      </c>
      <c r="G377" s="7">
        <f t="shared" si="57"/>
        <v>9.9</v>
      </c>
      <c r="H377" s="16">
        <f t="shared" si="58"/>
        <v>9.9</v>
      </c>
      <c r="I377" s="11" t="str">
        <f t="shared" si="59"/>
        <v>X</v>
      </c>
      <c r="J377" s="39" t="str">
        <f t="shared" si="60"/>
        <v>X</v>
      </c>
      <c r="K377" s="39" t="str">
        <f t="shared" si="53"/>
        <v>X</v>
      </c>
      <c r="L377" s="39" t="str">
        <f t="shared" si="54"/>
        <v>X</v>
      </c>
      <c r="M377" s="39" t="str">
        <f t="shared" si="61"/>
        <v>X</v>
      </c>
      <c r="N377" s="42">
        <v>1</v>
      </c>
      <c r="O377" s="8">
        <v>0</v>
      </c>
      <c r="P377" s="9">
        <v>0</v>
      </c>
      <c r="Q377" s="9">
        <v>0</v>
      </c>
      <c r="R377" s="8">
        <v>0</v>
      </c>
      <c r="S377" s="9">
        <v>0</v>
      </c>
      <c r="T377" s="9">
        <v>0</v>
      </c>
      <c r="U377" s="8">
        <v>0</v>
      </c>
      <c r="V377" s="9">
        <v>0</v>
      </c>
      <c r="W377" s="9">
        <v>0</v>
      </c>
      <c r="X377" s="9">
        <v>0</v>
      </c>
      <c r="Y377" s="8">
        <v>0</v>
      </c>
      <c r="Z377" s="9">
        <v>0</v>
      </c>
      <c r="AA377" s="8"/>
      <c r="AC377" s="8"/>
      <c r="AJ377" s="9">
        <f t="shared" si="62"/>
        <v>-1</v>
      </c>
      <c r="AK377" s="7">
        <v>11.2</v>
      </c>
      <c r="AO377" s="8"/>
      <c r="AQ377" s="31"/>
      <c r="AT377" s="31"/>
      <c r="AU377" s="21">
        <v>1997</v>
      </c>
      <c r="AV377" s="23">
        <f t="shared" si="55"/>
        <v>3.3003780648707024</v>
      </c>
      <c r="BB377" s="18"/>
      <c r="BD377" s="54"/>
      <c r="BF377" s="18"/>
      <c r="BH377" s="18"/>
      <c r="BJ377" s="18"/>
      <c r="BK377" s="18" t="s">
        <v>256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 s="18">
        <v>0</v>
      </c>
      <c r="BS377">
        <v>1</v>
      </c>
      <c r="BT377">
        <v>0</v>
      </c>
      <c r="BU377" s="18">
        <v>0</v>
      </c>
      <c r="BV377" t="s">
        <v>397</v>
      </c>
      <c r="BW377" t="s">
        <v>397</v>
      </c>
      <c r="CB377" s="18"/>
      <c r="CD377" s="18"/>
      <c r="CE377" s="18"/>
      <c r="CH377" s="18"/>
      <c r="CJ377" s="18"/>
      <c r="CU377" s="18"/>
      <c r="CV377" t="s">
        <v>397</v>
      </c>
      <c r="CW377" t="s">
        <v>397</v>
      </c>
      <c r="CX377" t="s">
        <v>397</v>
      </c>
      <c r="CY377" s="25" t="s">
        <v>397</v>
      </c>
    </row>
    <row r="378" spans="1:103" x14ac:dyDescent="0.25">
      <c r="A378">
        <v>380</v>
      </c>
      <c r="B378">
        <v>46</v>
      </c>
      <c r="C378" s="25" t="s">
        <v>51</v>
      </c>
      <c r="D378" s="12">
        <v>8.9</v>
      </c>
      <c r="E378" s="14"/>
      <c r="F378" s="7" t="str">
        <f t="shared" si="56"/>
        <v>X</v>
      </c>
      <c r="G378" s="7">
        <f t="shared" si="57"/>
        <v>8.9</v>
      </c>
      <c r="H378" s="16">
        <f t="shared" si="58"/>
        <v>8.9</v>
      </c>
      <c r="I378" s="11" t="str">
        <f t="shared" si="59"/>
        <v>X</v>
      </c>
      <c r="J378" s="39" t="str">
        <f t="shared" si="60"/>
        <v>X</v>
      </c>
      <c r="K378" s="39" t="str">
        <f t="shared" si="53"/>
        <v>X</v>
      </c>
      <c r="L378" s="39" t="str">
        <f t="shared" si="54"/>
        <v>X</v>
      </c>
      <c r="M378" s="39" t="str">
        <f t="shared" si="61"/>
        <v>X</v>
      </c>
      <c r="N378" s="42">
        <v>1</v>
      </c>
      <c r="O378" s="8">
        <v>0</v>
      </c>
      <c r="P378" s="9">
        <v>0</v>
      </c>
      <c r="Q378" s="9">
        <v>0</v>
      </c>
      <c r="R378" s="8">
        <v>0</v>
      </c>
      <c r="S378" s="9">
        <v>0</v>
      </c>
      <c r="T378" s="9">
        <v>0</v>
      </c>
      <c r="U378" s="8">
        <v>0</v>
      </c>
      <c r="V378" s="9">
        <v>0</v>
      </c>
      <c r="W378" s="9">
        <v>0</v>
      </c>
      <c r="X378" s="9">
        <v>0</v>
      </c>
      <c r="Y378" s="8">
        <v>0</v>
      </c>
      <c r="Z378" s="9">
        <v>0</v>
      </c>
      <c r="AA378" s="8"/>
      <c r="AC378" s="8"/>
      <c r="AJ378" s="9">
        <f t="shared" si="62"/>
        <v>-1</v>
      </c>
      <c r="AK378" s="7">
        <v>11.2</v>
      </c>
      <c r="AO378" s="8"/>
      <c r="AQ378" s="31"/>
      <c r="AT378" s="31"/>
      <c r="AU378" s="21">
        <v>1998</v>
      </c>
      <c r="AV378" s="23">
        <f t="shared" si="55"/>
        <v>3.3005954838899636</v>
      </c>
      <c r="BB378" s="18"/>
      <c r="BD378" s="54"/>
      <c r="BF378" s="18"/>
      <c r="BH378" s="18"/>
      <c r="BJ378" s="18"/>
      <c r="BK378" s="18" t="s">
        <v>256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 s="18">
        <v>0</v>
      </c>
      <c r="BS378">
        <v>1</v>
      </c>
      <c r="BT378">
        <v>0</v>
      </c>
      <c r="BU378" s="18">
        <v>0</v>
      </c>
      <c r="BV378" t="s">
        <v>397</v>
      </c>
      <c r="BW378" t="s">
        <v>397</v>
      </c>
      <c r="CB378" s="18"/>
      <c r="CD378" s="18"/>
      <c r="CE378" s="18"/>
      <c r="CH378" s="18"/>
      <c r="CJ378" s="18"/>
      <c r="CU378" s="18"/>
      <c r="CV378" t="s">
        <v>397</v>
      </c>
      <c r="CW378" t="s">
        <v>397</v>
      </c>
      <c r="CX378" t="s">
        <v>397</v>
      </c>
      <c r="CY378" s="25" t="s">
        <v>397</v>
      </c>
    </row>
    <row r="379" spans="1:103" x14ac:dyDescent="0.25">
      <c r="A379">
        <v>381</v>
      </c>
      <c r="B379">
        <v>46</v>
      </c>
      <c r="C379" s="25" t="s">
        <v>51</v>
      </c>
      <c r="D379" s="12">
        <v>8.1</v>
      </c>
      <c r="E379" s="14"/>
      <c r="F379" s="7" t="str">
        <f t="shared" si="56"/>
        <v>X</v>
      </c>
      <c r="G379" s="7">
        <f t="shared" si="57"/>
        <v>8.1</v>
      </c>
      <c r="H379" s="16">
        <f t="shared" si="58"/>
        <v>8.1</v>
      </c>
      <c r="I379" s="11" t="str">
        <f t="shared" si="59"/>
        <v>X</v>
      </c>
      <c r="J379" s="39" t="str">
        <f t="shared" si="60"/>
        <v>X</v>
      </c>
      <c r="K379" s="39" t="str">
        <f t="shared" si="53"/>
        <v>X</v>
      </c>
      <c r="L379" s="39" t="str">
        <f t="shared" si="54"/>
        <v>X</v>
      </c>
      <c r="M379" s="39" t="str">
        <f t="shared" si="61"/>
        <v>X</v>
      </c>
      <c r="N379" s="42">
        <v>1</v>
      </c>
      <c r="O379" s="8">
        <v>0</v>
      </c>
      <c r="P379" s="9">
        <v>0</v>
      </c>
      <c r="Q379" s="9">
        <v>0</v>
      </c>
      <c r="R379" s="8">
        <v>0</v>
      </c>
      <c r="S379" s="9">
        <v>0</v>
      </c>
      <c r="T379" s="9">
        <v>0</v>
      </c>
      <c r="U379" s="8">
        <v>0</v>
      </c>
      <c r="V379" s="9">
        <v>0</v>
      </c>
      <c r="W379" s="9">
        <v>0</v>
      </c>
      <c r="X379" s="9">
        <v>0</v>
      </c>
      <c r="Y379" s="8">
        <v>0</v>
      </c>
      <c r="Z379" s="9">
        <v>0</v>
      </c>
      <c r="AA379" s="8"/>
      <c r="AC379" s="8"/>
      <c r="AJ379" s="9">
        <f t="shared" si="62"/>
        <v>-1</v>
      </c>
      <c r="AK379" s="7">
        <v>11.3</v>
      </c>
      <c r="AO379" s="8"/>
      <c r="AQ379" s="31"/>
      <c r="AT379" s="31"/>
      <c r="AU379" s="21">
        <v>2000</v>
      </c>
      <c r="AV379" s="23">
        <f t="shared" si="55"/>
        <v>3.3010299956639813</v>
      </c>
      <c r="BB379" s="18"/>
      <c r="BD379" s="54"/>
      <c r="BF379" s="18"/>
      <c r="BH379" s="18"/>
      <c r="BJ379" s="18"/>
      <c r="BK379" s="18" t="s">
        <v>256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 s="18">
        <v>0</v>
      </c>
      <c r="BS379">
        <v>1</v>
      </c>
      <c r="BT379">
        <v>0</v>
      </c>
      <c r="BU379" s="18">
        <v>0</v>
      </c>
      <c r="BV379" t="s">
        <v>397</v>
      </c>
      <c r="BW379" t="s">
        <v>397</v>
      </c>
      <c r="CB379" s="18"/>
      <c r="CD379" s="18"/>
      <c r="CE379" s="18"/>
      <c r="CH379" s="18"/>
      <c r="CJ379" s="18"/>
      <c r="CU379" s="18"/>
      <c r="CV379" t="s">
        <v>397</v>
      </c>
      <c r="CW379" t="s">
        <v>397</v>
      </c>
      <c r="CX379" t="s">
        <v>397</v>
      </c>
      <c r="CY379" s="25" t="s">
        <v>397</v>
      </c>
    </row>
    <row r="380" spans="1:103" x14ac:dyDescent="0.25">
      <c r="A380">
        <v>382</v>
      </c>
      <c r="B380">
        <v>46</v>
      </c>
      <c r="C380" s="25" t="s">
        <v>51</v>
      </c>
      <c r="D380" s="12">
        <v>8.1999999999999993</v>
      </c>
      <c r="E380" s="14"/>
      <c r="F380" s="7" t="str">
        <f t="shared" si="56"/>
        <v>X</v>
      </c>
      <c r="G380" s="7">
        <f t="shared" si="57"/>
        <v>8.1999999999999993</v>
      </c>
      <c r="H380" s="16">
        <f t="shared" si="58"/>
        <v>8.1999999999999993</v>
      </c>
      <c r="I380" s="11" t="str">
        <f t="shared" si="59"/>
        <v>X</v>
      </c>
      <c r="J380" s="39" t="str">
        <f t="shared" si="60"/>
        <v>X</v>
      </c>
      <c r="K380" s="39" t="str">
        <f t="shared" si="53"/>
        <v>X</v>
      </c>
      <c r="L380" s="39" t="str">
        <f t="shared" si="54"/>
        <v>X</v>
      </c>
      <c r="M380" s="39" t="str">
        <f t="shared" si="61"/>
        <v>X</v>
      </c>
      <c r="N380" s="42">
        <v>1</v>
      </c>
      <c r="O380" s="8">
        <v>0</v>
      </c>
      <c r="P380" s="9">
        <v>0</v>
      </c>
      <c r="Q380" s="9">
        <v>0</v>
      </c>
      <c r="R380" s="8">
        <v>0</v>
      </c>
      <c r="S380" s="9">
        <v>0</v>
      </c>
      <c r="T380" s="9">
        <v>0</v>
      </c>
      <c r="U380" s="8">
        <v>0</v>
      </c>
      <c r="V380" s="9">
        <v>0</v>
      </c>
      <c r="W380" s="9">
        <v>0</v>
      </c>
      <c r="X380" s="9">
        <v>0</v>
      </c>
      <c r="Y380" s="8">
        <v>0</v>
      </c>
      <c r="Z380" s="9">
        <v>0</v>
      </c>
      <c r="AA380" s="8"/>
      <c r="AC380" s="8"/>
      <c r="AJ380" s="9">
        <f t="shared" si="62"/>
        <v>-1</v>
      </c>
      <c r="AK380" s="7">
        <v>11.4</v>
      </c>
      <c r="AO380" s="8"/>
      <c r="AQ380" s="31"/>
      <c r="AT380" s="31"/>
      <c r="AU380" s="21">
        <v>2002</v>
      </c>
      <c r="AV380" s="23">
        <f t="shared" si="55"/>
        <v>3.3014640731433</v>
      </c>
      <c r="BB380" s="18"/>
      <c r="BD380" s="54"/>
      <c r="BF380" s="18"/>
      <c r="BH380" s="18"/>
      <c r="BJ380" s="18"/>
      <c r="BK380" s="18" t="s">
        <v>256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 s="18">
        <v>0</v>
      </c>
      <c r="BS380">
        <v>1</v>
      </c>
      <c r="BT380">
        <v>0</v>
      </c>
      <c r="BU380" s="18">
        <v>0</v>
      </c>
      <c r="BV380" t="s">
        <v>397</v>
      </c>
      <c r="BW380" t="s">
        <v>397</v>
      </c>
      <c r="CB380" s="18"/>
      <c r="CD380" s="18"/>
      <c r="CE380" s="18"/>
      <c r="CH380" s="18"/>
      <c r="CJ380" s="18"/>
      <c r="CU380" s="18"/>
      <c r="CV380" t="s">
        <v>397</v>
      </c>
      <c r="CW380" t="s">
        <v>397</v>
      </c>
      <c r="CX380" t="s">
        <v>397</v>
      </c>
      <c r="CY380" s="25" t="s">
        <v>397</v>
      </c>
    </row>
    <row r="381" spans="1:103" x14ac:dyDescent="0.25">
      <c r="A381">
        <v>383</v>
      </c>
      <c r="B381">
        <v>47</v>
      </c>
      <c r="C381" s="25" t="s">
        <v>142</v>
      </c>
      <c r="D381" s="12">
        <v>10</v>
      </c>
      <c r="E381" s="14"/>
      <c r="F381" s="7" t="str">
        <f t="shared" si="56"/>
        <v>X</v>
      </c>
      <c r="G381" s="7">
        <f t="shared" si="57"/>
        <v>10</v>
      </c>
      <c r="H381" s="16">
        <f t="shared" si="58"/>
        <v>10</v>
      </c>
      <c r="I381" s="11" t="str">
        <f t="shared" si="59"/>
        <v>X</v>
      </c>
      <c r="J381" s="39" t="str">
        <f t="shared" si="60"/>
        <v>X</v>
      </c>
      <c r="K381" s="39" t="str">
        <f t="shared" si="53"/>
        <v>X</v>
      </c>
      <c r="L381" s="39" t="str">
        <f t="shared" si="54"/>
        <v>X</v>
      </c>
      <c r="M381" s="39" t="str">
        <f t="shared" si="61"/>
        <v>X</v>
      </c>
      <c r="N381" s="42">
        <v>1</v>
      </c>
      <c r="O381" s="8">
        <v>0</v>
      </c>
      <c r="P381" s="9">
        <v>0</v>
      </c>
      <c r="Q381" s="9">
        <v>0</v>
      </c>
      <c r="R381" s="8">
        <v>0</v>
      </c>
      <c r="S381" s="9">
        <v>0</v>
      </c>
      <c r="T381" s="9">
        <v>0</v>
      </c>
      <c r="U381" s="8">
        <v>0</v>
      </c>
      <c r="V381" s="9">
        <v>0</v>
      </c>
      <c r="W381" s="9">
        <v>0</v>
      </c>
      <c r="X381" s="9">
        <v>0</v>
      </c>
      <c r="Y381" s="8">
        <v>0</v>
      </c>
      <c r="Z381" s="9">
        <v>0</v>
      </c>
      <c r="AA381" s="8"/>
      <c r="AC381" s="8"/>
      <c r="AJ381" s="9">
        <f t="shared" si="62"/>
        <v>-1</v>
      </c>
      <c r="AK381" s="7">
        <v>9.4</v>
      </c>
      <c r="AO381" s="8"/>
      <c r="AQ381" s="31"/>
      <c r="AT381" s="31"/>
      <c r="AU381" s="21">
        <v>1992</v>
      </c>
      <c r="AV381" s="23">
        <f t="shared" si="55"/>
        <v>3.2992893340876801</v>
      </c>
      <c r="BB381" s="18"/>
      <c r="BD381" s="54"/>
      <c r="BF381" s="18"/>
      <c r="BH381" s="18"/>
      <c r="BJ381" s="18"/>
      <c r="BK381" s="18" t="s">
        <v>141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 s="18">
        <v>0</v>
      </c>
      <c r="BS381">
        <v>1</v>
      </c>
      <c r="BT381">
        <v>0</v>
      </c>
      <c r="BU381" s="18">
        <v>0</v>
      </c>
      <c r="BV381" t="s">
        <v>397</v>
      </c>
      <c r="BW381" t="s">
        <v>397</v>
      </c>
      <c r="CB381" s="18"/>
      <c r="CD381" s="18"/>
      <c r="CE381" s="18"/>
      <c r="CH381" s="18"/>
      <c r="CJ381" s="18"/>
      <c r="CU381" s="18"/>
      <c r="CV381" t="s">
        <v>397</v>
      </c>
      <c r="CW381" t="s">
        <v>397</v>
      </c>
      <c r="CX381" t="s">
        <v>397</v>
      </c>
      <c r="CY381" s="25" t="s">
        <v>397</v>
      </c>
    </row>
    <row r="382" spans="1:103" x14ac:dyDescent="0.25">
      <c r="A382">
        <v>384</v>
      </c>
      <c r="B382">
        <v>47</v>
      </c>
      <c r="C382" s="25" t="s">
        <v>142</v>
      </c>
      <c r="D382" s="12">
        <v>9.1</v>
      </c>
      <c r="E382" s="14"/>
      <c r="F382" s="7" t="str">
        <f t="shared" si="56"/>
        <v>X</v>
      </c>
      <c r="G382" s="7">
        <f t="shared" si="57"/>
        <v>9.1</v>
      </c>
      <c r="H382" s="16">
        <f t="shared" si="58"/>
        <v>9.1</v>
      </c>
      <c r="I382" s="11" t="str">
        <f t="shared" si="59"/>
        <v>X</v>
      </c>
      <c r="J382" s="39" t="str">
        <f t="shared" si="60"/>
        <v>X</v>
      </c>
      <c r="K382" s="39" t="str">
        <f t="shared" si="53"/>
        <v>X</v>
      </c>
      <c r="L382" s="39" t="str">
        <f t="shared" si="54"/>
        <v>X</v>
      </c>
      <c r="M382" s="39" t="str">
        <f t="shared" si="61"/>
        <v>X</v>
      </c>
      <c r="N382" s="42">
        <v>0</v>
      </c>
      <c r="O382" s="8">
        <v>0</v>
      </c>
      <c r="P382" s="9">
        <v>0</v>
      </c>
      <c r="Q382" s="9">
        <v>0</v>
      </c>
      <c r="R382" s="8">
        <v>0</v>
      </c>
      <c r="S382" s="9">
        <v>0</v>
      </c>
      <c r="T382" s="9">
        <v>0</v>
      </c>
      <c r="U382" s="8">
        <v>1</v>
      </c>
      <c r="V382" s="9">
        <v>0</v>
      </c>
      <c r="W382" s="9">
        <v>0</v>
      </c>
      <c r="X382" s="9">
        <v>0</v>
      </c>
      <c r="Y382" s="8">
        <v>0</v>
      </c>
      <c r="Z382" s="9">
        <v>0</v>
      </c>
      <c r="AA382" s="8"/>
      <c r="AC382" s="8"/>
      <c r="AJ382" s="9">
        <f t="shared" si="62"/>
        <v>-1</v>
      </c>
      <c r="AK382" s="7">
        <v>9.4</v>
      </c>
      <c r="AO382" s="8"/>
      <c r="AQ382" s="31"/>
      <c r="AT382" s="31"/>
      <c r="AU382" s="21">
        <v>1992</v>
      </c>
      <c r="AV382" s="23">
        <f t="shared" si="55"/>
        <v>3.2992893340876801</v>
      </c>
      <c r="BB382" s="18"/>
      <c r="BD382" s="54"/>
      <c r="BF382" s="18"/>
      <c r="BH382" s="18"/>
      <c r="BJ382" s="18"/>
      <c r="BK382" s="18" t="s">
        <v>141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 s="18">
        <v>0</v>
      </c>
      <c r="BS382">
        <v>1</v>
      </c>
      <c r="BT382">
        <v>0</v>
      </c>
      <c r="BU382" s="18">
        <v>0</v>
      </c>
      <c r="BV382" t="s">
        <v>397</v>
      </c>
      <c r="BW382" t="s">
        <v>397</v>
      </c>
      <c r="CB382" s="18"/>
      <c r="CD382" s="18"/>
      <c r="CE382" s="18"/>
      <c r="CH382" s="18"/>
      <c r="CJ382" s="18"/>
      <c r="CU382" s="18"/>
      <c r="CV382" t="s">
        <v>397</v>
      </c>
      <c r="CW382" t="s">
        <v>397</v>
      </c>
      <c r="CX382" t="s">
        <v>397</v>
      </c>
      <c r="CY382" s="25" t="s">
        <v>397</v>
      </c>
    </row>
    <row r="383" spans="1:103" x14ac:dyDescent="0.25">
      <c r="A383">
        <v>385</v>
      </c>
      <c r="B383">
        <v>47</v>
      </c>
      <c r="C383" s="25" t="s">
        <v>142</v>
      </c>
      <c r="D383" s="12">
        <v>9.6</v>
      </c>
      <c r="E383" s="14"/>
      <c r="F383" s="7" t="str">
        <f t="shared" si="56"/>
        <v>X</v>
      </c>
      <c r="G383" s="7">
        <f t="shared" si="57"/>
        <v>9.6</v>
      </c>
      <c r="H383" s="16">
        <f t="shared" si="58"/>
        <v>9.6</v>
      </c>
      <c r="I383" s="11" t="str">
        <f t="shared" si="59"/>
        <v>X</v>
      </c>
      <c r="J383" s="39" t="str">
        <f t="shared" si="60"/>
        <v>X</v>
      </c>
      <c r="K383" s="39" t="str">
        <f t="shared" si="53"/>
        <v>X</v>
      </c>
      <c r="L383" s="39" t="str">
        <f t="shared" si="54"/>
        <v>X</v>
      </c>
      <c r="M383" s="39" t="str">
        <f t="shared" si="61"/>
        <v>X</v>
      </c>
      <c r="N383" s="42">
        <v>0</v>
      </c>
      <c r="O383" s="8">
        <v>0</v>
      </c>
      <c r="P383" s="9">
        <v>0</v>
      </c>
      <c r="Q383" s="9">
        <v>0</v>
      </c>
      <c r="R383" s="8">
        <v>0</v>
      </c>
      <c r="S383" s="9">
        <v>0</v>
      </c>
      <c r="T383" s="9">
        <v>0</v>
      </c>
      <c r="U383" s="8">
        <v>0</v>
      </c>
      <c r="V383" s="9">
        <v>1</v>
      </c>
      <c r="W383" s="9">
        <v>0</v>
      </c>
      <c r="X383" s="9">
        <v>0</v>
      </c>
      <c r="Y383" s="8">
        <v>0</v>
      </c>
      <c r="Z383" s="9">
        <v>0</v>
      </c>
      <c r="AA383" s="8"/>
      <c r="AC383" s="8"/>
      <c r="AJ383" s="9">
        <f t="shared" si="62"/>
        <v>-1</v>
      </c>
      <c r="AK383" s="7">
        <v>9.4</v>
      </c>
      <c r="AO383" s="8"/>
      <c r="AQ383" s="31"/>
      <c r="AT383" s="31"/>
      <c r="AU383" s="21">
        <v>1992</v>
      </c>
      <c r="AV383" s="23">
        <f t="shared" si="55"/>
        <v>3.2992893340876801</v>
      </c>
      <c r="BB383" s="18"/>
      <c r="BD383" s="54"/>
      <c r="BF383" s="18"/>
      <c r="BH383" s="18"/>
      <c r="BJ383" s="18"/>
      <c r="BK383" s="18" t="s">
        <v>141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 s="18">
        <v>0</v>
      </c>
      <c r="BS383">
        <v>1</v>
      </c>
      <c r="BT383">
        <v>0</v>
      </c>
      <c r="BU383" s="18">
        <v>0</v>
      </c>
      <c r="BV383" t="s">
        <v>397</v>
      </c>
      <c r="BW383" t="s">
        <v>397</v>
      </c>
      <c r="CB383" s="18"/>
      <c r="CD383" s="18"/>
      <c r="CE383" s="18"/>
      <c r="CH383" s="18"/>
      <c r="CJ383" s="18"/>
      <c r="CU383" s="18"/>
      <c r="CV383" t="s">
        <v>397</v>
      </c>
      <c r="CW383" t="s">
        <v>397</v>
      </c>
      <c r="CX383" t="s">
        <v>397</v>
      </c>
      <c r="CY383" s="25" t="s">
        <v>397</v>
      </c>
    </row>
    <row r="384" spans="1:103" x14ac:dyDescent="0.25">
      <c r="A384">
        <v>386</v>
      </c>
      <c r="B384">
        <v>48</v>
      </c>
      <c r="C384" s="25" t="s">
        <v>245</v>
      </c>
      <c r="D384" s="12">
        <v>8.1</v>
      </c>
      <c r="E384" s="14"/>
      <c r="F384" s="7" t="str">
        <f t="shared" si="56"/>
        <v>X</v>
      </c>
      <c r="G384" s="7">
        <f t="shared" si="57"/>
        <v>8.1</v>
      </c>
      <c r="H384" s="16">
        <f t="shared" si="58"/>
        <v>8.1</v>
      </c>
      <c r="I384" s="11" t="str">
        <f t="shared" si="59"/>
        <v>X</v>
      </c>
      <c r="J384" s="39" t="str">
        <f t="shared" si="60"/>
        <v>X</v>
      </c>
      <c r="K384" s="39" t="str">
        <f t="shared" si="53"/>
        <v>X</v>
      </c>
      <c r="L384" s="39" t="str">
        <f t="shared" si="54"/>
        <v>X</v>
      </c>
      <c r="M384" s="39" t="str">
        <f t="shared" si="61"/>
        <v>X</v>
      </c>
      <c r="N384" s="42">
        <v>1</v>
      </c>
      <c r="O384" s="8">
        <v>0</v>
      </c>
      <c r="P384" s="9">
        <v>0</v>
      </c>
      <c r="Q384" s="9">
        <v>0</v>
      </c>
      <c r="R384" s="8">
        <v>0</v>
      </c>
      <c r="S384" s="9">
        <v>0</v>
      </c>
      <c r="T384" s="9">
        <v>0</v>
      </c>
      <c r="U384" s="8">
        <v>0</v>
      </c>
      <c r="V384" s="9">
        <v>0</v>
      </c>
      <c r="W384" s="9">
        <v>0</v>
      </c>
      <c r="X384" s="9">
        <v>0</v>
      </c>
      <c r="Y384" s="8">
        <v>0</v>
      </c>
      <c r="Z384" s="9">
        <v>0</v>
      </c>
      <c r="AA384" s="8"/>
      <c r="AC384" s="8"/>
      <c r="AJ384" s="9">
        <f t="shared" si="62"/>
        <v>-1</v>
      </c>
      <c r="AK384" s="7">
        <v>10.1</v>
      </c>
      <c r="AO384" s="8"/>
      <c r="AQ384" s="31"/>
      <c r="AT384" s="31"/>
      <c r="AU384" s="21">
        <v>1996</v>
      </c>
      <c r="AV384" s="23">
        <f t="shared" si="55"/>
        <v>3.3001605369513523</v>
      </c>
      <c r="BB384" s="18"/>
      <c r="BD384" s="54"/>
      <c r="BF384" s="18"/>
      <c r="BH384" s="18"/>
      <c r="BJ384" s="18"/>
      <c r="BK384" s="18" t="s">
        <v>243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 s="18">
        <v>0</v>
      </c>
      <c r="BS384">
        <v>1</v>
      </c>
      <c r="BT384">
        <v>0</v>
      </c>
      <c r="BU384" s="18">
        <v>0</v>
      </c>
      <c r="BV384" t="s">
        <v>397</v>
      </c>
      <c r="BW384" t="s">
        <v>397</v>
      </c>
      <c r="CB384" s="18"/>
      <c r="CD384" s="18"/>
      <c r="CE384" s="18"/>
      <c r="CH384" s="18"/>
      <c r="CJ384" s="18"/>
      <c r="CU384" s="18"/>
      <c r="CV384" t="s">
        <v>397</v>
      </c>
      <c r="CW384" t="s">
        <v>397</v>
      </c>
      <c r="CX384" t="s">
        <v>397</v>
      </c>
      <c r="CY384" s="25" t="s">
        <v>397</v>
      </c>
    </row>
    <row r="385" spans="1:103" x14ac:dyDescent="0.25">
      <c r="A385">
        <v>387</v>
      </c>
      <c r="B385">
        <v>48</v>
      </c>
      <c r="C385" s="25" t="s">
        <v>245</v>
      </c>
      <c r="D385" s="12">
        <v>9.1</v>
      </c>
      <c r="E385" s="14"/>
      <c r="F385" s="7" t="str">
        <f t="shared" si="56"/>
        <v>X</v>
      </c>
      <c r="G385" s="7">
        <f t="shared" si="57"/>
        <v>9.1</v>
      </c>
      <c r="H385" s="16">
        <f t="shared" si="58"/>
        <v>9.1</v>
      </c>
      <c r="I385" s="11" t="str">
        <f t="shared" si="59"/>
        <v>X</v>
      </c>
      <c r="J385" s="39" t="str">
        <f t="shared" si="60"/>
        <v>X</v>
      </c>
      <c r="K385" s="39" t="str">
        <f t="shared" si="53"/>
        <v>X</v>
      </c>
      <c r="L385" s="39" t="str">
        <f t="shared" si="54"/>
        <v>X</v>
      </c>
      <c r="M385" s="39" t="str">
        <f t="shared" si="61"/>
        <v>X</v>
      </c>
      <c r="N385" s="42">
        <v>1</v>
      </c>
      <c r="O385" s="8">
        <v>0</v>
      </c>
      <c r="P385" s="9">
        <v>0</v>
      </c>
      <c r="Q385" s="9">
        <v>0</v>
      </c>
      <c r="R385" s="8">
        <v>0</v>
      </c>
      <c r="S385" s="9">
        <v>0</v>
      </c>
      <c r="T385" s="9">
        <v>0</v>
      </c>
      <c r="U385" s="8">
        <v>0</v>
      </c>
      <c r="V385" s="9">
        <v>0</v>
      </c>
      <c r="W385" s="9">
        <v>0</v>
      </c>
      <c r="X385" s="9">
        <v>0</v>
      </c>
      <c r="Y385" s="8">
        <v>0</v>
      </c>
      <c r="Z385" s="9">
        <v>0</v>
      </c>
      <c r="AA385" s="8"/>
      <c r="AC385" s="8"/>
      <c r="AJ385" s="9">
        <f t="shared" si="62"/>
        <v>-1</v>
      </c>
      <c r="AK385" s="7">
        <v>10.5</v>
      </c>
      <c r="AO385" s="8"/>
      <c r="AQ385" s="31"/>
      <c r="AT385" s="31"/>
      <c r="AU385" s="21">
        <v>1998</v>
      </c>
      <c r="AV385" s="23">
        <f t="shared" si="55"/>
        <v>3.3005954838899636</v>
      </c>
      <c r="BB385" s="18"/>
      <c r="BD385" s="54"/>
      <c r="BF385" s="18"/>
      <c r="BH385" s="18"/>
      <c r="BJ385" s="18"/>
      <c r="BK385" s="18" t="s">
        <v>243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 s="18">
        <v>0</v>
      </c>
      <c r="BS385">
        <v>1</v>
      </c>
      <c r="BT385">
        <v>0</v>
      </c>
      <c r="BU385" s="18">
        <v>0</v>
      </c>
      <c r="BV385" t="s">
        <v>397</v>
      </c>
      <c r="BW385" t="s">
        <v>397</v>
      </c>
      <c r="CB385" s="18"/>
      <c r="CD385" s="18"/>
      <c r="CE385" s="18"/>
      <c r="CH385" s="18"/>
      <c r="CJ385" s="18"/>
      <c r="CU385" s="18"/>
      <c r="CV385" t="s">
        <v>397</v>
      </c>
      <c r="CW385" t="s">
        <v>397</v>
      </c>
      <c r="CX385" t="s">
        <v>397</v>
      </c>
      <c r="CY385" s="25" t="s">
        <v>397</v>
      </c>
    </row>
    <row r="386" spans="1:103" x14ac:dyDescent="0.25">
      <c r="A386">
        <v>388</v>
      </c>
      <c r="B386">
        <v>48</v>
      </c>
      <c r="C386" s="25" t="s">
        <v>245</v>
      </c>
      <c r="D386" s="12">
        <v>9.3000000000000007</v>
      </c>
      <c r="E386" s="14"/>
      <c r="F386" s="7" t="str">
        <f t="shared" si="56"/>
        <v>X</v>
      </c>
      <c r="G386" s="7">
        <f t="shared" si="57"/>
        <v>9.3000000000000007</v>
      </c>
      <c r="H386" s="16">
        <f t="shared" si="58"/>
        <v>9.3000000000000007</v>
      </c>
      <c r="I386" s="11" t="str">
        <f t="shared" si="59"/>
        <v>X</v>
      </c>
      <c r="J386" s="39" t="str">
        <f t="shared" si="60"/>
        <v>X</v>
      </c>
      <c r="K386" s="39" t="str">
        <f t="shared" si="53"/>
        <v>X</v>
      </c>
      <c r="L386" s="39" t="str">
        <f t="shared" si="54"/>
        <v>X</v>
      </c>
      <c r="M386" s="39" t="str">
        <f t="shared" si="61"/>
        <v>X</v>
      </c>
      <c r="N386" s="42">
        <v>1</v>
      </c>
      <c r="O386" s="8">
        <v>0</v>
      </c>
      <c r="P386" s="9">
        <v>0</v>
      </c>
      <c r="Q386" s="9">
        <v>0</v>
      </c>
      <c r="R386" s="8">
        <v>0</v>
      </c>
      <c r="S386" s="9">
        <v>0</v>
      </c>
      <c r="T386" s="9">
        <v>0</v>
      </c>
      <c r="U386" s="8">
        <v>0</v>
      </c>
      <c r="V386" s="9">
        <v>0</v>
      </c>
      <c r="W386" s="9">
        <v>0</v>
      </c>
      <c r="X386" s="9">
        <v>0</v>
      </c>
      <c r="Y386" s="8">
        <v>0</v>
      </c>
      <c r="Z386" s="9">
        <v>0</v>
      </c>
      <c r="AA386" s="8"/>
      <c r="AC386" s="8"/>
      <c r="AJ386" s="9">
        <f t="shared" si="62"/>
        <v>-1</v>
      </c>
      <c r="AK386" s="7">
        <v>10.9</v>
      </c>
      <c r="AO386" s="8"/>
      <c r="AQ386" s="31"/>
      <c r="AT386" s="31"/>
      <c r="AU386" s="21">
        <v>2000</v>
      </c>
      <c r="AV386" s="23">
        <f t="shared" si="55"/>
        <v>3.3010299956639813</v>
      </c>
      <c r="BB386" s="18"/>
      <c r="BD386" s="54"/>
      <c r="BF386" s="18"/>
      <c r="BH386" s="18"/>
      <c r="BJ386" s="18"/>
      <c r="BK386" s="18" t="s">
        <v>243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 s="18">
        <v>0</v>
      </c>
      <c r="BS386">
        <v>1</v>
      </c>
      <c r="BT386">
        <v>0</v>
      </c>
      <c r="BU386" s="18">
        <v>0</v>
      </c>
      <c r="BV386" t="s">
        <v>397</v>
      </c>
      <c r="BW386" t="s">
        <v>397</v>
      </c>
      <c r="CB386" s="18"/>
      <c r="CD386" s="18"/>
      <c r="CE386" s="18"/>
      <c r="CH386" s="18"/>
      <c r="CJ386" s="18"/>
      <c r="CU386" s="18"/>
      <c r="CV386" t="s">
        <v>397</v>
      </c>
      <c r="CW386" t="s">
        <v>397</v>
      </c>
      <c r="CX386" t="s">
        <v>397</v>
      </c>
      <c r="CY386" s="25" t="s">
        <v>397</v>
      </c>
    </row>
    <row r="387" spans="1:103" x14ac:dyDescent="0.25">
      <c r="A387">
        <v>389</v>
      </c>
      <c r="B387">
        <v>48</v>
      </c>
      <c r="C387" s="25" t="s">
        <v>245</v>
      </c>
      <c r="D387" s="12">
        <v>6.2</v>
      </c>
      <c r="E387" s="14"/>
      <c r="F387" s="7" t="str">
        <f t="shared" si="56"/>
        <v>X</v>
      </c>
      <c r="G387" s="7">
        <f t="shared" si="57"/>
        <v>6.2</v>
      </c>
      <c r="H387" s="16">
        <f t="shared" si="58"/>
        <v>6.2</v>
      </c>
      <c r="I387" s="11" t="str">
        <f t="shared" si="59"/>
        <v>X</v>
      </c>
      <c r="J387" s="39" t="str">
        <f t="shared" si="60"/>
        <v>X</v>
      </c>
      <c r="K387" s="39" t="str">
        <f t="shared" si="53"/>
        <v>X</v>
      </c>
      <c r="L387" s="39" t="str">
        <f t="shared" si="54"/>
        <v>X</v>
      </c>
      <c r="M387" s="39" t="str">
        <f t="shared" si="61"/>
        <v>X</v>
      </c>
      <c r="N387" s="42">
        <v>0</v>
      </c>
      <c r="O387" s="8">
        <v>0</v>
      </c>
      <c r="P387" s="9">
        <v>0</v>
      </c>
      <c r="Q387" s="9">
        <v>0</v>
      </c>
      <c r="R387" s="8">
        <v>0</v>
      </c>
      <c r="S387" s="9">
        <v>0</v>
      </c>
      <c r="T387" s="9">
        <v>0</v>
      </c>
      <c r="U387" s="8">
        <v>1</v>
      </c>
      <c r="V387" s="9">
        <v>0</v>
      </c>
      <c r="W387" s="9">
        <v>0</v>
      </c>
      <c r="X387" s="9">
        <v>0</v>
      </c>
      <c r="Y387" s="8">
        <v>0</v>
      </c>
      <c r="Z387" s="9">
        <v>0</v>
      </c>
      <c r="AA387" s="8"/>
      <c r="AC387" s="8"/>
      <c r="AJ387" s="9">
        <f t="shared" si="62"/>
        <v>-1</v>
      </c>
      <c r="AK387" s="7">
        <v>10.1</v>
      </c>
      <c r="AO387" s="8"/>
      <c r="AQ387" s="31"/>
      <c r="AT387" s="31"/>
      <c r="AU387" s="21">
        <v>1996</v>
      </c>
      <c r="AV387" s="23">
        <f t="shared" si="55"/>
        <v>3.3001605369513523</v>
      </c>
      <c r="BB387" s="18"/>
      <c r="BD387" s="54"/>
      <c r="BF387" s="18"/>
      <c r="BH387" s="18"/>
      <c r="BJ387" s="18"/>
      <c r="BK387" s="18" t="s">
        <v>243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 s="18">
        <v>0</v>
      </c>
      <c r="BS387">
        <v>1</v>
      </c>
      <c r="BT387">
        <v>0</v>
      </c>
      <c r="BU387" s="18">
        <v>0</v>
      </c>
      <c r="BV387" t="s">
        <v>397</v>
      </c>
      <c r="BW387" t="s">
        <v>397</v>
      </c>
      <c r="CB387" s="18"/>
      <c r="CD387" s="18"/>
      <c r="CE387" s="18"/>
      <c r="CH387" s="18"/>
      <c r="CJ387" s="18"/>
      <c r="CU387" s="18"/>
      <c r="CV387" t="s">
        <v>397</v>
      </c>
      <c r="CW387" t="s">
        <v>397</v>
      </c>
      <c r="CX387" t="s">
        <v>397</v>
      </c>
      <c r="CY387" s="25" t="s">
        <v>397</v>
      </c>
    </row>
    <row r="388" spans="1:103" x14ac:dyDescent="0.25">
      <c r="A388">
        <v>390</v>
      </c>
      <c r="B388">
        <v>48</v>
      </c>
      <c r="C388" s="25" t="s">
        <v>245</v>
      </c>
      <c r="D388" s="12">
        <v>8.4</v>
      </c>
      <c r="E388" s="14"/>
      <c r="F388" s="7" t="str">
        <f t="shared" si="56"/>
        <v>X</v>
      </c>
      <c r="G388" s="7">
        <f t="shared" si="57"/>
        <v>8.4</v>
      </c>
      <c r="H388" s="16">
        <f t="shared" si="58"/>
        <v>8.4</v>
      </c>
      <c r="I388" s="11" t="str">
        <f t="shared" si="59"/>
        <v>X</v>
      </c>
      <c r="J388" s="39" t="str">
        <f t="shared" si="60"/>
        <v>X</v>
      </c>
      <c r="K388" s="39" t="str">
        <f t="shared" si="53"/>
        <v>X</v>
      </c>
      <c r="L388" s="39" t="str">
        <f t="shared" si="54"/>
        <v>X</v>
      </c>
      <c r="M388" s="39" t="str">
        <f t="shared" si="61"/>
        <v>X</v>
      </c>
      <c r="N388" s="42">
        <v>0</v>
      </c>
      <c r="O388" s="8">
        <v>0</v>
      </c>
      <c r="P388" s="9">
        <v>0</v>
      </c>
      <c r="Q388" s="9">
        <v>0</v>
      </c>
      <c r="R388" s="8">
        <v>0</v>
      </c>
      <c r="S388" s="9">
        <v>0</v>
      </c>
      <c r="T388" s="9">
        <v>0</v>
      </c>
      <c r="U388" s="8">
        <v>1</v>
      </c>
      <c r="V388" s="9">
        <v>0</v>
      </c>
      <c r="W388" s="9">
        <v>0</v>
      </c>
      <c r="X388" s="9">
        <v>0</v>
      </c>
      <c r="Y388" s="8">
        <v>0</v>
      </c>
      <c r="Z388" s="9">
        <v>0</v>
      </c>
      <c r="AA388" s="8"/>
      <c r="AC388" s="8"/>
      <c r="AJ388" s="9">
        <f t="shared" si="62"/>
        <v>-1</v>
      </c>
      <c r="AK388" s="7">
        <v>10.5</v>
      </c>
      <c r="AO388" s="8"/>
      <c r="AQ388" s="31"/>
      <c r="AT388" s="31"/>
      <c r="AU388" s="21">
        <v>1998</v>
      </c>
      <c r="AV388" s="23">
        <f t="shared" si="55"/>
        <v>3.3005954838899636</v>
      </c>
      <c r="BB388" s="18"/>
      <c r="BD388" s="54"/>
      <c r="BF388" s="18"/>
      <c r="BH388" s="18"/>
      <c r="BJ388" s="18"/>
      <c r="BK388" s="18" t="s">
        <v>243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 s="18">
        <v>0</v>
      </c>
      <c r="BS388">
        <v>1</v>
      </c>
      <c r="BT388">
        <v>0</v>
      </c>
      <c r="BU388" s="18">
        <v>0</v>
      </c>
      <c r="BV388" t="s">
        <v>397</v>
      </c>
      <c r="BW388" t="s">
        <v>397</v>
      </c>
      <c r="CB388" s="18"/>
      <c r="CD388" s="18"/>
      <c r="CE388" s="18"/>
      <c r="CH388" s="18"/>
      <c r="CJ388" s="18"/>
      <c r="CU388" s="18"/>
      <c r="CV388" t="s">
        <v>397</v>
      </c>
      <c r="CW388" t="s">
        <v>397</v>
      </c>
      <c r="CX388" t="s">
        <v>397</v>
      </c>
      <c r="CY388" s="25" t="s">
        <v>397</v>
      </c>
    </row>
    <row r="389" spans="1:103" x14ac:dyDescent="0.25">
      <c r="A389">
        <v>391</v>
      </c>
      <c r="B389">
        <v>48</v>
      </c>
      <c r="C389" s="25" t="s">
        <v>245</v>
      </c>
      <c r="D389" s="12">
        <v>8.5</v>
      </c>
      <c r="E389" s="14"/>
      <c r="F389" s="7" t="str">
        <f t="shared" si="56"/>
        <v>X</v>
      </c>
      <c r="G389" s="7">
        <f t="shared" si="57"/>
        <v>8.5</v>
      </c>
      <c r="H389" s="16">
        <f t="shared" si="58"/>
        <v>8.5</v>
      </c>
      <c r="I389" s="11" t="str">
        <f t="shared" si="59"/>
        <v>X</v>
      </c>
      <c r="J389" s="39" t="str">
        <f t="shared" si="60"/>
        <v>X</v>
      </c>
      <c r="K389" s="39" t="str">
        <f t="shared" si="53"/>
        <v>X</v>
      </c>
      <c r="L389" s="39" t="str">
        <f t="shared" si="54"/>
        <v>X</v>
      </c>
      <c r="M389" s="39" t="str">
        <f t="shared" si="61"/>
        <v>X</v>
      </c>
      <c r="N389" s="42">
        <v>0</v>
      </c>
      <c r="O389" s="8">
        <v>0</v>
      </c>
      <c r="P389" s="9">
        <v>0</v>
      </c>
      <c r="Q389" s="9">
        <v>0</v>
      </c>
      <c r="R389" s="8">
        <v>0</v>
      </c>
      <c r="S389" s="9">
        <v>0</v>
      </c>
      <c r="T389" s="9">
        <v>0</v>
      </c>
      <c r="U389" s="8">
        <v>1</v>
      </c>
      <c r="V389" s="9">
        <v>0</v>
      </c>
      <c r="W389" s="9">
        <v>0</v>
      </c>
      <c r="X389" s="9">
        <v>0</v>
      </c>
      <c r="Y389" s="8">
        <v>0</v>
      </c>
      <c r="Z389" s="9">
        <v>0</v>
      </c>
      <c r="AA389" s="8"/>
      <c r="AC389" s="8"/>
      <c r="AJ389" s="9">
        <f t="shared" si="62"/>
        <v>-1</v>
      </c>
      <c r="AK389" s="7">
        <v>10.9</v>
      </c>
      <c r="AO389" s="8"/>
      <c r="AQ389" s="31"/>
      <c r="AT389" s="31"/>
      <c r="AU389" s="21">
        <v>2000</v>
      </c>
      <c r="AV389" s="23">
        <f t="shared" si="55"/>
        <v>3.3010299956639813</v>
      </c>
      <c r="BB389" s="18"/>
      <c r="BD389" s="54"/>
      <c r="BF389" s="18"/>
      <c r="BH389" s="18"/>
      <c r="BJ389" s="18"/>
      <c r="BK389" s="18" t="s">
        <v>243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 s="18">
        <v>0</v>
      </c>
      <c r="BS389">
        <v>1</v>
      </c>
      <c r="BT389">
        <v>0</v>
      </c>
      <c r="BU389" s="18">
        <v>0</v>
      </c>
      <c r="BV389" t="s">
        <v>397</v>
      </c>
      <c r="BW389" t="s">
        <v>397</v>
      </c>
      <c r="CB389" s="18"/>
      <c r="CD389" s="18"/>
      <c r="CE389" s="18"/>
      <c r="CH389" s="18"/>
      <c r="CJ389" s="18"/>
      <c r="CU389" s="18"/>
      <c r="CV389" t="s">
        <v>397</v>
      </c>
      <c r="CW389" t="s">
        <v>397</v>
      </c>
      <c r="CX389" t="s">
        <v>397</v>
      </c>
      <c r="CY389" s="25" t="s">
        <v>397</v>
      </c>
    </row>
    <row r="390" spans="1:103" x14ac:dyDescent="0.25">
      <c r="A390">
        <v>392</v>
      </c>
      <c r="B390">
        <v>48</v>
      </c>
      <c r="C390" s="25" t="s">
        <v>245</v>
      </c>
      <c r="D390" s="12">
        <v>7.7</v>
      </c>
      <c r="E390" s="14"/>
      <c r="F390" s="7" t="str">
        <f t="shared" si="56"/>
        <v>X</v>
      </c>
      <c r="G390" s="7">
        <f t="shared" si="57"/>
        <v>7.7</v>
      </c>
      <c r="H390" s="16">
        <f t="shared" si="58"/>
        <v>7.7</v>
      </c>
      <c r="I390" s="11" t="str">
        <f t="shared" si="59"/>
        <v>X</v>
      </c>
      <c r="J390" s="39" t="str">
        <f t="shared" si="60"/>
        <v>X</v>
      </c>
      <c r="K390" s="39" t="str">
        <f t="shared" si="53"/>
        <v>X</v>
      </c>
      <c r="L390" s="39" t="str">
        <f t="shared" si="54"/>
        <v>X</v>
      </c>
      <c r="M390" s="39" t="str">
        <f t="shared" si="61"/>
        <v>X</v>
      </c>
      <c r="N390" s="42">
        <v>0</v>
      </c>
      <c r="O390" s="8">
        <v>0</v>
      </c>
      <c r="P390" s="9">
        <v>0</v>
      </c>
      <c r="Q390" s="9">
        <v>0</v>
      </c>
      <c r="R390" s="8">
        <v>0</v>
      </c>
      <c r="S390" s="9">
        <v>0</v>
      </c>
      <c r="T390" s="9">
        <v>0</v>
      </c>
      <c r="U390" s="8">
        <v>0</v>
      </c>
      <c r="V390" s="9">
        <v>1</v>
      </c>
      <c r="W390" s="9">
        <v>0</v>
      </c>
      <c r="X390" s="9">
        <v>0</v>
      </c>
      <c r="Y390" s="8">
        <v>0</v>
      </c>
      <c r="Z390" s="9">
        <v>0</v>
      </c>
      <c r="AA390" s="8"/>
      <c r="AC390" s="8"/>
      <c r="AJ390" s="9">
        <f t="shared" si="62"/>
        <v>-1</v>
      </c>
      <c r="AK390" s="7">
        <v>10.1</v>
      </c>
      <c r="AO390" s="8"/>
      <c r="AQ390" s="31"/>
      <c r="AT390" s="31"/>
      <c r="AU390" s="21">
        <v>1996</v>
      </c>
      <c r="AV390" s="23">
        <f t="shared" si="55"/>
        <v>3.3001605369513523</v>
      </c>
      <c r="BB390" s="18"/>
      <c r="BD390" s="54"/>
      <c r="BF390" s="18"/>
      <c r="BH390" s="18"/>
      <c r="BJ390" s="18"/>
      <c r="BK390" s="18" t="s">
        <v>243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 s="18">
        <v>0</v>
      </c>
      <c r="BS390">
        <v>1</v>
      </c>
      <c r="BT390">
        <v>0</v>
      </c>
      <c r="BU390" s="18">
        <v>0</v>
      </c>
      <c r="BV390" t="s">
        <v>397</v>
      </c>
      <c r="BW390" t="s">
        <v>397</v>
      </c>
      <c r="CB390" s="18"/>
      <c r="CD390" s="18"/>
      <c r="CE390" s="18"/>
      <c r="CH390" s="18"/>
      <c r="CJ390" s="18"/>
      <c r="CU390" s="18"/>
      <c r="CV390" t="s">
        <v>397</v>
      </c>
      <c r="CW390" t="s">
        <v>397</v>
      </c>
      <c r="CX390" t="s">
        <v>397</v>
      </c>
      <c r="CY390" s="25" t="s">
        <v>397</v>
      </c>
    </row>
    <row r="391" spans="1:103" x14ac:dyDescent="0.25">
      <c r="A391">
        <v>393</v>
      </c>
      <c r="B391">
        <v>48</v>
      </c>
      <c r="C391" s="25" t="s">
        <v>245</v>
      </c>
      <c r="D391" s="12">
        <v>10.19</v>
      </c>
      <c r="E391" s="14"/>
      <c r="F391" s="7" t="str">
        <f t="shared" si="56"/>
        <v>X</v>
      </c>
      <c r="G391" s="7">
        <f t="shared" si="57"/>
        <v>10.19</v>
      </c>
      <c r="H391" s="16">
        <f t="shared" si="58"/>
        <v>10.19</v>
      </c>
      <c r="I391" s="11" t="str">
        <f t="shared" si="59"/>
        <v>X</v>
      </c>
      <c r="J391" s="39" t="str">
        <f t="shared" si="60"/>
        <v>X</v>
      </c>
      <c r="K391" s="39" t="str">
        <f t="shared" si="53"/>
        <v>X</v>
      </c>
      <c r="L391" s="39" t="str">
        <f t="shared" si="54"/>
        <v>X</v>
      </c>
      <c r="M391" s="39" t="str">
        <f t="shared" si="61"/>
        <v>X</v>
      </c>
      <c r="N391" s="42">
        <v>0</v>
      </c>
      <c r="O391" s="8">
        <v>0</v>
      </c>
      <c r="P391" s="9">
        <v>0</v>
      </c>
      <c r="Q391" s="9">
        <v>0</v>
      </c>
      <c r="R391" s="8">
        <v>0</v>
      </c>
      <c r="S391" s="9">
        <v>0</v>
      </c>
      <c r="T391" s="9">
        <v>0</v>
      </c>
      <c r="U391" s="8">
        <v>0</v>
      </c>
      <c r="V391" s="9">
        <v>1</v>
      </c>
      <c r="W391" s="9">
        <v>0</v>
      </c>
      <c r="X391" s="9">
        <v>0</v>
      </c>
      <c r="Y391" s="8">
        <v>0</v>
      </c>
      <c r="Z391" s="9">
        <v>0</v>
      </c>
      <c r="AA391" s="8"/>
      <c r="AC391" s="8"/>
      <c r="AJ391" s="9">
        <f t="shared" si="62"/>
        <v>-1</v>
      </c>
      <c r="AK391" s="7">
        <v>10.5</v>
      </c>
      <c r="AO391" s="8"/>
      <c r="AQ391" s="31"/>
      <c r="AT391" s="31"/>
      <c r="AU391" s="21">
        <v>1998</v>
      </c>
      <c r="AV391" s="23">
        <f t="shared" si="55"/>
        <v>3.3005954838899636</v>
      </c>
      <c r="BB391" s="18"/>
      <c r="BD391" s="54"/>
      <c r="BF391" s="18"/>
      <c r="BH391" s="18"/>
      <c r="BJ391" s="18"/>
      <c r="BK391" s="18" t="s">
        <v>243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 s="18">
        <v>0</v>
      </c>
      <c r="BS391">
        <v>1</v>
      </c>
      <c r="BT391">
        <v>0</v>
      </c>
      <c r="BU391" s="18">
        <v>0</v>
      </c>
      <c r="BV391" t="s">
        <v>397</v>
      </c>
      <c r="BW391" t="s">
        <v>397</v>
      </c>
      <c r="CB391" s="18"/>
      <c r="CD391" s="18"/>
      <c r="CE391" s="18"/>
      <c r="CH391" s="18"/>
      <c r="CJ391" s="18"/>
      <c r="CU391" s="18"/>
      <c r="CV391" t="s">
        <v>397</v>
      </c>
      <c r="CW391" t="s">
        <v>397</v>
      </c>
      <c r="CX391" t="s">
        <v>397</v>
      </c>
      <c r="CY391" s="25" t="s">
        <v>397</v>
      </c>
    </row>
    <row r="392" spans="1:103" x14ac:dyDescent="0.25">
      <c r="A392">
        <v>394</v>
      </c>
      <c r="B392">
        <v>48</v>
      </c>
      <c r="C392" s="25" t="s">
        <v>245</v>
      </c>
      <c r="D392" s="12">
        <v>10.3</v>
      </c>
      <c r="E392" s="14"/>
      <c r="F392" s="7" t="str">
        <f t="shared" si="56"/>
        <v>X</v>
      </c>
      <c r="G392" s="7">
        <f t="shared" si="57"/>
        <v>10.3</v>
      </c>
      <c r="H392" s="16">
        <f t="shared" si="58"/>
        <v>10.3</v>
      </c>
      <c r="I392" s="11" t="str">
        <f t="shared" si="59"/>
        <v>X</v>
      </c>
      <c r="J392" s="39" t="str">
        <f t="shared" si="60"/>
        <v>X</v>
      </c>
      <c r="K392" s="39" t="str">
        <f t="shared" si="53"/>
        <v>X</v>
      </c>
      <c r="L392" s="39" t="str">
        <f t="shared" si="54"/>
        <v>X</v>
      </c>
      <c r="M392" s="39" t="str">
        <f t="shared" si="61"/>
        <v>X</v>
      </c>
      <c r="N392" s="42">
        <v>0</v>
      </c>
      <c r="O392" s="8">
        <v>0</v>
      </c>
      <c r="P392" s="9">
        <v>0</v>
      </c>
      <c r="Q392" s="9">
        <v>0</v>
      </c>
      <c r="R392" s="8">
        <v>0</v>
      </c>
      <c r="S392" s="9">
        <v>0</v>
      </c>
      <c r="T392" s="9">
        <v>0</v>
      </c>
      <c r="U392" s="8">
        <v>0</v>
      </c>
      <c r="V392" s="9">
        <v>1</v>
      </c>
      <c r="W392" s="9">
        <v>0</v>
      </c>
      <c r="X392" s="9">
        <v>0</v>
      </c>
      <c r="Y392" s="8">
        <v>0</v>
      </c>
      <c r="Z392" s="9">
        <v>0</v>
      </c>
      <c r="AA392" s="8"/>
      <c r="AC392" s="8"/>
      <c r="AJ392" s="9">
        <f t="shared" si="62"/>
        <v>-1</v>
      </c>
      <c r="AK392" s="7">
        <v>10.9</v>
      </c>
      <c r="AO392" s="8"/>
      <c r="AQ392" s="31"/>
      <c r="AT392" s="31"/>
      <c r="AU392" s="21">
        <v>2000</v>
      </c>
      <c r="AV392" s="23">
        <f t="shared" si="55"/>
        <v>3.3010299956639813</v>
      </c>
      <c r="BB392" s="18"/>
      <c r="BD392" s="54"/>
      <c r="BF392" s="18"/>
      <c r="BH392" s="18"/>
      <c r="BJ392" s="18"/>
      <c r="BK392" s="18" t="s">
        <v>243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 s="18">
        <v>0</v>
      </c>
      <c r="BS392">
        <v>1</v>
      </c>
      <c r="BT392">
        <v>0</v>
      </c>
      <c r="BU392" s="18">
        <v>0</v>
      </c>
      <c r="BV392" t="s">
        <v>397</v>
      </c>
      <c r="BW392" t="s">
        <v>397</v>
      </c>
      <c r="CB392" s="18"/>
      <c r="CD392" s="18"/>
      <c r="CE392" s="18"/>
      <c r="CH392" s="18"/>
      <c r="CJ392" s="18"/>
      <c r="CU392" s="18"/>
      <c r="CV392" t="s">
        <v>397</v>
      </c>
      <c r="CW392" t="s">
        <v>397</v>
      </c>
      <c r="CX392" t="s">
        <v>397</v>
      </c>
      <c r="CY392" s="25" t="s">
        <v>397</v>
      </c>
    </row>
    <row r="393" spans="1:103" x14ac:dyDescent="0.25">
      <c r="A393">
        <v>395</v>
      </c>
      <c r="B393">
        <v>49</v>
      </c>
      <c r="C393" s="25" t="s">
        <v>53</v>
      </c>
      <c r="D393" s="12">
        <v>6.7</v>
      </c>
      <c r="E393" s="14"/>
      <c r="F393" s="7" t="str">
        <f t="shared" si="56"/>
        <v>X</v>
      </c>
      <c r="G393" s="7">
        <f t="shared" si="57"/>
        <v>6.7</v>
      </c>
      <c r="H393" s="16">
        <f t="shared" si="58"/>
        <v>6.7</v>
      </c>
      <c r="I393" s="11" t="str">
        <f t="shared" si="59"/>
        <v>X</v>
      </c>
      <c r="J393" s="39" t="str">
        <f t="shared" si="60"/>
        <v>X</v>
      </c>
      <c r="K393" s="39" t="str">
        <f t="shared" ref="K393:K438" si="63">IFERROR(1/J393, "X")</f>
        <v>X</v>
      </c>
      <c r="L393" s="39" t="str">
        <f t="shared" ref="L393:L438" si="64">IFERROR(I393-J393, "X")</f>
        <v>X</v>
      </c>
      <c r="M393" s="39" t="str">
        <f t="shared" si="61"/>
        <v>X</v>
      </c>
      <c r="N393" s="42">
        <v>1</v>
      </c>
      <c r="O393" s="8">
        <v>0</v>
      </c>
      <c r="P393" s="9">
        <v>0</v>
      </c>
      <c r="Q393" s="9">
        <v>0</v>
      </c>
      <c r="R393" s="8">
        <v>0</v>
      </c>
      <c r="S393" s="9">
        <v>0</v>
      </c>
      <c r="T393" s="9">
        <v>0</v>
      </c>
      <c r="U393" s="8">
        <v>0</v>
      </c>
      <c r="V393" s="9">
        <v>0</v>
      </c>
      <c r="W393" s="9">
        <v>0</v>
      </c>
      <c r="X393" s="9">
        <v>0</v>
      </c>
      <c r="Y393" s="8">
        <v>0</v>
      </c>
      <c r="Z393" s="9">
        <v>0</v>
      </c>
      <c r="AA393" s="8"/>
      <c r="AC393" s="8"/>
      <c r="AJ393" s="9">
        <f t="shared" si="62"/>
        <v>-1</v>
      </c>
      <c r="AK393" s="7">
        <v>9.7065999999999999</v>
      </c>
      <c r="AO393" s="8"/>
      <c r="AQ393" s="31"/>
      <c r="AT393" s="31"/>
      <c r="AU393" s="21">
        <v>2003</v>
      </c>
      <c r="AV393" s="23">
        <f t="shared" ref="AV393:AV438" si="65">LOG(AU393)</f>
        <v>3.3016809492935764</v>
      </c>
      <c r="BB393" s="18"/>
      <c r="BD393" s="54"/>
      <c r="BF393" s="18"/>
      <c r="BH393" s="18"/>
      <c r="BJ393" s="18"/>
      <c r="BK393" s="18" t="s">
        <v>48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 s="18">
        <v>0</v>
      </c>
      <c r="BS393">
        <v>0</v>
      </c>
      <c r="BT393">
        <v>1</v>
      </c>
      <c r="BU393" s="18">
        <v>0</v>
      </c>
      <c r="BV393" t="s">
        <v>397</v>
      </c>
      <c r="BW393" t="s">
        <v>397</v>
      </c>
      <c r="CB393" s="18"/>
      <c r="CD393" s="18"/>
      <c r="CE393" s="18"/>
      <c r="CH393" s="18"/>
      <c r="CJ393" s="18"/>
      <c r="CU393" s="18"/>
      <c r="CV393" t="s">
        <v>397</v>
      </c>
      <c r="CW393" t="s">
        <v>397</v>
      </c>
      <c r="CX393" t="s">
        <v>397</v>
      </c>
      <c r="CY393" s="25" t="s">
        <v>397</v>
      </c>
    </row>
    <row r="394" spans="1:103" x14ac:dyDescent="0.25">
      <c r="A394">
        <v>396</v>
      </c>
      <c r="B394">
        <v>49</v>
      </c>
      <c r="C394" s="25" t="s">
        <v>53</v>
      </c>
      <c r="D394" s="12">
        <v>6.7</v>
      </c>
      <c r="E394" s="14"/>
      <c r="F394" s="7" t="str">
        <f t="shared" si="56"/>
        <v>X</v>
      </c>
      <c r="G394" s="7">
        <f t="shared" si="57"/>
        <v>6.7</v>
      </c>
      <c r="H394" s="16">
        <f t="shared" si="58"/>
        <v>6.7</v>
      </c>
      <c r="I394" s="11" t="str">
        <f t="shared" si="59"/>
        <v>X</v>
      </c>
      <c r="J394" s="39" t="str">
        <f t="shared" si="60"/>
        <v>X</v>
      </c>
      <c r="K394" s="39" t="str">
        <f t="shared" si="63"/>
        <v>X</v>
      </c>
      <c r="L394" s="39" t="str">
        <f t="shared" si="64"/>
        <v>X</v>
      </c>
      <c r="M394" s="39" t="str">
        <f t="shared" si="61"/>
        <v>X</v>
      </c>
      <c r="N394" s="42">
        <v>1</v>
      </c>
      <c r="O394" s="8">
        <v>0</v>
      </c>
      <c r="P394" s="9">
        <v>0</v>
      </c>
      <c r="Q394" s="9">
        <v>0</v>
      </c>
      <c r="R394" s="8">
        <v>0</v>
      </c>
      <c r="S394" s="9">
        <v>0</v>
      </c>
      <c r="T394" s="9">
        <v>0</v>
      </c>
      <c r="U394" s="8">
        <v>0</v>
      </c>
      <c r="V394" s="9">
        <v>0</v>
      </c>
      <c r="W394" s="9">
        <v>0</v>
      </c>
      <c r="X394" s="9">
        <v>0</v>
      </c>
      <c r="Y394" s="8">
        <v>0</v>
      </c>
      <c r="Z394" s="9">
        <v>0</v>
      </c>
      <c r="AA394" s="8"/>
      <c r="AC394" s="8"/>
      <c r="AJ394" s="9">
        <f t="shared" si="62"/>
        <v>-1</v>
      </c>
      <c r="AK394" s="7">
        <v>8.9</v>
      </c>
      <c r="AO394" s="8"/>
      <c r="AQ394" s="31"/>
      <c r="AT394" s="31"/>
      <c r="AU394" s="21">
        <v>1998</v>
      </c>
      <c r="AV394" s="23">
        <f t="shared" si="65"/>
        <v>3.3005954838899636</v>
      </c>
      <c r="BB394" s="18"/>
      <c r="BD394" s="54"/>
      <c r="BF394" s="18"/>
      <c r="BH394" s="18"/>
      <c r="BJ394" s="18"/>
      <c r="BK394" s="18" t="s">
        <v>191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 s="18">
        <v>0</v>
      </c>
      <c r="BS394">
        <v>0</v>
      </c>
      <c r="BT394">
        <v>1</v>
      </c>
      <c r="BU394" s="18">
        <v>0</v>
      </c>
      <c r="BV394" t="s">
        <v>397</v>
      </c>
      <c r="BW394" t="s">
        <v>397</v>
      </c>
      <c r="CB394" s="18"/>
      <c r="CD394" s="18"/>
      <c r="CE394" s="18"/>
      <c r="CH394" s="18"/>
      <c r="CJ394" s="18"/>
      <c r="CU394" s="18"/>
      <c r="CV394" t="s">
        <v>397</v>
      </c>
      <c r="CW394" t="s">
        <v>397</v>
      </c>
      <c r="CX394" t="s">
        <v>397</v>
      </c>
      <c r="CY394" s="25" t="s">
        <v>397</v>
      </c>
    </row>
    <row r="395" spans="1:103" x14ac:dyDescent="0.25">
      <c r="A395">
        <v>397</v>
      </c>
      <c r="B395">
        <v>49</v>
      </c>
      <c r="C395" s="25" t="s">
        <v>53</v>
      </c>
      <c r="D395" s="12">
        <v>8</v>
      </c>
      <c r="E395" s="14"/>
      <c r="F395" s="7" t="str">
        <f t="shared" si="56"/>
        <v>X</v>
      </c>
      <c r="G395" s="7">
        <f t="shared" si="57"/>
        <v>8</v>
      </c>
      <c r="H395" s="16">
        <f t="shared" si="58"/>
        <v>8</v>
      </c>
      <c r="I395" s="11" t="str">
        <f t="shared" si="59"/>
        <v>X</v>
      </c>
      <c r="J395" s="39" t="str">
        <f t="shared" si="60"/>
        <v>X</v>
      </c>
      <c r="K395" s="39" t="str">
        <f t="shared" si="63"/>
        <v>X</v>
      </c>
      <c r="L395" s="39" t="str">
        <f t="shared" si="64"/>
        <v>X</v>
      </c>
      <c r="M395" s="39" t="str">
        <f t="shared" si="61"/>
        <v>X</v>
      </c>
      <c r="N395" s="42">
        <v>1</v>
      </c>
      <c r="O395" s="8">
        <v>0</v>
      </c>
      <c r="P395" s="9">
        <v>0</v>
      </c>
      <c r="Q395" s="9">
        <v>0</v>
      </c>
      <c r="R395" s="8">
        <v>0</v>
      </c>
      <c r="S395" s="9">
        <v>0</v>
      </c>
      <c r="T395" s="9">
        <v>0</v>
      </c>
      <c r="U395" s="8">
        <v>0</v>
      </c>
      <c r="V395" s="9">
        <v>0</v>
      </c>
      <c r="W395" s="9">
        <v>0</v>
      </c>
      <c r="X395" s="9">
        <v>0</v>
      </c>
      <c r="Y395" s="8">
        <v>0</v>
      </c>
      <c r="Z395" s="9">
        <v>0</v>
      </c>
      <c r="AA395" s="8"/>
      <c r="AC395" s="8"/>
      <c r="AJ395" s="9">
        <f t="shared" si="62"/>
        <v>-1</v>
      </c>
      <c r="AK395" s="7">
        <v>9.1</v>
      </c>
      <c r="AO395" s="8"/>
      <c r="AQ395" s="31"/>
      <c r="AT395" s="31"/>
      <c r="AU395" s="21">
        <v>2003</v>
      </c>
      <c r="AV395" s="23">
        <f t="shared" si="65"/>
        <v>3.3016809492935764</v>
      </c>
      <c r="BB395" s="18"/>
      <c r="BD395" s="54"/>
      <c r="BF395" s="18"/>
      <c r="BH395" s="18"/>
      <c r="BJ395" s="18"/>
      <c r="BK395" s="18" t="s">
        <v>191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 s="18">
        <v>0</v>
      </c>
      <c r="BS395">
        <v>0</v>
      </c>
      <c r="BT395">
        <v>1</v>
      </c>
      <c r="BU395" s="18">
        <v>0</v>
      </c>
      <c r="BV395" t="s">
        <v>397</v>
      </c>
      <c r="BW395" t="s">
        <v>397</v>
      </c>
      <c r="CB395" s="18"/>
      <c r="CD395" s="18"/>
      <c r="CE395" s="18"/>
      <c r="CH395" s="18"/>
      <c r="CJ395" s="18"/>
      <c r="CU395" s="18"/>
      <c r="CV395" t="s">
        <v>397</v>
      </c>
      <c r="CW395" t="s">
        <v>397</v>
      </c>
      <c r="CX395" t="s">
        <v>397</v>
      </c>
      <c r="CY395" s="25" t="s">
        <v>397</v>
      </c>
    </row>
    <row r="396" spans="1:103" x14ac:dyDescent="0.25">
      <c r="A396">
        <v>398</v>
      </c>
      <c r="B396">
        <v>50</v>
      </c>
      <c r="C396" s="25" t="s">
        <v>82</v>
      </c>
      <c r="D396" s="12">
        <v>4.3</v>
      </c>
      <c r="E396" s="14"/>
      <c r="F396" s="7" t="str">
        <f t="shared" si="56"/>
        <v>X</v>
      </c>
      <c r="G396" s="7">
        <f t="shared" si="57"/>
        <v>4.3</v>
      </c>
      <c r="H396" s="16">
        <f t="shared" si="58"/>
        <v>4.3</v>
      </c>
      <c r="I396" s="11" t="str">
        <f t="shared" si="59"/>
        <v>X</v>
      </c>
      <c r="J396" s="39" t="str">
        <f t="shared" si="60"/>
        <v>X</v>
      </c>
      <c r="K396" s="39" t="str">
        <f t="shared" si="63"/>
        <v>X</v>
      </c>
      <c r="L396" s="39" t="str">
        <f t="shared" si="64"/>
        <v>X</v>
      </c>
      <c r="M396" s="39" t="str">
        <f t="shared" si="61"/>
        <v>X</v>
      </c>
      <c r="N396" s="42">
        <v>1</v>
      </c>
      <c r="O396" s="8">
        <v>0</v>
      </c>
      <c r="P396" s="9">
        <v>0</v>
      </c>
      <c r="Q396" s="9">
        <v>0</v>
      </c>
      <c r="R396" s="8">
        <v>0</v>
      </c>
      <c r="S396" s="9">
        <v>0</v>
      </c>
      <c r="T396" s="9">
        <v>0</v>
      </c>
      <c r="U396" s="8">
        <v>0</v>
      </c>
      <c r="V396" s="9">
        <v>0</v>
      </c>
      <c r="W396" s="9">
        <v>0</v>
      </c>
      <c r="X396" s="9">
        <v>0</v>
      </c>
      <c r="Y396" s="8">
        <v>0</v>
      </c>
      <c r="Z396" s="9">
        <v>0</v>
      </c>
      <c r="AA396" s="8"/>
      <c r="AC396" s="8"/>
      <c r="AJ396" s="9">
        <f t="shared" si="62"/>
        <v>-1</v>
      </c>
      <c r="AK396" s="7">
        <v>10.7</v>
      </c>
      <c r="AO396" s="8"/>
      <c r="AQ396" s="31"/>
      <c r="AT396" s="31"/>
      <c r="AU396" s="21">
        <v>1988</v>
      </c>
      <c r="AV396" s="23">
        <f t="shared" si="65"/>
        <v>3.2984163800612945</v>
      </c>
      <c r="BB396" s="18"/>
      <c r="BD396" s="54"/>
      <c r="BF396" s="18"/>
      <c r="BH396" s="18"/>
      <c r="BJ396" s="18"/>
      <c r="BK396" s="18" t="s">
        <v>81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 s="18">
        <v>0</v>
      </c>
      <c r="BS396">
        <v>1</v>
      </c>
      <c r="BT396">
        <v>0</v>
      </c>
      <c r="BU396" s="18">
        <v>0</v>
      </c>
      <c r="BV396" t="s">
        <v>397</v>
      </c>
      <c r="BW396" t="s">
        <v>397</v>
      </c>
      <c r="CB396" s="18"/>
      <c r="CD396" s="18"/>
      <c r="CE396" s="18"/>
      <c r="CH396" s="18"/>
      <c r="CJ396" s="18"/>
      <c r="CU396" s="18"/>
      <c r="CV396" t="s">
        <v>397</v>
      </c>
      <c r="CW396" t="s">
        <v>397</v>
      </c>
      <c r="CX396" t="s">
        <v>397</v>
      </c>
      <c r="CY396" s="25" t="s">
        <v>397</v>
      </c>
    </row>
    <row r="397" spans="1:103" x14ac:dyDescent="0.25">
      <c r="A397">
        <v>399</v>
      </c>
      <c r="B397">
        <v>50</v>
      </c>
      <c r="C397" s="25" t="s">
        <v>82</v>
      </c>
      <c r="D397" s="12">
        <v>3.7</v>
      </c>
      <c r="E397" s="14"/>
      <c r="F397" s="7" t="str">
        <f t="shared" si="56"/>
        <v>X</v>
      </c>
      <c r="G397" s="7">
        <f t="shared" si="57"/>
        <v>3.7</v>
      </c>
      <c r="H397" s="16">
        <f t="shared" si="58"/>
        <v>3.7</v>
      </c>
      <c r="I397" s="11" t="str">
        <f t="shared" si="59"/>
        <v>X</v>
      </c>
      <c r="J397" s="39" t="str">
        <f t="shared" si="60"/>
        <v>X</v>
      </c>
      <c r="K397" s="39" t="str">
        <f t="shared" si="63"/>
        <v>X</v>
      </c>
      <c r="L397" s="39" t="str">
        <f t="shared" si="64"/>
        <v>X</v>
      </c>
      <c r="M397" s="39" t="str">
        <f t="shared" si="61"/>
        <v>X</v>
      </c>
      <c r="N397" s="42">
        <v>0</v>
      </c>
      <c r="O397" s="8">
        <v>0</v>
      </c>
      <c r="P397" s="9">
        <v>0</v>
      </c>
      <c r="Q397" s="9">
        <v>0</v>
      </c>
      <c r="R397" s="8">
        <v>0</v>
      </c>
      <c r="S397" s="9">
        <v>0</v>
      </c>
      <c r="T397" s="9">
        <v>0</v>
      </c>
      <c r="U397" s="8">
        <v>1</v>
      </c>
      <c r="V397" s="9">
        <v>0</v>
      </c>
      <c r="W397" s="9">
        <v>0</v>
      </c>
      <c r="X397" s="9">
        <v>0</v>
      </c>
      <c r="Y397" s="8">
        <v>0</v>
      </c>
      <c r="Z397" s="9">
        <v>0</v>
      </c>
      <c r="AA397" s="8"/>
      <c r="AC397" s="8"/>
      <c r="AJ397" s="9">
        <f t="shared" si="62"/>
        <v>-1</v>
      </c>
      <c r="AK397" s="7">
        <v>10.7</v>
      </c>
      <c r="AO397" s="8"/>
      <c r="AQ397" s="31"/>
      <c r="AT397" s="31"/>
      <c r="AU397" s="21">
        <v>1988</v>
      </c>
      <c r="AV397" s="23">
        <f t="shared" si="65"/>
        <v>3.2984163800612945</v>
      </c>
      <c r="BB397" s="18"/>
      <c r="BD397" s="54"/>
      <c r="BF397" s="18"/>
      <c r="BH397" s="18"/>
      <c r="BJ397" s="18"/>
      <c r="BK397" s="18" t="s">
        <v>81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 s="18">
        <v>0</v>
      </c>
      <c r="BS397">
        <v>1</v>
      </c>
      <c r="BT397">
        <v>0</v>
      </c>
      <c r="BU397" s="18">
        <v>0</v>
      </c>
      <c r="BV397" t="s">
        <v>397</v>
      </c>
      <c r="BW397" t="s">
        <v>397</v>
      </c>
      <c r="CB397" s="18"/>
      <c r="CD397" s="18"/>
      <c r="CE397" s="18"/>
      <c r="CH397" s="18"/>
      <c r="CJ397" s="18"/>
      <c r="CU397" s="18"/>
      <c r="CV397" t="s">
        <v>397</v>
      </c>
      <c r="CW397" t="s">
        <v>397</v>
      </c>
      <c r="CX397" t="s">
        <v>397</v>
      </c>
      <c r="CY397" s="25" t="s">
        <v>397</v>
      </c>
    </row>
    <row r="398" spans="1:103" x14ac:dyDescent="0.25">
      <c r="A398">
        <v>400</v>
      </c>
      <c r="B398">
        <v>50</v>
      </c>
      <c r="C398" s="25" t="s">
        <v>82</v>
      </c>
      <c r="D398" s="12">
        <v>5.0990000000000002</v>
      </c>
      <c r="E398" s="14"/>
      <c r="F398" s="7" t="str">
        <f t="shared" si="56"/>
        <v>X</v>
      </c>
      <c r="G398" s="7">
        <f t="shared" si="57"/>
        <v>5.0990000000000002</v>
      </c>
      <c r="H398" s="16">
        <f t="shared" si="58"/>
        <v>5.0990000000000002</v>
      </c>
      <c r="I398" s="11" t="str">
        <f t="shared" si="59"/>
        <v>X</v>
      </c>
      <c r="J398" s="39" t="str">
        <f t="shared" si="60"/>
        <v>X</v>
      </c>
      <c r="K398" s="39" t="str">
        <f t="shared" si="63"/>
        <v>X</v>
      </c>
      <c r="L398" s="39" t="str">
        <f t="shared" si="64"/>
        <v>X</v>
      </c>
      <c r="M398" s="39" t="str">
        <f t="shared" si="61"/>
        <v>X</v>
      </c>
      <c r="N398" s="42">
        <v>0</v>
      </c>
      <c r="O398" s="8">
        <v>0</v>
      </c>
      <c r="P398" s="9">
        <v>0</v>
      </c>
      <c r="Q398" s="9">
        <v>0</v>
      </c>
      <c r="R398" s="8">
        <v>0</v>
      </c>
      <c r="S398" s="9">
        <v>0</v>
      </c>
      <c r="T398" s="9">
        <v>0</v>
      </c>
      <c r="U398" s="8">
        <v>0</v>
      </c>
      <c r="V398" s="9">
        <v>1</v>
      </c>
      <c r="W398" s="9">
        <v>0</v>
      </c>
      <c r="X398" s="9">
        <v>0</v>
      </c>
      <c r="Y398" s="8">
        <v>0</v>
      </c>
      <c r="Z398" s="9">
        <v>0</v>
      </c>
      <c r="AA398" s="8"/>
      <c r="AC398" s="8"/>
      <c r="AJ398" s="9">
        <f t="shared" si="62"/>
        <v>-1</v>
      </c>
      <c r="AK398" s="7">
        <v>10.7</v>
      </c>
      <c r="AO398" s="8"/>
      <c r="AQ398" s="31"/>
      <c r="AT398" s="31"/>
      <c r="AU398" s="21">
        <v>1988</v>
      </c>
      <c r="AV398" s="23">
        <f t="shared" si="65"/>
        <v>3.2984163800612945</v>
      </c>
      <c r="BB398" s="18"/>
      <c r="BD398" s="54"/>
      <c r="BF398" s="18"/>
      <c r="BH398" s="18"/>
      <c r="BJ398" s="18"/>
      <c r="BK398" s="18" t="s">
        <v>81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 s="18">
        <v>0</v>
      </c>
      <c r="BS398">
        <v>1</v>
      </c>
      <c r="BT398">
        <v>0</v>
      </c>
      <c r="BU398" s="18">
        <v>0</v>
      </c>
      <c r="BV398" t="s">
        <v>397</v>
      </c>
      <c r="BW398" t="s">
        <v>397</v>
      </c>
      <c r="CB398" s="18"/>
      <c r="CD398" s="18"/>
      <c r="CE398" s="18"/>
      <c r="CH398" s="18"/>
      <c r="CJ398" s="18"/>
      <c r="CU398" s="18"/>
      <c r="CV398" t="s">
        <v>397</v>
      </c>
      <c r="CW398" t="s">
        <v>397</v>
      </c>
      <c r="CX398" t="s">
        <v>397</v>
      </c>
      <c r="CY398" s="25" t="s">
        <v>397</v>
      </c>
    </row>
    <row r="399" spans="1:103" x14ac:dyDescent="0.25">
      <c r="A399">
        <v>401</v>
      </c>
      <c r="B399">
        <v>51</v>
      </c>
      <c r="C399" s="25" t="s">
        <v>63</v>
      </c>
      <c r="D399" s="12">
        <v>1.4</v>
      </c>
      <c r="E399" s="14"/>
      <c r="F399" s="7" t="str">
        <f t="shared" ref="F399:F462" si="66">IFERROR(D399/E399, "X")</f>
        <v>X</v>
      </c>
      <c r="G399" s="7">
        <f t="shared" ref="G399:G462" si="67">D399-E399</f>
        <v>1.4</v>
      </c>
      <c r="H399" s="16">
        <f t="shared" ref="H399:H462" si="68">D399+E399</f>
        <v>1.4</v>
      </c>
      <c r="I399" s="11" t="str">
        <f t="shared" ref="I399:I462" si="69">IFERROR(F399/SQRT(F399^2+AJ399), "X")</f>
        <v>X</v>
      </c>
      <c r="J399" s="39" t="str">
        <f t="shared" ref="J399:J462" si="70">IFERROR(SQRT((1-I399^2)/AJ399), "X")</f>
        <v>X</v>
      </c>
      <c r="K399" s="39" t="str">
        <f t="shared" si="63"/>
        <v>X</v>
      </c>
      <c r="L399" s="39" t="str">
        <f t="shared" si="64"/>
        <v>X</v>
      </c>
      <c r="M399" s="39" t="str">
        <f t="shared" ref="M399:M462" si="71">IFERROR(I399+J399, "X")</f>
        <v>X</v>
      </c>
      <c r="N399" s="42">
        <v>1</v>
      </c>
      <c r="O399" s="8">
        <v>0</v>
      </c>
      <c r="P399" s="9">
        <v>0</v>
      </c>
      <c r="Q399" s="9">
        <v>0</v>
      </c>
      <c r="R399" s="8">
        <v>0</v>
      </c>
      <c r="S399" s="9">
        <v>0</v>
      </c>
      <c r="T399" s="9">
        <v>0</v>
      </c>
      <c r="U399" s="8">
        <v>0</v>
      </c>
      <c r="V399" s="9">
        <v>0</v>
      </c>
      <c r="W399" s="9">
        <v>0</v>
      </c>
      <c r="X399" s="9">
        <v>0</v>
      </c>
      <c r="Y399" s="8">
        <v>0</v>
      </c>
      <c r="Z399" s="9">
        <v>0</v>
      </c>
      <c r="AA399" s="8"/>
      <c r="AC399" s="8"/>
      <c r="AJ399" s="9">
        <f t="shared" ref="AJ399:AJ462" si="72">IFERROR(AH399-AI399-1, "X")</f>
        <v>-1</v>
      </c>
      <c r="AK399" s="7">
        <v>4.0999999999999996</v>
      </c>
      <c r="AO399" s="8"/>
      <c r="AQ399" s="31"/>
      <c r="AT399" s="31"/>
      <c r="AU399" s="21">
        <v>1975</v>
      </c>
      <c r="AV399" s="23">
        <f t="shared" si="65"/>
        <v>3.2955670999624789</v>
      </c>
      <c r="BB399" s="18"/>
      <c r="BD399" s="54"/>
      <c r="BF399" s="18"/>
      <c r="BH399" s="18"/>
      <c r="BJ399" s="18"/>
      <c r="BK399" s="18" t="s">
        <v>62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 s="18">
        <v>0</v>
      </c>
      <c r="BS399">
        <v>0</v>
      </c>
      <c r="BT399">
        <v>1</v>
      </c>
      <c r="BU399" s="18">
        <v>0</v>
      </c>
      <c r="BV399" t="s">
        <v>397</v>
      </c>
      <c r="BW399" t="s">
        <v>397</v>
      </c>
      <c r="CB399" s="18"/>
      <c r="CD399" s="18"/>
      <c r="CE399" s="18"/>
      <c r="CH399" s="18"/>
      <c r="CJ399" s="18"/>
      <c r="CU399" s="18"/>
      <c r="CV399" t="s">
        <v>397</v>
      </c>
      <c r="CW399" t="s">
        <v>397</v>
      </c>
      <c r="CX399" t="s">
        <v>397</v>
      </c>
      <c r="CY399" s="25" t="s">
        <v>397</v>
      </c>
    </row>
    <row r="400" spans="1:103" x14ac:dyDescent="0.25">
      <c r="A400">
        <v>402</v>
      </c>
      <c r="B400">
        <v>52</v>
      </c>
      <c r="C400" s="25" t="s">
        <v>110</v>
      </c>
      <c r="D400" s="12">
        <v>6.8</v>
      </c>
      <c r="E400" s="14"/>
      <c r="F400" s="7" t="str">
        <f t="shared" si="66"/>
        <v>X</v>
      </c>
      <c r="G400" s="7">
        <f t="shared" si="67"/>
        <v>6.8</v>
      </c>
      <c r="H400" s="16">
        <f t="shared" si="68"/>
        <v>6.8</v>
      </c>
      <c r="I400" s="11" t="str">
        <f t="shared" si="69"/>
        <v>X</v>
      </c>
      <c r="J400" s="39" t="str">
        <f t="shared" si="70"/>
        <v>X</v>
      </c>
      <c r="K400" s="39" t="str">
        <f t="shared" si="63"/>
        <v>X</v>
      </c>
      <c r="L400" s="39" t="str">
        <f t="shared" si="64"/>
        <v>X</v>
      </c>
      <c r="M400" s="39" t="str">
        <f t="shared" si="71"/>
        <v>X</v>
      </c>
      <c r="N400" s="42">
        <v>1</v>
      </c>
      <c r="O400" s="8">
        <v>0</v>
      </c>
      <c r="P400" s="9">
        <v>0</v>
      </c>
      <c r="Q400" s="9">
        <v>0</v>
      </c>
      <c r="R400" s="8">
        <v>0</v>
      </c>
      <c r="S400" s="9">
        <v>0</v>
      </c>
      <c r="T400" s="9">
        <v>0</v>
      </c>
      <c r="U400" s="8">
        <v>0</v>
      </c>
      <c r="V400" s="9">
        <v>0</v>
      </c>
      <c r="W400" s="9">
        <v>0</v>
      </c>
      <c r="X400" s="9">
        <v>0</v>
      </c>
      <c r="Y400" s="8">
        <v>0</v>
      </c>
      <c r="Z400" s="9">
        <v>0</v>
      </c>
      <c r="AA400" s="8"/>
      <c r="AC400" s="8"/>
      <c r="AJ400" s="9">
        <f t="shared" si="72"/>
        <v>-1</v>
      </c>
      <c r="AK400" s="7">
        <v>3.2</v>
      </c>
      <c r="AO400" s="8"/>
      <c r="AQ400" s="31"/>
      <c r="AT400" s="31"/>
      <c r="AU400" s="21">
        <v>2003</v>
      </c>
      <c r="AV400" s="23">
        <f t="shared" si="65"/>
        <v>3.3016809492935764</v>
      </c>
      <c r="BB400" s="18"/>
      <c r="BD400" s="54"/>
      <c r="BF400" s="18"/>
      <c r="BH400" s="18"/>
      <c r="BJ400" s="18"/>
      <c r="BK400" s="18" t="s">
        <v>109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 s="18">
        <v>1</v>
      </c>
      <c r="BS400">
        <v>0</v>
      </c>
      <c r="BT400">
        <v>0</v>
      </c>
      <c r="BU400" s="18">
        <v>1</v>
      </c>
      <c r="BV400" t="s">
        <v>397</v>
      </c>
      <c r="BW400" t="s">
        <v>397</v>
      </c>
      <c r="CB400" s="18"/>
      <c r="CD400" s="18"/>
      <c r="CE400" s="18"/>
      <c r="CH400" s="18"/>
      <c r="CJ400" s="18"/>
      <c r="CU400" s="18"/>
      <c r="CV400" t="s">
        <v>397</v>
      </c>
      <c r="CW400" t="s">
        <v>397</v>
      </c>
      <c r="CX400" t="s">
        <v>397</v>
      </c>
      <c r="CY400" s="25" t="s">
        <v>397</v>
      </c>
    </row>
    <row r="401" spans="1:103" x14ac:dyDescent="0.25">
      <c r="A401">
        <v>403</v>
      </c>
      <c r="B401">
        <v>54</v>
      </c>
      <c r="C401" s="25" t="s">
        <v>72</v>
      </c>
      <c r="D401" s="12">
        <v>10.5</v>
      </c>
      <c r="E401" s="14"/>
      <c r="F401" s="7" t="str">
        <f t="shared" si="66"/>
        <v>X</v>
      </c>
      <c r="G401" s="7">
        <f t="shared" si="67"/>
        <v>10.5</v>
      </c>
      <c r="H401" s="16">
        <f t="shared" si="68"/>
        <v>10.5</v>
      </c>
      <c r="I401" s="11" t="str">
        <f t="shared" si="69"/>
        <v>X</v>
      </c>
      <c r="J401" s="39" t="str">
        <f t="shared" si="70"/>
        <v>X</v>
      </c>
      <c r="K401" s="39" t="str">
        <f t="shared" si="63"/>
        <v>X</v>
      </c>
      <c r="L401" s="39" t="str">
        <f t="shared" si="64"/>
        <v>X</v>
      </c>
      <c r="M401" s="39" t="str">
        <f t="shared" si="71"/>
        <v>X</v>
      </c>
      <c r="N401" s="42">
        <v>1</v>
      </c>
      <c r="O401" s="8">
        <v>0</v>
      </c>
      <c r="P401" s="9">
        <v>0</v>
      </c>
      <c r="Q401" s="9">
        <v>0</v>
      </c>
      <c r="R401" s="8">
        <v>0</v>
      </c>
      <c r="S401" s="9">
        <v>0</v>
      </c>
      <c r="T401" s="9">
        <v>0</v>
      </c>
      <c r="U401" s="8">
        <v>0</v>
      </c>
      <c r="V401" s="9">
        <v>0</v>
      </c>
      <c r="W401" s="9">
        <v>0</v>
      </c>
      <c r="X401" s="9">
        <v>0</v>
      </c>
      <c r="Y401" s="8">
        <v>0</v>
      </c>
      <c r="Z401" s="9">
        <v>0</v>
      </c>
      <c r="AA401" s="8"/>
      <c r="AC401" s="8"/>
      <c r="AJ401" s="9">
        <f t="shared" si="72"/>
        <v>-1</v>
      </c>
      <c r="AK401" s="7">
        <v>6.1</v>
      </c>
      <c r="AO401" s="8"/>
      <c r="AQ401" s="31"/>
      <c r="AT401" s="31"/>
      <c r="AU401" s="21">
        <v>1980</v>
      </c>
      <c r="AV401" s="23">
        <f t="shared" si="65"/>
        <v>3.2966651902615309</v>
      </c>
      <c r="BB401" s="18"/>
      <c r="BD401" s="54"/>
      <c r="BF401" s="18"/>
      <c r="BH401" s="18"/>
      <c r="BJ401" s="18"/>
      <c r="BK401" s="18" t="s">
        <v>71</v>
      </c>
      <c r="BL401">
        <v>0</v>
      </c>
      <c r="BM401">
        <v>0</v>
      </c>
      <c r="BN401">
        <v>0</v>
      </c>
      <c r="BO401">
        <v>1</v>
      </c>
      <c r="BP401">
        <v>0</v>
      </c>
      <c r="BQ401">
        <v>0</v>
      </c>
      <c r="BR401" s="18">
        <v>0</v>
      </c>
      <c r="BS401">
        <v>0</v>
      </c>
      <c r="BT401">
        <v>1</v>
      </c>
      <c r="BU401" s="18">
        <v>0</v>
      </c>
      <c r="BV401" t="s">
        <v>397</v>
      </c>
      <c r="BW401" t="s">
        <v>397</v>
      </c>
      <c r="CB401" s="18"/>
      <c r="CD401" s="18"/>
      <c r="CE401" s="18"/>
      <c r="CH401" s="18"/>
      <c r="CJ401" s="18"/>
      <c r="CU401" s="18"/>
      <c r="CV401" t="s">
        <v>397</v>
      </c>
      <c r="CW401" t="s">
        <v>397</v>
      </c>
      <c r="CX401" t="s">
        <v>397</v>
      </c>
      <c r="CY401" s="25" t="s">
        <v>397</v>
      </c>
    </row>
    <row r="402" spans="1:103" x14ac:dyDescent="0.25">
      <c r="A402">
        <v>404</v>
      </c>
      <c r="B402">
        <v>54</v>
      </c>
      <c r="C402" s="25" t="s">
        <v>72</v>
      </c>
      <c r="D402" s="12">
        <v>8.1</v>
      </c>
      <c r="E402" s="14"/>
      <c r="F402" s="7" t="str">
        <f t="shared" si="66"/>
        <v>X</v>
      </c>
      <c r="G402" s="7">
        <f t="shared" si="67"/>
        <v>8.1</v>
      </c>
      <c r="H402" s="16">
        <f t="shared" si="68"/>
        <v>8.1</v>
      </c>
      <c r="I402" s="11" t="str">
        <f t="shared" si="69"/>
        <v>X</v>
      </c>
      <c r="J402" s="39" t="str">
        <f t="shared" si="70"/>
        <v>X</v>
      </c>
      <c r="K402" s="39" t="str">
        <f t="shared" si="63"/>
        <v>X</v>
      </c>
      <c r="L402" s="39" t="str">
        <f t="shared" si="64"/>
        <v>X</v>
      </c>
      <c r="M402" s="39" t="str">
        <f t="shared" si="71"/>
        <v>X</v>
      </c>
      <c r="N402" s="42">
        <v>1</v>
      </c>
      <c r="O402" s="8">
        <v>0</v>
      </c>
      <c r="P402" s="9">
        <v>0</v>
      </c>
      <c r="Q402" s="9">
        <v>0</v>
      </c>
      <c r="R402" s="8">
        <v>0</v>
      </c>
      <c r="S402" s="9">
        <v>0</v>
      </c>
      <c r="T402" s="9">
        <v>0</v>
      </c>
      <c r="U402" s="8">
        <v>0</v>
      </c>
      <c r="V402" s="9">
        <v>0</v>
      </c>
      <c r="W402" s="9">
        <v>0</v>
      </c>
      <c r="X402" s="9">
        <v>0</v>
      </c>
      <c r="Y402" s="8">
        <v>0</v>
      </c>
      <c r="Z402" s="9">
        <v>0</v>
      </c>
      <c r="AA402" s="8"/>
      <c r="AC402" s="8"/>
      <c r="AJ402" s="9">
        <f t="shared" si="72"/>
        <v>-1</v>
      </c>
      <c r="AK402" s="7">
        <v>6.4</v>
      </c>
      <c r="AO402" s="8"/>
      <c r="AQ402" s="31"/>
      <c r="AT402" s="31"/>
      <c r="AU402" s="21">
        <v>1983</v>
      </c>
      <c r="AV402" s="23">
        <f t="shared" si="65"/>
        <v>3.2973227142053028</v>
      </c>
      <c r="BB402" s="18"/>
      <c r="BD402" s="54"/>
      <c r="BF402" s="18"/>
      <c r="BH402" s="18"/>
      <c r="BJ402" s="18"/>
      <c r="BK402" s="18" t="s">
        <v>71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 s="18">
        <v>0</v>
      </c>
      <c r="BS402">
        <v>0</v>
      </c>
      <c r="BT402">
        <v>1</v>
      </c>
      <c r="BU402" s="18">
        <v>0</v>
      </c>
      <c r="BV402" t="s">
        <v>397</v>
      </c>
      <c r="BW402" t="s">
        <v>397</v>
      </c>
      <c r="CB402" s="18"/>
      <c r="CD402" s="18"/>
      <c r="CE402" s="18"/>
      <c r="CH402" s="18"/>
      <c r="CJ402" s="18"/>
      <c r="CU402" s="18"/>
      <c r="CV402" t="s">
        <v>397</v>
      </c>
      <c r="CW402" t="s">
        <v>397</v>
      </c>
      <c r="CX402" t="s">
        <v>397</v>
      </c>
      <c r="CY402" s="25" t="s">
        <v>397</v>
      </c>
    </row>
    <row r="403" spans="1:103" x14ac:dyDescent="0.25">
      <c r="A403">
        <v>405</v>
      </c>
      <c r="B403">
        <v>54</v>
      </c>
      <c r="C403" s="25" t="s">
        <v>72</v>
      </c>
      <c r="D403" s="12">
        <v>8.1</v>
      </c>
      <c r="E403" s="14"/>
      <c r="F403" s="7" t="str">
        <f t="shared" si="66"/>
        <v>X</v>
      </c>
      <c r="G403" s="7">
        <f t="shared" si="67"/>
        <v>8.1</v>
      </c>
      <c r="H403" s="16">
        <f t="shared" si="68"/>
        <v>8.1</v>
      </c>
      <c r="I403" s="11" t="str">
        <f t="shared" si="69"/>
        <v>X</v>
      </c>
      <c r="J403" s="39" t="str">
        <f t="shared" si="70"/>
        <v>X</v>
      </c>
      <c r="K403" s="39" t="str">
        <f t="shared" si="63"/>
        <v>X</v>
      </c>
      <c r="L403" s="39" t="str">
        <f t="shared" si="64"/>
        <v>X</v>
      </c>
      <c r="M403" s="39" t="str">
        <f t="shared" si="71"/>
        <v>X</v>
      </c>
      <c r="N403" s="42">
        <v>1</v>
      </c>
      <c r="O403" s="8">
        <v>0</v>
      </c>
      <c r="P403" s="9">
        <v>0</v>
      </c>
      <c r="Q403" s="9">
        <v>0</v>
      </c>
      <c r="R403" s="8">
        <v>0</v>
      </c>
      <c r="S403" s="9">
        <v>0</v>
      </c>
      <c r="T403" s="9">
        <v>0</v>
      </c>
      <c r="U403" s="8">
        <v>0</v>
      </c>
      <c r="V403" s="9">
        <v>0</v>
      </c>
      <c r="W403" s="9">
        <v>0</v>
      </c>
      <c r="X403" s="9">
        <v>0</v>
      </c>
      <c r="Y403" s="8">
        <v>0</v>
      </c>
      <c r="Z403" s="9">
        <v>0</v>
      </c>
      <c r="AA403" s="8"/>
      <c r="AC403" s="8"/>
      <c r="AJ403" s="9">
        <f t="shared" si="72"/>
        <v>-1</v>
      </c>
      <c r="AK403" s="7">
        <v>6.7</v>
      </c>
      <c r="AO403" s="8"/>
      <c r="AQ403" s="31"/>
      <c r="AT403" s="31"/>
      <c r="AU403" s="21">
        <v>1985</v>
      </c>
      <c r="AV403" s="23">
        <f t="shared" si="65"/>
        <v>3.2977605110991339</v>
      </c>
      <c r="BB403" s="18"/>
      <c r="BD403" s="54"/>
      <c r="BF403" s="18"/>
      <c r="BH403" s="18"/>
      <c r="BJ403" s="18"/>
      <c r="BK403" s="18" t="s">
        <v>71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 s="18">
        <v>0</v>
      </c>
      <c r="BS403">
        <v>0</v>
      </c>
      <c r="BT403">
        <v>1</v>
      </c>
      <c r="BU403" s="18">
        <v>0</v>
      </c>
      <c r="BV403" t="s">
        <v>397</v>
      </c>
      <c r="BW403" t="s">
        <v>397</v>
      </c>
      <c r="CB403" s="18"/>
      <c r="CD403" s="18"/>
      <c r="CE403" s="18"/>
      <c r="CH403" s="18"/>
      <c r="CJ403" s="18"/>
      <c r="CU403" s="18"/>
      <c r="CV403" t="s">
        <v>397</v>
      </c>
      <c r="CW403" t="s">
        <v>397</v>
      </c>
      <c r="CX403" t="s">
        <v>397</v>
      </c>
      <c r="CY403" s="25" t="s">
        <v>397</v>
      </c>
    </row>
    <row r="404" spans="1:103" x14ac:dyDescent="0.25">
      <c r="A404">
        <v>406</v>
      </c>
      <c r="B404">
        <v>54</v>
      </c>
      <c r="C404" s="25" t="s">
        <v>72</v>
      </c>
      <c r="D404" s="12">
        <v>9.1</v>
      </c>
      <c r="E404" s="14"/>
      <c r="F404" s="7" t="str">
        <f t="shared" si="66"/>
        <v>X</v>
      </c>
      <c r="G404" s="7">
        <f t="shared" si="67"/>
        <v>9.1</v>
      </c>
      <c r="H404" s="16">
        <f t="shared" si="68"/>
        <v>9.1</v>
      </c>
      <c r="I404" s="11" t="str">
        <f t="shared" si="69"/>
        <v>X</v>
      </c>
      <c r="J404" s="39" t="str">
        <f t="shared" si="70"/>
        <v>X</v>
      </c>
      <c r="K404" s="39" t="str">
        <f t="shared" si="63"/>
        <v>X</v>
      </c>
      <c r="L404" s="39" t="str">
        <f t="shared" si="64"/>
        <v>X</v>
      </c>
      <c r="M404" s="39" t="str">
        <f t="shared" si="71"/>
        <v>X</v>
      </c>
      <c r="N404" s="42">
        <v>1</v>
      </c>
      <c r="O404" s="8">
        <v>0</v>
      </c>
      <c r="P404" s="9">
        <v>0</v>
      </c>
      <c r="Q404" s="9">
        <v>0</v>
      </c>
      <c r="R404" s="8">
        <v>0</v>
      </c>
      <c r="S404" s="9">
        <v>0</v>
      </c>
      <c r="T404" s="9">
        <v>0</v>
      </c>
      <c r="U404" s="8">
        <v>0</v>
      </c>
      <c r="V404" s="9">
        <v>0</v>
      </c>
      <c r="W404" s="9">
        <v>0</v>
      </c>
      <c r="X404" s="9">
        <v>0</v>
      </c>
      <c r="Y404" s="8">
        <v>0</v>
      </c>
      <c r="Z404" s="9">
        <v>0</v>
      </c>
      <c r="AA404" s="8"/>
      <c r="AC404" s="8"/>
      <c r="AJ404" s="9">
        <f t="shared" si="72"/>
        <v>-1</v>
      </c>
      <c r="AK404" s="7">
        <v>6.9</v>
      </c>
      <c r="AO404" s="8"/>
      <c r="AQ404" s="31"/>
      <c r="AT404" s="31"/>
      <c r="AU404" s="21">
        <v>1988</v>
      </c>
      <c r="AV404" s="23">
        <f t="shared" si="65"/>
        <v>3.2984163800612945</v>
      </c>
      <c r="BB404" s="18"/>
      <c r="BD404" s="54"/>
      <c r="BF404" s="18"/>
      <c r="BH404" s="18"/>
      <c r="BJ404" s="18"/>
      <c r="BK404" s="18" t="s">
        <v>71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 s="18">
        <v>0</v>
      </c>
      <c r="BS404">
        <v>0</v>
      </c>
      <c r="BT404">
        <v>1</v>
      </c>
      <c r="BU404" s="18">
        <v>0</v>
      </c>
      <c r="BV404" t="s">
        <v>397</v>
      </c>
      <c r="BW404" t="s">
        <v>397</v>
      </c>
      <c r="CB404" s="18"/>
      <c r="CD404" s="18"/>
      <c r="CE404" s="18"/>
      <c r="CH404" s="18"/>
      <c r="CJ404" s="18"/>
      <c r="CU404" s="18"/>
      <c r="CV404" t="s">
        <v>397</v>
      </c>
      <c r="CW404" t="s">
        <v>397</v>
      </c>
      <c r="CX404" t="s">
        <v>397</v>
      </c>
      <c r="CY404" s="25" t="s">
        <v>397</v>
      </c>
    </row>
    <row r="405" spans="1:103" x14ac:dyDescent="0.25">
      <c r="A405">
        <v>407</v>
      </c>
      <c r="B405">
        <v>54</v>
      </c>
      <c r="C405" s="25" t="s">
        <v>72</v>
      </c>
      <c r="D405" s="12">
        <v>8.5</v>
      </c>
      <c r="E405" s="14"/>
      <c r="F405" s="7" t="str">
        <f t="shared" si="66"/>
        <v>X</v>
      </c>
      <c r="G405" s="7">
        <f t="shared" si="67"/>
        <v>8.5</v>
      </c>
      <c r="H405" s="16">
        <f t="shared" si="68"/>
        <v>8.5</v>
      </c>
      <c r="I405" s="11" t="str">
        <f t="shared" si="69"/>
        <v>X</v>
      </c>
      <c r="J405" s="39" t="str">
        <f t="shared" si="70"/>
        <v>X</v>
      </c>
      <c r="K405" s="39" t="str">
        <f t="shared" si="63"/>
        <v>X</v>
      </c>
      <c r="L405" s="39" t="str">
        <f t="shared" si="64"/>
        <v>X</v>
      </c>
      <c r="M405" s="39" t="str">
        <f t="shared" si="71"/>
        <v>X</v>
      </c>
      <c r="N405" s="42">
        <v>1</v>
      </c>
      <c r="O405" s="8">
        <v>0</v>
      </c>
      <c r="P405" s="9">
        <v>0</v>
      </c>
      <c r="Q405" s="9">
        <v>0</v>
      </c>
      <c r="R405" s="8">
        <v>0</v>
      </c>
      <c r="S405" s="9">
        <v>0</v>
      </c>
      <c r="T405" s="9">
        <v>0</v>
      </c>
      <c r="U405" s="8">
        <v>0</v>
      </c>
      <c r="V405" s="9">
        <v>0</v>
      </c>
      <c r="W405" s="9">
        <v>0</v>
      </c>
      <c r="X405" s="9">
        <v>0</v>
      </c>
      <c r="Y405" s="8">
        <v>0</v>
      </c>
      <c r="Z405" s="9">
        <v>0</v>
      </c>
      <c r="AA405" s="8"/>
      <c r="AC405" s="8"/>
      <c r="AJ405" s="9">
        <f t="shared" si="72"/>
        <v>-1</v>
      </c>
      <c r="AK405" s="7">
        <v>7.1</v>
      </c>
      <c r="AO405" s="8"/>
      <c r="AQ405" s="31"/>
      <c r="AT405" s="31"/>
      <c r="AU405" s="21">
        <v>1991</v>
      </c>
      <c r="AV405" s="23">
        <f t="shared" si="65"/>
        <v>3.2990712600274095</v>
      </c>
      <c r="BB405" s="18"/>
      <c r="BD405" s="54"/>
      <c r="BF405" s="18"/>
      <c r="BH405" s="18"/>
      <c r="BJ405" s="18"/>
      <c r="BK405" s="18" t="s">
        <v>71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 s="18">
        <v>0</v>
      </c>
      <c r="BS405">
        <v>0</v>
      </c>
      <c r="BT405">
        <v>1</v>
      </c>
      <c r="BU405" s="18">
        <v>0</v>
      </c>
      <c r="BV405" t="s">
        <v>397</v>
      </c>
      <c r="BW405" t="s">
        <v>397</v>
      </c>
      <c r="CB405" s="18"/>
      <c r="CD405" s="18"/>
      <c r="CE405" s="18"/>
      <c r="CH405" s="18"/>
      <c r="CJ405" s="18"/>
      <c r="CU405" s="18"/>
      <c r="CV405" t="s">
        <v>397</v>
      </c>
      <c r="CW405" t="s">
        <v>397</v>
      </c>
      <c r="CX405" t="s">
        <v>397</v>
      </c>
      <c r="CY405" s="25" t="s">
        <v>397</v>
      </c>
    </row>
    <row r="406" spans="1:103" x14ac:dyDescent="0.25">
      <c r="A406">
        <v>408</v>
      </c>
      <c r="B406">
        <v>54</v>
      </c>
      <c r="C406" s="25" t="s">
        <v>72</v>
      </c>
      <c r="D406" s="12">
        <v>7.9</v>
      </c>
      <c r="E406" s="14"/>
      <c r="F406" s="7" t="str">
        <f t="shared" si="66"/>
        <v>X</v>
      </c>
      <c r="G406" s="7">
        <f t="shared" si="67"/>
        <v>7.9</v>
      </c>
      <c r="H406" s="16">
        <f t="shared" si="68"/>
        <v>7.9</v>
      </c>
      <c r="I406" s="11" t="str">
        <f t="shared" si="69"/>
        <v>X</v>
      </c>
      <c r="J406" s="39" t="str">
        <f t="shared" si="70"/>
        <v>X</v>
      </c>
      <c r="K406" s="39" t="str">
        <f t="shared" si="63"/>
        <v>X</v>
      </c>
      <c r="L406" s="39" t="str">
        <f t="shared" si="64"/>
        <v>X</v>
      </c>
      <c r="M406" s="39" t="str">
        <f t="shared" si="71"/>
        <v>X</v>
      </c>
      <c r="N406" s="42">
        <v>1</v>
      </c>
      <c r="O406" s="8">
        <v>0</v>
      </c>
      <c r="P406" s="9">
        <v>0</v>
      </c>
      <c r="Q406" s="9">
        <v>0</v>
      </c>
      <c r="R406" s="8">
        <v>0</v>
      </c>
      <c r="S406" s="9">
        <v>0</v>
      </c>
      <c r="T406" s="9">
        <v>0</v>
      </c>
      <c r="U406" s="8">
        <v>0</v>
      </c>
      <c r="V406" s="9">
        <v>0</v>
      </c>
      <c r="W406" s="9">
        <v>0</v>
      </c>
      <c r="X406" s="9">
        <v>0</v>
      </c>
      <c r="Y406" s="8">
        <v>0</v>
      </c>
      <c r="Z406" s="9">
        <v>0</v>
      </c>
      <c r="AA406" s="8"/>
      <c r="AC406" s="8"/>
      <c r="AJ406" s="9">
        <f t="shared" si="72"/>
        <v>-1</v>
      </c>
      <c r="AK406" s="7">
        <v>4.3</v>
      </c>
      <c r="AO406" s="8"/>
      <c r="AQ406" s="31"/>
      <c r="AT406" s="31"/>
      <c r="AU406" s="21">
        <v>1985</v>
      </c>
      <c r="AV406" s="23">
        <f t="shared" si="65"/>
        <v>3.2977605110991339</v>
      </c>
      <c r="BB406" s="18"/>
      <c r="BD406" s="54"/>
      <c r="BF406" s="18"/>
      <c r="BH406" s="18"/>
      <c r="BJ406" s="18"/>
      <c r="BK406" s="18" t="s">
        <v>98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 s="18">
        <v>0</v>
      </c>
      <c r="BS406">
        <v>0</v>
      </c>
      <c r="BT406">
        <v>1</v>
      </c>
      <c r="BU406" s="18">
        <v>0</v>
      </c>
      <c r="BV406" t="s">
        <v>397</v>
      </c>
      <c r="BW406" t="s">
        <v>397</v>
      </c>
      <c r="CB406" s="18"/>
      <c r="CD406" s="18"/>
      <c r="CE406" s="18"/>
      <c r="CH406" s="18"/>
      <c r="CJ406" s="18"/>
      <c r="CU406" s="18"/>
      <c r="CV406" t="s">
        <v>397</v>
      </c>
      <c r="CW406" t="s">
        <v>397</v>
      </c>
      <c r="CX406" t="s">
        <v>397</v>
      </c>
      <c r="CY406" s="25" t="s">
        <v>397</v>
      </c>
    </row>
    <row r="407" spans="1:103" x14ac:dyDescent="0.25">
      <c r="A407">
        <v>409</v>
      </c>
      <c r="B407">
        <v>54</v>
      </c>
      <c r="C407" s="25" t="s">
        <v>72</v>
      </c>
      <c r="D407" s="12">
        <v>7.8</v>
      </c>
      <c r="E407" s="14"/>
      <c r="F407" s="7" t="str">
        <f t="shared" si="66"/>
        <v>X</v>
      </c>
      <c r="G407" s="7">
        <f t="shared" si="67"/>
        <v>7.8</v>
      </c>
      <c r="H407" s="16">
        <f t="shared" si="68"/>
        <v>7.8</v>
      </c>
      <c r="I407" s="11" t="str">
        <f t="shared" si="69"/>
        <v>X</v>
      </c>
      <c r="J407" s="39" t="str">
        <f t="shared" si="70"/>
        <v>X</v>
      </c>
      <c r="K407" s="39" t="str">
        <f t="shared" si="63"/>
        <v>X</v>
      </c>
      <c r="L407" s="39" t="str">
        <f t="shared" si="64"/>
        <v>X</v>
      </c>
      <c r="M407" s="39" t="str">
        <f t="shared" si="71"/>
        <v>X</v>
      </c>
      <c r="N407" s="42">
        <v>1</v>
      </c>
      <c r="O407" s="8">
        <v>0</v>
      </c>
      <c r="P407" s="9">
        <v>0</v>
      </c>
      <c r="Q407" s="9">
        <v>0</v>
      </c>
      <c r="R407" s="8">
        <v>0</v>
      </c>
      <c r="S407" s="9">
        <v>0</v>
      </c>
      <c r="T407" s="9">
        <v>0</v>
      </c>
      <c r="U407" s="8">
        <v>0</v>
      </c>
      <c r="V407" s="9">
        <v>0</v>
      </c>
      <c r="W407" s="9">
        <v>0</v>
      </c>
      <c r="X407" s="9">
        <v>0</v>
      </c>
      <c r="Y407" s="8">
        <v>0</v>
      </c>
      <c r="Z407" s="9">
        <v>0</v>
      </c>
      <c r="AA407" s="8"/>
      <c r="AC407" s="8"/>
      <c r="AJ407" s="9">
        <f t="shared" si="72"/>
        <v>-1</v>
      </c>
      <c r="AK407" s="7">
        <v>4.5</v>
      </c>
      <c r="AO407" s="8"/>
      <c r="AQ407" s="31"/>
      <c r="AT407" s="31"/>
      <c r="AU407" s="21">
        <v>1988</v>
      </c>
      <c r="AV407" s="23">
        <f t="shared" si="65"/>
        <v>3.2984163800612945</v>
      </c>
      <c r="BB407" s="18"/>
      <c r="BD407" s="54"/>
      <c r="BF407" s="18"/>
      <c r="BH407" s="18"/>
      <c r="BJ407" s="18"/>
      <c r="BK407" s="18" t="s">
        <v>98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 s="18">
        <v>0</v>
      </c>
      <c r="BS407">
        <v>0</v>
      </c>
      <c r="BT407">
        <v>1</v>
      </c>
      <c r="BU407" s="18">
        <v>0</v>
      </c>
      <c r="BV407" t="s">
        <v>397</v>
      </c>
      <c r="BW407" t="s">
        <v>397</v>
      </c>
      <c r="CB407" s="18"/>
      <c r="CD407" s="18"/>
      <c r="CE407" s="18"/>
      <c r="CH407" s="18"/>
      <c r="CJ407" s="18"/>
      <c r="CU407" s="18"/>
      <c r="CV407" t="s">
        <v>397</v>
      </c>
      <c r="CW407" t="s">
        <v>397</v>
      </c>
      <c r="CX407" t="s">
        <v>397</v>
      </c>
      <c r="CY407" s="25" t="s">
        <v>397</v>
      </c>
    </row>
    <row r="408" spans="1:103" x14ac:dyDescent="0.25">
      <c r="A408">
        <v>410</v>
      </c>
      <c r="B408">
        <v>54</v>
      </c>
      <c r="C408" s="25" t="s">
        <v>72</v>
      </c>
      <c r="D408" s="12">
        <v>7.6</v>
      </c>
      <c r="E408" s="14"/>
      <c r="F408" s="7" t="str">
        <f t="shared" si="66"/>
        <v>X</v>
      </c>
      <c r="G408" s="7">
        <f t="shared" si="67"/>
        <v>7.6</v>
      </c>
      <c r="H408" s="16">
        <f t="shared" si="68"/>
        <v>7.6</v>
      </c>
      <c r="I408" s="11" t="str">
        <f t="shared" si="69"/>
        <v>X</v>
      </c>
      <c r="J408" s="39" t="str">
        <f t="shared" si="70"/>
        <v>X</v>
      </c>
      <c r="K408" s="39" t="str">
        <f t="shared" si="63"/>
        <v>X</v>
      </c>
      <c r="L408" s="39" t="str">
        <f t="shared" si="64"/>
        <v>X</v>
      </c>
      <c r="M408" s="39" t="str">
        <f t="shared" si="71"/>
        <v>X</v>
      </c>
      <c r="N408" s="42">
        <v>1</v>
      </c>
      <c r="O408" s="8">
        <v>0</v>
      </c>
      <c r="P408" s="9">
        <v>0</v>
      </c>
      <c r="Q408" s="9">
        <v>0</v>
      </c>
      <c r="R408" s="8">
        <v>0</v>
      </c>
      <c r="S408" s="9">
        <v>0</v>
      </c>
      <c r="T408" s="9">
        <v>0</v>
      </c>
      <c r="U408" s="8">
        <v>0</v>
      </c>
      <c r="V408" s="9">
        <v>0</v>
      </c>
      <c r="W408" s="9">
        <v>0</v>
      </c>
      <c r="X408" s="9">
        <v>0</v>
      </c>
      <c r="Y408" s="8">
        <v>0</v>
      </c>
      <c r="Z408" s="9">
        <v>0</v>
      </c>
      <c r="AA408" s="8"/>
      <c r="AC408" s="8"/>
      <c r="AJ408" s="9">
        <f t="shared" si="72"/>
        <v>-1</v>
      </c>
      <c r="AK408" s="7">
        <v>4.7</v>
      </c>
      <c r="AO408" s="8"/>
      <c r="AQ408" s="31"/>
      <c r="AT408" s="31"/>
      <c r="AU408" s="21">
        <v>1992</v>
      </c>
      <c r="AV408" s="23">
        <f t="shared" si="65"/>
        <v>3.2992893340876801</v>
      </c>
      <c r="BB408" s="18"/>
      <c r="BD408" s="54"/>
      <c r="BF408" s="18"/>
      <c r="BH408" s="18"/>
      <c r="BJ408" s="18"/>
      <c r="BK408" s="18" t="s">
        <v>98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 s="18">
        <v>0</v>
      </c>
      <c r="BS408">
        <v>0</v>
      </c>
      <c r="BT408">
        <v>1</v>
      </c>
      <c r="BU408" s="18">
        <v>0</v>
      </c>
      <c r="BV408" t="s">
        <v>397</v>
      </c>
      <c r="BW408" t="s">
        <v>397</v>
      </c>
      <c r="CB408" s="18"/>
      <c r="CD408" s="18"/>
      <c r="CE408" s="18"/>
      <c r="CH408" s="18"/>
      <c r="CJ408" s="18"/>
      <c r="CU408" s="18"/>
      <c r="CV408" t="s">
        <v>397</v>
      </c>
      <c r="CW408" t="s">
        <v>397</v>
      </c>
      <c r="CX408" t="s">
        <v>397</v>
      </c>
      <c r="CY408" s="25" t="s">
        <v>397</v>
      </c>
    </row>
    <row r="409" spans="1:103" x14ac:dyDescent="0.25">
      <c r="A409">
        <v>411</v>
      </c>
      <c r="B409">
        <v>54</v>
      </c>
      <c r="C409" s="25" t="s">
        <v>72</v>
      </c>
      <c r="D409" s="12">
        <v>12.7</v>
      </c>
      <c r="E409" s="14"/>
      <c r="F409" s="7" t="str">
        <f t="shared" si="66"/>
        <v>X</v>
      </c>
      <c r="G409" s="7">
        <f t="shared" si="67"/>
        <v>12.7</v>
      </c>
      <c r="H409" s="16">
        <f t="shared" si="68"/>
        <v>12.7</v>
      </c>
      <c r="I409" s="11" t="str">
        <f t="shared" si="69"/>
        <v>X</v>
      </c>
      <c r="J409" s="39" t="str">
        <f t="shared" si="70"/>
        <v>X</v>
      </c>
      <c r="K409" s="39" t="str">
        <f t="shared" si="63"/>
        <v>X</v>
      </c>
      <c r="L409" s="39" t="str">
        <f t="shared" si="64"/>
        <v>X</v>
      </c>
      <c r="M409" s="39" t="str">
        <f t="shared" si="71"/>
        <v>X</v>
      </c>
      <c r="N409" s="42">
        <v>1</v>
      </c>
      <c r="O409" s="8">
        <v>0</v>
      </c>
      <c r="P409" s="9">
        <v>0</v>
      </c>
      <c r="Q409" s="9">
        <v>0</v>
      </c>
      <c r="R409" s="8">
        <v>0</v>
      </c>
      <c r="S409" s="9">
        <v>0</v>
      </c>
      <c r="T409" s="9">
        <v>0</v>
      </c>
      <c r="U409" s="8">
        <v>0</v>
      </c>
      <c r="V409" s="9">
        <v>0</v>
      </c>
      <c r="W409" s="9">
        <v>0</v>
      </c>
      <c r="X409" s="9">
        <v>0</v>
      </c>
      <c r="Y409" s="8">
        <v>0</v>
      </c>
      <c r="Z409" s="9">
        <v>0</v>
      </c>
      <c r="AA409" s="8"/>
      <c r="AC409" s="8"/>
      <c r="AJ409" s="9">
        <f t="shared" si="72"/>
        <v>-1</v>
      </c>
      <c r="AK409" s="7">
        <v>2.5</v>
      </c>
      <c r="AO409" s="8"/>
      <c r="AQ409" s="31"/>
      <c r="AT409" s="31"/>
      <c r="AU409" s="21">
        <v>1977</v>
      </c>
      <c r="AV409" s="23">
        <f t="shared" si="65"/>
        <v>3.2960066693136723</v>
      </c>
      <c r="BB409" s="18"/>
      <c r="BD409" s="54"/>
      <c r="BF409" s="18"/>
      <c r="BH409" s="18"/>
      <c r="BJ409" s="18"/>
      <c r="BK409" s="18" t="s">
        <v>135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 s="18">
        <v>0</v>
      </c>
      <c r="BS409">
        <v>0</v>
      </c>
      <c r="BT409">
        <v>1</v>
      </c>
      <c r="BU409" s="18">
        <v>0</v>
      </c>
      <c r="BV409" t="s">
        <v>397</v>
      </c>
      <c r="BW409" t="s">
        <v>397</v>
      </c>
      <c r="CB409" s="18"/>
      <c r="CD409" s="18"/>
      <c r="CE409" s="18"/>
      <c r="CH409" s="18"/>
      <c r="CJ409" s="18"/>
      <c r="CU409" s="18"/>
      <c r="CV409" t="s">
        <v>397</v>
      </c>
      <c r="CW409" t="s">
        <v>397</v>
      </c>
      <c r="CX409" t="s">
        <v>397</v>
      </c>
      <c r="CY409" s="25" t="s">
        <v>397</v>
      </c>
    </row>
    <row r="410" spans="1:103" x14ac:dyDescent="0.25">
      <c r="A410">
        <v>412</v>
      </c>
      <c r="B410">
        <v>54</v>
      </c>
      <c r="C410" s="25" t="s">
        <v>72</v>
      </c>
      <c r="D410" s="12">
        <v>9.8000000000000007</v>
      </c>
      <c r="E410" s="14"/>
      <c r="F410" s="7" t="str">
        <f t="shared" si="66"/>
        <v>X</v>
      </c>
      <c r="G410" s="7">
        <f t="shared" si="67"/>
        <v>9.8000000000000007</v>
      </c>
      <c r="H410" s="16">
        <f t="shared" si="68"/>
        <v>9.8000000000000007</v>
      </c>
      <c r="I410" s="11" t="str">
        <f t="shared" si="69"/>
        <v>X</v>
      </c>
      <c r="J410" s="39" t="str">
        <f t="shared" si="70"/>
        <v>X</v>
      </c>
      <c r="K410" s="39" t="str">
        <f t="shared" si="63"/>
        <v>X</v>
      </c>
      <c r="L410" s="39" t="str">
        <f t="shared" si="64"/>
        <v>X</v>
      </c>
      <c r="M410" s="39" t="str">
        <f t="shared" si="71"/>
        <v>X</v>
      </c>
      <c r="N410" s="42">
        <v>1</v>
      </c>
      <c r="O410" s="8">
        <v>0</v>
      </c>
      <c r="P410" s="9">
        <v>0</v>
      </c>
      <c r="Q410" s="9">
        <v>0</v>
      </c>
      <c r="R410" s="8">
        <v>0</v>
      </c>
      <c r="S410" s="9">
        <v>0</v>
      </c>
      <c r="T410" s="9">
        <v>0</v>
      </c>
      <c r="U410" s="8">
        <v>0</v>
      </c>
      <c r="V410" s="9">
        <v>0</v>
      </c>
      <c r="W410" s="9">
        <v>0</v>
      </c>
      <c r="X410" s="9">
        <v>0</v>
      </c>
      <c r="Y410" s="8">
        <v>0</v>
      </c>
      <c r="Z410" s="9">
        <v>0</v>
      </c>
      <c r="AA410" s="8"/>
      <c r="AC410" s="8"/>
      <c r="AJ410" s="9">
        <f t="shared" si="72"/>
        <v>-1</v>
      </c>
      <c r="AK410" s="7">
        <v>3.4</v>
      </c>
      <c r="AO410" s="8"/>
      <c r="AQ410" s="31"/>
      <c r="AT410" s="31"/>
      <c r="AU410" s="21">
        <v>1986</v>
      </c>
      <c r="AV410" s="23">
        <f t="shared" si="65"/>
        <v>3.2979792441593623</v>
      </c>
      <c r="BB410" s="18"/>
      <c r="BD410" s="54"/>
      <c r="BF410" s="18"/>
      <c r="BH410" s="18"/>
      <c r="BJ410" s="18"/>
      <c r="BK410" s="18" t="s">
        <v>135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 s="18">
        <v>0</v>
      </c>
      <c r="BS410">
        <v>0</v>
      </c>
      <c r="BT410">
        <v>1</v>
      </c>
      <c r="BU410" s="18">
        <v>0</v>
      </c>
      <c r="BV410" t="s">
        <v>397</v>
      </c>
      <c r="BW410" t="s">
        <v>397</v>
      </c>
      <c r="CB410" s="18"/>
      <c r="CD410" s="18"/>
      <c r="CE410" s="18"/>
      <c r="CH410" s="18"/>
      <c r="CJ410" s="18"/>
      <c r="CU410" s="18"/>
      <c r="CV410" t="s">
        <v>397</v>
      </c>
      <c r="CW410" t="s">
        <v>397</v>
      </c>
      <c r="CX410" t="s">
        <v>397</v>
      </c>
      <c r="CY410" s="25" t="s">
        <v>397</v>
      </c>
    </row>
    <row r="411" spans="1:103" x14ac:dyDescent="0.25">
      <c r="A411">
        <v>413</v>
      </c>
      <c r="B411">
        <v>54</v>
      </c>
      <c r="C411" s="25" t="s">
        <v>72</v>
      </c>
      <c r="D411" s="12">
        <v>10.4</v>
      </c>
      <c r="E411" s="14"/>
      <c r="F411" s="7" t="str">
        <f t="shared" si="66"/>
        <v>X</v>
      </c>
      <c r="G411" s="7">
        <f t="shared" si="67"/>
        <v>10.4</v>
      </c>
      <c r="H411" s="16">
        <f t="shared" si="68"/>
        <v>10.4</v>
      </c>
      <c r="I411" s="11" t="str">
        <f t="shared" si="69"/>
        <v>X</v>
      </c>
      <c r="J411" s="39" t="str">
        <f t="shared" si="70"/>
        <v>X</v>
      </c>
      <c r="K411" s="39" t="str">
        <f t="shared" si="63"/>
        <v>X</v>
      </c>
      <c r="L411" s="39" t="str">
        <f t="shared" si="64"/>
        <v>X</v>
      </c>
      <c r="M411" s="39" t="str">
        <f t="shared" si="71"/>
        <v>X</v>
      </c>
      <c r="N411" s="42">
        <v>1</v>
      </c>
      <c r="O411" s="8">
        <v>0</v>
      </c>
      <c r="P411" s="9">
        <v>0</v>
      </c>
      <c r="Q411" s="9">
        <v>0</v>
      </c>
      <c r="R411" s="8">
        <v>0</v>
      </c>
      <c r="S411" s="9">
        <v>0</v>
      </c>
      <c r="T411" s="9">
        <v>0</v>
      </c>
      <c r="U411" s="8">
        <v>0</v>
      </c>
      <c r="V411" s="9">
        <v>0</v>
      </c>
      <c r="W411" s="9">
        <v>0</v>
      </c>
      <c r="X411" s="9">
        <v>0</v>
      </c>
      <c r="Y411" s="8">
        <v>0</v>
      </c>
      <c r="Z411" s="9">
        <v>0</v>
      </c>
      <c r="AA411" s="8"/>
      <c r="AC411" s="8"/>
      <c r="AJ411" s="9">
        <f t="shared" si="72"/>
        <v>-1</v>
      </c>
      <c r="AK411" s="7">
        <v>4.9000000000000004</v>
      </c>
      <c r="AO411" s="8"/>
      <c r="AQ411" s="31"/>
      <c r="AT411" s="31"/>
      <c r="AU411" s="21">
        <v>1990</v>
      </c>
      <c r="AV411" s="23">
        <f t="shared" si="65"/>
        <v>3.2988530764097068</v>
      </c>
      <c r="BB411" s="18"/>
      <c r="BD411" s="54"/>
      <c r="BF411" s="18"/>
      <c r="BH411" s="18"/>
      <c r="BJ411" s="18"/>
      <c r="BK411" s="18" t="s">
        <v>137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 s="18">
        <v>0</v>
      </c>
      <c r="BS411">
        <v>0</v>
      </c>
      <c r="BT411">
        <v>1</v>
      </c>
      <c r="BU411" s="18">
        <v>0</v>
      </c>
      <c r="BV411" t="s">
        <v>397</v>
      </c>
      <c r="BW411" t="s">
        <v>397</v>
      </c>
      <c r="CB411" s="18"/>
      <c r="CD411" s="18"/>
      <c r="CE411" s="18"/>
      <c r="CH411" s="18"/>
      <c r="CJ411" s="18"/>
      <c r="CU411" s="18"/>
      <c r="CV411" t="s">
        <v>397</v>
      </c>
      <c r="CW411" t="s">
        <v>397</v>
      </c>
      <c r="CX411" t="s">
        <v>397</v>
      </c>
      <c r="CY411" s="25" t="s">
        <v>397</v>
      </c>
    </row>
    <row r="412" spans="1:103" x14ac:dyDescent="0.25">
      <c r="A412">
        <v>414</v>
      </c>
      <c r="B412">
        <v>54</v>
      </c>
      <c r="C412" s="25" t="s">
        <v>72</v>
      </c>
      <c r="D412" s="12">
        <v>9.3000000000000007</v>
      </c>
      <c r="E412" s="14"/>
      <c r="F412" s="7" t="str">
        <f t="shared" si="66"/>
        <v>X</v>
      </c>
      <c r="G412" s="7">
        <f t="shared" si="67"/>
        <v>9.3000000000000007</v>
      </c>
      <c r="H412" s="16">
        <f t="shared" si="68"/>
        <v>9.3000000000000007</v>
      </c>
      <c r="I412" s="11" t="str">
        <f t="shared" si="69"/>
        <v>X</v>
      </c>
      <c r="J412" s="39" t="str">
        <f t="shared" si="70"/>
        <v>X</v>
      </c>
      <c r="K412" s="39" t="str">
        <f t="shared" si="63"/>
        <v>X</v>
      </c>
      <c r="L412" s="39" t="str">
        <f t="shared" si="64"/>
        <v>X</v>
      </c>
      <c r="M412" s="39" t="str">
        <f t="shared" si="71"/>
        <v>X</v>
      </c>
      <c r="N412" s="42">
        <v>1</v>
      </c>
      <c r="O412" s="8">
        <v>0</v>
      </c>
      <c r="P412" s="9">
        <v>0</v>
      </c>
      <c r="Q412" s="9">
        <v>0</v>
      </c>
      <c r="R412" s="8">
        <v>0</v>
      </c>
      <c r="S412" s="9">
        <v>0</v>
      </c>
      <c r="T412" s="9">
        <v>0</v>
      </c>
      <c r="U412" s="8">
        <v>0</v>
      </c>
      <c r="V412" s="9">
        <v>0</v>
      </c>
      <c r="W412" s="9">
        <v>0</v>
      </c>
      <c r="X412" s="9">
        <v>0</v>
      </c>
      <c r="Y412" s="8">
        <v>0</v>
      </c>
      <c r="Z412" s="9">
        <v>0</v>
      </c>
      <c r="AA412" s="8"/>
      <c r="AC412" s="8"/>
      <c r="AJ412" s="9">
        <f t="shared" si="72"/>
        <v>-1</v>
      </c>
      <c r="AK412" s="7">
        <v>5</v>
      </c>
      <c r="AO412" s="8"/>
      <c r="AQ412" s="31"/>
      <c r="AT412" s="31"/>
      <c r="AU412" s="21">
        <v>1991</v>
      </c>
      <c r="AV412" s="23">
        <f t="shared" si="65"/>
        <v>3.2990712600274095</v>
      </c>
      <c r="BB412" s="18"/>
      <c r="BD412" s="54"/>
      <c r="BF412" s="18"/>
      <c r="BH412" s="18"/>
      <c r="BJ412" s="18"/>
      <c r="BK412" s="18" t="s">
        <v>137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 s="18">
        <v>0</v>
      </c>
      <c r="BS412">
        <v>0</v>
      </c>
      <c r="BT412">
        <v>1</v>
      </c>
      <c r="BU412" s="18">
        <v>0</v>
      </c>
      <c r="BV412" t="s">
        <v>397</v>
      </c>
      <c r="BW412" t="s">
        <v>397</v>
      </c>
      <c r="CB412" s="18"/>
      <c r="CD412" s="18"/>
      <c r="CE412" s="18"/>
      <c r="CH412" s="18"/>
      <c r="CJ412" s="18"/>
      <c r="CU412" s="18"/>
      <c r="CV412" t="s">
        <v>397</v>
      </c>
      <c r="CW412" t="s">
        <v>397</v>
      </c>
      <c r="CX412" t="s">
        <v>397</v>
      </c>
      <c r="CY412" s="25" t="s">
        <v>397</v>
      </c>
    </row>
    <row r="413" spans="1:103" x14ac:dyDescent="0.25">
      <c r="A413">
        <v>415</v>
      </c>
      <c r="B413">
        <v>54</v>
      </c>
      <c r="C413" s="25" t="s">
        <v>72</v>
      </c>
      <c r="D413" s="12">
        <v>6.5</v>
      </c>
      <c r="E413" s="14"/>
      <c r="F413" s="7" t="str">
        <f t="shared" si="66"/>
        <v>X</v>
      </c>
      <c r="G413" s="7">
        <f t="shared" si="67"/>
        <v>6.5</v>
      </c>
      <c r="H413" s="16">
        <f t="shared" si="68"/>
        <v>6.5</v>
      </c>
      <c r="I413" s="11" t="str">
        <f t="shared" si="69"/>
        <v>X</v>
      </c>
      <c r="J413" s="39" t="str">
        <f t="shared" si="70"/>
        <v>X</v>
      </c>
      <c r="K413" s="39" t="str">
        <f t="shared" si="63"/>
        <v>X</v>
      </c>
      <c r="L413" s="39" t="str">
        <f t="shared" si="64"/>
        <v>X</v>
      </c>
      <c r="M413" s="39" t="str">
        <f t="shared" si="71"/>
        <v>X</v>
      </c>
      <c r="N413" s="42">
        <v>1</v>
      </c>
      <c r="O413" s="8">
        <v>0</v>
      </c>
      <c r="P413" s="9">
        <v>0</v>
      </c>
      <c r="Q413" s="9">
        <v>0</v>
      </c>
      <c r="R413" s="8">
        <v>0</v>
      </c>
      <c r="S413" s="9">
        <v>0</v>
      </c>
      <c r="T413" s="9">
        <v>0</v>
      </c>
      <c r="U413" s="8">
        <v>0</v>
      </c>
      <c r="V413" s="9">
        <v>0</v>
      </c>
      <c r="W413" s="9">
        <v>0</v>
      </c>
      <c r="X413" s="9">
        <v>0</v>
      </c>
      <c r="Y413" s="8">
        <v>0</v>
      </c>
      <c r="Z413" s="9">
        <v>0</v>
      </c>
      <c r="AA413" s="8"/>
      <c r="AC413" s="8"/>
      <c r="AJ413" s="9">
        <f t="shared" si="72"/>
        <v>-1</v>
      </c>
      <c r="AK413" s="7">
        <v>4.0999999999999996</v>
      </c>
      <c r="AO413" s="8"/>
      <c r="AQ413" s="31"/>
      <c r="AT413" s="31"/>
      <c r="AU413" s="21">
        <v>1985</v>
      </c>
      <c r="AV413" s="23">
        <f t="shared" si="65"/>
        <v>3.2977605110991339</v>
      </c>
      <c r="BB413" s="18"/>
      <c r="BD413" s="54"/>
      <c r="BF413" s="18"/>
      <c r="BH413" s="18"/>
      <c r="BJ413" s="18"/>
      <c r="BK413" s="18" t="s">
        <v>202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 s="18">
        <v>0</v>
      </c>
      <c r="BS413">
        <v>0</v>
      </c>
      <c r="BT413">
        <v>1</v>
      </c>
      <c r="BU413" s="18">
        <v>0</v>
      </c>
      <c r="BV413" t="s">
        <v>397</v>
      </c>
      <c r="BW413" t="s">
        <v>397</v>
      </c>
      <c r="CB413" s="18"/>
      <c r="CD413" s="18"/>
      <c r="CE413" s="18"/>
      <c r="CH413" s="18"/>
      <c r="CJ413" s="18"/>
      <c r="CU413" s="18"/>
      <c r="CV413" t="s">
        <v>397</v>
      </c>
      <c r="CW413" t="s">
        <v>397</v>
      </c>
      <c r="CX413" t="s">
        <v>397</v>
      </c>
      <c r="CY413" s="25" t="s">
        <v>397</v>
      </c>
    </row>
    <row r="414" spans="1:103" x14ac:dyDescent="0.25">
      <c r="A414">
        <v>416</v>
      </c>
      <c r="B414">
        <v>54</v>
      </c>
      <c r="C414" s="25" t="s">
        <v>72</v>
      </c>
      <c r="D414" s="12">
        <v>7.9</v>
      </c>
      <c r="E414" s="14"/>
      <c r="F414" s="7" t="str">
        <f t="shared" si="66"/>
        <v>X</v>
      </c>
      <c r="G414" s="7">
        <f t="shared" si="67"/>
        <v>7.9</v>
      </c>
      <c r="H414" s="16">
        <f t="shared" si="68"/>
        <v>7.9</v>
      </c>
      <c r="I414" s="11" t="str">
        <f t="shared" si="69"/>
        <v>X</v>
      </c>
      <c r="J414" s="39" t="str">
        <f t="shared" si="70"/>
        <v>X</v>
      </c>
      <c r="K414" s="39" t="str">
        <f t="shared" si="63"/>
        <v>X</v>
      </c>
      <c r="L414" s="39" t="str">
        <f t="shared" si="64"/>
        <v>X</v>
      </c>
      <c r="M414" s="39" t="str">
        <f t="shared" si="71"/>
        <v>X</v>
      </c>
      <c r="N414" s="42">
        <v>1</v>
      </c>
      <c r="O414" s="8">
        <v>0</v>
      </c>
      <c r="P414" s="9">
        <v>0</v>
      </c>
      <c r="Q414" s="9">
        <v>0</v>
      </c>
      <c r="R414" s="8">
        <v>0</v>
      </c>
      <c r="S414" s="9">
        <v>0</v>
      </c>
      <c r="T414" s="9">
        <v>0</v>
      </c>
      <c r="U414" s="8">
        <v>0</v>
      </c>
      <c r="V414" s="9">
        <v>0</v>
      </c>
      <c r="W414" s="9">
        <v>0</v>
      </c>
      <c r="X414" s="9">
        <v>0</v>
      </c>
      <c r="Y414" s="8">
        <v>0</v>
      </c>
      <c r="Z414" s="9">
        <v>0</v>
      </c>
      <c r="AA414" s="8"/>
      <c r="AC414" s="8"/>
      <c r="AJ414" s="9">
        <f t="shared" si="72"/>
        <v>-1</v>
      </c>
      <c r="AK414" s="7">
        <v>4.8</v>
      </c>
      <c r="AO414" s="8"/>
      <c r="AQ414" s="31"/>
      <c r="AT414" s="31"/>
      <c r="AU414" s="21">
        <v>1993</v>
      </c>
      <c r="AV414" s="23">
        <f t="shared" si="65"/>
        <v>3.2995072987004876</v>
      </c>
      <c r="BB414" s="18"/>
      <c r="BD414" s="54"/>
      <c r="BF414" s="18"/>
      <c r="BH414" s="18"/>
      <c r="BJ414" s="18"/>
      <c r="BK414" s="18" t="s">
        <v>202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 s="18">
        <v>0</v>
      </c>
      <c r="BS414">
        <v>0</v>
      </c>
      <c r="BT414">
        <v>1</v>
      </c>
      <c r="BU414" s="18">
        <v>0</v>
      </c>
      <c r="BV414" t="s">
        <v>397</v>
      </c>
      <c r="BW414" t="s">
        <v>397</v>
      </c>
      <c r="CB414" s="18"/>
      <c r="CD414" s="18"/>
      <c r="CE414" s="18"/>
      <c r="CH414" s="18"/>
      <c r="CJ414" s="18"/>
      <c r="CU414" s="18"/>
      <c r="CV414" t="s">
        <v>397</v>
      </c>
      <c r="CW414" t="s">
        <v>397</v>
      </c>
      <c r="CX414" t="s">
        <v>397</v>
      </c>
      <c r="CY414" s="25" t="s">
        <v>397</v>
      </c>
    </row>
    <row r="415" spans="1:103" x14ac:dyDescent="0.25">
      <c r="A415">
        <v>417</v>
      </c>
      <c r="B415">
        <v>55</v>
      </c>
      <c r="C415" s="25" t="s">
        <v>238</v>
      </c>
      <c r="D415" s="12">
        <v>2.4</v>
      </c>
      <c r="E415" s="14"/>
      <c r="F415" s="7" t="str">
        <f t="shared" si="66"/>
        <v>X</v>
      </c>
      <c r="G415" s="7">
        <f t="shared" si="67"/>
        <v>2.4</v>
      </c>
      <c r="H415" s="16">
        <f t="shared" si="68"/>
        <v>2.4</v>
      </c>
      <c r="I415" s="11" t="str">
        <f t="shared" si="69"/>
        <v>X</v>
      </c>
      <c r="J415" s="39" t="str">
        <f t="shared" si="70"/>
        <v>X</v>
      </c>
      <c r="K415" s="39" t="str">
        <f t="shared" si="63"/>
        <v>X</v>
      </c>
      <c r="L415" s="39" t="str">
        <f t="shared" si="64"/>
        <v>X</v>
      </c>
      <c r="M415" s="39" t="str">
        <f t="shared" si="71"/>
        <v>X</v>
      </c>
      <c r="N415" s="42">
        <v>1</v>
      </c>
      <c r="O415" s="8">
        <v>0</v>
      </c>
      <c r="P415" s="9">
        <v>0</v>
      </c>
      <c r="Q415" s="9">
        <v>0</v>
      </c>
      <c r="R415" s="8">
        <v>0</v>
      </c>
      <c r="S415" s="9">
        <v>0</v>
      </c>
      <c r="T415" s="9">
        <v>0</v>
      </c>
      <c r="U415" s="8">
        <v>0</v>
      </c>
      <c r="V415" s="9">
        <v>0</v>
      </c>
      <c r="W415" s="9">
        <v>0</v>
      </c>
      <c r="X415" s="9">
        <v>0</v>
      </c>
      <c r="Y415" s="8">
        <v>0</v>
      </c>
      <c r="Z415" s="9">
        <v>0</v>
      </c>
      <c r="AA415" s="8"/>
      <c r="AC415" s="8"/>
      <c r="AJ415" s="9">
        <f t="shared" si="72"/>
        <v>-1</v>
      </c>
      <c r="AK415" s="7">
        <v>7.4</v>
      </c>
      <c r="AO415" s="8"/>
      <c r="AQ415" s="31"/>
      <c r="AT415" s="31"/>
      <c r="AU415" s="21">
        <v>2000</v>
      </c>
      <c r="AV415" s="23">
        <f t="shared" si="65"/>
        <v>3.3010299956639813</v>
      </c>
      <c r="BB415" s="18"/>
      <c r="BD415" s="54"/>
      <c r="BF415" s="18"/>
      <c r="BH415" s="18"/>
      <c r="BJ415" s="18"/>
      <c r="BK415" s="18" t="s">
        <v>235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 s="18">
        <v>0</v>
      </c>
      <c r="BS415">
        <v>1</v>
      </c>
      <c r="BT415">
        <v>0</v>
      </c>
      <c r="BU415" s="18">
        <v>0</v>
      </c>
      <c r="BV415" t="s">
        <v>397</v>
      </c>
      <c r="BW415" t="s">
        <v>397</v>
      </c>
      <c r="CB415" s="18"/>
      <c r="CD415" s="18"/>
      <c r="CE415" s="18"/>
      <c r="CH415" s="18"/>
      <c r="CJ415" s="18"/>
      <c r="CU415" s="18"/>
      <c r="CV415" t="s">
        <v>397</v>
      </c>
      <c r="CW415" t="s">
        <v>397</v>
      </c>
      <c r="CX415" t="s">
        <v>397</v>
      </c>
      <c r="CY415" s="25" t="s">
        <v>397</v>
      </c>
    </row>
    <row r="416" spans="1:103" x14ac:dyDescent="0.25">
      <c r="A416">
        <v>418</v>
      </c>
      <c r="B416">
        <v>55</v>
      </c>
      <c r="C416" s="25" t="s">
        <v>238</v>
      </c>
      <c r="D416" s="12">
        <v>1.3</v>
      </c>
      <c r="E416" s="14"/>
      <c r="F416" s="7" t="str">
        <f t="shared" si="66"/>
        <v>X</v>
      </c>
      <c r="G416" s="7">
        <f t="shared" si="67"/>
        <v>1.3</v>
      </c>
      <c r="H416" s="16">
        <f t="shared" si="68"/>
        <v>1.3</v>
      </c>
      <c r="I416" s="11" t="str">
        <f t="shared" si="69"/>
        <v>X</v>
      </c>
      <c r="J416" s="39" t="str">
        <f t="shared" si="70"/>
        <v>X</v>
      </c>
      <c r="K416" s="39" t="str">
        <f t="shared" si="63"/>
        <v>X</v>
      </c>
      <c r="L416" s="39" t="str">
        <f t="shared" si="64"/>
        <v>X</v>
      </c>
      <c r="M416" s="39" t="str">
        <f t="shared" si="71"/>
        <v>X</v>
      </c>
      <c r="N416" s="42">
        <v>1</v>
      </c>
      <c r="O416" s="8">
        <v>0</v>
      </c>
      <c r="P416" s="9">
        <v>0</v>
      </c>
      <c r="Q416" s="9">
        <v>0</v>
      </c>
      <c r="R416" s="8">
        <v>0</v>
      </c>
      <c r="S416" s="9">
        <v>0</v>
      </c>
      <c r="T416" s="9">
        <v>0</v>
      </c>
      <c r="U416" s="8">
        <v>0</v>
      </c>
      <c r="V416" s="9">
        <v>0</v>
      </c>
      <c r="W416" s="9">
        <v>0</v>
      </c>
      <c r="X416" s="9">
        <v>0</v>
      </c>
      <c r="Y416" s="8">
        <v>0</v>
      </c>
      <c r="Z416" s="9">
        <v>0</v>
      </c>
      <c r="AA416" s="8"/>
      <c r="AC416" s="8"/>
      <c r="AJ416" s="9">
        <f t="shared" si="72"/>
        <v>-1</v>
      </c>
      <c r="AK416" s="7">
        <v>8.9</v>
      </c>
      <c r="AO416" s="8"/>
      <c r="AQ416" s="31"/>
      <c r="AT416" s="31"/>
      <c r="AU416" s="21">
        <v>2000</v>
      </c>
      <c r="AV416" s="23">
        <f t="shared" si="65"/>
        <v>3.3010299956639813</v>
      </c>
      <c r="BB416" s="18"/>
      <c r="BD416" s="54"/>
      <c r="BF416" s="18"/>
      <c r="BH416" s="18"/>
      <c r="BJ416" s="18"/>
      <c r="BK416" s="18" t="s">
        <v>260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 s="18">
        <v>0</v>
      </c>
      <c r="BS416">
        <v>1</v>
      </c>
      <c r="BT416">
        <v>0</v>
      </c>
      <c r="BU416" s="18">
        <v>0</v>
      </c>
      <c r="BV416" t="s">
        <v>397</v>
      </c>
      <c r="BW416" t="s">
        <v>397</v>
      </c>
      <c r="CB416" s="18"/>
      <c r="CD416" s="18"/>
      <c r="CE416" s="18"/>
      <c r="CH416" s="18"/>
      <c r="CJ416" s="18"/>
      <c r="CU416" s="18"/>
      <c r="CV416" t="s">
        <v>397</v>
      </c>
      <c r="CW416" t="s">
        <v>397</v>
      </c>
      <c r="CX416" t="s">
        <v>397</v>
      </c>
      <c r="CY416" s="25" t="s">
        <v>397</v>
      </c>
    </row>
    <row r="417" spans="1:103" x14ac:dyDescent="0.25">
      <c r="A417">
        <v>419</v>
      </c>
      <c r="B417">
        <v>56</v>
      </c>
      <c r="C417" s="25" t="s">
        <v>225</v>
      </c>
      <c r="D417" s="12">
        <v>11.5</v>
      </c>
      <c r="E417" s="14"/>
      <c r="F417" s="7" t="str">
        <f t="shared" si="66"/>
        <v>X</v>
      </c>
      <c r="G417" s="7">
        <f t="shared" si="67"/>
        <v>11.5</v>
      </c>
      <c r="H417" s="16">
        <f t="shared" si="68"/>
        <v>11.5</v>
      </c>
      <c r="I417" s="11" t="str">
        <f t="shared" si="69"/>
        <v>X</v>
      </c>
      <c r="J417" s="39" t="str">
        <f t="shared" si="70"/>
        <v>X</v>
      </c>
      <c r="K417" s="39" t="str">
        <f t="shared" si="63"/>
        <v>X</v>
      </c>
      <c r="L417" s="39" t="str">
        <f t="shared" si="64"/>
        <v>X</v>
      </c>
      <c r="M417" s="39" t="str">
        <f t="shared" si="71"/>
        <v>X</v>
      </c>
      <c r="N417" s="42">
        <v>1</v>
      </c>
      <c r="O417" s="8">
        <v>0</v>
      </c>
      <c r="P417" s="9">
        <v>0</v>
      </c>
      <c r="Q417" s="9">
        <v>0</v>
      </c>
      <c r="R417" s="8">
        <v>0</v>
      </c>
      <c r="S417" s="9">
        <v>0</v>
      </c>
      <c r="T417" s="9">
        <v>0</v>
      </c>
      <c r="U417" s="8">
        <v>0</v>
      </c>
      <c r="V417" s="9">
        <v>0</v>
      </c>
      <c r="W417" s="9">
        <v>0</v>
      </c>
      <c r="X417" s="9">
        <v>0</v>
      </c>
      <c r="Y417" s="8">
        <v>0</v>
      </c>
      <c r="Z417" s="9">
        <v>0</v>
      </c>
      <c r="AA417" s="8"/>
      <c r="AC417" s="8"/>
      <c r="AJ417" s="9">
        <f t="shared" si="72"/>
        <v>-1</v>
      </c>
      <c r="AK417" s="7">
        <v>2.6</v>
      </c>
      <c r="AO417" s="8"/>
      <c r="AQ417" s="31"/>
      <c r="AT417" s="31"/>
      <c r="AU417" s="21">
        <v>1985</v>
      </c>
      <c r="AV417" s="23">
        <f t="shared" si="65"/>
        <v>3.2977605110991339</v>
      </c>
      <c r="BB417" s="18"/>
      <c r="BD417" s="54"/>
      <c r="BF417" s="18"/>
      <c r="BH417" s="18"/>
      <c r="BJ417" s="18"/>
      <c r="BK417" s="18" t="s">
        <v>224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 s="18">
        <v>0</v>
      </c>
      <c r="BS417">
        <v>0</v>
      </c>
      <c r="BT417">
        <v>1</v>
      </c>
      <c r="BU417" s="18">
        <v>0</v>
      </c>
      <c r="BV417" t="s">
        <v>397</v>
      </c>
      <c r="BW417" t="s">
        <v>397</v>
      </c>
      <c r="CB417" s="18"/>
      <c r="CD417" s="18"/>
      <c r="CE417" s="18"/>
      <c r="CH417" s="18"/>
      <c r="CJ417" s="18"/>
      <c r="CU417" s="18"/>
      <c r="CV417" t="s">
        <v>397</v>
      </c>
      <c r="CW417" t="s">
        <v>397</v>
      </c>
      <c r="CX417" t="s">
        <v>397</v>
      </c>
      <c r="CY417" s="25" t="s">
        <v>397</v>
      </c>
    </row>
    <row r="418" spans="1:103" x14ac:dyDescent="0.25">
      <c r="A418">
        <v>420</v>
      </c>
      <c r="B418">
        <v>56</v>
      </c>
      <c r="C418" s="25" t="s">
        <v>225</v>
      </c>
      <c r="D418" s="12">
        <v>11.1</v>
      </c>
      <c r="E418" s="14"/>
      <c r="F418" s="7" t="str">
        <f t="shared" si="66"/>
        <v>X</v>
      </c>
      <c r="G418" s="7">
        <f t="shared" si="67"/>
        <v>11.1</v>
      </c>
      <c r="H418" s="16">
        <f t="shared" si="68"/>
        <v>11.1</v>
      </c>
      <c r="I418" s="11" t="str">
        <f t="shared" si="69"/>
        <v>X</v>
      </c>
      <c r="J418" s="39" t="str">
        <f t="shared" si="70"/>
        <v>X</v>
      </c>
      <c r="K418" s="39" t="str">
        <f t="shared" si="63"/>
        <v>X</v>
      </c>
      <c r="L418" s="39" t="str">
        <f t="shared" si="64"/>
        <v>X</v>
      </c>
      <c r="M418" s="39" t="str">
        <f t="shared" si="71"/>
        <v>X</v>
      </c>
      <c r="N418" s="42">
        <v>1</v>
      </c>
      <c r="O418" s="8">
        <v>0</v>
      </c>
      <c r="P418" s="9">
        <v>0</v>
      </c>
      <c r="Q418" s="9">
        <v>0</v>
      </c>
      <c r="R418" s="8">
        <v>0</v>
      </c>
      <c r="S418" s="9">
        <v>0</v>
      </c>
      <c r="T418" s="9">
        <v>0</v>
      </c>
      <c r="U418" s="8">
        <v>0</v>
      </c>
      <c r="V418" s="9">
        <v>0</v>
      </c>
      <c r="W418" s="9">
        <v>0</v>
      </c>
      <c r="X418" s="9">
        <v>0</v>
      </c>
      <c r="Y418" s="8">
        <v>0</v>
      </c>
      <c r="Z418" s="9">
        <v>0</v>
      </c>
      <c r="AA418" s="8"/>
      <c r="AC418" s="8"/>
      <c r="AJ418" s="9">
        <f t="shared" si="72"/>
        <v>-1</v>
      </c>
      <c r="AK418" s="7">
        <v>2.6</v>
      </c>
      <c r="AO418" s="8"/>
      <c r="AQ418" s="31"/>
      <c r="AT418" s="31"/>
      <c r="AU418" s="21">
        <v>1987</v>
      </c>
      <c r="AV418" s="23">
        <f t="shared" si="65"/>
        <v>3.2981978671098151</v>
      </c>
      <c r="BB418" s="18"/>
      <c r="BD418" s="54"/>
      <c r="BF418" s="18"/>
      <c r="BH418" s="18"/>
      <c r="BJ418" s="18"/>
      <c r="BK418" s="18" t="s">
        <v>224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 s="18">
        <v>0</v>
      </c>
      <c r="BS418">
        <v>0</v>
      </c>
      <c r="BT418">
        <v>1</v>
      </c>
      <c r="BU418" s="18">
        <v>0</v>
      </c>
      <c r="BV418" t="s">
        <v>397</v>
      </c>
      <c r="BW418" t="s">
        <v>397</v>
      </c>
      <c r="CB418" s="18"/>
      <c r="CD418" s="18"/>
      <c r="CE418" s="18"/>
      <c r="CH418" s="18"/>
      <c r="CJ418" s="18"/>
      <c r="CU418" s="18"/>
      <c r="CV418" t="s">
        <v>397</v>
      </c>
      <c r="CW418" t="s">
        <v>397</v>
      </c>
      <c r="CX418" t="s">
        <v>397</v>
      </c>
      <c r="CY418" s="25" t="s">
        <v>397</v>
      </c>
    </row>
    <row r="419" spans="1:103" x14ac:dyDescent="0.25">
      <c r="A419">
        <v>421</v>
      </c>
      <c r="B419">
        <v>56</v>
      </c>
      <c r="C419" s="25" t="s">
        <v>225</v>
      </c>
      <c r="D419" s="12">
        <v>10.9</v>
      </c>
      <c r="E419" s="14"/>
      <c r="F419" s="7" t="str">
        <f t="shared" si="66"/>
        <v>X</v>
      </c>
      <c r="G419" s="7">
        <f t="shared" si="67"/>
        <v>10.9</v>
      </c>
      <c r="H419" s="16">
        <f t="shared" si="68"/>
        <v>10.9</v>
      </c>
      <c r="I419" s="11" t="str">
        <f t="shared" si="69"/>
        <v>X</v>
      </c>
      <c r="J419" s="39" t="str">
        <f t="shared" si="70"/>
        <v>X</v>
      </c>
      <c r="K419" s="39" t="str">
        <f t="shared" si="63"/>
        <v>X</v>
      </c>
      <c r="L419" s="39" t="str">
        <f t="shared" si="64"/>
        <v>X</v>
      </c>
      <c r="M419" s="39" t="str">
        <f t="shared" si="71"/>
        <v>X</v>
      </c>
      <c r="N419" s="42">
        <v>0</v>
      </c>
      <c r="O419" s="8">
        <v>0</v>
      </c>
      <c r="P419" s="9">
        <v>0</v>
      </c>
      <c r="Q419" s="9">
        <v>0</v>
      </c>
      <c r="R419" s="8">
        <v>0</v>
      </c>
      <c r="S419" s="9">
        <v>0</v>
      </c>
      <c r="T419" s="9">
        <v>0</v>
      </c>
      <c r="U419" s="8">
        <v>1</v>
      </c>
      <c r="V419" s="9">
        <v>0</v>
      </c>
      <c r="W419" s="9">
        <v>0</v>
      </c>
      <c r="X419" s="9">
        <v>0</v>
      </c>
      <c r="Y419" s="8">
        <v>0</v>
      </c>
      <c r="Z419" s="9">
        <v>0</v>
      </c>
      <c r="AA419" s="8"/>
      <c r="AC419" s="8"/>
      <c r="AJ419" s="9">
        <f t="shared" si="72"/>
        <v>-1</v>
      </c>
      <c r="AK419" s="7">
        <v>2.6</v>
      </c>
      <c r="AO419" s="8"/>
      <c r="AQ419" s="31"/>
      <c r="AT419" s="31"/>
      <c r="AU419" s="21">
        <v>1985</v>
      </c>
      <c r="AV419" s="23">
        <f t="shared" si="65"/>
        <v>3.2977605110991339</v>
      </c>
      <c r="BB419" s="18"/>
      <c r="BD419" s="54"/>
      <c r="BF419" s="18"/>
      <c r="BH419" s="18"/>
      <c r="BJ419" s="18"/>
      <c r="BK419" s="18" t="s">
        <v>224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 s="18">
        <v>0</v>
      </c>
      <c r="BS419">
        <v>0</v>
      </c>
      <c r="BT419">
        <v>1</v>
      </c>
      <c r="BU419" s="18">
        <v>0</v>
      </c>
      <c r="BV419" t="s">
        <v>397</v>
      </c>
      <c r="BW419" t="s">
        <v>397</v>
      </c>
      <c r="CB419" s="18"/>
      <c r="CD419" s="18"/>
      <c r="CE419" s="18"/>
      <c r="CH419" s="18"/>
      <c r="CJ419" s="18"/>
      <c r="CU419" s="18"/>
      <c r="CV419" t="s">
        <v>397</v>
      </c>
      <c r="CW419" t="s">
        <v>397</v>
      </c>
      <c r="CX419" t="s">
        <v>397</v>
      </c>
      <c r="CY419" s="25" t="s">
        <v>397</v>
      </c>
    </row>
    <row r="420" spans="1:103" x14ac:dyDescent="0.25">
      <c r="A420">
        <v>422</v>
      </c>
      <c r="B420">
        <v>56</v>
      </c>
      <c r="C420" s="25" t="s">
        <v>225</v>
      </c>
      <c r="D420" s="12">
        <v>12.8</v>
      </c>
      <c r="E420" s="14"/>
      <c r="F420" s="7" t="str">
        <f t="shared" si="66"/>
        <v>X</v>
      </c>
      <c r="G420" s="7">
        <f t="shared" si="67"/>
        <v>12.8</v>
      </c>
      <c r="H420" s="16">
        <f t="shared" si="68"/>
        <v>12.8</v>
      </c>
      <c r="I420" s="11" t="str">
        <f t="shared" si="69"/>
        <v>X</v>
      </c>
      <c r="J420" s="39" t="str">
        <f t="shared" si="70"/>
        <v>X</v>
      </c>
      <c r="K420" s="39" t="str">
        <f t="shared" si="63"/>
        <v>X</v>
      </c>
      <c r="L420" s="39" t="str">
        <f t="shared" si="64"/>
        <v>X</v>
      </c>
      <c r="M420" s="39" t="str">
        <f t="shared" si="71"/>
        <v>X</v>
      </c>
      <c r="N420" s="42">
        <v>0</v>
      </c>
      <c r="O420" s="8">
        <v>0</v>
      </c>
      <c r="P420" s="9">
        <v>0</v>
      </c>
      <c r="Q420" s="9">
        <v>0</v>
      </c>
      <c r="R420" s="8">
        <v>0</v>
      </c>
      <c r="S420" s="9">
        <v>0</v>
      </c>
      <c r="T420" s="9">
        <v>0</v>
      </c>
      <c r="U420" s="8">
        <v>0</v>
      </c>
      <c r="V420" s="9">
        <v>1</v>
      </c>
      <c r="W420" s="9">
        <v>0</v>
      </c>
      <c r="X420" s="9">
        <v>0</v>
      </c>
      <c r="Y420" s="8">
        <v>0</v>
      </c>
      <c r="Z420" s="9">
        <v>0</v>
      </c>
      <c r="AA420" s="8"/>
      <c r="AC420" s="8"/>
      <c r="AJ420" s="9">
        <f t="shared" si="72"/>
        <v>-1</v>
      </c>
      <c r="AK420" s="7">
        <v>2.6</v>
      </c>
      <c r="AO420" s="8"/>
      <c r="AQ420" s="31"/>
      <c r="AT420" s="31"/>
      <c r="AU420" s="21">
        <v>1985</v>
      </c>
      <c r="AV420" s="23">
        <f t="shared" si="65"/>
        <v>3.2977605110991339</v>
      </c>
      <c r="BB420" s="18"/>
      <c r="BD420" s="54"/>
      <c r="BF420" s="18"/>
      <c r="BH420" s="18"/>
      <c r="BJ420" s="18"/>
      <c r="BK420" s="18" t="s">
        <v>224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 s="18">
        <v>0</v>
      </c>
      <c r="BS420">
        <v>0</v>
      </c>
      <c r="BT420">
        <v>1</v>
      </c>
      <c r="BU420" s="18">
        <v>0</v>
      </c>
      <c r="BV420" t="s">
        <v>397</v>
      </c>
      <c r="BW420" t="s">
        <v>397</v>
      </c>
      <c r="CB420" s="18"/>
      <c r="CD420" s="18"/>
      <c r="CE420" s="18"/>
      <c r="CH420" s="18"/>
      <c r="CJ420" s="18"/>
      <c r="CU420" s="18"/>
      <c r="CV420" t="s">
        <v>397</v>
      </c>
      <c r="CW420" t="s">
        <v>397</v>
      </c>
      <c r="CX420" t="s">
        <v>397</v>
      </c>
      <c r="CY420" s="25" t="s">
        <v>397</v>
      </c>
    </row>
    <row r="421" spans="1:103" x14ac:dyDescent="0.25">
      <c r="A421">
        <v>423</v>
      </c>
      <c r="B421">
        <v>57</v>
      </c>
      <c r="C421" s="25" t="s">
        <v>10</v>
      </c>
      <c r="D421" s="12">
        <v>8.6</v>
      </c>
      <c r="E421" s="14"/>
      <c r="F421" s="7" t="str">
        <f t="shared" si="66"/>
        <v>X</v>
      </c>
      <c r="G421" s="7">
        <f t="shared" si="67"/>
        <v>8.6</v>
      </c>
      <c r="H421" s="16">
        <f t="shared" si="68"/>
        <v>8.6</v>
      </c>
      <c r="I421" s="11" t="str">
        <f t="shared" si="69"/>
        <v>X</v>
      </c>
      <c r="J421" s="39" t="str">
        <f t="shared" si="70"/>
        <v>X</v>
      </c>
      <c r="K421" s="39" t="str">
        <f t="shared" si="63"/>
        <v>X</v>
      </c>
      <c r="L421" s="39" t="str">
        <f t="shared" si="64"/>
        <v>X</v>
      </c>
      <c r="M421" s="39" t="str">
        <f t="shared" si="71"/>
        <v>X</v>
      </c>
      <c r="N421" s="42">
        <v>1</v>
      </c>
      <c r="O421" s="8">
        <v>0</v>
      </c>
      <c r="P421" s="9">
        <v>0</v>
      </c>
      <c r="Q421" s="9">
        <v>0</v>
      </c>
      <c r="R421" s="8">
        <v>0</v>
      </c>
      <c r="S421" s="9">
        <v>0</v>
      </c>
      <c r="T421" s="9">
        <v>0</v>
      </c>
      <c r="U421" s="8">
        <v>0</v>
      </c>
      <c r="V421" s="9">
        <v>0</v>
      </c>
      <c r="W421" s="9">
        <v>0</v>
      </c>
      <c r="X421" s="9">
        <v>0</v>
      </c>
      <c r="Y421" s="8">
        <v>0</v>
      </c>
      <c r="Z421" s="9">
        <v>0</v>
      </c>
      <c r="AA421" s="8"/>
      <c r="AC421" s="8"/>
      <c r="AJ421" s="9">
        <f t="shared" si="72"/>
        <v>-1</v>
      </c>
      <c r="AK421" s="7">
        <v>8.3699999999999992</v>
      </c>
      <c r="AO421" s="8"/>
      <c r="AQ421" s="31"/>
      <c r="AT421" s="31"/>
      <c r="AU421" s="21">
        <v>1992</v>
      </c>
      <c r="AV421" s="23">
        <f t="shared" si="65"/>
        <v>3.2992893340876801</v>
      </c>
      <c r="BB421" s="18"/>
      <c r="BD421" s="54"/>
      <c r="BF421" s="18"/>
      <c r="BH421" s="18"/>
      <c r="BJ421" s="18"/>
      <c r="BK421" s="18" t="s">
        <v>6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 s="18">
        <v>0</v>
      </c>
      <c r="BS421">
        <v>1</v>
      </c>
      <c r="BT421">
        <v>0</v>
      </c>
      <c r="BU421" s="18">
        <v>0</v>
      </c>
      <c r="BV421" t="s">
        <v>397</v>
      </c>
      <c r="BW421" t="s">
        <v>397</v>
      </c>
      <c r="CB421" s="18"/>
      <c r="CD421" s="18"/>
      <c r="CE421" s="18"/>
      <c r="CH421" s="18"/>
      <c r="CJ421" s="18"/>
      <c r="CU421" s="18"/>
      <c r="CV421" t="s">
        <v>397</v>
      </c>
      <c r="CW421" t="s">
        <v>397</v>
      </c>
      <c r="CX421" t="s">
        <v>397</v>
      </c>
      <c r="CY421" s="25" t="s">
        <v>397</v>
      </c>
    </row>
    <row r="422" spans="1:103" x14ac:dyDescent="0.25">
      <c r="A422">
        <v>424</v>
      </c>
      <c r="B422">
        <v>57</v>
      </c>
      <c r="C422" s="25" t="s">
        <v>10</v>
      </c>
      <c r="D422" s="12">
        <v>8.6</v>
      </c>
      <c r="E422" s="14"/>
      <c r="F422" s="7" t="str">
        <f t="shared" si="66"/>
        <v>X</v>
      </c>
      <c r="G422" s="7">
        <f t="shared" si="67"/>
        <v>8.6</v>
      </c>
      <c r="H422" s="16">
        <f t="shared" si="68"/>
        <v>8.6</v>
      </c>
      <c r="I422" s="11" t="str">
        <f t="shared" si="69"/>
        <v>X</v>
      </c>
      <c r="J422" s="39" t="str">
        <f t="shared" si="70"/>
        <v>X</v>
      </c>
      <c r="K422" s="39" t="str">
        <f t="shared" si="63"/>
        <v>X</v>
      </c>
      <c r="L422" s="39" t="str">
        <f t="shared" si="64"/>
        <v>X</v>
      </c>
      <c r="M422" s="39" t="str">
        <f t="shared" si="71"/>
        <v>X</v>
      </c>
      <c r="N422" s="42">
        <v>1</v>
      </c>
      <c r="O422" s="8">
        <v>0</v>
      </c>
      <c r="P422" s="9">
        <v>0</v>
      </c>
      <c r="Q422" s="9">
        <v>0</v>
      </c>
      <c r="R422" s="8">
        <v>0</v>
      </c>
      <c r="S422" s="9">
        <v>0</v>
      </c>
      <c r="T422" s="9">
        <v>0</v>
      </c>
      <c r="U422" s="8">
        <v>0</v>
      </c>
      <c r="V422" s="9">
        <v>0</v>
      </c>
      <c r="W422" s="9">
        <v>0</v>
      </c>
      <c r="X422" s="9">
        <v>0</v>
      </c>
      <c r="Y422" s="8">
        <v>0</v>
      </c>
      <c r="Z422" s="9">
        <v>0</v>
      </c>
      <c r="AA422" s="8"/>
      <c r="AC422" s="8"/>
      <c r="AJ422" s="9">
        <f t="shared" si="72"/>
        <v>-1</v>
      </c>
      <c r="AK422" s="7">
        <v>8.64</v>
      </c>
      <c r="AO422" s="8"/>
      <c r="AQ422" s="31"/>
      <c r="AT422" s="31"/>
      <c r="AU422" s="21">
        <v>1993</v>
      </c>
      <c r="AV422" s="23">
        <f t="shared" si="65"/>
        <v>3.2995072987004876</v>
      </c>
      <c r="BB422" s="18"/>
      <c r="BD422" s="54"/>
      <c r="BF422" s="18"/>
      <c r="BH422" s="18"/>
      <c r="BJ422" s="18"/>
      <c r="BK422" s="18" t="s">
        <v>6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 s="18">
        <v>0</v>
      </c>
      <c r="BS422">
        <v>1</v>
      </c>
      <c r="BT422">
        <v>0</v>
      </c>
      <c r="BU422" s="18">
        <v>0</v>
      </c>
      <c r="BV422" t="s">
        <v>397</v>
      </c>
      <c r="BW422" t="s">
        <v>397</v>
      </c>
      <c r="CB422" s="18"/>
      <c r="CD422" s="18"/>
      <c r="CE422" s="18"/>
      <c r="CH422" s="18"/>
      <c r="CJ422" s="18"/>
      <c r="CU422" s="18"/>
      <c r="CV422" t="s">
        <v>397</v>
      </c>
      <c r="CW422" t="s">
        <v>397</v>
      </c>
      <c r="CX422" t="s">
        <v>397</v>
      </c>
      <c r="CY422" s="25" t="s">
        <v>397</v>
      </c>
    </row>
    <row r="423" spans="1:103" x14ac:dyDescent="0.25">
      <c r="A423">
        <v>425</v>
      </c>
      <c r="B423">
        <v>57</v>
      </c>
      <c r="C423" s="25" t="s">
        <v>10</v>
      </c>
      <c r="D423" s="12">
        <v>9.6</v>
      </c>
      <c r="E423" s="14"/>
      <c r="F423" s="7" t="str">
        <f t="shared" si="66"/>
        <v>X</v>
      </c>
      <c r="G423" s="7">
        <f t="shared" si="67"/>
        <v>9.6</v>
      </c>
      <c r="H423" s="16">
        <f t="shared" si="68"/>
        <v>9.6</v>
      </c>
      <c r="I423" s="11" t="str">
        <f t="shared" si="69"/>
        <v>X</v>
      </c>
      <c r="J423" s="39" t="str">
        <f t="shared" si="70"/>
        <v>X</v>
      </c>
      <c r="K423" s="39" t="str">
        <f t="shared" si="63"/>
        <v>X</v>
      </c>
      <c r="L423" s="39" t="str">
        <f t="shared" si="64"/>
        <v>X</v>
      </c>
      <c r="M423" s="39" t="str">
        <f t="shared" si="71"/>
        <v>X</v>
      </c>
      <c r="N423" s="42">
        <v>1</v>
      </c>
      <c r="O423" s="8">
        <v>0</v>
      </c>
      <c r="P423" s="9">
        <v>0</v>
      </c>
      <c r="Q423" s="9">
        <v>0</v>
      </c>
      <c r="R423" s="8">
        <v>0</v>
      </c>
      <c r="S423" s="9">
        <v>0</v>
      </c>
      <c r="T423" s="9">
        <v>0</v>
      </c>
      <c r="U423" s="8">
        <v>0</v>
      </c>
      <c r="V423" s="9">
        <v>0</v>
      </c>
      <c r="W423" s="9">
        <v>0</v>
      </c>
      <c r="X423" s="9">
        <v>0</v>
      </c>
      <c r="Y423" s="8">
        <v>0</v>
      </c>
      <c r="Z423" s="9">
        <v>0</v>
      </c>
      <c r="AA423" s="8"/>
      <c r="AC423" s="8"/>
      <c r="AJ423" s="9">
        <f t="shared" si="72"/>
        <v>-1</v>
      </c>
      <c r="AK423" s="7">
        <v>8.64</v>
      </c>
      <c r="AO423" s="8"/>
      <c r="AQ423" s="31"/>
      <c r="AT423" s="31"/>
      <c r="AU423" s="21">
        <v>1994</v>
      </c>
      <c r="AV423" s="23">
        <f t="shared" si="65"/>
        <v>3.2997251539756367</v>
      </c>
      <c r="BB423" s="18"/>
      <c r="BD423" s="54"/>
      <c r="BF423" s="18"/>
      <c r="BH423" s="18"/>
      <c r="BJ423" s="18"/>
      <c r="BK423" s="18" t="s">
        <v>6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 s="18">
        <v>0</v>
      </c>
      <c r="BS423">
        <v>1</v>
      </c>
      <c r="BT423">
        <v>0</v>
      </c>
      <c r="BU423" s="18">
        <v>0</v>
      </c>
      <c r="BV423" t="s">
        <v>397</v>
      </c>
      <c r="BW423" t="s">
        <v>397</v>
      </c>
      <c r="CB423" s="18"/>
      <c r="CD423" s="18"/>
      <c r="CE423" s="18"/>
      <c r="CH423" s="18"/>
      <c r="CJ423" s="18"/>
      <c r="CU423" s="18"/>
      <c r="CV423" t="s">
        <v>397</v>
      </c>
      <c r="CW423" t="s">
        <v>397</v>
      </c>
      <c r="CX423" t="s">
        <v>397</v>
      </c>
      <c r="CY423" s="25" t="s">
        <v>397</v>
      </c>
    </row>
    <row r="424" spans="1:103" x14ac:dyDescent="0.25">
      <c r="A424">
        <v>426</v>
      </c>
      <c r="B424">
        <v>57</v>
      </c>
      <c r="C424" s="25" t="s">
        <v>10</v>
      </c>
      <c r="D424" s="12">
        <v>9.6</v>
      </c>
      <c r="E424" s="14"/>
      <c r="F424" s="7" t="str">
        <f t="shared" si="66"/>
        <v>X</v>
      </c>
      <c r="G424" s="7">
        <f t="shared" si="67"/>
        <v>9.6</v>
      </c>
      <c r="H424" s="16">
        <f t="shared" si="68"/>
        <v>9.6</v>
      </c>
      <c r="I424" s="11" t="str">
        <f t="shared" si="69"/>
        <v>X</v>
      </c>
      <c r="J424" s="39" t="str">
        <f t="shared" si="70"/>
        <v>X</v>
      </c>
      <c r="K424" s="39" t="str">
        <f t="shared" si="63"/>
        <v>X</v>
      </c>
      <c r="L424" s="39" t="str">
        <f t="shared" si="64"/>
        <v>X</v>
      </c>
      <c r="M424" s="39" t="str">
        <f t="shared" si="71"/>
        <v>X</v>
      </c>
      <c r="N424" s="42">
        <v>1</v>
      </c>
      <c r="O424" s="8">
        <v>0</v>
      </c>
      <c r="P424" s="9">
        <v>0</v>
      </c>
      <c r="Q424" s="9">
        <v>0</v>
      </c>
      <c r="R424" s="8">
        <v>0</v>
      </c>
      <c r="S424" s="9">
        <v>0</v>
      </c>
      <c r="T424" s="9">
        <v>0</v>
      </c>
      <c r="U424" s="8">
        <v>0</v>
      </c>
      <c r="V424" s="9">
        <v>0</v>
      </c>
      <c r="W424" s="9">
        <v>0</v>
      </c>
      <c r="X424" s="9">
        <v>0</v>
      </c>
      <c r="Y424" s="8">
        <v>0</v>
      </c>
      <c r="Z424" s="9">
        <v>0</v>
      </c>
      <c r="AA424" s="8"/>
      <c r="AC424" s="8"/>
      <c r="AJ424" s="9">
        <f t="shared" si="72"/>
        <v>-1</v>
      </c>
      <c r="AK424" s="7">
        <v>8.64</v>
      </c>
      <c r="AO424" s="8"/>
      <c r="AQ424" s="31"/>
      <c r="AT424" s="31"/>
      <c r="AU424" s="21">
        <v>1995</v>
      </c>
      <c r="AV424" s="23">
        <f t="shared" si="65"/>
        <v>3.2999429000227671</v>
      </c>
      <c r="BB424" s="18"/>
      <c r="BD424" s="54"/>
      <c r="BF424" s="18"/>
      <c r="BH424" s="18"/>
      <c r="BJ424" s="18"/>
      <c r="BK424" s="18" t="s">
        <v>6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 s="18">
        <v>0</v>
      </c>
      <c r="BS424">
        <v>1</v>
      </c>
      <c r="BT424">
        <v>0</v>
      </c>
      <c r="BU424" s="18">
        <v>0</v>
      </c>
      <c r="BV424" t="s">
        <v>397</v>
      </c>
      <c r="BW424" t="s">
        <v>397</v>
      </c>
      <c r="CB424" s="18"/>
      <c r="CD424" s="18"/>
      <c r="CE424" s="18"/>
      <c r="CH424" s="18"/>
      <c r="CJ424" s="18"/>
      <c r="CU424" s="18"/>
      <c r="CV424" t="s">
        <v>397</v>
      </c>
      <c r="CW424" t="s">
        <v>397</v>
      </c>
      <c r="CX424" t="s">
        <v>397</v>
      </c>
      <c r="CY424" s="25" t="s">
        <v>397</v>
      </c>
    </row>
    <row r="425" spans="1:103" x14ac:dyDescent="0.25">
      <c r="A425">
        <v>427</v>
      </c>
      <c r="B425">
        <v>57</v>
      </c>
      <c r="C425" s="25" t="s">
        <v>10</v>
      </c>
      <c r="D425" s="12">
        <v>9.9</v>
      </c>
      <c r="E425" s="14"/>
      <c r="F425" s="7" t="str">
        <f t="shared" si="66"/>
        <v>X</v>
      </c>
      <c r="G425" s="7">
        <f t="shared" si="67"/>
        <v>9.9</v>
      </c>
      <c r="H425" s="16">
        <f t="shared" si="68"/>
        <v>9.9</v>
      </c>
      <c r="I425" s="11" t="str">
        <f t="shared" si="69"/>
        <v>X</v>
      </c>
      <c r="J425" s="39" t="str">
        <f t="shared" si="70"/>
        <v>X</v>
      </c>
      <c r="K425" s="39" t="str">
        <f t="shared" si="63"/>
        <v>X</v>
      </c>
      <c r="L425" s="39" t="str">
        <f t="shared" si="64"/>
        <v>X</v>
      </c>
      <c r="M425" s="39" t="str">
        <f t="shared" si="71"/>
        <v>X</v>
      </c>
      <c r="N425" s="42">
        <v>1</v>
      </c>
      <c r="O425" s="8">
        <v>0</v>
      </c>
      <c r="P425" s="9">
        <v>0</v>
      </c>
      <c r="Q425" s="9">
        <v>0</v>
      </c>
      <c r="R425" s="8">
        <v>0</v>
      </c>
      <c r="S425" s="9">
        <v>0</v>
      </c>
      <c r="T425" s="9">
        <v>0</v>
      </c>
      <c r="U425" s="8">
        <v>0</v>
      </c>
      <c r="V425" s="9">
        <v>0</v>
      </c>
      <c r="W425" s="9">
        <v>0</v>
      </c>
      <c r="X425" s="9">
        <v>0</v>
      </c>
      <c r="Y425" s="8">
        <v>0</v>
      </c>
      <c r="Z425" s="9">
        <v>0</v>
      </c>
      <c r="AA425" s="8"/>
      <c r="AC425" s="8"/>
      <c r="AJ425" s="9">
        <f t="shared" si="72"/>
        <v>-1</v>
      </c>
      <c r="AK425" s="7">
        <v>8.64</v>
      </c>
      <c r="AO425" s="8"/>
      <c r="AQ425" s="31"/>
      <c r="AT425" s="31"/>
      <c r="AU425" s="21">
        <v>1996</v>
      </c>
      <c r="AV425" s="23">
        <f t="shared" si="65"/>
        <v>3.3001605369513523</v>
      </c>
      <c r="BB425" s="18"/>
      <c r="BD425" s="54"/>
      <c r="BF425" s="18"/>
      <c r="BH425" s="18"/>
      <c r="BJ425" s="18"/>
      <c r="BK425" s="18" t="s">
        <v>6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 s="18">
        <v>0</v>
      </c>
      <c r="BS425">
        <v>1</v>
      </c>
      <c r="BT425">
        <v>0</v>
      </c>
      <c r="BU425" s="18">
        <v>0</v>
      </c>
      <c r="BV425" t="s">
        <v>397</v>
      </c>
      <c r="BW425" t="s">
        <v>397</v>
      </c>
      <c r="CB425" s="18"/>
      <c r="CD425" s="18"/>
      <c r="CE425" s="18"/>
      <c r="CH425" s="18"/>
      <c r="CJ425" s="18"/>
      <c r="CU425" s="18"/>
      <c r="CV425" t="s">
        <v>397</v>
      </c>
      <c r="CW425" t="s">
        <v>397</v>
      </c>
      <c r="CX425" t="s">
        <v>397</v>
      </c>
      <c r="CY425" s="25" t="s">
        <v>397</v>
      </c>
    </row>
    <row r="426" spans="1:103" x14ac:dyDescent="0.25">
      <c r="A426">
        <v>428</v>
      </c>
      <c r="B426">
        <v>57</v>
      </c>
      <c r="C426" s="25" t="s">
        <v>10</v>
      </c>
      <c r="D426" s="12">
        <v>10.4</v>
      </c>
      <c r="E426" s="14"/>
      <c r="F426" s="7" t="str">
        <f t="shared" si="66"/>
        <v>X</v>
      </c>
      <c r="G426" s="7">
        <f t="shared" si="67"/>
        <v>10.4</v>
      </c>
      <c r="H426" s="16">
        <f t="shared" si="68"/>
        <v>10.4</v>
      </c>
      <c r="I426" s="11" t="str">
        <f t="shared" si="69"/>
        <v>X</v>
      </c>
      <c r="J426" s="39" t="str">
        <f t="shared" si="70"/>
        <v>X</v>
      </c>
      <c r="K426" s="39" t="str">
        <f t="shared" si="63"/>
        <v>X</v>
      </c>
      <c r="L426" s="39" t="str">
        <f t="shared" si="64"/>
        <v>X</v>
      </c>
      <c r="M426" s="39" t="str">
        <f t="shared" si="71"/>
        <v>X</v>
      </c>
      <c r="N426" s="42">
        <v>1</v>
      </c>
      <c r="O426" s="8">
        <v>0</v>
      </c>
      <c r="P426" s="9">
        <v>0</v>
      </c>
      <c r="Q426" s="9">
        <v>0</v>
      </c>
      <c r="R426" s="8">
        <v>0</v>
      </c>
      <c r="S426" s="9">
        <v>0</v>
      </c>
      <c r="T426" s="9">
        <v>0</v>
      </c>
      <c r="U426" s="8">
        <v>0</v>
      </c>
      <c r="V426" s="9">
        <v>0</v>
      </c>
      <c r="W426" s="9">
        <v>0</v>
      </c>
      <c r="X426" s="9">
        <v>0</v>
      </c>
      <c r="Y426" s="8">
        <v>0</v>
      </c>
      <c r="Z426" s="9">
        <v>0</v>
      </c>
      <c r="AA426" s="8"/>
      <c r="AC426" s="8"/>
      <c r="AJ426" s="9">
        <f t="shared" si="72"/>
        <v>-1</v>
      </c>
      <c r="AK426" s="7">
        <v>8.73</v>
      </c>
      <c r="AO426" s="8"/>
      <c r="AQ426" s="31"/>
      <c r="AT426" s="31"/>
      <c r="AU426" s="21">
        <v>1997</v>
      </c>
      <c r="AV426" s="23">
        <f t="shared" si="65"/>
        <v>3.3003780648707024</v>
      </c>
      <c r="BB426" s="18"/>
      <c r="BD426" s="54"/>
      <c r="BF426" s="18"/>
      <c r="BH426" s="18"/>
      <c r="BJ426" s="18"/>
      <c r="BK426" s="18" t="s">
        <v>6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 s="18">
        <v>0</v>
      </c>
      <c r="BS426">
        <v>1</v>
      </c>
      <c r="BT426">
        <v>0</v>
      </c>
      <c r="BU426" s="18">
        <v>0</v>
      </c>
      <c r="BV426" t="s">
        <v>397</v>
      </c>
      <c r="BW426" t="s">
        <v>397</v>
      </c>
      <c r="CB426" s="18"/>
      <c r="CD426" s="18"/>
      <c r="CE426" s="18"/>
      <c r="CH426" s="18"/>
      <c r="CJ426" s="18"/>
      <c r="CU426" s="18"/>
      <c r="CV426" t="s">
        <v>397</v>
      </c>
      <c r="CW426" t="s">
        <v>397</v>
      </c>
      <c r="CX426" t="s">
        <v>397</v>
      </c>
      <c r="CY426" s="25" t="s">
        <v>397</v>
      </c>
    </row>
    <row r="427" spans="1:103" x14ac:dyDescent="0.25">
      <c r="A427">
        <v>429</v>
      </c>
      <c r="B427">
        <v>57</v>
      </c>
      <c r="C427" s="25" t="s">
        <v>10</v>
      </c>
      <c r="D427" s="12">
        <v>10.6</v>
      </c>
      <c r="E427" s="14"/>
      <c r="F427" s="7" t="str">
        <f t="shared" si="66"/>
        <v>X</v>
      </c>
      <c r="G427" s="7">
        <f t="shared" si="67"/>
        <v>10.6</v>
      </c>
      <c r="H427" s="16">
        <f t="shared" si="68"/>
        <v>10.6</v>
      </c>
      <c r="I427" s="11" t="str">
        <f t="shared" si="69"/>
        <v>X</v>
      </c>
      <c r="J427" s="39" t="str">
        <f t="shared" si="70"/>
        <v>X</v>
      </c>
      <c r="K427" s="39" t="str">
        <f t="shared" si="63"/>
        <v>X</v>
      </c>
      <c r="L427" s="39" t="str">
        <f t="shared" si="64"/>
        <v>X</v>
      </c>
      <c r="M427" s="39" t="str">
        <f t="shared" si="71"/>
        <v>X</v>
      </c>
      <c r="N427" s="42">
        <v>1</v>
      </c>
      <c r="O427" s="8">
        <v>0</v>
      </c>
      <c r="P427" s="9">
        <v>0</v>
      </c>
      <c r="Q427" s="9">
        <v>0</v>
      </c>
      <c r="R427" s="8">
        <v>0</v>
      </c>
      <c r="S427" s="9">
        <v>0</v>
      </c>
      <c r="T427" s="9">
        <v>0</v>
      </c>
      <c r="U427" s="8">
        <v>0</v>
      </c>
      <c r="V427" s="9">
        <v>0</v>
      </c>
      <c r="W427" s="9">
        <v>0</v>
      </c>
      <c r="X427" s="9">
        <v>0</v>
      </c>
      <c r="Y427" s="8">
        <v>0</v>
      </c>
      <c r="Z427" s="9">
        <v>0</v>
      </c>
      <c r="AA427" s="8"/>
      <c r="AC427" s="8"/>
      <c r="AJ427" s="9">
        <f t="shared" si="72"/>
        <v>-1</v>
      </c>
      <c r="AK427" s="7">
        <v>8.73</v>
      </c>
      <c r="AO427" s="8"/>
      <c r="AQ427" s="31"/>
      <c r="AT427" s="31"/>
      <c r="AU427" s="21">
        <v>1998</v>
      </c>
      <c r="AV427" s="23">
        <f t="shared" si="65"/>
        <v>3.3005954838899636</v>
      </c>
      <c r="BB427" s="18"/>
      <c r="BD427" s="54"/>
      <c r="BF427" s="18"/>
      <c r="BH427" s="18"/>
      <c r="BJ427" s="18"/>
      <c r="BK427" s="18" t="s">
        <v>6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 s="18">
        <v>0</v>
      </c>
      <c r="BS427">
        <v>1</v>
      </c>
      <c r="BT427">
        <v>0</v>
      </c>
      <c r="BU427" s="18">
        <v>0</v>
      </c>
      <c r="BV427" t="s">
        <v>397</v>
      </c>
      <c r="BW427" t="s">
        <v>397</v>
      </c>
      <c r="CB427" s="18"/>
      <c r="CD427" s="18"/>
      <c r="CE427" s="18"/>
      <c r="CH427" s="18"/>
      <c r="CJ427" s="18"/>
      <c r="CU427" s="18"/>
      <c r="CV427" t="s">
        <v>397</v>
      </c>
      <c r="CW427" t="s">
        <v>397</v>
      </c>
      <c r="CX427" t="s">
        <v>397</v>
      </c>
      <c r="CY427" s="25" t="s">
        <v>397</v>
      </c>
    </row>
    <row r="428" spans="1:103" x14ac:dyDescent="0.25">
      <c r="A428">
        <v>430</v>
      </c>
      <c r="B428">
        <v>57</v>
      </c>
      <c r="C428" s="25" t="s">
        <v>10</v>
      </c>
      <c r="D428" s="12">
        <v>10.3</v>
      </c>
      <c r="E428" s="14"/>
      <c r="F428" s="7" t="str">
        <f t="shared" si="66"/>
        <v>X</v>
      </c>
      <c r="G428" s="7">
        <f t="shared" si="67"/>
        <v>10.3</v>
      </c>
      <c r="H428" s="16">
        <f t="shared" si="68"/>
        <v>10.3</v>
      </c>
      <c r="I428" s="11" t="str">
        <f t="shared" si="69"/>
        <v>X</v>
      </c>
      <c r="J428" s="39" t="str">
        <f t="shared" si="70"/>
        <v>X</v>
      </c>
      <c r="K428" s="39" t="str">
        <f t="shared" si="63"/>
        <v>X</v>
      </c>
      <c r="L428" s="39" t="str">
        <f t="shared" si="64"/>
        <v>X</v>
      </c>
      <c r="M428" s="39" t="str">
        <f t="shared" si="71"/>
        <v>X</v>
      </c>
      <c r="N428" s="42">
        <v>1</v>
      </c>
      <c r="O428" s="8">
        <v>0</v>
      </c>
      <c r="P428" s="9">
        <v>0</v>
      </c>
      <c r="Q428" s="9">
        <v>0</v>
      </c>
      <c r="R428" s="8">
        <v>0</v>
      </c>
      <c r="S428" s="9">
        <v>0</v>
      </c>
      <c r="T428" s="9">
        <v>0</v>
      </c>
      <c r="U428" s="8">
        <v>0</v>
      </c>
      <c r="V428" s="9">
        <v>0</v>
      </c>
      <c r="W428" s="9">
        <v>0</v>
      </c>
      <c r="X428" s="9">
        <v>0</v>
      </c>
      <c r="Y428" s="8">
        <v>0</v>
      </c>
      <c r="Z428" s="9">
        <v>0</v>
      </c>
      <c r="AA428" s="8"/>
      <c r="AC428" s="8"/>
      <c r="AJ428" s="9">
        <f t="shared" si="72"/>
        <v>-1</v>
      </c>
      <c r="AK428" s="7">
        <v>8.73</v>
      </c>
      <c r="AO428" s="8"/>
      <c r="AQ428" s="31"/>
      <c r="AT428" s="31"/>
      <c r="AU428" s="21">
        <v>1999</v>
      </c>
      <c r="AV428" s="23">
        <f t="shared" si="65"/>
        <v>3.3008127941181171</v>
      </c>
      <c r="BB428" s="18"/>
      <c r="BD428" s="54"/>
      <c r="BF428" s="18"/>
      <c r="BH428" s="18"/>
      <c r="BJ428" s="18"/>
      <c r="BK428" s="18" t="s">
        <v>6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 s="18">
        <v>0</v>
      </c>
      <c r="BS428">
        <v>1</v>
      </c>
      <c r="BT428">
        <v>0</v>
      </c>
      <c r="BU428" s="18">
        <v>0</v>
      </c>
      <c r="BV428" t="s">
        <v>397</v>
      </c>
      <c r="BW428" t="s">
        <v>397</v>
      </c>
      <c r="CB428" s="18"/>
      <c r="CD428" s="18"/>
      <c r="CE428" s="18"/>
      <c r="CH428" s="18"/>
      <c r="CJ428" s="18"/>
      <c r="CU428" s="18"/>
      <c r="CV428" t="s">
        <v>397</v>
      </c>
      <c r="CW428" t="s">
        <v>397</v>
      </c>
      <c r="CX428" t="s">
        <v>397</v>
      </c>
      <c r="CY428" s="25" t="s">
        <v>397</v>
      </c>
    </row>
    <row r="429" spans="1:103" x14ac:dyDescent="0.25">
      <c r="A429">
        <v>431</v>
      </c>
      <c r="B429">
        <v>57</v>
      </c>
      <c r="C429" s="25" t="s">
        <v>10</v>
      </c>
      <c r="D429" s="12">
        <v>11.3</v>
      </c>
      <c r="E429" s="14"/>
      <c r="F429" s="7" t="str">
        <f t="shared" si="66"/>
        <v>X</v>
      </c>
      <c r="G429" s="7">
        <f t="shared" si="67"/>
        <v>11.3</v>
      </c>
      <c r="H429" s="16">
        <f t="shared" si="68"/>
        <v>11.3</v>
      </c>
      <c r="I429" s="11" t="str">
        <f t="shared" si="69"/>
        <v>X</v>
      </c>
      <c r="J429" s="39" t="str">
        <f t="shared" si="70"/>
        <v>X</v>
      </c>
      <c r="K429" s="39" t="str">
        <f t="shared" si="63"/>
        <v>X</v>
      </c>
      <c r="L429" s="39" t="str">
        <f t="shared" si="64"/>
        <v>X</v>
      </c>
      <c r="M429" s="39" t="str">
        <f t="shared" si="71"/>
        <v>X</v>
      </c>
      <c r="N429" s="42">
        <v>1</v>
      </c>
      <c r="O429" s="8">
        <v>0</v>
      </c>
      <c r="P429" s="9">
        <v>0</v>
      </c>
      <c r="Q429" s="9">
        <v>0</v>
      </c>
      <c r="R429" s="8">
        <v>0</v>
      </c>
      <c r="S429" s="9">
        <v>0</v>
      </c>
      <c r="T429" s="9">
        <v>0</v>
      </c>
      <c r="U429" s="8">
        <v>0</v>
      </c>
      <c r="V429" s="9">
        <v>0</v>
      </c>
      <c r="W429" s="9">
        <v>0</v>
      </c>
      <c r="X429" s="9">
        <v>0</v>
      </c>
      <c r="Y429" s="8">
        <v>0</v>
      </c>
      <c r="Z429" s="9">
        <v>0</v>
      </c>
      <c r="AA429" s="8"/>
      <c r="AC429" s="8"/>
      <c r="AJ429" s="9">
        <f t="shared" si="72"/>
        <v>-1</v>
      </c>
      <c r="AK429" s="7">
        <v>8.73</v>
      </c>
      <c r="AO429" s="8"/>
      <c r="AQ429" s="31"/>
      <c r="AT429" s="31"/>
      <c r="AU429" s="21">
        <v>2000</v>
      </c>
      <c r="AV429" s="23">
        <f t="shared" si="65"/>
        <v>3.3010299956639813</v>
      </c>
      <c r="BB429" s="18"/>
      <c r="BD429" s="54"/>
      <c r="BF429" s="18"/>
      <c r="BH429" s="18"/>
      <c r="BJ429" s="18"/>
      <c r="BK429" s="18" t="s">
        <v>6</v>
      </c>
      <c r="BL429">
        <v>0</v>
      </c>
      <c r="BM429">
        <v>0</v>
      </c>
      <c r="BN429">
        <v>0</v>
      </c>
      <c r="BO429">
        <v>1</v>
      </c>
      <c r="BP429">
        <v>0</v>
      </c>
      <c r="BQ429">
        <v>0</v>
      </c>
      <c r="BR429" s="18">
        <v>0</v>
      </c>
      <c r="BS429">
        <v>1</v>
      </c>
      <c r="BT429">
        <v>0</v>
      </c>
      <c r="BU429" s="18">
        <v>0</v>
      </c>
      <c r="BV429" t="s">
        <v>397</v>
      </c>
      <c r="BW429" t="s">
        <v>397</v>
      </c>
      <c r="CB429" s="18"/>
      <c r="CD429" s="18"/>
      <c r="CE429" s="18"/>
      <c r="CH429" s="18"/>
      <c r="CJ429" s="18"/>
      <c r="CU429" s="18"/>
      <c r="CV429" t="s">
        <v>397</v>
      </c>
      <c r="CW429" t="s">
        <v>397</v>
      </c>
      <c r="CX429" t="s">
        <v>397</v>
      </c>
      <c r="CY429" s="25" t="s">
        <v>397</v>
      </c>
    </row>
    <row r="430" spans="1:103" x14ac:dyDescent="0.25">
      <c r="A430">
        <v>432</v>
      </c>
      <c r="B430">
        <v>57</v>
      </c>
      <c r="C430" s="25" t="s">
        <v>10</v>
      </c>
      <c r="D430" s="12">
        <v>11.5</v>
      </c>
      <c r="E430" s="14"/>
      <c r="F430" s="7" t="str">
        <f t="shared" si="66"/>
        <v>X</v>
      </c>
      <c r="G430" s="7">
        <f t="shared" si="67"/>
        <v>11.5</v>
      </c>
      <c r="H430" s="16">
        <f t="shared" si="68"/>
        <v>11.5</v>
      </c>
      <c r="I430" s="11" t="str">
        <f t="shared" si="69"/>
        <v>X</v>
      </c>
      <c r="J430" s="39" t="str">
        <f t="shared" si="70"/>
        <v>X</v>
      </c>
      <c r="K430" s="39" t="str">
        <f t="shared" si="63"/>
        <v>X</v>
      </c>
      <c r="L430" s="39" t="str">
        <f t="shared" si="64"/>
        <v>X</v>
      </c>
      <c r="M430" s="39" t="str">
        <f t="shared" si="71"/>
        <v>X</v>
      </c>
      <c r="N430" s="42">
        <v>1</v>
      </c>
      <c r="O430" s="8">
        <v>0</v>
      </c>
      <c r="P430" s="9">
        <v>0</v>
      </c>
      <c r="Q430" s="9">
        <v>0</v>
      </c>
      <c r="R430" s="8">
        <v>0</v>
      </c>
      <c r="S430" s="9">
        <v>0</v>
      </c>
      <c r="T430" s="9">
        <v>0</v>
      </c>
      <c r="U430" s="8">
        <v>0</v>
      </c>
      <c r="V430" s="9">
        <v>0</v>
      </c>
      <c r="W430" s="9">
        <v>0</v>
      </c>
      <c r="X430" s="9">
        <v>0</v>
      </c>
      <c r="Y430" s="8">
        <v>0</v>
      </c>
      <c r="Z430" s="9">
        <v>0</v>
      </c>
      <c r="AA430" s="8"/>
      <c r="AC430" s="8"/>
      <c r="AJ430" s="9">
        <f t="shared" si="72"/>
        <v>-1</v>
      </c>
      <c r="AK430" s="7">
        <v>8.73</v>
      </c>
      <c r="AO430" s="8"/>
      <c r="AQ430" s="31"/>
      <c r="AT430" s="31"/>
      <c r="AU430" s="21">
        <v>2001</v>
      </c>
      <c r="AV430" s="23">
        <f t="shared" si="65"/>
        <v>3.3012470886362113</v>
      </c>
      <c r="BB430" s="18"/>
      <c r="BD430" s="54"/>
      <c r="BF430" s="18"/>
      <c r="BH430" s="18"/>
      <c r="BJ430" s="18"/>
      <c r="BK430" s="18" t="s">
        <v>6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 s="18">
        <v>0</v>
      </c>
      <c r="BS430">
        <v>1</v>
      </c>
      <c r="BT430">
        <v>0</v>
      </c>
      <c r="BU430" s="18">
        <v>0</v>
      </c>
      <c r="BV430" t="s">
        <v>397</v>
      </c>
      <c r="BW430" t="s">
        <v>397</v>
      </c>
      <c r="CB430" s="18"/>
      <c r="CD430" s="18"/>
      <c r="CE430" s="18"/>
      <c r="CH430" s="18"/>
      <c r="CJ430" s="18"/>
      <c r="CU430" s="18"/>
      <c r="CV430" t="s">
        <v>397</v>
      </c>
      <c r="CW430" t="s">
        <v>397</v>
      </c>
      <c r="CX430" t="s">
        <v>397</v>
      </c>
      <c r="CY430" s="25" t="s">
        <v>397</v>
      </c>
    </row>
    <row r="431" spans="1:103" x14ac:dyDescent="0.25">
      <c r="A431">
        <v>433</v>
      </c>
      <c r="B431">
        <v>57</v>
      </c>
      <c r="C431" s="25" t="s">
        <v>10</v>
      </c>
      <c r="D431" s="12">
        <v>11.4</v>
      </c>
      <c r="E431" s="14"/>
      <c r="F431" s="7" t="str">
        <f t="shared" si="66"/>
        <v>X</v>
      </c>
      <c r="G431" s="7">
        <f t="shared" si="67"/>
        <v>11.4</v>
      </c>
      <c r="H431" s="16">
        <f t="shared" si="68"/>
        <v>11.4</v>
      </c>
      <c r="I431" s="11" t="str">
        <f t="shared" si="69"/>
        <v>X</v>
      </c>
      <c r="J431" s="39" t="str">
        <f t="shared" si="70"/>
        <v>X</v>
      </c>
      <c r="K431" s="39" t="str">
        <f t="shared" si="63"/>
        <v>X</v>
      </c>
      <c r="L431" s="39" t="str">
        <f t="shared" si="64"/>
        <v>X</v>
      </c>
      <c r="M431" s="39" t="str">
        <f t="shared" si="71"/>
        <v>X</v>
      </c>
      <c r="N431" s="42">
        <v>1</v>
      </c>
      <c r="O431" s="8">
        <v>0</v>
      </c>
      <c r="P431" s="9">
        <v>0</v>
      </c>
      <c r="Q431" s="9">
        <v>0</v>
      </c>
      <c r="R431" s="8">
        <v>0</v>
      </c>
      <c r="S431" s="9">
        <v>0</v>
      </c>
      <c r="T431" s="9">
        <v>0</v>
      </c>
      <c r="U431" s="8">
        <v>0</v>
      </c>
      <c r="V431" s="9">
        <v>0</v>
      </c>
      <c r="W431" s="9">
        <v>0</v>
      </c>
      <c r="X431" s="9">
        <v>0</v>
      </c>
      <c r="Y431" s="8">
        <v>0</v>
      </c>
      <c r="Z431" s="9">
        <v>0</v>
      </c>
      <c r="AA431" s="8"/>
      <c r="AC431" s="8"/>
      <c r="AJ431" s="9">
        <f t="shared" si="72"/>
        <v>-1</v>
      </c>
      <c r="AK431" s="7">
        <v>8.73</v>
      </c>
      <c r="AO431" s="8"/>
      <c r="AQ431" s="31"/>
      <c r="AT431" s="31"/>
      <c r="AU431" s="21">
        <v>2002</v>
      </c>
      <c r="AV431" s="23">
        <f t="shared" si="65"/>
        <v>3.3014640731433</v>
      </c>
      <c r="BB431" s="18"/>
      <c r="BD431" s="54"/>
      <c r="BF431" s="18"/>
      <c r="BH431" s="18"/>
      <c r="BJ431" s="18"/>
      <c r="BK431" s="18" t="s">
        <v>6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 s="18">
        <v>0</v>
      </c>
      <c r="BS431">
        <v>1</v>
      </c>
      <c r="BT431">
        <v>0</v>
      </c>
      <c r="BU431" s="18">
        <v>0</v>
      </c>
      <c r="BV431" t="s">
        <v>397</v>
      </c>
      <c r="BW431" t="s">
        <v>397</v>
      </c>
      <c r="CB431" s="18"/>
      <c r="CD431" s="18"/>
      <c r="CE431" s="18"/>
      <c r="CH431" s="18"/>
      <c r="CJ431" s="18"/>
      <c r="CU431" s="18"/>
      <c r="CV431" t="s">
        <v>397</v>
      </c>
      <c r="CW431" t="s">
        <v>397</v>
      </c>
      <c r="CX431" t="s">
        <v>397</v>
      </c>
      <c r="CY431" s="25" t="s">
        <v>397</v>
      </c>
    </row>
    <row r="432" spans="1:103" x14ac:dyDescent="0.25">
      <c r="A432">
        <v>434</v>
      </c>
      <c r="B432">
        <v>57</v>
      </c>
      <c r="C432" s="25" t="s">
        <v>10</v>
      </c>
      <c r="D432" s="12">
        <v>10.7</v>
      </c>
      <c r="E432" s="14"/>
      <c r="F432" s="7" t="str">
        <f t="shared" si="66"/>
        <v>X</v>
      </c>
      <c r="G432" s="7">
        <f t="shared" si="67"/>
        <v>10.7</v>
      </c>
      <c r="H432" s="16">
        <f t="shared" si="68"/>
        <v>10.7</v>
      </c>
      <c r="I432" s="11" t="str">
        <f t="shared" si="69"/>
        <v>X</v>
      </c>
      <c r="J432" s="39" t="str">
        <f t="shared" si="70"/>
        <v>X</v>
      </c>
      <c r="K432" s="39" t="str">
        <f t="shared" si="63"/>
        <v>X</v>
      </c>
      <c r="L432" s="39" t="str">
        <f t="shared" si="64"/>
        <v>X</v>
      </c>
      <c r="M432" s="39" t="str">
        <f t="shared" si="71"/>
        <v>X</v>
      </c>
      <c r="N432" s="42">
        <v>0</v>
      </c>
      <c r="O432" s="8">
        <v>1</v>
      </c>
      <c r="P432" s="9">
        <v>0</v>
      </c>
      <c r="Q432" s="9">
        <v>0</v>
      </c>
      <c r="R432" s="8">
        <v>0</v>
      </c>
      <c r="S432" s="9">
        <v>0</v>
      </c>
      <c r="T432" s="9">
        <v>0</v>
      </c>
      <c r="U432" s="8">
        <v>0</v>
      </c>
      <c r="V432" s="9">
        <v>0</v>
      </c>
      <c r="W432" s="9">
        <v>0</v>
      </c>
      <c r="X432" s="9">
        <v>0</v>
      </c>
      <c r="Y432" s="8">
        <v>0</v>
      </c>
      <c r="Z432" s="9">
        <v>0</v>
      </c>
      <c r="AA432" s="8"/>
      <c r="AC432" s="8"/>
      <c r="AJ432" s="9">
        <f t="shared" si="72"/>
        <v>-1</v>
      </c>
      <c r="AK432" s="7">
        <v>8.3699999999999992</v>
      </c>
      <c r="AO432" s="8"/>
      <c r="AQ432" s="31"/>
      <c r="AT432" s="31"/>
      <c r="AU432" s="21">
        <v>1992</v>
      </c>
      <c r="AV432" s="23">
        <f t="shared" si="65"/>
        <v>3.2992893340876801</v>
      </c>
      <c r="BB432" s="18"/>
      <c r="BD432" s="54"/>
      <c r="BF432" s="18"/>
      <c r="BH432" s="18"/>
      <c r="BJ432" s="18"/>
      <c r="BK432" s="18" t="s">
        <v>6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0</v>
      </c>
      <c r="BR432" s="18">
        <v>0</v>
      </c>
      <c r="BS432">
        <v>1</v>
      </c>
      <c r="BT432">
        <v>0</v>
      </c>
      <c r="BU432" s="18">
        <v>0</v>
      </c>
      <c r="BV432" t="s">
        <v>397</v>
      </c>
      <c r="BW432" t="s">
        <v>397</v>
      </c>
      <c r="CB432" s="18"/>
      <c r="CD432" s="18"/>
      <c r="CE432" s="18"/>
      <c r="CH432" s="18"/>
      <c r="CJ432" s="18"/>
      <c r="CU432" s="18"/>
      <c r="CV432" t="s">
        <v>397</v>
      </c>
      <c r="CW432" t="s">
        <v>397</v>
      </c>
      <c r="CX432" t="s">
        <v>397</v>
      </c>
      <c r="CY432" s="25" t="s">
        <v>397</v>
      </c>
    </row>
    <row r="433" spans="1:103" x14ac:dyDescent="0.25">
      <c r="A433">
        <v>435</v>
      </c>
      <c r="B433">
        <v>57</v>
      </c>
      <c r="C433" s="25" t="s">
        <v>10</v>
      </c>
      <c r="D433" s="12">
        <v>8.1</v>
      </c>
      <c r="E433" s="14"/>
      <c r="F433" s="7" t="str">
        <f t="shared" si="66"/>
        <v>X</v>
      </c>
      <c r="G433" s="7">
        <f t="shared" si="67"/>
        <v>8.1</v>
      </c>
      <c r="H433" s="16">
        <f t="shared" si="68"/>
        <v>8.1</v>
      </c>
      <c r="I433" s="11" t="str">
        <f t="shared" si="69"/>
        <v>X</v>
      </c>
      <c r="J433" s="39" t="str">
        <f t="shared" si="70"/>
        <v>X</v>
      </c>
      <c r="K433" s="39" t="str">
        <f t="shared" si="63"/>
        <v>X</v>
      </c>
      <c r="L433" s="39" t="str">
        <f t="shared" si="64"/>
        <v>X</v>
      </c>
      <c r="M433" s="39" t="str">
        <f t="shared" si="71"/>
        <v>X</v>
      </c>
      <c r="N433" s="42">
        <v>0</v>
      </c>
      <c r="O433" s="8">
        <v>1</v>
      </c>
      <c r="P433" s="9">
        <v>0</v>
      </c>
      <c r="Q433" s="9">
        <v>0</v>
      </c>
      <c r="R433" s="8">
        <v>0</v>
      </c>
      <c r="S433" s="9">
        <v>0</v>
      </c>
      <c r="T433" s="9">
        <v>0</v>
      </c>
      <c r="U433" s="8">
        <v>0</v>
      </c>
      <c r="V433" s="9">
        <v>0</v>
      </c>
      <c r="W433" s="9">
        <v>0</v>
      </c>
      <c r="X433" s="9">
        <v>0</v>
      </c>
      <c r="Y433" s="8">
        <v>0</v>
      </c>
      <c r="Z433" s="9">
        <v>0</v>
      </c>
      <c r="AA433" s="8"/>
      <c r="AC433" s="8"/>
      <c r="AJ433" s="9">
        <f t="shared" si="72"/>
        <v>-1</v>
      </c>
      <c r="AK433" s="7">
        <v>8.64</v>
      </c>
      <c r="AO433" s="8"/>
      <c r="AQ433" s="31"/>
      <c r="AT433" s="31"/>
      <c r="AU433" s="21">
        <v>1993</v>
      </c>
      <c r="AV433" s="23">
        <f t="shared" si="65"/>
        <v>3.2995072987004876</v>
      </c>
      <c r="BB433" s="18"/>
      <c r="BD433" s="54"/>
      <c r="BF433" s="18"/>
      <c r="BH433" s="18"/>
      <c r="BJ433" s="18"/>
      <c r="BK433" s="18" t="s">
        <v>6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  <c r="BR433" s="18">
        <v>0</v>
      </c>
      <c r="BS433">
        <v>1</v>
      </c>
      <c r="BT433">
        <v>0</v>
      </c>
      <c r="BU433" s="18">
        <v>0</v>
      </c>
      <c r="BV433" t="s">
        <v>397</v>
      </c>
      <c r="BW433" t="s">
        <v>397</v>
      </c>
      <c r="CB433" s="18"/>
      <c r="CD433" s="18"/>
      <c r="CE433" s="18"/>
      <c r="CH433" s="18"/>
      <c r="CJ433" s="18"/>
      <c r="CU433" s="18"/>
      <c r="CV433" t="s">
        <v>397</v>
      </c>
      <c r="CW433" t="s">
        <v>397</v>
      </c>
      <c r="CX433" t="s">
        <v>397</v>
      </c>
      <c r="CY433" s="25" t="s">
        <v>397</v>
      </c>
    </row>
    <row r="434" spans="1:103" x14ac:dyDescent="0.25">
      <c r="A434">
        <v>436</v>
      </c>
      <c r="B434">
        <v>57</v>
      </c>
      <c r="C434" s="25" t="s">
        <v>10</v>
      </c>
      <c r="D434" s="12">
        <v>9.4</v>
      </c>
      <c r="E434" s="14"/>
      <c r="F434" s="7" t="str">
        <f t="shared" si="66"/>
        <v>X</v>
      </c>
      <c r="G434" s="7">
        <f t="shared" si="67"/>
        <v>9.4</v>
      </c>
      <c r="H434" s="16">
        <f t="shared" si="68"/>
        <v>9.4</v>
      </c>
      <c r="I434" s="11" t="str">
        <f t="shared" si="69"/>
        <v>X</v>
      </c>
      <c r="J434" s="39" t="str">
        <f t="shared" si="70"/>
        <v>X</v>
      </c>
      <c r="K434" s="39" t="str">
        <f t="shared" si="63"/>
        <v>X</v>
      </c>
      <c r="L434" s="39" t="str">
        <f t="shared" si="64"/>
        <v>X</v>
      </c>
      <c r="M434" s="39" t="str">
        <f t="shared" si="71"/>
        <v>X</v>
      </c>
      <c r="N434" s="42">
        <v>0</v>
      </c>
      <c r="O434" s="8">
        <v>1</v>
      </c>
      <c r="P434" s="9">
        <v>0</v>
      </c>
      <c r="Q434" s="9">
        <v>0</v>
      </c>
      <c r="R434" s="8">
        <v>0</v>
      </c>
      <c r="S434" s="9">
        <v>0</v>
      </c>
      <c r="T434" s="9">
        <v>0</v>
      </c>
      <c r="U434" s="8">
        <v>0</v>
      </c>
      <c r="V434" s="9">
        <v>0</v>
      </c>
      <c r="W434" s="9">
        <v>0</v>
      </c>
      <c r="X434" s="9">
        <v>0</v>
      </c>
      <c r="Y434" s="8">
        <v>0</v>
      </c>
      <c r="Z434" s="9">
        <v>0</v>
      </c>
      <c r="AA434" s="8"/>
      <c r="AC434" s="8"/>
      <c r="AJ434" s="9">
        <f t="shared" si="72"/>
        <v>-1</v>
      </c>
      <c r="AK434" s="7">
        <v>8.64</v>
      </c>
      <c r="AO434" s="8"/>
      <c r="AQ434" s="31"/>
      <c r="AT434" s="31"/>
      <c r="AU434" s="21">
        <v>1994</v>
      </c>
      <c r="AV434" s="23">
        <f t="shared" si="65"/>
        <v>3.2997251539756367</v>
      </c>
      <c r="BB434" s="18"/>
      <c r="BD434" s="54"/>
      <c r="BF434" s="18"/>
      <c r="BH434" s="18"/>
      <c r="BJ434" s="18"/>
      <c r="BK434" s="18" t="s">
        <v>6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 s="18">
        <v>0</v>
      </c>
      <c r="BS434">
        <v>1</v>
      </c>
      <c r="BT434">
        <v>0</v>
      </c>
      <c r="BU434" s="18">
        <v>0</v>
      </c>
      <c r="BV434" t="s">
        <v>397</v>
      </c>
      <c r="BW434" t="s">
        <v>397</v>
      </c>
      <c r="CB434" s="18"/>
      <c r="CD434" s="18"/>
      <c r="CE434" s="18"/>
      <c r="CH434" s="18"/>
      <c r="CJ434" s="18"/>
      <c r="CU434" s="18"/>
      <c r="CV434" t="s">
        <v>397</v>
      </c>
      <c r="CW434" t="s">
        <v>397</v>
      </c>
      <c r="CX434" t="s">
        <v>397</v>
      </c>
      <c r="CY434" s="25" t="s">
        <v>397</v>
      </c>
    </row>
    <row r="435" spans="1:103" x14ac:dyDescent="0.25">
      <c r="A435">
        <v>437</v>
      </c>
      <c r="B435">
        <v>57</v>
      </c>
      <c r="C435" s="25" t="s">
        <v>10</v>
      </c>
      <c r="D435" s="12">
        <v>7.9</v>
      </c>
      <c r="E435" s="14"/>
      <c r="F435" s="7" t="str">
        <f t="shared" si="66"/>
        <v>X</v>
      </c>
      <c r="G435" s="7">
        <f t="shared" si="67"/>
        <v>7.9</v>
      </c>
      <c r="H435" s="16">
        <f t="shared" si="68"/>
        <v>7.9</v>
      </c>
      <c r="I435" s="11" t="str">
        <f t="shared" si="69"/>
        <v>X</v>
      </c>
      <c r="J435" s="39" t="str">
        <f t="shared" si="70"/>
        <v>X</v>
      </c>
      <c r="K435" s="39" t="str">
        <f t="shared" si="63"/>
        <v>X</v>
      </c>
      <c r="L435" s="39" t="str">
        <f t="shared" si="64"/>
        <v>X</v>
      </c>
      <c r="M435" s="39" t="str">
        <f t="shared" si="71"/>
        <v>X</v>
      </c>
      <c r="N435" s="42">
        <v>0</v>
      </c>
      <c r="O435" s="8">
        <v>1</v>
      </c>
      <c r="P435" s="9">
        <v>0</v>
      </c>
      <c r="Q435" s="9">
        <v>0</v>
      </c>
      <c r="R435" s="8">
        <v>0</v>
      </c>
      <c r="S435" s="9">
        <v>0</v>
      </c>
      <c r="T435" s="9">
        <v>0</v>
      </c>
      <c r="U435" s="8">
        <v>0</v>
      </c>
      <c r="V435" s="9">
        <v>0</v>
      </c>
      <c r="W435" s="9">
        <v>0</v>
      </c>
      <c r="X435" s="9">
        <v>0</v>
      </c>
      <c r="Y435" s="8">
        <v>0</v>
      </c>
      <c r="Z435" s="9">
        <v>0</v>
      </c>
      <c r="AA435" s="8"/>
      <c r="AC435" s="8"/>
      <c r="AJ435" s="9">
        <f t="shared" si="72"/>
        <v>-1</v>
      </c>
      <c r="AK435" s="7">
        <v>8.64</v>
      </c>
      <c r="AO435" s="8"/>
      <c r="AQ435" s="31"/>
      <c r="AT435" s="31"/>
      <c r="AU435" s="21">
        <v>1995</v>
      </c>
      <c r="AV435" s="23">
        <f t="shared" si="65"/>
        <v>3.2999429000227671</v>
      </c>
      <c r="BB435" s="18"/>
      <c r="BD435" s="54"/>
      <c r="BF435" s="18"/>
      <c r="BH435" s="18"/>
      <c r="BJ435" s="18"/>
      <c r="BK435" s="18" t="s">
        <v>6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 s="18">
        <v>0</v>
      </c>
      <c r="BS435">
        <v>1</v>
      </c>
      <c r="BT435">
        <v>0</v>
      </c>
      <c r="BU435" s="18">
        <v>0</v>
      </c>
      <c r="BV435" t="s">
        <v>397</v>
      </c>
      <c r="BW435" t="s">
        <v>397</v>
      </c>
      <c r="CB435" s="18"/>
      <c r="CD435" s="18"/>
      <c r="CE435" s="18"/>
      <c r="CH435" s="18"/>
      <c r="CJ435" s="18"/>
      <c r="CU435" s="18"/>
      <c r="CV435" t="s">
        <v>397</v>
      </c>
      <c r="CW435" t="s">
        <v>397</v>
      </c>
      <c r="CX435" t="s">
        <v>397</v>
      </c>
      <c r="CY435" s="25" t="s">
        <v>397</v>
      </c>
    </row>
    <row r="436" spans="1:103" x14ac:dyDescent="0.25">
      <c r="A436">
        <v>438</v>
      </c>
      <c r="B436">
        <v>57</v>
      </c>
      <c r="C436" s="25" t="s">
        <v>10</v>
      </c>
      <c r="D436" s="12">
        <v>8.3000000000000007</v>
      </c>
      <c r="E436" s="14"/>
      <c r="F436" s="7" t="str">
        <f t="shared" si="66"/>
        <v>X</v>
      </c>
      <c r="G436" s="7">
        <f t="shared" si="67"/>
        <v>8.3000000000000007</v>
      </c>
      <c r="H436" s="16">
        <f t="shared" si="68"/>
        <v>8.3000000000000007</v>
      </c>
      <c r="I436" s="11" t="str">
        <f t="shared" si="69"/>
        <v>X</v>
      </c>
      <c r="J436" s="39" t="str">
        <f t="shared" si="70"/>
        <v>X</v>
      </c>
      <c r="K436" s="39" t="str">
        <f t="shared" si="63"/>
        <v>X</v>
      </c>
      <c r="L436" s="39" t="str">
        <f t="shared" si="64"/>
        <v>X</v>
      </c>
      <c r="M436" s="39" t="str">
        <f t="shared" si="71"/>
        <v>X</v>
      </c>
      <c r="N436" s="42">
        <v>0</v>
      </c>
      <c r="O436" s="8">
        <v>1</v>
      </c>
      <c r="P436" s="9">
        <v>0</v>
      </c>
      <c r="Q436" s="9">
        <v>0</v>
      </c>
      <c r="R436" s="8">
        <v>0</v>
      </c>
      <c r="S436" s="9">
        <v>0</v>
      </c>
      <c r="T436" s="9">
        <v>0</v>
      </c>
      <c r="U436" s="8">
        <v>0</v>
      </c>
      <c r="V436" s="9">
        <v>0</v>
      </c>
      <c r="W436" s="9">
        <v>0</v>
      </c>
      <c r="X436" s="9">
        <v>0</v>
      </c>
      <c r="Y436" s="8">
        <v>0</v>
      </c>
      <c r="Z436" s="9">
        <v>0</v>
      </c>
      <c r="AA436" s="8"/>
      <c r="AC436" s="8"/>
      <c r="AJ436" s="9">
        <f t="shared" si="72"/>
        <v>-1</v>
      </c>
      <c r="AK436" s="7">
        <v>8.64</v>
      </c>
      <c r="AO436" s="8"/>
      <c r="AQ436" s="31"/>
      <c r="AT436" s="31"/>
      <c r="AU436" s="21">
        <v>1996</v>
      </c>
      <c r="AV436" s="23">
        <f t="shared" si="65"/>
        <v>3.3001605369513523</v>
      </c>
      <c r="BB436" s="18"/>
      <c r="BD436" s="54"/>
      <c r="BF436" s="18"/>
      <c r="BH436" s="18"/>
      <c r="BJ436" s="18"/>
      <c r="BK436" s="18" t="s">
        <v>6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 s="18">
        <v>0</v>
      </c>
      <c r="BS436">
        <v>1</v>
      </c>
      <c r="BT436">
        <v>0</v>
      </c>
      <c r="BU436" s="18">
        <v>0</v>
      </c>
      <c r="BV436" t="s">
        <v>397</v>
      </c>
      <c r="BW436" t="s">
        <v>397</v>
      </c>
      <c r="CB436" s="18"/>
      <c r="CD436" s="18"/>
      <c r="CE436" s="18"/>
      <c r="CH436" s="18"/>
      <c r="CJ436" s="18"/>
      <c r="CU436" s="18"/>
      <c r="CV436" t="s">
        <v>397</v>
      </c>
      <c r="CW436" t="s">
        <v>397</v>
      </c>
      <c r="CX436" t="s">
        <v>397</v>
      </c>
      <c r="CY436" s="25" t="s">
        <v>397</v>
      </c>
    </row>
    <row r="437" spans="1:103" x14ac:dyDescent="0.25">
      <c r="A437">
        <v>439</v>
      </c>
      <c r="B437">
        <v>57</v>
      </c>
      <c r="C437" s="25" t="s">
        <v>10</v>
      </c>
      <c r="D437" s="12">
        <v>9.1</v>
      </c>
      <c r="E437" s="14"/>
      <c r="F437" s="7" t="str">
        <f t="shared" si="66"/>
        <v>X</v>
      </c>
      <c r="G437" s="7">
        <f t="shared" si="67"/>
        <v>9.1</v>
      </c>
      <c r="H437" s="16">
        <f t="shared" si="68"/>
        <v>9.1</v>
      </c>
      <c r="I437" s="11" t="str">
        <f t="shared" si="69"/>
        <v>X</v>
      </c>
      <c r="J437" s="39" t="str">
        <f t="shared" si="70"/>
        <v>X</v>
      </c>
      <c r="K437" s="39" t="str">
        <f t="shared" si="63"/>
        <v>X</v>
      </c>
      <c r="L437" s="39" t="str">
        <f t="shared" si="64"/>
        <v>X</v>
      </c>
      <c r="M437" s="39" t="str">
        <f t="shared" si="71"/>
        <v>X</v>
      </c>
      <c r="N437" s="42">
        <v>0</v>
      </c>
      <c r="O437" s="8">
        <v>1</v>
      </c>
      <c r="P437" s="9">
        <v>0</v>
      </c>
      <c r="Q437" s="9">
        <v>0</v>
      </c>
      <c r="R437" s="8">
        <v>0</v>
      </c>
      <c r="S437" s="9">
        <v>0</v>
      </c>
      <c r="T437" s="9">
        <v>0</v>
      </c>
      <c r="U437" s="8">
        <v>0</v>
      </c>
      <c r="V437" s="9">
        <v>0</v>
      </c>
      <c r="W437" s="9">
        <v>0</v>
      </c>
      <c r="X437" s="9">
        <v>0</v>
      </c>
      <c r="Y437" s="8">
        <v>0</v>
      </c>
      <c r="Z437" s="9">
        <v>0</v>
      </c>
      <c r="AA437" s="8"/>
      <c r="AC437" s="8"/>
      <c r="AJ437" s="9">
        <f t="shared" si="72"/>
        <v>-1</v>
      </c>
      <c r="AK437" s="7">
        <v>8.73</v>
      </c>
      <c r="AO437" s="8"/>
      <c r="AQ437" s="31"/>
      <c r="AT437" s="31"/>
      <c r="AU437" s="21">
        <v>1997</v>
      </c>
      <c r="AV437" s="23">
        <f t="shared" si="65"/>
        <v>3.3003780648707024</v>
      </c>
      <c r="BB437" s="18"/>
      <c r="BD437" s="54"/>
      <c r="BF437" s="18"/>
      <c r="BH437" s="18"/>
      <c r="BJ437" s="18"/>
      <c r="BK437" s="18" t="s">
        <v>6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 s="18">
        <v>0</v>
      </c>
      <c r="BS437">
        <v>1</v>
      </c>
      <c r="BT437">
        <v>0</v>
      </c>
      <c r="BU437" s="18">
        <v>0</v>
      </c>
      <c r="BV437" t="s">
        <v>397</v>
      </c>
      <c r="BW437" t="s">
        <v>397</v>
      </c>
      <c r="CB437" s="18"/>
      <c r="CD437" s="18"/>
      <c r="CE437" s="18"/>
      <c r="CH437" s="18"/>
      <c r="CJ437" s="18"/>
      <c r="CU437" s="18"/>
      <c r="CV437" t="s">
        <v>397</v>
      </c>
      <c r="CW437" t="s">
        <v>397</v>
      </c>
      <c r="CX437" t="s">
        <v>397</v>
      </c>
      <c r="CY437" s="25" t="s">
        <v>397</v>
      </c>
    </row>
    <row r="438" spans="1:103" x14ac:dyDescent="0.25">
      <c r="A438">
        <v>440</v>
      </c>
      <c r="B438">
        <v>57</v>
      </c>
      <c r="C438" s="25" t="s">
        <v>10</v>
      </c>
      <c r="D438" s="12">
        <v>8.1999999999999993</v>
      </c>
      <c r="E438" s="14"/>
      <c r="F438" s="7" t="str">
        <f t="shared" si="66"/>
        <v>X</v>
      </c>
      <c r="G438" s="7">
        <f t="shared" si="67"/>
        <v>8.1999999999999993</v>
      </c>
      <c r="H438" s="16">
        <f t="shared" si="68"/>
        <v>8.1999999999999993</v>
      </c>
      <c r="I438" s="11" t="str">
        <f t="shared" si="69"/>
        <v>X</v>
      </c>
      <c r="J438" s="39" t="str">
        <f t="shared" si="70"/>
        <v>X</v>
      </c>
      <c r="K438" s="39" t="str">
        <f t="shared" si="63"/>
        <v>X</v>
      </c>
      <c r="L438" s="39" t="str">
        <f t="shared" si="64"/>
        <v>X</v>
      </c>
      <c r="M438" s="39" t="str">
        <f t="shared" si="71"/>
        <v>X</v>
      </c>
      <c r="N438" s="42">
        <v>0</v>
      </c>
      <c r="O438" s="8">
        <v>1</v>
      </c>
      <c r="P438" s="9">
        <v>0</v>
      </c>
      <c r="Q438" s="9">
        <v>0</v>
      </c>
      <c r="R438" s="8">
        <v>0</v>
      </c>
      <c r="S438" s="9">
        <v>0</v>
      </c>
      <c r="T438" s="9">
        <v>0</v>
      </c>
      <c r="U438" s="8">
        <v>0</v>
      </c>
      <c r="V438" s="9">
        <v>0</v>
      </c>
      <c r="W438" s="9">
        <v>0</v>
      </c>
      <c r="X438" s="9">
        <v>0</v>
      </c>
      <c r="Y438" s="8">
        <v>0</v>
      </c>
      <c r="Z438" s="9">
        <v>0</v>
      </c>
      <c r="AA438" s="8"/>
      <c r="AC438" s="8"/>
      <c r="AJ438" s="9">
        <f t="shared" si="72"/>
        <v>-1</v>
      </c>
      <c r="AK438" s="7">
        <v>8.73</v>
      </c>
      <c r="AO438" s="8"/>
      <c r="AQ438" s="31"/>
      <c r="AT438" s="31"/>
      <c r="AU438" s="21">
        <v>1998</v>
      </c>
      <c r="AV438" s="23">
        <f t="shared" si="65"/>
        <v>3.3005954838899636</v>
      </c>
      <c r="BB438" s="18"/>
      <c r="BD438" s="54"/>
      <c r="BF438" s="18"/>
      <c r="BH438" s="18"/>
      <c r="BJ438" s="18"/>
      <c r="BK438" s="18" t="s">
        <v>6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 s="18">
        <v>0</v>
      </c>
      <c r="BS438">
        <v>1</v>
      </c>
      <c r="BT438">
        <v>0</v>
      </c>
      <c r="BU438" s="18">
        <v>0</v>
      </c>
      <c r="BV438" t="s">
        <v>397</v>
      </c>
      <c r="BW438" t="s">
        <v>397</v>
      </c>
      <c r="CB438" s="18"/>
      <c r="CD438" s="18"/>
      <c r="CE438" s="18"/>
      <c r="CH438" s="18"/>
      <c r="CJ438" s="18"/>
      <c r="CU438" s="18"/>
      <c r="CV438" t="s">
        <v>397</v>
      </c>
      <c r="CW438" t="s">
        <v>397</v>
      </c>
      <c r="CX438" t="s">
        <v>397</v>
      </c>
      <c r="CY438" s="25" t="s">
        <v>397</v>
      </c>
    </row>
    <row r="439" spans="1:103" x14ac:dyDescent="0.25">
      <c r="A439">
        <v>441</v>
      </c>
      <c r="B439">
        <v>57</v>
      </c>
      <c r="C439" s="25" t="s">
        <v>10</v>
      </c>
      <c r="D439" s="12">
        <v>8</v>
      </c>
      <c r="E439" s="14"/>
      <c r="F439" s="7" t="str">
        <f t="shared" si="66"/>
        <v>X</v>
      </c>
      <c r="G439" s="7">
        <f t="shared" si="67"/>
        <v>8</v>
      </c>
      <c r="H439" s="16">
        <f t="shared" si="68"/>
        <v>8</v>
      </c>
      <c r="I439" s="11" t="str">
        <f t="shared" si="69"/>
        <v>X</v>
      </c>
      <c r="J439" s="39" t="str">
        <f t="shared" si="70"/>
        <v>X</v>
      </c>
      <c r="K439" s="39" t="str">
        <f t="shared" ref="K439:K498" si="73">IFERROR(1/J439, "X")</f>
        <v>X</v>
      </c>
      <c r="L439" s="39" t="str">
        <f t="shared" ref="L439:L498" si="74">IFERROR(I439-J439, "X")</f>
        <v>X</v>
      </c>
      <c r="M439" s="39" t="str">
        <f t="shared" si="71"/>
        <v>X</v>
      </c>
      <c r="N439" s="42">
        <v>0</v>
      </c>
      <c r="O439" s="8">
        <v>1</v>
      </c>
      <c r="P439" s="9">
        <v>0</v>
      </c>
      <c r="Q439" s="9">
        <v>0</v>
      </c>
      <c r="R439" s="8">
        <v>0</v>
      </c>
      <c r="S439" s="9">
        <v>0</v>
      </c>
      <c r="T439" s="9">
        <v>0</v>
      </c>
      <c r="U439" s="8">
        <v>0</v>
      </c>
      <c r="V439" s="9">
        <v>0</v>
      </c>
      <c r="W439" s="9">
        <v>0</v>
      </c>
      <c r="X439" s="9">
        <v>0</v>
      </c>
      <c r="Y439" s="8">
        <v>0</v>
      </c>
      <c r="Z439" s="9">
        <v>0</v>
      </c>
      <c r="AA439" s="8"/>
      <c r="AC439" s="8"/>
      <c r="AJ439" s="9">
        <f t="shared" si="72"/>
        <v>-1</v>
      </c>
      <c r="AK439" s="7">
        <v>8.73</v>
      </c>
      <c r="AO439" s="8"/>
      <c r="AQ439" s="31"/>
      <c r="AT439" s="31"/>
      <c r="AU439" s="21">
        <v>1999</v>
      </c>
      <c r="AV439" s="23">
        <f t="shared" ref="AV439:AV498" si="75">LOG(AU439)</f>
        <v>3.3008127941181171</v>
      </c>
      <c r="BB439" s="18"/>
      <c r="BD439" s="54"/>
      <c r="BF439" s="18"/>
      <c r="BH439" s="18"/>
      <c r="BJ439" s="18"/>
      <c r="BK439" s="18" t="s">
        <v>6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 s="18">
        <v>0</v>
      </c>
      <c r="BS439">
        <v>1</v>
      </c>
      <c r="BT439">
        <v>0</v>
      </c>
      <c r="BU439" s="18">
        <v>0</v>
      </c>
      <c r="BV439" t="s">
        <v>397</v>
      </c>
      <c r="BW439" t="s">
        <v>397</v>
      </c>
      <c r="CB439" s="18"/>
      <c r="CD439" s="18"/>
      <c r="CE439" s="18"/>
      <c r="CH439" s="18"/>
      <c r="CJ439" s="18"/>
      <c r="CU439" s="18"/>
      <c r="CV439" t="s">
        <v>397</v>
      </c>
      <c r="CW439" t="s">
        <v>397</v>
      </c>
      <c r="CX439" t="s">
        <v>397</v>
      </c>
      <c r="CY439" s="25" t="s">
        <v>397</v>
      </c>
    </row>
    <row r="440" spans="1:103" x14ac:dyDescent="0.25">
      <c r="A440">
        <v>442</v>
      </c>
      <c r="B440">
        <v>57</v>
      </c>
      <c r="C440" s="25" t="s">
        <v>10</v>
      </c>
      <c r="D440" s="12">
        <v>8.4</v>
      </c>
      <c r="E440" s="14"/>
      <c r="F440" s="7" t="str">
        <f t="shared" si="66"/>
        <v>X</v>
      </c>
      <c r="G440" s="7">
        <f t="shared" si="67"/>
        <v>8.4</v>
      </c>
      <c r="H440" s="16">
        <f t="shared" si="68"/>
        <v>8.4</v>
      </c>
      <c r="I440" s="11" t="str">
        <f t="shared" si="69"/>
        <v>X</v>
      </c>
      <c r="J440" s="39" t="str">
        <f t="shared" si="70"/>
        <v>X</v>
      </c>
      <c r="K440" s="39" t="str">
        <f t="shared" si="73"/>
        <v>X</v>
      </c>
      <c r="L440" s="39" t="str">
        <f t="shared" si="74"/>
        <v>X</v>
      </c>
      <c r="M440" s="39" t="str">
        <f t="shared" si="71"/>
        <v>X</v>
      </c>
      <c r="N440" s="42">
        <v>0</v>
      </c>
      <c r="O440" s="8">
        <v>1</v>
      </c>
      <c r="P440" s="9">
        <v>0</v>
      </c>
      <c r="Q440" s="9">
        <v>0</v>
      </c>
      <c r="R440" s="8">
        <v>0</v>
      </c>
      <c r="S440" s="9">
        <v>0</v>
      </c>
      <c r="T440" s="9">
        <v>0</v>
      </c>
      <c r="U440" s="8">
        <v>0</v>
      </c>
      <c r="V440" s="9">
        <v>0</v>
      </c>
      <c r="W440" s="9">
        <v>0</v>
      </c>
      <c r="X440" s="9">
        <v>0</v>
      </c>
      <c r="Y440" s="8">
        <v>0</v>
      </c>
      <c r="Z440" s="9">
        <v>0</v>
      </c>
      <c r="AA440" s="8"/>
      <c r="AC440" s="8"/>
      <c r="AJ440" s="9">
        <f t="shared" si="72"/>
        <v>-1</v>
      </c>
      <c r="AK440" s="7">
        <v>8.73</v>
      </c>
      <c r="AO440" s="8"/>
      <c r="AQ440" s="31"/>
      <c r="AT440" s="31"/>
      <c r="AU440" s="21">
        <v>2000</v>
      </c>
      <c r="AV440" s="23">
        <f t="shared" si="75"/>
        <v>3.3010299956639813</v>
      </c>
      <c r="BB440" s="18"/>
      <c r="BD440" s="54"/>
      <c r="BF440" s="18"/>
      <c r="BH440" s="18"/>
      <c r="BJ440" s="18"/>
      <c r="BK440" s="18" t="s">
        <v>6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 s="18">
        <v>0</v>
      </c>
      <c r="BS440">
        <v>1</v>
      </c>
      <c r="BT440">
        <v>0</v>
      </c>
      <c r="BU440" s="18">
        <v>0</v>
      </c>
      <c r="BV440" t="s">
        <v>397</v>
      </c>
      <c r="BW440" t="s">
        <v>397</v>
      </c>
      <c r="CB440" s="18"/>
      <c r="CD440" s="18"/>
      <c r="CE440" s="18"/>
      <c r="CH440" s="18"/>
      <c r="CJ440" s="18"/>
      <c r="CU440" s="18"/>
      <c r="CV440" t="s">
        <v>397</v>
      </c>
      <c r="CW440" t="s">
        <v>397</v>
      </c>
      <c r="CX440" t="s">
        <v>397</v>
      </c>
      <c r="CY440" s="25" t="s">
        <v>397</v>
      </c>
    </row>
    <row r="441" spans="1:103" x14ac:dyDescent="0.25">
      <c r="A441">
        <v>443</v>
      </c>
      <c r="B441">
        <v>57</v>
      </c>
      <c r="C441" s="25" t="s">
        <v>10</v>
      </c>
      <c r="D441" s="12">
        <v>12.6</v>
      </c>
      <c r="E441" s="14"/>
      <c r="F441" s="7" t="str">
        <f t="shared" si="66"/>
        <v>X</v>
      </c>
      <c r="G441" s="7">
        <f t="shared" si="67"/>
        <v>12.6</v>
      </c>
      <c r="H441" s="16">
        <f t="shared" si="68"/>
        <v>12.6</v>
      </c>
      <c r="I441" s="11" t="str">
        <f t="shared" si="69"/>
        <v>X</v>
      </c>
      <c r="J441" s="39" t="str">
        <f t="shared" si="70"/>
        <v>X</v>
      </c>
      <c r="K441" s="39" t="str">
        <f t="shared" si="73"/>
        <v>X</v>
      </c>
      <c r="L441" s="39" t="str">
        <f t="shared" si="74"/>
        <v>X</v>
      </c>
      <c r="M441" s="39" t="str">
        <f t="shared" si="71"/>
        <v>X</v>
      </c>
      <c r="N441" s="42">
        <v>0</v>
      </c>
      <c r="O441" s="8">
        <v>1</v>
      </c>
      <c r="P441" s="9">
        <v>0</v>
      </c>
      <c r="Q441" s="9">
        <v>0</v>
      </c>
      <c r="R441" s="8">
        <v>0</v>
      </c>
      <c r="S441" s="9">
        <v>0</v>
      </c>
      <c r="T441" s="9">
        <v>0</v>
      </c>
      <c r="U441" s="8">
        <v>0</v>
      </c>
      <c r="V441" s="9">
        <v>0</v>
      </c>
      <c r="W441" s="9">
        <v>0</v>
      </c>
      <c r="X441" s="9">
        <v>0</v>
      </c>
      <c r="Y441" s="8">
        <v>0</v>
      </c>
      <c r="Z441" s="9">
        <v>0</v>
      </c>
      <c r="AA441" s="8"/>
      <c r="AC441" s="8"/>
      <c r="AJ441" s="9">
        <f t="shared" si="72"/>
        <v>-1</v>
      </c>
      <c r="AK441" s="7">
        <v>8.73</v>
      </c>
      <c r="AO441" s="8"/>
      <c r="AQ441" s="31"/>
      <c r="AT441" s="31"/>
      <c r="AU441" s="21">
        <v>2001</v>
      </c>
      <c r="AV441" s="23">
        <f t="shared" si="75"/>
        <v>3.3012470886362113</v>
      </c>
      <c r="BB441" s="18"/>
      <c r="BD441" s="54"/>
      <c r="BF441" s="18"/>
      <c r="BH441" s="18"/>
      <c r="BJ441" s="18"/>
      <c r="BK441" s="18" t="s">
        <v>6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 s="18">
        <v>0</v>
      </c>
      <c r="BS441">
        <v>1</v>
      </c>
      <c r="BT441">
        <v>0</v>
      </c>
      <c r="BU441" s="18">
        <v>0</v>
      </c>
      <c r="BV441" t="s">
        <v>397</v>
      </c>
      <c r="BW441" t="s">
        <v>397</v>
      </c>
      <c r="CB441" s="18"/>
      <c r="CD441" s="18"/>
      <c r="CE441" s="18"/>
      <c r="CH441" s="18"/>
      <c r="CJ441" s="18"/>
      <c r="CU441" s="18"/>
      <c r="CV441" t="s">
        <v>397</v>
      </c>
      <c r="CW441" t="s">
        <v>397</v>
      </c>
      <c r="CX441" t="s">
        <v>397</v>
      </c>
      <c r="CY441" s="25" t="s">
        <v>397</v>
      </c>
    </row>
    <row r="442" spans="1:103" x14ac:dyDescent="0.25">
      <c r="A442">
        <v>444</v>
      </c>
      <c r="B442">
        <v>57</v>
      </c>
      <c r="C442" s="25" t="s">
        <v>10</v>
      </c>
      <c r="D442" s="12">
        <v>10.6</v>
      </c>
      <c r="E442" s="14"/>
      <c r="F442" s="7" t="str">
        <f t="shared" si="66"/>
        <v>X</v>
      </c>
      <c r="G442" s="7">
        <f t="shared" si="67"/>
        <v>10.6</v>
      </c>
      <c r="H442" s="16">
        <f t="shared" si="68"/>
        <v>10.6</v>
      </c>
      <c r="I442" s="11" t="str">
        <f t="shared" si="69"/>
        <v>X</v>
      </c>
      <c r="J442" s="39" t="str">
        <f t="shared" si="70"/>
        <v>X</v>
      </c>
      <c r="K442" s="39" t="str">
        <f t="shared" si="73"/>
        <v>X</v>
      </c>
      <c r="L442" s="39" t="str">
        <f t="shared" si="74"/>
        <v>X</v>
      </c>
      <c r="M442" s="39" t="str">
        <f t="shared" si="71"/>
        <v>X</v>
      </c>
      <c r="N442" s="42">
        <v>0</v>
      </c>
      <c r="O442" s="8">
        <v>1</v>
      </c>
      <c r="P442" s="9">
        <v>0</v>
      </c>
      <c r="Q442" s="9">
        <v>0</v>
      </c>
      <c r="R442" s="8">
        <v>0</v>
      </c>
      <c r="S442" s="9">
        <v>0</v>
      </c>
      <c r="T442" s="9">
        <v>0</v>
      </c>
      <c r="U442" s="8">
        <v>0</v>
      </c>
      <c r="V442" s="9">
        <v>0</v>
      </c>
      <c r="W442" s="9">
        <v>0</v>
      </c>
      <c r="X442" s="9">
        <v>0</v>
      </c>
      <c r="Y442" s="8">
        <v>0</v>
      </c>
      <c r="Z442" s="9">
        <v>0</v>
      </c>
      <c r="AA442" s="8"/>
      <c r="AC442" s="8"/>
      <c r="AJ442" s="9">
        <f t="shared" si="72"/>
        <v>-1</v>
      </c>
      <c r="AK442" s="7">
        <v>8.73</v>
      </c>
      <c r="AO442" s="8"/>
      <c r="AQ442" s="31"/>
      <c r="AT442" s="31"/>
      <c r="AU442" s="21">
        <v>2002</v>
      </c>
      <c r="AV442" s="23">
        <f t="shared" si="75"/>
        <v>3.3014640731433</v>
      </c>
      <c r="BB442" s="18"/>
      <c r="BD442" s="54"/>
      <c r="BF442" s="18"/>
      <c r="BH442" s="18"/>
      <c r="BJ442" s="18"/>
      <c r="BK442" s="18" t="s">
        <v>6</v>
      </c>
      <c r="BL442">
        <v>0</v>
      </c>
      <c r="BM442">
        <v>0</v>
      </c>
      <c r="BN442">
        <v>0</v>
      </c>
      <c r="BO442">
        <v>1</v>
      </c>
      <c r="BP442">
        <v>0</v>
      </c>
      <c r="BQ442">
        <v>0</v>
      </c>
      <c r="BR442" s="18">
        <v>0</v>
      </c>
      <c r="BS442">
        <v>1</v>
      </c>
      <c r="BT442">
        <v>0</v>
      </c>
      <c r="BU442" s="18">
        <v>0</v>
      </c>
      <c r="BV442" t="s">
        <v>397</v>
      </c>
      <c r="BW442" t="s">
        <v>397</v>
      </c>
      <c r="CB442" s="18"/>
      <c r="CD442" s="18"/>
      <c r="CE442" s="18"/>
      <c r="CH442" s="18"/>
      <c r="CJ442" s="18"/>
      <c r="CU442" s="18"/>
      <c r="CV442" t="s">
        <v>397</v>
      </c>
      <c r="CW442" t="s">
        <v>397</v>
      </c>
      <c r="CX442" t="s">
        <v>397</v>
      </c>
      <c r="CY442" s="25" t="s">
        <v>397</v>
      </c>
    </row>
    <row r="443" spans="1:103" x14ac:dyDescent="0.25">
      <c r="A443">
        <v>445</v>
      </c>
      <c r="B443">
        <v>57</v>
      </c>
      <c r="C443" s="25" t="s">
        <v>10</v>
      </c>
      <c r="D443" s="12">
        <v>8.5</v>
      </c>
      <c r="E443" s="14"/>
      <c r="F443" s="7" t="str">
        <f t="shared" si="66"/>
        <v>X</v>
      </c>
      <c r="G443" s="7">
        <f t="shared" si="67"/>
        <v>8.5</v>
      </c>
      <c r="H443" s="16">
        <f t="shared" si="68"/>
        <v>8.5</v>
      </c>
      <c r="I443" s="11" t="str">
        <f t="shared" si="69"/>
        <v>X</v>
      </c>
      <c r="J443" s="39" t="str">
        <f t="shared" si="70"/>
        <v>X</v>
      </c>
      <c r="K443" s="39" t="str">
        <f t="shared" si="73"/>
        <v>X</v>
      </c>
      <c r="L443" s="39" t="str">
        <f t="shared" si="74"/>
        <v>X</v>
      </c>
      <c r="M443" s="39" t="str">
        <f t="shared" si="71"/>
        <v>X</v>
      </c>
      <c r="N443" s="42">
        <v>0</v>
      </c>
      <c r="O443" s="8">
        <v>0</v>
      </c>
      <c r="P443" s="9">
        <v>1</v>
      </c>
      <c r="Q443" s="9">
        <v>0</v>
      </c>
      <c r="R443" s="8">
        <v>0</v>
      </c>
      <c r="S443" s="9">
        <v>0</v>
      </c>
      <c r="T443" s="9">
        <v>0</v>
      </c>
      <c r="U443" s="8">
        <v>0</v>
      </c>
      <c r="V443" s="9">
        <v>0</v>
      </c>
      <c r="W443" s="9">
        <v>0</v>
      </c>
      <c r="X443" s="9">
        <v>0</v>
      </c>
      <c r="Y443" s="8">
        <v>0</v>
      </c>
      <c r="Z443" s="9">
        <v>0</v>
      </c>
      <c r="AA443" s="8"/>
      <c r="AC443" s="8"/>
      <c r="AJ443" s="9">
        <f t="shared" si="72"/>
        <v>-1</v>
      </c>
      <c r="AK443" s="7">
        <v>8.3699999999999992</v>
      </c>
      <c r="AO443" s="8"/>
      <c r="AQ443" s="31"/>
      <c r="AT443" s="31"/>
      <c r="AU443" s="21">
        <v>1992</v>
      </c>
      <c r="AV443" s="23">
        <f t="shared" si="75"/>
        <v>3.2992893340876801</v>
      </c>
      <c r="BB443" s="18"/>
      <c r="BD443" s="54"/>
      <c r="BF443" s="18"/>
      <c r="BH443" s="18"/>
      <c r="BJ443" s="18"/>
      <c r="BK443" s="18" t="s">
        <v>6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 s="18">
        <v>0</v>
      </c>
      <c r="BS443">
        <v>1</v>
      </c>
      <c r="BT443">
        <v>0</v>
      </c>
      <c r="BU443" s="18">
        <v>0</v>
      </c>
      <c r="BV443" t="s">
        <v>397</v>
      </c>
      <c r="BW443" t="s">
        <v>397</v>
      </c>
      <c r="CB443" s="18"/>
      <c r="CD443" s="18"/>
      <c r="CE443" s="18"/>
      <c r="CH443" s="18"/>
      <c r="CJ443" s="18"/>
      <c r="CU443" s="18"/>
      <c r="CV443" t="s">
        <v>397</v>
      </c>
      <c r="CW443" t="s">
        <v>397</v>
      </c>
      <c r="CX443" t="s">
        <v>397</v>
      </c>
      <c r="CY443" s="25" t="s">
        <v>397</v>
      </c>
    </row>
    <row r="444" spans="1:103" x14ac:dyDescent="0.25">
      <c r="A444">
        <v>446</v>
      </c>
      <c r="B444">
        <v>57</v>
      </c>
      <c r="C444" s="25" t="s">
        <v>10</v>
      </c>
      <c r="D444" s="12">
        <v>8.1999999999999993</v>
      </c>
      <c r="E444" s="14"/>
      <c r="F444" s="7" t="str">
        <f t="shared" si="66"/>
        <v>X</v>
      </c>
      <c r="G444" s="7">
        <f t="shared" si="67"/>
        <v>8.1999999999999993</v>
      </c>
      <c r="H444" s="16">
        <f t="shared" si="68"/>
        <v>8.1999999999999993</v>
      </c>
      <c r="I444" s="11" t="str">
        <f t="shared" si="69"/>
        <v>X</v>
      </c>
      <c r="J444" s="39" t="str">
        <f t="shared" si="70"/>
        <v>X</v>
      </c>
      <c r="K444" s="39" t="str">
        <f t="shared" si="73"/>
        <v>X</v>
      </c>
      <c r="L444" s="39" t="str">
        <f t="shared" si="74"/>
        <v>X</v>
      </c>
      <c r="M444" s="39" t="str">
        <f t="shared" si="71"/>
        <v>X</v>
      </c>
      <c r="N444" s="42">
        <v>0</v>
      </c>
      <c r="O444" s="8">
        <v>0</v>
      </c>
      <c r="P444" s="9">
        <v>1</v>
      </c>
      <c r="Q444" s="9">
        <v>0</v>
      </c>
      <c r="R444" s="8">
        <v>0</v>
      </c>
      <c r="S444" s="9">
        <v>0</v>
      </c>
      <c r="T444" s="9">
        <v>0</v>
      </c>
      <c r="U444" s="8">
        <v>0</v>
      </c>
      <c r="V444" s="9">
        <v>0</v>
      </c>
      <c r="W444" s="9">
        <v>0</v>
      </c>
      <c r="X444" s="9">
        <v>0</v>
      </c>
      <c r="Y444" s="8">
        <v>0</v>
      </c>
      <c r="Z444" s="9">
        <v>0</v>
      </c>
      <c r="AA444" s="8"/>
      <c r="AC444" s="8"/>
      <c r="AJ444" s="9">
        <f t="shared" si="72"/>
        <v>-1</v>
      </c>
      <c r="AK444" s="7">
        <v>8.64</v>
      </c>
      <c r="AO444" s="8"/>
      <c r="AQ444" s="31"/>
      <c r="AT444" s="31"/>
      <c r="AU444" s="21">
        <v>1993</v>
      </c>
      <c r="AV444" s="23">
        <f t="shared" si="75"/>
        <v>3.2995072987004876</v>
      </c>
      <c r="BB444" s="18"/>
      <c r="BD444" s="54"/>
      <c r="BF444" s="18"/>
      <c r="BH444" s="18"/>
      <c r="BJ444" s="18"/>
      <c r="BK444" s="18" t="s">
        <v>6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 s="18">
        <v>0</v>
      </c>
      <c r="BS444">
        <v>1</v>
      </c>
      <c r="BT444">
        <v>0</v>
      </c>
      <c r="BU444" s="18">
        <v>0</v>
      </c>
      <c r="BV444" t="s">
        <v>397</v>
      </c>
      <c r="BW444" t="s">
        <v>397</v>
      </c>
      <c r="CB444" s="18"/>
      <c r="CD444" s="18"/>
      <c r="CE444" s="18"/>
      <c r="CH444" s="18"/>
      <c r="CJ444" s="18"/>
      <c r="CU444" s="18"/>
      <c r="CV444" t="s">
        <v>397</v>
      </c>
      <c r="CW444" t="s">
        <v>397</v>
      </c>
      <c r="CX444" t="s">
        <v>397</v>
      </c>
      <c r="CY444" s="25" t="s">
        <v>397</v>
      </c>
    </row>
    <row r="445" spans="1:103" x14ac:dyDescent="0.25">
      <c r="A445">
        <v>447</v>
      </c>
      <c r="B445">
        <v>57</v>
      </c>
      <c r="C445" s="25" t="s">
        <v>10</v>
      </c>
      <c r="D445" s="12">
        <v>8.6</v>
      </c>
      <c r="E445" s="14"/>
      <c r="F445" s="7" t="str">
        <f t="shared" si="66"/>
        <v>X</v>
      </c>
      <c r="G445" s="7">
        <f t="shared" si="67"/>
        <v>8.6</v>
      </c>
      <c r="H445" s="16">
        <f t="shared" si="68"/>
        <v>8.6</v>
      </c>
      <c r="I445" s="11" t="str">
        <f t="shared" si="69"/>
        <v>X</v>
      </c>
      <c r="J445" s="39" t="str">
        <f t="shared" si="70"/>
        <v>X</v>
      </c>
      <c r="K445" s="39" t="str">
        <f t="shared" si="73"/>
        <v>X</v>
      </c>
      <c r="L445" s="39" t="str">
        <f t="shared" si="74"/>
        <v>X</v>
      </c>
      <c r="M445" s="39" t="str">
        <f t="shared" si="71"/>
        <v>X</v>
      </c>
      <c r="N445" s="42">
        <v>0</v>
      </c>
      <c r="O445" s="8">
        <v>0</v>
      </c>
      <c r="P445" s="9">
        <v>1</v>
      </c>
      <c r="Q445" s="9">
        <v>0</v>
      </c>
      <c r="R445" s="8">
        <v>0</v>
      </c>
      <c r="S445" s="9">
        <v>0</v>
      </c>
      <c r="T445" s="9">
        <v>0</v>
      </c>
      <c r="U445" s="8">
        <v>0</v>
      </c>
      <c r="V445" s="9">
        <v>0</v>
      </c>
      <c r="W445" s="9">
        <v>0</v>
      </c>
      <c r="X445" s="9">
        <v>0</v>
      </c>
      <c r="Y445" s="8">
        <v>0</v>
      </c>
      <c r="Z445" s="9">
        <v>0</v>
      </c>
      <c r="AA445" s="8"/>
      <c r="AC445" s="8"/>
      <c r="AJ445" s="9">
        <f t="shared" si="72"/>
        <v>-1</v>
      </c>
      <c r="AK445" s="7">
        <v>8.64</v>
      </c>
      <c r="AO445" s="8"/>
      <c r="AQ445" s="31"/>
      <c r="AT445" s="31"/>
      <c r="AU445" s="21">
        <v>1994</v>
      </c>
      <c r="AV445" s="23">
        <f t="shared" si="75"/>
        <v>3.2997251539756367</v>
      </c>
      <c r="BB445" s="18"/>
      <c r="BD445" s="54"/>
      <c r="BF445" s="18"/>
      <c r="BH445" s="18"/>
      <c r="BJ445" s="18"/>
      <c r="BK445" s="18" t="s">
        <v>6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 s="18">
        <v>0</v>
      </c>
      <c r="BS445">
        <v>1</v>
      </c>
      <c r="BT445">
        <v>0</v>
      </c>
      <c r="BU445" s="18">
        <v>0</v>
      </c>
      <c r="BV445" t="s">
        <v>397</v>
      </c>
      <c r="BW445" t="s">
        <v>397</v>
      </c>
      <c r="CB445" s="18"/>
      <c r="CD445" s="18"/>
      <c r="CE445" s="18"/>
      <c r="CH445" s="18"/>
      <c r="CJ445" s="18"/>
      <c r="CU445" s="18"/>
      <c r="CV445" t="s">
        <v>397</v>
      </c>
      <c r="CW445" t="s">
        <v>397</v>
      </c>
      <c r="CX445" t="s">
        <v>397</v>
      </c>
      <c r="CY445" s="25" t="s">
        <v>397</v>
      </c>
    </row>
    <row r="446" spans="1:103" x14ac:dyDescent="0.25">
      <c r="A446">
        <v>448</v>
      </c>
      <c r="B446">
        <v>57</v>
      </c>
      <c r="C446" s="25" t="s">
        <v>10</v>
      </c>
      <c r="D446" s="12">
        <v>8.1999999999999993</v>
      </c>
      <c r="E446" s="14"/>
      <c r="F446" s="7" t="str">
        <f t="shared" si="66"/>
        <v>X</v>
      </c>
      <c r="G446" s="7">
        <f t="shared" si="67"/>
        <v>8.1999999999999993</v>
      </c>
      <c r="H446" s="16">
        <f t="shared" si="68"/>
        <v>8.1999999999999993</v>
      </c>
      <c r="I446" s="11" t="str">
        <f t="shared" si="69"/>
        <v>X</v>
      </c>
      <c r="J446" s="39" t="str">
        <f t="shared" si="70"/>
        <v>X</v>
      </c>
      <c r="K446" s="39" t="str">
        <f t="shared" si="73"/>
        <v>X</v>
      </c>
      <c r="L446" s="39" t="str">
        <f t="shared" si="74"/>
        <v>X</v>
      </c>
      <c r="M446" s="39" t="str">
        <f t="shared" si="71"/>
        <v>X</v>
      </c>
      <c r="N446" s="42">
        <v>0</v>
      </c>
      <c r="O446" s="8">
        <v>0</v>
      </c>
      <c r="P446" s="9">
        <v>1</v>
      </c>
      <c r="Q446" s="9">
        <v>0</v>
      </c>
      <c r="R446" s="8">
        <v>0</v>
      </c>
      <c r="S446" s="9">
        <v>0</v>
      </c>
      <c r="T446" s="9">
        <v>0</v>
      </c>
      <c r="U446" s="8">
        <v>0</v>
      </c>
      <c r="V446" s="9">
        <v>0</v>
      </c>
      <c r="W446" s="9">
        <v>0</v>
      </c>
      <c r="X446" s="9">
        <v>0</v>
      </c>
      <c r="Y446" s="8">
        <v>0</v>
      </c>
      <c r="Z446" s="9">
        <v>0</v>
      </c>
      <c r="AA446" s="8"/>
      <c r="AC446" s="8"/>
      <c r="AJ446" s="9">
        <f t="shared" si="72"/>
        <v>-1</v>
      </c>
      <c r="AK446" s="7">
        <v>8.64</v>
      </c>
      <c r="AO446" s="8"/>
      <c r="AQ446" s="31"/>
      <c r="AT446" s="31"/>
      <c r="AU446" s="21">
        <v>1995</v>
      </c>
      <c r="AV446" s="23">
        <f t="shared" si="75"/>
        <v>3.2999429000227671</v>
      </c>
      <c r="BB446" s="18"/>
      <c r="BD446" s="54"/>
      <c r="BF446" s="18"/>
      <c r="BH446" s="18"/>
      <c r="BJ446" s="18"/>
      <c r="BK446" s="18" t="s">
        <v>6</v>
      </c>
      <c r="BL446">
        <v>0</v>
      </c>
      <c r="BM446">
        <v>0</v>
      </c>
      <c r="BN446">
        <v>0</v>
      </c>
      <c r="BO446">
        <v>1</v>
      </c>
      <c r="BP446">
        <v>0</v>
      </c>
      <c r="BQ446">
        <v>0</v>
      </c>
      <c r="BR446" s="18">
        <v>0</v>
      </c>
      <c r="BS446">
        <v>1</v>
      </c>
      <c r="BT446">
        <v>0</v>
      </c>
      <c r="BU446" s="18">
        <v>0</v>
      </c>
      <c r="BV446" t="s">
        <v>397</v>
      </c>
      <c r="BW446" t="s">
        <v>397</v>
      </c>
      <c r="CB446" s="18"/>
      <c r="CD446" s="18"/>
      <c r="CE446" s="18"/>
      <c r="CH446" s="18"/>
      <c r="CJ446" s="18"/>
      <c r="CU446" s="18"/>
      <c r="CV446" t="s">
        <v>397</v>
      </c>
      <c r="CW446" t="s">
        <v>397</v>
      </c>
      <c r="CX446" t="s">
        <v>397</v>
      </c>
      <c r="CY446" s="25" t="s">
        <v>397</v>
      </c>
    </row>
    <row r="447" spans="1:103" x14ac:dyDescent="0.25">
      <c r="A447">
        <v>449</v>
      </c>
      <c r="B447">
        <v>57</v>
      </c>
      <c r="C447" s="25" t="s">
        <v>10</v>
      </c>
      <c r="D447" s="12">
        <v>8.6</v>
      </c>
      <c r="E447" s="14"/>
      <c r="F447" s="7" t="str">
        <f t="shared" si="66"/>
        <v>X</v>
      </c>
      <c r="G447" s="7">
        <f t="shared" si="67"/>
        <v>8.6</v>
      </c>
      <c r="H447" s="16">
        <f t="shared" si="68"/>
        <v>8.6</v>
      </c>
      <c r="I447" s="11" t="str">
        <f t="shared" si="69"/>
        <v>X</v>
      </c>
      <c r="J447" s="39" t="str">
        <f t="shared" si="70"/>
        <v>X</v>
      </c>
      <c r="K447" s="39" t="str">
        <f t="shared" si="73"/>
        <v>X</v>
      </c>
      <c r="L447" s="39" t="str">
        <f t="shared" si="74"/>
        <v>X</v>
      </c>
      <c r="M447" s="39" t="str">
        <f t="shared" si="71"/>
        <v>X</v>
      </c>
      <c r="N447" s="42">
        <v>0</v>
      </c>
      <c r="O447" s="8">
        <v>0</v>
      </c>
      <c r="P447" s="9">
        <v>1</v>
      </c>
      <c r="Q447" s="9">
        <v>0</v>
      </c>
      <c r="R447" s="8">
        <v>0</v>
      </c>
      <c r="S447" s="9">
        <v>0</v>
      </c>
      <c r="T447" s="9">
        <v>0</v>
      </c>
      <c r="U447" s="8">
        <v>0</v>
      </c>
      <c r="V447" s="9">
        <v>0</v>
      </c>
      <c r="W447" s="9">
        <v>0</v>
      </c>
      <c r="X447" s="9">
        <v>0</v>
      </c>
      <c r="Y447" s="8">
        <v>0</v>
      </c>
      <c r="Z447" s="9">
        <v>0</v>
      </c>
      <c r="AA447" s="8"/>
      <c r="AC447" s="8"/>
      <c r="AJ447" s="9">
        <f t="shared" si="72"/>
        <v>-1</v>
      </c>
      <c r="AK447" s="7">
        <v>8.64</v>
      </c>
      <c r="AO447" s="8"/>
      <c r="AQ447" s="31"/>
      <c r="AT447" s="31"/>
      <c r="AU447" s="21">
        <v>1996</v>
      </c>
      <c r="AV447" s="23">
        <f t="shared" si="75"/>
        <v>3.3001605369513523</v>
      </c>
      <c r="BB447" s="18"/>
      <c r="BD447" s="54"/>
      <c r="BF447" s="18"/>
      <c r="BH447" s="18"/>
      <c r="BJ447" s="18"/>
      <c r="BK447" s="18" t="s">
        <v>6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 s="18">
        <v>0</v>
      </c>
      <c r="BS447">
        <v>1</v>
      </c>
      <c r="BT447">
        <v>0</v>
      </c>
      <c r="BU447" s="18">
        <v>0</v>
      </c>
      <c r="BV447" t="s">
        <v>397</v>
      </c>
      <c r="BW447" t="s">
        <v>397</v>
      </c>
      <c r="CB447" s="18"/>
      <c r="CD447" s="18"/>
      <c r="CE447" s="18"/>
      <c r="CH447" s="18"/>
      <c r="CJ447" s="18"/>
      <c r="CU447" s="18"/>
      <c r="CV447" t="s">
        <v>397</v>
      </c>
      <c r="CW447" t="s">
        <v>397</v>
      </c>
      <c r="CX447" t="s">
        <v>397</v>
      </c>
      <c r="CY447" s="25" t="s">
        <v>397</v>
      </c>
    </row>
    <row r="448" spans="1:103" x14ac:dyDescent="0.25">
      <c r="A448">
        <v>450</v>
      </c>
      <c r="B448">
        <v>57</v>
      </c>
      <c r="C448" s="25" t="s">
        <v>10</v>
      </c>
      <c r="D448" s="12">
        <v>9.3000000000000007</v>
      </c>
      <c r="E448" s="14"/>
      <c r="F448" s="7" t="str">
        <f t="shared" si="66"/>
        <v>X</v>
      </c>
      <c r="G448" s="7">
        <f t="shared" si="67"/>
        <v>9.3000000000000007</v>
      </c>
      <c r="H448" s="16">
        <f t="shared" si="68"/>
        <v>9.3000000000000007</v>
      </c>
      <c r="I448" s="11" t="str">
        <f t="shared" si="69"/>
        <v>X</v>
      </c>
      <c r="J448" s="39" t="str">
        <f t="shared" si="70"/>
        <v>X</v>
      </c>
      <c r="K448" s="39" t="str">
        <f t="shared" si="73"/>
        <v>X</v>
      </c>
      <c r="L448" s="39" t="str">
        <f t="shared" si="74"/>
        <v>X</v>
      </c>
      <c r="M448" s="39" t="str">
        <f t="shared" si="71"/>
        <v>X</v>
      </c>
      <c r="N448" s="42">
        <v>0</v>
      </c>
      <c r="O448" s="8">
        <v>0</v>
      </c>
      <c r="P448" s="9">
        <v>1</v>
      </c>
      <c r="Q448" s="9">
        <v>0</v>
      </c>
      <c r="R448" s="8">
        <v>0</v>
      </c>
      <c r="S448" s="9">
        <v>0</v>
      </c>
      <c r="T448" s="9">
        <v>0</v>
      </c>
      <c r="U448" s="8">
        <v>0</v>
      </c>
      <c r="V448" s="9">
        <v>0</v>
      </c>
      <c r="W448" s="9">
        <v>0</v>
      </c>
      <c r="X448" s="9">
        <v>0</v>
      </c>
      <c r="Y448" s="8">
        <v>0</v>
      </c>
      <c r="Z448" s="9">
        <v>0</v>
      </c>
      <c r="AA448" s="8"/>
      <c r="AC448" s="8"/>
      <c r="AJ448" s="9">
        <f t="shared" si="72"/>
        <v>-1</v>
      </c>
      <c r="AK448" s="7">
        <v>8.73</v>
      </c>
      <c r="AO448" s="8"/>
      <c r="AQ448" s="31"/>
      <c r="AT448" s="31"/>
      <c r="AU448" s="21">
        <v>1997</v>
      </c>
      <c r="AV448" s="23">
        <f t="shared" si="75"/>
        <v>3.3003780648707024</v>
      </c>
      <c r="BB448" s="18"/>
      <c r="BD448" s="54"/>
      <c r="BF448" s="18"/>
      <c r="BH448" s="18"/>
      <c r="BJ448" s="18"/>
      <c r="BK448" s="18" t="s">
        <v>6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 s="18">
        <v>0</v>
      </c>
      <c r="BS448">
        <v>1</v>
      </c>
      <c r="BT448">
        <v>0</v>
      </c>
      <c r="BU448" s="18">
        <v>0</v>
      </c>
      <c r="BV448" t="s">
        <v>397</v>
      </c>
      <c r="BW448" t="s">
        <v>397</v>
      </c>
      <c r="CB448" s="18"/>
      <c r="CD448" s="18"/>
      <c r="CE448" s="18"/>
      <c r="CH448" s="18"/>
      <c r="CJ448" s="18"/>
      <c r="CU448" s="18"/>
      <c r="CV448" t="s">
        <v>397</v>
      </c>
      <c r="CW448" t="s">
        <v>397</v>
      </c>
      <c r="CX448" t="s">
        <v>397</v>
      </c>
      <c r="CY448" s="25" t="s">
        <v>397</v>
      </c>
    </row>
    <row r="449" spans="1:103" x14ac:dyDescent="0.25">
      <c r="A449">
        <v>451</v>
      </c>
      <c r="B449">
        <v>57</v>
      </c>
      <c r="C449" s="25" t="s">
        <v>10</v>
      </c>
      <c r="D449" s="12">
        <v>8.9</v>
      </c>
      <c r="E449" s="14"/>
      <c r="F449" s="7" t="str">
        <f t="shared" si="66"/>
        <v>X</v>
      </c>
      <c r="G449" s="7">
        <f t="shared" si="67"/>
        <v>8.9</v>
      </c>
      <c r="H449" s="16">
        <f t="shared" si="68"/>
        <v>8.9</v>
      </c>
      <c r="I449" s="11" t="str">
        <f t="shared" si="69"/>
        <v>X</v>
      </c>
      <c r="J449" s="39" t="str">
        <f t="shared" si="70"/>
        <v>X</v>
      </c>
      <c r="K449" s="39" t="str">
        <f t="shared" si="73"/>
        <v>X</v>
      </c>
      <c r="L449" s="39" t="str">
        <f t="shared" si="74"/>
        <v>X</v>
      </c>
      <c r="M449" s="39" t="str">
        <f t="shared" si="71"/>
        <v>X</v>
      </c>
      <c r="N449" s="42">
        <v>0</v>
      </c>
      <c r="O449" s="8">
        <v>0</v>
      </c>
      <c r="P449" s="9">
        <v>1</v>
      </c>
      <c r="Q449" s="9">
        <v>0</v>
      </c>
      <c r="R449" s="8">
        <v>0</v>
      </c>
      <c r="S449" s="9">
        <v>0</v>
      </c>
      <c r="T449" s="9">
        <v>0</v>
      </c>
      <c r="U449" s="8">
        <v>0</v>
      </c>
      <c r="V449" s="9">
        <v>0</v>
      </c>
      <c r="W449" s="9">
        <v>0</v>
      </c>
      <c r="X449" s="9">
        <v>0</v>
      </c>
      <c r="Y449" s="8">
        <v>0</v>
      </c>
      <c r="Z449" s="9">
        <v>0</v>
      </c>
      <c r="AA449" s="8"/>
      <c r="AC449" s="8"/>
      <c r="AJ449" s="9">
        <f t="shared" si="72"/>
        <v>-1</v>
      </c>
      <c r="AK449" s="7">
        <v>8.73</v>
      </c>
      <c r="AO449" s="8"/>
      <c r="AQ449" s="31"/>
      <c r="AT449" s="31"/>
      <c r="AU449" s="21">
        <v>1998</v>
      </c>
      <c r="AV449" s="23">
        <f t="shared" si="75"/>
        <v>3.3005954838899636</v>
      </c>
      <c r="BB449" s="18"/>
      <c r="BD449" s="54"/>
      <c r="BF449" s="18"/>
      <c r="BH449" s="18"/>
      <c r="BJ449" s="18"/>
      <c r="BK449" s="18" t="s">
        <v>6</v>
      </c>
      <c r="BL449">
        <v>0</v>
      </c>
      <c r="BM449">
        <v>0</v>
      </c>
      <c r="BN449">
        <v>0</v>
      </c>
      <c r="BO449">
        <v>1</v>
      </c>
      <c r="BP449">
        <v>0</v>
      </c>
      <c r="BQ449">
        <v>0</v>
      </c>
      <c r="BR449" s="18">
        <v>0</v>
      </c>
      <c r="BS449">
        <v>1</v>
      </c>
      <c r="BT449">
        <v>0</v>
      </c>
      <c r="BU449" s="18">
        <v>0</v>
      </c>
      <c r="BV449" t="s">
        <v>397</v>
      </c>
      <c r="BW449" t="s">
        <v>397</v>
      </c>
      <c r="CB449" s="18"/>
      <c r="CD449" s="18"/>
      <c r="CE449" s="18"/>
      <c r="CH449" s="18"/>
      <c r="CJ449" s="18"/>
      <c r="CU449" s="18"/>
      <c r="CV449" t="s">
        <v>397</v>
      </c>
      <c r="CW449" t="s">
        <v>397</v>
      </c>
      <c r="CX449" t="s">
        <v>397</v>
      </c>
      <c r="CY449" s="25" t="s">
        <v>397</v>
      </c>
    </row>
    <row r="450" spans="1:103" x14ac:dyDescent="0.25">
      <c r="A450">
        <v>452</v>
      </c>
      <c r="B450">
        <v>57</v>
      </c>
      <c r="C450" s="25" t="s">
        <v>10</v>
      </c>
      <c r="D450" s="12">
        <v>8.8000000000000007</v>
      </c>
      <c r="E450" s="14"/>
      <c r="F450" s="7" t="str">
        <f t="shared" si="66"/>
        <v>X</v>
      </c>
      <c r="G450" s="7">
        <f t="shared" si="67"/>
        <v>8.8000000000000007</v>
      </c>
      <c r="H450" s="16">
        <f t="shared" si="68"/>
        <v>8.8000000000000007</v>
      </c>
      <c r="I450" s="11" t="str">
        <f t="shared" si="69"/>
        <v>X</v>
      </c>
      <c r="J450" s="39" t="str">
        <f t="shared" si="70"/>
        <v>X</v>
      </c>
      <c r="K450" s="39" t="str">
        <f t="shared" si="73"/>
        <v>X</v>
      </c>
      <c r="L450" s="39" t="str">
        <f t="shared" si="74"/>
        <v>X</v>
      </c>
      <c r="M450" s="39" t="str">
        <f t="shared" si="71"/>
        <v>X</v>
      </c>
      <c r="N450" s="42">
        <v>0</v>
      </c>
      <c r="O450" s="8">
        <v>0</v>
      </c>
      <c r="P450" s="9">
        <v>1</v>
      </c>
      <c r="Q450" s="9">
        <v>0</v>
      </c>
      <c r="R450" s="8">
        <v>0</v>
      </c>
      <c r="S450" s="9">
        <v>0</v>
      </c>
      <c r="T450" s="9">
        <v>0</v>
      </c>
      <c r="U450" s="8">
        <v>0</v>
      </c>
      <c r="V450" s="9">
        <v>0</v>
      </c>
      <c r="W450" s="9">
        <v>0</v>
      </c>
      <c r="X450" s="9">
        <v>0</v>
      </c>
      <c r="Y450" s="8">
        <v>0</v>
      </c>
      <c r="Z450" s="9">
        <v>0</v>
      </c>
      <c r="AA450" s="8"/>
      <c r="AC450" s="8"/>
      <c r="AJ450" s="9">
        <f t="shared" si="72"/>
        <v>-1</v>
      </c>
      <c r="AK450" s="7">
        <v>8.73</v>
      </c>
      <c r="AO450" s="8"/>
      <c r="AQ450" s="31"/>
      <c r="AT450" s="31"/>
      <c r="AU450" s="21">
        <v>1999</v>
      </c>
      <c r="AV450" s="23">
        <f t="shared" si="75"/>
        <v>3.3008127941181171</v>
      </c>
      <c r="BB450" s="18"/>
      <c r="BD450" s="54"/>
      <c r="BF450" s="18"/>
      <c r="BH450" s="18"/>
      <c r="BJ450" s="18"/>
      <c r="BK450" s="18" t="s">
        <v>6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 s="18">
        <v>0</v>
      </c>
      <c r="BS450">
        <v>1</v>
      </c>
      <c r="BT450">
        <v>0</v>
      </c>
      <c r="BU450" s="18">
        <v>0</v>
      </c>
      <c r="BV450" t="s">
        <v>397</v>
      </c>
      <c r="BW450" t="s">
        <v>397</v>
      </c>
      <c r="CB450" s="18"/>
      <c r="CD450" s="18"/>
      <c r="CE450" s="18"/>
      <c r="CH450" s="18"/>
      <c r="CJ450" s="18"/>
      <c r="CU450" s="18"/>
      <c r="CV450" t="s">
        <v>397</v>
      </c>
      <c r="CW450" t="s">
        <v>397</v>
      </c>
      <c r="CX450" t="s">
        <v>397</v>
      </c>
      <c r="CY450" s="25" t="s">
        <v>397</v>
      </c>
    </row>
    <row r="451" spans="1:103" x14ac:dyDescent="0.25">
      <c r="A451">
        <v>453</v>
      </c>
      <c r="B451">
        <v>57</v>
      </c>
      <c r="C451" s="25" t="s">
        <v>10</v>
      </c>
      <c r="D451" s="12">
        <v>10</v>
      </c>
      <c r="E451" s="14"/>
      <c r="F451" s="7" t="str">
        <f t="shared" si="66"/>
        <v>X</v>
      </c>
      <c r="G451" s="7">
        <f t="shared" si="67"/>
        <v>10</v>
      </c>
      <c r="H451" s="16">
        <f t="shared" si="68"/>
        <v>10</v>
      </c>
      <c r="I451" s="11" t="str">
        <f t="shared" si="69"/>
        <v>X</v>
      </c>
      <c r="J451" s="39" t="str">
        <f t="shared" si="70"/>
        <v>X</v>
      </c>
      <c r="K451" s="39" t="str">
        <f t="shared" si="73"/>
        <v>X</v>
      </c>
      <c r="L451" s="39" t="str">
        <f t="shared" si="74"/>
        <v>X</v>
      </c>
      <c r="M451" s="39" t="str">
        <f t="shared" si="71"/>
        <v>X</v>
      </c>
      <c r="N451" s="42">
        <v>0</v>
      </c>
      <c r="O451" s="8">
        <v>0</v>
      </c>
      <c r="P451" s="9">
        <v>1</v>
      </c>
      <c r="Q451" s="9">
        <v>0</v>
      </c>
      <c r="R451" s="8">
        <v>0</v>
      </c>
      <c r="S451" s="9">
        <v>0</v>
      </c>
      <c r="T451" s="9">
        <v>0</v>
      </c>
      <c r="U451" s="8">
        <v>0</v>
      </c>
      <c r="V451" s="9">
        <v>0</v>
      </c>
      <c r="W451" s="9">
        <v>0</v>
      </c>
      <c r="X451" s="9">
        <v>0</v>
      </c>
      <c r="Y451" s="8">
        <v>0</v>
      </c>
      <c r="Z451" s="9">
        <v>0</v>
      </c>
      <c r="AA451" s="8"/>
      <c r="AC451" s="8"/>
      <c r="AJ451" s="9">
        <f t="shared" si="72"/>
        <v>-1</v>
      </c>
      <c r="AK451" s="7">
        <v>8.73</v>
      </c>
      <c r="AO451" s="8"/>
      <c r="AQ451" s="31"/>
      <c r="AT451" s="31"/>
      <c r="AU451" s="21">
        <v>2000</v>
      </c>
      <c r="AV451" s="23">
        <f t="shared" si="75"/>
        <v>3.3010299956639813</v>
      </c>
      <c r="BB451" s="18"/>
      <c r="BD451" s="54"/>
      <c r="BF451" s="18"/>
      <c r="BH451" s="18"/>
      <c r="BJ451" s="18"/>
      <c r="BK451" s="18" t="s">
        <v>6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 s="18">
        <v>0</v>
      </c>
      <c r="BS451">
        <v>1</v>
      </c>
      <c r="BT451">
        <v>0</v>
      </c>
      <c r="BU451" s="18">
        <v>0</v>
      </c>
      <c r="BV451" t="s">
        <v>397</v>
      </c>
      <c r="BW451" t="s">
        <v>397</v>
      </c>
      <c r="CB451" s="18"/>
      <c r="CD451" s="18"/>
      <c r="CE451" s="18"/>
      <c r="CH451" s="18"/>
      <c r="CJ451" s="18"/>
      <c r="CU451" s="18"/>
      <c r="CV451" t="s">
        <v>397</v>
      </c>
      <c r="CW451" t="s">
        <v>397</v>
      </c>
      <c r="CX451" t="s">
        <v>397</v>
      </c>
      <c r="CY451" s="25" t="s">
        <v>397</v>
      </c>
    </row>
    <row r="452" spans="1:103" x14ac:dyDescent="0.25">
      <c r="A452">
        <v>454</v>
      </c>
      <c r="B452">
        <v>57</v>
      </c>
      <c r="C452" s="25" t="s">
        <v>10</v>
      </c>
      <c r="D452" s="12">
        <v>9.1999999999999993</v>
      </c>
      <c r="E452" s="14"/>
      <c r="F452" s="7" t="str">
        <f t="shared" si="66"/>
        <v>X</v>
      </c>
      <c r="G452" s="7">
        <f t="shared" si="67"/>
        <v>9.1999999999999993</v>
      </c>
      <c r="H452" s="16">
        <f t="shared" si="68"/>
        <v>9.1999999999999993</v>
      </c>
      <c r="I452" s="11" t="str">
        <f t="shared" si="69"/>
        <v>X</v>
      </c>
      <c r="J452" s="39" t="str">
        <f t="shared" si="70"/>
        <v>X</v>
      </c>
      <c r="K452" s="39" t="str">
        <f t="shared" si="73"/>
        <v>X</v>
      </c>
      <c r="L452" s="39" t="str">
        <f t="shared" si="74"/>
        <v>X</v>
      </c>
      <c r="M452" s="39" t="str">
        <f t="shared" si="71"/>
        <v>X</v>
      </c>
      <c r="N452" s="42">
        <v>0</v>
      </c>
      <c r="O452" s="8">
        <v>0</v>
      </c>
      <c r="P452" s="9">
        <v>1</v>
      </c>
      <c r="Q452" s="9">
        <v>0</v>
      </c>
      <c r="R452" s="8">
        <v>0</v>
      </c>
      <c r="S452" s="9">
        <v>0</v>
      </c>
      <c r="T452" s="9">
        <v>0</v>
      </c>
      <c r="U452" s="8">
        <v>0</v>
      </c>
      <c r="V452" s="9">
        <v>0</v>
      </c>
      <c r="W452" s="9">
        <v>0</v>
      </c>
      <c r="X452" s="9">
        <v>0</v>
      </c>
      <c r="Y452" s="8">
        <v>0</v>
      </c>
      <c r="Z452" s="9">
        <v>0</v>
      </c>
      <c r="AA452" s="8"/>
      <c r="AC452" s="8"/>
      <c r="AJ452" s="9">
        <f t="shared" si="72"/>
        <v>-1</v>
      </c>
      <c r="AK452" s="7">
        <v>8.73</v>
      </c>
      <c r="AO452" s="8"/>
      <c r="AQ452" s="31"/>
      <c r="AT452" s="31"/>
      <c r="AU452" s="21">
        <v>2001</v>
      </c>
      <c r="AV452" s="23">
        <f t="shared" si="75"/>
        <v>3.3012470886362113</v>
      </c>
      <c r="BB452" s="18"/>
      <c r="BD452" s="54"/>
      <c r="BF452" s="18"/>
      <c r="BH452" s="18"/>
      <c r="BJ452" s="18"/>
      <c r="BK452" s="18" t="s">
        <v>6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 s="18">
        <v>0</v>
      </c>
      <c r="BS452">
        <v>1</v>
      </c>
      <c r="BT452">
        <v>0</v>
      </c>
      <c r="BU452" s="18">
        <v>0</v>
      </c>
      <c r="BV452" t="s">
        <v>397</v>
      </c>
      <c r="BW452" t="s">
        <v>397</v>
      </c>
      <c r="CB452" s="18"/>
      <c r="CD452" s="18"/>
      <c r="CE452" s="18"/>
      <c r="CH452" s="18"/>
      <c r="CJ452" s="18"/>
      <c r="CU452" s="18"/>
      <c r="CV452" t="s">
        <v>397</v>
      </c>
      <c r="CW452" t="s">
        <v>397</v>
      </c>
      <c r="CX452" t="s">
        <v>397</v>
      </c>
      <c r="CY452" s="25" t="s">
        <v>397</v>
      </c>
    </row>
    <row r="453" spans="1:103" x14ac:dyDescent="0.25">
      <c r="A453">
        <v>455</v>
      </c>
      <c r="B453">
        <v>57</v>
      </c>
      <c r="C453" s="25" t="s">
        <v>10</v>
      </c>
      <c r="D453" s="12">
        <v>9.1999999999999993</v>
      </c>
      <c r="E453" s="14"/>
      <c r="F453" s="7" t="str">
        <f t="shared" si="66"/>
        <v>X</v>
      </c>
      <c r="G453" s="7">
        <f t="shared" si="67"/>
        <v>9.1999999999999993</v>
      </c>
      <c r="H453" s="16">
        <f t="shared" si="68"/>
        <v>9.1999999999999993</v>
      </c>
      <c r="I453" s="11" t="str">
        <f t="shared" si="69"/>
        <v>X</v>
      </c>
      <c r="J453" s="39" t="str">
        <f t="shared" si="70"/>
        <v>X</v>
      </c>
      <c r="K453" s="39" t="str">
        <f t="shared" si="73"/>
        <v>X</v>
      </c>
      <c r="L453" s="39" t="str">
        <f t="shared" si="74"/>
        <v>X</v>
      </c>
      <c r="M453" s="39" t="str">
        <f t="shared" si="71"/>
        <v>X</v>
      </c>
      <c r="N453" s="42">
        <v>0</v>
      </c>
      <c r="O453" s="8">
        <v>0</v>
      </c>
      <c r="P453" s="9">
        <v>1</v>
      </c>
      <c r="Q453" s="9">
        <v>0</v>
      </c>
      <c r="R453" s="8">
        <v>0</v>
      </c>
      <c r="S453" s="9">
        <v>0</v>
      </c>
      <c r="T453" s="9">
        <v>0</v>
      </c>
      <c r="U453" s="8">
        <v>0</v>
      </c>
      <c r="V453" s="9">
        <v>0</v>
      </c>
      <c r="W453" s="9">
        <v>0</v>
      </c>
      <c r="X453" s="9">
        <v>0</v>
      </c>
      <c r="Y453" s="8">
        <v>0</v>
      </c>
      <c r="Z453" s="9">
        <v>0</v>
      </c>
      <c r="AA453" s="8"/>
      <c r="AC453" s="8"/>
      <c r="AJ453" s="9">
        <f t="shared" si="72"/>
        <v>-1</v>
      </c>
      <c r="AK453" s="7">
        <v>8.73</v>
      </c>
      <c r="AO453" s="8"/>
      <c r="AQ453" s="31"/>
      <c r="AT453" s="31"/>
      <c r="AU453" s="21">
        <v>2002</v>
      </c>
      <c r="AV453" s="23">
        <f t="shared" si="75"/>
        <v>3.3014640731433</v>
      </c>
      <c r="BB453" s="18"/>
      <c r="BD453" s="54"/>
      <c r="BF453" s="18"/>
      <c r="BH453" s="18"/>
      <c r="BJ453" s="18"/>
      <c r="BK453" s="18" t="s">
        <v>6</v>
      </c>
      <c r="BL453">
        <v>0</v>
      </c>
      <c r="BM453">
        <v>0</v>
      </c>
      <c r="BN453">
        <v>0</v>
      </c>
      <c r="BO453">
        <v>1</v>
      </c>
      <c r="BP453">
        <v>0</v>
      </c>
      <c r="BQ453">
        <v>0</v>
      </c>
      <c r="BR453" s="18">
        <v>0</v>
      </c>
      <c r="BS453">
        <v>1</v>
      </c>
      <c r="BT453">
        <v>0</v>
      </c>
      <c r="BU453" s="18">
        <v>0</v>
      </c>
      <c r="BV453" t="s">
        <v>397</v>
      </c>
      <c r="BW453" t="s">
        <v>397</v>
      </c>
      <c r="CB453" s="18"/>
      <c r="CD453" s="18"/>
      <c r="CE453" s="18"/>
      <c r="CH453" s="18"/>
      <c r="CJ453" s="18"/>
      <c r="CU453" s="18"/>
      <c r="CV453" t="s">
        <v>397</v>
      </c>
      <c r="CW453" t="s">
        <v>397</v>
      </c>
      <c r="CX453" t="s">
        <v>397</v>
      </c>
      <c r="CY453" s="25" t="s">
        <v>397</v>
      </c>
    </row>
    <row r="454" spans="1:103" x14ac:dyDescent="0.25">
      <c r="A454">
        <v>456</v>
      </c>
      <c r="B454">
        <v>57</v>
      </c>
      <c r="C454" s="25" t="s">
        <v>10</v>
      </c>
      <c r="D454" s="12">
        <v>9.1999999999999993</v>
      </c>
      <c r="E454" s="14"/>
      <c r="F454" s="7" t="str">
        <f t="shared" si="66"/>
        <v>X</v>
      </c>
      <c r="G454" s="7">
        <f t="shared" si="67"/>
        <v>9.1999999999999993</v>
      </c>
      <c r="H454" s="16">
        <f t="shared" si="68"/>
        <v>9.1999999999999993</v>
      </c>
      <c r="I454" s="11" t="str">
        <f t="shared" si="69"/>
        <v>X</v>
      </c>
      <c r="J454" s="39" t="str">
        <f t="shared" si="70"/>
        <v>X</v>
      </c>
      <c r="K454" s="39" t="str">
        <f t="shared" si="73"/>
        <v>X</v>
      </c>
      <c r="L454" s="39" t="str">
        <f t="shared" si="74"/>
        <v>X</v>
      </c>
      <c r="M454" s="39" t="str">
        <f t="shared" si="71"/>
        <v>X</v>
      </c>
      <c r="N454" s="42">
        <v>0</v>
      </c>
      <c r="O454" s="8">
        <v>0</v>
      </c>
      <c r="P454" s="9">
        <v>0</v>
      </c>
      <c r="Q454" s="9">
        <v>1</v>
      </c>
      <c r="R454" s="8">
        <v>0</v>
      </c>
      <c r="S454" s="9">
        <v>0</v>
      </c>
      <c r="T454" s="9">
        <v>0</v>
      </c>
      <c r="U454" s="8">
        <v>0</v>
      </c>
      <c r="V454" s="9">
        <v>0</v>
      </c>
      <c r="W454" s="9">
        <v>0</v>
      </c>
      <c r="X454" s="9">
        <v>0</v>
      </c>
      <c r="Y454" s="8">
        <v>0</v>
      </c>
      <c r="Z454" s="9">
        <v>0</v>
      </c>
      <c r="AA454" s="8"/>
      <c r="AC454" s="8"/>
      <c r="AJ454" s="9">
        <f t="shared" si="72"/>
        <v>-1</v>
      </c>
      <c r="AK454" s="7">
        <v>8.3699999999999992</v>
      </c>
      <c r="AO454" s="8"/>
      <c r="AQ454" s="31"/>
      <c r="AT454" s="31"/>
      <c r="AU454" s="21">
        <v>1992</v>
      </c>
      <c r="AV454" s="23">
        <f t="shared" si="75"/>
        <v>3.2992893340876801</v>
      </c>
      <c r="BB454" s="18"/>
      <c r="BD454" s="54"/>
      <c r="BF454" s="18"/>
      <c r="BH454" s="18"/>
      <c r="BJ454" s="18"/>
      <c r="BK454" s="18" t="s">
        <v>6</v>
      </c>
      <c r="BL454">
        <v>0</v>
      </c>
      <c r="BM454">
        <v>0</v>
      </c>
      <c r="BN454">
        <v>0</v>
      </c>
      <c r="BO454">
        <v>1</v>
      </c>
      <c r="BP454">
        <v>0</v>
      </c>
      <c r="BQ454">
        <v>0</v>
      </c>
      <c r="BR454" s="18">
        <v>0</v>
      </c>
      <c r="BS454">
        <v>1</v>
      </c>
      <c r="BT454">
        <v>0</v>
      </c>
      <c r="BU454" s="18">
        <v>0</v>
      </c>
      <c r="BV454" t="s">
        <v>397</v>
      </c>
      <c r="BW454" t="s">
        <v>397</v>
      </c>
      <c r="CB454" s="18"/>
      <c r="CD454" s="18"/>
      <c r="CE454" s="18"/>
      <c r="CH454" s="18"/>
      <c r="CJ454" s="18"/>
      <c r="CU454" s="18"/>
      <c r="CV454" t="s">
        <v>397</v>
      </c>
      <c r="CW454" t="s">
        <v>397</v>
      </c>
      <c r="CX454" t="s">
        <v>397</v>
      </c>
      <c r="CY454" s="25" t="s">
        <v>397</v>
      </c>
    </row>
    <row r="455" spans="1:103" x14ac:dyDescent="0.25">
      <c r="A455">
        <v>457</v>
      </c>
      <c r="B455">
        <v>57</v>
      </c>
      <c r="C455" s="25" t="s">
        <v>10</v>
      </c>
      <c r="D455" s="12">
        <v>9.6999999999999993</v>
      </c>
      <c r="E455" s="14"/>
      <c r="F455" s="7" t="str">
        <f t="shared" si="66"/>
        <v>X</v>
      </c>
      <c r="G455" s="7">
        <f t="shared" si="67"/>
        <v>9.6999999999999993</v>
      </c>
      <c r="H455" s="16">
        <f t="shared" si="68"/>
        <v>9.6999999999999993</v>
      </c>
      <c r="I455" s="11" t="str">
        <f t="shared" si="69"/>
        <v>X</v>
      </c>
      <c r="J455" s="39" t="str">
        <f t="shared" si="70"/>
        <v>X</v>
      </c>
      <c r="K455" s="39" t="str">
        <f t="shared" si="73"/>
        <v>X</v>
      </c>
      <c r="L455" s="39" t="str">
        <f t="shared" si="74"/>
        <v>X</v>
      </c>
      <c r="M455" s="39" t="str">
        <f t="shared" si="71"/>
        <v>X</v>
      </c>
      <c r="N455" s="42">
        <v>0</v>
      </c>
      <c r="O455" s="8">
        <v>0</v>
      </c>
      <c r="P455" s="9">
        <v>0</v>
      </c>
      <c r="Q455" s="9">
        <v>1</v>
      </c>
      <c r="R455" s="8">
        <v>0</v>
      </c>
      <c r="S455" s="9">
        <v>0</v>
      </c>
      <c r="T455" s="9">
        <v>0</v>
      </c>
      <c r="U455" s="8">
        <v>0</v>
      </c>
      <c r="V455" s="9">
        <v>0</v>
      </c>
      <c r="W455" s="9">
        <v>0</v>
      </c>
      <c r="X455" s="9">
        <v>0</v>
      </c>
      <c r="Y455" s="8">
        <v>0</v>
      </c>
      <c r="Z455" s="9">
        <v>0</v>
      </c>
      <c r="AA455" s="8"/>
      <c r="AC455" s="8"/>
      <c r="AJ455" s="9">
        <f t="shared" si="72"/>
        <v>-1</v>
      </c>
      <c r="AK455" s="7">
        <v>8.64</v>
      </c>
      <c r="AO455" s="8"/>
      <c r="AQ455" s="31"/>
      <c r="AT455" s="31"/>
      <c r="AU455" s="21">
        <v>1993</v>
      </c>
      <c r="AV455" s="23">
        <f t="shared" si="75"/>
        <v>3.2995072987004876</v>
      </c>
      <c r="BB455" s="18"/>
      <c r="BD455" s="54"/>
      <c r="BF455" s="18"/>
      <c r="BH455" s="18"/>
      <c r="BJ455" s="18"/>
      <c r="BK455" s="18" t="s">
        <v>6</v>
      </c>
      <c r="BL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 s="18">
        <v>0</v>
      </c>
      <c r="BS455">
        <v>1</v>
      </c>
      <c r="BT455">
        <v>0</v>
      </c>
      <c r="BU455" s="18">
        <v>0</v>
      </c>
      <c r="BV455" t="s">
        <v>397</v>
      </c>
      <c r="BW455" t="s">
        <v>397</v>
      </c>
      <c r="CB455" s="18"/>
      <c r="CD455" s="18"/>
      <c r="CE455" s="18"/>
      <c r="CH455" s="18"/>
      <c r="CJ455" s="18"/>
      <c r="CU455" s="18"/>
      <c r="CV455" t="s">
        <v>397</v>
      </c>
      <c r="CW455" t="s">
        <v>397</v>
      </c>
      <c r="CX455" t="s">
        <v>397</v>
      </c>
      <c r="CY455" s="25" t="s">
        <v>397</v>
      </c>
    </row>
    <row r="456" spans="1:103" x14ac:dyDescent="0.25">
      <c r="A456">
        <v>458</v>
      </c>
      <c r="B456">
        <v>57</v>
      </c>
      <c r="C456" s="25" t="s">
        <v>10</v>
      </c>
      <c r="D456" s="12">
        <v>11.2</v>
      </c>
      <c r="E456" s="14"/>
      <c r="F456" s="7" t="str">
        <f t="shared" si="66"/>
        <v>X</v>
      </c>
      <c r="G456" s="7">
        <f t="shared" si="67"/>
        <v>11.2</v>
      </c>
      <c r="H456" s="16">
        <f t="shared" si="68"/>
        <v>11.2</v>
      </c>
      <c r="I456" s="11" t="str">
        <f t="shared" si="69"/>
        <v>X</v>
      </c>
      <c r="J456" s="39" t="str">
        <f t="shared" si="70"/>
        <v>X</v>
      </c>
      <c r="K456" s="39" t="str">
        <f t="shared" si="73"/>
        <v>X</v>
      </c>
      <c r="L456" s="39" t="str">
        <f t="shared" si="74"/>
        <v>X</v>
      </c>
      <c r="M456" s="39" t="str">
        <f t="shared" si="71"/>
        <v>X</v>
      </c>
      <c r="N456" s="42">
        <v>0</v>
      </c>
      <c r="O456" s="8">
        <v>0</v>
      </c>
      <c r="P456" s="9">
        <v>0</v>
      </c>
      <c r="Q456" s="9">
        <v>1</v>
      </c>
      <c r="R456" s="8">
        <v>0</v>
      </c>
      <c r="S456" s="9">
        <v>0</v>
      </c>
      <c r="T456" s="9">
        <v>0</v>
      </c>
      <c r="U456" s="8">
        <v>0</v>
      </c>
      <c r="V456" s="9">
        <v>0</v>
      </c>
      <c r="W456" s="9">
        <v>0</v>
      </c>
      <c r="X456" s="9">
        <v>0</v>
      </c>
      <c r="Y456" s="8">
        <v>0</v>
      </c>
      <c r="Z456" s="9">
        <v>0</v>
      </c>
      <c r="AA456" s="8"/>
      <c r="AC456" s="8"/>
      <c r="AJ456" s="9">
        <f t="shared" si="72"/>
        <v>-1</v>
      </c>
      <c r="AK456" s="7">
        <v>8.64</v>
      </c>
      <c r="AO456" s="8"/>
      <c r="AQ456" s="31"/>
      <c r="AT456" s="31"/>
      <c r="AU456" s="21">
        <v>1994</v>
      </c>
      <c r="AV456" s="23">
        <f t="shared" si="75"/>
        <v>3.2997251539756367</v>
      </c>
      <c r="BB456" s="18"/>
      <c r="BD456" s="54"/>
      <c r="BF456" s="18"/>
      <c r="BH456" s="18"/>
      <c r="BJ456" s="18"/>
      <c r="BK456" s="18" t="s">
        <v>6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 s="18">
        <v>0</v>
      </c>
      <c r="BS456">
        <v>1</v>
      </c>
      <c r="BT456">
        <v>0</v>
      </c>
      <c r="BU456" s="18">
        <v>0</v>
      </c>
      <c r="BV456" t="s">
        <v>397</v>
      </c>
      <c r="BW456" t="s">
        <v>397</v>
      </c>
      <c r="CB456" s="18"/>
      <c r="CD456" s="18"/>
      <c r="CE456" s="18"/>
      <c r="CH456" s="18"/>
      <c r="CJ456" s="18"/>
      <c r="CU456" s="18"/>
      <c r="CV456" t="s">
        <v>397</v>
      </c>
      <c r="CW456" t="s">
        <v>397</v>
      </c>
      <c r="CX456" t="s">
        <v>397</v>
      </c>
      <c r="CY456" s="25" t="s">
        <v>397</v>
      </c>
    </row>
    <row r="457" spans="1:103" x14ac:dyDescent="0.25">
      <c r="A457">
        <v>459</v>
      </c>
      <c r="B457">
        <v>57</v>
      </c>
      <c r="C457" s="25" t="s">
        <v>10</v>
      </c>
      <c r="D457" s="12">
        <v>12.5</v>
      </c>
      <c r="E457" s="14"/>
      <c r="F457" s="7" t="str">
        <f t="shared" si="66"/>
        <v>X</v>
      </c>
      <c r="G457" s="7">
        <f t="shared" si="67"/>
        <v>12.5</v>
      </c>
      <c r="H457" s="16">
        <f t="shared" si="68"/>
        <v>12.5</v>
      </c>
      <c r="I457" s="11" t="str">
        <f t="shared" si="69"/>
        <v>X</v>
      </c>
      <c r="J457" s="39" t="str">
        <f t="shared" si="70"/>
        <v>X</v>
      </c>
      <c r="K457" s="39" t="str">
        <f t="shared" si="73"/>
        <v>X</v>
      </c>
      <c r="L457" s="39" t="str">
        <f t="shared" si="74"/>
        <v>X</v>
      </c>
      <c r="M457" s="39" t="str">
        <f t="shared" si="71"/>
        <v>X</v>
      </c>
      <c r="N457" s="42">
        <v>0</v>
      </c>
      <c r="O457" s="8">
        <v>0</v>
      </c>
      <c r="P457" s="9">
        <v>0</v>
      </c>
      <c r="Q457" s="9">
        <v>1</v>
      </c>
      <c r="R457" s="8">
        <v>0</v>
      </c>
      <c r="S457" s="9">
        <v>0</v>
      </c>
      <c r="T457" s="9">
        <v>0</v>
      </c>
      <c r="U457" s="8">
        <v>0</v>
      </c>
      <c r="V457" s="9">
        <v>0</v>
      </c>
      <c r="W457" s="9">
        <v>0</v>
      </c>
      <c r="X457" s="9">
        <v>0</v>
      </c>
      <c r="Y457" s="8">
        <v>0</v>
      </c>
      <c r="Z457" s="9">
        <v>0</v>
      </c>
      <c r="AA457" s="8"/>
      <c r="AC457" s="8"/>
      <c r="AJ457" s="9">
        <f t="shared" si="72"/>
        <v>-1</v>
      </c>
      <c r="AK457" s="7">
        <v>8.64</v>
      </c>
      <c r="AO457" s="8"/>
      <c r="AQ457" s="31"/>
      <c r="AT457" s="31"/>
      <c r="AU457" s="21">
        <v>1995</v>
      </c>
      <c r="AV457" s="23">
        <f t="shared" si="75"/>
        <v>3.2999429000227671</v>
      </c>
      <c r="BB457" s="18"/>
      <c r="BD457" s="54"/>
      <c r="BF457" s="18"/>
      <c r="BH457" s="18"/>
      <c r="BJ457" s="18"/>
      <c r="BK457" s="18" t="s">
        <v>6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 s="18">
        <v>0</v>
      </c>
      <c r="BS457">
        <v>1</v>
      </c>
      <c r="BT457">
        <v>0</v>
      </c>
      <c r="BU457" s="18">
        <v>0</v>
      </c>
      <c r="BV457" t="s">
        <v>397</v>
      </c>
      <c r="BW457" t="s">
        <v>397</v>
      </c>
      <c r="CB457" s="18"/>
      <c r="CD457" s="18"/>
      <c r="CE457" s="18"/>
      <c r="CH457" s="18"/>
      <c r="CJ457" s="18"/>
      <c r="CU457" s="18"/>
      <c r="CV457" t="s">
        <v>397</v>
      </c>
      <c r="CW457" t="s">
        <v>397</v>
      </c>
      <c r="CX457" t="s">
        <v>397</v>
      </c>
      <c r="CY457" s="25" t="s">
        <v>397</v>
      </c>
    </row>
    <row r="458" spans="1:103" x14ac:dyDescent="0.25">
      <c r="A458">
        <v>460</v>
      </c>
      <c r="B458">
        <v>57</v>
      </c>
      <c r="C458" s="25" t="s">
        <v>10</v>
      </c>
      <c r="D458" s="12">
        <v>12.1</v>
      </c>
      <c r="E458" s="14"/>
      <c r="F458" s="7" t="str">
        <f t="shared" si="66"/>
        <v>X</v>
      </c>
      <c r="G458" s="7">
        <f t="shared" si="67"/>
        <v>12.1</v>
      </c>
      <c r="H458" s="16">
        <f t="shared" si="68"/>
        <v>12.1</v>
      </c>
      <c r="I458" s="11" t="str">
        <f t="shared" si="69"/>
        <v>X</v>
      </c>
      <c r="J458" s="39" t="str">
        <f t="shared" si="70"/>
        <v>X</v>
      </c>
      <c r="K458" s="39" t="str">
        <f t="shared" si="73"/>
        <v>X</v>
      </c>
      <c r="L458" s="39" t="str">
        <f t="shared" si="74"/>
        <v>X</v>
      </c>
      <c r="M458" s="39" t="str">
        <f t="shared" si="71"/>
        <v>X</v>
      </c>
      <c r="N458" s="42">
        <v>0</v>
      </c>
      <c r="O458" s="8">
        <v>0</v>
      </c>
      <c r="P458" s="9">
        <v>0</v>
      </c>
      <c r="Q458" s="9">
        <v>1</v>
      </c>
      <c r="R458" s="8">
        <v>0</v>
      </c>
      <c r="S458" s="9">
        <v>0</v>
      </c>
      <c r="T458" s="9">
        <v>0</v>
      </c>
      <c r="U458" s="8">
        <v>0</v>
      </c>
      <c r="V458" s="9">
        <v>0</v>
      </c>
      <c r="W458" s="9">
        <v>0</v>
      </c>
      <c r="X458" s="9">
        <v>0</v>
      </c>
      <c r="Y458" s="8">
        <v>0</v>
      </c>
      <c r="Z458" s="9">
        <v>0</v>
      </c>
      <c r="AA458" s="8"/>
      <c r="AC458" s="8"/>
      <c r="AJ458" s="9">
        <f t="shared" si="72"/>
        <v>-1</v>
      </c>
      <c r="AK458" s="7">
        <v>8.64</v>
      </c>
      <c r="AO458" s="8"/>
      <c r="AQ458" s="31"/>
      <c r="AT458" s="31"/>
      <c r="AU458" s="21">
        <v>1996</v>
      </c>
      <c r="AV458" s="23">
        <f t="shared" si="75"/>
        <v>3.3001605369513523</v>
      </c>
      <c r="BB458" s="18"/>
      <c r="BD458" s="54"/>
      <c r="BF458" s="18"/>
      <c r="BH458" s="18"/>
      <c r="BJ458" s="18"/>
      <c r="BK458" s="18" t="s">
        <v>6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 s="18">
        <v>0</v>
      </c>
      <c r="BS458">
        <v>1</v>
      </c>
      <c r="BT458">
        <v>0</v>
      </c>
      <c r="BU458" s="18">
        <v>0</v>
      </c>
      <c r="BV458" t="s">
        <v>397</v>
      </c>
      <c r="BW458" t="s">
        <v>397</v>
      </c>
      <c r="CB458" s="18"/>
      <c r="CD458" s="18"/>
      <c r="CE458" s="18"/>
      <c r="CH458" s="18"/>
      <c r="CJ458" s="18"/>
      <c r="CU458" s="18"/>
      <c r="CV458" t="s">
        <v>397</v>
      </c>
      <c r="CW458" t="s">
        <v>397</v>
      </c>
      <c r="CX458" t="s">
        <v>397</v>
      </c>
      <c r="CY458" s="25" t="s">
        <v>397</v>
      </c>
    </row>
    <row r="459" spans="1:103" x14ac:dyDescent="0.25">
      <c r="A459">
        <v>461</v>
      </c>
      <c r="B459">
        <v>57</v>
      </c>
      <c r="C459" s="25" t="s">
        <v>10</v>
      </c>
      <c r="D459" s="12">
        <v>12.2</v>
      </c>
      <c r="E459" s="14"/>
      <c r="F459" s="7" t="str">
        <f t="shared" si="66"/>
        <v>X</v>
      </c>
      <c r="G459" s="7">
        <f t="shared" si="67"/>
        <v>12.2</v>
      </c>
      <c r="H459" s="16">
        <f t="shared" si="68"/>
        <v>12.2</v>
      </c>
      <c r="I459" s="11" t="str">
        <f t="shared" si="69"/>
        <v>X</v>
      </c>
      <c r="J459" s="39" t="str">
        <f t="shared" si="70"/>
        <v>X</v>
      </c>
      <c r="K459" s="39" t="str">
        <f t="shared" si="73"/>
        <v>X</v>
      </c>
      <c r="L459" s="39" t="str">
        <f t="shared" si="74"/>
        <v>X</v>
      </c>
      <c r="M459" s="39" t="str">
        <f t="shared" si="71"/>
        <v>X</v>
      </c>
      <c r="N459" s="42">
        <v>0</v>
      </c>
      <c r="O459" s="8">
        <v>0</v>
      </c>
      <c r="P459" s="9">
        <v>0</v>
      </c>
      <c r="Q459" s="9">
        <v>1</v>
      </c>
      <c r="R459" s="8">
        <v>0</v>
      </c>
      <c r="S459" s="9">
        <v>0</v>
      </c>
      <c r="T459" s="9">
        <v>0</v>
      </c>
      <c r="U459" s="8">
        <v>0</v>
      </c>
      <c r="V459" s="9">
        <v>0</v>
      </c>
      <c r="W459" s="9">
        <v>0</v>
      </c>
      <c r="X459" s="9">
        <v>0</v>
      </c>
      <c r="Y459" s="8">
        <v>0</v>
      </c>
      <c r="Z459" s="9">
        <v>0</v>
      </c>
      <c r="AA459" s="8"/>
      <c r="AC459" s="8"/>
      <c r="AJ459" s="9">
        <f t="shared" si="72"/>
        <v>-1</v>
      </c>
      <c r="AK459" s="7">
        <v>8.73</v>
      </c>
      <c r="AO459" s="8"/>
      <c r="AQ459" s="31"/>
      <c r="AT459" s="31"/>
      <c r="AU459" s="21">
        <v>1997</v>
      </c>
      <c r="AV459" s="23">
        <f t="shared" si="75"/>
        <v>3.3003780648707024</v>
      </c>
      <c r="BB459" s="18"/>
      <c r="BD459" s="54"/>
      <c r="BF459" s="18"/>
      <c r="BH459" s="18"/>
      <c r="BJ459" s="18"/>
      <c r="BK459" s="18" t="s">
        <v>6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 s="18">
        <v>0</v>
      </c>
      <c r="BS459">
        <v>1</v>
      </c>
      <c r="BT459">
        <v>0</v>
      </c>
      <c r="BU459" s="18">
        <v>0</v>
      </c>
      <c r="BV459" t="s">
        <v>397</v>
      </c>
      <c r="BW459" t="s">
        <v>397</v>
      </c>
      <c r="CB459" s="18"/>
      <c r="CD459" s="18"/>
      <c r="CE459" s="18"/>
      <c r="CH459" s="18"/>
      <c r="CJ459" s="18"/>
      <c r="CU459" s="18"/>
      <c r="CV459" t="s">
        <v>397</v>
      </c>
      <c r="CW459" t="s">
        <v>397</v>
      </c>
      <c r="CX459" t="s">
        <v>397</v>
      </c>
      <c r="CY459" s="25" t="s">
        <v>397</v>
      </c>
    </row>
    <row r="460" spans="1:103" x14ac:dyDescent="0.25">
      <c r="A460">
        <v>462</v>
      </c>
      <c r="B460">
        <v>57</v>
      </c>
      <c r="C460" s="25" t="s">
        <v>10</v>
      </c>
      <c r="D460" s="12">
        <v>13</v>
      </c>
      <c r="E460" s="14"/>
      <c r="F460" s="7" t="str">
        <f t="shared" si="66"/>
        <v>X</v>
      </c>
      <c r="G460" s="7">
        <f t="shared" si="67"/>
        <v>13</v>
      </c>
      <c r="H460" s="16">
        <f t="shared" si="68"/>
        <v>13</v>
      </c>
      <c r="I460" s="11" t="str">
        <f t="shared" si="69"/>
        <v>X</v>
      </c>
      <c r="J460" s="39" t="str">
        <f t="shared" si="70"/>
        <v>X</v>
      </c>
      <c r="K460" s="39" t="str">
        <f t="shared" si="73"/>
        <v>X</v>
      </c>
      <c r="L460" s="39" t="str">
        <f t="shared" si="74"/>
        <v>X</v>
      </c>
      <c r="M460" s="39" t="str">
        <f t="shared" si="71"/>
        <v>X</v>
      </c>
      <c r="N460" s="42">
        <v>0</v>
      </c>
      <c r="O460" s="8">
        <v>0</v>
      </c>
      <c r="P460" s="9">
        <v>0</v>
      </c>
      <c r="Q460" s="9">
        <v>1</v>
      </c>
      <c r="R460" s="8">
        <v>0</v>
      </c>
      <c r="S460" s="9">
        <v>0</v>
      </c>
      <c r="T460" s="9">
        <v>0</v>
      </c>
      <c r="U460" s="8">
        <v>0</v>
      </c>
      <c r="V460" s="9">
        <v>0</v>
      </c>
      <c r="W460" s="9">
        <v>0</v>
      </c>
      <c r="X460" s="9">
        <v>0</v>
      </c>
      <c r="Y460" s="8">
        <v>0</v>
      </c>
      <c r="Z460" s="9">
        <v>0</v>
      </c>
      <c r="AA460" s="8"/>
      <c r="AC460" s="8"/>
      <c r="AJ460" s="9">
        <f t="shared" si="72"/>
        <v>-1</v>
      </c>
      <c r="AK460" s="7">
        <v>8.73</v>
      </c>
      <c r="AO460" s="8"/>
      <c r="AQ460" s="31"/>
      <c r="AT460" s="31"/>
      <c r="AU460" s="21">
        <v>1998</v>
      </c>
      <c r="AV460" s="23">
        <f t="shared" si="75"/>
        <v>3.3005954838899636</v>
      </c>
      <c r="BB460" s="18"/>
      <c r="BD460" s="54"/>
      <c r="BF460" s="18"/>
      <c r="BH460" s="18"/>
      <c r="BJ460" s="18"/>
      <c r="BK460" s="18" t="s">
        <v>6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0</v>
      </c>
      <c r="BR460" s="18">
        <v>0</v>
      </c>
      <c r="BS460">
        <v>1</v>
      </c>
      <c r="BT460">
        <v>0</v>
      </c>
      <c r="BU460" s="18">
        <v>0</v>
      </c>
      <c r="BV460" t="s">
        <v>397</v>
      </c>
      <c r="BW460" t="s">
        <v>397</v>
      </c>
      <c r="CB460" s="18"/>
      <c r="CD460" s="18"/>
      <c r="CE460" s="18"/>
      <c r="CH460" s="18"/>
      <c r="CJ460" s="18"/>
      <c r="CU460" s="18"/>
      <c r="CV460" t="s">
        <v>397</v>
      </c>
      <c r="CW460" t="s">
        <v>397</v>
      </c>
      <c r="CX460" t="s">
        <v>397</v>
      </c>
      <c r="CY460" s="25" t="s">
        <v>397</v>
      </c>
    </row>
    <row r="461" spans="1:103" x14ac:dyDescent="0.25">
      <c r="A461">
        <v>463</v>
      </c>
      <c r="B461">
        <v>57</v>
      </c>
      <c r="C461" s="25" t="s">
        <v>10</v>
      </c>
      <c r="D461" s="12">
        <v>12.6</v>
      </c>
      <c r="E461" s="14"/>
      <c r="F461" s="7" t="str">
        <f t="shared" si="66"/>
        <v>X</v>
      </c>
      <c r="G461" s="7">
        <f t="shared" si="67"/>
        <v>12.6</v>
      </c>
      <c r="H461" s="16">
        <f t="shared" si="68"/>
        <v>12.6</v>
      </c>
      <c r="I461" s="11" t="str">
        <f t="shared" si="69"/>
        <v>X</v>
      </c>
      <c r="J461" s="39" t="str">
        <f t="shared" si="70"/>
        <v>X</v>
      </c>
      <c r="K461" s="39" t="str">
        <f t="shared" si="73"/>
        <v>X</v>
      </c>
      <c r="L461" s="39" t="str">
        <f t="shared" si="74"/>
        <v>X</v>
      </c>
      <c r="M461" s="39" t="str">
        <f t="shared" si="71"/>
        <v>X</v>
      </c>
      <c r="N461" s="42">
        <v>0</v>
      </c>
      <c r="O461" s="8">
        <v>0</v>
      </c>
      <c r="P461" s="9">
        <v>0</v>
      </c>
      <c r="Q461" s="9">
        <v>1</v>
      </c>
      <c r="R461" s="8">
        <v>0</v>
      </c>
      <c r="S461" s="9">
        <v>0</v>
      </c>
      <c r="T461" s="9">
        <v>0</v>
      </c>
      <c r="U461" s="8">
        <v>0</v>
      </c>
      <c r="V461" s="9">
        <v>0</v>
      </c>
      <c r="W461" s="9">
        <v>0</v>
      </c>
      <c r="X461" s="9">
        <v>0</v>
      </c>
      <c r="Y461" s="8">
        <v>0</v>
      </c>
      <c r="Z461" s="9">
        <v>0</v>
      </c>
      <c r="AA461" s="8"/>
      <c r="AC461" s="8"/>
      <c r="AJ461" s="9">
        <f t="shared" si="72"/>
        <v>-1</v>
      </c>
      <c r="AK461" s="7">
        <v>8.73</v>
      </c>
      <c r="AO461" s="8"/>
      <c r="AQ461" s="31"/>
      <c r="AT461" s="31"/>
      <c r="AU461" s="21">
        <v>1999</v>
      </c>
      <c r="AV461" s="23">
        <f t="shared" si="75"/>
        <v>3.3008127941181171</v>
      </c>
      <c r="BB461" s="18"/>
      <c r="BD461" s="54"/>
      <c r="BF461" s="18"/>
      <c r="BH461" s="18"/>
      <c r="BJ461" s="18"/>
      <c r="BK461" s="18" t="s">
        <v>6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 s="18">
        <v>0</v>
      </c>
      <c r="BS461">
        <v>1</v>
      </c>
      <c r="BT461">
        <v>0</v>
      </c>
      <c r="BU461" s="18">
        <v>0</v>
      </c>
      <c r="BV461" t="s">
        <v>397</v>
      </c>
      <c r="BW461" t="s">
        <v>397</v>
      </c>
      <c r="CB461" s="18"/>
      <c r="CD461" s="18"/>
      <c r="CE461" s="18"/>
      <c r="CH461" s="18"/>
      <c r="CJ461" s="18"/>
      <c r="CU461" s="18"/>
      <c r="CV461" t="s">
        <v>397</v>
      </c>
      <c r="CW461" t="s">
        <v>397</v>
      </c>
      <c r="CX461" t="s">
        <v>397</v>
      </c>
      <c r="CY461" s="25" t="s">
        <v>397</v>
      </c>
    </row>
    <row r="462" spans="1:103" x14ac:dyDescent="0.25">
      <c r="A462">
        <v>464</v>
      </c>
      <c r="B462">
        <v>57</v>
      </c>
      <c r="C462" s="25" t="s">
        <v>10</v>
      </c>
      <c r="D462" s="12">
        <v>13.3</v>
      </c>
      <c r="E462" s="14"/>
      <c r="F462" s="7" t="str">
        <f t="shared" si="66"/>
        <v>X</v>
      </c>
      <c r="G462" s="7">
        <f t="shared" si="67"/>
        <v>13.3</v>
      </c>
      <c r="H462" s="16">
        <f t="shared" si="68"/>
        <v>13.3</v>
      </c>
      <c r="I462" s="11" t="str">
        <f t="shared" si="69"/>
        <v>X</v>
      </c>
      <c r="J462" s="39" t="str">
        <f t="shared" si="70"/>
        <v>X</v>
      </c>
      <c r="K462" s="39" t="str">
        <f t="shared" si="73"/>
        <v>X</v>
      </c>
      <c r="L462" s="39" t="str">
        <f t="shared" si="74"/>
        <v>X</v>
      </c>
      <c r="M462" s="39" t="str">
        <f t="shared" si="71"/>
        <v>X</v>
      </c>
      <c r="N462" s="42">
        <v>0</v>
      </c>
      <c r="O462" s="8">
        <v>0</v>
      </c>
      <c r="P462" s="9">
        <v>0</v>
      </c>
      <c r="Q462" s="9">
        <v>1</v>
      </c>
      <c r="R462" s="8">
        <v>0</v>
      </c>
      <c r="S462" s="9">
        <v>0</v>
      </c>
      <c r="T462" s="9">
        <v>0</v>
      </c>
      <c r="U462" s="8">
        <v>0</v>
      </c>
      <c r="V462" s="9">
        <v>0</v>
      </c>
      <c r="W462" s="9">
        <v>0</v>
      </c>
      <c r="X462" s="9">
        <v>0</v>
      </c>
      <c r="Y462" s="8">
        <v>0</v>
      </c>
      <c r="Z462" s="9">
        <v>0</v>
      </c>
      <c r="AA462" s="8"/>
      <c r="AC462" s="8"/>
      <c r="AJ462" s="9">
        <f t="shared" si="72"/>
        <v>-1</v>
      </c>
      <c r="AK462" s="7">
        <v>8.73</v>
      </c>
      <c r="AO462" s="8"/>
      <c r="AQ462" s="31"/>
      <c r="AT462" s="31"/>
      <c r="AU462" s="21">
        <v>2000</v>
      </c>
      <c r="AV462" s="23">
        <f t="shared" si="75"/>
        <v>3.3010299956639813</v>
      </c>
      <c r="BB462" s="18"/>
      <c r="BD462" s="54"/>
      <c r="BF462" s="18"/>
      <c r="BH462" s="18"/>
      <c r="BJ462" s="18"/>
      <c r="BK462" s="18" t="s">
        <v>6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 s="18">
        <v>0</v>
      </c>
      <c r="BS462">
        <v>1</v>
      </c>
      <c r="BT462">
        <v>0</v>
      </c>
      <c r="BU462" s="18">
        <v>0</v>
      </c>
      <c r="BV462" t="s">
        <v>397</v>
      </c>
      <c r="BW462" t="s">
        <v>397</v>
      </c>
      <c r="CB462" s="18"/>
      <c r="CD462" s="18"/>
      <c r="CE462" s="18"/>
      <c r="CH462" s="18"/>
      <c r="CJ462" s="18"/>
      <c r="CU462" s="18"/>
      <c r="CV462" t="s">
        <v>397</v>
      </c>
      <c r="CW462" t="s">
        <v>397</v>
      </c>
      <c r="CX462" t="s">
        <v>397</v>
      </c>
      <c r="CY462" s="25" t="s">
        <v>397</v>
      </c>
    </row>
    <row r="463" spans="1:103" x14ac:dyDescent="0.25">
      <c r="A463">
        <v>465</v>
      </c>
      <c r="B463">
        <v>57</v>
      </c>
      <c r="C463" s="25" t="s">
        <v>10</v>
      </c>
      <c r="D463" s="12">
        <v>13.6</v>
      </c>
      <c r="E463" s="14"/>
      <c r="F463" s="7" t="str">
        <f t="shared" ref="F463:F526" si="76">IFERROR(D463/E463, "X")</f>
        <v>X</v>
      </c>
      <c r="G463" s="7">
        <f t="shared" ref="G463:G526" si="77">D463-E463</f>
        <v>13.6</v>
      </c>
      <c r="H463" s="16">
        <f t="shared" ref="H463:H526" si="78">D463+E463</f>
        <v>13.6</v>
      </c>
      <c r="I463" s="11" t="str">
        <f t="shared" ref="I463:I526" si="79">IFERROR(F463/SQRT(F463^2+AJ463), "X")</f>
        <v>X</v>
      </c>
      <c r="J463" s="39" t="str">
        <f t="shared" ref="J463:J526" si="80">IFERROR(SQRT((1-I463^2)/AJ463), "X")</f>
        <v>X</v>
      </c>
      <c r="K463" s="39" t="str">
        <f t="shared" si="73"/>
        <v>X</v>
      </c>
      <c r="L463" s="39" t="str">
        <f t="shared" si="74"/>
        <v>X</v>
      </c>
      <c r="M463" s="39" t="str">
        <f t="shared" ref="M463:M526" si="81">IFERROR(I463+J463, "X")</f>
        <v>X</v>
      </c>
      <c r="N463" s="42">
        <v>0</v>
      </c>
      <c r="O463" s="8">
        <v>0</v>
      </c>
      <c r="P463" s="9">
        <v>0</v>
      </c>
      <c r="Q463" s="9">
        <v>1</v>
      </c>
      <c r="R463" s="8">
        <v>0</v>
      </c>
      <c r="S463" s="9">
        <v>0</v>
      </c>
      <c r="T463" s="9">
        <v>0</v>
      </c>
      <c r="U463" s="8">
        <v>0</v>
      </c>
      <c r="V463" s="9">
        <v>0</v>
      </c>
      <c r="W463" s="9">
        <v>0</v>
      </c>
      <c r="X463" s="9">
        <v>0</v>
      </c>
      <c r="Y463" s="8">
        <v>0</v>
      </c>
      <c r="Z463" s="9">
        <v>0</v>
      </c>
      <c r="AA463" s="8"/>
      <c r="AC463" s="8"/>
      <c r="AJ463" s="9">
        <f t="shared" ref="AJ463:AJ526" si="82">IFERROR(AH463-AI463-1, "X")</f>
        <v>-1</v>
      </c>
      <c r="AK463" s="7">
        <v>8.73</v>
      </c>
      <c r="AO463" s="8"/>
      <c r="AQ463" s="31"/>
      <c r="AT463" s="31"/>
      <c r="AU463" s="21">
        <v>2001</v>
      </c>
      <c r="AV463" s="23">
        <f t="shared" si="75"/>
        <v>3.3012470886362113</v>
      </c>
      <c r="BB463" s="18"/>
      <c r="BD463" s="54"/>
      <c r="BF463" s="18"/>
      <c r="BH463" s="18"/>
      <c r="BJ463" s="18"/>
      <c r="BK463" s="18" t="s">
        <v>6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 s="18">
        <v>0</v>
      </c>
      <c r="BS463">
        <v>1</v>
      </c>
      <c r="BT463">
        <v>0</v>
      </c>
      <c r="BU463" s="18">
        <v>0</v>
      </c>
      <c r="BV463" t="s">
        <v>397</v>
      </c>
      <c r="BW463" t="s">
        <v>397</v>
      </c>
      <c r="CB463" s="18"/>
      <c r="CD463" s="18"/>
      <c r="CE463" s="18"/>
      <c r="CH463" s="18"/>
      <c r="CJ463" s="18"/>
      <c r="CU463" s="18"/>
      <c r="CV463" t="s">
        <v>397</v>
      </c>
      <c r="CW463" t="s">
        <v>397</v>
      </c>
      <c r="CX463" t="s">
        <v>397</v>
      </c>
      <c r="CY463" s="25" t="s">
        <v>397</v>
      </c>
    </row>
    <row r="464" spans="1:103" x14ac:dyDescent="0.25">
      <c r="A464">
        <v>466</v>
      </c>
      <c r="B464">
        <v>57</v>
      </c>
      <c r="C464" s="25" t="s">
        <v>10</v>
      </c>
      <c r="D464" s="12">
        <v>13.8</v>
      </c>
      <c r="E464" s="14"/>
      <c r="F464" s="7" t="str">
        <f t="shared" si="76"/>
        <v>X</v>
      </c>
      <c r="G464" s="7">
        <f t="shared" si="77"/>
        <v>13.8</v>
      </c>
      <c r="H464" s="16">
        <f t="shared" si="78"/>
        <v>13.8</v>
      </c>
      <c r="I464" s="11" t="str">
        <f t="shared" si="79"/>
        <v>X</v>
      </c>
      <c r="J464" s="39" t="str">
        <f t="shared" si="80"/>
        <v>X</v>
      </c>
      <c r="K464" s="39" t="str">
        <f t="shared" si="73"/>
        <v>X</v>
      </c>
      <c r="L464" s="39" t="str">
        <f t="shared" si="74"/>
        <v>X</v>
      </c>
      <c r="M464" s="39" t="str">
        <f t="shared" si="81"/>
        <v>X</v>
      </c>
      <c r="N464" s="42">
        <v>0</v>
      </c>
      <c r="O464" s="8">
        <v>0</v>
      </c>
      <c r="P464" s="9">
        <v>0</v>
      </c>
      <c r="Q464" s="9">
        <v>1</v>
      </c>
      <c r="R464" s="8">
        <v>0</v>
      </c>
      <c r="S464" s="9">
        <v>0</v>
      </c>
      <c r="T464" s="9">
        <v>0</v>
      </c>
      <c r="U464" s="8">
        <v>0</v>
      </c>
      <c r="V464" s="9">
        <v>0</v>
      </c>
      <c r="W464" s="9">
        <v>0</v>
      </c>
      <c r="X464" s="9">
        <v>0</v>
      </c>
      <c r="Y464" s="8">
        <v>0</v>
      </c>
      <c r="Z464" s="9">
        <v>0</v>
      </c>
      <c r="AA464" s="8"/>
      <c r="AC464" s="8"/>
      <c r="AJ464" s="9">
        <f t="shared" si="82"/>
        <v>-1</v>
      </c>
      <c r="AK464" s="7">
        <v>8.73</v>
      </c>
      <c r="AO464" s="8"/>
      <c r="AQ464" s="31"/>
      <c r="AT464" s="31"/>
      <c r="AU464" s="21">
        <v>2002</v>
      </c>
      <c r="AV464" s="23">
        <f t="shared" si="75"/>
        <v>3.3014640731433</v>
      </c>
      <c r="BB464" s="18"/>
      <c r="BD464" s="54"/>
      <c r="BF464" s="18"/>
      <c r="BH464" s="18"/>
      <c r="BJ464" s="18"/>
      <c r="BK464" s="18" t="s">
        <v>6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 s="18">
        <v>0</v>
      </c>
      <c r="BS464">
        <v>1</v>
      </c>
      <c r="BT464">
        <v>0</v>
      </c>
      <c r="BU464" s="18">
        <v>0</v>
      </c>
      <c r="BV464" t="s">
        <v>397</v>
      </c>
      <c r="BW464" t="s">
        <v>397</v>
      </c>
      <c r="CB464" s="18"/>
      <c r="CD464" s="18"/>
      <c r="CE464" s="18"/>
      <c r="CH464" s="18"/>
      <c r="CJ464" s="18"/>
      <c r="CU464" s="18"/>
      <c r="CV464" t="s">
        <v>397</v>
      </c>
      <c r="CW464" t="s">
        <v>397</v>
      </c>
      <c r="CX464" t="s">
        <v>397</v>
      </c>
      <c r="CY464" s="25" t="s">
        <v>397</v>
      </c>
    </row>
    <row r="465" spans="1:103" x14ac:dyDescent="0.25">
      <c r="A465">
        <v>467</v>
      </c>
      <c r="B465">
        <v>57</v>
      </c>
      <c r="C465" s="25" t="s">
        <v>10</v>
      </c>
      <c r="D465" s="12">
        <v>9.1</v>
      </c>
      <c r="E465" s="14"/>
      <c r="F465" s="7" t="str">
        <f t="shared" si="76"/>
        <v>X</v>
      </c>
      <c r="G465" s="7">
        <f t="shared" si="77"/>
        <v>9.1</v>
      </c>
      <c r="H465" s="16">
        <f t="shared" si="78"/>
        <v>9.1</v>
      </c>
      <c r="I465" s="11" t="str">
        <f t="shared" si="79"/>
        <v>X</v>
      </c>
      <c r="J465" s="39" t="str">
        <f t="shared" si="80"/>
        <v>X</v>
      </c>
      <c r="K465" s="39" t="str">
        <f t="shared" si="73"/>
        <v>X</v>
      </c>
      <c r="L465" s="39" t="str">
        <f t="shared" si="74"/>
        <v>X</v>
      </c>
      <c r="M465" s="39" t="str">
        <f t="shared" si="81"/>
        <v>X</v>
      </c>
      <c r="N465" s="42">
        <v>0</v>
      </c>
      <c r="O465" s="8">
        <v>0</v>
      </c>
      <c r="P465" s="9">
        <v>0</v>
      </c>
      <c r="Q465" s="9">
        <v>0</v>
      </c>
      <c r="R465" s="8">
        <v>0</v>
      </c>
      <c r="S465" s="9">
        <v>0</v>
      </c>
      <c r="T465" s="9">
        <v>0</v>
      </c>
      <c r="U465" s="8">
        <v>1</v>
      </c>
      <c r="V465" s="9">
        <v>0</v>
      </c>
      <c r="W465" s="9">
        <v>0</v>
      </c>
      <c r="X465" s="9">
        <v>0</v>
      </c>
      <c r="Y465" s="8">
        <v>0</v>
      </c>
      <c r="Z465" s="9">
        <v>0</v>
      </c>
      <c r="AA465" s="8"/>
      <c r="AC465" s="8"/>
      <c r="AJ465" s="9">
        <f t="shared" si="82"/>
        <v>-1</v>
      </c>
      <c r="AK465" s="7">
        <v>8.3699999999999992</v>
      </c>
      <c r="AO465" s="8"/>
      <c r="AQ465" s="31"/>
      <c r="AT465" s="31"/>
      <c r="AU465" s="21">
        <v>1992</v>
      </c>
      <c r="AV465" s="23">
        <f t="shared" si="75"/>
        <v>3.2992893340876801</v>
      </c>
      <c r="BB465" s="18"/>
      <c r="BD465" s="54"/>
      <c r="BF465" s="18"/>
      <c r="BH465" s="18"/>
      <c r="BJ465" s="18"/>
      <c r="BK465" s="18" t="s">
        <v>6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 s="18">
        <v>0</v>
      </c>
      <c r="BS465">
        <v>1</v>
      </c>
      <c r="BT465">
        <v>0</v>
      </c>
      <c r="BU465" s="18">
        <v>0</v>
      </c>
      <c r="BV465" t="s">
        <v>397</v>
      </c>
      <c r="BW465" t="s">
        <v>397</v>
      </c>
      <c r="CB465" s="18"/>
      <c r="CD465" s="18"/>
      <c r="CE465" s="18"/>
      <c r="CH465" s="18"/>
      <c r="CJ465" s="18"/>
      <c r="CU465" s="18"/>
      <c r="CV465" t="s">
        <v>397</v>
      </c>
      <c r="CW465" t="s">
        <v>397</v>
      </c>
      <c r="CX465" t="s">
        <v>397</v>
      </c>
      <c r="CY465" s="25" t="s">
        <v>397</v>
      </c>
    </row>
    <row r="466" spans="1:103" x14ac:dyDescent="0.25">
      <c r="A466">
        <v>468</v>
      </c>
      <c r="B466">
        <v>57</v>
      </c>
      <c r="C466" s="25" t="s">
        <v>10</v>
      </c>
      <c r="D466" s="12">
        <v>9</v>
      </c>
      <c r="E466" s="14"/>
      <c r="F466" s="7" t="str">
        <f t="shared" si="76"/>
        <v>X</v>
      </c>
      <c r="G466" s="7">
        <f t="shared" si="77"/>
        <v>9</v>
      </c>
      <c r="H466" s="16">
        <f t="shared" si="78"/>
        <v>9</v>
      </c>
      <c r="I466" s="11" t="str">
        <f t="shared" si="79"/>
        <v>X</v>
      </c>
      <c r="J466" s="39" t="str">
        <f t="shared" si="80"/>
        <v>X</v>
      </c>
      <c r="K466" s="39" t="str">
        <f t="shared" si="73"/>
        <v>X</v>
      </c>
      <c r="L466" s="39" t="str">
        <f t="shared" si="74"/>
        <v>X</v>
      </c>
      <c r="M466" s="39" t="str">
        <f t="shared" si="81"/>
        <v>X</v>
      </c>
      <c r="N466" s="42">
        <v>0</v>
      </c>
      <c r="O466" s="8">
        <v>0</v>
      </c>
      <c r="P466" s="9">
        <v>0</v>
      </c>
      <c r="Q466" s="9">
        <v>0</v>
      </c>
      <c r="R466" s="8">
        <v>0</v>
      </c>
      <c r="S466" s="9">
        <v>0</v>
      </c>
      <c r="T466" s="9">
        <v>0</v>
      </c>
      <c r="U466" s="8">
        <v>1</v>
      </c>
      <c r="V466" s="9">
        <v>0</v>
      </c>
      <c r="W466" s="9">
        <v>0</v>
      </c>
      <c r="X466" s="9">
        <v>0</v>
      </c>
      <c r="Y466" s="8">
        <v>0</v>
      </c>
      <c r="Z466" s="9">
        <v>0</v>
      </c>
      <c r="AA466" s="8"/>
      <c r="AC466" s="8"/>
      <c r="AJ466" s="9">
        <f t="shared" si="82"/>
        <v>-1</v>
      </c>
      <c r="AK466" s="7">
        <v>8.64</v>
      </c>
      <c r="AO466" s="8"/>
      <c r="AQ466" s="31"/>
      <c r="AT466" s="31"/>
      <c r="AU466" s="21">
        <v>1993</v>
      </c>
      <c r="AV466" s="23">
        <f t="shared" si="75"/>
        <v>3.2995072987004876</v>
      </c>
      <c r="BB466" s="18"/>
      <c r="BD466" s="54"/>
      <c r="BF466" s="18"/>
      <c r="BH466" s="18"/>
      <c r="BJ466" s="18"/>
      <c r="BK466" s="18" t="s">
        <v>6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 s="18">
        <v>0</v>
      </c>
      <c r="BS466">
        <v>1</v>
      </c>
      <c r="BT466">
        <v>0</v>
      </c>
      <c r="BU466" s="18">
        <v>0</v>
      </c>
      <c r="BV466" t="s">
        <v>397</v>
      </c>
      <c r="BW466" t="s">
        <v>397</v>
      </c>
      <c r="CB466" s="18"/>
      <c r="CD466" s="18"/>
      <c r="CE466" s="18"/>
      <c r="CH466" s="18"/>
      <c r="CJ466" s="18"/>
      <c r="CU466" s="18"/>
      <c r="CV466" t="s">
        <v>397</v>
      </c>
      <c r="CW466" t="s">
        <v>397</v>
      </c>
      <c r="CX466" t="s">
        <v>397</v>
      </c>
      <c r="CY466" s="25" t="s">
        <v>397</v>
      </c>
    </row>
    <row r="467" spans="1:103" x14ac:dyDescent="0.25">
      <c r="A467">
        <v>469</v>
      </c>
      <c r="B467">
        <v>57</v>
      </c>
      <c r="C467" s="25" t="s">
        <v>10</v>
      </c>
      <c r="D467" s="12">
        <v>10</v>
      </c>
      <c r="E467" s="14"/>
      <c r="F467" s="7" t="str">
        <f t="shared" si="76"/>
        <v>X</v>
      </c>
      <c r="G467" s="7">
        <f t="shared" si="77"/>
        <v>10</v>
      </c>
      <c r="H467" s="16">
        <f t="shared" si="78"/>
        <v>10</v>
      </c>
      <c r="I467" s="11" t="str">
        <f t="shared" si="79"/>
        <v>X</v>
      </c>
      <c r="J467" s="39" t="str">
        <f t="shared" si="80"/>
        <v>X</v>
      </c>
      <c r="K467" s="39" t="str">
        <f t="shared" si="73"/>
        <v>X</v>
      </c>
      <c r="L467" s="39" t="str">
        <f t="shared" si="74"/>
        <v>X</v>
      </c>
      <c r="M467" s="39" t="str">
        <f t="shared" si="81"/>
        <v>X</v>
      </c>
      <c r="N467" s="42">
        <v>0</v>
      </c>
      <c r="O467" s="8">
        <v>0</v>
      </c>
      <c r="P467" s="9">
        <v>0</v>
      </c>
      <c r="Q467" s="9">
        <v>0</v>
      </c>
      <c r="R467" s="8">
        <v>0</v>
      </c>
      <c r="S467" s="9">
        <v>0</v>
      </c>
      <c r="T467" s="9">
        <v>0</v>
      </c>
      <c r="U467" s="8">
        <v>1</v>
      </c>
      <c r="V467" s="9">
        <v>0</v>
      </c>
      <c r="W467" s="9">
        <v>0</v>
      </c>
      <c r="X467" s="9">
        <v>0</v>
      </c>
      <c r="Y467" s="8">
        <v>0</v>
      </c>
      <c r="Z467" s="9">
        <v>0</v>
      </c>
      <c r="AA467" s="8"/>
      <c r="AC467" s="8"/>
      <c r="AJ467" s="9">
        <f t="shared" si="82"/>
        <v>-1</v>
      </c>
      <c r="AK467" s="7">
        <v>8.64</v>
      </c>
      <c r="AO467" s="8"/>
      <c r="AQ467" s="31"/>
      <c r="AT467" s="31"/>
      <c r="AU467" s="21">
        <v>1994</v>
      </c>
      <c r="AV467" s="23">
        <f t="shared" si="75"/>
        <v>3.2997251539756367</v>
      </c>
      <c r="BB467" s="18"/>
      <c r="BD467" s="54"/>
      <c r="BF467" s="18"/>
      <c r="BH467" s="18"/>
      <c r="BJ467" s="18"/>
      <c r="BK467" s="18" t="s">
        <v>6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 s="18">
        <v>0</v>
      </c>
      <c r="BS467">
        <v>1</v>
      </c>
      <c r="BT467">
        <v>0</v>
      </c>
      <c r="BU467" s="18">
        <v>0</v>
      </c>
      <c r="BV467" t="s">
        <v>397</v>
      </c>
      <c r="BW467" t="s">
        <v>397</v>
      </c>
      <c r="CB467" s="18"/>
      <c r="CD467" s="18"/>
      <c r="CE467" s="18"/>
      <c r="CH467" s="18"/>
      <c r="CJ467" s="18"/>
      <c r="CU467" s="18"/>
      <c r="CV467" t="s">
        <v>397</v>
      </c>
      <c r="CW467" t="s">
        <v>397</v>
      </c>
      <c r="CX467" t="s">
        <v>397</v>
      </c>
      <c r="CY467" s="25" t="s">
        <v>397</v>
      </c>
    </row>
    <row r="468" spans="1:103" x14ac:dyDescent="0.25">
      <c r="A468">
        <v>470</v>
      </c>
      <c r="B468">
        <v>57</v>
      </c>
      <c r="C468" s="25" t="s">
        <v>10</v>
      </c>
      <c r="D468" s="12">
        <v>9.8000000000000007</v>
      </c>
      <c r="E468" s="14"/>
      <c r="F468" s="7" t="str">
        <f t="shared" si="76"/>
        <v>X</v>
      </c>
      <c r="G468" s="7">
        <f t="shared" si="77"/>
        <v>9.8000000000000007</v>
      </c>
      <c r="H468" s="16">
        <f t="shared" si="78"/>
        <v>9.8000000000000007</v>
      </c>
      <c r="I468" s="11" t="str">
        <f t="shared" si="79"/>
        <v>X</v>
      </c>
      <c r="J468" s="39" t="str">
        <f t="shared" si="80"/>
        <v>X</v>
      </c>
      <c r="K468" s="39" t="str">
        <f t="shared" si="73"/>
        <v>X</v>
      </c>
      <c r="L468" s="39" t="str">
        <f t="shared" si="74"/>
        <v>X</v>
      </c>
      <c r="M468" s="39" t="str">
        <f t="shared" si="81"/>
        <v>X</v>
      </c>
      <c r="N468" s="42">
        <v>0</v>
      </c>
      <c r="O468" s="8">
        <v>0</v>
      </c>
      <c r="P468" s="9">
        <v>0</v>
      </c>
      <c r="Q468" s="9">
        <v>0</v>
      </c>
      <c r="R468" s="8">
        <v>0</v>
      </c>
      <c r="S468" s="9">
        <v>0</v>
      </c>
      <c r="T468" s="9">
        <v>0</v>
      </c>
      <c r="U468" s="8">
        <v>1</v>
      </c>
      <c r="V468" s="9">
        <v>0</v>
      </c>
      <c r="W468" s="9">
        <v>0</v>
      </c>
      <c r="X468" s="9">
        <v>0</v>
      </c>
      <c r="Y468" s="8">
        <v>0</v>
      </c>
      <c r="Z468" s="9">
        <v>0</v>
      </c>
      <c r="AA468" s="8"/>
      <c r="AC468" s="8"/>
      <c r="AJ468" s="9">
        <f t="shared" si="82"/>
        <v>-1</v>
      </c>
      <c r="AK468" s="7">
        <v>8.64</v>
      </c>
      <c r="AO468" s="8"/>
      <c r="AQ468" s="31"/>
      <c r="AT468" s="31"/>
      <c r="AU468" s="21">
        <v>1995</v>
      </c>
      <c r="AV468" s="23">
        <f t="shared" si="75"/>
        <v>3.2999429000227671</v>
      </c>
      <c r="BB468" s="18"/>
      <c r="BD468" s="54"/>
      <c r="BF468" s="18"/>
      <c r="BH468" s="18"/>
      <c r="BJ468" s="18"/>
      <c r="BK468" s="18" t="s">
        <v>6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 s="18">
        <v>0</v>
      </c>
      <c r="BS468">
        <v>1</v>
      </c>
      <c r="BT468">
        <v>0</v>
      </c>
      <c r="BU468" s="18">
        <v>0</v>
      </c>
      <c r="BV468" t="s">
        <v>397</v>
      </c>
      <c r="BW468" t="s">
        <v>397</v>
      </c>
      <c r="CB468" s="18"/>
      <c r="CD468" s="18"/>
      <c r="CE468" s="18"/>
      <c r="CH468" s="18"/>
      <c r="CJ468" s="18"/>
      <c r="CU468" s="18"/>
      <c r="CV468" t="s">
        <v>397</v>
      </c>
      <c r="CW468" t="s">
        <v>397</v>
      </c>
      <c r="CX468" t="s">
        <v>397</v>
      </c>
      <c r="CY468" s="25" t="s">
        <v>397</v>
      </c>
    </row>
    <row r="469" spans="1:103" x14ac:dyDescent="0.25">
      <c r="A469">
        <v>471</v>
      </c>
      <c r="B469">
        <v>57</v>
      </c>
      <c r="C469" s="25" t="s">
        <v>10</v>
      </c>
      <c r="D469" s="12">
        <v>10</v>
      </c>
      <c r="E469" s="14"/>
      <c r="F469" s="7" t="str">
        <f t="shared" si="76"/>
        <v>X</v>
      </c>
      <c r="G469" s="7">
        <f t="shared" si="77"/>
        <v>10</v>
      </c>
      <c r="H469" s="16">
        <f t="shared" si="78"/>
        <v>10</v>
      </c>
      <c r="I469" s="11" t="str">
        <f t="shared" si="79"/>
        <v>X</v>
      </c>
      <c r="J469" s="39" t="str">
        <f t="shared" si="80"/>
        <v>X</v>
      </c>
      <c r="K469" s="39" t="str">
        <f t="shared" si="73"/>
        <v>X</v>
      </c>
      <c r="L469" s="39" t="str">
        <f t="shared" si="74"/>
        <v>X</v>
      </c>
      <c r="M469" s="39" t="str">
        <f t="shared" si="81"/>
        <v>X</v>
      </c>
      <c r="N469" s="42">
        <v>0</v>
      </c>
      <c r="O469" s="8">
        <v>0</v>
      </c>
      <c r="P469" s="9">
        <v>0</v>
      </c>
      <c r="Q469" s="9">
        <v>0</v>
      </c>
      <c r="R469" s="8">
        <v>0</v>
      </c>
      <c r="S469" s="9">
        <v>0</v>
      </c>
      <c r="T469" s="9">
        <v>0</v>
      </c>
      <c r="U469" s="8">
        <v>1</v>
      </c>
      <c r="V469" s="9">
        <v>0</v>
      </c>
      <c r="W469" s="9">
        <v>0</v>
      </c>
      <c r="X469" s="9">
        <v>0</v>
      </c>
      <c r="Y469" s="8">
        <v>0</v>
      </c>
      <c r="Z469" s="9">
        <v>0</v>
      </c>
      <c r="AA469" s="8"/>
      <c r="AC469" s="8"/>
      <c r="AJ469" s="9">
        <f t="shared" si="82"/>
        <v>-1</v>
      </c>
      <c r="AK469" s="7">
        <v>8.64</v>
      </c>
      <c r="AO469" s="8"/>
      <c r="AQ469" s="31"/>
      <c r="AT469" s="31"/>
      <c r="AU469" s="21">
        <v>1996</v>
      </c>
      <c r="AV469" s="23">
        <f t="shared" si="75"/>
        <v>3.3001605369513523</v>
      </c>
      <c r="BB469" s="18"/>
      <c r="BD469" s="54"/>
      <c r="BF469" s="18"/>
      <c r="BH469" s="18"/>
      <c r="BJ469" s="18"/>
      <c r="BK469" s="18" t="s">
        <v>6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 s="18">
        <v>0</v>
      </c>
      <c r="BS469">
        <v>1</v>
      </c>
      <c r="BT469">
        <v>0</v>
      </c>
      <c r="BU469" s="18">
        <v>0</v>
      </c>
      <c r="BV469" t="s">
        <v>397</v>
      </c>
      <c r="BW469" t="s">
        <v>397</v>
      </c>
      <c r="CB469" s="18"/>
      <c r="CD469" s="18"/>
      <c r="CE469" s="18"/>
      <c r="CH469" s="18"/>
      <c r="CJ469" s="18"/>
      <c r="CU469" s="18"/>
      <c r="CV469" t="s">
        <v>397</v>
      </c>
      <c r="CW469" t="s">
        <v>397</v>
      </c>
      <c r="CX469" t="s">
        <v>397</v>
      </c>
      <c r="CY469" s="25" t="s">
        <v>397</v>
      </c>
    </row>
    <row r="470" spans="1:103" x14ac:dyDescent="0.25">
      <c r="A470">
        <v>472</v>
      </c>
      <c r="B470">
        <v>57</v>
      </c>
      <c r="C470" s="25" t="s">
        <v>10</v>
      </c>
      <c r="D470" s="12">
        <v>10.7</v>
      </c>
      <c r="E470" s="14"/>
      <c r="F470" s="7" t="str">
        <f t="shared" si="76"/>
        <v>X</v>
      </c>
      <c r="G470" s="7">
        <f t="shared" si="77"/>
        <v>10.7</v>
      </c>
      <c r="H470" s="16">
        <f t="shared" si="78"/>
        <v>10.7</v>
      </c>
      <c r="I470" s="11" t="str">
        <f t="shared" si="79"/>
        <v>X</v>
      </c>
      <c r="J470" s="39" t="str">
        <f t="shared" si="80"/>
        <v>X</v>
      </c>
      <c r="K470" s="39" t="str">
        <f t="shared" si="73"/>
        <v>X</v>
      </c>
      <c r="L470" s="39" t="str">
        <f t="shared" si="74"/>
        <v>X</v>
      </c>
      <c r="M470" s="39" t="str">
        <f t="shared" si="81"/>
        <v>X</v>
      </c>
      <c r="N470" s="42">
        <v>0</v>
      </c>
      <c r="O470" s="8">
        <v>0</v>
      </c>
      <c r="P470" s="9">
        <v>0</v>
      </c>
      <c r="Q470" s="9">
        <v>0</v>
      </c>
      <c r="R470" s="8">
        <v>0</v>
      </c>
      <c r="S470" s="9">
        <v>0</v>
      </c>
      <c r="T470" s="9">
        <v>0</v>
      </c>
      <c r="U470" s="8">
        <v>1</v>
      </c>
      <c r="V470" s="9">
        <v>0</v>
      </c>
      <c r="W470" s="9">
        <v>0</v>
      </c>
      <c r="X470" s="9">
        <v>0</v>
      </c>
      <c r="Y470" s="8">
        <v>0</v>
      </c>
      <c r="Z470" s="9">
        <v>0</v>
      </c>
      <c r="AA470" s="8"/>
      <c r="AC470" s="8"/>
      <c r="AJ470" s="9">
        <f t="shared" si="82"/>
        <v>-1</v>
      </c>
      <c r="AK470" s="7">
        <v>8.73</v>
      </c>
      <c r="AO470" s="8"/>
      <c r="AQ470" s="31"/>
      <c r="AT470" s="31"/>
      <c r="AU470" s="21">
        <v>1997</v>
      </c>
      <c r="AV470" s="23">
        <f t="shared" si="75"/>
        <v>3.3003780648707024</v>
      </c>
      <c r="BB470" s="18"/>
      <c r="BD470" s="54"/>
      <c r="BF470" s="18"/>
      <c r="BH470" s="18"/>
      <c r="BJ470" s="18"/>
      <c r="BK470" s="18" t="s">
        <v>6</v>
      </c>
      <c r="BL470">
        <v>0</v>
      </c>
      <c r="BM470">
        <v>0</v>
      </c>
      <c r="BN470">
        <v>0</v>
      </c>
      <c r="BO470">
        <v>1</v>
      </c>
      <c r="BP470">
        <v>0</v>
      </c>
      <c r="BQ470">
        <v>0</v>
      </c>
      <c r="BR470" s="18">
        <v>0</v>
      </c>
      <c r="BS470">
        <v>1</v>
      </c>
      <c r="BT470">
        <v>0</v>
      </c>
      <c r="BU470" s="18">
        <v>0</v>
      </c>
      <c r="BV470" t="s">
        <v>397</v>
      </c>
      <c r="BW470" t="s">
        <v>397</v>
      </c>
      <c r="CB470" s="18"/>
      <c r="CD470" s="18"/>
      <c r="CE470" s="18"/>
      <c r="CH470" s="18"/>
      <c r="CJ470" s="18"/>
      <c r="CU470" s="18"/>
      <c r="CV470" t="s">
        <v>397</v>
      </c>
      <c r="CW470" t="s">
        <v>397</v>
      </c>
      <c r="CX470" t="s">
        <v>397</v>
      </c>
      <c r="CY470" s="25" t="s">
        <v>397</v>
      </c>
    </row>
    <row r="471" spans="1:103" x14ac:dyDescent="0.25">
      <c r="A471">
        <v>473</v>
      </c>
      <c r="B471">
        <v>57</v>
      </c>
      <c r="C471" s="25" t="s">
        <v>10</v>
      </c>
      <c r="D471" s="12">
        <v>10.9</v>
      </c>
      <c r="E471" s="14"/>
      <c r="F471" s="7" t="str">
        <f t="shared" si="76"/>
        <v>X</v>
      </c>
      <c r="G471" s="7">
        <f t="shared" si="77"/>
        <v>10.9</v>
      </c>
      <c r="H471" s="16">
        <f t="shared" si="78"/>
        <v>10.9</v>
      </c>
      <c r="I471" s="11" t="str">
        <f t="shared" si="79"/>
        <v>X</v>
      </c>
      <c r="J471" s="39" t="str">
        <f t="shared" si="80"/>
        <v>X</v>
      </c>
      <c r="K471" s="39" t="str">
        <f t="shared" si="73"/>
        <v>X</v>
      </c>
      <c r="L471" s="39" t="str">
        <f t="shared" si="74"/>
        <v>X</v>
      </c>
      <c r="M471" s="39" t="str">
        <f t="shared" si="81"/>
        <v>X</v>
      </c>
      <c r="N471" s="42">
        <v>0</v>
      </c>
      <c r="O471" s="8">
        <v>0</v>
      </c>
      <c r="P471" s="9">
        <v>0</v>
      </c>
      <c r="Q471" s="9">
        <v>0</v>
      </c>
      <c r="R471" s="8">
        <v>0</v>
      </c>
      <c r="S471" s="9">
        <v>0</v>
      </c>
      <c r="T471" s="9">
        <v>0</v>
      </c>
      <c r="U471" s="8">
        <v>1</v>
      </c>
      <c r="V471" s="9">
        <v>0</v>
      </c>
      <c r="W471" s="9">
        <v>0</v>
      </c>
      <c r="X471" s="9">
        <v>0</v>
      </c>
      <c r="Y471" s="8">
        <v>0</v>
      </c>
      <c r="Z471" s="9">
        <v>0</v>
      </c>
      <c r="AA471" s="8"/>
      <c r="AC471" s="8"/>
      <c r="AJ471" s="9">
        <f t="shared" si="82"/>
        <v>-1</v>
      </c>
      <c r="AK471" s="7">
        <v>8.73</v>
      </c>
      <c r="AO471" s="8"/>
      <c r="AQ471" s="31"/>
      <c r="AT471" s="31"/>
      <c r="AU471" s="21">
        <v>1998</v>
      </c>
      <c r="AV471" s="23">
        <f t="shared" si="75"/>
        <v>3.3005954838899636</v>
      </c>
      <c r="BB471" s="18"/>
      <c r="BD471" s="54"/>
      <c r="BF471" s="18"/>
      <c r="BH471" s="18"/>
      <c r="BJ471" s="18"/>
      <c r="BK471" s="18" t="s">
        <v>6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 s="18">
        <v>0</v>
      </c>
      <c r="BS471">
        <v>1</v>
      </c>
      <c r="BT471">
        <v>0</v>
      </c>
      <c r="BU471" s="18">
        <v>0</v>
      </c>
      <c r="BV471" t="s">
        <v>397</v>
      </c>
      <c r="BW471" t="s">
        <v>397</v>
      </c>
      <c r="CB471" s="18"/>
      <c r="CD471" s="18"/>
      <c r="CE471" s="18"/>
      <c r="CH471" s="18"/>
      <c r="CJ471" s="18"/>
      <c r="CU471" s="18"/>
      <c r="CV471" t="s">
        <v>397</v>
      </c>
      <c r="CW471" t="s">
        <v>397</v>
      </c>
      <c r="CX471" t="s">
        <v>397</v>
      </c>
      <c r="CY471" s="25" t="s">
        <v>397</v>
      </c>
    </row>
    <row r="472" spans="1:103" x14ac:dyDescent="0.25">
      <c r="A472">
        <v>474</v>
      </c>
      <c r="B472">
        <v>57</v>
      </c>
      <c r="C472" s="25" t="s">
        <v>10</v>
      </c>
      <c r="D472" s="12">
        <v>10.3</v>
      </c>
      <c r="E472" s="14"/>
      <c r="F472" s="7" t="str">
        <f t="shared" si="76"/>
        <v>X</v>
      </c>
      <c r="G472" s="7">
        <f t="shared" si="77"/>
        <v>10.3</v>
      </c>
      <c r="H472" s="16">
        <f t="shared" si="78"/>
        <v>10.3</v>
      </c>
      <c r="I472" s="11" t="str">
        <f t="shared" si="79"/>
        <v>X</v>
      </c>
      <c r="J472" s="39" t="str">
        <f t="shared" si="80"/>
        <v>X</v>
      </c>
      <c r="K472" s="39" t="str">
        <f t="shared" si="73"/>
        <v>X</v>
      </c>
      <c r="L472" s="39" t="str">
        <f t="shared" si="74"/>
        <v>X</v>
      </c>
      <c r="M472" s="39" t="str">
        <f t="shared" si="81"/>
        <v>X</v>
      </c>
      <c r="N472" s="42">
        <v>0</v>
      </c>
      <c r="O472" s="8">
        <v>0</v>
      </c>
      <c r="P472" s="9">
        <v>0</v>
      </c>
      <c r="Q472" s="9">
        <v>0</v>
      </c>
      <c r="R472" s="8">
        <v>0</v>
      </c>
      <c r="S472" s="9">
        <v>0</v>
      </c>
      <c r="T472" s="9">
        <v>0</v>
      </c>
      <c r="U472" s="8">
        <v>1</v>
      </c>
      <c r="V472" s="9">
        <v>0</v>
      </c>
      <c r="W472" s="9">
        <v>0</v>
      </c>
      <c r="X472" s="9">
        <v>0</v>
      </c>
      <c r="Y472" s="8">
        <v>0</v>
      </c>
      <c r="Z472" s="9">
        <v>0</v>
      </c>
      <c r="AA472" s="8"/>
      <c r="AC472" s="8"/>
      <c r="AJ472" s="9">
        <f t="shared" si="82"/>
        <v>-1</v>
      </c>
      <c r="AK472" s="7">
        <v>8.73</v>
      </c>
      <c r="AO472" s="8"/>
      <c r="AQ472" s="31"/>
      <c r="AT472" s="31"/>
      <c r="AU472" s="21">
        <v>1999</v>
      </c>
      <c r="AV472" s="23">
        <f t="shared" si="75"/>
        <v>3.3008127941181171</v>
      </c>
      <c r="BB472" s="18"/>
      <c r="BD472" s="54"/>
      <c r="BF472" s="18"/>
      <c r="BH472" s="18"/>
      <c r="BJ472" s="18"/>
      <c r="BK472" s="18" t="s">
        <v>6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 s="18">
        <v>0</v>
      </c>
      <c r="BS472">
        <v>1</v>
      </c>
      <c r="BT472">
        <v>0</v>
      </c>
      <c r="BU472" s="18">
        <v>0</v>
      </c>
      <c r="BV472" t="s">
        <v>397</v>
      </c>
      <c r="BW472" t="s">
        <v>397</v>
      </c>
      <c r="CB472" s="18"/>
      <c r="CD472" s="18"/>
      <c r="CE472" s="18"/>
      <c r="CH472" s="18"/>
      <c r="CJ472" s="18"/>
      <c r="CU472" s="18"/>
      <c r="CV472" t="s">
        <v>397</v>
      </c>
      <c r="CW472" t="s">
        <v>397</v>
      </c>
      <c r="CX472" t="s">
        <v>397</v>
      </c>
      <c r="CY472" s="25" t="s">
        <v>397</v>
      </c>
    </row>
    <row r="473" spans="1:103" x14ac:dyDescent="0.25">
      <c r="A473">
        <v>475</v>
      </c>
      <c r="B473">
        <v>57</v>
      </c>
      <c r="C473" s="25" t="s">
        <v>10</v>
      </c>
      <c r="D473" s="12">
        <v>11.4</v>
      </c>
      <c r="E473" s="14"/>
      <c r="F473" s="7" t="str">
        <f t="shared" si="76"/>
        <v>X</v>
      </c>
      <c r="G473" s="7">
        <f t="shared" si="77"/>
        <v>11.4</v>
      </c>
      <c r="H473" s="16">
        <f t="shared" si="78"/>
        <v>11.4</v>
      </c>
      <c r="I473" s="11" t="str">
        <f t="shared" si="79"/>
        <v>X</v>
      </c>
      <c r="J473" s="39" t="str">
        <f t="shared" si="80"/>
        <v>X</v>
      </c>
      <c r="K473" s="39" t="str">
        <f t="shared" si="73"/>
        <v>X</v>
      </c>
      <c r="L473" s="39" t="str">
        <f t="shared" si="74"/>
        <v>X</v>
      </c>
      <c r="M473" s="39" t="str">
        <f t="shared" si="81"/>
        <v>X</v>
      </c>
      <c r="N473" s="42">
        <v>0</v>
      </c>
      <c r="O473" s="8">
        <v>0</v>
      </c>
      <c r="P473" s="9">
        <v>0</v>
      </c>
      <c r="Q473" s="9">
        <v>0</v>
      </c>
      <c r="R473" s="8">
        <v>0</v>
      </c>
      <c r="S473" s="9">
        <v>0</v>
      </c>
      <c r="T473" s="9">
        <v>0</v>
      </c>
      <c r="U473" s="8">
        <v>1</v>
      </c>
      <c r="V473" s="9">
        <v>0</v>
      </c>
      <c r="W473" s="9">
        <v>0</v>
      </c>
      <c r="X473" s="9">
        <v>0</v>
      </c>
      <c r="Y473" s="8">
        <v>0</v>
      </c>
      <c r="Z473" s="9">
        <v>0</v>
      </c>
      <c r="AA473" s="8"/>
      <c r="AC473" s="8"/>
      <c r="AJ473" s="9">
        <f t="shared" si="82"/>
        <v>-1</v>
      </c>
      <c r="AK473" s="7">
        <v>8.73</v>
      </c>
      <c r="AO473" s="8"/>
      <c r="AQ473" s="31"/>
      <c r="AT473" s="31"/>
      <c r="AU473" s="21">
        <v>2000</v>
      </c>
      <c r="AV473" s="23">
        <f t="shared" si="75"/>
        <v>3.3010299956639813</v>
      </c>
      <c r="BB473" s="18"/>
      <c r="BD473" s="54"/>
      <c r="BF473" s="18"/>
      <c r="BH473" s="18"/>
      <c r="BJ473" s="18"/>
      <c r="BK473" s="18" t="s">
        <v>6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 s="18">
        <v>0</v>
      </c>
      <c r="BS473">
        <v>1</v>
      </c>
      <c r="BT473">
        <v>0</v>
      </c>
      <c r="BU473" s="18">
        <v>0</v>
      </c>
      <c r="BV473" t="s">
        <v>397</v>
      </c>
      <c r="BW473" t="s">
        <v>397</v>
      </c>
      <c r="CB473" s="18"/>
      <c r="CD473" s="18"/>
      <c r="CE473" s="18"/>
      <c r="CH473" s="18"/>
      <c r="CJ473" s="18"/>
      <c r="CU473" s="18"/>
      <c r="CV473" t="s">
        <v>397</v>
      </c>
      <c r="CW473" t="s">
        <v>397</v>
      </c>
      <c r="CX473" t="s">
        <v>397</v>
      </c>
      <c r="CY473" s="25" t="s">
        <v>397</v>
      </c>
    </row>
    <row r="474" spans="1:103" x14ac:dyDescent="0.25">
      <c r="A474">
        <v>476</v>
      </c>
      <c r="B474">
        <v>57</v>
      </c>
      <c r="C474" s="25" t="s">
        <v>10</v>
      </c>
      <c r="D474" s="12">
        <v>11.4</v>
      </c>
      <c r="E474" s="14"/>
      <c r="F474" s="7" t="str">
        <f t="shared" si="76"/>
        <v>X</v>
      </c>
      <c r="G474" s="7">
        <f t="shared" si="77"/>
        <v>11.4</v>
      </c>
      <c r="H474" s="16">
        <f t="shared" si="78"/>
        <v>11.4</v>
      </c>
      <c r="I474" s="11" t="str">
        <f t="shared" si="79"/>
        <v>X</v>
      </c>
      <c r="J474" s="39" t="str">
        <f t="shared" si="80"/>
        <v>X</v>
      </c>
      <c r="K474" s="39" t="str">
        <f t="shared" si="73"/>
        <v>X</v>
      </c>
      <c r="L474" s="39" t="str">
        <f t="shared" si="74"/>
        <v>X</v>
      </c>
      <c r="M474" s="39" t="str">
        <f t="shared" si="81"/>
        <v>X</v>
      </c>
      <c r="N474" s="42">
        <v>0</v>
      </c>
      <c r="O474" s="8">
        <v>0</v>
      </c>
      <c r="P474" s="9">
        <v>0</v>
      </c>
      <c r="Q474" s="9">
        <v>0</v>
      </c>
      <c r="R474" s="8">
        <v>0</v>
      </c>
      <c r="S474" s="9">
        <v>0</v>
      </c>
      <c r="T474" s="9">
        <v>0</v>
      </c>
      <c r="U474" s="8">
        <v>1</v>
      </c>
      <c r="V474" s="9">
        <v>0</v>
      </c>
      <c r="W474" s="9">
        <v>0</v>
      </c>
      <c r="X474" s="9">
        <v>0</v>
      </c>
      <c r="Y474" s="8">
        <v>0</v>
      </c>
      <c r="Z474" s="9">
        <v>0</v>
      </c>
      <c r="AA474" s="8"/>
      <c r="AC474" s="8"/>
      <c r="AJ474" s="9">
        <f t="shared" si="82"/>
        <v>-1</v>
      </c>
      <c r="AK474" s="7">
        <v>8.73</v>
      </c>
      <c r="AO474" s="8"/>
      <c r="AQ474" s="31"/>
      <c r="AT474" s="31"/>
      <c r="AU474" s="21">
        <v>2001</v>
      </c>
      <c r="AV474" s="23">
        <f t="shared" si="75"/>
        <v>3.3012470886362113</v>
      </c>
      <c r="BB474" s="18"/>
      <c r="BD474" s="54"/>
      <c r="BF474" s="18"/>
      <c r="BH474" s="18"/>
      <c r="BJ474" s="18"/>
      <c r="BK474" s="18" t="s">
        <v>6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 s="18">
        <v>0</v>
      </c>
      <c r="BS474">
        <v>1</v>
      </c>
      <c r="BT474">
        <v>0</v>
      </c>
      <c r="BU474" s="18">
        <v>0</v>
      </c>
      <c r="BV474" t="s">
        <v>397</v>
      </c>
      <c r="BW474" t="s">
        <v>397</v>
      </c>
      <c r="CB474" s="18"/>
      <c r="CD474" s="18"/>
      <c r="CE474" s="18"/>
      <c r="CH474" s="18"/>
      <c r="CJ474" s="18"/>
      <c r="CU474" s="18"/>
      <c r="CV474" t="s">
        <v>397</v>
      </c>
      <c r="CW474" t="s">
        <v>397</v>
      </c>
      <c r="CX474" t="s">
        <v>397</v>
      </c>
      <c r="CY474" s="25" t="s">
        <v>397</v>
      </c>
    </row>
    <row r="475" spans="1:103" x14ac:dyDescent="0.25">
      <c r="A475">
        <v>477</v>
      </c>
      <c r="B475">
        <v>57</v>
      </c>
      <c r="C475" s="25" t="s">
        <v>10</v>
      </c>
      <c r="D475" s="12">
        <v>12</v>
      </c>
      <c r="E475" s="14"/>
      <c r="F475" s="7" t="str">
        <f t="shared" si="76"/>
        <v>X</v>
      </c>
      <c r="G475" s="7">
        <f t="shared" si="77"/>
        <v>12</v>
      </c>
      <c r="H475" s="16">
        <f t="shared" si="78"/>
        <v>12</v>
      </c>
      <c r="I475" s="11" t="str">
        <f t="shared" si="79"/>
        <v>X</v>
      </c>
      <c r="J475" s="39" t="str">
        <f t="shared" si="80"/>
        <v>X</v>
      </c>
      <c r="K475" s="39" t="str">
        <f t="shared" si="73"/>
        <v>X</v>
      </c>
      <c r="L475" s="39" t="str">
        <f t="shared" si="74"/>
        <v>X</v>
      </c>
      <c r="M475" s="39" t="str">
        <f t="shared" si="81"/>
        <v>X</v>
      </c>
      <c r="N475" s="42">
        <v>0</v>
      </c>
      <c r="O475" s="8">
        <v>0</v>
      </c>
      <c r="P475" s="9">
        <v>0</v>
      </c>
      <c r="Q475" s="9">
        <v>0</v>
      </c>
      <c r="R475" s="8">
        <v>0</v>
      </c>
      <c r="S475" s="9">
        <v>0</v>
      </c>
      <c r="T475" s="9">
        <v>0</v>
      </c>
      <c r="U475" s="8">
        <v>1</v>
      </c>
      <c r="V475" s="9">
        <v>0</v>
      </c>
      <c r="W475" s="9">
        <v>0</v>
      </c>
      <c r="X475" s="9">
        <v>0</v>
      </c>
      <c r="Y475" s="8">
        <v>0</v>
      </c>
      <c r="Z475" s="9">
        <v>0</v>
      </c>
      <c r="AA475" s="8"/>
      <c r="AC475" s="8"/>
      <c r="AJ475" s="9">
        <f t="shared" si="82"/>
        <v>-1</v>
      </c>
      <c r="AK475" s="7">
        <v>8.73</v>
      </c>
      <c r="AO475" s="8"/>
      <c r="AQ475" s="31"/>
      <c r="AT475" s="31"/>
      <c r="AU475" s="21">
        <v>2002</v>
      </c>
      <c r="AV475" s="23">
        <f t="shared" si="75"/>
        <v>3.3014640731433</v>
      </c>
      <c r="BB475" s="18"/>
      <c r="BD475" s="54"/>
      <c r="BF475" s="18"/>
      <c r="BH475" s="18"/>
      <c r="BJ475" s="18"/>
      <c r="BK475" s="18" t="s">
        <v>6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 s="18">
        <v>0</v>
      </c>
      <c r="BS475">
        <v>1</v>
      </c>
      <c r="BT475">
        <v>0</v>
      </c>
      <c r="BU475" s="18">
        <v>0</v>
      </c>
      <c r="BV475" t="s">
        <v>397</v>
      </c>
      <c r="BW475" t="s">
        <v>397</v>
      </c>
      <c r="CB475" s="18"/>
      <c r="CD475" s="18"/>
      <c r="CE475" s="18"/>
      <c r="CH475" s="18"/>
      <c r="CJ475" s="18"/>
      <c r="CU475" s="18"/>
      <c r="CV475" t="s">
        <v>397</v>
      </c>
      <c r="CW475" t="s">
        <v>397</v>
      </c>
      <c r="CX475" t="s">
        <v>397</v>
      </c>
      <c r="CY475" s="25" t="s">
        <v>397</v>
      </c>
    </row>
    <row r="476" spans="1:103" x14ac:dyDescent="0.25">
      <c r="A476">
        <v>478</v>
      </c>
      <c r="B476">
        <v>57</v>
      </c>
      <c r="C476" s="25" t="s">
        <v>10</v>
      </c>
      <c r="D476" s="12">
        <v>8.1</v>
      </c>
      <c r="E476" s="14"/>
      <c r="F476" s="7" t="str">
        <f t="shared" si="76"/>
        <v>X</v>
      </c>
      <c r="G476" s="7">
        <f t="shared" si="77"/>
        <v>8.1</v>
      </c>
      <c r="H476" s="16">
        <f t="shared" si="78"/>
        <v>8.1</v>
      </c>
      <c r="I476" s="11" t="str">
        <f t="shared" si="79"/>
        <v>X</v>
      </c>
      <c r="J476" s="39" t="str">
        <f t="shared" si="80"/>
        <v>X</v>
      </c>
      <c r="K476" s="39" t="str">
        <f t="shared" si="73"/>
        <v>X</v>
      </c>
      <c r="L476" s="39" t="str">
        <f t="shared" si="74"/>
        <v>X</v>
      </c>
      <c r="M476" s="39" t="str">
        <f t="shared" si="81"/>
        <v>X</v>
      </c>
      <c r="N476" s="42">
        <v>0</v>
      </c>
      <c r="O476" s="8">
        <v>0</v>
      </c>
      <c r="P476" s="9">
        <v>0</v>
      </c>
      <c r="Q476" s="9">
        <v>0</v>
      </c>
      <c r="R476" s="8">
        <v>0</v>
      </c>
      <c r="S476" s="9">
        <v>0</v>
      </c>
      <c r="T476" s="9">
        <v>0</v>
      </c>
      <c r="U476" s="8">
        <v>0</v>
      </c>
      <c r="V476" s="9">
        <v>1</v>
      </c>
      <c r="W476" s="9">
        <v>0</v>
      </c>
      <c r="X476" s="9">
        <v>0</v>
      </c>
      <c r="Y476" s="8">
        <v>0</v>
      </c>
      <c r="Z476" s="9">
        <v>0</v>
      </c>
      <c r="AA476" s="8"/>
      <c r="AC476" s="8"/>
      <c r="AJ476" s="9">
        <f t="shared" si="82"/>
        <v>-1</v>
      </c>
      <c r="AK476" s="7">
        <v>8.3699999999999992</v>
      </c>
      <c r="AO476" s="8"/>
      <c r="AQ476" s="31"/>
      <c r="AT476" s="31"/>
      <c r="AU476" s="21">
        <v>1992</v>
      </c>
      <c r="AV476" s="23">
        <f t="shared" si="75"/>
        <v>3.2992893340876801</v>
      </c>
      <c r="BB476" s="18"/>
      <c r="BD476" s="54"/>
      <c r="BF476" s="18"/>
      <c r="BH476" s="18"/>
      <c r="BJ476" s="18"/>
      <c r="BK476" s="18" t="s">
        <v>6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 s="18">
        <v>0</v>
      </c>
      <c r="BS476">
        <v>1</v>
      </c>
      <c r="BT476">
        <v>0</v>
      </c>
      <c r="BU476" s="18">
        <v>0</v>
      </c>
      <c r="BV476" t="s">
        <v>397</v>
      </c>
      <c r="BW476" t="s">
        <v>397</v>
      </c>
      <c r="CB476" s="18"/>
      <c r="CD476" s="18"/>
      <c r="CE476" s="18"/>
      <c r="CH476" s="18"/>
      <c r="CJ476" s="18"/>
      <c r="CU476" s="18"/>
      <c r="CV476" t="s">
        <v>397</v>
      </c>
      <c r="CW476" t="s">
        <v>397</v>
      </c>
      <c r="CX476" t="s">
        <v>397</v>
      </c>
      <c r="CY476" s="25" t="s">
        <v>397</v>
      </c>
    </row>
    <row r="477" spans="1:103" x14ac:dyDescent="0.25">
      <c r="A477">
        <v>479</v>
      </c>
      <c r="B477">
        <v>57</v>
      </c>
      <c r="C477" s="25" t="s">
        <v>10</v>
      </c>
      <c r="D477" s="12">
        <v>8.5</v>
      </c>
      <c r="E477" s="14"/>
      <c r="F477" s="7" t="str">
        <f t="shared" si="76"/>
        <v>X</v>
      </c>
      <c r="G477" s="7">
        <f t="shared" si="77"/>
        <v>8.5</v>
      </c>
      <c r="H477" s="16">
        <f t="shared" si="78"/>
        <v>8.5</v>
      </c>
      <c r="I477" s="11" t="str">
        <f t="shared" si="79"/>
        <v>X</v>
      </c>
      <c r="J477" s="39" t="str">
        <f t="shared" si="80"/>
        <v>X</v>
      </c>
      <c r="K477" s="39" t="str">
        <f t="shared" si="73"/>
        <v>X</v>
      </c>
      <c r="L477" s="39" t="str">
        <f t="shared" si="74"/>
        <v>X</v>
      </c>
      <c r="M477" s="39" t="str">
        <f t="shared" si="81"/>
        <v>X</v>
      </c>
      <c r="N477" s="42">
        <v>0</v>
      </c>
      <c r="O477" s="8">
        <v>0</v>
      </c>
      <c r="P477" s="9">
        <v>0</v>
      </c>
      <c r="Q477" s="9">
        <v>0</v>
      </c>
      <c r="R477" s="8">
        <v>0</v>
      </c>
      <c r="S477" s="9">
        <v>0</v>
      </c>
      <c r="T477" s="9">
        <v>0</v>
      </c>
      <c r="U477" s="8">
        <v>0</v>
      </c>
      <c r="V477" s="9">
        <v>1</v>
      </c>
      <c r="W477" s="9">
        <v>0</v>
      </c>
      <c r="X477" s="9">
        <v>0</v>
      </c>
      <c r="Y477" s="8">
        <v>0</v>
      </c>
      <c r="Z477" s="9">
        <v>0</v>
      </c>
      <c r="AA477" s="8"/>
      <c r="AC477" s="8"/>
      <c r="AJ477" s="9">
        <f t="shared" si="82"/>
        <v>-1</v>
      </c>
      <c r="AK477" s="7">
        <v>8.64</v>
      </c>
      <c r="AO477" s="8"/>
      <c r="AQ477" s="31"/>
      <c r="AT477" s="31"/>
      <c r="AU477" s="21">
        <v>1993</v>
      </c>
      <c r="AV477" s="23">
        <f t="shared" si="75"/>
        <v>3.2995072987004876</v>
      </c>
      <c r="BB477" s="18"/>
      <c r="BD477" s="54"/>
      <c r="BF477" s="18"/>
      <c r="BH477" s="18"/>
      <c r="BJ477" s="18"/>
      <c r="BK477" s="18" t="s">
        <v>6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 s="18">
        <v>0</v>
      </c>
      <c r="BS477">
        <v>1</v>
      </c>
      <c r="BT477">
        <v>0</v>
      </c>
      <c r="BU477" s="18">
        <v>0</v>
      </c>
      <c r="BV477" t="s">
        <v>397</v>
      </c>
      <c r="BW477" t="s">
        <v>397</v>
      </c>
      <c r="CB477" s="18"/>
      <c r="CD477" s="18"/>
      <c r="CE477" s="18"/>
      <c r="CH477" s="18"/>
      <c r="CJ477" s="18"/>
      <c r="CU477" s="18"/>
      <c r="CV477" t="s">
        <v>397</v>
      </c>
      <c r="CW477" t="s">
        <v>397</v>
      </c>
      <c r="CX477" t="s">
        <v>397</v>
      </c>
      <c r="CY477" s="25" t="s">
        <v>397</v>
      </c>
    </row>
    <row r="478" spans="1:103" x14ac:dyDescent="0.25">
      <c r="A478">
        <v>480</v>
      </c>
      <c r="B478">
        <v>57</v>
      </c>
      <c r="C478" s="25" t="s">
        <v>10</v>
      </c>
      <c r="D478" s="12">
        <v>9.1</v>
      </c>
      <c r="E478" s="14"/>
      <c r="F478" s="7" t="str">
        <f t="shared" si="76"/>
        <v>X</v>
      </c>
      <c r="G478" s="7">
        <f t="shared" si="77"/>
        <v>9.1</v>
      </c>
      <c r="H478" s="16">
        <f t="shared" si="78"/>
        <v>9.1</v>
      </c>
      <c r="I478" s="11" t="str">
        <f t="shared" si="79"/>
        <v>X</v>
      </c>
      <c r="J478" s="39" t="str">
        <f t="shared" si="80"/>
        <v>X</v>
      </c>
      <c r="K478" s="39" t="str">
        <f t="shared" si="73"/>
        <v>X</v>
      </c>
      <c r="L478" s="39" t="str">
        <f t="shared" si="74"/>
        <v>X</v>
      </c>
      <c r="M478" s="39" t="str">
        <f t="shared" si="81"/>
        <v>X</v>
      </c>
      <c r="N478" s="42">
        <v>0</v>
      </c>
      <c r="O478" s="8">
        <v>0</v>
      </c>
      <c r="P478" s="9">
        <v>0</v>
      </c>
      <c r="Q478" s="9">
        <v>0</v>
      </c>
      <c r="R478" s="8">
        <v>0</v>
      </c>
      <c r="S478" s="9">
        <v>0</v>
      </c>
      <c r="T478" s="9">
        <v>0</v>
      </c>
      <c r="U478" s="8">
        <v>0</v>
      </c>
      <c r="V478" s="9">
        <v>1</v>
      </c>
      <c r="W478" s="9">
        <v>0</v>
      </c>
      <c r="X478" s="9">
        <v>0</v>
      </c>
      <c r="Y478" s="8">
        <v>0</v>
      </c>
      <c r="Z478" s="9">
        <v>0</v>
      </c>
      <c r="AA478" s="8"/>
      <c r="AC478" s="8"/>
      <c r="AJ478" s="9">
        <f t="shared" si="82"/>
        <v>-1</v>
      </c>
      <c r="AK478" s="7">
        <v>8.64</v>
      </c>
      <c r="AO478" s="8"/>
      <c r="AQ478" s="31"/>
      <c r="AT478" s="31"/>
      <c r="AU478" s="21">
        <v>1994</v>
      </c>
      <c r="AV478" s="23">
        <f t="shared" si="75"/>
        <v>3.2997251539756367</v>
      </c>
      <c r="BB478" s="18"/>
      <c r="BD478" s="54"/>
      <c r="BF478" s="18"/>
      <c r="BH478" s="18"/>
      <c r="BJ478" s="18"/>
      <c r="BK478" s="18" t="s">
        <v>6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 s="18">
        <v>0</v>
      </c>
      <c r="BS478">
        <v>1</v>
      </c>
      <c r="BT478">
        <v>0</v>
      </c>
      <c r="BU478" s="18">
        <v>0</v>
      </c>
      <c r="BV478" t="s">
        <v>397</v>
      </c>
      <c r="BW478" t="s">
        <v>397</v>
      </c>
      <c r="CB478" s="18"/>
      <c r="CD478" s="18"/>
      <c r="CE478" s="18"/>
      <c r="CH478" s="18"/>
      <c r="CJ478" s="18"/>
      <c r="CU478" s="18"/>
      <c r="CV478" t="s">
        <v>397</v>
      </c>
      <c r="CW478" t="s">
        <v>397</v>
      </c>
      <c r="CX478" t="s">
        <v>397</v>
      </c>
      <c r="CY478" s="25" t="s">
        <v>397</v>
      </c>
    </row>
    <row r="479" spans="1:103" x14ac:dyDescent="0.25">
      <c r="A479">
        <v>481</v>
      </c>
      <c r="B479">
        <v>57</v>
      </c>
      <c r="C479" s="25" t="s">
        <v>10</v>
      </c>
      <c r="D479" s="12">
        <v>9.4</v>
      </c>
      <c r="E479" s="14"/>
      <c r="F479" s="7" t="str">
        <f t="shared" si="76"/>
        <v>X</v>
      </c>
      <c r="G479" s="7">
        <f t="shared" si="77"/>
        <v>9.4</v>
      </c>
      <c r="H479" s="16">
        <f t="shared" si="78"/>
        <v>9.4</v>
      </c>
      <c r="I479" s="11" t="str">
        <f t="shared" si="79"/>
        <v>X</v>
      </c>
      <c r="J479" s="39" t="str">
        <f t="shared" si="80"/>
        <v>X</v>
      </c>
      <c r="K479" s="39" t="str">
        <f t="shared" si="73"/>
        <v>X</v>
      </c>
      <c r="L479" s="39" t="str">
        <f t="shared" si="74"/>
        <v>X</v>
      </c>
      <c r="M479" s="39" t="str">
        <f t="shared" si="81"/>
        <v>X</v>
      </c>
      <c r="N479" s="42">
        <v>0</v>
      </c>
      <c r="O479" s="8">
        <v>0</v>
      </c>
      <c r="P479" s="9">
        <v>0</v>
      </c>
      <c r="Q479" s="9">
        <v>0</v>
      </c>
      <c r="R479" s="8">
        <v>0</v>
      </c>
      <c r="S479" s="9">
        <v>0</v>
      </c>
      <c r="T479" s="9">
        <v>0</v>
      </c>
      <c r="U479" s="8">
        <v>0</v>
      </c>
      <c r="V479" s="9">
        <v>1</v>
      </c>
      <c r="W479" s="9">
        <v>0</v>
      </c>
      <c r="X479" s="9">
        <v>0</v>
      </c>
      <c r="Y479" s="8">
        <v>0</v>
      </c>
      <c r="Z479" s="9">
        <v>0</v>
      </c>
      <c r="AA479" s="8"/>
      <c r="AC479" s="8"/>
      <c r="AJ479" s="9">
        <f t="shared" si="82"/>
        <v>-1</v>
      </c>
      <c r="AK479" s="7">
        <v>8.64</v>
      </c>
      <c r="AO479" s="8"/>
      <c r="AQ479" s="31"/>
      <c r="AT479" s="31"/>
      <c r="AU479" s="21">
        <v>1995</v>
      </c>
      <c r="AV479" s="23">
        <f t="shared" si="75"/>
        <v>3.2999429000227671</v>
      </c>
      <c r="BB479" s="18"/>
      <c r="BD479" s="54"/>
      <c r="BF479" s="18"/>
      <c r="BH479" s="18"/>
      <c r="BJ479" s="18"/>
      <c r="BK479" s="18" t="s">
        <v>6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 s="18">
        <v>0</v>
      </c>
      <c r="BS479">
        <v>1</v>
      </c>
      <c r="BT479">
        <v>0</v>
      </c>
      <c r="BU479" s="18">
        <v>0</v>
      </c>
      <c r="BV479" t="s">
        <v>397</v>
      </c>
      <c r="BW479" t="s">
        <v>397</v>
      </c>
      <c r="CB479" s="18"/>
      <c r="CD479" s="18"/>
      <c r="CE479" s="18"/>
      <c r="CH479" s="18"/>
      <c r="CJ479" s="18"/>
      <c r="CU479" s="18"/>
      <c r="CV479" t="s">
        <v>397</v>
      </c>
      <c r="CW479" t="s">
        <v>397</v>
      </c>
      <c r="CX479" t="s">
        <v>397</v>
      </c>
      <c r="CY479" s="25" t="s">
        <v>397</v>
      </c>
    </row>
    <row r="480" spans="1:103" x14ac:dyDescent="0.25">
      <c r="A480">
        <v>482</v>
      </c>
      <c r="B480">
        <v>57</v>
      </c>
      <c r="C480" s="25" t="s">
        <v>10</v>
      </c>
      <c r="D480" s="12">
        <v>9.8000000000000007</v>
      </c>
      <c r="E480" s="14"/>
      <c r="F480" s="7" t="str">
        <f t="shared" si="76"/>
        <v>X</v>
      </c>
      <c r="G480" s="7">
        <f t="shared" si="77"/>
        <v>9.8000000000000007</v>
      </c>
      <c r="H480" s="16">
        <f t="shared" si="78"/>
        <v>9.8000000000000007</v>
      </c>
      <c r="I480" s="11" t="str">
        <f t="shared" si="79"/>
        <v>X</v>
      </c>
      <c r="J480" s="39" t="str">
        <f t="shared" si="80"/>
        <v>X</v>
      </c>
      <c r="K480" s="39" t="str">
        <f t="shared" si="73"/>
        <v>X</v>
      </c>
      <c r="L480" s="39" t="str">
        <f t="shared" si="74"/>
        <v>X</v>
      </c>
      <c r="M480" s="39" t="str">
        <f t="shared" si="81"/>
        <v>X</v>
      </c>
      <c r="N480" s="42">
        <v>0</v>
      </c>
      <c r="O480" s="8">
        <v>0</v>
      </c>
      <c r="P480" s="9">
        <v>0</v>
      </c>
      <c r="Q480" s="9">
        <v>0</v>
      </c>
      <c r="R480" s="8">
        <v>0</v>
      </c>
      <c r="S480" s="9">
        <v>0</v>
      </c>
      <c r="T480" s="9">
        <v>0</v>
      </c>
      <c r="U480" s="8">
        <v>0</v>
      </c>
      <c r="V480" s="9">
        <v>1</v>
      </c>
      <c r="W480" s="9">
        <v>0</v>
      </c>
      <c r="X480" s="9">
        <v>0</v>
      </c>
      <c r="Y480" s="8">
        <v>0</v>
      </c>
      <c r="Z480" s="9">
        <v>0</v>
      </c>
      <c r="AA480" s="8"/>
      <c r="AC480" s="8"/>
      <c r="AJ480" s="9">
        <f t="shared" si="82"/>
        <v>-1</v>
      </c>
      <c r="AK480" s="7">
        <v>8.64</v>
      </c>
      <c r="AO480" s="8"/>
      <c r="AQ480" s="31"/>
      <c r="AT480" s="31"/>
      <c r="AU480" s="21">
        <v>1996</v>
      </c>
      <c r="AV480" s="23">
        <f t="shared" si="75"/>
        <v>3.3001605369513523</v>
      </c>
      <c r="BB480" s="18"/>
      <c r="BD480" s="54"/>
      <c r="BF480" s="18"/>
      <c r="BH480" s="18"/>
      <c r="BJ480" s="18"/>
      <c r="BK480" s="18" t="s">
        <v>6</v>
      </c>
      <c r="BL480">
        <v>0</v>
      </c>
      <c r="BM480">
        <v>0</v>
      </c>
      <c r="BN480">
        <v>0</v>
      </c>
      <c r="BO480">
        <v>1</v>
      </c>
      <c r="BP480">
        <v>0</v>
      </c>
      <c r="BQ480">
        <v>0</v>
      </c>
      <c r="BR480" s="18">
        <v>0</v>
      </c>
      <c r="BS480">
        <v>1</v>
      </c>
      <c r="BT480">
        <v>0</v>
      </c>
      <c r="BU480" s="18">
        <v>0</v>
      </c>
      <c r="BV480" t="s">
        <v>397</v>
      </c>
      <c r="BW480" t="s">
        <v>397</v>
      </c>
      <c r="CB480" s="18"/>
      <c r="CD480" s="18"/>
      <c r="CE480" s="18"/>
      <c r="CH480" s="18"/>
      <c r="CJ480" s="18"/>
      <c r="CU480" s="18"/>
      <c r="CV480" t="s">
        <v>397</v>
      </c>
      <c r="CW480" t="s">
        <v>397</v>
      </c>
      <c r="CX480" t="s">
        <v>397</v>
      </c>
      <c r="CY480" s="25" t="s">
        <v>397</v>
      </c>
    </row>
    <row r="481" spans="1:103" x14ac:dyDescent="0.25">
      <c r="A481">
        <v>483</v>
      </c>
      <c r="B481">
        <v>57</v>
      </c>
      <c r="C481" s="25" t="s">
        <v>10</v>
      </c>
      <c r="D481" s="12">
        <v>10.19</v>
      </c>
      <c r="E481" s="14"/>
      <c r="F481" s="7" t="str">
        <f t="shared" si="76"/>
        <v>X</v>
      </c>
      <c r="G481" s="7">
        <f t="shared" si="77"/>
        <v>10.19</v>
      </c>
      <c r="H481" s="16">
        <f t="shared" si="78"/>
        <v>10.19</v>
      </c>
      <c r="I481" s="11" t="str">
        <f t="shared" si="79"/>
        <v>X</v>
      </c>
      <c r="J481" s="39" t="str">
        <f t="shared" si="80"/>
        <v>X</v>
      </c>
      <c r="K481" s="39" t="str">
        <f t="shared" si="73"/>
        <v>X</v>
      </c>
      <c r="L481" s="39" t="str">
        <f t="shared" si="74"/>
        <v>X</v>
      </c>
      <c r="M481" s="39" t="str">
        <f t="shared" si="81"/>
        <v>X</v>
      </c>
      <c r="N481" s="42">
        <v>0</v>
      </c>
      <c r="O481" s="8">
        <v>0</v>
      </c>
      <c r="P481" s="9">
        <v>0</v>
      </c>
      <c r="Q481" s="9">
        <v>0</v>
      </c>
      <c r="R481" s="8">
        <v>0</v>
      </c>
      <c r="S481" s="9">
        <v>0</v>
      </c>
      <c r="T481" s="9">
        <v>0</v>
      </c>
      <c r="U481" s="8">
        <v>0</v>
      </c>
      <c r="V481" s="9">
        <v>1</v>
      </c>
      <c r="W481" s="9">
        <v>0</v>
      </c>
      <c r="X481" s="9">
        <v>0</v>
      </c>
      <c r="Y481" s="8">
        <v>0</v>
      </c>
      <c r="Z481" s="9">
        <v>0</v>
      </c>
      <c r="AA481" s="8"/>
      <c r="AC481" s="8"/>
      <c r="AJ481" s="9">
        <f t="shared" si="82"/>
        <v>-1</v>
      </c>
      <c r="AK481" s="7">
        <v>8.73</v>
      </c>
      <c r="AO481" s="8"/>
      <c r="AQ481" s="31"/>
      <c r="AT481" s="31"/>
      <c r="AU481" s="21">
        <v>1997</v>
      </c>
      <c r="AV481" s="23">
        <f t="shared" si="75"/>
        <v>3.3003780648707024</v>
      </c>
      <c r="BB481" s="18"/>
      <c r="BD481" s="54"/>
      <c r="BF481" s="18"/>
      <c r="BH481" s="18"/>
      <c r="BJ481" s="18"/>
      <c r="BK481" s="18" t="s">
        <v>6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0</v>
      </c>
      <c r="BR481" s="18">
        <v>0</v>
      </c>
      <c r="BS481">
        <v>1</v>
      </c>
      <c r="BT481">
        <v>0</v>
      </c>
      <c r="BU481" s="18">
        <v>0</v>
      </c>
      <c r="BV481" t="s">
        <v>397</v>
      </c>
      <c r="BW481" t="s">
        <v>397</v>
      </c>
      <c r="CB481" s="18"/>
      <c r="CD481" s="18"/>
      <c r="CE481" s="18"/>
      <c r="CH481" s="18"/>
      <c r="CJ481" s="18"/>
      <c r="CU481" s="18"/>
      <c r="CV481" t="s">
        <v>397</v>
      </c>
      <c r="CW481" t="s">
        <v>397</v>
      </c>
      <c r="CX481" t="s">
        <v>397</v>
      </c>
      <c r="CY481" s="25" t="s">
        <v>397</v>
      </c>
    </row>
    <row r="482" spans="1:103" x14ac:dyDescent="0.25">
      <c r="A482">
        <v>484</v>
      </c>
      <c r="B482">
        <v>57</v>
      </c>
      <c r="C482" s="25" t="s">
        <v>10</v>
      </c>
      <c r="D482" s="12">
        <v>10.4</v>
      </c>
      <c r="E482" s="14"/>
      <c r="F482" s="7" t="str">
        <f t="shared" si="76"/>
        <v>X</v>
      </c>
      <c r="G482" s="7">
        <f t="shared" si="77"/>
        <v>10.4</v>
      </c>
      <c r="H482" s="16">
        <f t="shared" si="78"/>
        <v>10.4</v>
      </c>
      <c r="I482" s="11" t="str">
        <f t="shared" si="79"/>
        <v>X</v>
      </c>
      <c r="J482" s="39" t="str">
        <f t="shared" si="80"/>
        <v>X</v>
      </c>
      <c r="K482" s="39" t="str">
        <f t="shared" si="73"/>
        <v>X</v>
      </c>
      <c r="L482" s="39" t="str">
        <f t="shared" si="74"/>
        <v>X</v>
      </c>
      <c r="M482" s="39" t="str">
        <f t="shared" si="81"/>
        <v>X</v>
      </c>
      <c r="N482" s="42">
        <v>0</v>
      </c>
      <c r="O482" s="8">
        <v>0</v>
      </c>
      <c r="P482" s="9">
        <v>0</v>
      </c>
      <c r="Q482" s="9">
        <v>0</v>
      </c>
      <c r="R482" s="8">
        <v>0</v>
      </c>
      <c r="S482" s="9">
        <v>0</v>
      </c>
      <c r="T482" s="9">
        <v>0</v>
      </c>
      <c r="U482" s="8">
        <v>0</v>
      </c>
      <c r="V482" s="9">
        <v>1</v>
      </c>
      <c r="W482" s="9">
        <v>0</v>
      </c>
      <c r="X482" s="9">
        <v>0</v>
      </c>
      <c r="Y482" s="8">
        <v>0</v>
      </c>
      <c r="Z482" s="9">
        <v>0</v>
      </c>
      <c r="AA482" s="8"/>
      <c r="AC482" s="8"/>
      <c r="AJ482" s="9">
        <f t="shared" si="82"/>
        <v>-1</v>
      </c>
      <c r="AK482" s="7">
        <v>8.73</v>
      </c>
      <c r="AO482" s="8"/>
      <c r="AQ482" s="31"/>
      <c r="AT482" s="31"/>
      <c r="AU482" s="21">
        <v>1998</v>
      </c>
      <c r="AV482" s="23">
        <f t="shared" si="75"/>
        <v>3.3005954838899636</v>
      </c>
      <c r="BB482" s="18"/>
      <c r="BD482" s="54"/>
      <c r="BF482" s="18"/>
      <c r="BH482" s="18"/>
      <c r="BJ482" s="18"/>
      <c r="BK482" s="18" t="s">
        <v>6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 s="18">
        <v>0</v>
      </c>
      <c r="BS482">
        <v>1</v>
      </c>
      <c r="BT482">
        <v>0</v>
      </c>
      <c r="BU482" s="18">
        <v>0</v>
      </c>
      <c r="BV482" t="s">
        <v>397</v>
      </c>
      <c r="BW482" t="s">
        <v>397</v>
      </c>
      <c r="CB482" s="18"/>
      <c r="CD482" s="18"/>
      <c r="CE482" s="18"/>
      <c r="CH482" s="18"/>
      <c r="CJ482" s="18"/>
      <c r="CU482" s="18"/>
      <c r="CV482" t="s">
        <v>397</v>
      </c>
      <c r="CW482" t="s">
        <v>397</v>
      </c>
      <c r="CX482" t="s">
        <v>397</v>
      </c>
      <c r="CY482" s="25" t="s">
        <v>397</v>
      </c>
    </row>
    <row r="483" spans="1:103" x14ac:dyDescent="0.25">
      <c r="A483">
        <v>485</v>
      </c>
      <c r="B483">
        <v>57</v>
      </c>
      <c r="C483" s="25" t="s">
        <v>10</v>
      </c>
      <c r="D483" s="12">
        <v>10.5</v>
      </c>
      <c r="E483" s="14"/>
      <c r="F483" s="7" t="str">
        <f t="shared" si="76"/>
        <v>X</v>
      </c>
      <c r="G483" s="7">
        <f t="shared" si="77"/>
        <v>10.5</v>
      </c>
      <c r="H483" s="16">
        <f t="shared" si="78"/>
        <v>10.5</v>
      </c>
      <c r="I483" s="11" t="str">
        <f t="shared" si="79"/>
        <v>X</v>
      </c>
      <c r="J483" s="39" t="str">
        <f t="shared" si="80"/>
        <v>X</v>
      </c>
      <c r="K483" s="39" t="str">
        <f t="shared" si="73"/>
        <v>X</v>
      </c>
      <c r="L483" s="39" t="str">
        <f t="shared" si="74"/>
        <v>X</v>
      </c>
      <c r="M483" s="39" t="str">
        <f t="shared" si="81"/>
        <v>X</v>
      </c>
      <c r="N483" s="42">
        <v>0</v>
      </c>
      <c r="O483" s="8">
        <v>0</v>
      </c>
      <c r="P483" s="9">
        <v>0</v>
      </c>
      <c r="Q483" s="9">
        <v>0</v>
      </c>
      <c r="R483" s="8">
        <v>0</v>
      </c>
      <c r="S483" s="9">
        <v>0</v>
      </c>
      <c r="T483" s="9">
        <v>0</v>
      </c>
      <c r="U483" s="8">
        <v>0</v>
      </c>
      <c r="V483" s="9">
        <v>1</v>
      </c>
      <c r="W483" s="9">
        <v>0</v>
      </c>
      <c r="X483" s="9">
        <v>0</v>
      </c>
      <c r="Y483" s="8">
        <v>0</v>
      </c>
      <c r="Z483" s="9">
        <v>0</v>
      </c>
      <c r="AA483" s="8"/>
      <c r="AC483" s="8"/>
      <c r="AJ483" s="9">
        <f t="shared" si="82"/>
        <v>-1</v>
      </c>
      <c r="AK483" s="7">
        <v>8.73</v>
      </c>
      <c r="AO483" s="8"/>
      <c r="AQ483" s="31"/>
      <c r="AT483" s="31"/>
      <c r="AU483" s="21">
        <v>1999</v>
      </c>
      <c r="AV483" s="23">
        <f t="shared" si="75"/>
        <v>3.3008127941181171</v>
      </c>
      <c r="BB483" s="18"/>
      <c r="BD483" s="54"/>
      <c r="BF483" s="18"/>
      <c r="BH483" s="18"/>
      <c r="BJ483" s="18"/>
      <c r="BK483" s="18" t="s">
        <v>6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 s="18">
        <v>0</v>
      </c>
      <c r="BS483">
        <v>1</v>
      </c>
      <c r="BT483">
        <v>0</v>
      </c>
      <c r="BU483" s="18">
        <v>0</v>
      </c>
      <c r="BV483" t="s">
        <v>397</v>
      </c>
      <c r="BW483" t="s">
        <v>397</v>
      </c>
      <c r="CB483" s="18"/>
      <c r="CD483" s="18"/>
      <c r="CE483" s="18"/>
      <c r="CH483" s="18"/>
      <c r="CJ483" s="18"/>
      <c r="CU483" s="18"/>
      <c r="CV483" t="s">
        <v>397</v>
      </c>
      <c r="CW483" t="s">
        <v>397</v>
      </c>
      <c r="CX483" t="s">
        <v>397</v>
      </c>
      <c r="CY483" s="25" t="s">
        <v>397</v>
      </c>
    </row>
    <row r="484" spans="1:103" x14ac:dyDescent="0.25">
      <c r="A484">
        <v>486</v>
      </c>
      <c r="B484">
        <v>57</v>
      </c>
      <c r="C484" s="25" t="s">
        <v>10</v>
      </c>
      <c r="D484" s="12">
        <v>11.5</v>
      </c>
      <c r="E484" s="14"/>
      <c r="F484" s="7" t="str">
        <f t="shared" si="76"/>
        <v>X</v>
      </c>
      <c r="G484" s="7">
        <f t="shared" si="77"/>
        <v>11.5</v>
      </c>
      <c r="H484" s="16">
        <f t="shared" si="78"/>
        <v>11.5</v>
      </c>
      <c r="I484" s="11" t="str">
        <f t="shared" si="79"/>
        <v>X</v>
      </c>
      <c r="J484" s="39" t="str">
        <f t="shared" si="80"/>
        <v>X</v>
      </c>
      <c r="K484" s="39" t="str">
        <f t="shared" si="73"/>
        <v>X</v>
      </c>
      <c r="L484" s="39" t="str">
        <f t="shared" si="74"/>
        <v>X</v>
      </c>
      <c r="M484" s="39" t="str">
        <f t="shared" si="81"/>
        <v>X</v>
      </c>
      <c r="N484" s="42">
        <v>0</v>
      </c>
      <c r="O484" s="8">
        <v>0</v>
      </c>
      <c r="P484" s="9">
        <v>0</v>
      </c>
      <c r="Q484" s="9">
        <v>0</v>
      </c>
      <c r="R484" s="8">
        <v>0</v>
      </c>
      <c r="S484" s="9">
        <v>0</v>
      </c>
      <c r="T484" s="9">
        <v>0</v>
      </c>
      <c r="U484" s="8">
        <v>0</v>
      </c>
      <c r="V484" s="9">
        <v>1</v>
      </c>
      <c r="W484" s="9">
        <v>0</v>
      </c>
      <c r="X484" s="9">
        <v>0</v>
      </c>
      <c r="Y484" s="8">
        <v>0</v>
      </c>
      <c r="Z484" s="9">
        <v>0</v>
      </c>
      <c r="AA484" s="8"/>
      <c r="AC484" s="8"/>
      <c r="AJ484" s="9">
        <f t="shared" si="82"/>
        <v>-1</v>
      </c>
      <c r="AK484" s="7">
        <v>8.73</v>
      </c>
      <c r="AO484" s="8"/>
      <c r="AQ484" s="31"/>
      <c r="AT484" s="31"/>
      <c r="AU484" s="21">
        <v>2000</v>
      </c>
      <c r="AV484" s="23">
        <f t="shared" si="75"/>
        <v>3.3010299956639813</v>
      </c>
      <c r="BB484" s="18"/>
      <c r="BD484" s="54"/>
      <c r="BF484" s="18"/>
      <c r="BH484" s="18"/>
      <c r="BJ484" s="18"/>
      <c r="BK484" s="18" t="s">
        <v>6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 s="18">
        <v>0</v>
      </c>
      <c r="BS484">
        <v>1</v>
      </c>
      <c r="BT484">
        <v>0</v>
      </c>
      <c r="BU484" s="18">
        <v>0</v>
      </c>
      <c r="BV484" t="s">
        <v>397</v>
      </c>
      <c r="BW484" t="s">
        <v>397</v>
      </c>
      <c r="CB484" s="18"/>
      <c r="CD484" s="18"/>
      <c r="CE484" s="18"/>
      <c r="CH484" s="18"/>
      <c r="CJ484" s="18"/>
      <c r="CU484" s="18"/>
      <c r="CV484" t="s">
        <v>397</v>
      </c>
      <c r="CW484" t="s">
        <v>397</v>
      </c>
      <c r="CX484" t="s">
        <v>397</v>
      </c>
      <c r="CY484" s="25" t="s">
        <v>397</v>
      </c>
    </row>
    <row r="485" spans="1:103" x14ac:dyDescent="0.25">
      <c r="A485">
        <v>487</v>
      </c>
      <c r="B485">
        <v>57</v>
      </c>
      <c r="C485" s="25" t="s">
        <v>10</v>
      </c>
      <c r="D485" s="12">
        <v>11.8</v>
      </c>
      <c r="E485" s="14"/>
      <c r="F485" s="7" t="str">
        <f t="shared" si="76"/>
        <v>X</v>
      </c>
      <c r="G485" s="7">
        <f t="shared" si="77"/>
        <v>11.8</v>
      </c>
      <c r="H485" s="16">
        <f t="shared" si="78"/>
        <v>11.8</v>
      </c>
      <c r="I485" s="11" t="str">
        <f t="shared" si="79"/>
        <v>X</v>
      </c>
      <c r="J485" s="39" t="str">
        <f t="shared" si="80"/>
        <v>X</v>
      </c>
      <c r="K485" s="39" t="str">
        <f t="shared" si="73"/>
        <v>X</v>
      </c>
      <c r="L485" s="39" t="str">
        <f t="shared" si="74"/>
        <v>X</v>
      </c>
      <c r="M485" s="39" t="str">
        <f t="shared" si="81"/>
        <v>X</v>
      </c>
      <c r="N485" s="42">
        <v>0</v>
      </c>
      <c r="O485" s="8">
        <v>0</v>
      </c>
      <c r="P485" s="9">
        <v>0</v>
      </c>
      <c r="Q485" s="9">
        <v>0</v>
      </c>
      <c r="R485" s="8">
        <v>0</v>
      </c>
      <c r="S485" s="9">
        <v>0</v>
      </c>
      <c r="T485" s="9">
        <v>0</v>
      </c>
      <c r="U485" s="8">
        <v>0</v>
      </c>
      <c r="V485" s="9">
        <v>1</v>
      </c>
      <c r="W485" s="9">
        <v>0</v>
      </c>
      <c r="X485" s="9">
        <v>0</v>
      </c>
      <c r="Y485" s="8">
        <v>0</v>
      </c>
      <c r="Z485" s="9">
        <v>0</v>
      </c>
      <c r="AA485" s="8"/>
      <c r="AC485" s="8"/>
      <c r="AJ485" s="9">
        <f t="shared" si="82"/>
        <v>-1</v>
      </c>
      <c r="AK485" s="7">
        <v>8.73</v>
      </c>
      <c r="AO485" s="8"/>
      <c r="AQ485" s="31"/>
      <c r="AT485" s="31"/>
      <c r="AU485" s="21">
        <v>2001</v>
      </c>
      <c r="AV485" s="23">
        <f t="shared" si="75"/>
        <v>3.3012470886362113</v>
      </c>
      <c r="BB485" s="18"/>
      <c r="BD485" s="54"/>
      <c r="BF485" s="18"/>
      <c r="BH485" s="18"/>
      <c r="BJ485" s="18"/>
      <c r="BK485" s="18" t="s">
        <v>6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 s="18">
        <v>0</v>
      </c>
      <c r="BS485">
        <v>1</v>
      </c>
      <c r="BT485">
        <v>0</v>
      </c>
      <c r="BU485" s="18">
        <v>0</v>
      </c>
      <c r="BV485" t="s">
        <v>397</v>
      </c>
      <c r="BW485" t="s">
        <v>397</v>
      </c>
      <c r="CB485" s="18"/>
      <c r="CD485" s="18"/>
      <c r="CE485" s="18"/>
      <c r="CH485" s="18"/>
      <c r="CJ485" s="18"/>
      <c r="CU485" s="18"/>
      <c r="CV485" t="s">
        <v>397</v>
      </c>
      <c r="CW485" t="s">
        <v>397</v>
      </c>
      <c r="CX485" t="s">
        <v>397</v>
      </c>
      <c r="CY485" s="25" t="s">
        <v>397</v>
      </c>
    </row>
    <row r="486" spans="1:103" x14ac:dyDescent="0.25">
      <c r="A486">
        <v>488</v>
      </c>
      <c r="B486">
        <v>57</v>
      </c>
      <c r="C486" s="25" t="s">
        <v>10</v>
      </c>
      <c r="D486" s="12">
        <v>10.8</v>
      </c>
      <c r="E486" s="14"/>
      <c r="F486" s="7" t="str">
        <f t="shared" si="76"/>
        <v>X</v>
      </c>
      <c r="G486" s="7">
        <f t="shared" si="77"/>
        <v>10.8</v>
      </c>
      <c r="H486" s="16">
        <f t="shared" si="78"/>
        <v>10.8</v>
      </c>
      <c r="I486" s="11" t="str">
        <f t="shared" si="79"/>
        <v>X</v>
      </c>
      <c r="J486" s="39" t="str">
        <f t="shared" si="80"/>
        <v>X</v>
      </c>
      <c r="K486" s="39" t="str">
        <f t="shared" si="73"/>
        <v>X</v>
      </c>
      <c r="L486" s="39" t="str">
        <f t="shared" si="74"/>
        <v>X</v>
      </c>
      <c r="M486" s="39" t="str">
        <f t="shared" si="81"/>
        <v>X</v>
      </c>
      <c r="N486" s="42">
        <v>0</v>
      </c>
      <c r="O486" s="8">
        <v>0</v>
      </c>
      <c r="P486" s="9">
        <v>0</v>
      </c>
      <c r="Q486" s="9">
        <v>0</v>
      </c>
      <c r="R486" s="8">
        <v>0</v>
      </c>
      <c r="S486" s="9">
        <v>0</v>
      </c>
      <c r="T486" s="9">
        <v>0</v>
      </c>
      <c r="U486" s="8">
        <v>0</v>
      </c>
      <c r="V486" s="9">
        <v>1</v>
      </c>
      <c r="W486" s="9">
        <v>0</v>
      </c>
      <c r="X486" s="9">
        <v>0</v>
      </c>
      <c r="Y486" s="8">
        <v>0</v>
      </c>
      <c r="Z486" s="9">
        <v>0</v>
      </c>
      <c r="AA486" s="8"/>
      <c r="AC486" s="8"/>
      <c r="AJ486" s="9">
        <f t="shared" si="82"/>
        <v>-1</v>
      </c>
      <c r="AK486" s="7">
        <v>8.73</v>
      </c>
      <c r="AO486" s="8"/>
      <c r="AQ486" s="31"/>
      <c r="AT486" s="31"/>
      <c r="AU486" s="21">
        <v>2002</v>
      </c>
      <c r="AV486" s="23">
        <f t="shared" si="75"/>
        <v>3.3014640731433</v>
      </c>
      <c r="BB486" s="18"/>
      <c r="BD486" s="54"/>
      <c r="BF486" s="18"/>
      <c r="BH486" s="18"/>
      <c r="BJ486" s="18"/>
      <c r="BK486" s="18" t="s">
        <v>6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 s="18">
        <v>0</v>
      </c>
      <c r="BS486">
        <v>1</v>
      </c>
      <c r="BT486">
        <v>0</v>
      </c>
      <c r="BU486" s="18">
        <v>0</v>
      </c>
      <c r="BV486" t="s">
        <v>397</v>
      </c>
      <c r="BW486" t="s">
        <v>397</v>
      </c>
      <c r="CB486" s="18"/>
      <c r="CD486" s="18"/>
      <c r="CE486" s="18"/>
      <c r="CH486" s="18"/>
      <c r="CJ486" s="18"/>
      <c r="CU486" s="18"/>
      <c r="CV486" t="s">
        <v>397</v>
      </c>
      <c r="CW486" t="s">
        <v>397</v>
      </c>
      <c r="CX486" t="s">
        <v>397</v>
      </c>
      <c r="CY486" s="25" t="s">
        <v>397</v>
      </c>
    </row>
    <row r="487" spans="1:103" x14ac:dyDescent="0.25">
      <c r="A487">
        <v>489</v>
      </c>
      <c r="B487">
        <v>58</v>
      </c>
      <c r="C487" s="25" t="s">
        <v>25</v>
      </c>
      <c r="D487" s="12">
        <v>6.5</v>
      </c>
      <c r="E487" s="14"/>
      <c r="F487" s="7" t="str">
        <f t="shared" si="76"/>
        <v>X</v>
      </c>
      <c r="G487" s="7">
        <f t="shared" si="77"/>
        <v>6.5</v>
      </c>
      <c r="H487" s="16">
        <f t="shared" si="78"/>
        <v>6.5</v>
      </c>
      <c r="I487" s="11" t="str">
        <f t="shared" si="79"/>
        <v>X</v>
      </c>
      <c r="J487" s="39" t="str">
        <f t="shared" si="80"/>
        <v>X</v>
      </c>
      <c r="K487" s="39" t="str">
        <f t="shared" si="73"/>
        <v>X</v>
      </c>
      <c r="L487" s="39" t="str">
        <f t="shared" si="74"/>
        <v>X</v>
      </c>
      <c r="M487" s="39" t="str">
        <f t="shared" si="81"/>
        <v>X</v>
      </c>
      <c r="N487" s="42">
        <v>1</v>
      </c>
      <c r="O487" s="8">
        <v>0</v>
      </c>
      <c r="P487" s="9">
        <v>0</v>
      </c>
      <c r="Q487" s="9">
        <v>0</v>
      </c>
      <c r="R487" s="8">
        <v>0</v>
      </c>
      <c r="S487" s="9">
        <v>0</v>
      </c>
      <c r="T487" s="9">
        <v>0</v>
      </c>
      <c r="U487" s="8">
        <v>0</v>
      </c>
      <c r="V487" s="9">
        <v>0</v>
      </c>
      <c r="W487" s="9">
        <v>0</v>
      </c>
      <c r="X487" s="9">
        <v>0</v>
      </c>
      <c r="Y487" s="8">
        <v>0</v>
      </c>
      <c r="Z487" s="9">
        <v>0</v>
      </c>
      <c r="AA487" s="8"/>
      <c r="AC487" s="8"/>
      <c r="AJ487" s="9">
        <f t="shared" si="82"/>
        <v>-1</v>
      </c>
      <c r="AK487" s="7">
        <v>9.5</v>
      </c>
      <c r="AO487" s="8"/>
      <c r="AQ487" s="31"/>
      <c r="AT487" s="31"/>
      <c r="AU487" s="21">
        <v>2008</v>
      </c>
      <c r="AV487" s="23">
        <f t="shared" si="75"/>
        <v>3.3027637084729817</v>
      </c>
      <c r="BB487" s="18"/>
      <c r="BD487" s="54"/>
      <c r="BF487" s="18"/>
      <c r="BH487" s="18"/>
      <c r="BJ487" s="18"/>
      <c r="BK487" s="18" t="s">
        <v>21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 s="18">
        <v>0</v>
      </c>
      <c r="BS487">
        <v>1</v>
      </c>
      <c r="BT487">
        <v>0</v>
      </c>
      <c r="BU487" s="18">
        <v>0</v>
      </c>
      <c r="BV487" t="s">
        <v>397</v>
      </c>
      <c r="BW487" t="s">
        <v>397</v>
      </c>
      <c r="CB487" s="18"/>
      <c r="CD487" s="18"/>
      <c r="CE487" s="18"/>
      <c r="CH487" s="18"/>
      <c r="CJ487" s="18"/>
      <c r="CU487" s="18"/>
      <c r="CV487" t="s">
        <v>397</v>
      </c>
      <c r="CW487" t="s">
        <v>397</v>
      </c>
      <c r="CX487" t="s">
        <v>397</v>
      </c>
      <c r="CY487" s="25" t="s">
        <v>397</v>
      </c>
    </row>
    <row r="488" spans="1:103" x14ac:dyDescent="0.25">
      <c r="A488">
        <v>490</v>
      </c>
      <c r="B488">
        <v>59</v>
      </c>
      <c r="C488" s="25" t="s">
        <v>196</v>
      </c>
      <c r="D488" s="12">
        <v>28</v>
      </c>
      <c r="E488" s="14"/>
      <c r="F488" s="7" t="str">
        <f t="shared" si="76"/>
        <v>X</v>
      </c>
      <c r="G488" s="7">
        <f t="shared" si="77"/>
        <v>28</v>
      </c>
      <c r="H488" s="16">
        <f t="shared" si="78"/>
        <v>28</v>
      </c>
      <c r="I488" s="11" t="str">
        <f t="shared" si="79"/>
        <v>X</v>
      </c>
      <c r="J488" s="39" t="str">
        <f t="shared" si="80"/>
        <v>X</v>
      </c>
      <c r="K488" s="39" t="str">
        <f t="shared" si="73"/>
        <v>X</v>
      </c>
      <c r="L488" s="39" t="str">
        <f t="shared" si="74"/>
        <v>X</v>
      </c>
      <c r="M488" s="39" t="str">
        <f t="shared" si="81"/>
        <v>X</v>
      </c>
      <c r="N488" s="42">
        <v>1</v>
      </c>
      <c r="O488" s="8">
        <v>0</v>
      </c>
      <c r="P488" s="9">
        <v>0</v>
      </c>
      <c r="Q488" s="9">
        <v>0</v>
      </c>
      <c r="R488" s="8">
        <v>0</v>
      </c>
      <c r="S488" s="9">
        <v>0</v>
      </c>
      <c r="T488" s="9">
        <v>0</v>
      </c>
      <c r="U488" s="8">
        <v>0</v>
      </c>
      <c r="V488" s="9">
        <v>0</v>
      </c>
      <c r="W488" s="9">
        <v>0</v>
      </c>
      <c r="X488" s="9">
        <v>0</v>
      </c>
      <c r="Y488" s="8">
        <v>0</v>
      </c>
      <c r="Z488" s="9">
        <v>0</v>
      </c>
      <c r="AA488" s="8"/>
      <c r="AC488" s="8"/>
      <c r="AJ488" s="9">
        <f t="shared" si="82"/>
        <v>-1</v>
      </c>
      <c r="AK488" s="7">
        <v>5.9</v>
      </c>
      <c r="AO488" s="8"/>
      <c r="AQ488" s="31"/>
      <c r="AT488" s="31"/>
      <c r="AU488" s="21">
        <v>2003</v>
      </c>
      <c r="AV488" s="23">
        <f t="shared" si="75"/>
        <v>3.3016809492935764</v>
      </c>
      <c r="BB488" s="18"/>
      <c r="BD488" s="54"/>
      <c r="BF488" s="18"/>
      <c r="BH488" s="18"/>
      <c r="BJ488" s="18"/>
      <c r="BK488" s="18" t="s">
        <v>195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 s="18">
        <v>1</v>
      </c>
      <c r="BS488">
        <v>0</v>
      </c>
      <c r="BT488">
        <v>1</v>
      </c>
      <c r="BU488" s="18">
        <v>0</v>
      </c>
      <c r="BV488" t="s">
        <v>397</v>
      </c>
      <c r="BW488" t="s">
        <v>397</v>
      </c>
      <c r="CB488" s="18"/>
      <c r="CD488" s="18"/>
      <c r="CE488" s="18"/>
      <c r="CH488" s="18"/>
      <c r="CJ488" s="18"/>
      <c r="CU488" s="18"/>
      <c r="CV488" t="s">
        <v>397</v>
      </c>
      <c r="CW488" t="s">
        <v>397</v>
      </c>
      <c r="CX488" t="s">
        <v>397</v>
      </c>
      <c r="CY488" s="25" t="s">
        <v>397</v>
      </c>
    </row>
    <row r="489" spans="1:103" x14ac:dyDescent="0.25">
      <c r="A489">
        <v>491</v>
      </c>
      <c r="B489">
        <v>61</v>
      </c>
      <c r="C489" s="25" t="s">
        <v>302</v>
      </c>
      <c r="D489" s="12">
        <v>9.1</v>
      </c>
      <c r="E489" s="14"/>
      <c r="F489" s="7" t="str">
        <f t="shared" si="76"/>
        <v>X</v>
      </c>
      <c r="G489" s="7">
        <f t="shared" si="77"/>
        <v>9.1</v>
      </c>
      <c r="H489" s="16">
        <f t="shared" si="78"/>
        <v>9.1</v>
      </c>
      <c r="I489" s="11" t="str">
        <f t="shared" si="79"/>
        <v>X</v>
      </c>
      <c r="J489" s="39" t="str">
        <f t="shared" si="80"/>
        <v>X</v>
      </c>
      <c r="K489" s="39" t="str">
        <f t="shared" si="73"/>
        <v>X</v>
      </c>
      <c r="L489" s="39" t="str">
        <f t="shared" si="74"/>
        <v>X</v>
      </c>
      <c r="M489" s="39" t="str">
        <f t="shared" si="81"/>
        <v>X</v>
      </c>
      <c r="N489" s="42">
        <v>1</v>
      </c>
      <c r="O489" s="8">
        <v>0</v>
      </c>
      <c r="P489" s="9">
        <v>0</v>
      </c>
      <c r="Q489" s="9">
        <v>0</v>
      </c>
      <c r="R489" s="8">
        <v>0</v>
      </c>
      <c r="S489" s="9">
        <v>0</v>
      </c>
      <c r="T489" s="9">
        <v>0</v>
      </c>
      <c r="U489" s="8">
        <v>0</v>
      </c>
      <c r="V489" s="9">
        <v>0</v>
      </c>
      <c r="W489" s="9">
        <v>0</v>
      </c>
      <c r="X489" s="9">
        <v>0</v>
      </c>
      <c r="Y489" s="8">
        <v>0</v>
      </c>
      <c r="Z489" s="9">
        <v>0</v>
      </c>
      <c r="AA489" s="8"/>
      <c r="AC489" s="8"/>
      <c r="AJ489" s="9">
        <f t="shared" si="82"/>
        <v>-1</v>
      </c>
      <c r="AK489" s="7">
        <v>7.4</v>
      </c>
      <c r="AO489" s="8"/>
      <c r="AQ489" s="31"/>
      <c r="AT489" s="31"/>
      <c r="AU489" s="21">
        <v>2003</v>
      </c>
      <c r="AV489" s="23">
        <f t="shared" si="75"/>
        <v>3.3016809492935764</v>
      </c>
      <c r="BB489" s="18"/>
      <c r="BD489" s="54"/>
      <c r="BF489" s="18"/>
      <c r="BH489" s="18"/>
      <c r="BJ489" s="18"/>
      <c r="BK489" s="18" t="s">
        <v>299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 s="18">
        <v>0</v>
      </c>
      <c r="BS489">
        <v>1</v>
      </c>
      <c r="BT489">
        <v>0</v>
      </c>
      <c r="BU489" s="18">
        <v>0</v>
      </c>
      <c r="BV489" t="s">
        <v>397</v>
      </c>
      <c r="BW489" t="s">
        <v>397</v>
      </c>
      <c r="CB489" s="18"/>
      <c r="CD489" s="18"/>
      <c r="CE489" s="18"/>
      <c r="CH489" s="18"/>
      <c r="CJ489" s="18"/>
      <c r="CU489" s="18"/>
      <c r="CV489" t="s">
        <v>397</v>
      </c>
      <c r="CW489" t="s">
        <v>397</v>
      </c>
      <c r="CX489" t="s">
        <v>397</v>
      </c>
      <c r="CY489" s="25" t="s">
        <v>397</v>
      </c>
    </row>
    <row r="490" spans="1:103" x14ac:dyDescent="0.25">
      <c r="A490">
        <v>492</v>
      </c>
      <c r="B490">
        <v>61</v>
      </c>
      <c r="C490" s="25" t="s">
        <v>302</v>
      </c>
      <c r="D490" s="12">
        <v>7.4</v>
      </c>
      <c r="E490" s="14"/>
      <c r="F490" s="7" t="str">
        <f t="shared" si="76"/>
        <v>X</v>
      </c>
      <c r="G490" s="7">
        <f t="shared" si="77"/>
        <v>7.4</v>
      </c>
      <c r="H490" s="16">
        <f t="shared" si="78"/>
        <v>7.4</v>
      </c>
      <c r="I490" s="11" t="str">
        <f t="shared" si="79"/>
        <v>X</v>
      </c>
      <c r="J490" s="39" t="str">
        <f t="shared" si="80"/>
        <v>X</v>
      </c>
      <c r="K490" s="39" t="str">
        <f t="shared" si="73"/>
        <v>X</v>
      </c>
      <c r="L490" s="39" t="str">
        <f t="shared" si="74"/>
        <v>X</v>
      </c>
      <c r="M490" s="39" t="str">
        <f t="shared" si="81"/>
        <v>X</v>
      </c>
      <c r="N490" s="42">
        <v>1</v>
      </c>
      <c r="O490" s="8">
        <v>0</v>
      </c>
      <c r="P490" s="9">
        <v>0</v>
      </c>
      <c r="Q490" s="9">
        <v>0</v>
      </c>
      <c r="R490" s="8">
        <v>0</v>
      </c>
      <c r="S490" s="9">
        <v>0</v>
      </c>
      <c r="T490" s="9">
        <v>0</v>
      </c>
      <c r="U490" s="8">
        <v>0</v>
      </c>
      <c r="V490" s="9">
        <v>0</v>
      </c>
      <c r="W490" s="9">
        <v>0</v>
      </c>
      <c r="X490" s="9">
        <v>0</v>
      </c>
      <c r="Y490" s="8">
        <v>0</v>
      </c>
      <c r="Z490" s="9">
        <v>0</v>
      </c>
      <c r="AA490" s="8"/>
      <c r="AC490" s="8"/>
      <c r="AJ490" s="9">
        <f t="shared" si="82"/>
        <v>-1</v>
      </c>
      <c r="AK490" s="7">
        <v>7.6</v>
      </c>
      <c r="AO490" s="8"/>
      <c r="AQ490" s="31"/>
      <c r="AT490" s="31"/>
      <c r="AU490" s="21">
        <v>2007</v>
      </c>
      <c r="AV490" s="23">
        <f t="shared" si="75"/>
        <v>3.3025473724874854</v>
      </c>
      <c r="BB490" s="18"/>
      <c r="BD490" s="54"/>
      <c r="BF490" s="18"/>
      <c r="BH490" s="18"/>
      <c r="BJ490" s="18"/>
      <c r="BK490" s="18" t="s">
        <v>299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 s="18">
        <v>0</v>
      </c>
      <c r="BS490">
        <v>1</v>
      </c>
      <c r="BT490">
        <v>0</v>
      </c>
      <c r="BU490" s="18">
        <v>0</v>
      </c>
      <c r="BV490" t="s">
        <v>397</v>
      </c>
      <c r="BW490" t="s">
        <v>397</v>
      </c>
      <c r="CB490" s="18"/>
      <c r="CD490" s="18"/>
      <c r="CE490" s="18"/>
      <c r="CH490" s="18"/>
      <c r="CJ490" s="18"/>
      <c r="CU490" s="18"/>
      <c r="CV490" t="s">
        <v>397</v>
      </c>
      <c r="CW490" t="s">
        <v>397</v>
      </c>
      <c r="CX490" t="s">
        <v>397</v>
      </c>
      <c r="CY490" s="25" t="s">
        <v>397</v>
      </c>
    </row>
    <row r="491" spans="1:103" x14ac:dyDescent="0.25">
      <c r="A491">
        <v>493</v>
      </c>
      <c r="B491">
        <v>61</v>
      </c>
      <c r="C491" s="25" t="s">
        <v>302</v>
      </c>
      <c r="D491" s="12">
        <v>6.4</v>
      </c>
      <c r="E491" s="14"/>
      <c r="F491" s="7" t="str">
        <f t="shared" si="76"/>
        <v>X</v>
      </c>
      <c r="G491" s="7">
        <f t="shared" si="77"/>
        <v>6.4</v>
      </c>
      <c r="H491" s="16">
        <f t="shared" si="78"/>
        <v>6.4</v>
      </c>
      <c r="I491" s="11" t="str">
        <f t="shared" si="79"/>
        <v>X</v>
      </c>
      <c r="J491" s="39" t="str">
        <f t="shared" si="80"/>
        <v>X</v>
      </c>
      <c r="K491" s="39" t="str">
        <f t="shared" si="73"/>
        <v>X</v>
      </c>
      <c r="L491" s="39" t="str">
        <f t="shared" si="74"/>
        <v>X</v>
      </c>
      <c r="M491" s="39" t="str">
        <f t="shared" si="81"/>
        <v>X</v>
      </c>
      <c r="N491" s="42">
        <v>1</v>
      </c>
      <c r="O491" s="8">
        <v>0</v>
      </c>
      <c r="P491" s="9">
        <v>0</v>
      </c>
      <c r="Q491" s="9">
        <v>0</v>
      </c>
      <c r="R491" s="8">
        <v>0</v>
      </c>
      <c r="S491" s="9">
        <v>0</v>
      </c>
      <c r="T491" s="9">
        <v>0</v>
      </c>
      <c r="U491" s="8">
        <v>0</v>
      </c>
      <c r="V491" s="9">
        <v>0</v>
      </c>
      <c r="W491" s="9">
        <v>0</v>
      </c>
      <c r="X491" s="9">
        <v>0</v>
      </c>
      <c r="Y491" s="8">
        <v>0</v>
      </c>
      <c r="Z491" s="9">
        <v>0</v>
      </c>
      <c r="AA491" s="8"/>
      <c r="AC491" s="8"/>
      <c r="AJ491" s="9">
        <f t="shared" si="82"/>
        <v>-1</v>
      </c>
      <c r="AK491" s="7">
        <v>7</v>
      </c>
      <c r="AO491" s="8"/>
      <c r="AQ491" s="31"/>
      <c r="AT491" s="31"/>
      <c r="AU491" s="21">
        <v>2008</v>
      </c>
      <c r="AV491" s="23">
        <f t="shared" si="75"/>
        <v>3.3027637084729817</v>
      </c>
      <c r="BB491" s="18"/>
      <c r="BD491" s="54"/>
      <c r="BF491" s="18"/>
      <c r="BH491" s="18"/>
      <c r="BJ491" s="18"/>
      <c r="BK491" s="18" t="s">
        <v>299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 s="18">
        <v>0</v>
      </c>
      <c r="BS491">
        <v>1</v>
      </c>
      <c r="BT491">
        <v>0</v>
      </c>
      <c r="BU491" s="18">
        <v>0</v>
      </c>
      <c r="BV491" t="s">
        <v>397</v>
      </c>
      <c r="BW491" t="s">
        <v>397</v>
      </c>
      <c r="CB491" s="18"/>
      <c r="CD491" s="18"/>
      <c r="CE491" s="18"/>
      <c r="CH491" s="18"/>
      <c r="CJ491" s="18"/>
      <c r="CU491" s="18"/>
      <c r="CV491" t="s">
        <v>397</v>
      </c>
      <c r="CW491" t="s">
        <v>397</v>
      </c>
      <c r="CX491" t="s">
        <v>397</v>
      </c>
      <c r="CY491" s="25" t="s">
        <v>397</v>
      </c>
    </row>
    <row r="492" spans="1:103" x14ac:dyDescent="0.25">
      <c r="A492">
        <v>494</v>
      </c>
      <c r="B492">
        <v>62</v>
      </c>
      <c r="C492" s="25" t="s">
        <v>244</v>
      </c>
      <c r="D492" s="12">
        <v>2.8</v>
      </c>
      <c r="E492" s="14"/>
      <c r="F492" s="7" t="str">
        <f t="shared" si="76"/>
        <v>X</v>
      </c>
      <c r="G492" s="7">
        <f t="shared" si="77"/>
        <v>2.8</v>
      </c>
      <c r="H492" s="16">
        <f t="shared" si="78"/>
        <v>2.8</v>
      </c>
      <c r="I492" s="11" t="str">
        <f t="shared" si="79"/>
        <v>X</v>
      </c>
      <c r="J492" s="39" t="str">
        <f t="shared" si="80"/>
        <v>X</v>
      </c>
      <c r="K492" s="39" t="str">
        <f t="shared" si="73"/>
        <v>X</v>
      </c>
      <c r="L492" s="39" t="str">
        <f t="shared" si="74"/>
        <v>X</v>
      </c>
      <c r="M492" s="39" t="str">
        <f t="shared" si="81"/>
        <v>X</v>
      </c>
      <c r="N492" s="42">
        <v>1</v>
      </c>
      <c r="O492" s="8">
        <v>0</v>
      </c>
      <c r="P492" s="9">
        <v>0</v>
      </c>
      <c r="Q492" s="9">
        <v>0</v>
      </c>
      <c r="R492" s="8">
        <v>0</v>
      </c>
      <c r="S492" s="9">
        <v>0</v>
      </c>
      <c r="T492" s="9">
        <v>0</v>
      </c>
      <c r="U492" s="8">
        <v>0</v>
      </c>
      <c r="V492" s="9">
        <v>0</v>
      </c>
      <c r="W492" s="9">
        <v>0</v>
      </c>
      <c r="X492" s="9">
        <v>0</v>
      </c>
      <c r="Y492" s="8">
        <v>0</v>
      </c>
      <c r="Z492" s="9">
        <v>0</v>
      </c>
      <c r="AA492" s="8"/>
      <c r="AC492" s="8"/>
      <c r="AJ492" s="9">
        <f t="shared" si="82"/>
        <v>-1</v>
      </c>
      <c r="AK492" s="7">
        <v>8.6</v>
      </c>
      <c r="AO492" s="8"/>
      <c r="AQ492" s="31"/>
      <c r="AT492" s="31"/>
      <c r="AU492" s="21">
        <v>1985</v>
      </c>
      <c r="AV492" s="23">
        <f t="shared" si="75"/>
        <v>3.2977605110991339</v>
      </c>
      <c r="BB492" s="18"/>
      <c r="BD492" s="54"/>
      <c r="BF492" s="18"/>
      <c r="BH492" s="18"/>
      <c r="BJ492" s="18"/>
      <c r="BK492" s="18" t="s">
        <v>243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 s="18">
        <v>0</v>
      </c>
      <c r="BS492">
        <v>1</v>
      </c>
      <c r="BT492">
        <v>0</v>
      </c>
      <c r="BU492" s="18">
        <v>0</v>
      </c>
      <c r="BV492" t="s">
        <v>397</v>
      </c>
      <c r="BW492" t="s">
        <v>397</v>
      </c>
      <c r="CB492" s="18"/>
      <c r="CD492" s="18"/>
      <c r="CE492" s="18"/>
      <c r="CH492" s="18"/>
      <c r="CJ492" s="18"/>
      <c r="CU492" s="18"/>
      <c r="CV492" t="s">
        <v>397</v>
      </c>
      <c r="CW492" t="s">
        <v>397</v>
      </c>
      <c r="CX492" t="s">
        <v>397</v>
      </c>
      <c r="CY492" s="25" t="s">
        <v>397</v>
      </c>
    </row>
    <row r="493" spans="1:103" x14ac:dyDescent="0.25">
      <c r="A493">
        <v>495</v>
      </c>
      <c r="B493">
        <v>62</v>
      </c>
      <c r="C493" s="25" t="s">
        <v>244</v>
      </c>
      <c r="D493" s="12">
        <v>3.9</v>
      </c>
      <c r="E493" s="14"/>
      <c r="F493" s="7" t="str">
        <f t="shared" si="76"/>
        <v>X</v>
      </c>
      <c r="G493" s="7">
        <f t="shared" si="77"/>
        <v>3.9</v>
      </c>
      <c r="H493" s="16">
        <f t="shared" si="78"/>
        <v>3.9</v>
      </c>
      <c r="I493" s="11" t="str">
        <f t="shared" si="79"/>
        <v>X</v>
      </c>
      <c r="J493" s="39" t="str">
        <f t="shared" si="80"/>
        <v>X</v>
      </c>
      <c r="K493" s="39" t="str">
        <f t="shared" si="73"/>
        <v>X</v>
      </c>
      <c r="L493" s="39" t="str">
        <f t="shared" si="74"/>
        <v>X</v>
      </c>
      <c r="M493" s="39" t="str">
        <f t="shared" si="81"/>
        <v>X</v>
      </c>
      <c r="N493" s="42">
        <v>1</v>
      </c>
      <c r="O493" s="8">
        <v>0</v>
      </c>
      <c r="P493" s="9">
        <v>0</v>
      </c>
      <c r="Q493" s="9">
        <v>0</v>
      </c>
      <c r="R493" s="8">
        <v>0</v>
      </c>
      <c r="S493" s="9">
        <v>0</v>
      </c>
      <c r="T493" s="9">
        <v>0</v>
      </c>
      <c r="U493" s="8">
        <v>0</v>
      </c>
      <c r="V493" s="9">
        <v>0</v>
      </c>
      <c r="W493" s="9">
        <v>0</v>
      </c>
      <c r="X493" s="9">
        <v>0</v>
      </c>
      <c r="Y493" s="8">
        <v>0</v>
      </c>
      <c r="Z493" s="9">
        <v>0</v>
      </c>
      <c r="AA493" s="8"/>
      <c r="AC493" s="8"/>
      <c r="AJ493" s="9">
        <f t="shared" si="82"/>
        <v>-1</v>
      </c>
      <c r="AK493" s="7">
        <v>9.5</v>
      </c>
      <c r="AO493" s="8"/>
      <c r="AQ493" s="31"/>
      <c r="AT493" s="31"/>
      <c r="AU493" s="21">
        <v>1990</v>
      </c>
      <c r="AV493" s="23">
        <f t="shared" si="75"/>
        <v>3.2988530764097068</v>
      </c>
      <c r="BB493" s="18"/>
      <c r="BD493" s="54"/>
      <c r="BF493" s="18"/>
      <c r="BH493" s="18"/>
      <c r="BJ493" s="18"/>
      <c r="BK493" s="18" t="s">
        <v>243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 s="18">
        <v>0</v>
      </c>
      <c r="BS493">
        <v>1</v>
      </c>
      <c r="BT493">
        <v>0</v>
      </c>
      <c r="BU493" s="18">
        <v>0</v>
      </c>
      <c r="BV493" t="s">
        <v>397</v>
      </c>
      <c r="BW493" t="s">
        <v>397</v>
      </c>
      <c r="CB493" s="18"/>
      <c r="CD493" s="18"/>
      <c r="CE493" s="18"/>
      <c r="CH493" s="18"/>
      <c r="CJ493" s="18"/>
      <c r="CU493" s="18"/>
      <c r="CV493" t="s">
        <v>397</v>
      </c>
      <c r="CW493" t="s">
        <v>397</v>
      </c>
      <c r="CX493" t="s">
        <v>397</v>
      </c>
      <c r="CY493" s="25" t="s">
        <v>397</v>
      </c>
    </row>
    <row r="494" spans="1:103" x14ac:dyDescent="0.25">
      <c r="A494">
        <v>496</v>
      </c>
      <c r="B494">
        <v>62</v>
      </c>
      <c r="C494" s="25" t="s">
        <v>244</v>
      </c>
      <c r="D494" s="12">
        <v>9.1999999999999993</v>
      </c>
      <c r="E494" s="14"/>
      <c r="F494" s="7" t="str">
        <f t="shared" si="76"/>
        <v>X</v>
      </c>
      <c r="G494" s="7">
        <f t="shared" si="77"/>
        <v>9.1999999999999993</v>
      </c>
      <c r="H494" s="16">
        <f t="shared" si="78"/>
        <v>9.1999999999999993</v>
      </c>
      <c r="I494" s="11" t="str">
        <f t="shared" si="79"/>
        <v>X</v>
      </c>
      <c r="J494" s="39" t="str">
        <f t="shared" si="80"/>
        <v>X</v>
      </c>
      <c r="K494" s="39" t="str">
        <f t="shared" si="73"/>
        <v>X</v>
      </c>
      <c r="L494" s="39" t="str">
        <f t="shared" si="74"/>
        <v>X</v>
      </c>
      <c r="M494" s="39" t="str">
        <f t="shared" si="81"/>
        <v>X</v>
      </c>
      <c r="N494" s="42">
        <v>1</v>
      </c>
      <c r="O494" s="8">
        <v>0</v>
      </c>
      <c r="P494" s="9">
        <v>0</v>
      </c>
      <c r="Q494" s="9">
        <v>0</v>
      </c>
      <c r="R494" s="8">
        <v>0</v>
      </c>
      <c r="S494" s="9">
        <v>0</v>
      </c>
      <c r="T494" s="9">
        <v>0</v>
      </c>
      <c r="U494" s="8">
        <v>0</v>
      </c>
      <c r="V494" s="9">
        <v>0</v>
      </c>
      <c r="W494" s="9">
        <v>0</v>
      </c>
      <c r="X494" s="9">
        <v>0</v>
      </c>
      <c r="Y494" s="8">
        <v>0</v>
      </c>
      <c r="Z494" s="9">
        <v>0</v>
      </c>
      <c r="AA494" s="8"/>
      <c r="AC494" s="8"/>
      <c r="AJ494" s="9">
        <f t="shared" si="82"/>
        <v>-1</v>
      </c>
      <c r="AK494" s="7">
        <v>11.1</v>
      </c>
      <c r="AO494" s="8"/>
      <c r="AQ494" s="31"/>
      <c r="AT494" s="31"/>
      <c r="AU494" s="21">
        <v>2002</v>
      </c>
      <c r="AV494" s="23">
        <f t="shared" si="75"/>
        <v>3.3014640731433</v>
      </c>
      <c r="BB494" s="18"/>
      <c r="BD494" s="54"/>
      <c r="BF494" s="18"/>
      <c r="BH494" s="18"/>
      <c r="BJ494" s="18"/>
      <c r="BK494" s="18" t="s">
        <v>243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 s="18">
        <v>0</v>
      </c>
      <c r="BS494">
        <v>1</v>
      </c>
      <c r="BT494">
        <v>0</v>
      </c>
      <c r="BU494" s="18">
        <v>0</v>
      </c>
      <c r="BV494" t="s">
        <v>397</v>
      </c>
      <c r="BW494" t="s">
        <v>397</v>
      </c>
      <c r="CB494" s="18"/>
      <c r="CD494" s="18"/>
      <c r="CE494" s="18"/>
      <c r="CH494" s="18"/>
      <c r="CJ494" s="18"/>
      <c r="CU494" s="18"/>
      <c r="CV494" t="s">
        <v>397</v>
      </c>
      <c r="CW494" t="s">
        <v>397</v>
      </c>
      <c r="CX494" t="s">
        <v>397</v>
      </c>
      <c r="CY494" s="25" t="s">
        <v>397</v>
      </c>
    </row>
    <row r="495" spans="1:103" x14ac:dyDescent="0.25">
      <c r="A495">
        <v>497</v>
      </c>
      <c r="B495">
        <v>62</v>
      </c>
      <c r="C495" s="25" t="s">
        <v>244</v>
      </c>
      <c r="D495" s="12">
        <v>3.4</v>
      </c>
      <c r="E495" s="14"/>
      <c r="F495" s="7" t="str">
        <f t="shared" si="76"/>
        <v>X</v>
      </c>
      <c r="G495" s="7">
        <f t="shared" si="77"/>
        <v>3.4</v>
      </c>
      <c r="H495" s="16">
        <f t="shared" si="78"/>
        <v>3.4</v>
      </c>
      <c r="I495" s="11" t="str">
        <f t="shared" si="79"/>
        <v>X</v>
      </c>
      <c r="J495" s="39" t="str">
        <f t="shared" si="80"/>
        <v>X</v>
      </c>
      <c r="K495" s="39" t="str">
        <f t="shared" si="73"/>
        <v>X</v>
      </c>
      <c r="L495" s="39" t="str">
        <f t="shared" si="74"/>
        <v>X</v>
      </c>
      <c r="M495" s="39" t="str">
        <f t="shared" si="81"/>
        <v>X</v>
      </c>
      <c r="N495" s="42">
        <v>1</v>
      </c>
      <c r="O495" s="8">
        <v>0</v>
      </c>
      <c r="P495" s="9">
        <v>0</v>
      </c>
      <c r="Q495" s="9">
        <v>0</v>
      </c>
      <c r="R495" s="8">
        <v>0</v>
      </c>
      <c r="S495" s="9">
        <v>0</v>
      </c>
      <c r="T495" s="9">
        <v>0</v>
      </c>
      <c r="U495" s="8">
        <v>0</v>
      </c>
      <c r="V495" s="9">
        <v>0</v>
      </c>
      <c r="W495" s="9">
        <v>0</v>
      </c>
      <c r="X495" s="9">
        <v>0</v>
      </c>
      <c r="Y495" s="8">
        <v>0</v>
      </c>
      <c r="Z495" s="9">
        <v>0</v>
      </c>
      <c r="AA495" s="8"/>
      <c r="AC495" s="8"/>
      <c r="AJ495" s="9">
        <f t="shared" si="82"/>
        <v>-1</v>
      </c>
      <c r="AK495" s="7">
        <v>8.8000000000000007</v>
      </c>
      <c r="AO495" s="8"/>
      <c r="AQ495" s="31"/>
      <c r="AT495" s="31"/>
      <c r="AU495" s="21">
        <v>1986</v>
      </c>
      <c r="AV495" s="23">
        <f t="shared" si="75"/>
        <v>3.2979792441593623</v>
      </c>
      <c r="BB495" s="18"/>
      <c r="BD495" s="54"/>
      <c r="BF495" s="18"/>
      <c r="BH495" s="18"/>
      <c r="BJ495" s="18"/>
      <c r="BK495" s="18" t="s">
        <v>291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 s="18">
        <v>0</v>
      </c>
      <c r="BS495">
        <v>0</v>
      </c>
      <c r="BT495">
        <v>1</v>
      </c>
      <c r="BU495" s="18">
        <v>0</v>
      </c>
      <c r="BV495" t="s">
        <v>397</v>
      </c>
      <c r="BW495" t="s">
        <v>397</v>
      </c>
      <c r="CB495" s="18"/>
      <c r="CD495" s="18"/>
      <c r="CE495" s="18"/>
      <c r="CH495" s="18"/>
      <c r="CJ495" s="18"/>
      <c r="CU495" s="18"/>
      <c r="CV495" t="s">
        <v>397</v>
      </c>
      <c r="CW495" t="s">
        <v>397</v>
      </c>
      <c r="CX495" t="s">
        <v>397</v>
      </c>
      <c r="CY495" s="25" t="s">
        <v>397</v>
      </c>
    </row>
    <row r="496" spans="1:103" x14ac:dyDescent="0.25">
      <c r="A496">
        <v>498</v>
      </c>
      <c r="B496">
        <v>62</v>
      </c>
      <c r="C496" s="25" t="s">
        <v>244</v>
      </c>
      <c r="D496" s="12">
        <v>3.9</v>
      </c>
      <c r="E496" s="14"/>
      <c r="F496" s="7" t="str">
        <f t="shared" si="76"/>
        <v>X</v>
      </c>
      <c r="G496" s="7">
        <f t="shared" si="77"/>
        <v>3.9</v>
      </c>
      <c r="H496" s="16">
        <f t="shared" si="78"/>
        <v>3.9</v>
      </c>
      <c r="I496" s="11" t="str">
        <f t="shared" si="79"/>
        <v>X</v>
      </c>
      <c r="J496" s="39" t="str">
        <f t="shared" si="80"/>
        <v>X</v>
      </c>
      <c r="K496" s="39" t="str">
        <f t="shared" si="73"/>
        <v>X</v>
      </c>
      <c r="L496" s="39" t="str">
        <f t="shared" si="74"/>
        <v>X</v>
      </c>
      <c r="M496" s="39" t="str">
        <f t="shared" si="81"/>
        <v>X</v>
      </c>
      <c r="N496" s="42">
        <v>1</v>
      </c>
      <c r="O496" s="8">
        <v>0</v>
      </c>
      <c r="P496" s="9">
        <v>0</v>
      </c>
      <c r="Q496" s="9">
        <v>0</v>
      </c>
      <c r="R496" s="8">
        <v>0</v>
      </c>
      <c r="S496" s="9">
        <v>0</v>
      </c>
      <c r="T496" s="9">
        <v>0</v>
      </c>
      <c r="U496" s="8">
        <v>0</v>
      </c>
      <c r="V496" s="9">
        <v>0</v>
      </c>
      <c r="W496" s="9">
        <v>0</v>
      </c>
      <c r="X496" s="9">
        <v>0</v>
      </c>
      <c r="Y496" s="8">
        <v>0</v>
      </c>
      <c r="Z496" s="9">
        <v>0</v>
      </c>
      <c r="AA496" s="8"/>
      <c r="AC496" s="8"/>
      <c r="AJ496" s="9">
        <f t="shared" si="82"/>
        <v>-1</v>
      </c>
      <c r="AK496" s="7">
        <v>9.5</v>
      </c>
      <c r="AO496" s="8"/>
      <c r="AQ496" s="31"/>
      <c r="AT496" s="31"/>
      <c r="AU496" s="21">
        <v>1991</v>
      </c>
      <c r="AV496" s="23">
        <f t="shared" si="75"/>
        <v>3.2990712600274095</v>
      </c>
      <c r="BB496" s="18"/>
      <c r="BD496" s="54"/>
      <c r="BF496" s="18"/>
      <c r="BH496" s="18"/>
      <c r="BJ496" s="18"/>
      <c r="BK496" s="18" t="s">
        <v>291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 s="18">
        <v>0</v>
      </c>
      <c r="BS496">
        <v>0</v>
      </c>
      <c r="BT496">
        <v>1</v>
      </c>
      <c r="BU496" s="18">
        <v>0</v>
      </c>
      <c r="BV496" t="s">
        <v>397</v>
      </c>
      <c r="BW496" t="s">
        <v>397</v>
      </c>
      <c r="CB496" s="18"/>
      <c r="CD496" s="18"/>
      <c r="CE496" s="18"/>
      <c r="CH496" s="18"/>
      <c r="CJ496" s="18"/>
      <c r="CU496" s="18"/>
      <c r="CV496" t="s">
        <v>397</v>
      </c>
      <c r="CW496" t="s">
        <v>397</v>
      </c>
      <c r="CX496" t="s">
        <v>397</v>
      </c>
      <c r="CY496" s="25" t="s">
        <v>397</v>
      </c>
    </row>
    <row r="497" spans="1:103" x14ac:dyDescent="0.25">
      <c r="A497">
        <v>499</v>
      </c>
      <c r="B497">
        <v>62</v>
      </c>
      <c r="C497" s="25" t="s">
        <v>244</v>
      </c>
      <c r="D497" s="12">
        <v>3.7</v>
      </c>
      <c r="E497" s="14"/>
      <c r="F497" s="7" t="str">
        <f t="shared" si="76"/>
        <v>X</v>
      </c>
      <c r="G497" s="7">
        <f t="shared" si="77"/>
        <v>3.7</v>
      </c>
      <c r="H497" s="16">
        <f t="shared" si="78"/>
        <v>3.7</v>
      </c>
      <c r="I497" s="11" t="str">
        <f t="shared" si="79"/>
        <v>X</v>
      </c>
      <c r="J497" s="39" t="str">
        <f t="shared" si="80"/>
        <v>X</v>
      </c>
      <c r="K497" s="39" t="str">
        <f t="shared" si="73"/>
        <v>X</v>
      </c>
      <c r="L497" s="39" t="str">
        <f t="shared" si="74"/>
        <v>X</v>
      </c>
      <c r="M497" s="39" t="str">
        <f t="shared" si="81"/>
        <v>X</v>
      </c>
      <c r="N497" s="42">
        <v>1</v>
      </c>
      <c r="O497" s="8">
        <v>0</v>
      </c>
      <c r="P497" s="9">
        <v>0</v>
      </c>
      <c r="Q497" s="9">
        <v>0</v>
      </c>
      <c r="R497" s="8">
        <v>0</v>
      </c>
      <c r="S497" s="9">
        <v>0</v>
      </c>
      <c r="T497" s="9">
        <v>0</v>
      </c>
      <c r="U497" s="8">
        <v>0</v>
      </c>
      <c r="V497" s="9">
        <v>0</v>
      </c>
      <c r="W497" s="9">
        <v>0</v>
      </c>
      <c r="X497" s="9">
        <v>0</v>
      </c>
      <c r="Y497" s="8">
        <v>0</v>
      </c>
      <c r="Z497" s="9">
        <v>0</v>
      </c>
      <c r="AA497" s="8"/>
      <c r="AC497" s="8"/>
      <c r="AJ497" s="9">
        <f t="shared" si="82"/>
        <v>-1</v>
      </c>
      <c r="AK497" s="7">
        <v>10.199999999999999</v>
      </c>
      <c r="AO497" s="8"/>
      <c r="AQ497" s="31"/>
      <c r="AT497" s="31"/>
      <c r="AU497" s="21">
        <v>1997</v>
      </c>
      <c r="AV497" s="23">
        <f t="shared" si="75"/>
        <v>3.3003780648707024</v>
      </c>
      <c r="BB497" s="18"/>
      <c r="BD497" s="54"/>
      <c r="BF497" s="18"/>
      <c r="BH497" s="18"/>
      <c r="BJ497" s="18"/>
      <c r="BK497" s="18" t="s">
        <v>291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 s="18">
        <v>0</v>
      </c>
      <c r="BS497">
        <v>0</v>
      </c>
      <c r="BT497">
        <v>1</v>
      </c>
      <c r="BU497" s="18">
        <v>0</v>
      </c>
      <c r="BV497" t="s">
        <v>397</v>
      </c>
      <c r="BW497" t="s">
        <v>397</v>
      </c>
      <c r="CB497" s="18"/>
      <c r="CD497" s="18"/>
      <c r="CE497" s="18"/>
      <c r="CH497" s="18"/>
      <c r="CJ497" s="18"/>
      <c r="CU497" s="18"/>
      <c r="CV497" t="s">
        <v>397</v>
      </c>
      <c r="CW497" t="s">
        <v>397</v>
      </c>
      <c r="CX497" t="s">
        <v>397</v>
      </c>
      <c r="CY497" s="25" t="s">
        <v>397</v>
      </c>
    </row>
    <row r="498" spans="1:103" x14ac:dyDescent="0.25">
      <c r="A498">
        <v>500</v>
      </c>
      <c r="B498">
        <v>62</v>
      </c>
      <c r="C498" s="25" t="s">
        <v>244</v>
      </c>
      <c r="D498" s="12">
        <v>3.9</v>
      </c>
      <c r="E498" s="14"/>
      <c r="F498" s="7" t="str">
        <f t="shared" si="76"/>
        <v>X</v>
      </c>
      <c r="G498" s="7">
        <f t="shared" si="77"/>
        <v>3.9</v>
      </c>
      <c r="H498" s="16">
        <f t="shared" si="78"/>
        <v>3.9</v>
      </c>
      <c r="I498" s="11" t="str">
        <f t="shared" si="79"/>
        <v>X</v>
      </c>
      <c r="J498" s="39" t="str">
        <f t="shared" si="80"/>
        <v>X</v>
      </c>
      <c r="K498" s="39" t="str">
        <f t="shared" si="73"/>
        <v>X</v>
      </c>
      <c r="L498" s="39" t="str">
        <f t="shared" si="74"/>
        <v>X</v>
      </c>
      <c r="M498" s="39" t="str">
        <f t="shared" si="81"/>
        <v>X</v>
      </c>
      <c r="N498" s="42">
        <v>1</v>
      </c>
      <c r="O498" s="8">
        <v>0</v>
      </c>
      <c r="P498" s="9">
        <v>0</v>
      </c>
      <c r="Q498" s="9">
        <v>0</v>
      </c>
      <c r="R498" s="8">
        <v>0</v>
      </c>
      <c r="S498" s="9">
        <v>0</v>
      </c>
      <c r="T498" s="9">
        <v>0</v>
      </c>
      <c r="U498" s="8">
        <v>0</v>
      </c>
      <c r="V498" s="9">
        <v>0</v>
      </c>
      <c r="W498" s="9">
        <v>0</v>
      </c>
      <c r="X498" s="9">
        <v>0</v>
      </c>
      <c r="Y498" s="8">
        <v>0</v>
      </c>
      <c r="Z498" s="9">
        <v>0</v>
      </c>
      <c r="AA498" s="8"/>
      <c r="AC498" s="8"/>
      <c r="AJ498" s="9">
        <f t="shared" si="82"/>
        <v>-1</v>
      </c>
      <c r="AK498" s="7">
        <v>10.3</v>
      </c>
      <c r="AO498" s="8"/>
      <c r="AQ498" s="31"/>
      <c r="AT498" s="31"/>
      <c r="AU498" s="21">
        <v>1998</v>
      </c>
      <c r="AV498" s="23">
        <f t="shared" si="75"/>
        <v>3.3005954838899636</v>
      </c>
      <c r="BB498" s="18"/>
      <c r="BD498" s="54"/>
      <c r="BF498" s="18"/>
      <c r="BH498" s="18"/>
      <c r="BJ498" s="18"/>
      <c r="BK498" s="18" t="s">
        <v>291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 s="18">
        <v>0</v>
      </c>
      <c r="BS498">
        <v>0</v>
      </c>
      <c r="BT498">
        <v>1</v>
      </c>
      <c r="BU498" s="18">
        <v>0</v>
      </c>
      <c r="BV498" t="s">
        <v>397</v>
      </c>
      <c r="BW498" t="s">
        <v>397</v>
      </c>
      <c r="CB498" s="18"/>
      <c r="CD498" s="18"/>
      <c r="CE498" s="18"/>
      <c r="CH498" s="18"/>
      <c r="CJ498" s="18"/>
      <c r="CU498" s="18"/>
      <c r="CV498" t="s">
        <v>397</v>
      </c>
      <c r="CW498" t="s">
        <v>397</v>
      </c>
      <c r="CX498" t="s">
        <v>397</v>
      </c>
      <c r="CY498" s="25" t="s">
        <v>397</v>
      </c>
    </row>
    <row r="499" spans="1:103" x14ac:dyDescent="0.25">
      <c r="A499">
        <v>501</v>
      </c>
      <c r="B499">
        <v>62</v>
      </c>
      <c r="C499" s="25" t="s">
        <v>244</v>
      </c>
      <c r="D499" s="12">
        <v>3.7</v>
      </c>
      <c r="E499" s="14"/>
      <c r="F499" s="7" t="str">
        <f t="shared" si="76"/>
        <v>X</v>
      </c>
      <c r="G499" s="7">
        <f t="shared" si="77"/>
        <v>3.7</v>
      </c>
      <c r="H499" s="16">
        <f t="shared" si="78"/>
        <v>3.7</v>
      </c>
      <c r="I499" s="11" t="str">
        <f t="shared" si="79"/>
        <v>X</v>
      </c>
      <c r="J499" s="39" t="str">
        <f t="shared" si="80"/>
        <v>X</v>
      </c>
      <c r="K499" s="39" t="str">
        <f t="shared" ref="K499:K555" si="83">IFERROR(1/J499, "X")</f>
        <v>X</v>
      </c>
      <c r="L499" s="39" t="str">
        <f t="shared" ref="L499:L555" si="84">IFERROR(I499-J499, "X")</f>
        <v>X</v>
      </c>
      <c r="M499" s="39" t="str">
        <f t="shared" si="81"/>
        <v>X</v>
      </c>
      <c r="N499" s="42">
        <v>1</v>
      </c>
      <c r="O499" s="8">
        <v>0</v>
      </c>
      <c r="P499" s="9">
        <v>0</v>
      </c>
      <c r="Q499" s="9">
        <v>0</v>
      </c>
      <c r="R499" s="8">
        <v>0</v>
      </c>
      <c r="S499" s="9">
        <v>0</v>
      </c>
      <c r="T499" s="9">
        <v>0</v>
      </c>
      <c r="U499" s="8">
        <v>0</v>
      </c>
      <c r="V499" s="9">
        <v>0</v>
      </c>
      <c r="W499" s="9">
        <v>0</v>
      </c>
      <c r="X499" s="9">
        <v>0</v>
      </c>
      <c r="Y499" s="8">
        <v>0</v>
      </c>
      <c r="Z499" s="9">
        <v>0</v>
      </c>
      <c r="AA499" s="8"/>
      <c r="AC499" s="8"/>
      <c r="AJ499" s="9">
        <f t="shared" si="82"/>
        <v>-1</v>
      </c>
      <c r="AK499" s="7">
        <v>10.4</v>
      </c>
      <c r="AO499" s="8"/>
      <c r="AQ499" s="31"/>
      <c r="AT499" s="31"/>
      <c r="AU499" s="21">
        <v>2000</v>
      </c>
      <c r="AV499" s="23">
        <f t="shared" ref="AV499:AV555" si="85">LOG(AU499)</f>
        <v>3.3010299956639813</v>
      </c>
      <c r="BB499" s="18"/>
      <c r="BD499" s="54"/>
      <c r="BF499" s="18"/>
      <c r="BH499" s="18"/>
      <c r="BJ499" s="18"/>
      <c r="BK499" s="18" t="s">
        <v>291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 s="18">
        <v>0</v>
      </c>
      <c r="BS499">
        <v>0</v>
      </c>
      <c r="BT499">
        <v>1</v>
      </c>
      <c r="BU499" s="18">
        <v>0</v>
      </c>
      <c r="BV499" t="s">
        <v>397</v>
      </c>
      <c r="BW499" t="s">
        <v>397</v>
      </c>
      <c r="CB499" s="18"/>
      <c r="CD499" s="18"/>
      <c r="CE499" s="18"/>
      <c r="CH499" s="18"/>
      <c r="CJ499" s="18"/>
      <c r="CU499" s="18"/>
      <c r="CV499" t="s">
        <v>397</v>
      </c>
      <c r="CW499" t="s">
        <v>397</v>
      </c>
      <c r="CX499" t="s">
        <v>397</v>
      </c>
      <c r="CY499" s="25" t="s">
        <v>397</v>
      </c>
    </row>
    <row r="500" spans="1:103" x14ac:dyDescent="0.25">
      <c r="A500">
        <v>502</v>
      </c>
      <c r="B500">
        <v>62</v>
      </c>
      <c r="C500" s="25" t="s">
        <v>244</v>
      </c>
      <c r="D500" s="12">
        <v>4.5</v>
      </c>
      <c r="E500" s="14"/>
      <c r="F500" s="7" t="str">
        <f t="shared" si="76"/>
        <v>X</v>
      </c>
      <c r="G500" s="7">
        <f t="shared" si="77"/>
        <v>4.5</v>
      </c>
      <c r="H500" s="16">
        <f t="shared" si="78"/>
        <v>4.5</v>
      </c>
      <c r="I500" s="11" t="str">
        <f t="shared" si="79"/>
        <v>X</v>
      </c>
      <c r="J500" s="39" t="str">
        <f t="shared" si="80"/>
        <v>X</v>
      </c>
      <c r="K500" s="39" t="str">
        <f t="shared" si="83"/>
        <v>X</v>
      </c>
      <c r="L500" s="39" t="str">
        <f t="shared" si="84"/>
        <v>X</v>
      </c>
      <c r="M500" s="39" t="str">
        <f t="shared" si="81"/>
        <v>X</v>
      </c>
      <c r="N500" s="42">
        <v>1</v>
      </c>
      <c r="O500" s="8">
        <v>0</v>
      </c>
      <c r="P500" s="9">
        <v>0</v>
      </c>
      <c r="Q500" s="9">
        <v>0</v>
      </c>
      <c r="R500" s="8">
        <v>0</v>
      </c>
      <c r="S500" s="9">
        <v>0</v>
      </c>
      <c r="T500" s="9">
        <v>0</v>
      </c>
      <c r="U500" s="8">
        <v>0</v>
      </c>
      <c r="V500" s="9">
        <v>0</v>
      </c>
      <c r="W500" s="9">
        <v>0</v>
      </c>
      <c r="X500" s="9">
        <v>0</v>
      </c>
      <c r="Y500" s="8">
        <v>0</v>
      </c>
      <c r="Z500" s="9">
        <v>0</v>
      </c>
      <c r="AA500" s="8"/>
      <c r="AC500" s="8"/>
      <c r="AJ500" s="9">
        <f t="shared" si="82"/>
        <v>-1</v>
      </c>
      <c r="AK500" s="7">
        <v>10.4</v>
      </c>
      <c r="AO500" s="8"/>
      <c r="AQ500" s="31"/>
      <c r="AT500" s="31"/>
      <c r="AU500" s="21">
        <v>2002</v>
      </c>
      <c r="AV500" s="23">
        <f t="shared" si="85"/>
        <v>3.3014640731433</v>
      </c>
      <c r="BB500" s="18"/>
      <c r="BD500" s="54"/>
      <c r="BF500" s="18"/>
      <c r="BH500" s="18"/>
      <c r="BJ500" s="18"/>
      <c r="BK500" s="18" t="s">
        <v>291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 s="18">
        <v>0</v>
      </c>
      <c r="BS500">
        <v>0</v>
      </c>
      <c r="BT500">
        <v>1</v>
      </c>
      <c r="BU500" s="18">
        <v>0</v>
      </c>
      <c r="BV500" t="s">
        <v>397</v>
      </c>
      <c r="BW500" t="s">
        <v>397</v>
      </c>
      <c r="CB500" s="18"/>
      <c r="CD500" s="18"/>
      <c r="CE500" s="18"/>
      <c r="CH500" s="18"/>
      <c r="CJ500" s="18"/>
      <c r="CU500" s="18"/>
      <c r="CV500" t="s">
        <v>397</v>
      </c>
      <c r="CW500" t="s">
        <v>397</v>
      </c>
      <c r="CX500" t="s">
        <v>397</v>
      </c>
      <c r="CY500" s="25" t="s">
        <v>397</v>
      </c>
    </row>
    <row r="501" spans="1:103" x14ac:dyDescent="0.25">
      <c r="A501">
        <v>503</v>
      </c>
      <c r="B501">
        <v>63</v>
      </c>
      <c r="C501" s="25" t="s">
        <v>237</v>
      </c>
      <c r="D501" s="12">
        <v>15.1</v>
      </c>
      <c r="E501" s="14"/>
      <c r="F501" s="7" t="str">
        <f t="shared" si="76"/>
        <v>X</v>
      </c>
      <c r="G501" s="7">
        <f t="shared" si="77"/>
        <v>15.1</v>
      </c>
      <c r="H501" s="16">
        <f t="shared" si="78"/>
        <v>15.1</v>
      </c>
      <c r="I501" s="11" t="str">
        <f t="shared" si="79"/>
        <v>X</v>
      </c>
      <c r="J501" s="39" t="str">
        <f t="shared" si="80"/>
        <v>X</v>
      </c>
      <c r="K501" s="39" t="str">
        <f t="shared" si="83"/>
        <v>X</v>
      </c>
      <c r="L501" s="39" t="str">
        <f t="shared" si="84"/>
        <v>X</v>
      </c>
      <c r="M501" s="39" t="str">
        <f t="shared" si="81"/>
        <v>X</v>
      </c>
      <c r="N501" s="42">
        <v>1</v>
      </c>
      <c r="O501" s="8">
        <v>0</v>
      </c>
      <c r="P501" s="9">
        <v>0</v>
      </c>
      <c r="Q501" s="9">
        <v>0</v>
      </c>
      <c r="R501" s="8">
        <v>0</v>
      </c>
      <c r="S501" s="9">
        <v>0</v>
      </c>
      <c r="T501" s="9">
        <v>0</v>
      </c>
      <c r="U501" s="8">
        <v>0</v>
      </c>
      <c r="V501" s="9">
        <v>0</v>
      </c>
      <c r="W501" s="9">
        <v>0</v>
      </c>
      <c r="X501" s="9">
        <v>0</v>
      </c>
      <c r="Y501" s="8">
        <v>0</v>
      </c>
      <c r="Z501" s="9">
        <v>0</v>
      </c>
      <c r="AA501" s="8"/>
      <c r="AC501" s="8"/>
      <c r="AJ501" s="9">
        <f t="shared" si="82"/>
        <v>-1</v>
      </c>
      <c r="AK501" s="7">
        <v>6</v>
      </c>
      <c r="AO501" s="8"/>
      <c r="AQ501" s="31"/>
      <c r="AT501" s="31"/>
      <c r="AU501" s="21">
        <v>1991</v>
      </c>
      <c r="AV501" s="23">
        <f t="shared" si="85"/>
        <v>3.2990712600274095</v>
      </c>
      <c r="BB501" s="18"/>
      <c r="BD501" s="54"/>
      <c r="BF501" s="18"/>
      <c r="BH501" s="18"/>
      <c r="BJ501" s="18"/>
      <c r="BK501" s="18" t="s">
        <v>235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 s="18">
        <v>0</v>
      </c>
      <c r="BS501">
        <v>1</v>
      </c>
      <c r="BT501">
        <v>0</v>
      </c>
      <c r="BU501" s="18">
        <v>0</v>
      </c>
      <c r="BV501" t="s">
        <v>397</v>
      </c>
      <c r="BW501" t="s">
        <v>397</v>
      </c>
      <c r="CB501" s="18"/>
      <c r="CD501" s="18"/>
      <c r="CE501" s="18"/>
      <c r="CH501" s="18"/>
      <c r="CJ501" s="18"/>
      <c r="CU501" s="18"/>
      <c r="CV501" t="s">
        <v>397</v>
      </c>
      <c r="CW501" t="s">
        <v>397</v>
      </c>
      <c r="CX501" t="s">
        <v>397</v>
      </c>
      <c r="CY501" s="25" t="s">
        <v>397</v>
      </c>
    </row>
    <row r="502" spans="1:103" x14ac:dyDescent="0.25">
      <c r="A502">
        <v>504</v>
      </c>
      <c r="B502">
        <v>63</v>
      </c>
      <c r="C502" s="25" t="s">
        <v>237</v>
      </c>
      <c r="D502" s="12">
        <v>15.1</v>
      </c>
      <c r="E502" s="14"/>
      <c r="F502" s="7" t="str">
        <f t="shared" si="76"/>
        <v>X</v>
      </c>
      <c r="G502" s="7">
        <f t="shared" si="77"/>
        <v>15.1</v>
      </c>
      <c r="H502" s="16">
        <f t="shared" si="78"/>
        <v>15.1</v>
      </c>
      <c r="I502" s="11" t="str">
        <f t="shared" si="79"/>
        <v>X</v>
      </c>
      <c r="J502" s="39" t="str">
        <f t="shared" si="80"/>
        <v>X</v>
      </c>
      <c r="K502" s="39" t="str">
        <f t="shared" si="83"/>
        <v>X</v>
      </c>
      <c r="L502" s="39" t="str">
        <f t="shared" si="84"/>
        <v>X</v>
      </c>
      <c r="M502" s="39" t="str">
        <f t="shared" si="81"/>
        <v>X</v>
      </c>
      <c r="N502" s="42">
        <v>1</v>
      </c>
      <c r="O502" s="8">
        <v>0</v>
      </c>
      <c r="P502" s="9">
        <v>0</v>
      </c>
      <c r="Q502" s="9">
        <v>0</v>
      </c>
      <c r="R502" s="8">
        <v>0</v>
      </c>
      <c r="S502" s="9">
        <v>0</v>
      </c>
      <c r="T502" s="9">
        <v>0</v>
      </c>
      <c r="U502" s="8">
        <v>0</v>
      </c>
      <c r="V502" s="9">
        <v>0</v>
      </c>
      <c r="W502" s="9">
        <v>0</v>
      </c>
      <c r="X502" s="9">
        <v>0</v>
      </c>
      <c r="Y502" s="8">
        <v>0</v>
      </c>
      <c r="Z502" s="9">
        <v>0</v>
      </c>
      <c r="AA502" s="8"/>
      <c r="AC502" s="8"/>
      <c r="AJ502" s="9">
        <f t="shared" si="82"/>
        <v>-1</v>
      </c>
      <c r="AK502" s="7">
        <v>12.2</v>
      </c>
      <c r="AO502" s="8"/>
      <c r="AQ502" s="31"/>
      <c r="AT502" s="31"/>
      <c r="AU502" s="21">
        <v>1989</v>
      </c>
      <c r="AV502" s="23">
        <f t="shared" si="85"/>
        <v>3.2986347831244354</v>
      </c>
      <c r="BB502" s="18"/>
      <c r="BD502" s="54"/>
      <c r="BF502" s="18"/>
      <c r="BH502" s="18"/>
      <c r="BJ502" s="18"/>
      <c r="BK502" s="18" t="s">
        <v>239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 s="18">
        <v>0</v>
      </c>
      <c r="BS502">
        <v>1</v>
      </c>
      <c r="BT502">
        <v>0</v>
      </c>
      <c r="BU502" s="18">
        <v>0</v>
      </c>
      <c r="BV502" t="s">
        <v>397</v>
      </c>
      <c r="BW502" t="s">
        <v>397</v>
      </c>
      <c r="CB502" s="18"/>
      <c r="CD502" s="18"/>
      <c r="CE502" s="18"/>
      <c r="CH502" s="18"/>
      <c r="CJ502" s="18"/>
      <c r="CU502" s="18"/>
      <c r="CV502" t="s">
        <v>397</v>
      </c>
      <c r="CW502" t="s">
        <v>397</v>
      </c>
      <c r="CX502" t="s">
        <v>397</v>
      </c>
      <c r="CY502" s="25" t="s">
        <v>397</v>
      </c>
    </row>
    <row r="503" spans="1:103" x14ac:dyDescent="0.25">
      <c r="A503">
        <v>505</v>
      </c>
      <c r="B503">
        <v>64</v>
      </c>
      <c r="C503" s="25" t="s">
        <v>127</v>
      </c>
      <c r="D503" s="12">
        <v>13.3</v>
      </c>
      <c r="E503" s="14"/>
      <c r="F503" s="7" t="str">
        <f t="shared" si="76"/>
        <v>X</v>
      </c>
      <c r="G503" s="7">
        <f t="shared" si="77"/>
        <v>13.3</v>
      </c>
      <c r="H503" s="16">
        <f t="shared" si="78"/>
        <v>13.3</v>
      </c>
      <c r="I503" s="11" t="str">
        <f t="shared" si="79"/>
        <v>X</v>
      </c>
      <c r="J503" s="39" t="str">
        <f t="shared" si="80"/>
        <v>X</v>
      </c>
      <c r="K503" s="39" t="str">
        <f t="shared" si="83"/>
        <v>X</v>
      </c>
      <c r="L503" s="39" t="str">
        <f t="shared" si="84"/>
        <v>X</v>
      </c>
      <c r="M503" s="39" t="str">
        <f t="shared" si="81"/>
        <v>X</v>
      </c>
      <c r="N503" s="42">
        <v>1</v>
      </c>
      <c r="O503" s="8">
        <v>0</v>
      </c>
      <c r="P503" s="9">
        <v>0</v>
      </c>
      <c r="Q503" s="9">
        <v>0</v>
      </c>
      <c r="R503" s="8">
        <v>0</v>
      </c>
      <c r="S503" s="9">
        <v>0</v>
      </c>
      <c r="T503" s="9">
        <v>0</v>
      </c>
      <c r="U503" s="8">
        <v>0</v>
      </c>
      <c r="V503" s="9">
        <v>0</v>
      </c>
      <c r="W503" s="9">
        <v>0</v>
      </c>
      <c r="X503" s="9">
        <v>0</v>
      </c>
      <c r="Y503" s="8">
        <v>0</v>
      </c>
      <c r="Z503" s="9">
        <v>0</v>
      </c>
      <c r="AA503" s="8"/>
      <c r="AC503" s="8"/>
      <c r="AJ503" s="9">
        <f t="shared" si="82"/>
        <v>-1</v>
      </c>
      <c r="AK503" s="7">
        <v>8.6</v>
      </c>
      <c r="AO503" s="8"/>
      <c r="AQ503" s="31"/>
      <c r="AT503" s="31"/>
      <c r="AU503" s="21">
        <v>1984</v>
      </c>
      <c r="AV503" s="23">
        <f t="shared" si="85"/>
        <v>3.2975416678181597</v>
      </c>
      <c r="BB503" s="18"/>
      <c r="BD503" s="54"/>
      <c r="BF503" s="18"/>
      <c r="BH503" s="18"/>
      <c r="BJ503" s="18"/>
      <c r="BK503" s="18" t="s">
        <v>125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 s="18">
        <v>0</v>
      </c>
      <c r="BS503">
        <v>1</v>
      </c>
      <c r="BT503">
        <v>0</v>
      </c>
      <c r="BU503" s="18">
        <v>0</v>
      </c>
      <c r="BV503" t="s">
        <v>397</v>
      </c>
      <c r="BW503" t="s">
        <v>397</v>
      </c>
      <c r="CB503" s="18"/>
      <c r="CD503" s="18"/>
      <c r="CE503" s="18"/>
      <c r="CH503" s="18"/>
      <c r="CJ503" s="18"/>
      <c r="CU503" s="18"/>
      <c r="CV503" t="s">
        <v>397</v>
      </c>
      <c r="CW503" t="s">
        <v>397</v>
      </c>
      <c r="CX503" t="s">
        <v>397</v>
      </c>
      <c r="CY503" s="25" t="s">
        <v>397</v>
      </c>
    </row>
    <row r="504" spans="1:103" x14ac:dyDescent="0.25">
      <c r="A504">
        <v>506</v>
      </c>
      <c r="B504">
        <v>65</v>
      </c>
      <c r="C504" s="25" t="s">
        <v>18</v>
      </c>
      <c r="D504" s="12">
        <v>5.09</v>
      </c>
      <c r="E504" s="14"/>
      <c r="F504" s="7" t="str">
        <f t="shared" si="76"/>
        <v>X</v>
      </c>
      <c r="G504" s="7">
        <f t="shared" si="77"/>
        <v>5.09</v>
      </c>
      <c r="H504" s="16">
        <f t="shared" si="78"/>
        <v>5.09</v>
      </c>
      <c r="I504" s="11" t="str">
        <f t="shared" si="79"/>
        <v>X</v>
      </c>
      <c r="J504" s="39" t="str">
        <f t="shared" si="80"/>
        <v>X</v>
      </c>
      <c r="K504" s="39" t="str">
        <f t="shared" si="83"/>
        <v>X</v>
      </c>
      <c r="L504" s="39" t="str">
        <f t="shared" si="84"/>
        <v>X</v>
      </c>
      <c r="M504" s="39" t="str">
        <f t="shared" si="81"/>
        <v>X</v>
      </c>
      <c r="N504" s="42">
        <v>1</v>
      </c>
      <c r="O504" s="8">
        <v>0</v>
      </c>
      <c r="P504" s="9">
        <v>0</v>
      </c>
      <c r="Q504" s="9">
        <v>0</v>
      </c>
      <c r="R504" s="8">
        <v>0</v>
      </c>
      <c r="S504" s="9">
        <v>0</v>
      </c>
      <c r="T504" s="9">
        <v>0</v>
      </c>
      <c r="U504" s="8">
        <v>0</v>
      </c>
      <c r="V504" s="9">
        <v>0</v>
      </c>
      <c r="W504" s="9">
        <v>0</v>
      </c>
      <c r="X504" s="9">
        <v>0</v>
      </c>
      <c r="Y504" s="8">
        <v>0</v>
      </c>
      <c r="Z504" s="9">
        <v>0</v>
      </c>
      <c r="AA504" s="8"/>
      <c r="AC504" s="8"/>
      <c r="AJ504" s="9">
        <f t="shared" si="82"/>
        <v>-1</v>
      </c>
      <c r="AK504" s="7">
        <v>11.2</v>
      </c>
      <c r="AO504" s="8"/>
      <c r="AQ504" s="31"/>
      <c r="AT504" s="31"/>
      <c r="AU504" s="21">
        <v>1995</v>
      </c>
      <c r="AV504" s="23">
        <f t="shared" si="85"/>
        <v>3.2999429000227671</v>
      </c>
      <c r="BB504" s="18"/>
      <c r="BD504" s="54"/>
      <c r="BF504" s="18"/>
      <c r="BH504" s="18"/>
      <c r="BJ504" s="18"/>
      <c r="BK504" s="18" t="s">
        <v>11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 s="18">
        <v>0</v>
      </c>
      <c r="BS504">
        <v>1</v>
      </c>
      <c r="BT504">
        <v>0</v>
      </c>
      <c r="BU504" s="18">
        <v>0</v>
      </c>
      <c r="BV504" t="s">
        <v>397</v>
      </c>
      <c r="BW504" t="s">
        <v>397</v>
      </c>
      <c r="CB504" s="18"/>
      <c r="CD504" s="18"/>
      <c r="CE504" s="18"/>
      <c r="CH504" s="18"/>
      <c r="CJ504" s="18"/>
      <c r="CU504" s="18"/>
      <c r="CV504" t="s">
        <v>397</v>
      </c>
      <c r="CW504" t="s">
        <v>397</v>
      </c>
      <c r="CX504" t="s">
        <v>397</v>
      </c>
      <c r="CY504" s="25" t="s">
        <v>397</v>
      </c>
    </row>
    <row r="505" spans="1:103" x14ac:dyDescent="0.25">
      <c r="A505">
        <v>507</v>
      </c>
      <c r="B505">
        <v>65</v>
      </c>
      <c r="C505" s="25" t="s">
        <v>18</v>
      </c>
      <c r="D505" s="12">
        <v>9</v>
      </c>
      <c r="E505" s="14"/>
      <c r="F505" s="7" t="str">
        <f t="shared" si="76"/>
        <v>X</v>
      </c>
      <c r="G505" s="7">
        <f t="shared" si="77"/>
        <v>9</v>
      </c>
      <c r="H505" s="16">
        <f t="shared" si="78"/>
        <v>9</v>
      </c>
      <c r="I505" s="11" t="str">
        <f t="shared" si="79"/>
        <v>X</v>
      </c>
      <c r="J505" s="39" t="str">
        <f t="shared" si="80"/>
        <v>X</v>
      </c>
      <c r="K505" s="39" t="str">
        <f t="shared" si="83"/>
        <v>X</v>
      </c>
      <c r="L505" s="39" t="str">
        <f t="shared" si="84"/>
        <v>X</v>
      </c>
      <c r="M505" s="39" t="str">
        <f t="shared" si="81"/>
        <v>X</v>
      </c>
      <c r="N505" s="42">
        <v>0</v>
      </c>
      <c r="O505" s="8">
        <v>0</v>
      </c>
      <c r="P505" s="9">
        <v>0</v>
      </c>
      <c r="Q505" s="9">
        <v>0</v>
      </c>
      <c r="R505" s="8">
        <v>0</v>
      </c>
      <c r="S505" s="9">
        <v>0</v>
      </c>
      <c r="T505" s="9">
        <v>0</v>
      </c>
      <c r="U505" s="8">
        <v>1</v>
      </c>
      <c r="V505" s="9">
        <v>0</v>
      </c>
      <c r="W505" s="9">
        <v>0</v>
      </c>
      <c r="X505" s="9">
        <v>0</v>
      </c>
      <c r="Y505" s="8">
        <v>0</v>
      </c>
      <c r="Z505" s="9">
        <v>0</v>
      </c>
      <c r="AA505" s="8"/>
      <c r="AC505" s="8"/>
      <c r="AJ505" s="9">
        <f t="shared" si="82"/>
        <v>-1</v>
      </c>
      <c r="AK505" s="7">
        <v>10.3</v>
      </c>
      <c r="AO505" s="8"/>
      <c r="AQ505" s="31"/>
      <c r="AT505" s="31"/>
      <c r="AU505" s="21">
        <v>1994</v>
      </c>
      <c r="AV505" s="23">
        <f t="shared" si="85"/>
        <v>3.2997251539756367</v>
      </c>
      <c r="BB505" s="18"/>
      <c r="BD505" s="54"/>
      <c r="BF505" s="18"/>
      <c r="BH505" s="18"/>
      <c r="BJ505" s="18"/>
      <c r="BK505" s="18" t="s">
        <v>154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 s="18">
        <v>0</v>
      </c>
      <c r="BS505">
        <v>1</v>
      </c>
      <c r="BT505">
        <v>0</v>
      </c>
      <c r="BU505" s="18">
        <v>0</v>
      </c>
      <c r="BV505" t="s">
        <v>397</v>
      </c>
      <c r="BW505" t="s">
        <v>397</v>
      </c>
      <c r="CB505" s="18"/>
      <c r="CD505" s="18"/>
      <c r="CE505" s="18"/>
      <c r="CH505" s="18"/>
      <c r="CJ505" s="18"/>
      <c r="CU505" s="18"/>
      <c r="CV505" t="s">
        <v>397</v>
      </c>
      <c r="CW505" t="s">
        <v>397</v>
      </c>
      <c r="CX505" t="s">
        <v>397</v>
      </c>
      <c r="CY505" s="25" t="s">
        <v>397</v>
      </c>
    </row>
    <row r="506" spans="1:103" x14ac:dyDescent="0.25">
      <c r="A506">
        <v>508</v>
      </c>
      <c r="B506">
        <v>65</v>
      </c>
      <c r="C506" s="25" t="s">
        <v>18</v>
      </c>
      <c r="D506" s="12">
        <v>13.7</v>
      </c>
      <c r="E506" s="14"/>
      <c r="F506" s="7" t="str">
        <f t="shared" si="76"/>
        <v>X</v>
      </c>
      <c r="G506" s="7">
        <f t="shared" si="77"/>
        <v>13.7</v>
      </c>
      <c r="H506" s="16">
        <f t="shared" si="78"/>
        <v>13.7</v>
      </c>
      <c r="I506" s="11" t="str">
        <f t="shared" si="79"/>
        <v>X</v>
      </c>
      <c r="J506" s="39" t="str">
        <f t="shared" si="80"/>
        <v>X</v>
      </c>
      <c r="K506" s="39" t="str">
        <f t="shared" si="83"/>
        <v>X</v>
      </c>
      <c r="L506" s="39" t="str">
        <f t="shared" si="84"/>
        <v>X</v>
      </c>
      <c r="M506" s="39" t="str">
        <f t="shared" si="81"/>
        <v>X</v>
      </c>
      <c r="N506" s="42">
        <v>0</v>
      </c>
      <c r="O506" s="8">
        <v>0</v>
      </c>
      <c r="P506" s="9">
        <v>0</v>
      </c>
      <c r="Q506" s="9">
        <v>0</v>
      </c>
      <c r="R506" s="8">
        <v>0</v>
      </c>
      <c r="S506" s="9">
        <v>0</v>
      </c>
      <c r="T506" s="9">
        <v>0</v>
      </c>
      <c r="U506" s="8">
        <v>0</v>
      </c>
      <c r="V506" s="9">
        <v>1</v>
      </c>
      <c r="W506" s="9">
        <v>0</v>
      </c>
      <c r="X506" s="9">
        <v>0</v>
      </c>
      <c r="Y506" s="8">
        <v>0</v>
      </c>
      <c r="Z506" s="9">
        <v>0</v>
      </c>
      <c r="AA506" s="8"/>
      <c r="AC506" s="8"/>
      <c r="AJ506" s="9">
        <f t="shared" si="82"/>
        <v>-1</v>
      </c>
      <c r="AK506" s="7">
        <v>10.3</v>
      </c>
      <c r="AO506" s="8"/>
      <c r="AQ506" s="31"/>
      <c r="AT506" s="31"/>
      <c r="AU506" s="21">
        <v>1994</v>
      </c>
      <c r="AV506" s="23">
        <f t="shared" si="85"/>
        <v>3.2997251539756367</v>
      </c>
      <c r="BB506" s="18"/>
      <c r="BD506" s="54"/>
      <c r="BF506" s="18"/>
      <c r="BH506" s="18"/>
      <c r="BJ506" s="18"/>
      <c r="BK506" s="18" t="s">
        <v>154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 s="18">
        <v>0</v>
      </c>
      <c r="BS506">
        <v>1</v>
      </c>
      <c r="BT506">
        <v>0</v>
      </c>
      <c r="BU506" s="18">
        <v>0</v>
      </c>
      <c r="BV506" t="s">
        <v>397</v>
      </c>
      <c r="BW506" t="s">
        <v>397</v>
      </c>
      <c r="CB506" s="18"/>
      <c r="CD506" s="18"/>
      <c r="CE506" s="18"/>
      <c r="CH506" s="18"/>
      <c r="CJ506" s="18"/>
      <c r="CU506" s="18"/>
      <c r="CV506" t="s">
        <v>397</v>
      </c>
      <c r="CW506" t="s">
        <v>397</v>
      </c>
      <c r="CX506" t="s">
        <v>397</v>
      </c>
      <c r="CY506" s="25" t="s">
        <v>397</v>
      </c>
    </row>
    <row r="507" spans="1:103" x14ac:dyDescent="0.25">
      <c r="A507">
        <v>509</v>
      </c>
      <c r="B507">
        <v>65</v>
      </c>
      <c r="C507" s="25" t="s">
        <v>18</v>
      </c>
      <c r="D507" s="12">
        <v>9.6999999999999993</v>
      </c>
      <c r="E507" s="14"/>
      <c r="F507" s="7" t="str">
        <f t="shared" si="76"/>
        <v>X</v>
      </c>
      <c r="G507" s="7">
        <f t="shared" si="77"/>
        <v>9.6999999999999993</v>
      </c>
      <c r="H507" s="16">
        <f t="shared" si="78"/>
        <v>9.6999999999999993</v>
      </c>
      <c r="I507" s="11" t="str">
        <f t="shared" si="79"/>
        <v>X</v>
      </c>
      <c r="J507" s="39" t="str">
        <f t="shared" si="80"/>
        <v>X</v>
      </c>
      <c r="K507" s="39" t="str">
        <f t="shared" si="83"/>
        <v>X</v>
      </c>
      <c r="L507" s="39" t="str">
        <f t="shared" si="84"/>
        <v>X</v>
      </c>
      <c r="M507" s="39" t="str">
        <f t="shared" si="81"/>
        <v>X</v>
      </c>
      <c r="N507" s="42">
        <v>0</v>
      </c>
      <c r="O507" s="8">
        <v>0</v>
      </c>
      <c r="P507" s="9">
        <v>0</v>
      </c>
      <c r="Q507" s="9">
        <v>0</v>
      </c>
      <c r="R507" s="8">
        <v>0</v>
      </c>
      <c r="S507" s="9">
        <v>0</v>
      </c>
      <c r="T507" s="9">
        <v>0</v>
      </c>
      <c r="U507" s="8">
        <v>1</v>
      </c>
      <c r="V507" s="9">
        <v>0</v>
      </c>
      <c r="W507" s="9">
        <v>0</v>
      </c>
      <c r="X507" s="9">
        <v>0</v>
      </c>
      <c r="Y507" s="8">
        <v>0</v>
      </c>
      <c r="Z507" s="9">
        <v>0</v>
      </c>
      <c r="AA507" s="8"/>
      <c r="AC507" s="8"/>
      <c r="AJ507" s="9">
        <f t="shared" si="82"/>
        <v>-1</v>
      </c>
      <c r="AK507" s="7">
        <v>6.6</v>
      </c>
      <c r="AO507" s="8"/>
      <c r="AQ507" s="31"/>
      <c r="AT507" s="31"/>
      <c r="AU507" s="21">
        <v>1994</v>
      </c>
      <c r="AV507" s="23">
        <f t="shared" si="85"/>
        <v>3.2997251539756367</v>
      </c>
      <c r="BB507" s="18"/>
      <c r="BD507" s="54"/>
      <c r="BF507" s="18"/>
      <c r="BH507" s="18"/>
      <c r="BJ507" s="18"/>
      <c r="BK507" s="18" t="s">
        <v>235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 s="18">
        <v>0</v>
      </c>
      <c r="BS507">
        <v>1</v>
      </c>
      <c r="BT507">
        <v>0</v>
      </c>
      <c r="BU507" s="18">
        <v>0</v>
      </c>
      <c r="BV507" t="s">
        <v>397</v>
      </c>
      <c r="BW507" t="s">
        <v>397</v>
      </c>
      <c r="CB507" s="18"/>
      <c r="CD507" s="18"/>
      <c r="CE507" s="18"/>
      <c r="CH507" s="18"/>
      <c r="CJ507" s="18"/>
      <c r="CU507" s="18"/>
      <c r="CV507" t="s">
        <v>397</v>
      </c>
      <c r="CW507" t="s">
        <v>397</v>
      </c>
      <c r="CX507" t="s">
        <v>397</v>
      </c>
      <c r="CY507" s="25" t="s">
        <v>397</v>
      </c>
    </row>
    <row r="508" spans="1:103" x14ac:dyDescent="0.25">
      <c r="A508">
        <v>510</v>
      </c>
      <c r="B508">
        <v>65</v>
      </c>
      <c r="C508" s="25" t="s">
        <v>18</v>
      </c>
      <c r="D508" s="12">
        <v>9.6989999999999998</v>
      </c>
      <c r="E508" s="14"/>
      <c r="F508" s="7" t="str">
        <f t="shared" si="76"/>
        <v>X</v>
      </c>
      <c r="G508" s="7">
        <f t="shared" si="77"/>
        <v>9.6989999999999998</v>
      </c>
      <c r="H508" s="16">
        <f t="shared" si="78"/>
        <v>9.6989999999999998</v>
      </c>
      <c r="I508" s="11" t="str">
        <f t="shared" si="79"/>
        <v>X</v>
      </c>
      <c r="J508" s="39" t="str">
        <f t="shared" si="80"/>
        <v>X</v>
      </c>
      <c r="K508" s="39" t="str">
        <f t="shared" si="83"/>
        <v>X</v>
      </c>
      <c r="L508" s="39" t="str">
        <f t="shared" si="84"/>
        <v>X</v>
      </c>
      <c r="M508" s="39" t="str">
        <f t="shared" si="81"/>
        <v>X</v>
      </c>
      <c r="N508" s="42">
        <v>0</v>
      </c>
      <c r="O508" s="8">
        <v>0</v>
      </c>
      <c r="P508" s="9">
        <v>0</v>
      </c>
      <c r="Q508" s="9">
        <v>0</v>
      </c>
      <c r="R508" s="8">
        <v>0</v>
      </c>
      <c r="S508" s="9">
        <v>0</v>
      </c>
      <c r="T508" s="9">
        <v>0</v>
      </c>
      <c r="U508" s="8">
        <v>0</v>
      </c>
      <c r="V508" s="9">
        <v>1</v>
      </c>
      <c r="W508" s="9">
        <v>0</v>
      </c>
      <c r="X508" s="9">
        <v>0</v>
      </c>
      <c r="Y508" s="8">
        <v>0</v>
      </c>
      <c r="Z508" s="9">
        <v>0</v>
      </c>
      <c r="AA508" s="8"/>
      <c r="AC508" s="8"/>
      <c r="AJ508" s="9">
        <f t="shared" si="82"/>
        <v>-1</v>
      </c>
      <c r="AK508" s="7">
        <v>6.6</v>
      </c>
      <c r="AO508" s="8"/>
      <c r="AQ508" s="31"/>
      <c r="AT508" s="31"/>
      <c r="AU508" s="21">
        <v>1994</v>
      </c>
      <c r="AV508" s="23">
        <f t="shared" si="85"/>
        <v>3.2997251539756367</v>
      </c>
      <c r="BB508" s="18"/>
      <c r="BD508" s="54"/>
      <c r="BF508" s="18"/>
      <c r="BH508" s="18"/>
      <c r="BJ508" s="18"/>
      <c r="BK508" s="18" t="s">
        <v>235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 s="18">
        <v>0</v>
      </c>
      <c r="BS508">
        <v>1</v>
      </c>
      <c r="BT508">
        <v>0</v>
      </c>
      <c r="BU508" s="18">
        <v>0</v>
      </c>
      <c r="BV508" t="s">
        <v>397</v>
      </c>
      <c r="BW508" t="s">
        <v>397</v>
      </c>
      <c r="CB508" s="18"/>
      <c r="CD508" s="18"/>
      <c r="CE508" s="18"/>
      <c r="CH508" s="18"/>
      <c r="CJ508" s="18"/>
      <c r="CU508" s="18"/>
      <c r="CV508" t="s">
        <v>397</v>
      </c>
      <c r="CW508" t="s">
        <v>397</v>
      </c>
      <c r="CX508" t="s">
        <v>397</v>
      </c>
      <c r="CY508" s="25" t="s">
        <v>397</v>
      </c>
    </row>
    <row r="509" spans="1:103" x14ac:dyDescent="0.25">
      <c r="A509">
        <v>511</v>
      </c>
      <c r="B509">
        <v>65</v>
      </c>
      <c r="C509" s="25" t="s">
        <v>18</v>
      </c>
      <c r="D509" s="12">
        <v>7.2</v>
      </c>
      <c r="E509" s="14"/>
      <c r="F509" s="7" t="str">
        <f t="shared" si="76"/>
        <v>X</v>
      </c>
      <c r="G509" s="7">
        <f t="shared" si="77"/>
        <v>7.2</v>
      </c>
      <c r="H509" s="16">
        <f t="shared" si="78"/>
        <v>7.2</v>
      </c>
      <c r="I509" s="11" t="str">
        <f t="shared" si="79"/>
        <v>X</v>
      </c>
      <c r="J509" s="39" t="str">
        <f t="shared" si="80"/>
        <v>X</v>
      </c>
      <c r="K509" s="39" t="str">
        <f t="shared" si="83"/>
        <v>X</v>
      </c>
      <c r="L509" s="39" t="str">
        <f t="shared" si="84"/>
        <v>X</v>
      </c>
      <c r="M509" s="39" t="str">
        <f t="shared" si="81"/>
        <v>X</v>
      </c>
      <c r="N509" s="42">
        <v>0</v>
      </c>
      <c r="O509" s="8">
        <v>0</v>
      </c>
      <c r="P509" s="9">
        <v>0</v>
      </c>
      <c r="Q509" s="9">
        <v>0</v>
      </c>
      <c r="R509" s="8">
        <v>0</v>
      </c>
      <c r="S509" s="9">
        <v>0</v>
      </c>
      <c r="T509" s="9">
        <v>0</v>
      </c>
      <c r="U509" s="8">
        <v>1</v>
      </c>
      <c r="V509" s="9">
        <v>0</v>
      </c>
      <c r="W509" s="9">
        <v>0</v>
      </c>
      <c r="X509" s="9">
        <v>0</v>
      </c>
      <c r="Y509" s="8">
        <v>0</v>
      </c>
      <c r="Z509" s="9">
        <v>0</v>
      </c>
      <c r="AA509" s="8"/>
      <c r="AC509" s="8"/>
      <c r="AJ509" s="9">
        <f t="shared" si="82"/>
        <v>-1</v>
      </c>
      <c r="AK509" s="7">
        <v>7.9</v>
      </c>
      <c r="AO509" s="8"/>
      <c r="AQ509" s="31"/>
      <c r="AT509" s="31"/>
      <c r="AU509" s="21">
        <v>1994</v>
      </c>
      <c r="AV509" s="23">
        <f t="shared" si="85"/>
        <v>3.2997251539756367</v>
      </c>
      <c r="BB509" s="18"/>
      <c r="BD509" s="54"/>
      <c r="BF509" s="18"/>
      <c r="BH509" s="18"/>
      <c r="BJ509" s="18"/>
      <c r="BK509" s="18" t="s">
        <v>260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 s="18">
        <v>0</v>
      </c>
      <c r="BS509">
        <v>1</v>
      </c>
      <c r="BT509">
        <v>0</v>
      </c>
      <c r="BU509" s="18">
        <v>0</v>
      </c>
      <c r="BV509" t="s">
        <v>397</v>
      </c>
      <c r="BW509" t="s">
        <v>397</v>
      </c>
      <c r="CB509" s="18"/>
      <c r="CD509" s="18"/>
      <c r="CE509" s="18"/>
      <c r="CH509" s="18"/>
      <c r="CJ509" s="18"/>
      <c r="CU509" s="18"/>
      <c r="CV509" t="s">
        <v>397</v>
      </c>
      <c r="CW509" t="s">
        <v>397</v>
      </c>
      <c r="CX509" t="s">
        <v>397</v>
      </c>
      <c r="CY509" s="25" t="s">
        <v>397</v>
      </c>
    </row>
    <row r="510" spans="1:103" x14ac:dyDescent="0.25">
      <c r="A510">
        <v>512</v>
      </c>
      <c r="B510">
        <v>65</v>
      </c>
      <c r="C510" s="25" t="s">
        <v>18</v>
      </c>
      <c r="D510" s="12">
        <v>8.4</v>
      </c>
      <c r="E510" s="14"/>
      <c r="F510" s="7" t="str">
        <f t="shared" si="76"/>
        <v>X</v>
      </c>
      <c r="G510" s="7">
        <f t="shared" si="77"/>
        <v>8.4</v>
      </c>
      <c r="H510" s="16">
        <f t="shared" si="78"/>
        <v>8.4</v>
      </c>
      <c r="I510" s="11" t="str">
        <f t="shared" si="79"/>
        <v>X</v>
      </c>
      <c r="J510" s="39" t="str">
        <f t="shared" si="80"/>
        <v>X</v>
      </c>
      <c r="K510" s="39" t="str">
        <f t="shared" si="83"/>
        <v>X</v>
      </c>
      <c r="L510" s="39" t="str">
        <f t="shared" si="84"/>
        <v>X</v>
      </c>
      <c r="M510" s="39" t="str">
        <f t="shared" si="81"/>
        <v>X</v>
      </c>
      <c r="N510" s="42">
        <v>0</v>
      </c>
      <c r="O510" s="8">
        <v>0</v>
      </c>
      <c r="P510" s="9">
        <v>0</v>
      </c>
      <c r="Q510" s="9">
        <v>0</v>
      </c>
      <c r="R510" s="8">
        <v>0</v>
      </c>
      <c r="S510" s="9">
        <v>0</v>
      </c>
      <c r="T510" s="9">
        <v>0</v>
      </c>
      <c r="U510" s="8">
        <v>0</v>
      </c>
      <c r="V510" s="9">
        <v>1</v>
      </c>
      <c r="W510" s="9">
        <v>0</v>
      </c>
      <c r="X510" s="9">
        <v>0</v>
      </c>
      <c r="Y510" s="8">
        <v>0</v>
      </c>
      <c r="Z510" s="9">
        <v>0</v>
      </c>
      <c r="AA510" s="8"/>
      <c r="AC510" s="8"/>
      <c r="AJ510" s="9">
        <f t="shared" si="82"/>
        <v>-1</v>
      </c>
      <c r="AK510" s="7">
        <v>7.9</v>
      </c>
      <c r="AO510" s="8"/>
      <c r="AQ510" s="31"/>
      <c r="AT510" s="31"/>
      <c r="AU510" s="21">
        <v>1994</v>
      </c>
      <c r="AV510" s="23">
        <f t="shared" si="85"/>
        <v>3.2997251539756367</v>
      </c>
      <c r="BB510" s="18"/>
      <c r="BD510" s="54"/>
      <c r="BF510" s="18"/>
      <c r="BH510" s="18"/>
      <c r="BJ510" s="18"/>
      <c r="BK510" s="18" t="s">
        <v>260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 s="18">
        <v>0</v>
      </c>
      <c r="BS510">
        <v>1</v>
      </c>
      <c r="BT510">
        <v>0</v>
      </c>
      <c r="BU510" s="18">
        <v>0</v>
      </c>
      <c r="BV510" t="s">
        <v>397</v>
      </c>
      <c r="BW510" t="s">
        <v>397</v>
      </c>
      <c r="CB510" s="18"/>
      <c r="CD510" s="18"/>
      <c r="CE510" s="18"/>
      <c r="CH510" s="18"/>
      <c r="CJ510" s="18"/>
      <c r="CU510" s="18"/>
      <c r="CV510" t="s">
        <v>397</v>
      </c>
      <c r="CW510" t="s">
        <v>397</v>
      </c>
      <c r="CX510" t="s">
        <v>397</v>
      </c>
      <c r="CY510" s="25" t="s">
        <v>397</v>
      </c>
    </row>
    <row r="511" spans="1:103" x14ac:dyDescent="0.25">
      <c r="A511">
        <v>513</v>
      </c>
      <c r="B511">
        <v>66</v>
      </c>
      <c r="C511" s="25" t="s">
        <v>108</v>
      </c>
      <c r="D511" s="12">
        <v>7.5</v>
      </c>
      <c r="E511" s="14"/>
      <c r="F511" s="7" t="str">
        <f t="shared" si="76"/>
        <v>X</v>
      </c>
      <c r="G511" s="7">
        <f t="shared" si="77"/>
        <v>7.5</v>
      </c>
      <c r="H511" s="16">
        <f t="shared" si="78"/>
        <v>7.5</v>
      </c>
      <c r="I511" s="11" t="str">
        <f t="shared" si="79"/>
        <v>X</v>
      </c>
      <c r="J511" s="39" t="str">
        <f t="shared" si="80"/>
        <v>X</v>
      </c>
      <c r="K511" s="39" t="str">
        <f t="shared" si="83"/>
        <v>X</v>
      </c>
      <c r="L511" s="39" t="str">
        <f t="shared" si="84"/>
        <v>X</v>
      </c>
      <c r="M511" s="39" t="str">
        <f t="shared" si="81"/>
        <v>X</v>
      </c>
      <c r="N511" s="42">
        <v>1</v>
      </c>
      <c r="O511" s="8">
        <v>0</v>
      </c>
      <c r="P511" s="9">
        <v>0</v>
      </c>
      <c r="Q511" s="9">
        <v>0</v>
      </c>
      <c r="R511" s="8">
        <v>0</v>
      </c>
      <c r="S511" s="9">
        <v>0</v>
      </c>
      <c r="T511" s="9">
        <v>0</v>
      </c>
      <c r="U511" s="8">
        <v>0</v>
      </c>
      <c r="V511" s="9">
        <v>0</v>
      </c>
      <c r="W511" s="9">
        <v>0</v>
      </c>
      <c r="X511" s="9">
        <v>0</v>
      </c>
      <c r="Y511" s="8">
        <v>0</v>
      </c>
      <c r="Z511" s="9">
        <v>0</v>
      </c>
      <c r="AA511" s="8"/>
      <c r="AC511" s="8"/>
      <c r="AJ511" s="9">
        <f t="shared" si="82"/>
        <v>-1</v>
      </c>
      <c r="AK511" s="7">
        <v>8.8000000000000007</v>
      </c>
      <c r="AO511" s="8"/>
      <c r="AQ511" s="31"/>
      <c r="AT511" s="31"/>
      <c r="AU511" s="21">
        <v>1995</v>
      </c>
      <c r="AV511" s="23">
        <f t="shared" si="85"/>
        <v>3.2999429000227671</v>
      </c>
      <c r="BB511" s="18"/>
      <c r="BD511" s="54"/>
      <c r="BF511" s="18"/>
      <c r="BH511" s="18"/>
      <c r="BJ511" s="18"/>
      <c r="BK511" s="18" t="s">
        <v>107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 s="18">
        <v>0</v>
      </c>
      <c r="BS511">
        <v>1</v>
      </c>
      <c r="BT511">
        <v>0</v>
      </c>
      <c r="BU511" s="18">
        <v>0</v>
      </c>
      <c r="BV511" t="s">
        <v>397</v>
      </c>
      <c r="BW511" t="s">
        <v>397</v>
      </c>
      <c r="CB511" s="18"/>
      <c r="CD511" s="18"/>
      <c r="CE511" s="18"/>
      <c r="CH511" s="18"/>
      <c r="CJ511" s="18"/>
      <c r="CU511" s="18"/>
      <c r="CV511" t="s">
        <v>397</v>
      </c>
      <c r="CW511" t="s">
        <v>397</v>
      </c>
      <c r="CX511" t="s">
        <v>397</v>
      </c>
      <c r="CY511" s="25" t="s">
        <v>397</v>
      </c>
    </row>
    <row r="512" spans="1:103" x14ac:dyDescent="0.25">
      <c r="A512">
        <v>514</v>
      </c>
      <c r="B512">
        <v>66</v>
      </c>
      <c r="C512" s="25" t="s">
        <v>108</v>
      </c>
      <c r="D512" s="12">
        <v>7.5</v>
      </c>
      <c r="E512" s="14"/>
      <c r="F512" s="7" t="str">
        <f t="shared" si="76"/>
        <v>X</v>
      </c>
      <c r="G512" s="7">
        <f t="shared" si="77"/>
        <v>7.5</v>
      </c>
      <c r="H512" s="16">
        <f t="shared" si="78"/>
        <v>7.5</v>
      </c>
      <c r="I512" s="11" t="str">
        <f t="shared" si="79"/>
        <v>X</v>
      </c>
      <c r="J512" s="39" t="str">
        <f t="shared" si="80"/>
        <v>X</v>
      </c>
      <c r="K512" s="39" t="str">
        <f t="shared" si="83"/>
        <v>X</v>
      </c>
      <c r="L512" s="39" t="str">
        <f t="shared" si="84"/>
        <v>X</v>
      </c>
      <c r="M512" s="39" t="str">
        <f t="shared" si="81"/>
        <v>X</v>
      </c>
      <c r="N512" s="42">
        <v>0</v>
      </c>
      <c r="O512" s="8">
        <v>0</v>
      </c>
      <c r="P512" s="9">
        <v>0</v>
      </c>
      <c r="Q512" s="9">
        <v>0</v>
      </c>
      <c r="R512" s="8">
        <v>0</v>
      </c>
      <c r="S512" s="9">
        <v>0</v>
      </c>
      <c r="T512" s="9">
        <v>0</v>
      </c>
      <c r="U512" s="8">
        <v>1</v>
      </c>
      <c r="V512" s="9">
        <v>0</v>
      </c>
      <c r="W512" s="9">
        <v>0</v>
      </c>
      <c r="X512" s="9">
        <v>0</v>
      </c>
      <c r="Y512" s="8">
        <v>0</v>
      </c>
      <c r="Z512" s="9">
        <v>0</v>
      </c>
      <c r="AA512" s="8"/>
      <c r="AC512" s="8"/>
      <c r="AJ512" s="9">
        <f t="shared" si="82"/>
        <v>-1</v>
      </c>
      <c r="AK512" s="7">
        <v>8.8000000000000007</v>
      </c>
      <c r="AO512" s="8"/>
      <c r="AQ512" s="31"/>
      <c r="AT512" s="31"/>
      <c r="AU512" s="21">
        <v>1995</v>
      </c>
      <c r="AV512" s="23">
        <f t="shared" si="85"/>
        <v>3.2999429000227671</v>
      </c>
      <c r="BB512" s="18"/>
      <c r="BD512" s="54"/>
      <c r="BF512" s="18"/>
      <c r="BH512" s="18"/>
      <c r="BJ512" s="18"/>
      <c r="BK512" s="18" t="s">
        <v>107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 s="18">
        <v>0</v>
      </c>
      <c r="BS512">
        <v>1</v>
      </c>
      <c r="BT512">
        <v>0</v>
      </c>
      <c r="BU512" s="18">
        <v>0</v>
      </c>
      <c r="BV512" t="s">
        <v>397</v>
      </c>
      <c r="BW512" t="s">
        <v>397</v>
      </c>
      <c r="CB512" s="18"/>
      <c r="CD512" s="18"/>
      <c r="CE512" s="18"/>
      <c r="CH512" s="18"/>
      <c r="CJ512" s="18"/>
      <c r="CU512" s="18"/>
      <c r="CV512" t="s">
        <v>397</v>
      </c>
      <c r="CW512" t="s">
        <v>397</v>
      </c>
      <c r="CX512" t="s">
        <v>397</v>
      </c>
      <c r="CY512" s="25" t="s">
        <v>397</v>
      </c>
    </row>
    <row r="513" spans="1:103" x14ac:dyDescent="0.25">
      <c r="A513">
        <v>515</v>
      </c>
      <c r="B513">
        <v>66</v>
      </c>
      <c r="C513" s="25" t="s">
        <v>108</v>
      </c>
      <c r="D513" s="12">
        <v>8.1</v>
      </c>
      <c r="E513" s="14"/>
      <c r="F513" s="7" t="str">
        <f t="shared" si="76"/>
        <v>X</v>
      </c>
      <c r="G513" s="7">
        <f t="shared" si="77"/>
        <v>8.1</v>
      </c>
      <c r="H513" s="16">
        <f t="shared" si="78"/>
        <v>8.1</v>
      </c>
      <c r="I513" s="11" t="str">
        <f t="shared" si="79"/>
        <v>X</v>
      </c>
      <c r="J513" s="39" t="str">
        <f t="shared" si="80"/>
        <v>X</v>
      </c>
      <c r="K513" s="39" t="str">
        <f t="shared" si="83"/>
        <v>X</v>
      </c>
      <c r="L513" s="39" t="str">
        <f t="shared" si="84"/>
        <v>X</v>
      </c>
      <c r="M513" s="39" t="str">
        <f t="shared" si="81"/>
        <v>X</v>
      </c>
      <c r="N513" s="42">
        <v>0</v>
      </c>
      <c r="O513" s="8">
        <v>0</v>
      </c>
      <c r="P513" s="9">
        <v>0</v>
      </c>
      <c r="Q513" s="9">
        <v>0</v>
      </c>
      <c r="R513" s="8">
        <v>0</v>
      </c>
      <c r="S513" s="9">
        <v>0</v>
      </c>
      <c r="T513" s="9">
        <v>0</v>
      </c>
      <c r="U513" s="8">
        <v>0</v>
      </c>
      <c r="V513" s="9">
        <v>1</v>
      </c>
      <c r="W513" s="9">
        <v>0</v>
      </c>
      <c r="X513" s="9">
        <v>0</v>
      </c>
      <c r="Y513" s="8">
        <v>0</v>
      </c>
      <c r="Z513" s="9">
        <v>0</v>
      </c>
      <c r="AA513" s="8"/>
      <c r="AC513" s="8"/>
      <c r="AJ513" s="9">
        <f t="shared" si="82"/>
        <v>-1</v>
      </c>
      <c r="AK513" s="7">
        <v>8.8000000000000007</v>
      </c>
      <c r="AO513" s="8"/>
      <c r="AQ513" s="31"/>
      <c r="AT513" s="31"/>
      <c r="AU513" s="21">
        <v>1995</v>
      </c>
      <c r="AV513" s="23">
        <f t="shared" si="85"/>
        <v>3.2999429000227671</v>
      </c>
      <c r="BB513" s="18"/>
      <c r="BD513" s="54"/>
      <c r="BF513" s="18"/>
      <c r="BH513" s="18"/>
      <c r="BJ513" s="18"/>
      <c r="BK513" s="18" t="s">
        <v>107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 s="18">
        <v>0</v>
      </c>
      <c r="BS513">
        <v>1</v>
      </c>
      <c r="BT513">
        <v>0</v>
      </c>
      <c r="BU513" s="18">
        <v>0</v>
      </c>
      <c r="BV513" t="s">
        <v>397</v>
      </c>
      <c r="BW513" t="s">
        <v>397</v>
      </c>
      <c r="CB513" s="18"/>
      <c r="CD513" s="18"/>
      <c r="CE513" s="18"/>
      <c r="CH513" s="18"/>
      <c r="CJ513" s="18"/>
      <c r="CU513" s="18"/>
      <c r="CV513" t="s">
        <v>397</v>
      </c>
      <c r="CW513" t="s">
        <v>397</v>
      </c>
      <c r="CX513" t="s">
        <v>397</v>
      </c>
      <c r="CY513" s="25" t="s">
        <v>397</v>
      </c>
    </row>
    <row r="514" spans="1:103" x14ac:dyDescent="0.25">
      <c r="A514">
        <v>516</v>
      </c>
      <c r="B514">
        <v>66</v>
      </c>
      <c r="C514" s="25" t="s">
        <v>108</v>
      </c>
      <c r="D514" s="12">
        <v>6.2</v>
      </c>
      <c r="E514" s="14"/>
      <c r="F514" s="7" t="str">
        <f t="shared" si="76"/>
        <v>X</v>
      </c>
      <c r="G514" s="7">
        <f t="shared" si="77"/>
        <v>6.2</v>
      </c>
      <c r="H514" s="16">
        <f t="shared" si="78"/>
        <v>6.2</v>
      </c>
      <c r="I514" s="11" t="str">
        <f t="shared" si="79"/>
        <v>X</v>
      </c>
      <c r="J514" s="39" t="str">
        <f t="shared" si="80"/>
        <v>X</v>
      </c>
      <c r="K514" s="39" t="str">
        <f t="shared" si="83"/>
        <v>X</v>
      </c>
      <c r="L514" s="39" t="str">
        <f t="shared" si="84"/>
        <v>X</v>
      </c>
      <c r="M514" s="39" t="str">
        <f t="shared" si="81"/>
        <v>X</v>
      </c>
      <c r="N514" s="42">
        <v>1</v>
      </c>
      <c r="O514" s="8">
        <v>0</v>
      </c>
      <c r="P514" s="9">
        <v>0</v>
      </c>
      <c r="Q514" s="9">
        <v>0</v>
      </c>
      <c r="R514" s="8">
        <v>0</v>
      </c>
      <c r="S514" s="9">
        <v>0</v>
      </c>
      <c r="T514" s="9">
        <v>0</v>
      </c>
      <c r="U514" s="8">
        <v>0</v>
      </c>
      <c r="V514" s="9">
        <v>0</v>
      </c>
      <c r="W514" s="9">
        <v>0</v>
      </c>
      <c r="X514" s="9">
        <v>0</v>
      </c>
      <c r="Y514" s="8">
        <v>0</v>
      </c>
      <c r="Z514" s="9">
        <v>0</v>
      </c>
      <c r="AA514" s="8"/>
      <c r="AC514" s="8"/>
      <c r="AJ514" s="9">
        <f t="shared" si="82"/>
        <v>-1</v>
      </c>
      <c r="AK514" s="7">
        <v>11.1</v>
      </c>
      <c r="AO514" s="8"/>
      <c r="AQ514" s="31"/>
      <c r="AT514" s="31"/>
      <c r="AU514" s="21">
        <v>1995</v>
      </c>
      <c r="AV514" s="23">
        <f t="shared" si="85"/>
        <v>3.2999429000227671</v>
      </c>
      <c r="BB514" s="18"/>
      <c r="BD514" s="54"/>
      <c r="BF514" s="18"/>
      <c r="BH514" s="18"/>
      <c r="BJ514" s="18"/>
      <c r="BK514" s="18" t="s">
        <v>155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 s="18">
        <v>0</v>
      </c>
      <c r="BS514">
        <v>1</v>
      </c>
      <c r="BT514">
        <v>0</v>
      </c>
      <c r="BU514" s="18">
        <v>0</v>
      </c>
      <c r="BV514" t="s">
        <v>397</v>
      </c>
      <c r="BW514" t="s">
        <v>397</v>
      </c>
      <c r="CB514" s="18"/>
      <c r="CD514" s="18"/>
      <c r="CE514" s="18"/>
      <c r="CH514" s="18"/>
      <c r="CJ514" s="18"/>
      <c r="CU514" s="18"/>
      <c r="CV514" t="s">
        <v>397</v>
      </c>
      <c r="CW514" t="s">
        <v>397</v>
      </c>
      <c r="CX514" t="s">
        <v>397</v>
      </c>
      <c r="CY514" s="25" t="s">
        <v>397</v>
      </c>
    </row>
    <row r="515" spans="1:103" x14ac:dyDescent="0.25">
      <c r="A515">
        <v>517</v>
      </c>
      <c r="B515">
        <v>66</v>
      </c>
      <c r="C515" s="25" t="s">
        <v>108</v>
      </c>
      <c r="D515" s="12">
        <v>6</v>
      </c>
      <c r="E515" s="14"/>
      <c r="F515" s="7" t="str">
        <f t="shared" si="76"/>
        <v>X</v>
      </c>
      <c r="G515" s="7">
        <f t="shared" si="77"/>
        <v>6</v>
      </c>
      <c r="H515" s="16">
        <f t="shared" si="78"/>
        <v>6</v>
      </c>
      <c r="I515" s="11" t="str">
        <f t="shared" si="79"/>
        <v>X</v>
      </c>
      <c r="J515" s="39" t="str">
        <f t="shared" si="80"/>
        <v>X</v>
      </c>
      <c r="K515" s="39" t="str">
        <f t="shared" si="83"/>
        <v>X</v>
      </c>
      <c r="L515" s="39" t="str">
        <f t="shared" si="84"/>
        <v>X</v>
      </c>
      <c r="M515" s="39" t="str">
        <f t="shared" si="81"/>
        <v>X</v>
      </c>
      <c r="N515" s="42">
        <v>0</v>
      </c>
      <c r="O515" s="8">
        <v>0</v>
      </c>
      <c r="P515" s="9">
        <v>0</v>
      </c>
      <c r="Q515" s="9">
        <v>0</v>
      </c>
      <c r="R515" s="8">
        <v>0</v>
      </c>
      <c r="S515" s="9">
        <v>0</v>
      </c>
      <c r="T515" s="9">
        <v>0</v>
      </c>
      <c r="U515" s="8">
        <v>1</v>
      </c>
      <c r="V515" s="9">
        <v>0</v>
      </c>
      <c r="W515" s="9">
        <v>0</v>
      </c>
      <c r="X515" s="9">
        <v>0</v>
      </c>
      <c r="Y515" s="8">
        <v>0</v>
      </c>
      <c r="Z515" s="9">
        <v>0</v>
      </c>
      <c r="AA515" s="8"/>
      <c r="AC515" s="8"/>
      <c r="AJ515" s="9">
        <f t="shared" si="82"/>
        <v>-1</v>
      </c>
      <c r="AK515" s="7">
        <v>11.1</v>
      </c>
      <c r="AO515" s="8"/>
      <c r="AQ515" s="31"/>
      <c r="AT515" s="31"/>
      <c r="AU515" s="21">
        <v>1995</v>
      </c>
      <c r="AV515" s="23">
        <f t="shared" si="85"/>
        <v>3.2999429000227671</v>
      </c>
      <c r="BB515" s="18"/>
      <c r="BD515" s="54"/>
      <c r="BF515" s="18"/>
      <c r="BH515" s="18"/>
      <c r="BJ515" s="18"/>
      <c r="BK515" s="18" t="s">
        <v>155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 s="18">
        <v>0</v>
      </c>
      <c r="BS515">
        <v>1</v>
      </c>
      <c r="BT515">
        <v>0</v>
      </c>
      <c r="BU515" s="18">
        <v>0</v>
      </c>
      <c r="BV515" t="s">
        <v>397</v>
      </c>
      <c r="BW515" t="s">
        <v>397</v>
      </c>
      <c r="CB515" s="18"/>
      <c r="CD515" s="18"/>
      <c r="CE515" s="18"/>
      <c r="CH515" s="18"/>
      <c r="CJ515" s="18"/>
      <c r="CU515" s="18"/>
      <c r="CV515" t="s">
        <v>397</v>
      </c>
      <c r="CW515" t="s">
        <v>397</v>
      </c>
      <c r="CX515" t="s">
        <v>397</v>
      </c>
      <c r="CY515" s="25" t="s">
        <v>397</v>
      </c>
    </row>
    <row r="516" spans="1:103" x14ac:dyDescent="0.25">
      <c r="A516">
        <v>518</v>
      </c>
      <c r="B516">
        <v>66</v>
      </c>
      <c r="C516" s="25" t="s">
        <v>108</v>
      </c>
      <c r="D516" s="12">
        <v>6.9</v>
      </c>
      <c r="E516" s="14"/>
      <c r="F516" s="7" t="str">
        <f t="shared" si="76"/>
        <v>X</v>
      </c>
      <c r="G516" s="7">
        <f t="shared" si="77"/>
        <v>6.9</v>
      </c>
      <c r="H516" s="16">
        <f t="shared" si="78"/>
        <v>6.9</v>
      </c>
      <c r="I516" s="11" t="str">
        <f t="shared" si="79"/>
        <v>X</v>
      </c>
      <c r="J516" s="39" t="str">
        <f t="shared" si="80"/>
        <v>X</v>
      </c>
      <c r="K516" s="39" t="str">
        <f t="shared" si="83"/>
        <v>X</v>
      </c>
      <c r="L516" s="39" t="str">
        <f t="shared" si="84"/>
        <v>X</v>
      </c>
      <c r="M516" s="39" t="str">
        <f t="shared" si="81"/>
        <v>X</v>
      </c>
      <c r="N516" s="42">
        <v>0</v>
      </c>
      <c r="O516" s="8">
        <v>0</v>
      </c>
      <c r="P516" s="9">
        <v>0</v>
      </c>
      <c r="Q516" s="9">
        <v>0</v>
      </c>
      <c r="R516" s="8">
        <v>0</v>
      </c>
      <c r="S516" s="9">
        <v>0</v>
      </c>
      <c r="T516" s="9">
        <v>0</v>
      </c>
      <c r="U516" s="8">
        <v>0</v>
      </c>
      <c r="V516" s="9">
        <v>1</v>
      </c>
      <c r="W516" s="9">
        <v>0</v>
      </c>
      <c r="X516" s="9">
        <v>0</v>
      </c>
      <c r="Y516" s="8">
        <v>0</v>
      </c>
      <c r="Z516" s="9">
        <v>0</v>
      </c>
      <c r="AA516" s="8"/>
      <c r="AC516" s="8"/>
      <c r="AJ516" s="9">
        <f t="shared" si="82"/>
        <v>-1</v>
      </c>
      <c r="AK516" s="7">
        <v>11.1</v>
      </c>
      <c r="AO516" s="8"/>
      <c r="AQ516" s="31"/>
      <c r="AT516" s="31"/>
      <c r="AU516" s="21">
        <v>1995</v>
      </c>
      <c r="AV516" s="23">
        <f t="shared" si="85"/>
        <v>3.2999429000227671</v>
      </c>
      <c r="BB516" s="18"/>
      <c r="BD516" s="54"/>
      <c r="BF516" s="18"/>
      <c r="BH516" s="18"/>
      <c r="BJ516" s="18"/>
      <c r="BK516" s="18" t="s">
        <v>155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 s="18">
        <v>0</v>
      </c>
      <c r="BS516">
        <v>1</v>
      </c>
      <c r="BT516">
        <v>0</v>
      </c>
      <c r="BU516" s="18">
        <v>0</v>
      </c>
      <c r="BV516" t="s">
        <v>397</v>
      </c>
      <c r="BW516" t="s">
        <v>397</v>
      </c>
      <c r="CB516" s="18"/>
      <c r="CD516" s="18"/>
      <c r="CE516" s="18"/>
      <c r="CH516" s="18"/>
      <c r="CJ516" s="18"/>
      <c r="CU516" s="18"/>
      <c r="CV516" t="s">
        <v>397</v>
      </c>
      <c r="CW516" t="s">
        <v>397</v>
      </c>
      <c r="CX516" t="s">
        <v>397</v>
      </c>
      <c r="CY516" s="25" t="s">
        <v>397</v>
      </c>
    </row>
    <row r="517" spans="1:103" x14ac:dyDescent="0.25">
      <c r="A517">
        <v>519</v>
      </c>
      <c r="B517">
        <v>67</v>
      </c>
      <c r="C517" s="25" t="s">
        <v>88</v>
      </c>
      <c r="D517" s="12">
        <v>6.6</v>
      </c>
      <c r="E517" s="14"/>
      <c r="F517" s="7" t="str">
        <f t="shared" si="76"/>
        <v>X</v>
      </c>
      <c r="G517" s="7">
        <f t="shared" si="77"/>
        <v>6.6</v>
      </c>
      <c r="H517" s="16">
        <f t="shared" si="78"/>
        <v>6.6</v>
      </c>
      <c r="I517" s="11" t="str">
        <f t="shared" si="79"/>
        <v>X</v>
      </c>
      <c r="J517" s="39" t="str">
        <f t="shared" si="80"/>
        <v>X</v>
      </c>
      <c r="K517" s="39" t="str">
        <f t="shared" si="83"/>
        <v>X</v>
      </c>
      <c r="L517" s="39" t="str">
        <f t="shared" si="84"/>
        <v>X</v>
      </c>
      <c r="M517" s="39" t="str">
        <f t="shared" si="81"/>
        <v>X</v>
      </c>
      <c r="N517" s="42">
        <v>1</v>
      </c>
      <c r="O517" s="8">
        <v>0</v>
      </c>
      <c r="P517" s="9">
        <v>0</v>
      </c>
      <c r="Q517" s="9">
        <v>0</v>
      </c>
      <c r="R517" s="8">
        <v>0</v>
      </c>
      <c r="S517" s="9">
        <v>0</v>
      </c>
      <c r="T517" s="9">
        <v>0</v>
      </c>
      <c r="U517" s="8">
        <v>0</v>
      </c>
      <c r="V517" s="9">
        <v>0</v>
      </c>
      <c r="W517" s="9">
        <v>0</v>
      </c>
      <c r="X517" s="9">
        <v>0</v>
      </c>
      <c r="Y517" s="8">
        <v>0</v>
      </c>
      <c r="Z517" s="9">
        <v>0</v>
      </c>
      <c r="AA517" s="8"/>
      <c r="AC517" s="8"/>
      <c r="AJ517" s="9">
        <f t="shared" si="82"/>
        <v>-1</v>
      </c>
      <c r="AK517" s="7">
        <v>10</v>
      </c>
      <c r="AO517" s="8"/>
      <c r="AQ517" s="31"/>
      <c r="AT517" s="31"/>
      <c r="AU517" s="21">
        <v>1995</v>
      </c>
      <c r="AV517" s="23">
        <f t="shared" si="85"/>
        <v>3.2999429000227671</v>
      </c>
      <c r="BB517" s="18"/>
      <c r="BD517" s="54"/>
      <c r="BF517" s="18"/>
      <c r="BH517" s="18"/>
      <c r="BJ517" s="18"/>
      <c r="BK517" s="18" t="s">
        <v>85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 s="18">
        <v>0</v>
      </c>
      <c r="BS517">
        <v>1</v>
      </c>
      <c r="BT517">
        <v>0</v>
      </c>
      <c r="BU517" s="18">
        <v>0</v>
      </c>
      <c r="BV517" t="s">
        <v>397</v>
      </c>
      <c r="BW517" t="s">
        <v>397</v>
      </c>
      <c r="CB517" s="18"/>
      <c r="CD517" s="18"/>
      <c r="CE517" s="18"/>
      <c r="CH517" s="18"/>
      <c r="CJ517" s="18"/>
      <c r="CU517" s="18"/>
      <c r="CV517" t="s">
        <v>397</v>
      </c>
      <c r="CW517" t="s">
        <v>397</v>
      </c>
      <c r="CX517" t="s">
        <v>397</v>
      </c>
      <c r="CY517" s="25" t="s">
        <v>397</v>
      </c>
    </row>
    <row r="518" spans="1:103" x14ac:dyDescent="0.25">
      <c r="A518">
        <v>520</v>
      </c>
      <c r="B518">
        <v>67</v>
      </c>
      <c r="C518" s="25" t="s">
        <v>88</v>
      </c>
      <c r="D518" s="12">
        <v>6.4</v>
      </c>
      <c r="E518" s="14"/>
      <c r="F518" s="7" t="str">
        <f t="shared" si="76"/>
        <v>X</v>
      </c>
      <c r="G518" s="7">
        <f t="shared" si="77"/>
        <v>6.4</v>
      </c>
      <c r="H518" s="16">
        <f t="shared" si="78"/>
        <v>6.4</v>
      </c>
      <c r="I518" s="11" t="str">
        <f t="shared" si="79"/>
        <v>X</v>
      </c>
      <c r="J518" s="39" t="str">
        <f t="shared" si="80"/>
        <v>X</v>
      </c>
      <c r="K518" s="39" t="str">
        <f t="shared" si="83"/>
        <v>X</v>
      </c>
      <c r="L518" s="39" t="str">
        <f t="shared" si="84"/>
        <v>X</v>
      </c>
      <c r="M518" s="39" t="str">
        <f t="shared" si="81"/>
        <v>X</v>
      </c>
      <c r="N518" s="42">
        <v>0</v>
      </c>
      <c r="O518" s="8">
        <v>0</v>
      </c>
      <c r="P518" s="9">
        <v>0</v>
      </c>
      <c r="Q518" s="9">
        <v>0</v>
      </c>
      <c r="R518" s="8">
        <v>0</v>
      </c>
      <c r="S518" s="9">
        <v>0</v>
      </c>
      <c r="T518" s="9">
        <v>0</v>
      </c>
      <c r="U518" s="8">
        <v>1</v>
      </c>
      <c r="V518" s="9">
        <v>0</v>
      </c>
      <c r="W518" s="9">
        <v>0</v>
      </c>
      <c r="X518" s="9">
        <v>0</v>
      </c>
      <c r="Y518" s="8">
        <v>0</v>
      </c>
      <c r="Z518" s="9">
        <v>0</v>
      </c>
      <c r="AA518" s="8"/>
      <c r="AC518" s="8"/>
      <c r="AJ518" s="9">
        <f t="shared" si="82"/>
        <v>-1</v>
      </c>
      <c r="AK518" s="7">
        <v>10</v>
      </c>
      <c r="AO518" s="8"/>
      <c r="AQ518" s="31"/>
      <c r="AT518" s="31"/>
      <c r="AU518" s="21">
        <v>1995</v>
      </c>
      <c r="AV518" s="23">
        <f t="shared" si="85"/>
        <v>3.2999429000227671</v>
      </c>
      <c r="BB518" s="18"/>
      <c r="BD518" s="54"/>
      <c r="BF518" s="18"/>
      <c r="BH518" s="18"/>
      <c r="BJ518" s="18"/>
      <c r="BK518" s="18" t="s">
        <v>85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 s="18">
        <v>0</v>
      </c>
      <c r="BS518">
        <v>1</v>
      </c>
      <c r="BT518">
        <v>0</v>
      </c>
      <c r="BU518" s="18">
        <v>0</v>
      </c>
      <c r="BV518" t="s">
        <v>397</v>
      </c>
      <c r="BW518" t="s">
        <v>397</v>
      </c>
      <c r="CB518" s="18"/>
      <c r="CD518" s="18"/>
      <c r="CE518" s="18"/>
      <c r="CH518" s="18"/>
      <c r="CJ518" s="18"/>
      <c r="CU518" s="18"/>
      <c r="CV518" t="s">
        <v>397</v>
      </c>
      <c r="CW518" t="s">
        <v>397</v>
      </c>
      <c r="CX518" t="s">
        <v>397</v>
      </c>
      <c r="CY518" s="25" t="s">
        <v>397</v>
      </c>
    </row>
    <row r="519" spans="1:103" x14ac:dyDescent="0.25">
      <c r="A519">
        <v>521</v>
      </c>
      <c r="B519">
        <v>67</v>
      </c>
      <c r="C519" s="25" t="s">
        <v>88</v>
      </c>
      <c r="D519" s="12">
        <v>4.9000000000000004</v>
      </c>
      <c r="E519" s="14"/>
      <c r="F519" s="7" t="str">
        <f t="shared" si="76"/>
        <v>X</v>
      </c>
      <c r="G519" s="7">
        <f t="shared" si="77"/>
        <v>4.9000000000000004</v>
      </c>
      <c r="H519" s="16">
        <f t="shared" si="78"/>
        <v>4.9000000000000004</v>
      </c>
      <c r="I519" s="11" t="str">
        <f t="shared" si="79"/>
        <v>X</v>
      </c>
      <c r="J519" s="39" t="str">
        <f t="shared" si="80"/>
        <v>X</v>
      </c>
      <c r="K519" s="39" t="str">
        <f t="shared" si="83"/>
        <v>X</v>
      </c>
      <c r="L519" s="39" t="str">
        <f t="shared" si="84"/>
        <v>X</v>
      </c>
      <c r="M519" s="39" t="str">
        <f t="shared" si="81"/>
        <v>X</v>
      </c>
      <c r="N519" s="42">
        <v>0</v>
      </c>
      <c r="O519" s="8">
        <v>0</v>
      </c>
      <c r="P519" s="9">
        <v>0</v>
      </c>
      <c r="Q519" s="9">
        <v>0</v>
      </c>
      <c r="R519" s="8">
        <v>0</v>
      </c>
      <c r="S519" s="9">
        <v>0</v>
      </c>
      <c r="T519" s="9">
        <v>0</v>
      </c>
      <c r="U519" s="8">
        <v>0</v>
      </c>
      <c r="V519" s="9">
        <v>1</v>
      </c>
      <c r="W519" s="9">
        <v>0</v>
      </c>
      <c r="X519" s="9">
        <v>0</v>
      </c>
      <c r="Y519" s="8">
        <v>0</v>
      </c>
      <c r="Z519" s="9">
        <v>0</v>
      </c>
      <c r="AA519" s="8"/>
      <c r="AC519" s="8"/>
      <c r="AJ519" s="9">
        <f t="shared" si="82"/>
        <v>-1</v>
      </c>
      <c r="AK519" s="7">
        <v>10</v>
      </c>
      <c r="AO519" s="8"/>
      <c r="AQ519" s="31"/>
      <c r="AT519" s="31"/>
      <c r="AU519" s="21">
        <v>1995</v>
      </c>
      <c r="AV519" s="23">
        <f t="shared" si="85"/>
        <v>3.2999429000227671</v>
      </c>
      <c r="BB519" s="18"/>
      <c r="BD519" s="54"/>
      <c r="BF519" s="18"/>
      <c r="BH519" s="18"/>
      <c r="BJ519" s="18"/>
      <c r="BK519" s="18" t="s">
        <v>85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 s="18">
        <v>0</v>
      </c>
      <c r="BS519">
        <v>1</v>
      </c>
      <c r="BT519">
        <v>0</v>
      </c>
      <c r="BU519" s="18">
        <v>0</v>
      </c>
      <c r="BV519" t="s">
        <v>397</v>
      </c>
      <c r="BW519" t="s">
        <v>397</v>
      </c>
      <c r="CB519" s="18"/>
      <c r="CD519" s="18"/>
      <c r="CE519" s="18"/>
      <c r="CH519" s="18"/>
      <c r="CJ519" s="18"/>
      <c r="CU519" s="18"/>
      <c r="CV519" t="s">
        <v>397</v>
      </c>
      <c r="CW519" t="s">
        <v>397</v>
      </c>
      <c r="CX519" t="s">
        <v>397</v>
      </c>
      <c r="CY519" s="25" t="s">
        <v>397</v>
      </c>
    </row>
    <row r="520" spans="1:103" x14ac:dyDescent="0.25">
      <c r="A520">
        <v>522</v>
      </c>
      <c r="B520">
        <v>67</v>
      </c>
      <c r="C520" s="25" t="s">
        <v>88</v>
      </c>
      <c r="D520" s="12">
        <v>8</v>
      </c>
      <c r="E520" s="14"/>
      <c r="F520" s="7" t="str">
        <f t="shared" si="76"/>
        <v>X</v>
      </c>
      <c r="G520" s="7">
        <f t="shared" si="77"/>
        <v>8</v>
      </c>
      <c r="H520" s="16">
        <f t="shared" si="78"/>
        <v>8</v>
      </c>
      <c r="I520" s="11" t="str">
        <f t="shared" si="79"/>
        <v>X</v>
      </c>
      <c r="J520" s="39" t="str">
        <f t="shared" si="80"/>
        <v>X</v>
      </c>
      <c r="K520" s="39" t="str">
        <f t="shared" si="83"/>
        <v>X</v>
      </c>
      <c r="L520" s="39" t="str">
        <f t="shared" si="84"/>
        <v>X</v>
      </c>
      <c r="M520" s="39" t="str">
        <f t="shared" si="81"/>
        <v>X</v>
      </c>
      <c r="N520" s="42">
        <v>1</v>
      </c>
      <c r="O520" s="8">
        <v>0</v>
      </c>
      <c r="P520" s="9">
        <v>0</v>
      </c>
      <c r="Q520" s="9">
        <v>0</v>
      </c>
      <c r="R520" s="8">
        <v>0</v>
      </c>
      <c r="S520" s="9">
        <v>0</v>
      </c>
      <c r="T520" s="9">
        <v>0</v>
      </c>
      <c r="U520" s="8">
        <v>0</v>
      </c>
      <c r="V520" s="9">
        <v>0</v>
      </c>
      <c r="W520" s="9">
        <v>0</v>
      </c>
      <c r="X520" s="9">
        <v>0</v>
      </c>
      <c r="Y520" s="8">
        <v>0</v>
      </c>
      <c r="Z520" s="9">
        <v>0</v>
      </c>
      <c r="AA520" s="8"/>
      <c r="AC520" s="8"/>
      <c r="AJ520" s="9">
        <f t="shared" si="82"/>
        <v>-1</v>
      </c>
      <c r="AK520" s="7">
        <v>9.4</v>
      </c>
      <c r="AO520" s="8"/>
      <c r="AQ520" s="31"/>
      <c r="AT520" s="31"/>
      <c r="AU520" s="21">
        <v>1995</v>
      </c>
      <c r="AV520" s="23">
        <f t="shared" si="85"/>
        <v>3.2999429000227671</v>
      </c>
      <c r="BB520" s="18"/>
      <c r="BD520" s="54"/>
      <c r="BF520" s="18"/>
      <c r="BH520" s="18"/>
      <c r="BJ520" s="18"/>
      <c r="BK520" s="18" t="s">
        <v>113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 s="18">
        <v>0</v>
      </c>
      <c r="BS520">
        <v>1</v>
      </c>
      <c r="BT520">
        <v>0</v>
      </c>
      <c r="BU520" s="18">
        <v>0</v>
      </c>
      <c r="BV520" t="s">
        <v>397</v>
      </c>
      <c r="BW520" t="s">
        <v>397</v>
      </c>
      <c r="CB520" s="18"/>
      <c r="CD520" s="18"/>
      <c r="CE520" s="18"/>
      <c r="CH520" s="18"/>
      <c r="CJ520" s="18"/>
      <c r="CU520" s="18"/>
      <c r="CV520" t="s">
        <v>397</v>
      </c>
      <c r="CW520" t="s">
        <v>397</v>
      </c>
      <c r="CX520" t="s">
        <v>397</v>
      </c>
      <c r="CY520" s="25" t="s">
        <v>397</v>
      </c>
    </row>
    <row r="521" spans="1:103" x14ac:dyDescent="0.25">
      <c r="A521">
        <v>523</v>
      </c>
      <c r="B521">
        <v>67</v>
      </c>
      <c r="C521" s="25" t="s">
        <v>88</v>
      </c>
      <c r="D521" s="12">
        <v>7.9</v>
      </c>
      <c r="E521" s="14"/>
      <c r="F521" s="7" t="str">
        <f t="shared" si="76"/>
        <v>X</v>
      </c>
      <c r="G521" s="7">
        <f t="shared" si="77"/>
        <v>7.9</v>
      </c>
      <c r="H521" s="16">
        <f t="shared" si="78"/>
        <v>7.9</v>
      </c>
      <c r="I521" s="11" t="str">
        <f t="shared" si="79"/>
        <v>X</v>
      </c>
      <c r="J521" s="39" t="str">
        <f t="shared" si="80"/>
        <v>X</v>
      </c>
      <c r="K521" s="39" t="str">
        <f t="shared" si="83"/>
        <v>X</v>
      </c>
      <c r="L521" s="39" t="str">
        <f t="shared" si="84"/>
        <v>X</v>
      </c>
      <c r="M521" s="39" t="str">
        <f t="shared" si="81"/>
        <v>X</v>
      </c>
      <c r="N521" s="42">
        <v>0</v>
      </c>
      <c r="O521" s="8">
        <v>0</v>
      </c>
      <c r="P521" s="9">
        <v>0</v>
      </c>
      <c r="Q521" s="9">
        <v>0</v>
      </c>
      <c r="R521" s="8">
        <v>0</v>
      </c>
      <c r="S521" s="9">
        <v>0</v>
      </c>
      <c r="T521" s="9">
        <v>0</v>
      </c>
      <c r="U521" s="8">
        <v>1</v>
      </c>
      <c r="V521" s="9">
        <v>0</v>
      </c>
      <c r="W521" s="9">
        <v>0</v>
      </c>
      <c r="X521" s="9">
        <v>0</v>
      </c>
      <c r="Y521" s="8">
        <v>0</v>
      </c>
      <c r="Z521" s="9">
        <v>0</v>
      </c>
      <c r="AA521" s="8"/>
      <c r="AC521" s="8"/>
      <c r="AJ521" s="9">
        <f t="shared" si="82"/>
        <v>-1</v>
      </c>
      <c r="AK521" s="7">
        <v>9.4</v>
      </c>
      <c r="AO521" s="8"/>
      <c r="AQ521" s="31"/>
      <c r="AT521" s="31"/>
      <c r="AU521" s="21">
        <v>1995</v>
      </c>
      <c r="AV521" s="23">
        <f t="shared" si="85"/>
        <v>3.2999429000227671</v>
      </c>
      <c r="BB521" s="18"/>
      <c r="BD521" s="54"/>
      <c r="BF521" s="18"/>
      <c r="BH521" s="18"/>
      <c r="BJ521" s="18"/>
      <c r="BK521" s="18" t="s">
        <v>113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 s="18">
        <v>0</v>
      </c>
      <c r="BS521">
        <v>1</v>
      </c>
      <c r="BT521">
        <v>0</v>
      </c>
      <c r="BU521" s="18">
        <v>0</v>
      </c>
      <c r="BV521" t="s">
        <v>397</v>
      </c>
      <c r="BW521" t="s">
        <v>397</v>
      </c>
      <c r="CB521" s="18"/>
      <c r="CD521" s="18"/>
      <c r="CE521" s="18"/>
      <c r="CH521" s="18"/>
      <c r="CJ521" s="18"/>
      <c r="CU521" s="18"/>
      <c r="CV521" t="s">
        <v>397</v>
      </c>
      <c r="CW521" t="s">
        <v>397</v>
      </c>
      <c r="CX521" t="s">
        <v>397</v>
      </c>
      <c r="CY521" s="25" t="s">
        <v>397</v>
      </c>
    </row>
    <row r="522" spans="1:103" x14ac:dyDescent="0.25">
      <c r="A522">
        <v>524</v>
      </c>
      <c r="B522">
        <v>67</v>
      </c>
      <c r="C522" s="25" t="s">
        <v>88</v>
      </c>
      <c r="D522" s="12">
        <v>9.8000000000000007</v>
      </c>
      <c r="E522" s="14"/>
      <c r="F522" s="7" t="str">
        <f t="shared" si="76"/>
        <v>X</v>
      </c>
      <c r="G522" s="7">
        <f t="shared" si="77"/>
        <v>9.8000000000000007</v>
      </c>
      <c r="H522" s="16">
        <f t="shared" si="78"/>
        <v>9.8000000000000007</v>
      </c>
      <c r="I522" s="11" t="str">
        <f t="shared" si="79"/>
        <v>X</v>
      </c>
      <c r="J522" s="39" t="str">
        <f t="shared" si="80"/>
        <v>X</v>
      </c>
      <c r="K522" s="39" t="str">
        <f t="shared" si="83"/>
        <v>X</v>
      </c>
      <c r="L522" s="39" t="str">
        <f t="shared" si="84"/>
        <v>X</v>
      </c>
      <c r="M522" s="39" t="str">
        <f t="shared" si="81"/>
        <v>X</v>
      </c>
      <c r="N522" s="42">
        <v>0</v>
      </c>
      <c r="O522" s="8">
        <v>0</v>
      </c>
      <c r="P522" s="9">
        <v>0</v>
      </c>
      <c r="Q522" s="9">
        <v>0</v>
      </c>
      <c r="R522" s="8">
        <v>0</v>
      </c>
      <c r="S522" s="9">
        <v>0</v>
      </c>
      <c r="T522" s="9">
        <v>0</v>
      </c>
      <c r="U522" s="8">
        <v>0</v>
      </c>
      <c r="V522" s="9">
        <v>1</v>
      </c>
      <c r="W522" s="9">
        <v>0</v>
      </c>
      <c r="X522" s="9">
        <v>0</v>
      </c>
      <c r="Y522" s="8">
        <v>0</v>
      </c>
      <c r="Z522" s="9">
        <v>0</v>
      </c>
      <c r="AA522" s="8"/>
      <c r="AC522" s="8"/>
      <c r="AJ522" s="9">
        <f t="shared" si="82"/>
        <v>-1</v>
      </c>
      <c r="AK522" s="7">
        <v>9.4</v>
      </c>
      <c r="AO522" s="8"/>
      <c r="AQ522" s="31"/>
      <c r="AT522" s="31"/>
      <c r="AU522" s="21">
        <v>1995</v>
      </c>
      <c r="AV522" s="23">
        <f t="shared" si="85"/>
        <v>3.2999429000227671</v>
      </c>
      <c r="BB522" s="18"/>
      <c r="BD522" s="54"/>
      <c r="BF522" s="18"/>
      <c r="BH522" s="18"/>
      <c r="BJ522" s="18"/>
      <c r="BK522" s="18" t="s">
        <v>113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 s="18">
        <v>0</v>
      </c>
      <c r="BS522">
        <v>1</v>
      </c>
      <c r="BT522">
        <v>0</v>
      </c>
      <c r="BU522" s="18">
        <v>0</v>
      </c>
      <c r="BV522" t="s">
        <v>397</v>
      </c>
      <c r="BW522" t="s">
        <v>397</v>
      </c>
      <c r="CB522" s="18"/>
      <c r="CD522" s="18"/>
      <c r="CE522" s="18"/>
      <c r="CH522" s="18"/>
      <c r="CJ522" s="18"/>
      <c r="CU522" s="18"/>
      <c r="CV522" t="s">
        <v>397</v>
      </c>
      <c r="CW522" t="s">
        <v>397</v>
      </c>
      <c r="CX522" t="s">
        <v>397</v>
      </c>
      <c r="CY522" s="25" t="s">
        <v>397</v>
      </c>
    </row>
    <row r="523" spans="1:103" x14ac:dyDescent="0.25">
      <c r="A523">
        <v>525</v>
      </c>
      <c r="B523">
        <v>67</v>
      </c>
      <c r="C523" s="25" t="s">
        <v>88</v>
      </c>
      <c r="D523" s="12">
        <v>6.5</v>
      </c>
      <c r="E523" s="14"/>
      <c r="F523" s="7" t="str">
        <f t="shared" si="76"/>
        <v>X</v>
      </c>
      <c r="G523" s="7">
        <f t="shared" si="77"/>
        <v>6.5</v>
      </c>
      <c r="H523" s="16">
        <f t="shared" si="78"/>
        <v>6.5</v>
      </c>
      <c r="I523" s="11" t="str">
        <f t="shared" si="79"/>
        <v>X</v>
      </c>
      <c r="J523" s="39" t="str">
        <f t="shared" si="80"/>
        <v>X</v>
      </c>
      <c r="K523" s="39" t="str">
        <f t="shared" si="83"/>
        <v>X</v>
      </c>
      <c r="L523" s="39" t="str">
        <f t="shared" si="84"/>
        <v>X</v>
      </c>
      <c r="M523" s="39" t="str">
        <f t="shared" si="81"/>
        <v>X</v>
      </c>
      <c r="N523" s="42">
        <v>1</v>
      </c>
      <c r="O523" s="8">
        <v>0</v>
      </c>
      <c r="P523" s="9">
        <v>0</v>
      </c>
      <c r="Q523" s="9">
        <v>0</v>
      </c>
      <c r="R523" s="8">
        <v>0</v>
      </c>
      <c r="S523" s="9">
        <v>0</v>
      </c>
      <c r="T523" s="9">
        <v>0</v>
      </c>
      <c r="U523" s="8">
        <v>0</v>
      </c>
      <c r="V523" s="9">
        <v>0</v>
      </c>
      <c r="W523" s="9">
        <v>0</v>
      </c>
      <c r="X523" s="9">
        <v>0</v>
      </c>
      <c r="Y523" s="8">
        <v>0</v>
      </c>
      <c r="Z523" s="9">
        <v>0</v>
      </c>
      <c r="AA523" s="8"/>
      <c r="AC523" s="8"/>
      <c r="AJ523" s="9">
        <f t="shared" si="82"/>
        <v>-1</v>
      </c>
      <c r="AK523" s="7">
        <v>8.6</v>
      </c>
      <c r="AO523" s="8"/>
      <c r="AQ523" s="31"/>
      <c r="AT523" s="31"/>
      <c r="AU523" s="21">
        <v>1994</v>
      </c>
      <c r="AV523" s="23">
        <f t="shared" si="85"/>
        <v>3.2997251539756367</v>
      </c>
      <c r="BB523" s="18"/>
      <c r="BD523" s="54"/>
      <c r="BF523" s="18"/>
      <c r="BH523" s="18"/>
      <c r="BJ523" s="18"/>
      <c r="BK523" s="18" t="s">
        <v>132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 s="18">
        <v>0</v>
      </c>
      <c r="BS523">
        <v>1</v>
      </c>
      <c r="BT523">
        <v>0</v>
      </c>
      <c r="BU523" s="18">
        <v>0</v>
      </c>
      <c r="BV523" t="s">
        <v>397</v>
      </c>
      <c r="BW523" t="s">
        <v>397</v>
      </c>
      <c r="CB523" s="18"/>
      <c r="CD523" s="18"/>
      <c r="CE523" s="18"/>
      <c r="CH523" s="18"/>
      <c r="CJ523" s="18"/>
      <c r="CU523" s="18"/>
      <c r="CV523" t="s">
        <v>397</v>
      </c>
      <c r="CW523" t="s">
        <v>397</v>
      </c>
      <c r="CX523" t="s">
        <v>397</v>
      </c>
      <c r="CY523" s="25" t="s">
        <v>397</v>
      </c>
    </row>
    <row r="524" spans="1:103" x14ac:dyDescent="0.25">
      <c r="A524">
        <v>526</v>
      </c>
      <c r="B524">
        <v>67</v>
      </c>
      <c r="C524" s="25" t="s">
        <v>88</v>
      </c>
      <c r="D524" s="12">
        <v>6.3</v>
      </c>
      <c r="E524" s="14"/>
      <c r="F524" s="7" t="str">
        <f t="shared" si="76"/>
        <v>X</v>
      </c>
      <c r="G524" s="7">
        <f t="shared" si="77"/>
        <v>6.3</v>
      </c>
      <c r="H524" s="16">
        <f t="shared" si="78"/>
        <v>6.3</v>
      </c>
      <c r="I524" s="11" t="str">
        <f t="shared" si="79"/>
        <v>X</v>
      </c>
      <c r="J524" s="39" t="str">
        <f t="shared" si="80"/>
        <v>X</v>
      </c>
      <c r="K524" s="39" t="str">
        <f t="shared" si="83"/>
        <v>X</v>
      </c>
      <c r="L524" s="39" t="str">
        <f t="shared" si="84"/>
        <v>X</v>
      </c>
      <c r="M524" s="39" t="str">
        <f t="shared" si="81"/>
        <v>X</v>
      </c>
      <c r="N524" s="42">
        <v>0</v>
      </c>
      <c r="O524" s="8">
        <v>0</v>
      </c>
      <c r="P524" s="9">
        <v>0</v>
      </c>
      <c r="Q524" s="9">
        <v>0</v>
      </c>
      <c r="R524" s="8">
        <v>0</v>
      </c>
      <c r="S524" s="9">
        <v>0</v>
      </c>
      <c r="T524" s="9">
        <v>0</v>
      </c>
      <c r="U524" s="8">
        <v>1</v>
      </c>
      <c r="V524" s="9">
        <v>0</v>
      </c>
      <c r="W524" s="9">
        <v>0</v>
      </c>
      <c r="X524" s="9">
        <v>0</v>
      </c>
      <c r="Y524" s="8">
        <v>0</v>
      </c>
      <c r="Z524" s="9">
        <v>0</v>
      </c>
      <c r="AA524" s="8"/>
      <c r="AC524" s="8"/>
      <c r="AJ524" s="9">
        <f t="shared" si="82"/>
        <v>-1</v>
      </c>
      <c r="AK524" s="7">
        <v>8.6</v>
      </c>
      <c r="AO524" s="8"/>
      <c r="AQ524" s="31"/>
      <c r="AT524" s="31"/>
      <c r="AU524" s="21">
        <v>1994</v>
      </c>
      <c r="AV524" s="23">
        <f t="shared" si="85"/>
        <v>3.2997251539756367</v>
      </c>
      <c r="BB524" s="18"/>
      <c r="BD524" s="54"/>
      <c r="BF524" s="18"/>
      <c r="BH524" s="18"/>
      <c r="BJ524" s="18"/>
      <c r="BK524" s="18" t="s">
        <v>132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 s="18">
        <v>0</v>
      </c>
      <c r="BS524">
        <v>1</v>
      </c>
      <c r="BT524">
        <v>0</v>
      </c>
      <c r="BU524" s="18">
        <v>0</v>
      </c>
      <c r="BV524" t="s">
        <v>397</v>
      </c>
      <c r="BW524" t="s">
        <v>397</v>
      </c>
      <c r="CB524" s="18"/>
      <c r="CD524" s="18"/>
      <c r="CE524" s="18"/>
      <c r="CH524" s="18"/>
      <c r="CJ524" s="18"/>
      <c r="CU524" s="18"/>
      <c r="CV524" t="s">
        <v>397</v>
      </c>
      <c r="CW524" t="s">
        <v>397</v>
      </c>
      <c r="CX524" t="s">
        <v>397</v>
      </c>
      <c r="CY524" s="25" t="s">
        <v>397</v>
      </c>
    </row>
    <row r="525" spans="1:103" x14ac:dyDescent="0.25">
      <c r="A525">
        <v>527</v>
      </c>
      <c r="B525">
        <v>67</v>
      </c>
      <c r="C525" s="25" t="s">
        <v>88</v>
      </c>
      <c r="D525" s="12">
        <v>8.6</v>
      </c>
      <c r="E525" s="14"/>
      <c r="F525" s="7" t="str">
        <f t="shared" si="76"/>
        <v>X</v>
      </c>
      <c r="G525" s="7">
        <f t="shared" si="77"/>
        <v>8.6</v>
      </c>
      <c r="H525" s="16">
        <f t="shared" si="78"/>
        <v>8.6</v>
      </c>
      <c r="I525" s="11" t="str">
        <f t="shared" si="79"/>
        <v>X</v>
      </c>
      <c r="J525" s="39" t="str">
        <f t="shared" si="80"/>
        <v>X</v>
      </c>
      <c r="K525" s="39" t="str">
        <f t="shared" si="83"/>
        <v>X</v>
      </c>
      <c r="L525" s="39" t="str">
        <f t="shared" si="84"/>
        <v>X</v>
      </c>
      <c r="M525" s="39" t="str">
        <f t="shared" si="81"/>
        <v>X</v>
      </c>
      <c r="N525" s="42">
        <v>0</v>
      </c>
      <c r="O525" s="8">
        <v>0</v>
      </c>
      <c r="P525" s="9">
        <v>0</v>
      </c>
      <c r="Q525" s="9">
        <v>0</v>
      </c>
      <c r="R525" s="8">
        <v>0</v>
      </c>
      <c r="S525" s="9">
        <v>0</v>
      </c>
      <c r="T525" s="9">
        <v>0</v>
      </c>
      <c r="U525" s="8">
        <v>0</v>
      </c>
      <c r="V525" s="9">
        <v>1</v>
      </c>
      <c r="W525" s="9">
        <v>0</v>
      </c>
      <c r="X525" s="9">
        <v>0</v>
      </c>
      <c r="Y525" s="8">
        <v>0</v>
      </c>
      <c r="Z525" s="9">
        <v>0</v>
      </c>
      <c r="AA525" s="8"/>
      <c r="AC525" s="8"/>
      <c r="AJ525" s="9">
        <f t="shared" si="82"/>
        <v>-1</v>
      </c>
      <c r="AK525" s="7">
        <v>8.6</v>
      </c>
      <c r="AO525" s="8"/>
      <c r="AQ525" s="31"/>
      <c r="AT525" s="31"/>
      <c r="AU525" s="21">
        <v>1994</v>
      </c>
      <c r="AV525" s="23">
        <f t="shared" si="85"/>
        <v>3.2997251539756367</v>
      </c>
      <c r="BB525" s="18"/>
      <c r="BD525" s="54"/>
      <c r="BF525" s="18"/>
      <c r="BH525" s="18"/>
      <c r="BJ525" s="18"/>
      <c r="BK525" s="18" t="s">
        <v>132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 s="18">
        <v>0</v>
      </c>
      <c r="BS525">
        <v>1</v>
      </c>
      <c r="BT525">
        <v>0</v>
      </c>
      <c r="BU525" s="18">
        <v>0</v>
      </c>
      <c r="BV525" t="s">
        <v>397</v>
      </c>
      <c r="BW525" t="s">
        <v>397</v>
      </c>
      <c r="CB525" s="18"/>
      <c r="CD525" s="18"/>
      <c r="CE525" s="18"/>
      <c r="CH525" s="18"/>
      <c r="CJ525" s="18"/>
      <c r="CU525" s="18"/>
      <c r="CV525" t="s">
        <v>397</v>
      </c>
      <c r="CW525" t="s">
        <v>397</v>
      </c>
      <c r="CX525" t="s">
        <v>397</v>
      </c>
      <c r="CY525" s="25" t="s">
        <v>397</v>
      </c>
    </row>
    <row r="526" spans="1:103" x14ac:dyDescent="0.25">
      <c r="A526">
        <v>528</v>
      </c>
      <c r="B526">
        <v>67</v>
      </c>
      <c r="C526" s="25" t="s">
        <v>88</v>
      </c>
      <c r="D526" s="12">
        <v>6.4</v>
      </c>
      <c r="E526" s="14"/>
      <c r="F526" s="7" t="str">
        <f t="shared" si="76"/>
        <v>X</v>
      </c>
      <c r="G526" s="7">
        <f t="shared" si="77"/>
        <v>6.4</v>
      </c>
      <c r="H526" s="16">
        <f t="shared" si="78"/>
        <v>6.4</v>
      </c>
      <c r="I526" s="11" t="str">
        <f t="shared" si="79"/>
        <v>X</v>
      </c>
      <c r="J526" s="39" t="str">
        <f t="shared" si="80"/>
        <v>X</v>
      </c>
      <c r="K526" s="39" t="str">
        <f t="shared" si="83"/>
        <v>X</v>
      </c>
      <c r="L526" s="39" t="str">
        <f t="shared" si="84"/>
        <v>X</v>
      </c>
      <c r="M526" s="39" t="str">
        <f t="shared" si="81"/>
        <v>X</v>
      </c>
      <c r="N526" s="42">
        <v>1</v>
      </c>
      <c r="O526" s="8">
        <v>0</v>
      </c>
      <c r="P526" s="9">
        <v>0</v>
      </c>
      <c r="Q526" s="9">
        <v>0</v>
      </c>
      <c r="R526" s="8">
        <v>0</v>
      </c>
      <c r="S526" s="9">
        <v>0</v>
      </c>
      <c r="T526" s="9">
        <v>0</v>
      </c>
      <c r="U526" s="8">
        <v>0</v>
      </c>
      <c r="V526" s="9">
        <v>0</v>
      </c>
      <c r="W526" s="9">
        <v>0</v>
      </c>
      <c r="X526" s="9">
        <v>0</v>
      </c>
      <c r="Y526" s="8">
        <v>0</v>
      </c>
      <c r="Z526" s="9">
        <v>0</v>
      </c>
      <c r="AA526" s="8"/>
      <c r="AC526" s="8"/>
      <c r="AJ526" s="9">
        <f t="shared" si="82"/>
        <v>-1</v>
      </c>
      <c r="AK526" s="7">
        <v>8.3000000000000007</v>
      </c>
      <c r="AO526" s="8"/>
      <c r="AQ526" s="31"/>
      <c r="AT526" s="31"/>
      <c r="AU526" s="21">
        <v>1995</v>
      </c>
      <c r="AV526" s="23">
        <f t="shared" si="85"/>
        <v>3.2999429000227671</v>
      </c>
      <c r="BB526" s="18"/>
      <c r="BD526" s="54"/>
      <c r="BF526" s="18"/>
      <c r="BH526" s="18"/>
      <c r="BJ526" s="18"/>
      <c r="BK526" s="18" t="s">
        <v>156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 s="18">
        <v>0</v>
      </c>
      <c r="BS526">
        <v>1</v>
      </c>
      <c r="BT526">
        <v>0</v>
      </c>
      <c r="BU526" s="18">
        <v>0</v>
      </c>
      <c r="BV526" t="s">
        <v>397</v>
      </c>
      <c r="BW526" t="s">
        <v>397</v>
      </c>
      <c r="CB526" s="18"/>
      <c r="CD526" s="18"/>
      <c r="CE526" s="18"/>
      <c r="CH526" s="18"/>
      <c r="CJ526" s="18"/>
      <c r="CU526" s="18"/>
      <c r="CV526" t="s">
        <v>397</v>
      </c>
      <c r="CW526" t="s">
        <v>397</v>
      </c>
      <c r="CX526" t="s">
        <v>397</v>
      </c>
      <c r="CY526" s="25" t="s">
        <v>397</v>
      </c>
    </row>
    <row r="527" spans="1:103" x14ac:dyDescent="0.25">
      <c r="A527">
        <v>529</v>
      </c>
      <c r="B527">
        <v>67</v>
      </c>
      <c r="C527" s="25" t="s">
        <v>88</v>
      </c>
      <c r="D527" s="12">
        <v>6.2</v>
      </c>
      <c r="E527" s="14"/>
      <c r="F527" s="7" t="str">
        <f t="shared" ref="F527:F590" si="86">IFERROR(D527/E527, "X")</f>
        <v>X</v>
      </c>
      <c r="G527" s="7">
        <f t="shared" ref="G527:G590" si="87">D527-E527</f>
        <v>6.2</v>
      </c>
      <c r="H527" s="16">
        <f t="shared" ref="H527:H590" si="88">D527+E527</f>
        <v>6.2</v>
      </c>
      <c r="I527" s="11" t="str">
        <f t="shared" ref="I527:I590" si="89">IFERROR(F527/SQRT(F527^2+AJ527), "X")</f>
        <v>X</v>
      </c>
      <c r="J527" s="39" t="str">
        <f t="shared" ref="J527:J590" si="90">IFERROR(SQRT((1-I527^2)/AJ527), "X")</f>
        <v>X</v>
      </c>
      <c r="K527" s="39" t="str">
        <f t="shared" si="83"/>
        <v>X</v>
      </c>
      <c r="L527" s="39" t="str">
        <f t="shared" si="84"/>
        <v>X</v>
      </c>
      <c r="M527" s="39" t="str">
        <f t="shared" ref="M527:M590" si="91">IFERROR(I527+J527, "X")</f>
        <v>X</v>
      </c>
      <c r="N527" s="42">
        <v>0</v>
      </c>
      <c r="O527" s="8">
        <v>0</v>
      </c>
      <c r="P527" s="9">
        <v>0</v>
      </c>
      <c r="Q527" s="9">
        <v>0</v>
      </c>
      <c r="R527" s="8">
        <v>0</v>
      </c>
      <c r="S527" s="9">
        <v>0</v>
      </c>
      <c r="T527" s="9">
        <v>0</v>
      </c>
      <c r="U527" s="8">
        <v>1</v>
      </c>
      <c r="V527" s="9">
        <v>0</v>
      </c>
      <c r="W527" s="9">
        <v>0</v>
      </c>
      <c r="X527" s="9">
        <v>0</v>
      </c>
      <c r="Y527" s="8">
        <v>0</v>
      </c>
      <c r="Z527" s="9">
        <v>0</v>
      </c>
      <c r="AA527" s="8"/>
      <c r="AC527" s="8"/>
      <c r="AJ527" s="9">
        <f t="shared" ref="AJ527:AJ590" si="92">IFERROR(AH527-AI527-1, "X")</f>
        <v>-1</v>
      </c>
      <c r="AK527" s="7">
        <v>8.3000000000000007</v>
      </c>
      <c r="AO527" s="8"/>
      <c r="AQ527" s="31"/>
      <c r="AT527" s="31"/>
      <c r="AU527" s="21">
        <v>1995</v>
      </c>
      <c r="AV527" s="23">
        <f t="shared" si="85"/>
        <v>3.2999429000227671</v>
      </c>
      <c r="BB527" s="18"/>
      <c r="BD527" s="54"/>
      <c r="BF527" s="18"/>
      <c r="BH527" s="18"/>
      <c r="BJ527" s="18"/>
      <c r="BK527" s="18" t="s">
        <v>156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 s="18">
        <v>0</v>
      </c>
      <c r="BS527">
        <v>1</v>
      </c>
      <c r="BT527">
        <v>0</v>
      </c>
      <c r="BU527" s="18">
        <v>0</v>
      </c>
      <c r="BV527" t="s">
        <v>397</v>
      </c>
      <c r="BW527" t="s">
        <v>397</v>
      </c>
      <c r="CB527" s="18"/>
      <c r="CD527" s="18"/>
      <c r="CE527" s="18"/>
      <c r="CH527" s="18"/>
      <c r="CJ527" s="18"/>
      <c r="CU527" s="18"/>
      <c r="CV527" t="s">
        <v>397</v>
      </c>
      <c r="CW527" t="s">
        <v>397</v>
      </c>
      <c r="CX527" t="s">
        <v>397</v>
      </c>
      <c r="CY527" s="25" t="s">
        <v>397</v>
      </c>
    </row>
    <row r="528" spans="1:103" x14ac:dyDescent="0.25">
      <c r="A528">
        <v>530</v>
      </c>
      <c r="B528">
        <v>67</v>
      </c>
      <c r="C528" s="25" t="s">
        <v>88</v>
      </c>
      <c r="D528" s="12">
        <v>7.7</v>
      </c>
      <c r="E528" s="14"/>
      <c r="F528" s="7" t="str">
        <f t="shared" si="86"/>
        <v>X</v>
      </c>
      <c r="G528" s="7">
        <f t="shared" si="87"/>
        <v>7.7</v>
      </c>
      <c r="H528" s="16">
        <f t="shared" si="88"/>
        <v>7.7</v>
      </c>
      <c r="I528" s="11" t="str">
        <f t="shared" si="89"/>
        <v>X</v>
      </c>
      <c r="J528" s="39" t="str">
        <f t="shared" si="90"/>
        <v>X</v>
      </c>
      <c r="K528" s="39" t="str">
        <f t="shared" si="83"/>
        <v>X</v>
      </c>
      <c r="L528" s="39" t="str">
        <f t="shared" si="84"/>
        <v>X</v>
      </c>
      <c r="M528" s="39" t="str">
        <f t="shared" si="91"/>
        <v>X</v>
      </c>
      <c r="N528" s="42">
        <v>0</v>
      </c>
      <c r="O528" s="8">
        <v>0</v>
      </c>
      <c r="P528" s="9">
        <v>0</v>
      </c>
      <c r="Q528" s="9">
        <v>0</v>
      </c>
      <c r="R528" s="8">
        <v>0</v>
      </c>
      <c r="S528" s="9">
        <v>0</v>
      </c>
      <c r="T528" s="9">
        <v>0</v>
      </c>
      <c r="U528" s="8">
        <v>0</v>
      </c>
      <c r="V528" s="9">
        <v>1</v>
      </c>
      <c r="W528" s="9">
        <v>0</v>
      </c>
      <c r="X528" s="9">
        <v>0</v>
      </c>
      <c r="Y528" s="8">
        <v>0</v>
      </c>
      <c r="Z528" s="9">
        <v>0</v>
      </c>
      <c r="AA528" s="8"/>
      <c r="AC528" s="8"/>
      <c r="AJ528" s="9">
        <f t="shared" si="92"/>
        <v>-1</v>
      </c>
      <c r="AK528" s="7">
        <v>8.3000000000000007</v>
      </c>
      <c r="AO528" s="8"/>
      <c r="AQ528" s="31"/>
      <c r="AT528" s="31"/>
      <c r="AU528" s="21">
        <v>1995</v>
      </c>
      <c r="AV528" s="23">
        <f t="shared" si="85"/>
        <v>3.2999429000227671</v>
      </c>
      <c r="BB528" s="18"/>
      <c r="BD528" s="54"/>
      <c r="BF528" s="18"/>
      <c r="BH528" s="18"/>
      <c r="BJ528" s="18"/>
      <c r="BK528" s="18" t="s">
        <v>156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 s="18">
        <v>0</v>
      </c>
      <c r="BS528">
        <v>1</v>
      </c>
      <c r="BT528">
        <v>0</v>
      </c>
      <c r="BU528" s="18">
        <v>0</v>
      </c>
      <c r="BV528" t="s">
        <v>397</v>
      </c>
      <c r="BW528" t="s">
        <v>397</v>
      </c>
      <c r="CB528" s="18"/>
      <c r="CD528" s="18"/>
      <c r="CE528" s="18"/>
      <c r="CH528" s="18"/>
      <c r="CJ528" s="18"/>
      <c r="CU528" s="18"/>
      <c r="CV528" t="s">
        <v>397</v>
      </c>
      <c r="CW528" t="s">
        <v>397</v>
      </c>
      <c r="CX528" t="s">
        <v>397</v>
      </c>
      <c r="CY528" s="25" t="s">
        <v>397</v>
      </c>
    </row>
    <row r="529" spans="1:103" x14ac:dyDescent="0.25">
      <c r="A529">
        <v>531</v>
      </c>
      <c r="B529">
        <v>67</v>
      </c>
      <c r="C529" s="25" t="s">
        <v>88</v>
      </c>
      <c r="D529" s="12">
        <v>7</v>
      </c>
      <c r="E529" s="14"/>
      <c r="F529" s="7" t="str">
        <f t="shared" si="86"/>
        <v>X</v>
      </c>
      <c r="G529" s="7">
        <f t="shared" si="87"/>
        <v>7</v>
      </c>
      <c r="H529" s="16">
        <f t="shared" si="88"/>
        <v>7</v>
      </c>
      <c r="I529" s="11" t="str">
        <f t="shared" si="89"/>
        <v>X</v>
      </c>
      <c r="J529" s="39" t="str">
        <f t="shared" si="90"/>
        <v>X</v>
      </c>
      <c r="K529" s="39" t="str">
        <f t="shared" si="83"/>
        <v>X</v>
      </c>
      <c r="L529" s="39" t="str">
        <f t="shared" si="84"/>
        <v>X</v>
      </c>
      <c r="M529" s="39" t="str">
        <f t="shared" si="91"/>
        <v>X</v>
      </c>
      <c r="N529" s="42">
        <v>1</v>
      </c>
      <c r="O529" s="8">
        <v>0</v>
      </c>
      <c r="P529" s="9">
        <v>0</v>
      </c>
      <c r="Q529" s="9">
        <v>0</v>
      </c>
      <c r="R529" s="8">
        <v>0</v>
      </c>
      <c r="S529" s="9">
        <v>0</v>
      </c>
      <c r="T529" s="9">
        <v>0</v>
      </c>
      <c r="U529" s="8">
        <v>0</v>
      </c>
      <c r="V529" s="9">
        <v>0</v>
      </c>
      <c r="W529" s="9">
        <v>0</v>
      </c>
      <c r="X529" s="9">
        <v>0</v>
      </c>
      <c r="Y529" s="8">
        <v>0</v>
      </c>
      <c r="Z529" s="9">
        <v>0</v>
      </c>
      <c r="AA529" s="8"/>
      <c r="AC529" s="8"/>
      <c r="AJ529" s="9">
        <f t="shared" si="92"/>
        <v>-1</v>
      </c>
      <c r="AK529" s="7">
        <v>10.7</v>
      </c>
      <c r="AO529" s="8"/>
      <c r="AQ529" s="31"/>
      <c r="AT529" s="31"/>
      <c r="AU529" s="21">
        <v>1996</v>
      </c>
      <c r="AV529" s="23">
        <f t="shared" si="85"/>
        <v>3.3001605369513523</v>
      </c>
      <c r="BB529" s="18"/>
      <c r="BD529" s="54"/>
      <c r="BF529" s="18"/>
      <c r="BH529" s="18"/>
      <c r="BJ529" s="18"/>
      <c r="BK529" s="18" t="s">
        <v>198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 s="18">
        <v>0</v>
      </c>
      <c r="BS529">
        <v>1</v>
      </c>
      <c r="BT529">
        <v>0</v>
      </c>
      <c r="BU529" s="18">
        <v>0</v>
      </c>
      <c r="BV529" t="s">
        <v>397</v>
      </c>
      <c r="BW529" t="s">
        <v>397</v>
      </c>
      <c r="CB529" s="18"/>
      <c r="CD529" s="18"/>
      <c r="CE529" s="18"/>
      <c r="CH529" s="18"/>
      <c r="CJ529" s="18"/>
      <c r="CU529" s="18"/>
      <c r="CV529" t="s">
        <v>397</v>
      </c>
      <c r="CW529" t="s">
        <v>397</v>
      </c>
      <c r="CX529" t="s">
        <v>397</v>
      </c>
      <c r="CY529" s="25" t="s">
        <v>397</v>
      </c>
    </row>
    <row r="530" spans="1:103" x14ac:dyDescent="0.25">
      <c r="A530">
        <v>532</v>
      </c>
      <c r="B530">
        <v>67</v>
      </c>
      <c r="C530" s="25" t="s">
        <v>88</v>
      </c>
      <c r="D530" s="12">
        <v>6.3</v>
      </c>
      <c r="E530" s="14"/>
      <c r="F530" s="7" t="str">
        <f t="shared" si="86"/>
        <v>X</v>
      </c>
      <c r="G530" s="7">
        <f t="shared" si="87"/>
        <v>6.3</v>
      </c>
      <c r="H530" s="16">
        <f t="shared" si="88"/>
        <v>6.3</v>
      </c>
      <c r="I530" s="11" t="str">
        <f t="shared" si="89"/>
        <v>X</v>
      </c>
      <c r="J530" s="39" t="str">
        <f t="shared" si="90"/>
        <v>X</v>
      </c>
      <c r="K530" s="39" t="str">
        <f t="shared" si="83"/>
        <v>X</v>
      </c>
      <c r="L530" s="39" t="str">
        <f t="shared" si="84"/>
        <v>X</v>
      </c>
      <c r="M530" s="39" t="str">
        <f t="shared" si="91"/>
        <v>X</v>
      </c>
      <c r="N530" s="42">
        <v>0</v>
      </c>
      <c r="O530" s="8">
        <v>0</v>
      </c>
      <c r="P530" s="9">
        <v>0</v>
      </c>
      <c r="Q530" s="9">
        <v>0</v>
      </c>
      <c r="R530" s="8">
        <v>0</v>
      </c>
      <c r="S530" s="9">
        <v>0</v>
      </c>
      <c r="T530" s="9">
        <v>0</v>
      </c>
      <c r="U530" s="8">
        <v>1</v>
      </c>
      <c r="V530" s="9">
        <v>0</v>
      </c>
      <c r="W530" s="9">
        <v>0</v>
      </c>
      <c r="X530" s="9">
        <v>0</v>
      </c>
      <c r="Y530" s="8">
        <v>0</v>
      </c>
      <c r="Z530" s="9">
        <v>0</v>
      </c>
      <c r="AA530" s="8"/>
      <c r="AC530" s="8"/>
      <c r="AJ530" s="9">
        <f t="shared" si="92"/>
        <v>-1</v>
      </c>
      <c r="AK530" s="7">
        <v>10.7</v>
      </c>
      <c r="AO530" s="8"/>
      <c r="AQ530" s="31"/>
      <c r="AT530" s="31"/>
      <c r="AU530" s="21">
        <v>1996</v>
      </c>
      <c r="AV530" s="23">
        <f t="shared" si="85"/>
        <v>3.3001605369513523</v>
      </c>
      <c r="BB530" s="18"/>
      <c r="BD530" s="54"/>
      <c r="BF530" s="18"/>
      <c r="BH530" s="18"/>
      <c r="BJ530" s="18"/>
      <c r="BK530" s="18" t="s">
        <v>198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 s="18">
        <v>0</v>
      </c>
      <c r="BS530">
        <v>1</v>
      </c>
      <c r="BT530">
        <v>0</v>
      </c>
      <c r="BU530" s="18">
        <v>0</v>
      </c>
      <c r="BV530" t="s">
        <v>397</v>
      </c>
      <c r="BW530" t="s">
        <v>397</v>
      </c>
      <c r="CB530" s="18"/>
      <c r="CD530" s="18"/>
      <c r="CE530" s="18"/>
      <c r="CH530" s="18"/>
      <c r="CJ530" s="18"/>
      <c r="CU530" s="18"/>
      <c r="CV530" t="s">
        <v>397</v>
      </c>
      <c r="CW530" t="s">
        <v>397</v>
      </c>
      <c r="CX530" t="s">
        <v>397</v>
      </c>
      <c r="CY530" s="25" t="s">
        <v>397</v>
      </c>
    </row>
    <row r="531" spans="1:103" x14ac:dyDescent="0.25">
      <c r="A531">
        <v>533</v>
      </c>
      <c r="B531">
        <v>67</v>
      </c>
      <c r="C531" s="25" t="s">
        <v>88</v>
      </c>
      <c r="D531" s="12">
        <v>5.0990000000000002</v>
      </c>
      <c r="E531" s="14"/>
      <c r="F531" s="7" t="str">
        <f t="shared" si="86"/>
        <v>X</v>
      </c>
      <c r="G531" s="7">
        <f t="shared" si="87"/>
        <v>5.0990000000000002</v>
      </c>
      <c r="H531" s="16">
        <f t="shared" si="88"/>
        <v>5.0990000000000002</v>
      </c>
      <c r="I531" s="11" t="str">
        <f t="shared" si="89"/>
        <v>X</v>
      </c>
      <c r="J531" s="39" t="str">
        <f t="shared" si="90"/>
        <v>X</v>
      </c>
      <c r="K531" s="39" t="str">
        <f t="shared" si="83"/>
        <v>X</v>
      </c>
      <c r="L531" s="39" t="str">
        <f t="shared" si="84"/>
        <v>X</v>
      </c>
      <c r="M531" s="39" t="str">
        <f t="shared" si="91"/>
        <v>X</v>
      </c>
      <c r="N531" s="42">
        <v>0</v>
      </c>
      <c r="O531" s="8">
        <v>0</v>
      </c>
      <c r="P531" s="9">
        <v>0</v>
      </c>
      <c r="Q531" s="9">
        <v>0</v>
      </c>
      <c r="R531" s="8">
        <v>0</v>
      </c>
      <c r="S531" s="9">
        <v>0</v>
      </c>
      <c r="T531" s="9">
        <v>0</v>
      </c>
      <c r="U531" s="8">
        <v>0</v>
      </c>
      <c r="V531" s="9">
        <v>1</v>
      </c>
      <c r="W531" s="9">
        <v>0</v>
      </c>
      <c r="X531" s="9">
        <v>0</v>
      </c>
      <c r="Y531" s="8">
        <v>0</v>
      </c>
      <c r="Z531" s="9">
        <v>0</v>
      </c>
      <c r="AA531" s="8"/>
      <c r="AC531" s="8"/>
      <c r="AJ531" s="9">
        <f t="shared" si="92"/>
        <v>-1</v>
      </c>
      <c r="AK531" s="7">
        <v>10.7</v>
      </c>
      <c r="AO531" s="8"/>
      <c r="AQ531" s="31"/>
      <c r="AT531" s="31"/>
      <c r="AU531" s="21">
        <v>1996</v>
      </c>
      <c r="AV531" s="23">
        <f t="shared" si="85"/>
        <v>3.3001605369513523</v>
      </c>
      <c r="BB531" s="18"/>
      <c r="BD531" s="54"/>
      <c r="BF531" s="18"/>
      <c r="BH531" s="18"/>
      <c r="BJ531" s="18"/>
      <c r="BK531" s="18" t="s">
        <v>198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 s="18">
        <v>0</v>
      </c>
      <c r="BS531">
        <v>1</v>
      </c>
      <c r="BT531">
        <v>0</v>
      </c>
      <c r="BU531" s="18">
        <v>0</v>
      </c>
      <c r="BV531" t="s">
        <v>397</v>
      </c>
      <c r="BW531" t="s">
        <v>397</v>
      </c>
      <c r="CB531" s="18"/>
      <c r="CD531" s="18"/>
      <c r="CE531" s="18"/>
      <c r="CH531" s="18"/>
      <c r="CJ531" s="18"/>
      <c r="CU531" s="18"/>
      <c r="CV531" t="s">
        <v>397</v>
      </c>
      <c r="CW531" t="s">
        <v>397</v>
      </c>
      <c r="CX531" t="s">
        <v>397</v>
      </c>
      <c r="CY531" s="25" t="s">
        <v>397</v>
      </c>
    </row>
    <row r="532" spans="1:103" x14ac:dyDescent="0.25">
      <c r="A532">
        <v>534</v>
      </c>
      <c r="B532">
        <v>67</v>
      </c>
      <c r="C532" s="25" t="s">
        <v>88</v>
      </c>
      <c r="D532" s="12">
        <v>6</v>
      </c>
      <c r="E532" s="14"/>
      <c r="F532" s="7" t="str">
        <f t="shared" si="86"/>
        <v>X</v>
      </c>
      <c r="G532" s="7">
        <f t="shared" si="87"/>
        <v>6</v>
      </c>
      <c r="H532" s="16">
        <f t="shared" si="88"/>
        <v>6</v>
      </c>
      <c r="I532" s="11" t="str">
        <f t="shared" si="89"/>
        <v>X</v>
      </c>
      <c r="J532" s="39" t="str">
        <f t="shared" si="90"/>
        <v>X</v>
      </c>
      <c r="K532" s="39" t="str">
        <f t="shared" si="83"/>
        <v>X</v>
      </c>
      <c r="L532" s="39" t="str">
        <f t="shared" si="84"/>
        <v>X</v>
      </c>
      <c r="M532" s="39" t="str">
        <f t="shared" si="91"/>
        <v>X</v>
      </c>
      <c r="N532" s="42">
        <v>1</v>
      </c>
      <c r="O532" s="8">
        <v>0</v>
      </c>
      <c r="P532" s="9">
        <v>0</v>
      </c>
      <c r="Q532" s="9">
        <v>0</v>
      </c>
      <c r="R532" s="8">
        <v>0</v>
      </c>
      <c r="S532" s="9">
        <v>0</v>
      </c>
      <c r="T532" s="9">
        <v>0</v>
      </c>
      <c r="U532" s="8">
        <v>0</v>
      </c>
      <c r="V532" s="9">
        <v>0</v>
      </c>
      <c r="W532" s="9">
        <v>0</v>
      </c>
      <c r="X532" s="9">
        <v>0</v>
      </c>
      <c r="Y532" s="8">
        <v>0</v>
      </c>
      <c r="Z532" s="9">
        <v>0</v>
      </c>
      <c r="AA532" s="8"/>
      <c r="AC532" s="8"/>
      <c r="AJ532" s="9">
        <f t="shared" si="92"/>
        <v>-1</v>
      </c>
      <c r="AK532" s="7">
        <v>11</v>
      </c>
      <c r="AO532" s="8"/>
      <c r="AQ532" s="31"/>
      <c r="AT532" s="31"/>
      <c r="AU532" s="21">
        <v>1995</v>
      </c>
      <c r="AV532" s="23">
        <f t="shared" si="85"/>
        <v>3.2999429000227671</v>
      </c>
      <c r="BB532" s="18"/>
      <c r="BD532" s="54"/>
      <c r="BF532" s="18"/>
      <c r="BH532" s="18"/>
      <c r="BJ532" s="18"/>
      <c r="BK532" s="18" t="s">
        <v>212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 s="18">
        <v>0</v>
      </c>
      <c r="BS532">
        <v>1</v>
      </c>
      <c r="BT532">
        <v>0</v>
      </c>
      <c r="BU532" s="18">
        <v>0</v>
      </c>
      <c r="BV532" t="s">
        <v>397</v>
      </c>
      <c r="BW532" t="s">
        <v>397</v>
      </c>
      <c r="CB532" s="18"/>
      <c r="CD532" s="18"/>
      <c r="CE532" s="18"/>
      <c r="CH532" s="18"/>
      <c r="CJ532" s="18"/>
      <c r="CU532" s="18"/>
      <c r="CV532" t="s">
        <v>397</v>
      </c>
      <c r="CW532" t="s">
        <v>397</v>
      </c>
      <c r="CX532" t="s">
        <v>397</v>
      </c>
      <c r="CY532" s="25" t="s">
        <v>397</v>
      </c>
    </row>
    <row r="533" spans="1:103" x14ac:dyDescent="0.25">
      <c r="A533">
        <v>535</v>
      </c>
      <c r="B533">
        <v>67</v>
      </c>
      <c r="C533" s="25" t="s">
        <v>88</v>
      </c>
      <c r="D533" s="12">
        <v>4.5999999999999996</v>
      </c>
      <c r="E533" s="14"/>
      <c r="F533" s="7" t="str">
        <f t="shared" si="86"/>
        <v>X</v>
      </c>
      <c r="G533" s="7">
        <f t="shared" si="87"/>
        <v>4.5999999999999996</v>
      </c>
      <c r="H533" s="16">
        <f t="shared" si="88"/>
        <v>4.5999999999999996</v>
      </c>
      <c r="I533" s="11" t="str">
        <f t="shared" si="89"/>
        <v>X</v>
      </c>
      <c r="J533" s="39" t="str">
        <f t="shared" si="90"/>
        <v>X</v>
      </c>
      <c r="K533" s="39" t="str">
        <f t="shared" si="83"/>
        <v>X</v>
      </c>
      <c r="L533" s="39" t="str">
        <f t="shared" si="84"/>
        <v>X</v>
      </c>
      <c r="M533" s="39" t="str">
        <f t="shared" si="91"/>
        <v>X</v>
      </c>
      <c r="N533" s="42">
        <v>0</v>
      </c>
      <c r="O533" s="8">
        <v>0</v>
      </c>
      <c r="P533" s="9">
        <v>0</v>
      </c>
      <c r="Q533" s="9">
        <v>0</v>
      </c>
      <c r="R533" s="8">
        <v>0</v>
      </c>
      <c r="S533" s="9">
        <v>0</v>
      </c>
      <c r="T533" s="9">
        <v>0</v>
      </c>
      <c r="U533" s="8">
        <v>1</v>
      </c>
      <c r="V533" s="9">
        <v>0</v>
      </c>
      <c r="W533" s="9">
        <v>0</v>
      </c>
      <c r="X533" s="9">
        <v>0</v>
      </c>
      <c r="Y533" s="8">
        <v>0</v>
      </c>
      <c r="Z533" s="9">
        <v>0</v>
      </c>
      <c r="AA533" s="8"/>
      <c r="AC533" s="8"/>
      <c r="AJ533" s="9">
        <f t="shared" si="92"/>
        <v>-1</v>
      </c>
      <c r="AK533" s="7">
        <v>11</v>
      </c>
      <c r="AO533" s="8"/>
      <c r="AQ533" s="31"/>
      <c r="AT533" s="31"/>
      <c r="AU533" s="21">
        <v>1995</v>
      </c>
      <c r="AV533" s="23">
        <f t="shared" si="85"/>
        <v>3.2999429000227671</v>
      </c>
      <c r="BB533" s="18"/>
      <c r="BD533" s="54"/>
      <c r="BF533" s="18"/>
      <c r="BH533" s="18"/>
      <c r="BJ533" s="18"/>
      <c r="BK533" s="18" t="s">
        <v>212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 s="18">
        <v>0</v>
      </c>
      <c r="BS533">
        <v>1</v>
      </c>
      <c r="BT533">
        <v>0</v>
      </c>
      <c r="BU533" s="18">
        <v>0</v>
      </c>
      <c r="BV533" t="s">
        <v>397</v>
      </c>
      <c r="BW533" t="s">
        <v>397</v>
      </c>
      <c r="CB533" s="18"/>
      <c r="CD533" s="18"/>
      <c r="CE533" s="18"/>
      <c r="CH533" s="18"/>
      <c r="CJ533" s="18"/>
      <c r="CU533" s="18"/>
      <c r="CV533" t="s">
        <v>397</v>
      </c>
      <c r="CW533" t="s">
        <v>397</v>
      </c>
      <c r="CX533" t="s">
        <v>397</v>
      </c>
      <c r="CY533" s="25" t="s">
        <v>397</v>
      </c>
    </row>
    <row r="534" spans="1:103" x14ac:dyDescent="0.25">
      <c r="A534">
        <v>536</v>
      </c>
      <c r="B534">
        <v>67</v>
      </c>
      <c r="C534" s="25" t="s">
        <v>88</v>
      </c>
      <c r="D534" s="12">
        <v>5</v>
      </c>
      <c r="E534" s="14"/>
      <c r="F534" s="7" t="str">
        <f t="shared" si="86"/>
        <v>X</v>
      </c>
      <c r="G534" s="7">
        <f t="shared" si="87"/>
        <v>5</v>
      </c>
      <c r="H534" s="16">
        <f t="shared" si="88"/>
        <v>5</v>
      </c>
      <c r="I534" s="11" t="str">
        <f t="shared" si="89"/>
        <v>X</v>
      </c>
      <c r="J534" s="39" t="str">
        <f t="shared" si="90"/>
        <v>X</v>
      </c>
      <c r="K534" s="39" t="str">
        <f t="shared" si="83"/>
        <v>X</v>
      </c>
      <c r="L534" s="39" t="str">
        <f t="shared" si="84"/>
        <v>X</v>
      </c>
      <c r="M534" s="39" t="str">
        <f t="shared" si="91"/>
        <v>X</v>
      </c>
      <c r="N534" s="42">
        <v>0</v>
      </c>
      <c r="O534" s="8">
        <v>0</v>
      </c>
      <c r="P534" s="9">
        <v>0</v>
      </c>
      <c r="Q534" s="9">
        <v>0</v>
      </c>
      <c r="R534" s="8">
        <v>0</v>
      </c>
      <c r="S534" s="9">
        <v>0</v>
      </c>
      <c r="T534" s="9">
        <v>0</v>
      </c>
      <c r="U534" s="8">
        <v>0</v>
      </c>
      <c r="V534" s="9">
        <v>1</v>
      </c>
      <c r="W534" s="9">
        <v>0</v>
      </c>
      <c r="X534" s="9">
        <v>0</v>
      </c>
      <c r="Y534" s="8">
        <v>0</v>
      </c>
      <c r="Z534" s="9">
        <v>0</v>
      </c>
      <c r="AA534" s="8"/>
      <c r="AC534" s="8"/>
      <c r="AJ534" s="9">
        <f t="shared" si="92"/>
        <v>-1</v>
      </c>
      <c r="AK534" s="7">
        <v>11</v>
      </c>
      <c r="AO534" s="8"/>
      <c r="AQ534" s="31"/>
      <c r="AT534" s="31"/>
      <c r="AU534" s="21">
        <v>1995</v>
      </c>
      <c r="AV534" s="23">
        <f t="shared" si="85"/>
        <v>3.2999429000227671</v>
      </c>
      <c r="BB534" s="18"/>
      <c r="BD534" s="54"/>
      <c r="BF534" s="18"/>
      <c r="BH534" s="18"/>
      <c r="BJ534" s="18"/>
      <c r="BK534" s="18" t="s">
        <v>212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 s="18">
        <v>0</v>
      </c>
      <c r="BS534">
        <v>1</v>
      </c>
      <c r="BT534">
        <v>0</v>
      </c>
      <c r="BU534" s="18">
        <v>0</v>
      </c>
      <c r="BV534" t="s">
        <v>397</v>
      </c>
      <c r="BW534" t="s">
        <v>397</v>
      </c>
      <c r="CB534" s="18"/>
      <c r="CD534" s="18"/>
      <c r="CE534" s="18"/>
      <c r="CH534" s="18"/>
      <c r="CJ534" s="18"/>
      <c r="CU534" s="18"/>
      <c r="CV534" t="s">
        <v>397</v>
      </c>
      <c r="CW534" t="s">
        <v>397</v>
      </c>
      <c r="CX534" t="s">
        <v>397</v>
      </c>
      <c r="CY534" s="25" t="s">
        <v>397</v>
      </c>
    </row>
    <row r="535" spans="1:103" x14ac:dyDescent="0.25">
      <c r="A535">
        <v>537</v>
      </c>
      <c r="B535">
        <v>69</v>
      </c>
      <c r="C535" s="25" t="s">
        <v>34</v>
      </c>
      <c r="D535" s="12">
        <v>10</v>
      </c>
      <c r="E535" s="14"/>
      <c r="F535" s="7" t="str">
        <f t="shared" si="86"/>
        <v>X</v>
      </c>
      <c r="G535" s="7">
        <f t="shared" si="87"/>
        <v>10</v>
      </c>
      <c r="H535" s="16">
        <f t="shared" si="88"/>
        <v>10</v>
      </c>
      <c r="I535" s="11" t="str">
        <f t="shared" si="89"/>
        <v>X</v>
      </c>
      <c r="J535" s="39" t="str">
        <f t="shared" si="90"/>
        <v>X</v>
      </c>
      <c r="K535" s="39" t="str">
        <f t="shared" si="83"/>
        <v>X</v>
      </c>
      <c r="L535" s="39" t="str">
        <f t="shared" si="84"/>
        <v>X</v>
      </c>
      <c r="M535" s="39" t="str">
        <f t="shared" si="91"/>
        <v>X</v>
      </c>
      <c r="N535" s="42">
        <v>1</v>
      </c>
      <c r="O535" s="8">
        <v>0</v>
      </c>
      <c r="P535" s="9">
        <v>0</v>
      </c>
      <c r="Q535" s="9">
        <v>0</v>
      </c>
      <c r="R535" s="8">
        <v>0</v>
      </c>
      <c r="S535" s="9">
        <v>0</v>
      </c>
      <c r="T535" s="9">
        <v>0</v>
      </c>
      <c r="U535" s="8">
        <v>0</v>
      </c>
      <c r="V535" s="9">
        <v>0</v>
      </c>
      <c r="W535" s="9">
        <v>0</v>
      </c>
      <c r="X535" s="9">
        <v>0</v>
      </c>
      <c r="Y535" s="8">
        <v>0</v>
      </c>
      <c r="Z535" s="9">
        <v>0</v>
      </c>
      <c r="AA535" s="8"/>
      <c r="AC535" s="8"/>
      <c r="AJ535" s="9">
        <f t="shared" si="92"/>
        <v>-1</v>
      </c>
      <c r="AK535" s="7">
        <v>9.3402999999999992</v>
      </c>
      <c r="AO535" s="8"/>
      <c r="AQ535" s="31"/>
      <c r="AT535" s="31"/>
      <c r="AU535" s="21">
        <v>2005</v>
      </c>
      <c r="AV535" s="23">
        <f t="shared" si="85"/>
        <v>3.3021143769562009</v>
      </c>
      <c r="BB535" s="18"/>
      <c r="BD535" s="54"/>
      <c r="BF535" s="18"/>
      <c r="BH535" s="18"/>
      <c r="BJ535" s="18"/>
      <c r="BK535" s="18" t="s">
        <v>33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 s="18">
        <v>0</v>
      </c>
      <c r="BS535">
        <v>0</v>
      </c>
      <c r="BT535">
        <v>1</v>
      </c>
      <c r="BU535" s="18">
        <v>0</v>
      </c>
      <c r="BV535" t="s">
        <v>397</v>
      </c>
      <c r="BW535" t="s">
        <v>397</v>
      </c>
      <c r="CB535" s="18"/>
      <c r="CD535" s="18"/>
      <c r="CE535" s="18"/>
      <c r="CH535" s="18"/>
      <c r="CJ535" s="18"/>
      <c r="CU535" s="18"/>
      <c r="CV535" t="s">
        <v>397</v>
      </c>
      <c r="CW535" t="s">
        <v>397</v>
      </c>
      <c r="CX535" t="s">
        <v>397</v>
      </c>
      <c r="CY535" s="25" t="s">
        <v>397</v>
      </c>
    </row>
    <row r="536" spans="1:103" x14ac:dyDescent="0.25">
      <c r="A536">
        <v>538</v>
      </c>
      <c r="B536">
        <v>70</v>
      </c>
      <c r="C536" s="25" t="s">
        <v>114</v>
      </c>
      <c r="D536" s="12">
        <v>5.5</v>
      </c>
      <c r="E536" s="14"/>
      <c r="F536" s="7" t="str">
        <f t="shared" si="86"/>
        <v>X</v>
      </c>
      <c r="G536" s="7">
        <f t="shared" si="87"/>
        <v>5.5</v>
      </c>
      <c r="H536" s="16">
        <f t="shared" si="88"/>
        <v>5.5</v>
      </c>
      <c r="I536" s="11" t="str">
        <f t="shared" si="89"/>
        <v>X</v>
      </c>
      <c r="J536" s="39" t="str">
        <f t="shared" si="90"/>
        <v>X</v>
      </c>
      <c r="K536" s="39" t="str">
        <f t="shared" si="83"/>
        <v>X</v>
      </c>
      <c r="L536" s="39" t="str">
        <f t="shared" si="84"/>
        <v>X</v>
      </c>
      <c r="M536" s="39" t="str">
        <f t="shared" si="91"/>
        <v>X</v>
      </c>
      <c r="N536" s="42">
        <v>1</v>
      </c>
      <c r="O536" s="8">
        <v>0</v>
      </c>
      <c r="P536" s="9">
        <v>0</v>
      </c>
      <c r="Q536" s="9">
        <v>0</v>
      </c>
      <c r="R536" s="8">
        <v>0</v>
      </c>
      <c r="S536" s="9">
        <v>0</v>
      </c>
      <c r="T536" s="9">
        <v>0</v>
      </c>
      <c r="U536" s="8">
        <v>0</v>
      </c>
      <c r="V536" s="9">
        <v>0</v>
      </c>
      <c r="W536" s="9">
        <v>0</v>
      </c>
      <c r="X536" s="9">
        <v>0</v>
      </c>
      <c r="Y536" s="8">
        <v>0</v>
      </c>
      <c r="Z536" s="9">
        <v>0</v>
      </c>
      <c r="AA536" s="8"/>
      <c r="AC536" s="8"/>
      <c r="AJ536" s="9">
        <f t="shared" si="92"/>
        <v>-1</v>
      </c>
      <c r="AK536" s="7">
        <v>7.1</v>
      </c>
      <c r="AO536" s="8"/>
      <c r="AQ536" s="31"/>
      <c r="AT536" s="31"/>
      <c r="AU536" s="21">
        <v>1986</v>
      </c>
      <c r="AV536" s="23">
        <f t="shared" si="85"/>
        <v>3.2979792441593623</v>
      </c>
      <c r="BB536" s="18"/>
      <c r="BD536" s="54"/>
      <c r="BF536" s="18"/>
      <c r="BH536" s="18"/>
      <c r="BJ536" s="18"/>
      <c r="BK536" s="18" t="s">
        <v>113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 s="18">
        <v>0</v>
      </c>
      <c r="BS536">
        <v>1</v>
      </c>
      <c r="BT536">
        <v>0</v>
      </c>
      <c r="BU536" s="18">
        <v>0</v>
      </c>
      <c r="BV536" t="s">
        <v>397</v>
      </c>
      <c r="BW536" t="s">
        <v>397</v>
      </c>
      <c r="CB536" s="18"/>
      <c r="CD536" s="18"/>
      <c r="CE536" s="18"/>
      <c r="CH536" s="18"/>
      <c r="CJ536" s="18"/>
      <c r="CU536" s="18"/>
      <c r="CV536" t="s">
        <v>397</v>
      </c>
      <c r="CW536" t="s">
        <v>397</v>
      </c>
      <c r="CX536" t="s">
        <v>397</v>
      </c>
      <c r="CY536" s="25" t="s">
        <v>397</v>
      </c>
    </row>
    <row r="537" spans="1:103" x14ac:dyDescent="0.25">
      <c r="A537">
        <v>539</v>
      </c>
      <c r="B537">
        <v>71</v>
      </c>
      <c r="C537" s="25" t="s">
        <v>242</v>
      </c>
      <c r="D537" s="12">
        <v>4.2</v>
      </c>
      <c r="E537" s="14"/>
      <c r="F537" s="7" t="str">
        <f t="shared" si="86"/>
        <v>X</v>
      </c>
      <c r="G537" s="7">
        <f t="shared" si="87"/>
        <v>4.2</v>
      </c>
      <c r="H537" s="16">
        <f t="shared" si="88"/>
        <v>4.2</v>
      </c>
      <c r="I537" s="11" t="str">
        <f t="shared" si="89"/>
        <v>X</v>
      </c>
      <c r="J537" s="39" t="str">
        <f t="shared" si="90"/>
        <v>X</v>
      </c>
      <c r="K537" s="39" t="str">
        <f t="shared" si="83"/>
        <v>X</v>
      </c>
      <c r="L537" s="39" t="str">
        <f t="shared" si="84"/>
        <v>X</v>
      </c>
      <c r="M537" s="39" t="str">
        <f t="shared" si="91"/>
        <v>X</v>
      </c>
      <c r="N537" s="42">
        <v>1</v>
      </c>
      <c r="O537" s="8">
        <v>0</v>
      </c>
      <c r="P537" s="9">
        <v>0</v>
      </c>
      <c r="Q537" s="9">
        <v>0</v>
      </c>
      <c r="R537" s="8">
        <v>0</v>
      </c>
      <c r="S537" s="9">
        <v>0</v>
      </c>
      <c r="T537" s="9">
        <v>0</v>
      </c>
      <c r="U537" s="8">
        <v>0</v>
      </c>
      <c r="V537" s="9">
        <v>0</v>
      </c>
      <c r="W537" s="9">
        <v>0</v>
      </c>
      <c r="X537" s="9">
        <v>0</v>
      </c>
      <c r="Y537" s="8">
        <v>0</v>
      </c>
      <c r="Z537" s="9">
        <v>0</v>
      </c>
      <c r="AA537" s="8"/>
      <c r="AC537" s="8"/>
      <c r="AJ537" s="9">
        <f t="shared" si="92"/>
        <v>-1</v>
      </c>
      <c r="AK537" s="7">
        <v>10.3</v>
      </c>
      <c r="AO537" s="8"/>
      <c r="AQ537" s="31"/>
      <c r="AT537" s="31"/>
      <c r="AU537" s="21">
        <v>2003</v>
      </c>
      <c r="AV537" s="23">
        <f t="shared" si="85"/>
        <v>3.3016809492935764</v>
      </c>
      <c r="BB537" s="18"/>
      <c r="BD537" s="54"/>
      <c r="BF537" s="18"/>
      <c r="BH537" s="18"/>
      <c r="BJ537" s="18"/>
      <c r="BK537" s="18" t="s">
        <v>240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 s="18">
        <v>0</v>
      </c>
      <c r="BS537">
        <v>0</v>
      </c>
      <c r="BT537">
        <v>1</v>
      </c>
      <c r="BU537" s="18">
        <v>0</v>
      </c>
      <c r="BV537" t="s">
        <v>397</v>
      </c>
      <c r="BW537" t="s">
        <v>397</v>
      </c>
      <c r="CB537" s="18"/>
      <c r="CD537" s="18"/>
      <c r="CE537" s="18"/>
      <c r="CH537" s="18"/>
      <c r="CJ537" s="18"/>
      <c r="CU537" s="18"/>
      <c r="CV537" t="s">
        <v>397</v>
      </c>
      <c r="CW537" t="s">
        <v>397</v>
      </c>
      <c r="CX537" t="s">
        <v>397</v>
      </c>
      <c r="CY537" s="25" t="s">
        <v>397</v>
      </c>
    </row>
    <row r="538" spans="1:103" x14ac:dyDescent="0.25">
      <c r="A538">
        <v>540</v>
      </c>
      <c r="B538">
        <v>71</v>
      </c>
      <c r="C538" s="25" t="s">
        <v>242</v>
      </c>
      <c r="D538" s="12">
        <v>11.3</v>
      </c>
      <c r="E538" s="14"/>
      <c r="F538" s="7" t="str">
        <f t="shared" si="86"/>
        <v>X</v>
      </c>
      <c r="G538" s="7">
        <f t="shared" si="87"/>
        <v>11.3</v>
      </c>
      <c r="H538" s="16">
        <f t="shared" si="88"/>
        <v>11.3</v>
      </c>
      <c r="I538" s="11" t="str">
        <f t="shared" si="89"/>
        <v>X</v>
      </c>
      <c r="J538" s="39" t="str">
        <f t="shared" si="90"/>
        <v>X</v>
      </c>
      <c r="K538" s="39" t="str">
        <f t="shared" si="83"/>
        <v>X</v>
      </c>
      <c r="L538" s="39" t="str">
        <f t="shared" si="84"/>
        <v>X</v>
      </c>
      <c r="M538" s="39" t="str">
        <f t="shared" si="91"/>
        <v>X</v>
      </c>
      <c r="N538" s="42">
        <v>1</v>
      </c>
      <c r="O538" s="8">
        <v>0</v>
      </c>
      <c r="P538" s="9">
        <v>0</v>
      </c>
      <c r="Q538" s="9">
        <v>0</v>
      </c>
      <c r="R538" s="8">
        <v>0</v>
      </c>
      <c r="S538" s="9">
        <v>0</v>
      </c>
      <c r="T538" s="9">
        <v>0</v>
      </c>
      <c r="U538" s="8">
        <v>0</v>
      </c>
      <c r="V538" s="9">
        <v>0</v>
      </c>
      <c r="W538" s="9">
        <v>0</v>
      </c>
      <c r="X538" s="9">
        <v>0</v>
      </c>
      <c r="Y538" s="8">
        <v>0</v>
      </c>
      <c r="Z538" s="9">
        <v>0</v>
      </c>
      <c r="AA538" s="8"/>
      <c r="AC538" s="8"/>
      <c r="AJ538" s="9">
        <f t="shared" si="92"/>
        <v>-1</v>
      </c>
      <c r="AK538" s="7">
        <v>10.7</v>
      </c>
      <c r="AO538" s="8"/>
      <c r="AQ538" s="31"/>
      <c r="AT538" s="31"/>
      <c r="AU538" s="21">
        <v>2009</v>
      </c>
      <c r="AV538" s="23">
        <f t="shared" si="85"/>
        <v>3.3029799367482493</v>
      </c>
      <c r="BB538" s="18"/>
      <c r="BD538" s="54"/>
      <c r="BF538" s="18"/>
      <c r="BH538" s="18"/>
      <c r="BJ538" s="18"/>
      <c r="BK538" s="18" t="s">
        <v>240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0</v>
      </c>
      <c r="BR538" s="18">
        <v>0</v>
      </c>
      <c r="BS538">
        <v>0</v>
      </c>
      <c r="BT538">
        <v>1</v>
      </c>
      <c r="BU538" s="18">
        <v>0</v>
      </c>
      <c r="BV538" t="s">
        <v>397</v>
      </c>
      <c r="BW538" t="s">
        <v>397</v>
      </c>
      <c r="CB538" s="18"/>
      <c r="CD538" s="18"/>
      <c r="CE538" s="18"/>
      <c r="CH538" s="18"/>
      <c r="CJ538" s="18"/>
      <c r="CU538" s="18"/>
      <c r="CV538" t="s">
        <v>397</v>
      </c>
      <c r="CW538" t="s">
        <v>397</v>
      </c>
      <c r="CX538" t="s">
        <v>397</v>
      </c>
      <c r="CY538" s="25" t="s">
        <v>397</v>
      </c>
    </row>
    <row r="539" spans="1:103" x14ac:dyDescent="0.25">
      <c r="A539">
        <v>541</v>
      </c>
      <c r="B539">
        <v>71</v>
      </c>
      <c r="C539" s="25" t="s">
        <v>242</v>
      </c>
      <c r="D539" s="12">
        <v>10.8</v>
      </c>
      <c r="E539" s="14"/>
      <c r="F539" s="7" t="str">
        <f t="shared" si="86"/>
        <v>X</v>
      </c>
      <c r="G539" s="7">
        <f t="shared" si="87"/>
        <v>10.8</v>
      </c>
      <c r="H539" s="16">
        <f t="shared" si="88"/>
        <v>10.8</v>
      </c>
      <c r="I539" s="11" t="str">
        <f t="shared" si="89"/>
        <v>X</v>
      </c>
      <c r="J539" s="39" t="str">
        <f t="shared" si="90"/>
        <v>X</v>
      </c>
      <c r="K539" s="39" t="str">
        <f t="shared" si="83"/>
        <v>X</v>
      </c>
      <c r="L539" s="39" t="str">
        <f t="shared" si="84"/>
        <v>X</v>
      </c>
      <c r="M539" s="39" t="str">
        <f t="shared" si="91"/>
        <v>X</v>
      </c>
      <c r="N539" s="42">
        <v>0</v>
      </c>
      <c r="O539" s="8">
        <v>0</v>
      </c>
      <c r="P539" s="9">
        <v>0</v>
      </c>
      <c r="Q539" s="9">
        <v>0</v>
      </c>
      <c r="R539" s="8">
        <v>0</v>
      </c>
      <c r="S539" s="9">
        <v>0</v>
      </c>
      <c r="T539" s="9">
        <v>0</v>
      </c>
      <c r="U539" s="8">
        <v>1</v>
      </c>
      <c r="V539" s="9">
        <v>0</v>
      </c>
      <c r="W539" s="9">
        <v>0</v>
      </c>
      <c r="X539" s="9">
        <v>0</v>
      </c>
      <c r="Y539" s="8">
        <v>0</v>
      </c>
      <c r="Z539" s="9">
        <v>0</v>
      </c>
      <c r="AA539" s="8"/>
      <c r="AC539" s="8"/>
      <c r="AJ539" s="9">
        <f t="shared" si="92"/>
        <v>-1</v>
      </c>
      <c r="AK539" s="7">
        <v>10.7</v>
      </c>
      <c r="AO539" s="8"/>
      <c r="AQ539" s="31"/>
      <c r="AT539" s="31"/>
      <c r="AU539" s="21">
        <v>2009</v>
      </c>
      <c r="AV539" s="23">
        <f t="shared" si="85"/>
        <v>3.3029799367482493</v>
      </c>
      <c r="BB539" s="18"/>
      <c r="BD539" s="54"/>
      <c r="BF539" s="18"/>
      <c r="BH539" s="18"/>
      <c r="BJ539" s="18"/>
      <c r="BK539" s="18" t="s">
        <v>240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 s="18">
        <v>0</v>
      </c>
      <c r="BS539">
        <v>0</v>
      </c>
      <c r="BT539">
        <v>1</v>
      </c>
      <c r="BU539" s="18">
        <v>0</v>
      </c>
      <c r="BV539" t="s">
        <v>397</v>
      </c>
      <c r="BW539" t="s">
        <v>397</v>
      </c>
      <c r="CB539" s="18"/>
      <c r="CD539" s="18"/>
      <c r="CE539" s="18"/>
      <c r="CH539" s="18"/>
      <c r="CJ539" s="18"/>
      <c r="CU539" s="18"/>
      <c r="CV539" t="s">
        <v>397</v>
      </c>
      <c r="CW539" t="s">
        <v>397</v>
      </c>
      <c r="CX539" t="s">
        <v>397</v>
      </c>
      <c r="CY539" s="25" t="s">
        <v>397</v>
      </c>
    </row>
    <row r="540" spans="1:103" x14ac:dyDescent="0.25">
      <c r="A540">
        <v>542</v>
      </c>
      <c r="B540">
        <v>71</v>
      </c>
      <c r="C540" s="25" t="s">
        <v>242</v>
      </c>
      <c r="D540" s="12">
        <v>13</v>
      </c>
      <c r="E540" s="14"/>
      <c r="F540" s="7" t="str">
        <f t="shared" si="86"/>
        <v>X</v>
      </c>
      <c r="G540" s="7">
        <f t="shared" si="87"/>
        <v>13</v>
      </c>
      <c r="H540" s="16">
        <f t="shared" si="88"/>
        <v>13</v>
      </c>
      <c r="I540" s="11" t="str">
        <f t="shared" si="89"/>
        <v>X</v>
      </c>
      <c r="J540" s="39" t="str">
        <f t="shared" si="90"/>
        <v>X</v>
      </c>
      <c r="K540" s="39" t="str">
        <f t="shared" si="83"/>
        <v>X</v>
      </c>
      <c r="L540" s="39" t="str">
        <f t="shared" si="84"/>
        <v>X</v>
      </c>
      <c r="M540" s="39" t="str">
        <f t="shared" si="91"/>
        <v>X</v>
      </c>
      <c r="N540" s="42">
        <v>0</v>
      </c>
      <c r="O540" s="8">
        <v>0</v>
      </c>
      <c r="P540" s="9">
        <v>0</v>
      </c>
      <c r="Q540" s="9">
        <v>0</v>
      </c>
      <c r="R540" s="8">
        <v>0</v>
      </c>
      <c r="S540" s="9">
        <v>0</v>
      </c>
      <c r="T540" s="9">
        <v>0</v>
      </c>
      <c r="U540" s="8">
        <v>0</v>
      </c>
      <c r="V540" s="9">
        <v>1</v>
      </c>
      <c r="W540" s="9">
        <v>0</v>
      </c>
      <c r="X540" s="9">
        <v>0</v>
      </c>
      <c r="Y540" s="8">
        <v>0</v>
      </c>
      <c r="Z540" s="9">
        <v>0</v>
      </c>
      <c r="AA540" s="8"/>
      <c r="AC540" s="8"/>
      <c r="AJ540" s="9">
        <f t="shared" si="92"/>
        <v>-1</v>
      </c>
      <c r="AK540" s="7">
        <v>10.7</v>
      </c>
      <c r="AO540" s="8"/>
      <c r="AQ540" s="31"/>
      <c r="AT540" s="31"/>
      <c r="AU540" s="21">
        <v>2009</v>
      </c>
      <c r="AV540" s="23">
        <f t="shared" si="85"/>
        <v>3.3029799367482493</v>
      </c>
      <c r="BB540" s="18"/>
      <c r="BD540" s="54"/>
      <c r="BF540" s="18"/>
      <c r="BH540" s="18"/>
      <c r="BJ540" s="18"/>
      <c r="BK540" s="18" t="s">
        <v>240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 s="18">
        <v>0</v>
      </c>
      <c r="BS540">
        <v>0</v>
      </c>
      <c r="BT540">
        <v>1</v>
      </c>
      <c r="BU540" s="18">
        <v>0</v>
      </c>
      <c r="BV540" t="s">
        <v>397</v>
      </c>
      <c r="BW540" t="s">
        <v>397</v>
      </c>
      <c r="CB540" s="18"/>
      <c r="CD540" s="18"/>
      <c r="CE540" s="18"/>
      <c r="CH540" s="18"/>
      <c r="CJ540" s="18"/>
      <c r="CU540" s="18"/>
      <c r="CV540" t="s">
        <v>397</v>
      </c>
      <c r="CW540" t="s">
        <v>397</v>
      </c>
      <c r="CX540" t="s">
        <v>397</v>
      </c>
      <c r="CY540" s="25" t="s">
        <v>397</v>
      </c>
    </row>
    <row r="541" spans="1:103" x14ac:dyDescent="0.25">
      <c r="A541">
        <v>543</v>
      </c>
      <c r="B541">
        <v>72</v>
      </c>
      <c r="C541" s="25" t="s">
        <v>269</v>
      </c>
      <c r="D541" s="12">
        <v>4.5</v>
      </c>
      <c r="E541" s="14"/>
      <c r="F541" s="7" t="str">
        <f t="shared" si="86"/>
        <v>X</v>
      </c>
      <c r="G541" s="7">
        <f t="shared" si="87"/>
        <v>4.5</v>
      </c>
      <c r="H541" s="16">
        <f t="shared" si="88"/>
        <v>4.5</v>
      </c>
      <c r="I541" s="11" t="str">
        <f t="shared" si="89"/>
        <v>X</v>
      </c>
      <c r="J541" s="39" t="str">
        <f t="shared" si="90"/>
        <v>X</v>
      </c>
      <c r="K541" s="39" t="str">
        <f t="shared" si="83"/>
        <v>X</v>
      </c>
      <c r="L541" s="39" t="str">
        <f t="shared" si="84"/>
        <v>X</v>
      </c>
      <c r="M541" s="39" t="str">
        <f t="shared" si="91"/>
        <v>X</v>
      </c>
      <c r="N541" s="42">
        <v>1</v>
      </c>
      <c r="O541" s="8">
        <v>0</v>
      </c>
      <c r="P541" s="9">
        <v>0</v>
      </c>
      <c r="Q541" s="9">
        <v>0</v>
      </c>
      <c r="R541" s="8">
        <v>0</v>
      </c>
      <c r="S541" s="9">
        <v>0</v>
      </c>
      <c r="T541" s="9">
        <v>0</v>
      </c>
      <c r="U541" s="8">
        <v>0</v>
      </c>
      <c r="V541" s="9">
        <v>0</v>
      </c>
      <c r="W541" s="9">
        <v>0</v>
      </c>
      <c r="X541" s="9">
        <v>0</v>
      </c>
      <c r="Y541" s="8">
        <v>0</v>
      </c>
      <c r="Z541" s="9">
        <v>0</v>
      </c>
      <c r="AA541" s="8"/>
      <c r="AC541" s="8"/>
      <c r="AJ541" s="9">
        <f t="shared" si="92"/>
        <v>-1</v>
      </c>
      <c r="AK541" s="7">
        <v>10.6</v>
      </c>
      <c r="AO541" s="8"/>
      <c r="AQ541" s="31"/>
      <c r="AT541" s="31"/>
      <c r="AU541" s="21">
        <v>1990</v>
      </c>
      <c r="AV541" s="23">
        <f t="shared" si="85"/>
        <v>3.2988530764097068</v>
      </c>
      <c r="BB541" s="18"/>
      <c r="BD541" s="54"/>
      <c r="BF541" s="18"/>
      <c r="BH541" s="18"/>
      <c r="BJ541" s="18"/>
      <c r="BK541" s="18" t="s">
        <v>267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 s="18">
        <v>0</v>
      </c>
      <c r="BS541">
        <v>1</v>
      </c>
      <c r="BT541">
        <v>0</v>
      </c>
      <c r="BU541" s="18">
        <v>0</v>
      </c>
      <c r="BV541" t="s">
        <v>397</v>
      </c>
      <c r="BW541" t="s">
        <v>397</v>
      </c>
      <c r="CB541" s="18"/>
      <c r="CD541" s="18"/>
      <c r="CE541" s="18"/>
      <c r="CH541" s="18"/>
      <c r="CJ541" s="18"/>
      <c r="CU541" s="18"/>
      <c r="CV541" t="s">
        <v>397</v>
      </c>
      <c r="CW541" t="s">
        <v>397</v>
      </c>
      <c r="CX541" t="s">
        <v>397</v>
      </c>
      <c r="CY541" s="25" t="s">
        <v>397</v>
      </c>
    </row>
    <row r="542" spans="1:103" x14ac:dyDescent="0.25">
      <c r="A542">
        <v>544</v>
      </c>
      <c r="B542">
        <v>73</v>
      </c>
      <c r="C542" s="25" t="s">
        <v>183</v>
      </c>
      <c r="D542" s="12">
        <v>10.5</v>
      </c>
      <c r="E542" s="14"/>
      <c r="F542" s="7" t="str">
        <f t="shared" si="86"/>
        <v>X</v>
      </c>
      <c r="G542" s="7">
        <f t="shared" si="87"/>
        <v>10.5</v>
      </c>
      <c r="H542" s="16">
        <f t="shared" si="88"/>
        <v>10.5</v>
      </c>
      <c r="I542" s="11" t="str">
        <f t="shared" si="89"/>
        <v>X</v>
      </c>
      <c r="J542" s="39" t="str">
        <f t="shared" si="90"/>
        <v>X</v>
      </c>
      <c r="K542" s="39" t="str">
        <f t="shared" si="83"/>
        <v>X</v>
      </c>
      <c r="L542" s="39" t="str">
        <f t="shared" si="84"/>
        <v>X</v>
      </c>
      <c r="M542" s="39" t="str">
        <f t="shared" si="91"/>
        <v>X</v>
      </c>
      <c r="N542" s="42">
        <v>1</v>
      </c>
      <c r="O542" s="8">
        <v>0</v>
      </c>
      <c r="P542" s="9">
        <v>0</v>
      </c>
      <c r="Q542" s="9">
        <v>0</v>
      </c>
      <c r="R542" s="8">
        <v>0</v>
      </c>
      <c r="S542" s="9">
        <v>0</v>
      </c>
      <c r="T542" s="9">
        <v>0</v>
      </c>
      <c r="U542" s="8">
        <v>0</v>
      </c>
      <c r="V542" s="9">
        <v>0</v>
      </c>
      <c r="W542" s="9">
        <v>0</v>
      </c>
      <c r="X542" s="9">
        <v>0</v>
      </c>
      <c r="Y542" s="8">
        <v>0</v>
      </c>
      <c r="Z542" s="9">
        <v>0</v>
      </c>
      <c r="AA542" s="8"/>
      <c r="AC542" s="8"/>
      <c r="AJ542" s="9">
        <f t="shared" si="92"/>
        <v>-1</v>
      </c>
      <c r="AK542" s="7">
        <v>9.1999999999999993</v>
      </c>
      <c r="AO542" s="8"/>
      <c r="AQ542" s="31"/>
      <c r="AT542" s="31"/>
      <c r="AU542" s="21">
        <v>2002</v>
      </c>
      <c r="AV542" s="23">
        <f t="shared" si="85"/>
        <v>3.3014640731433</v>
      </c>
      <c r="BB542" s="18"/>
      <c r="BD542" s="54"/>
      <c r="BF542" s="18"/>
      <c r="BH542" s="18"/>
      <c r="BJ542" s="18"/>
      <c r="BK542" s="18" t="s">
        <v>181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 s="18">
        <v>0</v>
      </c>
      <c r="BS542">
        <v>0</v>
      </c>
      <c r="BT542">
        <v>1</v>
      </c>
      <c r="BU542" s="18">
        <v>0</v>
      </c>
      <c r="BV542" t="s">
        <v>397</v>
      </c>
      <c r="BW542" t="s">
        <v>397</v>
      </c>
      <c r="CB542" s="18"/>
      <c r="CD542" s="18"/>
      <c r="CE542" s="18"/>
      <c r="CH542" s="18"/>
      <c r="CJ542" s="18"/>
      <c r="CU542" s="18"/>
      <c r="CV542" t="s">
        <v>397</v>
      </c>
      <c r="CW542" t="s">
        <v>397</v>
      </c>
      <c r="CX542" t="s">
        <v>397</v>
      </c>
      <c r="CY542" s="25" t="s">
        <v>397</v>
      </c>
    </row>
    <row r="543" spans="1:103" x14ac:dyDescent="0.25">
      <c r="A543">
        <v>545</v>
      </c>
      <c r="B543">
        <v>73</v>
      </c>
      <c r="C543" s="25" t="s">
        <v>183</v>
      </c>
      <c r="D543" s="12">
        <v>10</v>
      </c>
      <c r="E543" s="14"/>
      <c r="F543" s="7" t="str">
        <f t="shared" si="86"/>
        <v>X</v>
      </c>
      <c r="G543" s="7">
        <f t="shared" si="87"/>
        <v>10</v>
      </c>
      <c r="H543" s="16">
        <f t="shared" si="88"/>
        <v>10</v>
      </c>
      <c r="I543" s="11" t="str">
        <f t="shared" si="89"/>
        <v>X</v>
      </c>
      <c r="J543" s="39" t="str">
        <f t="shared" si="90"/>
        <v>X</v>
      </c>
      <c r="K543" s="39" t="str">
        <f t="shared" si="83"/>
        <v>X</v>
      </c>
      <c r="L543" s="39" t="str">
        <f t="shared" si="84"/>
        <v>X</v>
      </c>
      <c r="M543" s="39" t="str">
        <f t="shared" si="91"/>
        <v>X</v>
      </c>
      <c r="N543" s="42">
        <v>1</v>
      </c>
      <c r="O543" s="8">
        <v>0</v>
      </c>
      <c r="P543" s="9">
        <v>0</v>
      </c>
      <c r="Q543" s="9">
        <v>0</v>
      </c>
      <c r="R543" s="8">
        <v>0</v>
      </c>
      <c r="S543" s="9">
        <v>0</v>
      </c>
      <c r="T543" s="9">
        <v>0</v>
      </c>
      <c r="U543" s="8">
        <v>0</v>
      </c>
      <c r="V543" s="9">
        <v>0</v>
      </c>
      <c r="W543" s="9">
        <v>0</v>
      </c>
      <c r="X543" s="9">
        <v>0</v>
      </c>
      <c r="Y543" s="8">
        <v>0</v>
      </c>
      <c r="Z543" s="9">
        <v>0</v>
      </c>
      <c r="AA543" s="8"/>
      <c r="AC543" s="8"/>
      <c r="AJ543" s="9">
        <f t="shared" si="92"/>
        <v>-1</v>
      </c>
      <c r="AK543" s="7">
        <v>9.6</v>
      </c>
      <c r="AO543" s="8"/>
      <c r="AQ543" s="31"/>
      <c r="AT543" s="31"/>
      <c r="AU543" s="21">
        <v>2004</v>
      </c>
      <c r="AV543" s="23">
        <f t="shared" si="85"/>
        <v>3.301897717195208</v>
      </c>
      <c r="BB543" s="18"/>
      <c r="BD543" s="54"/>
      <c r="BF543" s="18"/>
      <c r="BH543" s="18"/>
      <c r="BJ543" s="18"/>
      <c r="BK543" s="18" t="s">
        <v>181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 s="18">
        <v>0</v>
      </c>
      <c r="BS543">
        <v>0</v>
      </c>
      <c r="BT543">
        <v>1</v>
      </c>
      <c r="BU543" s="18">
        <v>0</v>
      </c>
      <c r="BV543" t="s">
        <v>397</v>
      </c>
      <c r="BW543" t="s">
        <v>397</v>
      </c>
      <c r="CB543" s="18"/>
      <c r="CD543" s="18"/>
      <c r="CE543" s="18"/>
      <c r="CH543" s="18"/>
      <c r="CJ543" s="18"/>
      <c r="CU543" s="18"/>
      <c r="CV543" t="s">
        <v>397</v>
      </c>
      <c r="CW543" t="s">
        <v>397</v>
      </c>
      <c r="CX543" t="s">
        <v>397</v>
      </c>
      <c r="CY543" s="25" t="s">
        <v>397</v>
      </c>
    </row>
    <row r="544" spans="1:103" x14ac:dyDescent="0.25">
      <c r="A544">
        <v>546</v>
      </c>
      <c r="B544">
        <v>74</v>
      </c>
      <c r="C544" s="25" t="s">
        <v>296</v>
      </c>
      <c r="D544" s="12">
        <v>9.6999999999999993</v>
      </c>
      <c r="E544" s="14"/>
      <c r="F544" s="7" t="str">
        <f t="shared" si="86"/>
        <v>X</v>
      </c>
      <c r="G544" s="7">
        <f t="shared" si="87"/>
        <v>9.6999999999999993</v>
      </c>
      <c r="H544" s="16">
        <f t="shared" si="88"/>
        <v>9.6999999999999993</v>
      </c>
      <c r="I544" s="11" t="str">
        <f t="shared" si="89"/>
        <v>X</v>
      </c>
      <c r="J544" s="39" t="str">
        <f t="shared" si="90"/>
        <v>X</v>
      </c>
      <c r="K544" s="39" t="str">
        <f t="shared" si="83"/>
        <v>X</v>
      </c>
      <c r="L544" s="39" t="str">
        <f t="shared" si="84"/>
        <v>X</v>
      </c>
      <c r="M544" s="39" t="str">
        <f t="shared" si="91"/>
        <v>X</v>
      </c>
      <c r="N544" s="42">
        <v>1</v>
      </c>
      <c r="O544" s="8">
        <v>0</v>
      </c>
      <c r="P544" s="9">
        <v>0</v>
      </c>
      <c r="Q544" s="9">
        <v>0</v>
      </c>
      <c r="R544" s="8">
        <v>0</v>
      </c>
      <c r="S544" s="9">
        <v>0</v>
      </c>
      <c r="T544" s="9">
        <v>0</v>
      </c>
      <c r="U544" s="8">
        <v>0</v>
      </c>
      <c r="V544" s="9">
        <v>0</v>
      </c>
      <c r="W544" s="9">
        <v>0</v>
      </c>
      <c r="X544" s="9">
        <v>0</v>
      </c>
      <c r="Y544" s="8">
        <v>0</v>
      </c>
      <c r="Z544" s="9">
        <v>0</v>
      </c>
      <c r="AA544" s="8"/>
      <c r="AC544" s="8"/>
      <c r="AJ544" s="9">
        <f t="shared" si="92"/>
        <v>-1</v>
      </c>
      <c r="AK544" s="7">
        <v>12.3</v>
      </c>
      <c r="AO544" s="8"/>
      <c r="AQ544" s="31"/>
      <c r="AT544" s="31"/>
      <c r="AU544" s="21">
        <v>1991</v>
      </c>
      <c r="AV544" s="23">
        <f t="shared" si="85"/>
        <v>3.2990712600274095</v>
      </c>
      <c r="BB544" s="18"/>
      <c r="BD544" s="54"/>
      <c r="BF544" s="18"/>
      <c r="BH544" s="18"/>
      <c r="BJ544" s="18"/>
      <c r="BK544" s="18" t="s">
        <v>294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 s="18">
        <v>0</v>
      </c>
      <c r="BS544">
        <v>1</v>
      </c>
      <c r="BT544">
        <v>0</v>
      </c>
      <c r="BU544" s="18">
        <v>0</v>
      </c>
      <c r="BV544" t="s">
        <v>397</v>
      </c>
      <c r="BW544" t="s">
        <v>397</v>
      </c>
      <c r="CB544" s="18"/>
      <c r="CD544" s="18"/>
      <c r="CE544" s="18"/>
      <c r="CH544" s="18"/>
      <c r="CJ544" s="18"/>
      <c r="CU544" s="18"/>
      <c r="CV544" t="s">
        <v>397</v>
      </c>
      <c r="CW544" t="s">
        <v>397</v>
      </c>
      <c r="CX544" t="s">
        <v>397</v>
      </c>
      <c r="CY544" s="25" t="s">
        <v>397</v>
      </c>
    </row>
    <row r="545" spans="1:103" x14ac:dyDescent="0.25">
      <c r="A545">
        <v>547</v>
      </c>
      <c r="B545">
        <v>74</v>
      </c>
      <c r="C545" s="25" t="s">
        <v>296</v>
      </c>
      <c r="D545" s="12">
        <v>10.5</v>
      </c>
      <c r="E545" s="14"/>
      <c r="F545" s="7" t="str">
        <f t="shared" si="86"/>
        <v>X</v>
      </c>
      <c r="G545" s="7">
        <f t="shared" si="87"/>
        <v>10.5</v>
      </c>
      <c r="H545" s="16">
        <f t="shared" si="88"/>
        <v>10.5</v>
      </c>
      <c r="I545" s="11" t="str">
        <f t="shared" si="89"/>
        <v>X</v>
      </c>
      <c r="J545" s="39" t="str">
        <f t="shared" si="90"/>
        <v>X</v>
      </c>
      <c r="K545" s="39" t="str">
        <f t="shared" si="83"/>
        <v>X</v>
      </c>
      <c r="L545" s="39" t="str">
        <f t="shared" si="84"/>
        <v>X</v>
      </c>
      <c r="M545" s="39" t="str">
        <f t="shared" si="91"/>
        <v>X</v>
      </c>
      <c r="N545" s="42">
        <v>1</v>
      </c>
      <c r="O545" s="8">
        <v>0</v>
      </c>
      <c r="P545" s="9">
        <v>0</v>
      </c>
      <c r="Q545" s="9">
        <v>0</v>
      </c>
      <c r="R545" s="8">
        <v>0</v>
      </c>
      <c r="S545" s="9">
        <v>0</v>
      </c>
      <c r="T545" s="9">
        <v>0</v>
      </c>
      <c r="U545" s="8">
        <v>0</v>
      </c>
      <c r="V545" s="9">
        <v>0</v>
      </c>
      <c r="W545" s="9">
        <v>0</v>
      </c>
      <c r="X545" s="9">
        <v>0</v>
      </c>
      <c r="Y545" s="8">
        <v>0</v>
      </c>
      <c r="Z545" s="9">
        <v>0</v>
      </c>
      <c r="AA545" s="8"/>
      <c r="AC545" s="8"/>
      <c r="AJ545" s="9">
        <f t="shared" si="92"/>
        <v>-1</v>
      </c>
      <c r="AK545" s="7">
        <v>12.6</v>
      </c>
      <c r="AO545" s="8"/>
      <c r="AQ545" s="31"/>
      <c r="AT545" s="31"/>
      <c r="AU545" s="21">
        <v>1998</v>
      </c>
      <c r="AV545" s="23">
        <f t="shared" si="85"/>
        <v>3.3005954838899636</v>
      </c>
      <c r="BB545" s="18"/>
      <c r="BD545" s="54"/>
      <c r="BF545" s="18"/>
      <c r="BH545" s="18"/>
      <c r="BJ545" s="18"/>
      <c r="BK545" s="18" t="s">
        <v>294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 s="18">
        <v>0</v>
      </c>
      <c r="BS545">
        <v>1</v>
      </c>
      <c r="BT545">
        <v>0</v>
      </c>
      <c r="BU545" s="18">
        <v>0</v>
      </c>
      <c r="BV545" t="s">
        <v>397</v>
      </c>
      <c r="BW545" t="s">
        <v>397</v>
      </c>
      <c r="CB545" s="18"/>
      <c r="CD545" s="18"/>
      <c r="CE545" s="18"/>
      <c r="CH545" s="18"/>
      <c r="CJ545" s="18"/>
      <c r="CU545" s="18"/>
      <c r="CV545" t="s">
        <v>397</v>
      </c>
      <c r="CW545" t="s">
        <v>397</v>
      </c>
      <c r="CX545" t="s">
        <v>397</v>
      </c>
      <c r="CY545" s="25" t="s">
        <v>397</v>
      </c>
    </row>
    <row r="546" spans="1:103" x14ac:dyDescent="0.25">
      <c r="A546">
        <v>548</v>
      </c>
      <c r="B546">
        <v>74</v>
      </c>
      <c r="C546" s="25" t="s">
        <v>296</v>
      </c>
      <c r="D546" s="12">
        <v>9</v>
      </c>
      <c r="E546" s="14"/>
      <c r="F546" s="7" t="str">
        <f t="shared" si="86"/>
        <v>X</v>
      </c>
      <c r="G546" s="7">
        <f t="shared" si="87"/>
        <v>9</v>
      </c>
      <c r="H546" s="16">
        <f t="shared" si="88"/>
        <v>9</v>
      </c>
      <c r="I546" s="11" t="str">
        <f t="shared" si="89"/>
        <v>X</v>
      </c>
      <c r="J546" s="39" t="str">
        <f t="shared" si="90"/>
        <v>X</v>
      </c>
      <c r="K546" s="39" t="str">
        <f t="shared" si="83"/>
        <v>X</v>
      </c>
      <c r="L546" s="39" t="str">
        <f t="shared" si="84"/>
        <v>X</v>
      </c>
      <c r="M546" s="39" t="str">
        <f t="shared" si="91"/>
        <v>X</v>
      </c>
      <c r="N546" s="42">
        <v>0</v>
      </c>
      <c r="O546" s="8">
        <v>0</v>
      </c>
      <c r="P546" s="9">
        <v>0</v>
      </c>
      <c r="Q546" s="9">
        <v>0</v>
      </c>
      <c r="R546" s="8">
        <v>0</v>
      </c>
      <c r="S546" s="9">
        <v>0</v>
      </c>
      <c r="T546" s="9">
        <v>0</v>
      </c>
      <c r="U546" s="8">
        <v>1</v>
      </c>
      <c r="V546" s="9">
        <v>0</v>
      </c>
      <c r="W546" s="9">
        <v>0</v>
      </c>
      <c r="X546" s="9">
        <v>0</v>
      </c>
      <c r="Y546" s="8">
        <v>0</v>
      </c>
      <c r="Z546" s="9">
        <v>0</v>
      </c>
      <c r="AA546" s="8"/>
      <c r="AC546" s="8"/>
      <c r="AJ546" s="9">
        <f t="shared" si="92"/>
        <v>-1</v>
      </c>
      <c r="AK546" s="7">
        <v>12.3</v>
      </c>
      <c r="AO546" s="8"/>
      <c r="AQ546" s="31"/>
      <c r="AT546" s="31"/>
      <c r="AU546" s="21">
        <v>1991</v>
      </c>
      <c r="AV546" s="23">
        <f t="shared" si="85"/>
        <v>3.2990712600274095</v>
      </c>
      <c r="BB546" s="18"/>
      <c r="BD546" s="54"/>
      <c r="BF546" s="18"/>
      <c r="BH546" s="18"/>
      <c r="BJ546" s="18"/>
      <c r="BK546" s="18" t="s">
        <v>294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 s="18">
        <v>0</v>
      </c>
      <c r="BS546">
        <v>1</v>
      </c>
      <c r="BT546">
        <v>0</v>
      </c>
      <c r="BU546" s="18">
        <v>0</v>
      </c>
      <c r="BV546" t="s">
        <v>397</v>
      </c>
      <c r="BW546" t="s">
        <v>397</v>
      </c>
      <c r="CB546" s="18"/>
      <c r="CD546" s="18"/>
      <c r="CE546" s="18"/>
      <c r="CH546" s="18"/>
      <c r="CJ546" s="18"/>
      <c r="CU546" s="18"/>
      <c r="CV546" t="s">
        <v>397</v>
      </c>
      <c r="CW546" t="s">
        <v>397</v>
      </c>
      <c r="CX546" t="s">
        <v>397</v>
      </c>
      <c r="CY546" s="25" t="s">
        <v>397</v>
      </c>
    </row>
    <row r="547" spans="1:103" x14ac:dyDescent="0.25">
      <c r="A547">
        <v>549</v>
      </c>
      <c r="B547">
        <v>74</v>
      </c>
      <c r="C547" s="25" t="s">
        <v>296</v>
      </c>
      <c r="D547" s="12">
        <v>10.1</v>
      </c>
      <c r="E547" s="14"/>
      <c r="F547" s="7" t="str">
        <f t="shared" si="86"/>
        <v>X</v>
      </c>
      <c r="G547" s="7">
        <f t="shared" si="87"/>
        <v>10.1</v>
      </c>
      <c r="H547" s="16">
        <f t="shared" si="88"/>
        <v>10.1</v>
      </c>
      <c r="I547" s="11" t="str">
        <f t="shared" si="89"/>
        <v>X</v>
      </c>
      <c r="J547" s="39" t="str">
        <f t="shared" si="90"/>
        <v>X</v>
      </c>
      <c r="K547" s="39" t="str">
        <f t="shared" si="83"/>
        <v>X</v>
      </c>
      <c r="L547" s="39" t="str">
        <f t="shared" si="84"/>
        <v>X</v>
      </c>
      <c r="M547" s="39" t="str">
        <f t="shared" si="91"/>
        <v>X</v>
      </c>
      <c r="N547" s="42">
        <v>0</v>
      </c>
      <c r="O547" s="8">
        <v>0</v>
      </c>
      <c r="P547" s="9">
        <v>0</v>
      </c>
      <c r="Q547" s="9">
        <v>0</v>
      </c>
      <c r="R547" s="8">
        <v>0</v>
      </c>
      <c r="S547" s="9">
        <v>0</v>
      </c>
      <c r="T547" s="9">
        <v>0</v>
      </c>
      <c r="U547" s="8">
        <v>1</v>
      </c>
      <c r="V547" s="9">
        <v>0</v>
      </c>
      <c r="W547" s="9">
        <v>0</v>
      </c>
      <c r="X547" s="9">
        <v>0</v>
      </c>
      <c r="Y547" s="8">
        <v>0</v>
      </c>
      <c r="Z547" s="9">
        <v>0</v>
      </c>
      <c r="AA547" s="8"/>
      <c r="AC547" s="8"/>
      <c r="AJ547" s="9">
        <f t="shared" si="92"/>
        <v>-1</v>
      </c>
      <c r="AK547" s="7">
        <v>12.6</v>
      </c>
      <c r="AO547" s="8"/>
      <c r="AQ547" s="31"/>
      <c r="AT547" s="31"/>
      <c r="AU547" s="21">
        <v>1998</v>
      </c>
      <c r="AV547" s="23">
        <f t="shared" si="85"/>
        <v>3.3005954838899636</v>
      </c>
      <c r="BB547" s="18"/>
      <c r="BD547" s="54"/>
      <c r="BF547" s="18"/>
      <c r="BH547" s="18"/>
      <c r="BJ547" s="18"/>
      <c r="BK547" s="18" t="s">
        <v>294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 s="18">
        <v>0</v>
      </c>
      <c r="BS547">
        <v>1</v>
      </c>
      <c r="BT547">
        <v>0</v>
      </c>
      <c r="BU547" s="18">
        <v>0</v>
      </c>
      <c r="BV547" t="s">
        <v>397</v>
      </c>
      <c r="BW547" t="s">
        <v>397</v>
      </c>
      <c r="CB547" s="18"/>
      <c r="CD547" s="18"/>
      <c r="CE547" s="18"/>
      <c r="CH547" s="18"/>
      <c r="CJ547" s="18"/>
      <c r="CU547" s="18"/>
      <c r="CV547" t="s">
        <v>397</v>
      </c>
      <c r="CW547" t="s">
        <v>397</v>
      </c>
      <c r="CX547" t="s">
        <v>397</v>
      </c>
      <c r="CY547" s="25" t="s">
        <v>397</v>
      </c>
    </row>
    <row r="548" spans="1:103" x14ac:dyDescent="0.25">
      <c r="A548">
        <v>550</v>
      </c>
      <c r="B548">
        <v>74</v>
      </c>
      <c r="C548" s="25" t="s">
        <v>296</v>
      </c>
      <c r="D548" s="12">
        <v>10.5</v>
      </c>
      <c r="E548" s="14"/>
      <c r="F548" s="7" t="str">
        <f t="shared" si="86"/>
        <v>X</v>
      </c>
      <c r="G548" s="7">
        <f t="shared" si="87"/>
        <v>10.5</v>
      </c>
      <c r="H548" s="16">
        <f t="shared" si="88"/>
        <v>10.5</v>
      </c>
      <c r="I548" s="11" t="str">
        <f t="shared" si="89"/>
        <v>X</v>
      </c>
      <c r="J548" s="39" t="str">
        <f t="shared" si="90"/>
        <v>X</v>
      </c>
      <c r="K548" s="39" t="str">
        <f t="shared" si="83"/>
        <v>X</v>
      </c>
      <c r="L548" s="39" t="str">
        <f t="shared" si="84"/>
        <v>X</v>
      </c>
      <c r="M548" s="39" t="str">
        <f t="shared" si="91"/>
        <v>X</v>
      </c>
      <c r="N548" s="42">
        <v>0</v>
      </c>
      <c r="O548" s="8">
        <v>0</v>
      </c>
      <c r="P548" s="9">
        <v>0</v>
      </c>
      <c r="Q548" s="9">
        <v>0</v>
      </c>
      <c r="R548" s="8">
        <v>0</v>
      </c>
      <c r="S548" s="9">
        <v>0</v>
      </c>
      <c r="T548" s="9">
        <v>0</v>
      </c>
      <c r="U548" s="8">
        <v>0</v>
      </c>
      <c r="V548" s="9">
        <v>1</v>
      </c>
      <c r="W548" s="9">
        <v>0</v>
      </c>
      <c r="X548" s="9">
        <v>0</v>
      </c>
      <c r="Y548" s="8">
        <v>0</v>
      </c>
      <c r="Z548" s="9">
        <v>0</v>
      </c>
      <c r="AA548" s="8"/>
      <c r="AC548" s="8"/>
      <c r="AJ548" s="9">
        <f t="shared" si="92"/>
        <v>-1</v>
      </c>
      <c r="AK548" s="7">
        <v>12.3</v>
      </c>
      <c r="AO548" s="8"/>
      <c r="AQ548" s="31"/>
      <c r="AT548" s="31"/>
      <c r="AU548" s="21">
        <v>1991</v>
      </c>
      <c r="AV548" s="23">
        <f t="shared" si="85"/>
        <v>3.2990712600274095</v>
      </c>
      <c r="BB548" s="18"/>
      <c r="BD548" s="54"/>
      <c r="BF548" s="18"/>
      <c r="BH548" s="18"/>
      <c r="BJ548" s="18"/>
      <c r="BK548" s="18" t="s">
        <v>294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0</v>
      </c>
      <c r="BR548" s="18">
        <v>0</v>
      </c>
      <c r="BS548">
        <v>1</v>
      </c>
      <c r="BT548">
        <v>0</v>
      </c>
      <c r="BU548" s="18">
        <v>0</v>
      </c>
      <c r="BV548" t="s">
        <v>397</v>
      </c>
      <c r="BW548" t="s">
        <v>397</v>
      </c>
      <c r="CB548" s="18"/>
      <c r="CD548" s="18"/>
      <c r="CE548" s="18"/>
      <c r="CH548" s="18"/>
      <c r="CJ548" s="18"/>
      <c r="CU548" s="18"/>
      <c r="CV548" t="s">
        <v>397</v>
      </c>
      <c r="CW548" t="s">
        <v>397</v>
      </c>
      <c r="CX548" t="s">
        <v>397</v>
      </c>
      <c r="CY548" s="25" t="s">
        <v>397</v>
      </c>
    </row>
    <row r="549" spans="1:103" x14ac:dyDescent="0.25">
      <c r="A549">
        <v>551</v>
      </c>
      <c r="B549">
        <v>74</v>
      </c>
      <c r="C549" s="25" t="s">
        <v>296</v>
      </c>
      <c r="D549" s="12">
        <v>11</v>
      </c>
      <c r="E549" s="14"/>
      <c r="F549" s="7" t="str">
        <f t="shared" si="86"/>
        <v>X</v>
      </c>
      <c r="G549" s="7">
        <f t="shared" si="87"/>
        <v>11</v>
      </c>
      <c r="H549" s="16">
        <f t="shared" si="88"/>
        <v>11</v>
      </c>
      <c r="I549" s="11" t="str">
        <f t="shared" si="89"/>
        <v>X</v>
      </c>
      <c r="J549" s="39" t="str">
        <f t="shared" si="90"/>
        <v>X</v>
      </c>
      <c r="K549" s="39" t="str">
        <f t="shared" si="83"/>
        <v>X</v>
      </c>
      <c r="L549" s="39" t="str">
        <f t="shared" si="84"/>
        <v>X</v>
      </c>
      <c r="M549" s="39" t="str">
        <f t="shared" si="91"/>
        <v>X</v>
      </c>
      <c r="N549" s="42">
        <v>0</v>
      </c>
      <c r="O549" s="8">
        <v>0</v>
      </c>
      <c r="P549" s="9">
        <v>0</v>
      </c>
      <c r="Q549" s="9">
        <v>0</v>
      </c>
      <c r="R549" s="8">
        <v>0</v>
      </c>
      <c r="S549" s="9">
        <v>0</v>
      </c>
      <c r="T549" s="9">
        <v>0</v>
      </c>
      <c r="U549" s="8">
        <v>0</v>
      </c>
      <c r="V549" s="9">
        <v>1</v>
      </c>
      <c r="W549" s="9">
        <v>0</v>
      </c>
      <c r="X549" s="9">
        <v>0</v>
      </c>
      <c r="Y549" s="8">
        <v>0</v>
      </c>
      <c r="Z549" s="9">
        <v>0</v>
      </c>
      <c r="AA549" s="8"/>
      <c r="AC549" s="8"/>
      <c r="AJ549" s="9">
        <f t="shared" si="92"/>
        <v>-1</v>
      </c>
      <c r="AK549" s="7">
        <v>12.6</v>
      </c>
      <c r="AO549" s="8"/>
      <c r="AQ549" s="31"/>
      <c r="AT549" s="31"/>
      <c r="AU549" s="21">
        <v>1998</v>
      </c>
      <c r="AV549" s="23">
        <f t="shared" si="85"/>
        <v>3.3005954838899636</v>
      </c>
      <c r="BB549" s="18"/>
      <c r="BD549" s="54"/>
      <c r="BF549" s="18"/>
      <c r="BH549" s="18"/>
      <c r="BJ549" s="18"/>
      <c r="BK549" s="18" t="s">
        <v>294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 s="18">
        <v>0</v>
      </c>
      <c r="BS549">
        <v>1</v>
      </c>
      <c r="BT549">
        <v>0</v>
      </c>
      <c r="BU549" s="18">
        <v>0</v>
      </c>
      <c r="BV549" t="s">
        <v>397</v>
      </c>
      <c r="BW549" t="s">
        <v>397</v>
      </c>
      <c r="CB549" s="18"/>
      <c r="CD549" s="18"/>
      <c r="CE549" s="18"/>
      <c r="CH549" s="18"/>
      <c r="CJ549" s="18"/>
      <c r="CU549" s="18"/>
      <c r="CV549" t="s">
        <v>397</v>
      </c>
      <c r="CW549" t="s">
        <v>397</v>
      </c>
      <c r="CX549" t="s">
        <v>397</v>
      </c>
      <c r="CY549" s="25" t="s">
        <v>397</v>
      </c>
    </row>
    <row r="550" spans="1:103" x14ac:dyDescent="0.25">
      <c r="A550">
        <v>552</v>
      </c>
      <c r="B550">
        <v>75</v>
      </c>
      <c r="C550" s="25" t="s">
        <v>217</v>
      </c>
      <c r="D550" s="12">
        <v>6.2</v>
      </c>
      <c r="E550" s="14"/>
      <c r="F550" s="7" t="str">
        <f t="shared" si="86"/>
        <v>X</v>
      </c>
      <c r="G550" s="7">
        <f t="shared" si="87"/>
        <v>6.2</v>
      </c>
      <c r="H550" s="16">
        <f t="shared" si="88"/>
        <v>6.2</v>
      </c>
      <c r="I550" s="11" t="str">
        <f t="shared" si="89"/>
        <v>X</v>
      </c>
      <c r="J550" s="39" t="str">
        <f t="shared" si="90"/>
        <v>X</v>
      </c>
      <c r="K550" s="39" t="str">
        <f t="shared" si="83"/>
        <v>X</v>
      </c>
      <c r="L550" s="39" t="str">
        <f t="shared" si="84"/>
        <v>X</v>
      </c>
      <c r="M550" s="39" t="str">
        <f t="shared" si="91"/>
        <v>X</v>
      </c>
      <c r="N550" s="42">
        <v>1</v>
      </c>
      <c r="O550" s="8">
        <v>0</v>
      </c>
      <c r="P550" s="9">
        <v>0</v>
      </c>
      <c r="Q550" s="9">
        <v>0</v>
      </c>
      <c r="R550" s="8">
        <v>0</v>
      </c>
      <c r="S550" s="9">
        <v>0</v>
      </c>
      <c r="T550" s="9">
        <v>0</v>
      </c>
      <c r="U550" s="8">
        <v>0</v>
      </c>
      <c r="V550" s="9">
        <v>0</v>
      </c>
      <c r="W550" s="9">
        <v>0</v>
      </c>
      <c r="X550" s="9">
        <v>0</v>
      </c>
      <c r="Y550" s="8">
        <v>0</v>
      </c>
      <c r="Z550" s="9">
        <v>0</v>
      </c>
      <c r="AA550" s="8"/>
      <c r="AC550" s="8"/>
      <c r="AJ550" s="9">
        <f t="shared" si="92"/>
        <v>-1</v>
      </c>
      <c r="AK550" s="7">
        <v>4</v>
      </c>
      <c r="AO550" s="8"/>
      <c r="AQ550" s="31"/>
      <c r="AT550" s="31"/>
      <c r="AU550" s="21">
        <v>2001</v>
      </c>
      <c r="AV550" s="23">
        <f t="shared" si="85"/>
        <v>3.3012470886362113</v>
      </c>
      <c r="BB550" s="18"/>
      <c r="BD550" s="54"/>
      <c r="BF550" s="18"/>
      <c r="BH550" s="18"/>
      <c r="BJ550" s="18"/>
      <c r="BK550" s="18" t="s">
        <v>214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 s="18">
        <v>0</v>
      </c>
      <c r="BS550">
        <v>0</v>
      </c>
      <c r="BT550">
        <v>1</v>
      </c>
      <c r="BU550" s="18">
        <v>0</v>
      </c>
      <c r="BV550" t="s">
        <v>397</v>
      </c>
      <c r="BW550" t="s">
        <v>397</v>
      </c>
      <c r="CB550" s="18"/>
      <c r="CD550" s="18"/>
      <c r="CE550" s="18"/>
      <c r="CH550" s="18"/>
      <c r="CJ550" s="18"/>
      <c r="CU550" s="18"/>
      <c r="CV550" t="s">
        <v>397</v>
      </c>
      <c r="CW550" t="s">
        <v>397</v>
      </c>
      <c r="CX550" t="s">
        <v>397</v>
      </c>
      <c r="CY550" s="25" t="s">
        <v>397</v>
      </c>
    </row>
    <row r="551" spans="1:103" x14ac:dyDescent="0.25">
      <c r="A551">
        <v>553</v>
      </c>
      <c r="B551">
        <v>75</v>
      </c>
      <c r="C551" s="25" t="s">
        <v>217</v>
      </c>
      <c r="D551" s="12">
        <v>3</v>
      </c>
      <c r="E551" s="14"/>
      <c r="F551" s="7" t="str">
        <f t="shared" si="86"/>
        <v>X</v>
      </c>
      <c r="G551" s="7">
        <f t="shared" si="87"/>
        <v>3</v>
      </c>
      <c r="H551" s="16">
        <f t="shared" si="88"/>
        <v>3</v>
      </c>
      <c r="I551" s="11" t="str">
        <f t="shared" si="89"/>
        <v>X</v>
      </c>
      <c r="J551" s="39" t="str">
        <f t="shared" si="90"/>
        <v>X</v>
      </c>
      <c r="K551" s="39" t="str">
        <f t="shared" si="83"/>
        <v>X</v>
      </c>
      <c r="L551" s="39" t="str">
        <f t="shared" si="84"/>
        <v>X</v>
      </c>
      <c r="M551" s="39" t="str">
        <f t="shared" si="91"/>
        <v>X</v>
      </c>
      <c r="N551" s="42">
        <v>0</v>
      </c>
      <c r="O551" s="8">
        <v>1</v>
      </c>
      <c r="P551" s="9">
        <v>0</v>
      </c>
      <c r="Q551" s="9">
        <v>0</v>
      </c>
      <c r="R551" s="8">
        <v>0</v>
      </c>
      <c r="S551" s="9">
        <v>0</v>
      </c>
      <c r="T551" s="9">
        <v>0</v>
      </c>
      <c r="U551" s="8">
        <v>0</v>
      </c>
      <c r="V551" s="9">
        <v>0</v>
      </c>
      <c r="W551" s="9">
        <v>0</v>
      </c>
      <c r="X551" s="9">
        <v>0</v>
      </c>
      <c r="Y551" s="8">
        <v>0</v>
      </c>
      <c r="Z551" s="9">
        <v>0</v>
      </c>
      <c r="AA551" s="8"/>
      <c r="AC551" s="8"/>
      <c r="AJ551" s="9">
        <f t="shared" si="92"/>
        <v>-1</v>
      </c>
      <c r="AK551" s="7">
        <v>4</v>
      </c>
      <c r="AO551" s="8"/>
      <c r="AQ551" s="31"/>
      <c r="AT551" s="31"/>
      <c r="AU551" s="21">
        <v>2001</v>
      </c>
      <c r="AV551" s="23">
        <f t="shared" si="85"/>
        <v>3.3012470886362113</v>
      </c>
      <c r="BB551" s="18"/>
      <c r="BD551" s="54"/>
      <c r="BF551" s="18"/>
      <c r="BH551" s="18"/>
      <c r="BJ551" s="18"/>
      <c r="BK551" s="18" t="s">
        <v>214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 s="18">
        <v>0</v>
      </c>
      <c r="BS551">
        <v>0</v>
      </c>
      <c r="BT551">
        <v>1</v>
      </c>
      <c r="BU551" s="18">
        <v>0</v>
      </c>
      <c r="BV551" t="s">
        <v>397</v>
      </c>
      <c r="BW551" t="s">
        <v>397</v>
      </c>
      <c r="CB551" s="18"/>
      <c r="CD551" s="18"/>
      <c r="CE551" s="18"/>
      <c r="CH551" s="18"/>
      <c r="CJ551" s="18"/>
      <c r="CU551" s="18"/>
      <c r="CV551" t="s">
        <v>397</v>
      </c>
      <c r="CW551" t="s">
        <v>397</v>
      </c>
      <c r="CX551" t="s">
        <v>397</v>
      </c>
      <c r="CY551" s="25" t="s">
        <v>397</v>
      </c>
    </row>
    <row r="552" spans="1:103" x14ac:dyDescent="0.25">
      <c r="A552">
        <v>554</v>
      </c>
      <c r="B552">
        <v>75</v>
      </c>
      <c r="C552" s="25" t="s">
        <v>217</v>
      </c>
      <c r="D552" s="12">
        <v>10.48</v>
      </c>
      <c r="E552" s="14"/>
      <c r="F552" s="7" t="str">
        <f t="shared" si="86"/>
        <v>X</v>
      </c>
      <c r="G552" s="7">
        <f t="shared" si="87"/>
        <v>10.48</v>
      </c>
      <c r="H552" s="16">
        <f t="shared" si="88"/>
        <v>10.48</v>
      </c>
      <c r="I552" s="11" t="str">
        <f t="shared" si="89"/>
        <v>X</v>
      </c>
      <c r="J552" s="39" t="str">
        <f t="shared" si="90"/>
        <v>X</v>
      </c>
      <c r="K552" s="39" t="str">
        <f t="shared" si="83"/>
        <v>X</v>
      </c>
      <c r="L552" s="39" t="str">
        <f t="shared" si="84"/>
        <v>X</v>
      </c>
      <c r="M552" s="39" t="str">
        <f t="shared" si="91"/>
        <v>X</v>
      </c>
      <c r="N552" s="42">
        <v>0</v>
      </c>
      <c r="O552" s="8">
        <v>0</v>
      </c>
      <c r="P552" s="9">
        <v>1</v>
      </c>
      <c r="Q552" s="9">
        <v>0</v>
      </c>
      <c r="R552" s="8">
        <v>0</v>
      </c>
      <c r="S552" s="9">
        <v>0</v>
      </c>
      <c r="T552" s="9">
        <v>0</v>
      </c>
      <c r="U552" s="8">
        <v>0</v>
      </c>
      <c r="V552" s="9">
        <v>0</v>
      </c>
      <c r="W552" s="9">
        <v>0</v>
      </c>
      <c r="X552" s="9">
        <v>0</v>
      </c>
      <c r="Y552" s="8">
        <v>0</v>
      </c>
      <c r="Z552" s="9">
        <v>0</v>
      </c>
      <c r="AA552" s="8"/>
      <c r="AC552" s="8"/>
      <c r="AJ552" s="9">
        <f t="shared" si="92"/>
        <v>-1</v>
      </c>
      <c r="AK552" s="7">
        <v>4</v>
      </c>
      <c r="AO552" s="8"/>
      <c r="AQ552" s="31"/>
      <c r="AT552" s="31"/>
      <c r="AU552" s="21">
        <v>2001</v>
      </c>
      <c r="AV552" s="23">
        <f t="shared" si="85"/>
        <v>3.3012470886362113</v>
      </c>
      <c r="BB552" s="18"/>
      <c r="BD552" s="54"/>
      <c r="BF552" s="18"/>
      <c r="BH552" s="18"/>
      <c r="BJ552" s="18"/>
      <c r="BK552" s="18" t="s">
        <v>214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 s="18">
        <v>0</v>
      </c>
      <c r="BS552">
        <v>0</v>
      </c>
      <c r="BT552">
        <v>1</v>
      </c>
      <c r="BU552" s="18">
        <v>0</v>
      </c>
      <c r="BV552" t="s">
        <v>397</v>
      </c>
      <c r="BW552" t="s">
        <v>397</v>
      </c>
      <c r="CB552" s="18"/>
      <c r="CD552" s="18"/>
      <c r="CE552" s="18"/>
      <c r="CH552" s="18"/>
      <c r="CJ552" s="18"/>
      <c r="CU552" s="18"/>
      <c r="CV552" t="s">
        <v>397</v>
      </c>
      <c r="CW552" t="s">
        <v>397</v>
      </c>
      <c r="CX552" t="s">
        <v>397</v>
      </c>
      <c r="CY552" s="25" t="s">
        <v>397</v>
      </c>
    </row>
    <row r="553" spans="1:103" x14ac:dyDescent="0.25">
      <c r="A553">
        <v>555</v>
      </c>
      <c r="B553">
        <v>75</v>
      </c>
      <c r="C553" s="25" t="s">
        <v>217</v>
      </c>
      <c r="D553" s="12">
        <v>11</v>
      </c>
      <c r="E553" s="14"/>
      <c r="F553" s="7" t="str">
        <f t="shared" si="86"/>
        <v>X</v>
      </c>
      <c r="G553" s="7">
        <f t="shared" si="87"/>
        <v>11</v>
      </c>
      <c r="H553" s="16">
        <f t="shared" si="88"/>
        <v>11</v>
      </c>
      <c r="I553" s="11" t="str">
        <f t="shared" si="89"/>
        <v>X</v>
      </c>
      <c r="J553" s="39" t="str">
        <f t="shared" si="90"/>
        <v>X</v>
      </c>
      <c r="K553" s="39" t="str">
        <f t="shared" si="83"/>
        <v>X</v>
      </c>
      <c r="L553" s="39" t="str">
        <f t="shared" si="84"/>
        <v>X</v>
      </c>
      <c r="M553" s="39" t="str">
        <f t="shared" si="91"/>
        <v>X</v>
      </c>
      <c r="N553" s="42">
        <v>0</v>
      </c>
      <c r="O553" s="8">
        <v>0</v>
      </c>
      <c r="P553" s="9">
        <v>0</v>
      </c>
      <c r="Q553" s="9">
        <v>1</v>
      </c>
      <c r="R553" s="8">
        <v>0</v>
      </c>
      <c r="S553" s="9">
        <v>0</v>
      </c>
      <c r="T553" s="9">
        <v>0</v>
      </c>
      <c r="U553" s="8">
        <v>0</v>
      </c>
      <c r="V553" s="9">
        <v>0</v>
      </c>
      <c r="W553" s="9">
        <v>0</v>
      </c>
      <c r="X553" s="9">
        <v>0</v>
      </c>
      <c r="Y553" s="8">
        <v>0</v>
      </c>
      <c r="Z553" s="9">
        <v>0</v>
      </c>
      <c r="AA553" s="8"/>
      <c r="AC553" s="8"/>
      <c r="AJ553" s="9">
        <f t="shared" si="92"/>
        <v>-1</v>
      </c>
      <c r="AK553" s="7">
        <v>4</v>
      </c>
      <c r="AO553" s="8"/>
      <c r="AQ553" s="31"/>
      <c r="AT553" s="31"/>
      <c r="AU553" s="21">
        <v>2001</v>
      </c>
      <c r="AV553" s="23">
        <f t="shared" si="85"/>
        <v>3.3012470886362113</v>
      </c>
      <c r="BB553" s="18"/>
      <c r="BD553" s="54"/>
      <c r="BF553" s="18"/>
      <c r="BH553" s="18"/>
      <c r="BJ553" s="18"/>
      <c r="BK553" s="18" t="s">
        <v>214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 s="18">
        <v>0</v>
      </c>
      <c r="BS553">
        <v>0</v>
      </c>
      <c r="BT553">
        <v>1</v>
      </c>
      <c r="BU553" s="18">
        <v>0</v>
      </c>
      <c r="BV553" t="s">
        <v>397</v>
      </c>
      <c r="BW553" t="s">
        <v>397</v>
      </c>
      <c r="CB553" s="18"/>
      <c r="CD553" s="18"/>
      <c r="CE553" s="18"/>
      <c r="CH553" s="18"/>
      <c r="CJ553" s="18"/>
      <c r="CU553" s="18"/>
      <c r="CV553" t="s">
        <v>397</v>
      </c>
      <c r="CW553" t="s">
        <v>397</v>
      </c>
      <c r="CX553" t="s">
        <v>397</v>
      </c>
      <c r="CY553" s="25" t="s">
        <v>397</v>
      </c>
    </row>
    <row r="554" spans="1:103" x14ac:dyDescent="0.25">
      <c r="A554">
        <v>556</v>
      </c>
      <c r="B554">
        <v>76</v>
      </c>
      <c r="C554" s="25" t="s">
        <v>38</v>
      </c>
      <c r="D554" s="12">
        <v>9.4</v>
      </c>
      <c r="E554" s="14"/>
      <c r="F554" s="7" t="str">
        <f t="shared" si="86"/>
        <v>X</v>
      </c>
      <c r="G554" s="7">
        <f t="shared" si="87"/>
        <v>9.4</v>
      </c>
      <c r="H554" s="16">
        <f t="shared" si="88"/>
        <v>9.4</v>
      </c>
      <c r="I554" s="11" t="str">
        <f t="shared" si="89"/>
        <v>X</v>
      </c>
      <c r="J554" s="39" t="str">
        <f t="shared" si="90"/>
        <v>X</v>
      </c>
      <c r="K554" s="39" t="str">
        <f t="shared" si="83"/>
        <v>X</v>
      </c>
      <c r="L554" s="39" t="str">
        <f t="shared" si="84"/>
        <v>X</v>
      </c>
      <c r="M554" s="39" t="str">
        <f t="shared" si="91"/>
        <v>X</v>
      </c>
      <c r="N554" s="42">
        <v>1</v>
      </c>
      <c r="O554" s="8">
        <v>0</v>
      </c>
      <c r="P554" s="9">
        <v>0</v>
      </c>
      <c r="Q554" s="9">
        <v>0</v>
      </c>
      <c r="R554" s="8">
        <v>0</v>
      </c>
      <c r="S554" s="9">
        <v>0</v>
      </c>
      <c r="T554" s="9">
        <v>0</v>
      </c>
      <c r="U554" s="8">
        <v>0</v>
      </c>
      <c r="V554" s="9">
        <v>0</v>
      </c>
      <c r="W554" s="9">
        <v>0</v>
      </c>
      <c r="X554" s="9">
        <v>0</v>
      </c>
      <c r="Y554" s="8">
        <v>0</v>
      </c>
      <c r="Z554" s="9">
        <v>0</v>
      </c>
      <c r="AA554" s="8"/>
      <c r="AC554" s="8"/>
      <c r="AJ554" s="9">
        <f t="shared" si="92"/>
        <v>-1</v>
      </c>
      <c r="AK554" s="7">
        <v>8.3000000000000007</v>
      </c>
      <c r="AO554" s="8"/>
      <c r="AQ554" s="31"/>
      <c r="AT554" s="31"/>
      <c r="AU554" s="21">
        <v>2000</v>
      </c>
      <c r="AV554" s="23">
        <f t="shared" si="85"/>
        <v>3.3010299956639813</v>
      </c>
      <c r="BB554" s="18"/>
      <c r="BD554" s="54"/>
      <c r="BF554" s="18"/>
      <c r="BH554" s="18"/>
      <c r="BJ554" s="18"/>
      <c r="BK554" s="18" t="s">
        <v>35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 s="18">
        <v>0</v>
      </c>
      <c r="BS554">
        <v>0</v>
      </c>
      <c r="BT554">
        <v>1</v>
      </c>
      <c r="BU554" s="18">
        <v>0</v>
      </c>
      <c r="BV554" t="s">
        <v>397</v>
      </c>
      <c r="BW554" t="s">
        <v>397</v>
      </c>
      <c r="CB554" s="18"/>
      <c r="CD554" s="18"/>
      <c r="CE554" s="18"/>
      <c r="CH554" s="18"/>
      <c r="CJ554" s="18"/>
      <c r="CU554" s="18"/>
      <c r="CV554" t="s">
        <v>397</v>
      </c>
      <c r="CW554" t="s">
        <v>397</v>
      </c>
      <c r="CX554" t="s">
        <v>397</v>
      </c>
      <c r="CY554" s="25" t="s">
        <v>397</v>
      </c>
    </row>
    <row r="555" spans="1:103" x14ac:dyDescent="0.25">
      <c r="A555">
        <v>557</v>
      </c>
      <c r="B555">
        <v>77</v>
      </c>
      <c r="C555" s="25" t="s">
        <v>116</v>
      </c>
      <c r="D555" s="12">
        <v>6.1</v>
      </c>
      <c r="E555" s="14"/>
      <c r="F555" s="7" t="str">
        <f t="shared" si="86"/>
        <v>X</v>
      </c>
      <c r="G555" s="7">
        <f t="shared" si="87"/>
        <v>6.1</v>
      </c>
      <c r="H555" s="16">
        <f t="shared" si="88"/>
        <v>6.1</v>
      </c>
      <c r="I555" s="11" t="str">
        <f t="shared" si="89"/>
        <v>X</v>
      </c>
      <c r="J555" s="39" t="str">
        <f t="shared" si="90"/>
        <v>X</v>
      </c>
      <c r="K555" s="39" t="str">
        <f t="shared" si="83"/>
        <v>X</v>
      </c>
      <c r="L555" s="39" t="str">
        <f t="shared" si="84"/>
        <v>X</v>
      </c>
      <c r="M555" s="39" t="str">
        <f t="shared" si="91"/>
        <v>X</v>
      </c>
      <c r="N555" s="42">
        <v>1</v>
      </c>
      <c r="O555" s="8">
        <v>0</v>
      </c>
      <c r="P555" s="9">
        <v>0</v>
      </c>
      <c r="Q555" s="9">
        <v>0</v>
      </c>
      <c r="R555" s="8">
        <v>0</v>
      </c>
      <c r="S555" s="9">
        <v>0</v>
      </c>
      <c r="T555" s="9">
        <v>0</v>
      </c>
      <c r="U555" s="8">
        <v>0</v>
      </c>
      <c r="V555" s="9">
        <v>0</v>
      </c>
      <c r="W555" s="9">
        <v>0</v>
      </c>
      <c r="X555" s="9">
        <v>0</v>
      </c>
      <c r="Y555" s="8">
        <v>0</v>
      </c>
      <c r="Z555" s="9">
        <v>0</v>
      </c>
      <c r="AA555" s="8"/>
      <c r="AC555" s="8"/>
      <c r="AJ555" s="9">
        <f t="shared" si="92"/>
        <v>-1</v>
      </c>
      <c r="AK555" s="7">
        <v>10.1</v>
      </c>
      <c r="AO555" s="8"/>
      <c r="AQ555" s="31"/>
      <c r="AT555" s="31"/>
      <c r="AU555" s="21">
        <v>2001</v>
      </c>
      <c r="AV555" s="23">
        <f t="shared" si="85"/>
        <v>3.3012470886362113</v>
      </c>
      <c r="BB555" s="18"/>
      <c r="BD555" s="54"/>
      <c r="BF555" s="18"/>
      <c r="BH555" s="18"/>
      <c r="BJ555" s="18"/>
      <c r="BK555" s="18" t="s">
        <v>113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 s="18">
        <v>0</v>
      </c>
      <c r="BS555">
        <v>1</v>
      </c>
      <c r="BT555">
        <v>0</v>
      </c>
      <c r="BU555" s="18">
        <v>0</v>
      </c>
      <c r="BV555" t="s">
        <v>397</v>
      </c>
      <c r="BW555" t="s">
        <v>397</v>
      </c>
      <c r="CB555" s="18"/>
      <c r="CD555" s="18"/>
      <c r="CE555" s="18"/>
      <c r="CH555" s="18"/>
      <c r="CJ555" s="18"/>
      <c r="CU555" s="18"/>
      <c r="CV555" t="s">
        <v>397</v>
      </c>
      <c r="CW555" t="s">
        <v>397</v>
      </c>
      <c r="CX555" t="s">
        <v>397</v>
      </c>
      <c r="CY555" s="25" t="s">
        <v>397</v>
      </c>
    </row>
    <row r="556" spans="1:103" x14ac:dyDescent="0.25">
      <c r="A556">
        <v>558</v>
      </c>
      <c r="B556">
        <v>78</v>
      </c>
      <c r="C556" s="25" t="s">
        <v>122</v>
      </c>
      <c r="D556" s="12">
        <v>7.1</v>
      </c>
      <c r="E556" s="14"/>
      <c r="F556" s="7" t="str">
        <f t="shared" si="86"/>
        <v>X</v>
      </c>
      <c r="G556" s="7">
        <f t="shared" si="87"/>
        <v>7.1</v>
      </c>
      <c r="H556" s="16">
        <f t="shared" si="88"/>
        <v>7.1</v>
      </c>
      <c r="I556" s="11" t="str">
        <f t="shared" si="89"/>
        <v>X</v>
      </c>
      <c r="J556" s="39" t="str">
        <f t="shared" si="90"/>
        <v>X</v>
      </c>
      <c r="K556" s="39" t="str">
        <f t="shared" ref="K556:K572" si="93">IFERROR(1/J556, "X")</f>
        <v>X</v>
      </c>
      <c r="L556" s="39" t="str">
        <f t="shared" ref="L556:L572" si="94">IFERROR(I556-J556, "X")</f>
        <v>X</v>
      </c>
      <c r="M556" s="39" t="str">
        <f t="shared" si="91"/>
        <v>X</v>
      </c>
      <c r="N556" s="42">
        <v>1</v>
      </c>
      <c r="O556" s="8">
        <v>0</v>
      </c>
      <c r="P556" s="9">
        <v>0</v>
      </c>
      <c r="Q556" s="9">
        <v>0</v>
      </c>
      <c r="R556" s="8">
        <v>0</v>
      </c>
      <c r="S556" s="9">
        <v>0</v>
      </c>
      <c r="T556" s="9">
        <v>0</v>
      </c>
      <c r="U556" s="8">
        <v>0</v>
      </c>
      <c r="V556" s="9">
        <v>0</v>
      </c>
      <c r="W556" s="9">
        <v>0</v>
      </c>
      <c r="X556" s="9">
        <v>0</v>
      </c>
      <c r="Y556" s="8">
        <v>0</v>
      </c>
      <c r="Z556" s="9">
        <v>0</v>
      </c>
      <c r="AA556" s="8"/>
      <c r="AC556" s="8"/>
      <c r="AJ556" s="9">
        <f t="shared" si="92"/>
        <v>-1</v>
      </c>
      <c r="AK556" s="7">
        <v>6</v>
      </c>
      <c r="AO556" s="8"/>
      <c r="AQ556" s="31"/>
      <c r="AT556" s="31"/>
      <c r="AU556" s="21">
        <v>1995</v>
      </c>
      <c r="AV556" s="23">
        <f t="shared" ref="AV556:AV572" si="95">LOG(AU556)</f>
        <v>3.2999429000227671</v>
      </c>
      <c r="BB556" s="18"/>
      <c r="BD556" s="54"/>
      <c r="BF556" s="18"/>
      <c r="BH556" s="18"/>
      <c r="BJ556" s="18"/>
      <c r="BK556" s="18" t="s">
        <v>118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 s="18">
        <v>1</v>
      </c>
      <c r="BS556">
        <v>0</v>
      </c>
      <c r="BT556">
        <v>0</v>
      </c>
      <c r="BU556" s="18">
        <v>1</v>
      </c>
      <c r="BV556" t="s">
        <v>397</v>
      </c>
      <c r="BW556" t="s">
        <v>397</v>
      </c>
      <c r="CB556" s="18"/>
      <c r="CD556" s="18"/>
      <c r="CE556" s="18"/>
      <c r="CH556" s="18"/>
      <c r="CJ556" s="18"/>
      <c r="CU556" s="18"/>
      <c r="CV556" t="s">
        <v>397</v>
      </c>
      <c r="CW556" t="s">
        <v>397</v>
      </c>
      <c r="CX556" t="s">
        <v>397</v>
      </c>
      <c r="CY556" s="25" t="s">
        <v>397</v>
      </c>
    </row>
    <row r="557" spans="1:103" x14ac:dyDescent="0.25">
      <c r="A557">
        <v>559</v>
      </c>
      <c r="B557">
        <v>79</v>
      </c>
      <c r="C557" s="25" t="s">
        <v>50</v>
      </c>
      <c r="D557" s="12">
        <v>1.9</v>
      </c>
      <c r="E557" s="14"/>
      <c r="F557" s="7" t="str">
        <f t="shared" si="86"/>
        <v>X</v>
      </c>
      <c r="G557" s="7">
        <f t="shared" si="87"/>
        <v>1.9</v>
      </c>
      <c r="H557" s="16">
        <f t="shared" si="88"/>
        <v>1.9</v>
      </c>
      <c r="I557" s="11" t="str">
        <f t="shared" si="89"/>
        <v>X</v>
      </c>
      <c r="J557" s="39" t="str">
        <f t="shared" si="90"/>
        <v>X</v>
      </c>
      <c r="K557" s="39" t="str">
        <f t="shared" si="93"/>
        <v>X</v>
      </c>
      <c r="L557" s="39" t="str">
        <f t="shared" si="94"/>
        <v>X</v>
      </c>
      <c r="M557" s="39" t="str">
        <f t="shared" si="91"/>
        <v>X</v>
      </c>
      <c r="N557" s="42">
        <v>1</v>
      </c>
      <c r="O557" s="8">
        <v>0</v>
      </c>
      <c r="P557" s="9">
        <v>0</v>
      </c>
      <c r="Q557" s="9">
        <v>0</v>
      </c>
      <c r="R557" s="8">
        <v>0</v>
      </c>
      <c r="S557" s="9">
        <v>0</v>
      </c>
      <c r="T557" s="9">
        <v>0</v>
      </c>
      <c r="U557" s="8">
        <v>0</v>
      </c>
      <c r="V557" s="9">
        <v>0</v>
      </c>
      <c r="W557" s="9">
        <v>0</v>
      </c>
      <c r="X557" s="9">
        <v>0</v>
      </c>
      <c r="Y557" s="8">
        <v>0</v>
      </c>
      <c r="Z557" s="9">
        <v>0</v>
      </c>
      <c r="AA557" s="8"/>
      <c r="AC557" s="8"/>
      <c r="AJ557" s="9">
        <f t="shared" si="92"/>
        <v>-1</v>
      </c>
      <c r="AK557" s="7">
        <v>8.4</v>
      </c>
      <c r="AO557" s="8"/>
      <c r="AQ557" s="31"/>
      <c r="AT557" s="31"/>
      <c r="AU557" s="21">
        <v>1990</v>
      </c>
      <c r="AV557" s="23">
        <f t="shared" si="95"/>
        <v>3.2988530764097068</v>
      </c>
      <c r="BB557" s="18"/>
      <c r="BD557" s="54"/>
      <c r="BF557" s="18"/>
      <c r="BH557" s="18"/>
      <c r="BJ557" s="18"/>
      <c r="BK557" s="18" t="s">
        <v>48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0</v>
      </c>
      <c r="BR557" s="18">
        <v>0</v>
      </c>
      <c r="BS557">
        <v>0</v>
      </c>
      <c r="BT557">
        <v>1</v>
      </c>
      <c r="BU557" s="18">
        <v>0</v>
      </c>
      <c r="BV557" t="s">
        <v>397</v>
      </c>
      <c r="BW557" t="s">
        <v>397</v>
      </c>
      <c r="CB557" s="18"/>
      <c r="CD557" s="18"/>
      <c r="CE557" s="18"/>
      <c r="CH557" s="18"/>
      <c r="CJ557" s="18"/>
      <c r="CU557" s="18"/>
      <c r="CV557" t="s">
        <v>397</v>
      </c>
      <c r="CW557" t="s">
        <v>397</v>
      </c>
      <c r="CX557" t="s">
        <v>397</v>
      </c>
      <c r="CY557" s="25" t="s">
        <v>397</v>
      </c>
    </row>
    <row r="558" spans="1:103" x14ac:dyDescent="0.25">
      <c r="A558">
        <v>560</v>
      </c>
      <c r="B558">
        <v>79</v>
      </c>
      <c r="C558" s="25" t="s">
        <v>50</v>
      </c>
      <c r="D558" s="12">
        <v>5.4</v>
      </c>
      <c r="E558" s="14"/>
      <c r="F558" s="7" t="str">
        <f t="shared" si="86"/>
        <v>X</v>
      </c>
      <c r="G558" s="7">
        <f t="shared" si="87"/>
        <v>5.4</v>
      </c>
      <c r="H558" s="16">
        <f t="shared" si="88"/>
        <v>5.4</v>
      </c>
      <c r="I558" s="11" t="str">
        <f t="shared" si="89"/>
        <v>X</v>
      </c>
      <c r="J558" s="39" t="str">
        <f t="shared" si="90"/>
        <v>X</v>
      </c>
      <c r="K558" s="39" t="str">
        <f t="shared" si="93"/>
        <v>X</v>
      </c>
      <c r="L558" s="39" t="str">
        <f t="shared" si="94"/>
        <v>X</v>
      </c>
      <c r="M558" s="39" t="str">
        <f t="shared" si="91"/>
        <v>X</v>
      </c>
      <c r="N558" s="42">
        <v>1</v>
      </c>
      <c r="O558" s="8">
        <v>0</v>
      </c>
      <c r="P558" s="9">
        <v>0</v>
      </c>
      <c r="Q558" s="9">
        <v>0</v>
      </c>
      <c r="R558" s="8">
        <v>0</v>
      </c>
      <c r="S558" s="9">
        <v>0</v>
      </c>
      <c r="T558" s="9">
        <v>0</v>
      </c>
      <c r="U558" s="8">
        <v>0</v>
      </c>
      <c r="V558" s="9">
        <v>0</v>
      </c>
      <c r="W558" s="9">
        <v>0</v>
      </c>
      <c r="X558" s="9">
        <v>0</v>
      </c>
      <c r="Y558" s="8">
        <v>0</v>
      </c>
      <c r="Z558" s="9">
        <v>0</v>
      </c>
      <c r="AA558" s="8"/>
      <c r="AC558" s="8"/>
      <c r="AJ558" s="9">
        <f t="shared" si="92"/>
        <v>-1</v>
      </c>
      <c r="AK558" s="7">
        <v>8.5</v>
      </c>
      <c r="AO558" s="8"/>
      <c r="AQ558" s="31"/>
      <c r="AT558" s="31"/>
      <c r="AU558" s="21">
        <v>1991</v>
      </c>
      <c r="AV558" s="23">
        <f t="shared" si="95"/>
        <v>3.2990712600274095</v>
      </c>
      <c r="BB558" s="18"/>
      <c r="BD558" s="54"/>
      <c r="BF558" s="18"/>
      <c r="BH558" s="18"/>
      <c r="BJ558" s="18"/>
      <c r="BK558" s="18" t="s">
        <v>48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 s="18">
        <v>0</v>
      </c>
      <c r="BS558">
        <v>0</v>
      </c>
      <c r="BT558">
        <v>1</v>
      </c>
      <c r="BU558" s="18">
        <v>0</v>
      </c>
      <c r="BV558" t="s">
        <v>397</v>
      </c>
      <c r="BW558" t="s">
        <v>397</v>
      </c>
      <c r="CB558" s="18"/>
      <c r="CD558" s="18"/>
      <c r="CE558" s="18"/>
      <c r="CH558" s="18"/>
      <c r="CJ558" s="18"/>
      <c r="CU558" s="18"/>
      <c r="CV558" t="s">
        <v>397</v>
      </c>
      <c r="CW558" t="s">
        <v>397</v>
      </c>
      <c r="CX558" t="s">
        <v>397</v>
      </c>
      <c r="CY558" s="25" t="s">
        <v>397</v>
      </c>
    </row>
    <row r="559" spans="1:103" x14ac:dyDescent="0.25">
      <c r="A559">
        <v>561</v>
      </c>
      <c r="B559">
        <v>79</v>
      </c>
      <c r="C559" s="25" t="s">
        <v>50</v>
      </c>
      <c r="D559" s="12">
        <v>3.9</v>
      </c>
      <c r="E559" s="14"/>
      <c r="F559" s="7" t="str">
        <f t="shared" si="86"/>
        <v>X</v>
      </c>
      <c r="G559" s="7">
        <f t="shared" si="87"/>
        <v>3.9</v>
      </c>
      <c r="H559" s="16">
        <f t="shared" si="88"/>
        <v>3.9</v>
      </c>
      <c r="I559" s="11" t="str">
        <f t="shared" si="89"/>
        <v>X</v>
      </c>
      <c r="J559" s="39" t="str">
        <f t="shared" si="90"/>
        <v>X</v>
      </c>
      <c r="K559" s="39" t="str">
        <f t="shared" si="93"/>
        <v>X</v>
      </c>
      <c r="L559" s="39" t="str">
        <f t="shared" si="94"/>
        <v>X</v>
      </c>
      <c r="M559" s="39" t="str">
        <f t="shared" si="91"/>
        <v>X</v>
      </c>
      <c r="N559" s="42">
        <v>1</v>
      </c>
      <c r="O559" s="8">
        <v>0</v>
      </c>
      <c r="P559" s="9">
        <v>0</v>
      </c>
      <c r="Q559" s="9">
        <v>0</v>
      </c>
      <c r="R559" s="8">
        <v>0</v>
      </c>
      <c r="S559" s="9">
        <v>0</v>
      </c>
      <c r="T559" s="9">
        <v>0</v>
      </c>
      <c r="U559" s="8">
        <v>0</v>
      </c>
      <c r="V559" s="9">
        <v>0</v>
      </c>
      <c r="W559" s="9">
        <v>0</v>
      </c>
      <c r="X559" s="9">
        <v>0</v>
      </c>
      <c r="Y559" s="8">
        <v>0</v>
      </c>
      <c r="Z559" s="9">
        <v>0</v>
      </c>
      <c r="AA559" s="8"/>
      <c r="AC559" s="8"/>
      <c r="AJ559" s="9">
        <f t="shared" si="92"/>
        <v>-1</v>
      </c>
      <c r="AK559" s="7">
        <v>8.6</v>
      </c>
      <c r="AO559" s="8"/>
      <c r="AQ559" s="31"/>
      <c r="AT559" s="31"/>
      <c r="AU559" s="21">
        <v>1992</v>
      </c>
      <c r="AV559" s="23">
        <f t="shared" si="95"/>
        <v>3.2992893340876801</v>
      </c>
      <c r="BB559" s="18"/>
      <c r="BD559" s="54"/>
      <c r="BF559" s="18"/>
      <c r="BH559" s="18"/>
      <c r="BJ559" s="18"/>
      <c r="BK559" s="18" t="s">
        <v>48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 s="18">
        <v>0</v>
      </c>
      <c r="BS559">
        <v>0</v>
      </c>
      <c r="BT559">
        <v>1</v>
      </c>
      <c r="BU559" s="18">
        <v>0</v>
      </c>
      <c r="BV559" t="s">
        <v>397</v>
      </c>
      <c r="BW559" t="s">
        <v>397</v>
      </c>
      <c r="CB559" s="18"/>
      <c r="CD559" s="18"/>
      <c r="CE559" s="18"/>
      <c r="CH559" s="18"/>
      <c r="CJ559" s="18"/>
      <c r="CU559" s="18"/>
      <c r="CV559" t="s">
        <v>397</v>
      </c>
      <c r="CW559" t="s">
        <v>397</v>
      </c>
      <c r="CX559" t="s">
        <v>397</v>
      </c>
      <c r="CY559" s="25" t="s">
        <v>397</v>
      </c>
    </row>
    <row r="560" spans="1:103" x14ac:dyDescent="0.25">
      <c r="A560">
        <v>562</v>
      </c>
      <c r="B560">
        <v>81</v>
      </c>
      <c r="C560" s="25" t="s">
        <v>117</v>
      </c>
      <c r="D560" s="12">
        <v>6.9</v>
      </c>
      <c r="E560" s="14"/>
      <c r="F560" s="7" t="str">
        <f t="shared" si="86"/>
        <v>X</v>
      </c>
      <c r="G560" s="7">
        <f t="shared" si="87"/>
        <v>6.9</v>
      </c>
      <c r="H560" s="16">
        <f t="shared" si="88"/>
        <v>6.9</v>
      </c>
      <c r="I560" s="11" t="str">
        <f t="shared" si="89"/>
        <v>X</v>
      </c>
      <c r="J560" s="39" t="str">
        <f t="shared" si="90"/>
        <v>X</v>
      </c>
      <c r="K560" s="39" t="str">
        <f t="shared" si="93"/>
        <v>X</v>
      </c>
      <c r="L560" s="39" t="str">
        <f t="shared" si="94"/>
        <v>X</v>
      </c>
      <c r="M560" s="39" t="str">
        <f t="shared" si="91"/>
        <v>X</v>
      </c>
      <c r="N560" s="42">
        <v>1</v>
      </c>
      <c r="O560" s="8">
        <v>0</v>
      </c>
      <c r="P560" s="9">
        <v>0</v>
      </c>
      <c r="Q560" s="9">
        <v>0</v>
      </c>
      <c r="R560" s="8">
        <v>0</v>
      </c>
      <c r="S560" s="9">
        <v>0</v>
      </c>
      <c r="T560" s="9">
        <v>0</v>
      </c>
      <c r="U560" s="8">
        <v>0</v>
      </c>
      <c r="V560" s="9">
        <v>0</v>
      </c>
      <c r="W560" s="9">
        <v>0</v>
      </c>
      <c r="X560" s="9">
        <v>0</v>
      </c>
      <c r="Y560" s="8">
        <v>0</v>
      </c>
      <c r="Z560" s="9">
        <v>0</v>
      </c>
      <c r="AA560" s="8"/>
      <c r="AC560" s="8"/>
      <c r="AJ560" s="9">
        <f t="shared" si="92"/>
        <v>-1</v>
      </c>
      <c r="AK560" s="7">
        <v>12.6</v>
      </c>
      <c r="AO560" s="8"/>
      <c r="AQ560" s="31"/>
      <c r="AT560" s="31"/>
      <c r="AU560" s="21">
        <v>2006</v>
      </c>
      <c r="AV560" s="23">
        <f t="shared" si="95"/>
        <v>3.3023309286843991</v>
      </c>
      <c r="BB560" s="18"/>
      <c r="BD560" s="54"/>
      <c r="BF560" s="18"/>
      <c r="BH560" s="18"/>
      <c r="BJ560" s="18"/>
      <c r="BK560" s="18" t="s">
        <v>113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 s="18">
        <v>0</v>
      </c>
      <c r="BS560">
        <v>1</v>
      </c>
      <c r="BT560">
        <v>0</v>
      </c>
      <c r="BU560" s="18">
        <v>0</v>
      </c>
      <c r="BV560" t="s">
        <v>397</v>
      </c>
      <c r="BW560" t="s">
        <v>397</v>
      </c>
      <c r="CB560" s="18"/>
      <c r="CD560" s="18"/>
      <c r="CE560" s="18"/>
      <c r="CH560" s="18"/>
      <c r="CJ560" s="18"/>
      <c r="CU560" s="18"/>
      <c r="CV560" t="s">
        <v>397</v>
      </c>
      <c r="CW560" t="s">
        <v>397</v>
      </c>
      <c r="CX560" t="s">
        <v>397</v>
      </c>
      <c r="CY560" s="25" t="s">
        <v>397</v>
      </c>
    </row>
    <row r="561" spans="1:103" x14ac:dyDescent="0.25">
      <c r="A561">
        <v>563</v>
      </c>
      <c r="B561">
        <v>81</v>
      </c>
      <c r="C561" s="25" t="s">
        <v>117</v>
      </c>
      <c r="D561" s="12">
        <v>7.05</v>
      </c>
      <c r="E561" s="14"/>
      <c r="F561" s="7" t="str">
        <f t="shared" si="86"/>
        <v>X</v>
      </c>
      <c r="G561" s="7">
        <f t="shared" si="87"/>
        <v>7.05</v>
      </c>
      <c r="H561" s="16">
        <f t="shared" si="88"/>
        <v>7.05</v>
      </c>
      <c r="I561" s="11" t="str">
        <f t="shared" si="89"/>
        <v>X</v>
      </c>
      <c r="J561" s="39" t="str">
        <f t="shared" si="90"/>
        <v>X</v>
      </c>
      <c r="K561" s="39" t="str">
        <f t="shared" si="93"/>
        <v>X</v>
      </c>
      <c r="L561" s="39" t="str">
        <f t="shared" si="94"/>
        <v>X</v>
      </c>
      <c r="M561" s="39" t="str">
        <f t="shared" si="91"/>
        <v>X</v>
      </c>
      <c r="N561" s="42">
        <v>0</v>
      </c>
      <c r="O561" s="8">
        <v>0</v>
      </c>
      <c r="P561" s="9">
        <v>0</v>
      </c>
      <c r="Q561" s="9">
        <v>0</v>
      </c>
      <c r="R561" s="8">
        <v>0</v>
      </c>
      <c r="S561" s="9">
        <v>1</v>
      </c>
      <c r="T561" s="9">
        <v>0</v>
      </c>
      <c r="U561" s="8">
        <v>0</v>
      </c>
      <c r="V561" s="9">
        <v>0</v>
      </c>
      <c r="W561" s="9">
        <v>0</v>
      </c>
      <c r="X561" s="9">
        <v>0</v>
      </c>
      <c r="Y561" s="8">
        <v>0</v>
      </c>
      <c r="Z561" s="9">
        <v>0</v>
      </c>
      <c r="AA561" s="8"/>
      <c r="AC561" s="8"/>
      <c r="AJ561" s="9">
        <f t="shared" si="92"/>
        <v>-1</v>
      </c>
      <c r="AK561" s="7">
        <v>12.6</v>
      </c>
      <c r="AO561" s="8"/>
      <c r="AQ561" s="31"/>
      <c r="AT561" s="31"/>
      <c r="AU561" s="21">
        <v>2006</v>
      </c>
      <c r="AV561" s="23">
        <f t="shared" si="95"/>
        <v>3.3023309286843991</v>
      </c>
      <c r="BB561" s="18"/>
      <c r="BD561" s="54"/>
      <c r="BF561" s="18"/>
      <c r="BH561" s="18"/>
      <c r="BJ561" s="18"/>
      <c r="BK561" s="18" t="s">
        <v>113</v>
      </c>
      <c r="BL561">
        <v>1</v>
      </c>
      <c r="BM561">
        <v>0</v>
      </c>
      <c r="BN561">
        <v>0</v>
      </c>
      <c r="BO561">
        <v>0</v>
      </c>
      <c r="BP561">
        <v>0</v>
      </c>
      <c r="BQ561">
        <v>0</v>
      </c>
      <c r="BR561" s="18">
        <v>0</v>
      </c>
      <c r="BS561">
        <v>1</v>
      </c>
      <c r="BT561">
        <v>0</v>
      </c>
      <c r="BU561" s="18">
        <v>0</v>
      </c>
      <c r="BV561" t="s">
        <v>397</v>
      </c>
      <c r="BW561" t="s">
        <v>397</v>
      </c>
      <c r="CB561" s="18"/>
      <c r="CD561" s="18"/>
      <c r="CE561" s="18"/>
      <c r="CH561" s="18"/>
      <c r="CJ561" s="18"/>
      <c r="CU561" s="18"/>
      <c r="CV561" t="s">
        <v>397</v>
      </c>
      <c r="CW561" t="s">
        <v>397</v>
      </c>
      <c r="CX561" t="s">
        <v>397</v>
      </c>
      <c r="CY561" s="25" t="s">
        <v>397</v>
      </c>
    </row>
    <row r="562" spans="1:103" x14ac:dyDescent="0.25">
      <c r="A562">
        <v>564</v>
      </c>
      <c r="B562">
        <v>81</v>
      </c>
      <c r="C562" s="25" t="s">
        <v>117</v>
      </c>
      <c r="D562" s="12">
        <v>8</v>
      </c>
      <c r="E562" s="14"/>
      <c r="F562" s="7" t="str">
        <f t="shared" si="86"/>
        <v>X</v>
      </c>
      <c r="G562" s="7">
        <f t="shared" si="87"/>
        <v>8</v>
      </c>
      <c r="H562" s="16">
        <f t="shared" si="88"/>
        <v>8</v>
      </c>
      <c r="I562" s="11" t="str">
        <f t="shared" si="89"/>
        <v>X</v>
      </c>
      <c r="J562" s="39" t="str">
        <f t="shared" si="90"/>
        <v>X</v>
      </c>
      <c r="K562" s="39" t="str">
        <f t="shared" si="93"/>
        <v>X</v>
      </c>
      <c r="L562" s="39" t="str">
        <f t="shared" si="94"/>
        <v>X</v>
      </c>
      <c r="M562" s="39" t="str">
        <f t="shared" si="91"/>
        <v>X</v>
      </c>
      <c r="N562" s="42">
        <v>0</v>
      </c>
      <c r="O562" s="8">
        <v>0</v>
      </c>
      <c r="P562" s="9">
        <v>0</v>
      </c>
      <c r="Q562" s="9">
        <v>0</v>
      </c>
      <c r="R562" s="8">
        <v>0</v>
      </c>
      <c r="S562" s="9">
        <v>0</v>
      </c>
      <c r="T562" s="9">
        <v>1</v>
      </c>
      <c r="U562" s="8">
        <v>0</v>
      </c>
      <c r="V562" s="9">
        <v>0</v>
      </c>
      <c r="W562" s="9">
        <v>0</v>
      </c>
      <c r="X562" s="9">
        <v>0</v>
      </c>
      <c r="Y562" s="8">
        <v>0</v>
      </c>
      <c r="Z562" s="9">
        <v>0</v>
      </c>
      <c r="AA562" s="8"/>
      <c r="AC562" s="8"/>
      <c r="AJ562" s="9">
        <f t="shared" si="92"/>
        <v>-1</v>
      </c>
      <c r="AK562" s="7">
        <v>12.6</v>
      </c>
      <c r="AO562" s="8"/>
      <c r="AQ562" s="31"/>
      <c r="AT562" s="31"/>
      <c r="AU562" s="21">
        <v>2006</v>
      </c>
      <c r="AV562" s="23">
        <f t="shared" si="95"/>
        <v>3.3023309286843991</v>
      </c>
      <c r="BB562" s="18"/>
      <c r="BD562" s="54"/>
      <c r="BF562" s="18"/>
      <c r="BH562" s="18"/>
      <c r="BJ562" s="18"/>
      <c r="BK562" s="18" t="s">
        <v>113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 s="18">
        <v>0</v>
      </c>
      <c r="BS562">
        <v>1</v>
      </c>
      <c r="BT562">
        <v>0</v>
      </c>
      <c r="BU562" s="18">
        <v>0</v>
      </c>
      <c r="BV562" t="s">
        <v>397</v>
      </c>
      <c r="BW562" t="s">
        <v>397</v>
      </c>
      <c r="CB562" s="18"/>
      <c r="CD562" s="18"/>
      <c r="CE562" s="18"/>
      <c r="CH562" s="18"/>
      <c r="CJ562" s="18"/>
      <c r="CU562" s="18"/>
      <c r="CV562" t="s">
        <v>397</v>
      </c>
      <c r="CW562" t="s">
        <v>397</v>
      </c>
      <c r="CX562" t="s">
        <v>397</v>
      </c>
      <c r="CY562" s="25" t="s">
        <v>397</v>
      </c>
    </row>
    <row r="563" spans="1:103" x14ac:dyDescent="0.25">
      <c r="A563">
        <v>565</v>
      </c>
      <c r="B563">
        <v>82</v>
      </c>
      <c r="C563" s="25" t="s">
        <v>184</v>
      </c>
      <c r="D563" s="12">
        <v>12.1</v>
      </c>
      <c r="E563" s="14"/>
      <c r="F563" s="7" t="str">
        <f t="shared" si="86"/>
        <v>X</v>
      </c>
      <c r="G563" s="7">
        <f t="shared" si="87"/>
        <v>12.1</v>
      </c>
      <c r="H563" s="16">
        <f t="shared" si="88"/>
        <v>12.1</v>
      </c>
      <c r="I563" s="11" t="str">
        <f t="shared" si="89"/>
        <v>X</v>
      </c>
      <c r="J563" s="39" t="str">
        <f t="shared" si="90"/>
        <v>X</v>
      </c>
      <c r="K563" s="39" t="str">
        <f t="shared" si="93"/>
        <v>X</v>
      </c>
      <c r="L563" s="39" t="str">
        <f t="shared" si="94"/>
        <v>X</v>
      </c>
      <c r="M563" s="39" t="str">
        <f t="shared" si="91"/>
        <v>X</v>
      </c>
      <c r="N563" s="42">
        <v>0</v>
      </c>
      <c r="O563" s="8">
        <v>0</v>
      </c>
      <c r="P563" s="9">
        <v>0</v>
      </c>
      <c r="Q563" s="9">
        <v>0</v>
      </c>
      <c r="R563" s="8">
        <v>0</v>
      </c>
      <c r="S563" s="9">
        <v>0</v>
      </c>
      <c r="T563" s="9">
        <v>0</v>
      </c>
      <c r="U563" s="8">
        <v>1</v>
      </c>
      <c r="V563" s="9">
        <v>0</v>
      </c>
      <c r="W563" s="9">
        <v>0</v>
      </c>
      <c r="X563" s="9">
        <v>0</v>
      </c>
      <c r="Y563" s="8">
        <v>0</v>
      </c>
      <c r="Z563" s="9">
        <v>0</v>
      </c>
      <c r="AA563" s="8"/>
      <c r="AC563" s="8"/>
      <c r="AJ563" s="9">
        <f t="shared" si="92"/>
        <v>-1</v>
      </c>
      <c r="AK563" s="7">
        <v>9.6999999999999993</v>
      </c>
      <c r="AO563" s="8"/>
      <c r="AQ563" s="31"/>
      <c r="AT563" s="31"/>
      <c r="AU563" s="21">
        <v>2007</v>
      </c>
      <c r="AV563" s="23">
        <f t="shared" si="95"/>
        <v>3.3025473724874854</v>
      </c>
      <c r="BB563" s="18"/>
      <c r="BD563" s="54"/>
      <c r="BF563" s="18"/>
      <c r="BH563" s="18"/>
      <c r="BJ563" s="18"/>
      <c r="BK563" s="18" t="s">
        <v>181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 s="18">
        <v>0</v>
      </c>
      <c r="BS563">
        <v>0</v>
      </c>
      <c r="BT563">
        <v>1</v>
      </c>
      <c r="BU563" s="18">
        <v>0</v>
      </c>
      <c r="BV563" t="s">
        <v>397</v>
      </c>
      <c r="BW563" t="s">
        <v>397</v>
      </c>
      <c r="CB563" s="18"/>
      <c r="CD563" s="18"/>
      <c r="CE563" s="18"/>
      <c r="CH563" s="18"/>
      <c r="CJ563" s="18"/>
      <c r="CU563" s="18"/>
      <c r="CV563" t="s">
        <v>397</v>
      </c>
      <c r="CW563" t="s">
        <v>397</v>
      </c>
      <c r="CX563" t="s">
        <v>397</v>
      </c>
      <c r="CY563" s="25" t="s">
        <v>397</v>
      </c>
    </row>
    <row r="564" spans="1:103" x14ac:dyDescent="0.25">
      <c r="A564">
        <v>566</v>
      </c>
      <c r="B564">
        <v>82</v>
      </c>
      <c r="C564" s="25" t="s">
        <v>184</v>
      </c>
      <c r="D564" s="12">
        <v>14.5</v>
      </c>
      <c r="E564" s="14"/>
      <c r="F564" s="7" t="str">
        <f t="shared" si="86"/>
        <v>X</v>
      </c>
      <c r="G564" s="7">
        <f t="shared" si="87"/>
        <v>14.5</v>
      </c>
      <c r="H564" s="16">
        <f t="shared" si="88"/>
        <v>14.5</v>
      </c>
      <c r="I564" s="11" t="str">
        <f t="shared" si="89"/>
        <v>X</v>
      </c>
      <c r="J564" s="39" t="str">
        <f t="shared" si="90"/>
        <v>X</v>
      </c>
      <c r="K564" s="39" t="str">
        <f t="shared" si="93"/>
        <v>X</v>
      </c>
      <c r="L564" s="39" t="str">
        <f t="shared" si="94"/>
        <v>X</v>
      </c>
      <c r="M564" s="39" t="str">
        <f t="shared" si="91"/>
        <v>X</v>
      </c>
      <c r="N564" s="42">
        <v>0</v>
      </c>
      <c r="O564" s="8">
        <v>0</v>
      </c>
      <c r="P564" s="9">
        <v>0</v>
      </c>
      <c r="Q564" s="9">
        <v>0</v>
      </c>
      <c r="R564" s="8">
        <v>0</v>
      </c>
      <c r="S564" s="9">
        <v>0</v>
      </c>
      <c r="T564" s="9">
        <v>0</v>
      </c>
      <c r="U564" s="8">
        <v>0</v>
      </c>
      <c r="V564" s="9">
        <v>1</v>
      </c>
      <c r="W564" s="9">
        <v>0</v>
      </c>
      <c r="X564" s="9">
        <v>0</v>
      </c>
      <c r="Y564" s="8">
        <v>0</v>
      </c>
      <c r="Z564" s="9">
        <v>0</v>
      </c>
      <c r="AA564" s="8"/>
      <c r="AC564" s="8"/>
      <c r="AJ564" s="9">
        <f t="shared" si="92"/>
        <v>-1</v>
      </c>
      <c r="AK564" s="7">
        <v>9.6999999999999993</v>
      </c>
      <c r="AO564" s="8"/>
      <c r="AQ564" s="31"/>
      <c r="AT564" s="31"/>
      <c r="AU564" s="21">
        <v>2007</v>
      </c>
      <c r="AV564" s="23">
        <f t="shared" si="95"/>
        <v>3.3025473724874854</v>
      </c>
      <c r="BB564" s="18"/>
      <c r="BD564" s="54"/>
      <c r="BF564" s="18"/>
      <c r="BH564" s="18"/>
      <c r="BJ564" s="18"/>
      <c r="BK564" s="18" t="s">
        <v>181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 s="18">
        <v>0</v>
      </c>
      <c r="BS564">
        <v>0</v>
      </c>
      <c r="BT564">
        <v>1</v>
      </c>
      <c r="BU564" s="18">
        <v>0</v>
      </c>
      <c r="BV564" t="s">
        <v>397</v>
      </c>
      <c r="BW564" t="s">
        <v>397</v>
      </c>
      <c r="CB564" s="18"/>
      <c r="CD564" s="18"/>
      <c r="CE564" s="18"/>
      <c r="CH564" s="18"/>
      <c r="CJ564" s="18"/>
      <c r="CU564" s="18"/>
      <c r="CV564" t="s">
        <v>397</v>
      </c>
      <c r="CW564" t="s">
        <v>397</v>
      </c>
      <c r="CX564" t="s">
        <v>397</v>
      </c>
      <c r="CY564" s="25" t="s">
        <v>397</v>
      </c>
    </row>
    <row r="565" spans="1:103" x14ac:dyDescent="0.25">
      <c r="A565">
        <v>567</v>
      </c>
      <c r="B565">
        <v>83</v>
      </c>
      <c r="C565" s="25" t="s">
        <v>258</v>
      </c>
      <c r="D565" s="12">
        <v>26.3</v>
      </c>
      <c r="E565" s="14"/>
      <c r="F565" s="7" t="str">
        <f t="shared" si="86"/>
        <v>X</v>
      </c>
      <c r="G565" s="7">
        <f t="shared" si="87"/>
        <v>26.3</v>
      </c>
      <c r="H565" s="16">
        <f t="shared" si="88"/>
        <v>26.3</v>
      </c>
      <c r="I565" s="11" t="str">
        <f t="shared" si="89"/>
        <v>X</v>
      </c>
      <c r="J565" s="39" t="str">
        <f t="shared" si="90"/>
        <v>X</v>
      </c>
      <c r="K565" s="39" t="str">
        <f t="shared" si="93"/>
        <v>X</v>
      </c>
      <c r="L565" s="39" t="str">
        <f t="shared" si="94"/>
        <v>X</v>
      </c>
      <c r="M565" s="39" t="str">
        <f t="shared" si="91"/>
        <v>X</v>
      </c>
      <c r="N565" s="42">
        <v>1</v>
      </c>
      <c r="O565" s="8">
        <v>0</v>
      </c>
      <c r="P565" s="9">
        <v>0</v>
      </c>
      <c r="Q565" s="9">
        <v>0</v>
      </c>
      <c r="R565" s="8">
        <v>0</v>
      </c>
      <c r="S565" s="9">
        <v>0</v>
      </c>
      <c r="T565" s="9">
        <v>0</v>
      </c>
      <c r="U565" s="8">
        <v>0</v>
      </c>
      <c r="V565" s="9">
        <v>0</v>
      </c>
      <c r="W565" s="9">
        <v>0</v>
      </c>
      <c r="X565" s="9">
        <v>0</v>
      </c>
      <c r="Y565" s="8">
        <v>0</v>
      </c>
      <c r="Z565" s="9">
        <v>0</v>
      </c>
      <c r="AA565" s="8"/>
      <c r="AC565" s="8"/>
      <c r="AJ565" s="9">
        <f t="shared" si="92"/>
        <v>-1</v>
      </c>
      <c r="AK565" s="7">
        <v>8.3000000000000007</v>
      </c>
      <c r="AO565" s="8"/>
      <c r="AQ565" s="31"/>
      <c r="AT565" s="31"/>
      <c r="AU565" s="21">
        <v>1995</v>
      </c>
      <c r="AV565" s="23">
        <f t="shared" si="95"/>
        <v>3.2999429000227671</v>
      </c>
      <c r="BB565" s="18"/>
      <c r="BD565" s="54"/>
      <c r="BF565" s="18"/>
      <c r="BH565" s="18"/>
      <c r="BJ565" s="18"/>
      <c r="BK565" s="18" t="s">
        <v>257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 s="18">
        <v>1</v>
      </c>
      <c r="BS565">
        <v>0</v>
      </c>
      <c r="BT565">
        <v>1</v>
      </c>
      <c r="BU565" s="18">
        <v>0</v>
      </c>
      <c r="BV565" t="s">
        <v>397</v>
      </c>
      <c r="BW565" t="s">
        <v>397</v>
      </c>
      <c r="CB565" s="18"/>
      <c r="CD565" s="18"/>
      <c r="CE565" s="18"/>
      <c r="CH565" s="18"/>
      <c r="CJ565" s="18"/>
      <c r="CU565" s="18"/>
      <c r="CV565" t="s">
        <v>397</v>
      </c>
      <c r="CW565" t="s">
        <v>397</v>
      </c>
      <c r="CX565" t="s">
        <v>397</v>
      </c>
      <c r="CY565" s="25" t="s">
        <v>397</v>
      </c>
    </row>
    <row r="566" spans="1:103" x14ac:dyDescent="0.25">
      <c r="A566">
        <v>568</v>
      </c>
      <c r="B566">
        <v>83</v>
      </c>
      <c r="C566" s="25" t="s">
        <v>258</v>
      </c>
      <c r="D566" s="12">
        <v>17.100000000000001</v>
      </c>
      <c r="E566" s="14"/>
      <c r="F566" s="7" t="str">
        <f t="shared" si="86"/>
        <v>X</v>
      </c>
      <c r="G566" s="7">
        <f t="shared" si="87"/>
        <v>17.100000000000001</v>
      </c>
      <c r="H566" s="16">
        <f t="shared" si="88"/>
        <v>17.100000000000001</v>
      </c>
      <c r="I566" s="11" t="str">
        <f t="shared" si="89"/>
        <v>X</v>
      </c>
      <c r="J566" s="39" t="str">
        <f t="shared" si="90"/>
        <v>X</v>
      </c>
      <c r="K566" s="39" t="str">
        <f t="shared" si="93"/>
        <v>X</v>
      </c>
      <c r="L566" s="39" t="str">
        <f t="shared" si="94"/>
        <v>X</v>
      </c>
      <c r="M566" s="39" t="str">
        <f t="shared" si="91"/>
        <v>X</v>
      </c>
      <c r="N566" s="42">
        <v>1</v>
      </c>
      <c r="O566" s="8">
        <v>0</v>
      </c>
      <c r="P566" s="9">
        <v>0</v>
      </c>
      <c r="Q566" s="9">
        <v>0</v>
      </c>
      <c r="R566" s="8">
        <v>0</v>
      </c>
      <c r="S566" s="9">
        <v>0</v>
      </c>
      <c r="T566" s="9">
        <v>0</v>
      </c>
      <c r="U566" s="8">
        <v>0</v>
      </c>
      <c r="V566" s="9">
        <v>0</v>
      </c>
      <c r="W566" s="9">
        <v>0</v>
      </c>
      <c r="X566" s="9">
        <v>0</v>
      </c>
      <c r="Y566" s="8">
        <v>0</v>
      </c>
      <c r="Z566" s="9">
        <v>0</v>
      </c>
      <c r="AA566" s="8"/>
      <c r="AC566" s="8"/>
      <c r="AJ566" s="9">
        <f t="shared" si="92"/>
        <v>-1</v>
      </c>
      <c r="AK566" s="7">
        <v>8.5</v>
      </c>
      <c r="AO566" s="8"/>
      <c r="AQ566" s="31"/>
      <c r="AT566" s="31"/>
      <c r="AU566" s="21">
        <v>1997</v>
      </c>
      <c r="AV566" s="23">
        <f t="shared" si="95"/>
        <v>3.3003780648707024</v>
      </c>
      <c r="BB566" s="18"/>
      <c r="BD566" s="54"/>
      <c r="BF566" s="18"/>
      <c r="BH566" s="18"/>
      <c r="BJ566" s="18"/>
      <c r="BK566" s="18" t="s">
        <v>257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 s="18">
        <v>1</v>
      </c>
      <c r="BS566">
        <v>0</v>
      </c>
      <c r="BT566">
        <v>1</v>
      </c>
      <c r="BU566" s="18">
        <v>0</v>
      </c>
      <c r="BV566" t="s">
        <v>397</v>
      </c>
      <c r="BW566" t="s">
        <v>397</v>
      </c>
      <c r="CB566" s="18"/>
      <c r="CD566" s="18"/>
      <c r="CE566" s="18"/>
      <c r="CH566" s="18"/>
      <c r="CJ566" s="18"/>
      <c r="CU566" s="18"/>
      <c r="CV566" t="s">
        <v>397</v>
      </c>
      <c r="CW566" t="s">
        <v>397</v>
      </c>
      <c r="CX566" t="s">
        <v>397</v>
      </c>
      <c r="CY566" s="25" t="s">
        <v>397</v>
      </c>
    </row>
    <row r="567" spans="1:103" x14ac:dyDescent="0.25">
      <c r="A567">
        <v>569</v>
      </c>
      <c r="B567">
        <v>83</v>
      </c>
      <c r="C567" s="25" t="s">
        <v>258</v>
      </c>
      <c r="D567" s="12">
        <v>20.2</v>
      </c>
      <c r="E567" s="14"/>
      <c r="F567" s="7" t="str">
        <f t="shared" si="86"/>
        <v>X</v>
      </c>
      <c r="G567" s="7">
        <f t="shared" si="87"/>
        <v>20.2</v>
      </c>
      <c r="H567" s="16">
        <f t="shared" si="88"/>
        <v>20.2</v>
      </c>
      <c r="I567" s="11" t="str">
        <f t="shared" si="89"/>
        <v>X</v>
      </c>
      <c r="J567" s="39" t="str">
        <f t="shared" si="90"/>
        <v>X</v>
      </c>
      <c r="K567" s="39" t="str">
        <f t="shared" si="93"/>
        <v>X</v>
      </c>
      <c r="L567" s="39" t="str">
        <f t="shared" si="94"/>
        <v>X</v>
      </c>
      <c r="M567" s="39" t="str">
        <f t="shared" si="91"/>
        <v>X</v>
      </c>
      <c r="N567" s="42">
        <v>1</v>
      </c>
      <c r="O567" s="8">
        <v>0</v>
      </c>
      <c r="P567" s="9">
        <v>0</v>
      </c>
      <c r="Q567" s="9">
        <v>0</v>
      </c>
      <c r="R567" s="8">
        <v>0</v>
      </c>
      <c r="S567" s="9">
        <v>0</v>
      </c>
      <c r="T567" s="9">
        <v>0</v>
      </c>
      <c r="U567" s="8">
        <v>0</v>
      </c>
      <c r="V567" s="9">
        <v>0</v>
      </c>
      <c r="W567" s="9">
        <v>0</v>
      </c>
      <c r="X567" s="9">
        <v>0</v>
      </c>
      <c r="Y567" s="8">
        <v>0</v>
      </c>
      <c r="Z567" s="9">
        <v>0</v>
      </c>
      <c r="AA567" s="8"/>
      <c r="AC567" s="8"/>
      <c r="AJ567" s="9">
        <f t="shared" si="92"/>
        <v>-1</v>
      </c>
      <c r="AK567" s="7">
        <v>7.7</v>
      </c>
      <c r="AO567" s="8"/>
      <c r="AQ567" s="31"/>
      <c r="AT567" s="31"/>
      <c r="AU567" s="21">
        <v>2000</v>
      </c>
      <c r="AV567" s="23">
        <f t="shared" si="95"/>
        <v>3.3010299956639813</v>
      </c>
      <c r="BB567" s="18"/>
      <c r="BD567" s="54"/>
      <c r="BF567" s="18"/>
      <c r="BH567" s="18"/>
      <c r="BJ567" s="18"/>
      <c r="BK567" s="18" t="s">
        <v>257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 s="18">
        <v>1</v>
      </c>
      <c r="BS567">
        <v>0</v>
      </c>
      <c r="BT567">
        <v>1</v>
      </c>
      <c r="BU567" s="18">
        <v>0</v>
      </c>
      <c r="BV567" t="s">
        <v>397</v>
      </c>
      <c r="BW567" t="s">
        <v>397</v>
      </c>
      <c r="CB567" s="18"/>
      <c r="CD567" s="18"/>
      <c r="CE567" s="18"/>
      <c r="CH567" s="18"/>
      <c r="CJ567" s="18"/>
      <c r="CU567" s="18"/>
      <c r="CV567" t="s">
        <v>397</v>
      </c>
      <c r="CW567" t="s">
        <v>397</v>
      </c>
      <c r="CX567" t="s">
        <v>397</v>
      </c>
      <c r="CY567" s="25" t="s">
        <v>397</v>
      </c>
    </row>
    <row r="568" spans="1:103" x14ac:dyDescent="0.25">
      <c r="A568">
        <v>570</v>
      </c>
      <c r="B568">
        <v>84</v>
      </c>
      <c r="C568" s="25" t="s">
        <v>101</v>
      </c>
      <c r="D568" s="12">
        <v>10.9</v>
      </c>
      <c r="E568" s="14"/>
      <c r="F568" s="7" t="str">
        <f t="shared" si="86"/>
        <v>X</v>
      </c>
      <c r="G568" s="7">
        <f t="shared" si="87"/>
        <v>10.9</v>
      </c>
      <c r="H568" s="16">
        <f t="shared" si="88"/>
        <v>10.9</v>
      </c>
      <c r="I568" s="11" t="str">
        <f t="shared" si="89"/>
        <v>X</v>
      </c>
      <c r="J568" s="39" t="str">
        <f t="shared" si="90"/>
        <v>X</v>
      </c>
      <c r="K568" s="39" t="str">
        <f t="shared" si="93"/>
        <v>X</v>
      </c>
      <c r="L568" s="39" t="str">
        <f t="shared" si="94"/>
        <v>X</v>
      </c>
      <c r="M568" s="39" t="str">
        <f t="shared" si="91"/>
        <v>X</v>
      </c>
      <c r="N568" s="42">
        <v>1</v>
      </c>
      <c r="O568" s="8">
        <v>0</v>
      </c>
      <c r="P568" s="9">
        <v>0</v>
      </c>
      <c r="Q568" s="9">
        <v>0</v>
      </c>
      <c r="R568" s="8">
        <v>0</v>
      </c>
      <c r="S568" s="9">
        <v>0</v>
      </c>
      <c r="T568" s="9">
        <v>0</v>
      </c>
      <c r="U568" s="8">
        <v>0</v>
      </c>
      <c r="V568" s="9">
        <v>0</v>
      </c>
      <c r="W568" s="9">
        <v>0</v>
      </c>
      <c r="X568" s="9">
        <v>0</v>
      </c>
      <c r="Y568" s="8">
        <v>0</v>
      </c>
      <c r="Z568" s="9">
        <v>0</v>
      </c>
      <c r="AA568" s="8"/>
      <c r="AC568" s="8"/>
      <c r="AJ568" s="9">
        <f t="shared" si="92"/>
        <v>-1</v>
      </c>
      <c r="AK568" s="7">
        <v>11</v>
      </c>
      <c r="AO568" s="8"/>
      <c r="AQ568" s="31"/>
      <c r="AT568" s="31"/>
      <c r="AU568" s="21">
        <v>2002</v>
      </c>
      <c r="AV568" s="23">
        <f t="shared" si="95"/>
        <v>3.3014640731433</v>
      </c>
      <c r="BB568" s="18"/>
      <c r="BD568" s="54"/>
      <c r="BF568" s="18"/>
      <c r="BH568" s="18"/>
      <c r="BJ568" s="18"/>
      <c r="BK568" s="18" t="s">
        <v>100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 s="18">
        <v>1</v>
      </c>
      <c r="BS568">
        <v>0</v>
      </c>
      <c r="BT568">
        <v>0</v>
      </c>
      <c r="BU568" s="18">
        <v>1</v>
      </c>
      <c r="BV568" t="s">
        <v>397</v>
      </c>
      <c r="BW568" t="s">
        <v>397</v>
      </c>
      <c r="CB568" s="18"/>
      <c r="CD568" s="18"/>
      <c r="CE568" s="18"/>
      <c r="CH568" s="18"/>
      <c r="CJ568" s="18"/>
      <c r="CU568" s="18"/>
      <c r="CV568" t="s">
        <v>397</v>
      </c>
      <c r="CW568" t="s">
        <v>397</v>
      </c>
      <c r="CX568" t="s">
        <v>397</v>
      </c>
      <c r="CY568" s="25" t="s">
        <v>397</v>
      </c>
    </row>
    <row r="569" spans="1:103" x14ac:dyDescent="0.25">
      <c r="A569">
        <v>571</v>
      </c>
      <c r="B569">
        <v>85</v>
      </c>
      <c r="C569" s="25" t="s">
        <v>147</v>
      </c>
      <c r="D569" s="12">
        <v>10.6</v>
      </c>
      <c r="E569" s="14"/>
      <c r="F569" s="7" t="str">
        <f t="shared" si="86"/>
        <v>X</v>
      </c>
      <c r="G569" s="7">
        <f t="shared" si="87"/>
        <v>10.6</v>
      </c>
      <c r="H569" s="16">
        <f t="shared" si="88"/>
        <v>10.6</v>
      </c>
      <c r="I569" s="11" t="str">
        <f t="shared" si="89"/>
        <v>X</v>
      </c>
      <c r="J569" s="39" t="str">
        <f t="shared" si="90"/>
        <v>X</v>
      </c>
      <c r="K569" s="39" t="str">
        <f t="shared" si="93"/>
        <v>X</v>
      </c>
      <c r="L569" s="39" t="str">
        <f t="shared" si="94"/>
        <v>X</v>
      </c>
      <c r="M569" s="39" t="str">
        <f t="shared" si="91"/>
        <v>X</v>
      </c>
      <c r="N569" s="42">
        <v>1</v>
      </c>
      <c r="O569" s="8">
        <v>0</v>
      </c>
      <c r="P569" s="9">
        <v>0</v>
      </c>
      <c r="Q569" s="9">
        <v>0</v>
      </c>
      <c r="R569" s="8">
        <v>0</v>
      </c>
      <c r="S569" s="9">
        <v>0</v>
      </c>
      <c r="T569" s="9">
        <v>0</v>
      </c>
      <c r="U569" s="8">
        <v>0</v>
      </c>
      <c r="V569" s="9">
        <v>0</v>
      </c>
      <c r="W569" s="9">
        <v>0</v>
      </c>
      <c r="X569" s="9">
        <v>0</v>
      </c>
      <c r="Y569" s="8">
        <v>0</v>
      </c>
      <c r="Z569" s="9">
        <v>0</v>
      </c>
      <c r="AA569" s="8"/>
      <c r="AC569" s="8"/>
      <c r="AJ569" s="9">
        <f t="shared" si="92"/>
        <v>-1</v>
      </c>
      <c r="AK569" s="7">
        <v>4.0999999999999996</v>
      </c>
      <c r="AO569" s="8"/>
      <c r="AQ569" s="31"/>
      <c r="AT569" s="31"/>
      <c r="AU569" s="21">
        <v>1995</v>
      </c>
      <c r="AV569" s="23">
        <f t="shared" si="95"/>
        <v>3.2999429000227671</v>
      </c>
      <c r="BB569" s="18"/>
      <c r="BD569" s="54"/>
      <c r="BF569" s="18"/>
      <c r="BH569" s="18"/>
      <c r="BJ569" s="18"/>
      <c r="BK569" s="18" t="s">
        <v>144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 s="18">
        <v>0</v>
      </c>
      <c r="BS569">
        <v>0</v>
      </c>
      <c r="BT569">
        <v>1</v>
      </c>
      <c r="BU569" s="18">
        <v>0</v>
      </c>
      <c r="BV569" t="s">
        <v>397</v>
      </c>
      <c r="BW569" t="s">
        <v>397</v>
      </c>
      <c r="CB569" s="18"/>
      <c r="CD569" s="18"/>
      <c r="CE569" s="18"/>
      <c r="CH569" s="18"/>
      <c r="CJ569" s="18"/>
      <c r="CU569" s="18"/>
      <c r="CV569" t="s">
        <v>397</v>
      </c>
      <c r="CW569" t="s">
        <v>397</v>
      </c>
      <c r="CX569" t="s">
        <v>397</v>
      </c>
      <c r="CY569" s="25" t="s">
        <v>397</v>
      </c>
    </row>
    <row r="570" spans="1:103" x14ac:dyDescent="0.25">
      <c r="A570">
        <v>572</v>
      </c>
      <c r="B570">
        <v>86</v>
      </c>
      <c r="C570" s="25" t="s">
        <v>295</v>
      </c>
      <c r="D570" s="12">
        <v>7.3</v>
      </c>
      <c r="E570" s="14"/>
      <c r="F570" s="7" t="str">
        <f t="shared" si="86"/>
        <v>X</v>
      </c>
      <c r="G570" s="7">
        <f t="shared" si="87"/>
        <v>7.3</v>
      </c>
      <c r="H570" s="16">
        <f t="shared" si="88"/>
        <v>7.3</v>
      </c>
      <c r="I570" s="11" t="str">
        <f t="shared" si="89"/>
        <v>X</v>
      </c>
      <c r="J570" s="39" t="str">
        <f t="shared" si="90"/>
        <v>X</v>
      </c>
      <c r="K570" s="39" t="str">
        <f t="shared" si="93"/>
        <v>X</v>
      </c>
      <c r="L570" s="39" t="str">
        <f t="shared" si="94"/>
        <v>X</v>
      </c>
      <c r="M570" s="39" t="str">
        <f t="shared" si="91"/>
        <v>X</v>
      </c>
      <c r="N570" s="42">
        <v>1</v>
      </c>
      <c r="O570" s="8">
        <v>0</v>
      </c>
      <c r="P570" s="9">
        <v>0</v>
      </c>
      <c r="Q570" s="9">
        <v>0</v>
      </c>
      <c r="R570" s="8">
        <v>0</v>
      </c>
      <c r="S570" s="9">
        <v>0</v>
      </c>
      <c r="T570" s="9">
        <v>0</v>
      </c>
      <c r="U570" s="8">
        <v>0</v>
      </c>
      <c r="V570" s="9">
        <v>0</v>
      </c>
      <c r="W570" s="9">
        <v>0</v>
      </c>
      <c r="X570" s="9">
        <v>0</v>
      </c>
      <c r="Y570" s="8">
        <v>0</v>
      </c>
      <c r="Z570" s="9">
        <v>0</v>
      </c>
      <c r="AA570" s="8"/>
      <c r="AC570" s="8"/>
      <c r="AJ570" s="9">
        <f t="shared" si="92"/>
        <v>-1</v>
      </c>
      <c r="AK570" s="7">
        <v>11.5</v>
      </c>
      <c r="AO570" s="8"/>
      <c r="AQ570" s="31"/>
      <c r="AT570" s="31"/>
      <c r="AU570" s="21">
        <v>1976</v>
      </c>
      <c r="AV570" s="23">
        <f t="shared" si="95"/>
        <v>3.2957869402516091</v>
      </c>
      <c r="BB570" s="18"/>
      <c r="BD570" s="54"/>
      <c r="BF570" s="18"/>
      <c r="BH570" s="18"/>
      <c r="BJ570" s="18"/>
      <c r="BK570" s="18" t="s">
        <v>294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 s="18">
        <v>0</v>
      </c>
      <c r="BS570">
        <v>1</v>
      </c>
      <c r="BT570">
        <v>0</v>
      </c>
      <c r="BU570" s="18">
        <v>0</v>
      </c>
      <c r="BV570" t="s">
        <v>397</v>
      </c>
      <c r="BW570" t="s">
        <v>397</v>
      </c>
      <c r="CB570" s="18"/>
      <c r="CD570" s="18"/>
      <c r="CE570" s="18"/>
      <c r="CH570" s="18"/>
      <c r="CJ570" s="18"/>
      <c r="CU570" s="18"/>
      <c r="CV570" t="s">
        <v>397</v>
      </c>
      <c r="CW570" t="s">
        <v>397</v>
      </c>
      <c r="CX570" t="s">
        <v>397</v>
      </c>
      <c r="CY570" s="25" t="s">
        <v>397</v>
      </c>
    </row>
    <row r="571" spans="1:103" x14ac:dyDescent="0.25">
      <c r="A571">
        <v>573</v>
      </c>
      <c r="B571">
        <v>87</v>
      </c>
      <c r="C571" s="25" t="s">
        <v>103</v>
      </c>
      <c r="D571" s="12">
        <v>1.5</v>
      </c>
      <c r="E571" s="14"/>
      <c r="F571" s="7" t="str">
        <f t="shared" si="86"/>
        <v>X</v>
      </c>
      <c r="G571" s="7">
        <f t="shared" si="87"/>
        <v>1.5</v>
      </c>
      <c r="H571" s="16">
        <f t="shared" si="88"/>
        <v>1.5</v>
      </c>
      <c r="I571" s="11" t="str">
        <f t="shared" si="89"/>
        <v>X</v>
      </c>
      <c r="J571" s="39" t="str">
        <f t="shared" si="90"/>
        <v>X</v>
      </c>
      <c r="K571" s="39" t="str">
        <f t="shared" si="93"/>
        <v>X</v>
      </c>
      <c r="L571" s="39" t="str">
        <f t="shared" si="94"/>
        <v>X</v>
      </c>
      <c r="M571" s="39" t="str">
        <f t="shared" si="91"/>
        <v>X</v>
      </c>
      <c r="N571" s="42">
        <v>1</v>
      </c>
      <c r="O571" s="8">
        <v>0</v>
      </c>
      <c r="P571" s="9">
        <v>0</v>
      </c>
      <c r="Q571" s="9">
        <v>0</v>
      </c>
      <c r="R571" s="8">
        <v>0</v>
      </c>
      <c r="S571" s="9">
        <v>0</v>
      </c>
      <c r="T571" s="9">
        <v>0</v>
      </c>
      <c r="U571" s="8">
        <v>0</v>
      </c>
      <c r="V571" s="9">
        <v>0</v>
      </c>
      <c r="W571" s="9">
        <v>0</v>
      </c>
      <c r="X571" s="9">
        <v>0</v>
      </c>
      <c r="Y571" s="8">
        <v>0</v>
      </c>
      <c r="Z571" s="9">
        <v>0</v>
      </c>
      <c r="AA571" s="8"/>
      <c r="AC571" s="8"/>
      <c r="AJ571" s="9">
        <f t="shared" si="92"/>
        <v>-1</v>
      </c>
      <c r="AK571" s="7">
        <v>9.1999999999999993</v>
      </c>
      <c r="AO571" s="8"/>
      <c r="AQ571" s="31"/>
      <c r="AT571" s="31"/>
      <c r="AU571" s="21">
        <v>1989</v>
      </c>
      <c r="AV571" s="23">
        <f t="shared" si="95"/>
        <v>3.2986347831244354</v>
      </c>
      <c r="BB571" s="18"/>
      <c r="BD571" s="54"/>
      <c r="BF571" s="18"/>
      <c r="BH571" s="18"/>
      <c r="BJ571" s="18"/>
      <c r="BK571" s="18" t="s">
        <v>102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 s="18">
        <v>0</v>
      </c>
      <c r="BS571">
        <v>1</v>
      </c>
      <c r="BT571">
        <v>0</v>
      </c>
      <c r="BU571" s="18">
        <v>0</v>
      </c>
      <c r="BV571" t="s">
        <v>397</v>
      </c>
      <c r="BW571" t="s">
        <v>397</v>
      </c>
      <c r="CB571" s="18"/>
      <c r="CD571" s="18"/>
      <c r="CE571" s="18"/>
      <c r="CH571" s="18"/>
      <c r="CJ571" s="18"/>
      <c r="CU571" s="18"/>
      <c r="CV571" t="s">
        <v>397</v>
      </c>
      <c r="CW571" t="s">
        <v>397</v>
      </c>
      <c r="CX571" t="s">
        <v>397</v>
      </c>
      <c r="CY571" s="25" t="s">
        <v>397</v>
      </c>
    </row>
    <row r="572" spans="1:103" x14ac:dyDescent="0.25">
      <c r="A572">
        <v>574</v>
      </c>
      <c r="B572">
        <v>87</v>
      </c>
      <c r="C572" s="25" t="s">
        <v>103</v>
      </c>
      <c r="D572" s="12">
        <v>5.4</v>
      </c>
      <c r="E572" s="14"/>
      <c r="F572" s="7" t="str">
        <f t="shared" si="86"/>
        <v>X</v>
      </c>
      <c r="G572" s="7">
        <f t="shared" si="87"/>
        <v>5.4</v>
      </c>
      <c r="H572" s="16">
        <f t="shared" si="88"/>
        <v>5.4</v>
      </c>
      <c r="I572" s="11" t="str">
        <f t="shared" si="89"/>
        <v>X</v>
      </c>
      <c r="J572" s="39" t="str">
        <f t="shared" si="90"/>
        <v>X</v>
      </c>
      <c r="K572" s="39" t="str">
        <f t="shared" si="93"/>
        <v>X</v>
      </c>
      <c r="L572" s="39" t="str">
        <f t="shared" si="94"/>
        <v>X</v>
      </c>
      <c r="M572" s="39" t="str">
        <f t="shared" si="91"/>
        <v>X</v>
      </c>
      <c r="N572" s="42">
        <v>1</v>
      </c>
      <c r="O572" s="8">
        <v>0</v>
      </c>
      <c r="P572" s="9">
        <v>0</v>
      </c>
      <c r="Q572" s="9">
        <v>0</v>
      </c>
      <c r="R572" s="8">
        <v>0</v>
      </c>
      <c r="S572" s="9">
        <v>0</v>
      </c>
      <c r="T572" s="9">
        <v>0</v>
      </c>
      <c r="U572" s="8">
        <v>0</v>
      </c>
      <c r="V572" s="9">
        <v>0</v>
      </c>
      <c r="W572" s="9">
        <v>0</v>
      </c>
      <c r="X572" s="9">
        <v>0</v>
      </c>
      <c r="Y572" s="8">
        <v>0</v>
      </c>
      <c r="Z572" s="9">
        <v>0</v>
      </c>
      <c r="AA572" s="8"/>
      <c r="AC572" s="8"/>
      <c r="AJ572" s="9">
        <f t="shared" si="92"/>
        <v>-1</v>
      </c>
      <c r="AK572" s="7">
        <v>10.4</v>
      </c>
      <c r="AO572" s="8"/>
      <c r="AQ572" s="31"/>
      <c r="AT572" s="31"/>
      <c r="AU572" s="21">
        <v>1994</v>
      </c>
      <c r="AV572" s="23">
        <f t="shared" si="95"/>
        <v>3.2997251539756367</v>
      </c>
      <c r="BB572" s="18"/>
      <c r="BD572" s="54"/>
      <c r="BF572" s="18"/>
      <c r="BH572" s="18"/>
      <c r="BJ572" s="18"/>
      <c r="BK572" s="18" t="s">
        <v>102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 s="18">
        <v>0</v>
      </c>
      <c r="BS572">
        <v>1</v>
      </c>
      <c r="BT572">
        <v>0</v>
      </c>
      <c r="BU572" s="18">
        <v>0</v>
      </c>
      <c r="BV572" t="s">
        <v>397</v>
      </c>
      <c r="BW572" t="s">
        <v>397</v>
      </c>
      <c r="CB572" s="18"/>
      <c r="CD572" s="18"/>
      <c r="CE572" s="18"/>
      <c r="CH572" s="18"/>
      <c r="CJ572" s="18"/>
      <c r="CU572" s="18"/>
      <c r="CV572" t="s">
        <v>397</v>
      </c>
      <c r="CW572" t="s">
        <v>397</v>
      </c>
      <c r="CX572" t="s">
        <v>397</v>
      </c>
      <c r="CY572" s="25" t="s">
        <v>397</v>
      </c>
    </row>
    <row r="573" spans="1:103" x14ac:dyDescent="0.25">
      <c r="A573">
        <v>575</v>
      </c>
      <c r="B573">
        <v>88</v>
      </c>
      <c r="C573" s="25" t="s">
        <v>169</v>
      </c>
      <c r="D573" s="12">
        <v>7.3</v>
      </c>
      <c r="E573" s="14"/>
      <c r="F573" s="7" t="str">
        <f t="shared" si="86"/>
        <v>X</v>
      </c>
      <c r="G573" s="7">
        <f t="shared" si="87"/>
        <v>7.3</v>
      </c>
      <c r="H573" s="16">
        <f t="shared" si="88"/>
        <v>7.3</v>
      </c>
      <c r="I573" s="11" t="str">
        <f t="shared" si="89"/>
        <v>X</v>
      </c>
      <c r="J573" s="39" t="str">
        <f t="shared" si="90"/>
        <v>X</v>
      </c>
      <c r="K573" s="39" t="str">
        <f t="shared" ref="K573:K632" si="96">IFERROR(1/J573, "X")</f>
        <v>X</v>
      </c>
      <c r="L573" s="39" t="str">
        <f t="shared" ref="L573:L632" si="97">IFERROR(I573-J573, "X")</f>
        <v>X</v>
      </c>
      <c r="M573" s="39" t="str">
        <f t="shared" si="91"/>
        <v>X</v>
      </c>
      <c r="N573" s="42">
        <v>1</v>
      </c>
      <c r="O573" s="8">
        <v>0</v>
      </c>
      <c r="P573" s="9">
        <v>0</v>
      </c>
      <c r="Q573" s="9">
        <v>0</v>
      </c>
      <c r="R573" s="8">
        <v>0</v>
      </c>
      <c r="S573" s="9">
        <v>0</v>
      </c>
      <c r="T573" s="9">
        <v>0</v>
      </c>
      <c r="U573" s="8">
        <v>0</v>
      </c>
      <c r="V573" s="9">
        <v>0</v>
      </c>
      <c r="W573" s="9">
        <v>0</v>
      </c>
      <c r="X573" s="9">
        <v>0</v>
      </c>
      <c r="Y573" s="8">
        <v>0</v>
      </c>
      <c r="Z573" s="9">
        <v>0</v>
      </c>
      <c r="AA573" s="8"/>
      <c r="AC573" s="8"/>
      <c r="AJ573" s="9">
        <f t="shared" si="92"/>
        <v>-1</v>
      </c>
      <c r="AK573" s="7">
        <v>11.1</v>
      </c>
      <c r="AO573" s="8"/>
      <c r="AQ573" s="31"/>
      <c r="AT573" s="31"/>
      <c r="AU573" s="21">
        <v>2002</v>
      </c>
      <c r="AV573" s="23">
        <f t="shared" ref="AV573:AV632" si="98">LOG(AU573)</f>
        <v>3.3014640731433</v>
      </c>
      <c r="BB573" s="18"/>
      <c r="BD573" s="54"/>
      <c r="BF573" s="18"/>
      <c r="BH573" s="18"/>
      <c r="BJ573" s="18"/>
      <c r="BK573" s="18" t="s">
        <v>166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 s="18">
        <v>0</v>
      </c>
      <c r="BS573">
        <v>1</v>
      </c>
      <c r="BT573">
        <v>0</v>
      </c>
      <c r="BU573" s="18">
        <v>0</v>
      </c>
      <c r="BV573" t="s">
        <v>397</v>
      </c>
      <c r="BW573" t="s">
        <v>397</v>
      </c>
      <c r="CB573" s="18"/>
      <c r="CD573" s="18"/>
      <c r="CE573" s="18"/>
      <c r="CH573" s="18"/>
      <c r="CJ573" s="18"/>
      <c r="CU573" s="18"/>
      <c r="CV573" t="s">
        <v>397</v>
      </c>
      <c r="CW573" t="s">
        <v>397</v>
      </c>
      <c r="CX573" t="s">
        <v>397</v>
      </c>
      <c r="CY573" s="25" t="s">
        <v>397</v>
      </c>
    </row>
    <row r="574" spans="1:103" x14ac:dyDescent="0.25">
      <c r="A574">
        <v>576</v>
      </c>
      <c r="B574">
        <v>88</v>
      </c>
      <c r="C574" s="25" t="s">
        <v>169</v>
      </c>
      <c r="D574" s="12">
        <v>5.9</v>
      </c>
      <c r="E574" s="14"/>
      <c r="F574" s="7" t="str">
        <f t="shared" si="86"/>
        <v>X</v>
      </c>
      <c r="G574" s="7">
        <f t="shared" si="87"/>
        <v>5.9</v>
      </c>
      <c r="H574" s="16">
        <f t="shared" si="88"/>
        <v>5.9</v>
      </c>
      <c r="I574" s="11" t="str">
        <f t="shared" si="89"/>
        <v>X</v>
      </c>
      <c r="J574" s="39" t="str">
        <f t="shared" si="90"/>
        <v>X</v>
      </c>
      <c r="K574" s="39" t="str">
        <f t="shared" si="96"/>
        <v>X</v>
      </c>
      <c r="L574" s="39" t="str">
        <f t="shared" si="97"/>
        <v>X</v>
      </c>
      <c r="M574" s="39" t="str">
        <f t="shared" si="91"/>
        <v>X</v>
      </c>
      <c r="N574" s="42">
        <v>0</v>
      </c>
      <c r="O574" s="8">
        <v>0</v>
      </c>
      <c r="P574" s="9">
        <v>0</v>
      </c>
      <c r="Q574" s="9">
        <v>0</v>
      </c>
      <c r="R574" s="8">
        <v>0</v>
      </c>
      <c r="S574" s="9">
        <v>0</v>
      </c>
      <c r="T574" s="9">
        <v>0</v>
      </c>
      <c r="U574" s="8">
        <v>1</v>
      </c>
      <c r="V574" s="9">
        <v>0</v>
      </c>
      <c r="W574" s="9">
        <v>0</v>
      </c>
      <c r="X574" s="9">
        <v>0</v>
      </c>
      <c r="Y574" s="8">
        <v>0</v>
      </c>
      <c r="Z574" s="9">
        <v>0</v>
      </c>
      <c r="AA574" s="8"/>
      <c r="AC574" s="8"/>
      <c r="AJ574" s="9">
        <f t="shared" si="92"/>
        <v>-1</v>
      </c>
      <c r="AK574" s="7">
        <v>11.1</v>
      </c>
      <c r="AO574" s="8"/>
      <c r="AQ574" s="31"/>
      <c r="AT574" s="31"/>
      <c r="AU574" s="21">
        <v>2002</v>
      </c>
      <c r="AV574" s="23">
        <f t="shared" si="98"/>
        <v>3.3014640731433</v>
      </c>
      <c r="BB574" s="18"/>
      <c r="BD574" s="54"/>
      <c r="BF574" s="18"/>
      <c r="BH574" s="18"/>
      <c r="BJ574" s="18"/>
      <c r="BK574" s="18" t="s">
        <v>166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 s="18">
        <v>0</v>
      </c>
      <c r="BS574">
        <v>1</v>
      </c>
      <c r="BT574">
        <v>0</v>
      </c>
      <c r="BU574" s="18">
        <v>0</v>
      </c>
      <c r="BV574" t="s">
        <v>397</v>
      </c>
      <c r="BW574" t="s">
        <v>397</v>
      </c>
      <c r="CB574" s="18"/>
      <c r="CD574" s="18"/>
      <c r="CE574" s="18"/>
      <c r="CH574" s="18"/>
      <c r="CJ574" s="18"/>
      <c r="CU574" s="18"/>
      <c r="CV574" t="s">
        <v>397</v>
      </c>
      <c r="CW574" t="s">
        <v>397</v>
      </c>
      <c r="CX574" t="s">
        <v>397</v>
      </c>
      <c r="CY574" s="25" t="s">
        <v>397</v>
      </c>
    </row>
    <row r="575" spans="1:103" x14ac:dyDescent="0.25">
      <c r="A575">
        <v>577</v>
      </c>
      <c r="B575">
        <v>88</v>
      </c>
      <c r="C575" s="25" t="s">
        <v>169</v>
      </c>
      <c r="D575" s="12">
        <v>8.1</v>
      </c>
      <c r="E575" s="14"/>
      <c r="F575" s="7" t="str">
        <f t="shared" si="86"/>
        <v>X</v>
      </c>
      <c r="G575" s="7">
        <f t="shared" si="87"/>
        <v>8.1</v>
      </c>
      <c r="H575" s="16">
        <f t="shared" si="88"/>
        <v>8.1</v>
      </c>
      <c r="I575" s="11" t="str">
        <f t="shared" si="89"/>
        <v>X</v>
      </c>
      <c r="J575" s="39" t="str">
        <f t="shared" si="90"/>
        <v>X</v>
      </c>
      <c r="K575" s="39" t="str">
        <f t="shared" si="96"/>
        <v>X</v>
      </c>
      <c r="L575" s="39" t="str">
        <f t="shared" si="97"/>
        <v>X</v>
      </c>
      <c r="M575" s="39" t="str">
        <f t="shared" si="91"/>
        <v>X</v>
      </c>
      <c r="N575" s="42">
        <v>0</v>
      </c>
      <c r="O575" s="8">
        <v>0</v>
      </c>
      <c r="P575" s="9">
        <v>0</v>
      </c>
      <c r="Q575" s="9">
        <v>0</v>
      </c>
      <c r="R575" s="8">
        <v>0</v>
      </c>
      <c r="S575" s="9">
        <v>0</v>
      </c>
      <c r="T575" s="9">
        <v>0</v>
      </c>
      <c r="U575" s="8">
        <v>0</v>
      </c>
      <c r="V575" s="9">
        <v>1</v>
      </c>
      <c r="W575" s="9">
        <v>0</v>
      </c>
      <c r="X575" s="9">
        <v>0</v>
      </c>
      <c r="Y575" s="8">
        <v>0</v>
      </c>
      <c r="Z575" s="9">
        <v>0</v>
      </c>
      <c r="AA575" s="8"/>
      <c r="AC575" s="8"/>
      <c r="AJ575" s="9">
        <f t="shared" si="92"/>
        <v>-1</v>
      </c>
      <c r="AK575" s="7">
        <v>11.1</v>
      </c>
      <c r="AO575" s="8"/>
      <c r="AQ575" s="31"/>
      <c r="AT575" s="31"/>
      <c r="AU575" s="21">
        <v>2002</v>
      </c>
      <c r="AV575" s="23">
        <f t="shared" si="98"/>
        <v>3.3014640731433</v>
      </c>
      <c r="BB575" s="18"/>
      <c r="BD575" s="54"/>
      <c r="BF575" s="18"/>
      <c r="BH575" s="18"/>
      <c r="BJ575" s="18"/>
      <c r="BK575" s="18" t="s">
        <v>166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 s="18">
        <v>0</v>
      </c>
      <c r="BS575">
        <v>1</v>
      </c>
      <c r="BT575">
        <v>0</v>
      </c>
      <c r="BU575" s="18">
        <v>0</v>
      </c>
      <c r="BV575" t="s">
        <v>397</v>
      </c>
      <c r="BW575" t="s">
        <v>397</v>
      </c>
      <c r="CB575" s="18"/>
      <c r="CD575" s="18"/>
      <c r="CE575" s="18"/>
      <c r="CH575" s="18"/>
      <c r="CJ575" s="18"/>
      <c r="CU575" s="18"/>
      <c r="CV575" t="s">
        <v>397</v>
      </c>
      <c r="CW575" t="s">
        <v>397</v>
      </c>
      <c r="CX575" t="s">
        <v>397</v>
      </c>
      <c r="CY575" s="25" t="s">
        <v>397</v>
      </c>
    </row>
    <row r="576" spans="1:103" x14ac:dyDescent="0.25">
      <c r="A576">
        <v>578</v>
      </c>
      <c r="B576">
        <v>89</v>
      </c>
      <c r="C576" s="25" t="s">
        <v>205</v>
      </c>
      <c r="D576" s="12">
        <v>10.3</v>
      </c>
      <c r="E576" s="14"/>
      <c r="F576" s="7" t="str">
        <f t="shared" si="86"/>
        <v>X</v>
      </c>
      <c r="G576" s="7">
        <f t="shared" si="87"/>
        <v>10.3</v>
      </c>
      <c r="H576" s="16">
        <f t="shared" si="88"/>
        <v>10.3</v>
      </c>
      <c r="I576" s="11" t="str">
        <f t="shared" si="89"/>
        <v>X</v>
      </c>
      <c r="J576" s="39" t="str">
        <f t="shared" si="90"/>
        <v>X</v>
      </c>
      <c r="K576" s="39" t="str">
        <f t="shared" si="96"/>
        <v>X</v>
      </c>
      <c r="L576" s="39" t="str">
        <f t="shared" si="97"/>
        <v>X</v>
      </c>
      <c r="M576" s="39" t="str">
        <f t="shared" si="91"/>
        <v>X</v>
      </c>
      <c r="N576" s="42">
        <v>1</v>
      </c>
      <c r="O576" s="8">
        <v>0</v>
      </c>
      <c r="P576" s="9">
        <v>0</v>
      </c>
      <c r="Q576" s="9">
        <v>0</v>
      </c>
      <c r="R576" s="8">
        <v>0</v>
      </c>
      <c r="S576" s="9">
        <v>0</v>
      </c>
      <c r="T576" s="9">
        <v>0</v>
      </c>
      <c r="U576" s="8">
        <v>0</v>
      </c>
      <c r="V576" s="9">
        <v>0</v>
      </c>
      <c r="W576" s="9">
        <v>0</v>
      </c>
      <c r="X576" s="9">
        <v>0</v>
      </c>
      <c r="Y576" s="8">
        <v>0</v>
      </c>
      <c r="Z576" s="9">
        <v>0</v>
      </c>
      <c r="AA576" s="8"/>
      <c r="AC576" s="8"/>
      <c r="AJ576" s="9">
        <f t="shared" si="92"/>
        <v>-1</v>
      </c>
      <c r="AK576" s="7">
        <v>5.4</v>
      </c>
      <c r="AO576" s="8"/>
      <c r="AQ576" s="31"/>
      <c r="AT576" s="31"/>
      <c r="AU576" s="21">
        <v>1998</v>
      </c>
      <c r="AV576" s="23">
        <f t="shared" si="98"/>
        <v>3.3005954838899636</v>
      </c>
      <c r="BB576" s="18"/>
      <c r="BD576" s="54"/>
      <c r="BF576" s="18"/>
      <c r="BH576" s="18"/>
      <c r="BJ576" s="18"/>
      <c r="BK576" s="18" t="s">
        <v>202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 s="18">
        <v>0</v>
      </c>
      <c r="BS576">
        <v>0</v>
      </c>
      <c r="BT576">
        <v>1</v>
      </c>
      <c r="BU576" s="18">
        <v>0</v>
      </c>
      <c r="BV576" t="s">
        <v>397</v>
      </c>
      <c r="BW576" t="s">
        <v>397</v>
      </c>
      <c r="CB576" s="18"/>
      <c r="CD576" s="18"/>
      <c r="CE576" s="18"/>
      <c r="CH576" s="18"/>
      <c r="CJ576" s="18"/>
      <c r="CU576" s="18"/>
      <c r="CV576" t="s">
        <v>397</v>
      </c>
      <c r="CW576" t="s">
        <v>397</v>
      </c>
      <c r="CX576" t="s">
        <v>397</v>
      </c>
      <c r="CY576" s="25" t="s">
        <v>397</v>
      </c>
    </row>
    <row r="577" spans="1:103" x14ac:dyDescent="0.25">
      <c r="A577">
        <v>579</v>
      </c>
      <c r="B577">
        <v>90</v>
      </c>
      <c r="C577" s="25" t="s">
        <v>136</v>
      </c>
      <c r="D577" s="12">
        <v>11.2</v>
      </c>
      <c r="E577" s="14"/>
      <c r="F577" s="7" t="str">
        <f t="shared" si="86"/>
        <v>X</v>
      </c>
      <c r="G577" s="7">
        <f t="shared" si="87"/>
        <v>11.2</v>
      </c>
      <c r="H577" s="16">
        <f t="shared" si="88"/>
        <v>11.2</v>
      </c>
      <c r="I577" s="11" t="str">
        <f t="shared" si="89"/>
        <v>X</v>
      </c>
      <c r="J577" s="39" t="str">
        <f t="shared" si="90"/>
        <v>X</v>
      </c>
      <c r="K577" s="39" t="str">
        <f t="shared" si="96"/>
        <v>X</v>
      </c>
      <c r="L577" s="39" t="str">
        <f t="shared" si="97"/>
        <v>X</v>
      </c>
      <c r="M577" s="39" t="str">
        <f t="shared" si="91"/>
        <v>X</v>
      </c>
      <c r="N577" s="42">
        <v>1</v>
      </c>
      <c r="O577" s="8">
        <v>0</v>
      </c>
      <c r="P577" s="9">
        <v>0</v>
      </c>
      <c r="Q577" s="9">
        <v>0</v>
      </c>
      <c r="R577" s="8">
        <v>0</v>
      </c>
      <c r="S577" s="9">
        <v>0</v>
      </c>
      <c r="T577" s="9">
        <v>0</v>
      </c>
      <c r="U577" s="8">
        <v>0</v>
      </c>
      <c r="V577" s="9">
        <v>0</v>
      </c>
      <c r="W577" s="9">
        <v>0</v>
      </c>
      <c r="X577" s="9">
        <v>0</v>
      </c>
      <c r="Y577" s="8">
        <v>0</v>
      </c>
      <c r="Z577" s="9">
        <v>0</v>
      </c>
      <c r="AA577" s="8"/>
      <c r="AC577" s="8"/>
      <c r="AJ577" s="9">
        <f t="shared" si="92"/>
        <v>-1</v>
      </c>
      <c r="AK577" s="7">
        <v>5.4</v>
      </c>
      <c r="AO577" s="8"/>
      <c r="AQ577" s="31"/>
      <c r="AT577" s="31"/>
      <c r="AU577" s="21">
        <v>2001</v>
      </c>
      <c r="AV577" s="23">
        <f t="shared" si="98"/>
        <v>3.3012470886362113</v>
      </c>
      <c r="BB577" s="18"/>
      <c r="BD577" s="54"/>
      <c r="BF577" s="18"/>
      <c r="BH577" s="18"/>
      <c r="BJ577" s="18"/>
      <c r="BK577" s="18" t="s">
        <v>202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 s="18">
        <v>0</v>
      </c>
      <c r="BS577">
        <v>0</v>
      </c>
      <c r="BT577">
        <v>1</v>
      </c>
      <c r="BU577" s="18">
        <v>0</v>
      </c>
      <c r="BV577" t="s">
        <v>397</v>
      </c>
      <c r="BW577" t="s">
        <v>397</v>
      </c>
      <c r="CB577" s="18"/>
      <c r="CD577" s="18"/>
      <c r="CE577" s="18"/>
      <c r="CH577" s="18"/>
      <c r="CJ577" s="18"/>
      <c r="CU577" s="18"/>
      <c r="CV577" t="s">
        <v>397</v>
      </c>
      <c r="CW577" t="s">
        <v>397</v>
      </c>
      <c r="CX577" t="s">
        <v>397</v>
      </c>
      <c r="CY577" s="25" t="s">
        <v>397</v>
      </c>
    </row>
    <row r="578" spans="1:103" x14ac:dyDescent="0.25">
      <c r="A578">
        <v>580</v>
      </c>
      <c r="B578">
        <v>90</v>
      </c>
      <c r="C578" s="25" t="s">
        <v>136</v>
      </c>
      <c r="D578" s="12">
        <v>9.5</v>
      </c>
      <c r="E578" s="14"/>
      <c r="F578" s="7" t="str">
        <f t="shared" si="86"/>
        <v>X</v>
      </c>
      <c r="G578" s="7">
        <f t="shared" si="87"/>
        <v>9.5</v>
      </c>
      <c r="H578" s="16">
        <f t="shared" si="88"/>
        <v>9.5</v>
      </c>
      <c r="I578" s="11" t="str">
        <f t="shared" si="89"/>
        <v>X</v>
      </c>
      <c r="J578" s="39" t="str">
        <f t="shared" si="90"/>
        <v>X</v>
      </c>
      <c r="K578" s="39" t="str">
        <f t="shared" si="96"/>
        <v>X</v>
      </c>
      <c r="L578" s="39" t="str">
        <f t="shared" si="97"/>
        <v>X</v>
      </c>
      <c r="M578" s="39" t="str">
        <f t="shared" si="91"/>
        <v>X</v>
      </c>
      <c r="N578" s="42">
        <v>0</v>
      </c>
      <c r="O578" s="8">
        <v>0</v>
      </c>
      <c r="P578" s="9">
        <v>0</v>
      </c>
      <c r="Q578" s="9">
        <v>0</v>
      </c>
      <c r="R578" s="8">
        <v>0</v>
      </c>
      <c r="S578" s="9">
        <v>0</v>
      </c>
      <c r="T578" s="9">
        <v>0</v>
      </c>
      <c r="U578" s="8">
        <v>1</v>
      </c>
      <c r="V578" s="9">
        <v>0</v>
      </c>
      <c r="W578" s="9">
        <v>0</v>
      </c>
      <c r="X578" s="9">
        <v>0</v>
      </c>
      <c r="Y578" s="8">
        <v>0</v>
      </c>
      <c r="Z578" s="9">
        <v>0</v>
      </c>
      <c r="AA578" s="8"/>
      <c r="AC578" s="8"/>
      <c r="AJ578" s="9">
        <f t="shared" si="92"/>
        <v>-1</v>
      </c>
      <c r="AK578" s="7">
        <v>5.4</v>
      </c>
      <c r="AO578" s="8"/>
      <c r="AQ578" s="31"/>
      <c r="AT578" s="31"/>
      <c r="AU578" s="21">
        <v>2001</v>
      </c>
      <c r="AV578" s="23">
        <f t="shared" si="98"/>
        <v>3.3012470886362113</v>
      </c>
      <c r="BB578" s="18"/>
      <c r="BD578" s="54"/>
      <c r="BF578" s="18"/>
      <c r="BH578" s="18"/>
      <c r="BJ578" s="18"/>
      <c r="BK578" s="18" t="s">
        <v>202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 s="18">
        <v>0</v>
      </c>
      <c r="BS578">
        <v>0</v>
      </c>
      <c r="BT578">
        <v>1</v>
      </c>
      <c r="BU578" s="18">
        <v>0</v>
      </c>
      <c r="BV578" t="s">
        <v>397</v>
      </c>
      <c r="BW578" t="s">
        <v>397</v>
      </c>
      <c r="CB578" s="18"/>
      <c r="CD578" s="18"/>
      <c r="CE578" s="18"/>
      <c r="CH578" s="18"/>
      <c r="CJ578" s="18"/>
      <c r="CU578" s="18"/>
      <c r="CV578" t="s">
        <v>397</v>
      </c>
      <c r="CW578" t="s">
        <v>397</v>
      </c>
      <c r="CX578" t="s">
        <v>397</v>
      </c>
      <c r="CY578" s="25" t="s">
        <v>397</v>
      </c>
    </row>
    <row r="579" spans="1:103" x14ac:dyDescent="0.25">
      <c r="A579">
        <v>581</v>
      </c>
      <c r="B579">
        <v>90</v>
      </c>
      <c r="C579" s="25" t="s">
        <v>136</v>
      </c>
      <c r="D579" s="12">
        <v>12.2</v>
      </c>
      <c r="E579" s="14"/>
      <c r="F579" s="7" t="str">
        <f t="shared" si="86"/>
        <v>X</v>
      </c>
      <c r="G579" s="7">
        <f t="shared" si="87"/>
        <v>12.2</v>
      </c>
      <c r="H579" s="16">
        <f t="shared" si="88"/>
        <v>12.2</v>
      </c>
      <c r="I579" s="11" t="str">
        <f t="shared" si="89"/>
        <v>X</v>
      </c>
      <c r="J579" s="39" t="str">
        <f t="shared" si="90"/>
        <v>X</v>
      </c>
      <c r="K579" s="39" t="str">
        <f t="shared" si="96"/>
        <v>X</v>
      </c>
      <c r="L579" s="39" t="str">
        <f t="shared" si="97"/>
        <v>X</v>
      </c>
      <c r="M579" s="39" t="str">
        <f t="shared" si="91"/>
        <v>X</v>
      </c>
      <c r="N579" s="42">
        <v>0</v>
      </c>
      <c r="O579" s="8">
        <v>0</v>
      </c>
      <c r="P579" s="9">
        <v>0</v>
      </c>
      <c r="Q579" s="9">
        <v>0</v>
      </c>
      <c r="R579" s="8">
        <v>0</v>
      </c>
      <c r="S579" s="9">
        <v>0</v>
      </c>
      <c r="T579" s="9">
        <v>0</v>
      </c>
      <c r="U579" s="8">
        <v>0</v>
      </c>
      <c r="V579" s="9">
        <v>1</v>
      </c>
      <c r="W579" s="9">
        <v>0</v>
      </c>
      <c r="X579" s="9">
        <v>0</v>
      </c>
      <c r="Y579" s="8">
        <v>0</v>
      </c>
      <c r="Z579" s="9">
        <v>0</v>
      </c>
      <c r="AA579" s="8"/>
      <c r="AC579" s="8"/>
      <c r="AJ579" s="9">
        <f t="shared" si="92"/>
        <v>-1</v>
      </c>
      <c r="AK579" s="7">
        <v>5.4</v>
      </c>
      <c r="AO579" s="8"/>
      <c r="AQ579" s="31"/>
      <c r="AT579" s="31"/>
      <c r="AU579" s="21">
        <v>2001</v>
      </c>
      <c r="AV579" s="23">
        <f t="shared" si="98"/>
        <v>3.3012470886362113</v>
      </c>
      <c r="BB579" s="18"/>
      <c r="BD579" s="54"/>
      <c r="BF579" s="18"/>
      <c r="BH579" s="18"/>
      <c r="BJ579" s="18"/>
      <c r="BK579" s="18" t="s">
        <v>202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0</v>
      </c>
      <c r="BR579" s="18">
        <v>0</v>
      </c>
      <c r="BS579">
        <v>0</v>
      </c>
      <c r="BT579">
        <v>1</v>
      </c>
      <c r="BU579" s="18">
        <v>0</v>
      </c>
      <c r="BV579" t="s">
        <v>397</v>
      </c>
      <c r="BW579" t="s">
        <v>397</v>
      </c>
      <c r="CB579" s="18"/>
      <c r="CD579" s="18"/>
      <c r="CE579" s="18"/>
      <c r="CH579" s="18"/>
      <c r="CJ579" s="18"/>
      <c r="CU579" s="18"/>
      <c r="CV579" t="s">
        <v>397</v>
      </c>
      <c r="CW579" t="s">
        <v>397</v>
      </c>
      <c r="CX579" t="s">
        <v>397</v>
      </c>
      <c r="CY579" s="25" t="s">
        <v>397</v>
      </c>
    </row>
    <row r="580" spans="1:103" x14ac:dyDescent="0.25">
      <c r="A580">
        <v>582</v>
      </c>
      <c r="B580">
        <v>92</v>
      </c>
      <c r="C580" s="25" t="s">
        <v>57</v>
      </c>
      <c r="D580" s="12">
        <v>2.5</v>
      </c>
      <c r="E580" s="14"/>
      <c r="F580" s="7" t="str">
        <f t="shared" si="86"/>
        <v>X</v>
      </c>
      <c r="G580" s="7">
        <f t="shared" si="87"/>
        <v>2.5</v>
      </c>
      <c r="H580" s="16">
        <f t="shared" si="88"/>
        <v>2.5</v>
      </c>
      <c r="I580" s="11" t="str">
        <f t="shared" si="89"/>
        <v>X</v>
      </c>
      <c r="J580" s="39" t="str">
        <f t="shared" si="90"/>
        <v>X</v>
      </c>
      <c r="K580" s="39" t="str">
        <f t="shared" si="96"/>
        <v>X</v>
      </c>
      <c r="L580" s="39" t="str">
        <f t="shared" si="97"/>
        <v>X</v>
      </c>
      <c r="M580" s="39" t="str">
        <f t="shared" si="91"/>
        <v>X</v>
      </c>
      <c r="N580" s="42">
        <v>1</v>
      </c>
      <c r="O580" s="8">
        <v>0</v>
      </c>
      <c r="P580" s="9">
        <v>0</v>
      </c>
      <c r="Q580" s="9">
        <v>0</v>
      </c>
      <c r="R580" s="8">
        <v>0</v>
      </c>
      <c r="S580" s="9">
        <v>0</v>
      </c>
      <c r="T580" s="9">
        <v>0</v>
      </c>
      <c r="U580" s="8">
        <v>0</v>
      </c>
      <c r="V580" s="9">
        <v>0</v>
      </c>
      <c r="W580" s="9">
        <v>0</v>
      </c>
      <c r="X580" s="9">
        <v>0</v>
      </c>
      <c r="Y580" s="8">
        <v>0</v>
      </c>
      <c r="Z580" s="9">
        <v>0</v>
      </c>
      <c r="AA580" s="8"/>
      <c r="AC580" s="8"/>
      <c r="AJ580" s="9">
        <f t="shared" si="92"/>
        <v>-1</v>
      </c>
      <c r="AK580" s="7">
        <v>3.8</v>
      </c>
      <c r="AO580" s="8"/>
      <c r="AQ580" s="31"/>
      <c r="AT580" s="31"/>
      <c r="AU580" s="21">
        <v>1997</v>
      </c>
      <c r="AV580" s="23">
        <f t="shared" si="98"/>
        <v>3.3003780648707024</v>
      </c>
      <c r="BB580" s="18"/>
      <c r="BD580" s="54"/>
      <c r="BF580" s="18"/>
      <c r="BH580" s="18"/>
      <c r="BJ580" s="18"/>
      <c r="BK580" s="18" t="s">
        <v>55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 s="18">
        <v>0</v>
      </c>
      <c r="BS580">
        <v>0</v>
      </c>
      <c r="BT580">
        <v>0</v>
      </c>
      <c r="BU580" s="18">
        <v>1</v>
      </c>
      <c r="BV580" t="s">
        <v>397</v>
      </c>
      <c r="BW580" t="s">
        <v>397</v>
      </c>
      <c r="CB580" s="18"/>
      <c r="CD580" s="18"/>
      <c r="CE580" s="18"/>
      <c r="CH580" s="18"/>
      <c r="CJ580" s="18"/>
      <c r="CU580" s="18"/>
      <c r="CV580" t="s">
        <v>397</v>
      </c>
      <c r="CW580" t="s">
        <v>397</v>
      </c>
      <c r="CX580" t="s">
        <v>397</v>
      </c>
      <c r="CY580" s="25" t="s">
        <v>397</v>
      </c>
    </row>
    <row r="581" spans="1:103" x14ac:dyDescent="0.25">
      <c r="A581">
        <v>583</v>
      </c>
      <c r="B581">
        <v>92</v>
      </c>
      <c r="C581" s="25" t="s">
        <v>57</v>
      </c>
      <c r="D581" s="12">
        <v>7.15</v>
      </c>
      <c r="E581" s="14"/>
      <c r="F581" s="7" t="str">
        <f t="shared" si="86"/>
        <v>X</v>
      </c>
      <c r="G581" s="7">
        <f t="shared" si="87"/>
        <v>7.15</v>
      </c>
      <c r="H581" s="16">
        <f t="shared" si="88"/>
        <v>7.15</v>
      </c>
      <c r="I581" s="11" t="str">
        <f t="shared" si="89"/>
        <v>X</v>
      </c>
      <c r="J581" s="39" t="str">
        <f t="shared" si="90"/>
        <v>X</v>
      </c>
      <c r="K581" s="39" t="str">
        <f t="shared" si="96"/>
        <v>X</v>
      </c>
      <c r="L581" s="39" t="str">
        <f t="shared" si="97"/>
        <v>X</v>
      </c>
      <c r="M581" s="39" t="str">
        <f t="shared" si="91"/>
        <v>X</v>
      </c>
      <c r="N581" s="42">
        <v>1</v>
      </c>
      <c r="O581" s="8">
        <v>0</v>
      </c>
      <c r="P581" s="9">
        <v>0</v>
      </c>
      <c r="Q581" s="9">
        <v>0</v>
      </c>
      <c r="R581" s="8">
        <v>0</v>
      </c>
      <c r="S581" s="9">
        <v>0</v>
      </c>
      <c r="T581" s="9">
        <v>0</v>
      </c>
      <c r="U581" s="8">
        <v>0</v>
      </c>
      <c r="V581" s="9">
        <v>0</v>
      </c>
      <c r="W581" s="9">
        <v>0</v>
      </c>
      <c r="X581" s="9">
        <v>0</v>
      </c>
      <c r="Y581" s="8">
        <v>0</v>
      </c>
      <c r="Z581" s="9">
        <v>0</v>
      </c>
      <c r="AA581" s="8"/>
      <c r="AC581" s="8"/>
      <c r="AJ581" s="9">
        <f t="shared" si="92"/>
        <v>-1</v>
      </c>
      <c r="AK581" s="7">
        <v>4.2</v>
      </c>
      <c r="AO581" s="8"/>
      <c r="AQ581" s="31"/>
      <c r="AT581" s="31"/>
      <c r="AU581" s="21">
        <v>2004</v>
      </c>
      <c r="AV581" s="23">
        <f t="shared" si="98"/>
        <v>3.301897717195208</v>
      </c>
      <c r="BB581" s="18"/>
      <c r="BD581" s="54"/>
      <c r="BF581" s="18"/>
      <c r="BH581" s="18"/>
      <c r="BJ581" s="18"/>
      <c r="BK581" s="18" t="s">
        <v>55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 s="18">
        <v>0</v>
      </c>
      <c r="BS581">
        <v>0</v>
      </c>
      <c r="BT581">
        <v>0</v>
      </c>
      <c r="BU581" s="18">
        <v>1</v>
      </c>
      <c r="BV581" t="s">
        <v>397</v>
      </c>
      <c r="BW581" t="s">
        <v>397</v>
      </c>
      <c r="CB581" s="18"/>
      <c r="CD581" s="18"/>
      <c r="CE581" s="18"/>
      <c r="CH581" s="18"/>
      <c r="CJ581" s="18"/>
      <c r="CU581" s="18"/>
      <c r="CV581" t="s">
        <v>397</v>
      </c>
      <c r="CW581" t="s">
        <v>397</v>
      </c>
      <c r="CX581" t="s">
        <v>397</v>
      </c>
      <c r="CY581" s="25" t="s">
        <v>397</v>
      </c>
    </row>
    <row r="582" spans="1:103" x14ac:dyDescent="0.25">
      <c r="A582">
        <v>584</v>
      </c>
      <c r="B582">
        <v>92</v>
      </c>
      <c r="C582" s="25" t="s">
        <v>57</v>
      </c>
      <c r="D582" s="12">
        <v>6.6999999999999993</v>
      </c>
      <c r="E582" s="14"/>
      <c r="F582" s="7" t="str">
        <f t="shared" si="86"/>
        <v>X</v>
      </c>
      <c r="G582" s="7">
        <f t="shared" si="87"/>
        <v>6.6999999999999993</v>
      </c>
      <c r="H582" s="16">
        <f t="shared" si="88"/>
        <v>6.6999999999999993</v>
      </c>
      <c r="I582" s="11" t="str">
        <f t="shared" si="89"/>
        <v>X</v>
      </c>
      <c r="J582" s="39" t="str">
        <f t="shared" si="90"/>
        <v>X</v>
      </c>
      <c r="K582" s="39" t="str">
        <f t="shared" si="96"/>
        <v>X</v>
      </c>
      <c r="L582" s="39" t="str">
        <f t="shared" si="97"/>
        <v>X</v>
      </c>
      <c r="M582" s="39" t="str">
        <f t="shared" si="91"/>
        <v>X</v>
      </c>
      <c r="N582" s="42">
        <v>1</v>
      </c>
      <c r="O582" s="8">
        <v>0</v>
      </c>
      <c r="P582" s="9">
        <v>0</v>
      </c>
      <c r="Q582" s="9">
        <v>0</v>
      </c>
      <c r="R582" s="8">
        <v>0</v>
      </c>
      <c r="S582" s="9">
        <v>0</v>
      </c>
      <c r="T582" s="9">
        <v>0</v>
      </c>
      <c r="U582" s="8">
        <v>0</v>
      </c>
      <c r="V582" s="9">
        <v>0</v>
      </c>
      <c r="W582" s="9">
        <v>0</v>
      </c>
      <c r="X582" s="9">
        <v>0</v>
      </c>
      <c r="Y582" s="8">
        <v>0</v>
      </c>
      <c r="Z582" s="9">
        <v>0</v>
      </c>
      <c r="AA582" s="8"/>
      <c r="AC582" s="8"/>
      <c r="AJ582" s="9">
        <f t="shared" si="92"/>
        <v>-1</v>
      </c>
      <c r="AK582" s="7">
        <v>4.5999999999999996</v>
      </c>
      <c r="AO582" s="8"/>
      <c r="AQ582" s="31"/>
      <c r="AT582" s="31"/>
      <c r="AU582" s="21">
        <v>2007</v>
      </c>
      <c r="AV582" s="23">
        <f t="shared" si="98"/>
        <v>3.3025473724874854</v>
      </c>
      <c r="BB582" s="18"/>
      <c r="BD582" s="54"/>
      <c r="BF582" s="18"/>
      <c r="BH582" s="18"/>
      <c r="BJ582" s="18"/>
      <c r="BK582" s="18" t="s">
        <v>55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 s="18">
        <v>0</v>
      </c>
      <c r="BS582">
        <v>0</v>
      </c>
      <c r="BT582">
        <v>0</v>
      </c>
      <c r="BU582" s="18">
        <v>1</v>
      </c>
      <c r="BV582" t="s">
        <v>397</v>
      </c>
      <c r="BW582" t="s">
        <v>397</v>
      </c>
      <c r="CB582" s="18"/>
      <c r="CD582" s="18"/>
      <c r="CE582" s="18"/>
      <c r="CH582" s="18"/>
      <c r="CJ582" s="18"/>
      <c r="CU582" s="18"/>
      <c r="CV582" t="s">
        <v>397</v>
      </c>
      <c r="CW582" t="s">
        <v>397</v>
      </c>
      <c r="CX582" t="s">
        <v>397</v>
      </c>
      <c r="CY582" s="25" t="s">
        <v>397</v>
      </c>
    </row>
    <row r="583" spans="1:103" x14ac:dyDescent="0.25">
      <c r="A583">
        <v>585</v>
      </c>
      <c r="B583">
        <v>92</v>
      </c>
      <c r="C583" s="25" t="s">
        <v>57</v>
      </c>
      <c r="D583" s="12">
        <v>0.42499999999999999</v>
      </c>
      <c r="E583" s="14"/>
      <c r="F583" s="7" t="str">
        <f t="shared" si="86"/>
        <v>X</v>
      </c>
      <c r="G583" s="7">
        <f t="shared" si="87"/>
        <v>0.42499999999999999</v>
      </c>
      <c r="H583" s="16">
        <f t="shared" si="88"/>
        <v>0.42499999999999999</v>
      </c>
      <c r="I583" s="11" t="str">
        <f t="shared" si="89"/>
        <v>X</v>
      </c>
      <c r="J583" s="39" t="str">
        <f t="shared" si="90"/>
        <v>X</v>
      </c>
      <c r="K583" s="39" t="str">
        <f t="shared" si="96"/>
        <v>X</v>
      </c>
      <c r="L583" s="39" t="str">
        <f t="shared" si="97"/>
        <v>X</v>
      </c>
      <c r="M583" s="39" t="str">
        <f t="shared" si="91"/>
        <v>X</v>
      </c>
      <c r="N583" s="42">
        <v>0</v>
      </c>
      <c r="O583" s="8">
        <v>1</v>
      </c>
      <c r="P583" s="9">
        <v>0</v>
      </c>
      <c r="Q583" s="9">
        <v>0</v>
      </c>
      <c r="R583" s="8">
        <v>0</v>
      </c>
      <c r="S583" s="9">
        <v>0</v>
      </c>
      <c r="T583" s="9">
        <v>0</v>
      </c>
      <c r="U583" s="8">
        <v>0</v>
      </c>
      <c r="V583" s="9">
        <v>0</v>
      </c>
      <c r="W583" s="9">
        <v>0</v>
      </c>
      <c r="X583" s="9">
        <v>0</v>
      </c>
      <c r="Y583" s="8">
        <v>0</v>
      </c>
      <c r="Z583" s="9">
        <v>0</v>
      </c>
      <c r="AA583" s="8"/>
      <c r="AC583" s="8"/>
      <c r="AJ583" s="9">
        <f t="shared" si="92"/>
        <v>-1</v>
      </c>
      <c r="AK583" s="7">
        <v>3.8</v>
      </c>
      <c r="AO583" s="8"/>
      <c r="AQ583" s="31"/>
      <c r="AT583" s="31"/>
      <c r="AU583" s="21">
        <v>1997</v>
      </c>
      <c r="AV583" s="23">
        <f t="shared" si="98"/>
        <v>3.3003780648707024</v>
      </c>
      <c r="BB583" s="18"/>
      <c r="BD583" s="54"/>
      <c r="BF583" s="18"/>
      <c r="BH583" s="18"/>
      <c r="BJ583" s="18"/>
      <c r="BK583" s="18" t="s">
        <v>55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 s="18">
        <v>0</v>
      </c>
      <c r="BS583">
        <v>0</v>
      </c>
      <c r="BT583">
        <v>0</v>
      </c>
      <c r="BU583" s="18">
        <v>1</v>
      </c>
      <c r="BV583" t="s">
        <v>397</v>
      </c>
      <c r="BW583" t="s">
        <v>397</v>
      </c>
      <c r="CB583" s="18"/>
      <c r="CD583" s="18"/>
      <c r="CE583" s="18"/>
      <c r="CH583" s="18"/>
      <c r="CJ583" s="18"/>
      <c r="CU583" s="18"/>
      <c r="CV583" t="s">
        <v>397</v>
      </c>
      <c r="CW583" t="s">
        <v>397</v>
      </c>
      <c r="CX583" t="s">
        <v>397</v>
      </c>
      <c r="CY583" s="25" t="s">
        <v>397</v>
      </c>
    </row>
    <row r="584" spans="1:103" x14ac:dyDescent="0.25">
      <c r="A584">
        <v>586</v>
      </c>
      <c r="B584">
        <v>92</v>
      </c>
      <c r="C584" s="25" t="s">
        <v>57</v>
      </c>
      <c r="D584" s="12">
        <v>4.0999999999999996</v>
      </c>
      <c r="E584" s="14"/>
      <c r="F584" s="7" t="str">
        <f t="shared" si="86"/>
        <v>X</v>
      </c>
      <c r="G584" s="7">
        <f t="shared" si="87"/>
        <v>4.0999999999999996</v>
      </c>
      <c r="H584" s="16">
        <f t="shared" si="88"/>
        <v>4.0999999999999996</v>
      </c>
      <c r="I584" s="11" t="str">
        <f t="shared" si="89"/>
        <v>X</v>
      </c>
      <c r="J584" s="39" t="str">
        <f t="shared" si="90"/>
        <v>X</v>
      </c>
      <c r="K584" s="39" t="str">
        <f t="shared" si="96"/>
        <v>X</v>
      </c>
      <c r="L584" s="39" t="str">
        <f t="shared" si="97"/>
        <v>X</v>
      </c>
      <c r="M584" s="39" t="str">
        <f t="shared" si="91"/>
        <v>X</v>
      </c>
      <c r="N584" s="42">
        <v>0</v>
      </c>
      <c r="O584" s="8">
        <v>1</v>
      </c>
      <c r="P584" s="9">
        <v>0</v>
      </c>
      <c r="Q584" s="9">
        <v>0</v>
      </c>
      <c r="R584" s="8">
        <v>0</v>
      </c>
      <c r="S584" s="9">
        <v>0</v>
      </c>
      <c r="T584" s="9">
        <v>0</v>
      </c>
      <c r="U584" s="8">
        <v>0</v>
      </c>
      <c r="V584" s="9">
        <v>0</v>
      </c>
      <c r="W584" s="9">
        <v>0</v>
      </c>
      <c r="X584" s="9">
        <v>0</v>
      </c>
      <c r="Y584" s="8">
        <v>0</v>
      </c>
      <c r="Z584" s="9">
        <v>0</v>
      </c>
      <c r="AA584" s="8"/>
      <c r="AC584" s="8"/>
      <c r="AJ584" s="9">
        <f t="shared" si="92"/>
        <v>-1</v>
      </c>
      <c r="AK584" s="7">
        <v>4.2</v>
      </c>
      <c r="AO584" s="8"/>
      <c r="AQ584" s="31"/>
      <c r="AT584" s="31"/>
      <c r="AU584" s="21">
        <v>2004</v>
      </c>
      <c r="AV584" s="23">
        <f t="shared" si="98"/>
        <v>3.301897717195208</v>
      </c>
      <c r="BB584" s="18"/>
      <c r="BD584" s="54"/>
      <c r="BF584" s="18"/>
      <c r="BH584" s="18"/>
      <c r="BJ584" s="18"/>
      <c r="BK584" s="18" t="s">
        <v>55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 s="18">
        <v>0</v>
      </c>
      <c r="BS584">
        <v>0</v>
      </c>
      <c r="BT584">
        <v>0</v>
      </c>
      <c r="BU584" s="18">
        <v>1</v>
      </c>
      <c r="BV584" t="s">
        <v>397</v>
      </c>
      <c r="BW584" t="s">
        <v>397</v>
      </c>
      <c r="CB584" s="18"/>
      <c r="CD584" s="18"/>
      <c r="CE584" s="18"/>
      <c r="CH584" s="18"/>
      <c r="CJ584" s="18"/>
      <c r="CU584" s="18"/>
      <c r="CV584" t="s">
        <v>397</v>
      </c>
      <c r="CW584" t="s">
        <v>397</v>
      </c>
      <c r="CX584" t="s">
        <v>397</v>
      </c>
      <c r="CY584" s="25" t="s">
        <v>397</v>
      </c>
    </row>
    <row r="585" spans="1:103" x14ac:dyDescent="0.25">
      <c r="A585">
        <v>587</v>
      </c>
      <c r="B585">
        <v>92</v>
      </c>
      <c r="C585" s="25" t="s">
        <v>57</v>
      </c>
      <c r="D585" s="12">
        <v>3.6750000000000012</v>
      </c>
      <c r="E585" s="14"/>
      <c r="F585" s="7" t="str">
        <f t="shared" si="86"/>
        <v>X</v>
      </c>
      <c r="G585" s="7">
        <f t="shared" si="87"/>
        <v>3.6750000000000012</v>
      </c>
      <c r="H585" s="16">
        <f t="shared" si="88"/>
        <v>3.6750000000000012</v>
      </c>
      <c r="I585" s="11" t="str">
        <f t="shared" si="89"/>
        <v>X</v>
      </c>
      <c r="J585" s="39" t="str">
        <f t="shared" si="90"/>
        <v>X</v>
      </c>
      <c r="K585" s="39" t="str">
        <f t="shared" si="96"/>
        <v>X</v>
      </c>
      <c r="L585" s="39" t="str">
        <f t="shared" si="97"/>
        <v>X</v>
      </c>
      <c r="M585" s="39" t="str">
        <f t="shared" si="91"/>
        <v>X</v>
      </c>
      <c r="N585" s="42">
        <v>0</v>
      </c>
      <c r="O585" s="8">
        <v>1</v>
      </c>
      <c r="P585" s="9">
        <v>0</v>
      </c>
      <c r="Q585" s="9">
        <v>0</v>
      </c>
      <c r="R585" s="8">
        <v>0</v>
      </c>
      <c r="S585" s="9">
        <v>0</v>
      </c>
      <c r="T585" s="9">
        <v>0</v>
      </c>
      <c r="U585" s="8">
        <v>0</v>
      </c>
      <c r="V585" s="9">
        <v>0</v>
      </c>
      <c r="W585" s="9">
        <v>0</v>
      </c>
      <c r="X585" s="9">
        <v>0</v>
      </c>
      <c r="Y585" s="8">
        <v>0</v>
      </c>
      <c r="Z585" s="9">
        <v>0</v>
      </c>
      <c r="AA585" s="8"/>
      <c r="AC585" s="8"/>
      <c r="AJ585" s="9">
        <f t="shared" si="92"/>
        <v>-1</v>
      </c>
      <c r="AK585" s="7">
        <v>4.5999999999999996</v>
      </c>
      <c r="AO585" s="8"/>
      <c r="AQ585" s="31"/>
      <c r="AT585" s="31"/>
      <c r="AU585" s="21">
        <v>2007</v>
      </c>
      <c r="AV585" s="23">
        <f t="shared" si="98"/>
        <v>3.3025473724874854</v>
      </c>
      <c r="BB585" s="18"/>
      <c r="BD585" s="54"/>
      <c r="BF585" s="18"/>
      <c r="BH585" s="18"/>
      <c r="BJ585" s="18"/>
      <c r="BK585" s="18" t="s">
        <v>55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 s="18">
        <v>0</v>
      </c>
      <c r="BS585">
        <v>0</v>
      </c>
      <c r="BT585">
        <v>0</v>
      </c>
      <c r="BU585" s="18">
        <v>1</v>
      </c>
      <c r="BV585" t="s">
        <v>397</v>
      </c>
      <c r="BW585" t="s">
        <v>397</v>
      </c>
      <c r="CB585" s="18"/>
      <c r="CD585" s="18"/>
      <c r="CE585" s="18"/>
      <c r="CH585" s="18"/>
      <c r="CJ585" s="18"/>
      <c r="CU585" s="18"/>
      <c r="CV585" t="s">
        <v>397</v>
      </c>
      <c r="CW585" t="s">
        <v>397</v>
      </c>
      <c r="CX585" t="s">
        <v>397</v>
      </c>
      <c r="CY585" s="25" t="s">
        <v>397</v>
      </c>
    </row>
    <row r="586" spans="1:103" x14ac:dyDescent="0.25">
      <c r="A586">
        <v>588</v>
      </c>
      <c r="B586">
        <v>92</v>
      </c>
      <c r="C586" s="25" t="s">
        <v>57</v>
      </c>
      <c r="D586" s="12">
        <v>5.8333333333333362E-2</v>
      </c>
      <c r="E586" s="14"/>
      <c r="F586" s="7" t="str">
        <f t="shared" si="86"/>
        <v>X</v>
      </c>
      <c r="G586" s="7">
        <f t="shared" si="87"/>
        <v>5.8333333333333362E-2</v>
      </c>
      <c r="H586" s="16">
        <f t="shared" si="88"/>
        <v>5.8333333333333362E-2</v>
      </c>
      <c r="I586" s="11" t="str">
        <f t="shared" si="89"/>
        <v>X</v>
      </c>
      <c r="J586" s="39" t="str">
        <f t="shared" si="90"/>
        <v>X</v>
      </c>
      <c r="K586" s="39" t="str">
        <f t="shared" si="96"/>
        <v>X</v>
      </c>
      <c r="L586" s="39" t="str">
        <f t="shared" si="97"/>
        <v>X</v>
      </c>
      <c r="M586" s="39" t="str">
        <f t="shared" si="91"/>
        <v>X</v>
      </c>
      <c r="N586" s="42">
        <v>0</v>
      </c>
      <c r="O586" s="8">
        <v>0</v>
      </c>
      <c r="P586" s="9">
        <v>1</v>
      </c>
      <c r="Q586" s="9">
        <v>0</v>
      </c>
      <c r="R586" s="8">
        <v>0</v>
      </c>
      <c r="S586" s="9">
        <v>0</v>
      </c>
      <c r="T586" s="9">
        <v>0</v>
      </c>
      <c r="U586" s="8">
        <v>0</v>
      </c>
      <c r="V586" s="9">
        <v>0</v>
      </c>
      <c r="W586" s="9">
        <v>0</v>
      </c>
      <c r="X586" s="9">
        <v>0</v>
      </c>
      <c r="Y586" s="8">
        <v>0</v>
      </c>
      <c r="Z586" s="9">
        <v>0</v>
      </c>
      <c r="AA586" s="8"/>
      <c r="AC586" s="8"/>
      <c r="AJ586" s="9">
        <f t="shared" si="92"/>
        <v>-1</v>
      </c>
      <c r="AK586" s="7">
        <v>3.8</v>
      </c>
      <c r="AO586" s="8"/>
      <c r="AQ586" s="31"/>
      <c r="AT586" s="31"/>
      <c r="AU586" s="21">
        <v>1997</v>
      </c>
      <c r="AV586" s="23">
        <f t="shared" si="98"/>
        <v>3.3003780648707024</v>
      </c>
      <c r="BB586" s="18"/>
      <c r="BD586" s="54"/>
      <c r="BF586" s="18"/>
      <c r="BH586" s="18"/>
      <c r="BJ586" s="18"/>
      <c r="BK586" s="18" t="s">
        <v>55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 s="18">
        <v>0</v>
      </c>
      <c r="BS586">
        <v>0</v>
      </c>
      <c r="BT586">
        <v>0</v>
      </c>
      <c r="BU586" s="18">
        <v>1</v>
      </c>
      <c r="BV586" t="s">
        <v>397</v>
      </c>
      <c r="BW586" t="s">
        <v>397</v>
      </c>
      <c r="CB586" s="18"/>
      <c r="CD586" s="18"/>
      <c r="CE586" s="18"/>
      <c r="CH586" s="18"/>
      <c r="CJ586" s="18"/>
      <c r="CU586" s="18"/>
      <c r="CV586" t="s">
        <v>397</v>
      </c>
      <c r="CW586" t="s">
        <v>397</v>
      </c>
      <c r="CX586" t="s">
        <v>397</v>
      </c>
      <c r="CY586" s="25" t="s">
        <v>397</v>
      </c>
    </row>
    <row r="587" spans="1:103" x14ac:dyDescent="0.25">
      <c r="A587">
        <v>589</v>
      </c>
      <c r="B587">
        <v>92</v>
      </c>
      <c r="C587" s="25" t="s">
        <v>57</v>
      </c>
      <c r="D587" s="12">
        <v>-0.19999999999999971</v>
      </c>
      <c r="E587" s="14"/>
      <c r="F587" s="7" t="str">
        <f t="shared" si="86"/>
        <v>X</v>
      </c>
      <c r="G587" s="7">
        <f t="shared" si="87"/>
        <v>-0.19999999999999971</v>
      </c>
      <c r="H587" s="16">
        <f t="shared" si="88"/>
        <v>-0.19999999999999971</v>
      </c>
      <c r="I587" s="11" t="str">
        <f t="shared" si="89"/>
        <v>X</v>
      </c>
      <c r="J587" s="39" t="str">
        <f t="shared" si="90"/>
        <v>X</v>
      </c>
      <c r="K587" s="39" t="str">
        <f t="shared" si="96"/>
        <v>X</v>
      </c>
      <c r="L587" s="39" t="str">
        <f t="shared" si="97"/>
        <v>X</v>
      </c>
      <c r="M587" s="39" t="str">
        <f t="shared" si="91"/>
        <v>X</v>
      </c>
      <c r="N587" s="42">
        <v>0</v>
      </c>
      <c r="O587" s="8">
        <v>0</v>
      </c>
      <c r="P587" s="9">
        <v>1</v>
      </c>
      <c r="Q587" s="9">
        <v>0</v>
      </c>
      <c r="R587" s="8">
        <v>0</v>
      </c>
      <c r="S587" s="9">
        <v>0</v>
      </c>
      <c r="T587" s="9">
        <v>0</v>
      </c>
      <c r="U587" s="8">
        <v>0</v>
      </c>
      <c r="V587" s="9">
        <v>0</v>
      </c>
      <c r="W587" s="9">
        <v>0</v>
      </c>
      <c r="X587" s="9">
        <v>0</v>
      </c>
      <c r="Y587" s="8">
        <v>0</v>
      </c>
      <c r="Z587" s="9">
        <v>0</v>
      </c>
      <c r="AA587" s="8"/>
      <c r="AC587" s="8"/>
      <c r="AJ587" s="9">
        <f t="shared" si="92"/>
        <v>-1</v>
      </c>
      <c r="AK587" s="7">
        <v>4.2</v>
      </c>
      <c r="AO587" s="8"/>
      <c r="AQ587" s="31"/>
      <c r="AT587" s="31"/>
      <c r="AU587" s="21">
        <v>2004</v>
      </c>
      <c r="AV587" s="23">
        <f t="shared" si="98"/>
        <v>3.301897717195208</v>
      </c>
      <c r="BB587" s="18"/>
      <c r="BD587" s="54"/>
      <c r="BF587" s="18"/>
      <c r="BH587" s="18"/>
      <c r="BJ587" s="18"/>
      <c r="BK587" s="18" t="s">
        <v>55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 s="18">
        <v>0</v>
      </c>
      <c r="BS587">
        <v>0</v>
      </c>
      <c r="BT587">
        <v>0</v>
      </c>
      <c r="BU587" s="18">
        <v>1</v>
      </c>
      <c r="BV587" t="s">
        <v>397</v>
      </c>
      <c r="BW587" t="s">
        <v>397</v>
      </c>
      <c r="CB587" s="18"/>
      <c r="CD587" s="18"/>
      <c r="CE587" s="18"/>
      <c r="CH587" s="18"/>
      <c r="CJ587" s="18"/>
      <c r="CU587" s="18"/>
      <c r="CV587" t="s">
        <v>397</v>
      </c>
      <c r="CW587" t="s">
        <v>397</v>
      </c>
      <c r="CX587" t="s">
        <v>397</v>
      </c>
      <c r="CY587" s="25" t="s">
        <v>397</v>
      </c>
    </row>
    <row r="588" spans="1:103" x14ac:dyDescent="0.25">
      <c r="A588">
        <v>590</v>
      </c>
      <c r="B588">
        <v>92</v>
      </c>
      <c r="C588" s="25" t="s">
        <v>57</v>
      </c>
      <c r="D588" s="12">
        <v>-1.666666666666668E-2</v>
      </c>
      <c r="E588" s="14"/>
      <c r="F588" s="7" t="str">
        <f t="shared" si="86"/>
        <v>X</v>
      </c>
      <c r="G588" s="7">
        <f t="shared" si="87"/>
        <v>-1.666666666666668E-2</v>
      </c>
      <c r="H588" s="16">
        <f t="shared" si="88"/>
        <v>-1.666666666666668E-2</v>
      </c>
      <c r="I588" s="11" t="str">
        <f t="shared" si="89"/>
        <v>X</v>
      </c>
      <c r="J588" s="39" t="str">
        <f t="shared" si="90"/>
        <v>X</v>
      </c>
      <c r="K588" s="39" t="str">
        <f t="shared" si="96"/>
        <v>X</v>
      </c>
      <c r="L588" s="39" t="str">
        <f t="shared" si="97"/>
        <v>X</v>
      </c>
      <c r="M588" s="39" t="str">
        <f t="shared" si="91"/>
        <v>X</v>
      </c>
      <c r="N588" s="42">
        <v>0</v>
      </c>
      <c r="O588" s="8">
        <v>0</v>
      </c>
      <c r="P588" s="9">
        <v>1</v>
      </c>
      <c r="Q588" s="9">
        <v>0</v>
      </c>
      <c r="R588" s="8">
        <v>0</v>
      </c>
      <c r="S588" s="9">
        <v>0</v>
      </c>
      <c r="T588" s="9">
        <v>0</v>
      </c>
      <c r="U588" s="8">
        <v>0</v>
      </c>
      <c r="V588" s="9">
        <v>0</v>
      </c>
      <c r="W588" s="9">
        <v>0</v>
      </c>
      <c r="X588" s="9">
        <v>0</v>
      </c>
      <c r="Y588" s="8">
        <v>0</v>
      </c>
      <c r="Z588" s="9">
        <v>0</v>
      </c>
      <c r="AA588" s="8"/>
      <c r="AC588" s="8"/>
      <c r="AJ588" s="9">
        <f t="shared" si="92"/>
        <v>-1</v>
      </c>
      <c r="AK588" s="7">
        <v>4.5999999999999996</v>
      </c>
      <c r="AO588" s="8"/>
      <c r="AQ588" s="31"/>
      <c r="AT588" s="31"/>
      <c r="AU588" s="21">
        <v>2007</v>
      </c>
      <c r="AV588" s="23">
        <f t="shared" si="98"/>
        <v>3.3025473724874854</v>
      </c>
      <c r="BB588" s="18"/>
      <c r="BD588" s="54"/>
      <c r="BF588" s="18"/>
      <c r="BH588" s="18"/>
      <c r="BJ588" s="18"/>
      <c r="BK588" s="18" t="s">
        <v>55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 s="18">
        <v>0</v>
      </c>
      <c r="BS588">
        <v>0</v>
      </c>
      <c r="BT588">
        <v>0</v>
      </c>
      <c r="BU588" s="18">
        <v>1</v>
      </c>
      <c r="BV588" t="s">
        <v>397</v>
      </c>
      <c r="BW588" t="s">
        <v>397</v>
      </c>
      <c r="CB588" s="18"/>
      <c r="CD588" s="18"/>
      <c r="CE588" s="18"/>
      <c r="CH588" s="18"/>
      <c r="CJ588" s="18"/>
      <c r="CU588" s="18"/>
      <c r="CV588" t="s">
        <v>397</v>
      </c>
      <c r="CW588" t="s">
        <v>397</v>
      </c>
      <c r="CX588" t="s">
        <v>397</v>
      </c>
      <c r="CY588" s="25" t="s">
        <v>397</v>
      </c>
    </row>
    <row r="589" spans="1:103" x14ac:dyDescent="0.25">
      <c r="A589">
        <v>591</v>
      </c>
      <c r="B589">
        <v>92</v>
      </c>
      <c r="C589" s="25" t="s">
        <v>57</v>
      </c>
      <c r="D589" s="12">
        <v>0.67499999999999993</v>
      </c>
      <c r="E589" s="14"/>
      <c r="F589" s="7" t="str">
        <f t="shared" si="86"/>
        <v>X</v>
      </c>
      <c r="G589" s="7">
        <f t="shared" si="87"/>
        <v>0.67499999999999993</v>
      </c>
      <c r="H589" s="16">
        <f t="shared" si="88"/>
        <v>0.67499999999999993</v>
      </c>
      <c r="I589" s="11" t="str">
        <f t="shared" si="89"/>
        <v>X</v>
      </c>
      <c r="J589" s="39" t="str">
        <f t="shared" si="90"/>
        <v>X</v>
      </c>
      <c r="K589" s="39" t="str">
        <f t="shared" si="96"/>
        <v>X</v>
      </c>
      <c r="L589" s="39" t="str">
        <f t="shared" si="97"/>
        <v>X</v>
      </c>
      <c r="M589" s="39" t="str">
        <f t="shared" si="91"/>
        <v>X</v>
      </c>
      <c r="N589" s="42">
        <v>0</v>
      </c>
      <c r="O589" s="8">
        <v>0</v>
      </c>
      <c r="P589" s="9">
        <v>0</v>
      </c>
      <c r="Q589" s="9">
        <v>1</v>
      </c>
      <c r="R589" s="8">
        <v>0</v>
      </c>
      <c r="S589" s="9">
        <v>0</v>
      </c>
      <c r="T589" s="9">
        <v>0</v>
      </c>
      <c r="U589" s="8">
        <v>0</v>
      </c>
      <c r="V589" s="9">
        <v>0</v>
      </c>
      <c r="W589" s="9">
        <v>0</v>
      </c>
      <c r="X589" s="9">
        <v>0</v>
      </c>
      <c r="Y589" s="8">
        <v>0</v>
      </c>
      <c r="Z589" s="9">
        <v>0</v>
      </c>
      <c r="AA589" s="8"/>
      <c r="AC589" s="8"/>
      <c r="AJ589" s="9">
        <f t="shared" si="92"/>
        <v>-1</v>
      </c>
      <c r="AK589" s="7">
        <v>3.8</v>
      </c>
      <c r="AO589" s="8"/>
      <c r="AQ589" s="31"/>
      <c r="AT589" s="31"/>
      <c r="AU589" s="21">
        <v>1997</v>
      </c>
      <c r="AV589" s="23">
        <f t="shared" si="98"/>
        <v>3.3003780648707024</v>
      </c>
      <c r="BB589" s="18"/>
      <c r="BD589" s="54"/>
      <c r="BF589" s="18"/>
      <c r="BH589" s="18"/>
      <c r="BJ589" s="18"/>
      <c r="BK589" s="18" t="s">
        <v>55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 s="18">
        <v>0</v>
      </c>
      <c r="BS589">
        <v>0</v>
      </c>
      <c r="BT589">
        <v>0</v>
      </c>
      <c r="BU589" s="18">
        <v>1</v>
      </c>
      <c r="BV589" t="s">
        <v>397</v>
      </c>
      <c r="BW589" t="s">
        <v>397</v>
      </c>
      <c r="CB589" s="18"/>
      <c r="CD589" s="18"/>
      <c r="CE589" s="18"/>
      <c r="CH589" s="18"/>
      <c r="CJ589" s="18"/>
      <c r="CU589" s="18"/>
      <c r="CV589" t="s">
        <v>397</v>
      </c>
      <c r="CW589" t="s">
        <v>397</v>
      </c>
      <c r="CX589" t="s">
        <v>397</v>
      </c>
      <c r="CY589" s="25" t="s">
        <v>397</v>
      </c>
    </row>
    <row r="590" spans="1:103" x14ac:dyDescent="0.25">
      <c r="A590">
        <v>592</v>
      </c>
      <c r="B590">
        <v>92</v>
      </c>
      <c r="C590" s="25" t="s">
        <v>57</v>
      </c>
      <c r="D590" s="12">
        <v>1.625</v>
      </c>
      <c r="E590" s="14"/>
      <c r="F590" s="7" t="str">
        <f t="shared" si="86"/>
        <v>X</v>
      </c>
      <c r="G590" s="7">
        <f t="shared" si="87"/>
        <v>1.625</v>
      </c>
      <c r="H590" s="16">
        <f t="shared" si="88"/>
        <v>1.625</v>
      </c>
      <c r="I590" s="11" t="str">
        <f t="shared" si="89"/>
        <v>X</v>
      </c>
      <c r="J590" s="39" t="str">
        <f t="shared" si="90"/>
        <v>X</v>
      </c>
      <c r="K590" s="39" t="str">
        <f t="shared" si="96"/>
        <v>X</v>
      </c>
      <c r="L590" s="39" t="str">
        <f t="shared" si="97"/>
        <v>X</v>
      </c>
      <c r="M590" s="39" t="str">
        <f t="shared" si="91"/>
        <v>X</v>
      </c>
      <c r="N590" s="42">
        <v>0</v>
      </c>
      <c r="O590" s="8">
        <v>0</v>
      </c>
      <c r="P590" s="9">
        <v>0</v>
      </c>
      <c r="Q590" s="9">
        <v>1</v>
      </c>
      <c r="R590" s="8">
        <v>0</v>
      </c>
      <c r="S590" s="9">
        <v>0</v>
      </c>
      <c r="T590" s="9">
        <v>0</v>
      </c>
      <c r="U590" s="8">
        <v>0</v>
      </c>
      <c r="V590" s="9">
        <v>0</v>
      </c>
      <c r="W590" s="9">
        <v>0</v>
      </c>
      <c r="X590" s="9">
        <v>0</v>
      </c>
      <c r="Y590" s="8">
        <v>0</v>
      </c>
      <c r="Z590" s="9">
        <v>0</v>
      </c>
      <c r="AA590" s="8"/>
      <c r="AC590" s="8"/>
      <c r="AJ590" s="9">
        <f t="shared" si="92"/>
        <v>-1</v>
      </c>
      <c r="AK590" s="7">
        <v>4.2</v>
      </c>
      <c r="AO590" s="8"/>
      <c r="AQ590" s="31"/>
      <c r="AT590" s="31"/>
      <c r="AU590" s="21">
        <v>2004</v>
      </c>
      <c r="AV590" s="23">
        <f t="shared" si="98"/>
        <v>3.301897717195208</v>
      </c>
      <c r="BB590" s="18"/>
      <c r="BD590" s="54"/>
      <c r="BF590" s="18"/>
      <c r="BH590" s="18"/>
      <c r="BJ590" s="18"/>
      <c r="BK590" s="18" t="s">
        <v>55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 s="18">
        <v>0</v>
      </c>
      <c r="BS590">
        <v>0</v>
      </c>
      <c r="BT590">
        <v>0</v>
      </c>
      <c r="BU590" s="18">
        <v>1</v>
      </c>
      <c r="BV590" t="s">
        <v>397</v>
      </c>
      <c r="BW590" t="s">
        <v>397</v>
      </c>
      <c r="CB590" s="18"/>
      <c r="CD590" s="18"/>
      <c r="CE590" s="18"/>
      <c r="CH590" s="18"/>
      <c r="CJ590" s="18"/>
      <c r="CU590" s="18"/>
      <c r="CV590" t="s">
        <v>397</v>
      </c>
      <c r="CW590" t="s">
        <v>397</v>
      </c>
      <c r="CX590" t="s">
        <v>397</v>
      </c>
      <c r="CY590" s="25" t="s">
        <v>397</v>
      </c>
    </row>
    <row r="591" spans="1:103" x14ac:dyDescent="0.25">
      <c r="A591">
        <v>593</v>
      </c>
      <c r="B591">
        <v>92</v>
      </c>
      <c r="C591" s="25" t="s">
        <v>57</v>
      </c>
      <c r="D591" s="12">
        <v>1.1000000000000001</v>
      </c>
      <c r="E591" s="14"/>
      <c r="F591" s="7" t="str">
        <f t="shared" ref="F591:F654" si="99">IFERROR(D591/E591, "X")</f>
        <v>X</v>
      </c>
      <c r="G591" s="7">
        <f t="shared" ref="G591:G654" si="100">D591-E591</f>
        <v>1.1000000000000001</v>
      </c>
      <c r="H591" s="16">
        <f t="shared" ref="H591:H654" si="101">D591+E591</f>
        <v>1.1000000000000001</v>
      </c>
      <c r="I591" s="11" t="str">
        <f t="shared" ref="I591:I654" si="102">IFERROR(F591/SQRT(F591^2+AJ591), "X")</f>
        <v>X</v>
      </c>
      <c r="J591" s="39" t="str">
        <f t="shared" ref="J591:J654" si="103">IFERROR(SQRT((1-I591^2)/AJ591), "X")</f>
        <v>X</v>
      </c>
      <c r="K591" s="39" t="str">
        <f t="shared" si="96"/>
        <v>X</v>
      </c>
      <c r="L591" s="39" t="str">
        <f t="shared" si="97"/>
        <v>X</v>
      </c>
      <c r="M591" s="39" t="str">
        <f t="shared" ref="M591:M654" si="104">IFERROR(I591+J591, "X")</f>
        <v>X</v>
      </c>
      <c r="N591" s="42">
        <v>0</v>
      </c>
      <c r="O591" s="8">
        <v>0</v>
      </c>
      <c r="P591" s="9">
        <v>0</v>
      </c>
      <c r="Q591" s="9">
        <v>1</v>
      </c>
      <c r="R591" s="8">
        <v>0</v>
      </c>
      <c r="S591" s="9">
        <v>0</v>
      </c>
      <c r="T591" s="9">
        <v>0</v>
      </c>
      <c r="U591" s="8">
        <v>0</v>
      </c>
      <c r="V591" s="9">
        <v>0</v>
      </c>
      <c r="W591" s="9">
        <v>0</v>
      </c>
      <c r="X591" s="9">
        <v>0</v>
      </c>
      <c r="Y591" s="8">
        <v>0</v>
      </c>
      <c r="Z591" s="9">
        <v>0</v>
      </c>
      <c r="AA591" s="8"/>
      <c r="AC591" s="8"/>
      <c r="AJ591" s="9">
        <f t="shared" ref="AJ591:AJ654" si="105">IFERROR(AH591-AI591-1, "X")</f>
        <v>-1</v>
      </c>
      <c r="AK591" s="7">
        <v>4.5999999999999996</v>
      </c>
      <c r="AO591" s="8"/>
      <c r="AQ591" s="31"/>
      <c r="AT591" s="31"/>
      <c r="AU591" s="21">
        <v>2007</v>
      </c>
      <c r="AV591" s="23">
        <f t="shared" si="98"/>
        <v>3.3025473724874854</v>
      </c>
      <c r="BB591" s="18"/>
      <c r="BD591" s="54"/>
      <c r="BF591" s="18"/>
      <c r="BH591" s="18"/>
      <c r="BJ591" s="18"/>
      <c r="BK591" s="18" t="s">
        <v>55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 s="18">
        <v>0</v>
      </c>
      <c r="BS591">
        <v>0</v>
      </c>
      <c r="BT591">
        <v>0</v>
      </c>
      <c r="BU591" s="18">
        <v>1</v>
      </c>
      <c r="BV591" t="s">
        <v>397</v>
      </c>
      <c r="BW591" t="s">
        <v>397</v>
      </c>
      <c r="CB591" s="18"/>
      <c r="CD591" s="18"/>
      <c r="CE591" s="18"/>
      <c r="CH591" s="18"/>
      <c r="CJ591" s="18"/>
      <c r="CU591" s="18"/>
      <c r="CV591" t="s">
        <v>397</v>
      </c>
      <c r="CW591" t="s">
        <v>397</v>
      </c>
      <c r="CX591" t="s">
        <v>397</v>
      </c>
      <c r="CY591" s="25" t="s">
        <v>397</v>
      </c>
    </row>
    <row r="592" spans="1:103" x14ac:dyDescent="0.25">
      <c r="A592">
        <v>594</v>
      </c>
      <c r="B592">
        <v>92</v>
      </c>
      <c r="C592" s="25" t="s">
        <v>57</v>
      </c>
      <c r="D592" s="12">
        <v>3.3</v>
      </c>
      <c r="E592" s="14"/>
      <c r="F592" s="7" t="str">
        <f t="shared" si="99"/>
        <v>X</v>
      </c>
      <c r="G592" s="7">
        <f t="shared" si="100"/>
        <v>3.3</v>
      </c>
      <c r="H592" s="16">
        <f t="shared" si="101"/>
        <v>3.3</v>
      </c>
      <c r="I592" s="11" t="str">
        <f t="shared" si="102"/>
        <v>X</v>
      </c>
      <c r="J592" s="39" t="str">
        <f t="shared" si="103"/>
        <v>X</v>
      </c>
      <c r="K592" s="39" t="str">
        <f t="shared" si="96"/>
        <v>X</v>
      </c>
      <c r="L592" s="39" t="str">
        <f t="shared" si="97"/>
        <v>X</v>
      </c>
      <c r="M592" s="39" t="str">
        <f t="shared" si="104"/>
        <v>X</v>
      </c>
      <c r="N592" s="42">
        <v>0</v>
      </c>
      <c r="O592" s="8">
        <v>0</v>
      </c>
      <c r="P592" s="9">
        <v>0</v>
      </c>
      <c r="Q592" s="9">
        <v>0</v>
      </c>
      <c r="R592" s="8">
        <v>0</v>
      </c>
      <c r="S592" s="9">
        <v>0</v>
      </c>
      <c r="T592" s="9">
        <v>0</v>
      </c>
      <c r="U592" s="8">
        <v>1</v>
      </c>
      <c r="V592" s="9">
        <v>0</v>
      </c>
      <c r="W592" s="9">
        <v>0</v>
      </c>
      <c r="X592" s="9">
        <v>0</v>
      </c>
      <c r="Y592" s="8">
        <v>0</v>
      </c>
      <c r="Z592" s="9">
        <v>0</v>
      </c>
      <c r="AA592" s="8"/>
      <c r="AC592" s="8"/>
      <c r="AJ592" s="9">
        <f t="shared" si="105"/>
        <v>-1</v>
      </c>
      <c r="AK592" s="7">
        <v>3.8</v>
      </c>
      <c r="AO592" s="8"/>
      <c r="AQ592" s="31"/>
      <c r="AT592" s="31"/>
      <c r="AU592" s="21">
        <v>1997</v>
      </c>
      <c r="AV592" s="23">
        <f t="shared" si="98"/>
        <v>3.3003780648707024</v>
      </c>
      <c r="BB592" s="18"/>
      <c r="BD592" s="54"/>
      <c r="BF592" s="18"/>
      <c r="BH592" s="18"/>
      <c r="BJ592" s="18"/>
      <c r="BK592" s="18" t="s">
        <v>55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 s="18">
        <v>0</v>
      </c>
      <c r="BS592">
        <v>0</v>
      </c>
      <c r="BT592">
        <v>0</v>
      </c>
      <c r="BU592" s="18">
        <v>1</v>
      </c>
      <c r="BV592" t="s">
        <v>397</v>
      </c>
      <c r="BW592" t="s">
        <v>397</v>
      </c>
      <c r="CB592" s="18"/>
      <c r="CD592" s="18"/>
      <c r="CE592" s="18"/>
      <c r="CH592" s="18"/>
      <c r="CJ592" s="18"/>
      <c r="CU592" s="18"/>
      <c r="CV592" t="s">
        <v>397</v>
      </c>
      <c r="CW592" t="s">
        <v>397</v>
      </c>
      <c r="CX592" t="s">
        <v>397</v>
      </c>
      <c r="CY592" s="25" t="s">
        <v>397</v>
      </c>
    </row>
    <row r="593" spans="1:103" x14ac:dyDescent="0.25">
      <c r="A593">
        <v>595</v>
      </c>
      <c r="B593">
        <v>92</v>
      </c>
      <c r="C593" s="25" t="s">
        <v>57</v>
      </c>
      <c r="D593" s="12">
        <v>7.2</v>
      </c>
      <c r="E593" s="14"/>
      <c r="F593" s="7" t="str">
        <f t="shared" si="99"/>
        <v>X</v>
      </c>
      <c r="G593" s="7">
        <f t="shared" si="100"/>
        <v>7.2</v>
      </c>
      <c r="H593" s="16">
        <f t="shared" si="101"/>
        <v>7.2</v>
      </c>
      <c r="I593" s="11" t="str">
        <f t="shared" si="102"/>
        <v>X</v>
      </c>
      <c r="J593" s="39" t="str">
        <f t="shared" si="103"/>
        <v>X</v>
      </c>
      <c r="K593" s="39" t="str">
        <f t="shared" si="96"/>
        <v>X</v>
      </c>
      <c r="L593" s="39" t="str">
        <f t="shared" si="97"/>
        <v>X</v>
      </c>
      <c r="M593" s="39" t="str">
        <f t="shared" si="104"/>
        <v>X</v>
      </c>
      <c r="N593" s="42">
        <v>0</v>
      </c>
      <c r="O593" s="8">
        <v>0</v>
      </c>
      <c r="P593" s="9">
        <v>0</v>
      </c>
      <c r="Q593" s="9">
        <v>0</v>
      </c>
      <c r="R593" s="8">
        <v>0</v>
      </c>
      <c r="S593" s="9">
        <v>0</v>
      </c>
      <c r="T593" s="9">
        <v>0</v>
      </c>
      <c r="U593" s="8">
        <v>1</v>
      </c>
      <c r="V593" s="9">
        <v>0</v>
      </c>
      <c r="W593" s="9">
        <v>0</v>
      </c>
      <c r="X593" s="9">
        <v>0</v>
      </c>
      <c r="Y593" s="8">
        <v>0</v>
      </c>
      <c r="Z593" s="9">
        <v>0</v>
      </c>
      <c r="AA593" s="8"/>
      <c r="AC593" s="8"/>
      <c r="AJ593" s="9">
        <f t="shared" si="105"/>
        <v>-1</v>
      </c>
      <c r="AK593" s="7">
        <v>4.2</v>
      </c>
      <c r="AO593" s="8"/>
      <c r="AQ593" s="31"/>
      <c r="AT593" s="31"/>
      <c r="AU593" s="21">
        <v>2004</v>
      </c>
      <c r="AV593" s="23">
        <f t="shared" si="98"/>
        <v>3.301897717195208</v>
      </c>
      <c r="BB593" s="18"/>
      <c r="BD593" s="54"/>
      <c r="BF593" s="18"/>
      <c r="BH593" s="18"/>
      <c r="BJ593" s="18"/>
      <c r="BK593" s="18" t="s">
        <v>55</v>
      </c>
      <c r="BL593">
        <v>0</v>
      </c>
      <c r="BM593">
        <v>1</v>
      </c>
      <c r="BN593">
        <v>0</v>
      </c>
      <c r="BO593">
        <v>0</v>
      </c>
      <c r="BP593">
        <v>0</v>
      </c>
      <c r="BQ593">
        <v>0</v>
      </c>
      <c r="BR593" s="18">
        <v>0</v>
      </c>
      <c r="BS593">
        <v>0</v>
      </c>
      <c r="BT593">
        <v>0</v>
      </c>
      <c r="BU593" s="18">
        <v>1</v>
      </c>
      <c r="BV593" t="s">
        <v>397</v>
      </c>
      <c r="BW593" t="s">
        <v>397</v>
      </c>
      <c r="CB593" s="18"/>
      <c r="CD593" s="18"/>
      <c r="CE593" s="18"/>
      <c r="CH593" s="18"/>
      <c r="CJ593" s="18"/>
      <c r="CU593" s="18"/>
      <c r="CV593" t="s">
        <v>397</v>
      </c>
      <c r="CW593" t="s">
        <v>397</v>
      </c>
      <c r="CX593" t="s">
        <v>397</v>
      </c>
      <c r="CY593" s="25" t="s">
        <v>397</v>
      </c>
    </row>
    <row r="594" spans="1:103" x14ac:dyDescent="0.25">
      <c r="A594">
        <v>596</v>
      </c>
      <c r="B594">
        <v>92</v>
      </c>
      <c r="C594" s="25" t="s">
        <v>57</v>
      </c>
      <c r="D594" s="12">
        <v>6.6</v>
      </c>
      <c r="E594" s="14"/>
      <c r="F594" s="7" t="str">
        <f t="shared" si="99"/>
        <v>X</v>
      </c>
      <c r="G594" s="7">
        <f t="shared" si="100"/>
        <v>6.6</v>
      </c>
      <c r="H594" s="16">
        <f t="shared" si="101"/>
        <v>6.6</v>
      </c>
      <c r="I594" s="11" t="str">
        <f t="shared" si="102"/>
        <v>X</v>
      </c>
      <c r="J594" s="39" t="str">
        <f t="shared" si="103"/>
        <v>X</v>
      </c>
      <c r="K594" s="39" t="str">
        <f t="shared" si="96"/>
        <v>X</v>
      </c>
      <c r="L594" s="39" t="str">
        <f t="shared" si="97"/>
        <v>X</v>
      </c>
      <c r="M594" s="39" t="str">
        <f t="shared" si="104"/>
        <v>X</v>
      </c>
      <c r="N594" s="42">
        <v>0</v>
      </c>
      <c r="O594" s="8">
        <v>0</v>
      </c>
      <c r="P594" s="9">
        <v>0</v>
      </c>
      <c r="Q594" s="9">
        <v>0</v>
      </c>
      <c r="R594" s="8">
        <v>0</v>
      </c>
      <c r="S594" s="9">
        <v>0</v>
      </c>
      <c r="T594" s="9">
        <v>0</v>
      </c>
      <c r="U594" s="8">
        <v>1</v>
      </c>
      <c r="V594" s="9">
        <v>0</v>
      </c>
      <c r="W594" s="9">
        <v>0</v>
      </c>
      <c r="X594" s="9">
        <v>0</v>
      </c>
      <c r="Y594" s="8">
        <v>0</v>
      </c>
      <c r="Z594" s="9">
        <v>0</v>
      </c>
      <c r="AA594" s="8"/>
      <c r="AC594" s="8"/>
      <c r="AJ594" s="9">
        <f t="shared" si="105"/>
        <v>-1</v>
      </c>
      <c r="AK594" s="7">
        <v>4.5999999999999996</v>
      </c>
      <c r="AO594" s="8"/>
      <c r="AQ594" s="31"/>
      <c r="AT594" s="31"/>
      <c r="AU594" s="21">
        <v>2007</v>
      </c>
      <c r="AV594" s="23">
        <f t="shared" si="98"/>
        <v>3.3025473724874854</v>
      </c>
      <c r="BB594" s="18"/>
      <c r="BD594" s="54"/>
      <c r="BF594" s="18"/>
      <c r="BH594" s="18"/>
      <c r="BJ594" s="18"/>
      <c r="BK594" s="18" t="s">
        <v>55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 s="18">
        <v>0</v>
      </c>
      <c r="BS594">
        <v>0</v>
      </c>
      <c r="BT594">
        <v>0</v>
      </c>
      <c r="BU594" s="18">
        <v>1</v>
      </c>
      <c r="BV594" t="s">
        <v>397</v>
      </c>
      <c r="BW594" t="s">
        <v>397</v>
      </c>
      <c r="CB594" s="18"/>
      <c r="CD594" s="18"/>
      <c r="CE594" s="18"/>
      <c r="CH594" s="18"/>
      <c r="CJ594" s="18"/>
      <c r="CU594" s="18"/>
      <c r="CV594" t="s">
        <v>397</v>
      </c>
      <c r="CW594" t="s">
        <v>397</v>
      </c>
      <c r="CX594" t="s">
        <v>397</v>
      </c>
      <c r="CY594" s="25" t="s">
        <v>397</v>
      </c>
    </row>
    <row r="595" spans="1:103" x14ac:dyDescent="0.25">
      <c r="A595">
        <v>597</v>
      </c>
      <c r="B595">
        <v>92</v>
      </c>
      <c r="C595" s="25" t="s">
        <v>57</v>
      </c>
      <c r="D595" s="12">
        <v>1.7</v>
      </c>
      <c r="E595" s="14"/>
      <c r="F595" s="7" t="str">
        <f t="shared" si="99"/>
        <v>X</v>
      </c>
      <c r="G595" s="7">
        <f t="shared" si="100"/>
        <v>1.7</v>
      </c>
      <c r="H595" s="16">
        <f t="shared" si="101"/>
        <v>1.7</v>
      </c>
      <c r="I595" s="11" t="str">
        <f t="shared" si="102"/>
        <v>X</v>
      </c>
      <c r="J595" s="39" t="str">
        <f t="shared" si="103"/>
        <v>X</v>
      </c>
      <c r="K595" s="39" t="str">
        <f t="shared" si="96"/>
        <v>X</v>
      </c>
      <c r="L595" s="39" t="str">
        <f t="shared" si="97"/>
        <v>X</v>
      </c>
      <c r="M595" s="39" t="str">
        <f t="shared" si="104"/>
        <v>X</v>
      </c>
      <c r="N595" s="42">
        <v>0</v>
      </c>
      <c r="O595" s="8">
        <v>0</v>
      </c>
      <c r="P595" s="9">
        <v>0</v>
      </c>
      <c r="Q595" s="9">
        <v>0</v>
      </c>
      <c r="R595" s="8">
        <v>0</v>
      </c>
      <c r="S595" s="9">
        <v>0</v>
      </c>
      <c r="T595" s="9">
        <v>0</v>
      </c>
      <c r="U595" s="8">
        <v>0</v>
      </c>
      <c r="V595" s="9">
        <v>1</v>
      </c>
      <c r="W595" s="9">
        <v>0</v>
      </c>
      <c r="X595" s="9">
        <v>0</v>
      </c>
      <c r="Y595" s="8">
        <v>0</v>
      </c>
      <c r="Z595" s="9">
        <v>0</v>
      </c>
      <c r="AA595" s="8"/>
      <c r="AC595" s="8"/>
      <c r="AJ595" s="9">
        <f t="shared" si="105"/>
        <v>-1</v>
      </c>
      <c r="AK595" s="7">
        <v>3.8</v>
      </c>
      <c r="AO595" s="8"/>
      <c r="AQ595" s="31"/>
      <c r="AT595" s="31"/>
      <c r="AU595" s="21">
        <v>1997</v>
      </c>
      <c r="AV595" s="23">
        <f t="shared" si="98"/>
        <v>3.3003780648707024</v>
      </c>
      <c r="BB595" s="18"/>
      <c r="BD595" s="54"/>
      <c r="BF595" s="18"/>
      <c r="BH595" s="18"/>
      <c r="BJ595" s="18"/>
      <c r="BK595" s="18" t="s">
        <v>55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 s="18">
        <v>0</v>
      </c>
      <c r="BS595">
        <v>0</v>
      </c>
      <c r="BT595">
        <v>0</v>
      </c>
      <c r="BU595" s="18">
        <v>1</v>
      </c>
      <c r="BV595" t="s">
        <v>397</v>
      </c>
      <c r="BW595" t="s">
        <v>397</v>
      </c>
      <c r="CB595" s="18"/>
      <c r="CD595" s="18"/>
      <c r="CE595" s="18"/>
      <c r="CH595" s="18"/>
      <c r="CJ595" s="18"/>
      <c r="CU595" s="18"/>
      <c r="CV595" t="s">
        <v>397</v>
      </c>
      <c r="CW595" t="s">
        <v>397</v>
      </c>
      <c r="CX595" t="s">
        <v>397</v>
      </c>
      <c r="CY595" s="25" t="s">
        <v>397</v>
      </c>
    </row>
    <row r="596" spans="1:103" x14ac:dyDescent="0.25">
      <c r="A596">
        <v>598</v>
      </c>
      <c r="B596">
        <v>92</v>
      </c>
      <c r="C596" s="25" t="s">
        <v>57</v>
      </c>
      <c r="D596" s="12">
        <v>7.1</v>
      </c>
      <c r="E596" s="14"/>
      <c r="F596" s="7" t="str">
        <f t="shared" si="99"/>
        <v>X</v>
      </c>
      <c r="G596" s="7">
        <f t="shared" si="100"/>
        <v>7.1</v>
      </c>
      <c r="H596" s="16">
        <f t="shared" si="101"/>
        <v>7.1</v>
      </c>
      <c r="I596" s="11" t="str">
        <f t="shared" si="102"/>
        <v>X</v>
      </c>
      <c r="J596" s="39" t="str">
        <f t="shared" si="103"/>
        <v>X</v>
      </c>
      <c r="K596" s="39" t="str">
        <f t="shared" si="96"/>
        <v>X</v>
      </c>
      <c r="L596" s="39" t="str">
        <f t="shared" si="97"/>
        <v>X</v>
      </c>
      <c r="M596" s="39" t="str">
        <f t="shared" si="104"/>
        <v>X</v>
      </c>
      <c r="N596" s="42">
        <v>0</v>
      </c>
      <c r="O596" s="8">
        <v>0</v>
      </c>
      <c r="P596" s="9">
        <v>0</v>
      </c>
      <c r="Q596" s="9">
        <v>0</v>
      </c>
      <c r="R596" s="8">
        <v>0</v>
      </c>
      <c r="S596" s="9">
        <v>0</v>
      </c>
      <c r="T596" s="9">
        <v>0</v>
      </c>
      <c r="U596" s="8">
        <v>0</v>
      </c>
      <c r="V596" s="9">
        <v>1</v>
      </c>
      <c r="W596" s="9">
        <v>0</v>
      </c>
      <c r="X596" s="9">
        <v>0</v>
      </c>
      <c r="Y596" s="8">
        <v>0</v>
      </c>
      <c r="Z596" s="9">
        <v>0</v>
      </c>
      <c r="AA596" s="8"/>
      <c r="AC596" s="8"/>
      <c r="AJ596" s="9">
        <f t="shared" si="105"/>
        <v>-1</v>
      </c>
      <c r="AK596" s="7">
        <v>4.2</v>
      </c>
      <c r="AO596" s="8"/>
      <c r="AQ596" s="31"/>
      <c r="AT596" s="31"/>
      <c r="AU596" s="21">
        <v>2004</v>
      </c>
      <c r="AV596" s="23">
        <f t="shared" si="98"/>
        <v>3.301897717195208</v>
      </c>
      <c r="BB596" s="18"/>
      <c r="BD596" s="54"/>
      <c r="BF596" s="18"/>
      <c r="BH596" s="18"/>
      <c r="BJ596" s="18"/>
      <c r="BK596" s="18" t="s">
        <v>55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 s="18">
        <v>0</v>
      </c>
      <c r="BS596">
        <v>0</v>
      </c>
      <c r="BT596">
        <v>0</v>
      </c>
      <c r="BU596" s="18">
        <v>1</v>
      </c>
      <c r="BV596" t="s">
        <v>397</v>
      </c>
      <c r="BW596" t="s">
        <v>397</v>
      </c>
      <c r="CB596" s="18"/>
      <c r="CD596" s="18"/>
      <c r="CE596" s="18"/>
      <c r="CH596" s="18"/>
      <c r="CJ596" s="18"/>
      <c r="CU596" s="18"/>
      <c r="CV596" t="s">
        <v>397</v>
      </c>
      <c r="CW596" t="s">
        <v>397</v>
      </c>
      <c r="CX596" t="s">
        <v>397</v>
      </c>
      <c r="CY596" s="25" t="s">
        <v>397</v>
      </c>
    </row>
    <row r="597" spans="1:103" x14ac:dyDescent="0.25">
      <c r="A597">
        <v>599</v>
      </c>
      <c r="B597">
        <v>92</v>
      </c>
      <c r="C597" s="25" t="s">
        <v>57</v>
      </c>
      <c r="D597" s="12">
        <v>6.8</v>
      </c>
      <c r="E597" s="14"/>
      <c r="F597" s="7" t="str">
        <f t="shared" si="99"/>
        <v>X</v>
      </c>
      <c r="G597" s="7">
        <f t="shared" si="100"/>
        <v>6.8</v>
      </c>
      <c r="H597" s="16">
        <f t="shared" si="101"/>
        <v>6.8</v>
      </c>
      <c r="I597" s="11" t="str">
        <f t="shared" si="102"/>
        <v>X</v>
      </c>
      <c r="J597" s="39" t="str">
        <f t="shared" si="103"/>
        <v>X</v>
      </c>
      <c r="K597" s="39" t="str">
        <f t="shared" si="96"/>
        <v>X</v>
      </c>
      <c r="L597" s="39" t="str">
        <f t="shared" si="97"/>
        <v>X</v>
      </c>
      <c r="M597" s="39" t="str">
        <f t="shared" si="104"/>
        <v>X</v>
      </c>
      <c r="N597" s="42">
        <v>0</v>
      </c>
      <c r="O597" s="8">
        <v>0</v>
      </c>
      <c r="P597" s="9">
        <v>0</v>
      </c>
      <c r="Q597" s="9">
        <v>0</v>
      </c>
      <c r="R597" s="8">
        <v>0</v>
      </c>
      <c r="S597" s="9">
        <v>0</v>
      </c>
      <c r="T597" s="9">
        <v>0</v>
      </c>
      <c r="U597" s="8">
        <v>0</v>
      </c>
      <c r="V597" s="9">
        <v>1</v>
      </c>
      <c r="W597" s="9">
        <v>0</v>
      </c>
      <c r="X597" s="9">
        <v>0</v>
      </c>
      <c r="Y597" s="8">
        <v>0</v>
      </c>
      <c r="Z597" s="9">
        <v>0</v>
      </c>
      <c r="AA597" s="8"/>
      <c r="AC597" s="8"/>
      <c r="AJ597" s="9">
        <f t="shared" si="105"/>
        <v>-1</v>
      </c>
      <c r="AK597" s="7">
        <v>4.5999999999999996</v>
      </c>
      <c r="AO597" s="8"/>
      <c r="AQ597" s="31"/>
      <c r="AT597" s="31"/>
      <c r="AU597" s="21">
        <v>2007</v>
      </c>
      <c r="AV597" s="23">
        <f t="shared" si="98"/>
        <v>3.3025473724874854</v>
      </c>
      <c r="BB597" s="18"/>
      <c r="BD597" s="54"/>
      <c r="BF597" s="18"/>
      <c r="BH597" s="18"/>
      <c r="BJ597" s="18"/>
      <c r="BK597" s="18" t="s">
        <v>55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 s="18">
        <v>0</v>
      </c>
      <c r="BS597">
        <v>0</v>
      </c>
      <c r="BT597">
        <v>0</v>
      </c>
      <c r="BU597" s="18">
        <v>1</v>
      </c>
      <c r="BV597" t="s">
        <v>397</v>
      </c>
      <c r="BW597" t="s">
        <v>397</v>
      </c>
      <c r="CB597" s="18"/>
      <c r="CD597" s="18"/>
      <c r="CE597" s="18"/>
      <c r="CH597" s="18"/>
      <c r="CJ597" s="18"/>
      <c r="CU597" s="18"/>
      <c r="CV597" t="s">
        <v>397</v>
      </c>
      <c r="CW597" t="s">
        <v>397</v>
      </c>
      <c r="CX597" t="s">
        <v>397</v>
      </c>
      <c r="CY597" s="25" t="s">
        <v>397</v>
      </c>
    </row>
    <row r="598" spans="1:103" x14ac:dyDescent="0.25">
      <c r="A598">
        <v>600</v>
      </c>
      <c r="B598">
        <v>93</v>
      </c>
      <c r="C598" s="25" t="s">
        <v>248</v>
      </c>
      <c r="D598" s="12">
        <v>17.5</v>
      </c>
      <c r="E598" s="14"/>
      <c r="F598" s="7" t="str">
        <f t="shared" si="99"/>
        <v>X</v>
      </c>
      <c r="G598" s="7">
        <f t="shared" si="100"/>
        <v>17.5</v>
      </c>
      <c r="H598" s="16">
        <f t="shared" si="101"/>
        <v>17.5</v>
      </c>
      <c r="I598" s="11" t="str">
        <f t="shared" si="102"/>
        <v>X</v>
      </c>
      <c r="J598" s="39" t="str">
        <f t="shared" si="103"/>
        <v>X</v>
      </c>
      <c r="K598" s="39" t="str">
        <f t="shared" si="96"/>
        <v>X</v>
      </c>
      <c r="L598" s="39" t="str">
        <f t="shared" si="97"/>
        <v>X</v>
      </c>
      <c r="M598" s="39" t="str">
        <f t="shared" si="104"/>
        <v>X</v>
      </c>
      <c r="N598" s="42">
        <v>1</v>
      </c>
      <c r="O598" s="8">
        <v>0</v>
      </c>
      <c r="P598" s="9">
        <v>0</v>
      </c>
      <c r="Q598" s="9">
        <v>0</v>
      </c>
      <c r="R598" s="8">
        <v>0</v>
      </c>
      <c r="S598" s="9">
        <v>0</v>
      </c>
      <c r="T598" s="9">
        <v>0</v>
      </c>
      <c r="U598" s="8">
        <v>0</v>
      </c>
      <c r="V598" s="9">
        <v>0</v>
      </c>
      <c r="W598" s="9">
        <v>0</v>
      </c>
      <c r="X598" s="9">
        <v>0</v>
      </c>
      <c r="Y598" s="8">
        <v>0</v>
      </c>
      <c r="Z598" s="9">
        <v>0</v>
      </c>
      <c r="AA598" s="8"/>
      <c r="AC598" s="8"/>
      <c r="AJ598" s="9">
        <f t="shared" si="105"/>
        <v>-1</v>
      </c>
      <c r="AK598" s="7">
        <v>3.1</v>
      </c>
      <c r="AO598" s="8"/>
      <c r="AQ598" s="31"/>
      <c r="AT598" s="31"/>
      <c r="AU598" s="21">
        <v>1999</v>
      </c>
      <c r="AV598" s="23">
        <f t="shared" si="98"/>
        <v>3.3008127941181171</v>
      </c>
      <c r="BB598" s="18"/>
      <c r="BD598" s="54"/>
      <c r="BF598" s="18"/>
      <c r="BH598" s="18"/>
      <c r="BJ598" s="18"/>
      <c r="BK598" s="18" t="s">
        <v>246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 s="18">
        <v>1</v>
      </c>
      <c r="BS598">
        <v>0</v>
      </c>
      <c r="BT598">
        <v>0</v>
      </c>
      <c r="BU598" s="18">
        <v>1</v>
      </c>
      <c r="BV598" t="s">
        <v>397</v>
      </c>
      <c r="BW598" t="s">
        <v>397</v>
      </c>
      <c r="CB598" s="18"/>
      <c r="CD598" s="18"/>
      <c r="CE598" s="18"/>
      <c r="CH598" s="18"/>
      <c r="CJ598" s="18"/>
      <c r="CU598" s="18"/>
      <c r="CV598" t="s">
        <v>397</v>
      </c>
      <c r="CW598" t="s">
        <v>397</v>
      </c>
      <c r="CX598" t="s">
        <v>397</v>
      </c>
      <c r="CY598" s="25" t="s">
        <v>397</v>
      </c>
    </row>
    <row r="599" spans="1:103" x14ac:dyDescent="0.25">
      <c r="A599">
        <v>601</v>
      </c>
      <c r="B599">
        <v>93</v>
      </c>
      <c r="C599" s="25" t="s">
        <v>248</v>
      </c>
      <c r="D599" s="12">
        <v>22.95</v>
      </c>
      <c r="E599" s="14"/>
      <c r="F599" s="7" t="str">
        <f t="shared" si="99"/>
        <v>X</v>
      </c>
      <c r="G599" s="7">
        <f t="shared" si="100"/>
        <v>22.95</v>
      </c>
      <c r="H599" s="16">
        <f t="shared" si="101"/>
        <v>22.95</v>
      </c>
      <c r="I599" s="11" t="str">
        <f t="shared" si="102"/>
        <v>X</v>
      </c>
      <c r="J599" s="39" t="str">
        <f t="shared" si="103"/>
        <v>X</v>
      </c>
      <c r="K599" s="39" t="str">
        <f t="shared" si="96"/>
        <v>X</v>
      </c>
      <c r="L599" s="39" t="str">
        <f t="shared" si="97"/>
        <v>X</v>
      </c>
      <c r="M599" s="39" t="str">
        <f t="shared" si="104"/>
        <v>X</v>
      </c>
      <c r="N599" s="42">
        <v>0</v>
      </c>
      <c r="O599" s="8">
        <v>1</v>
      </c>
      <c r="P599" s="9">
        <v>0</v>
      </c>
      <c r="Q599" s="9">
        <v>0</v>
      </c>
      <c r="R599" s="8">
        <v>0</v>
      </c>
      <c r="S599" s="9">
        <v>0</v>
      </c>
      <c r="T599" s="9">
        <v>0</v>
      </c>
      <c r="U599" s="8">
        <v>0</v>
      </c>
      <c r="V599" s="9">
        <v>0</v>
      </c>
      <c r="W599" s="9">
        <v>0</v>
      </c>
      <c r="X599" s="9">
        <v>0</v>
      </c>
      <c r="Y599" s="8">
        <v>0</v>
      </c>
      <c r="Z599" s="9">
        <v>0</v>
      </c>
      <c r="AA599" s="8"/>
      <c r="AC599" s="8"/>
      <c r="AJ599" s="9">
        <f t="shared" si="105"/>
        <v>-1</v>
      </c>
      <c r="AK599" s="7">
        <v>3.1</v>
      </c>
      <c r="AO599" s="8"/>
      <c r="AQ599" s="31"/>
      <c r="AT599" s="31"/>
      <c r="AU599" s="21">
        <v>1999</v>
      </c>
      <c r="AV599" s="23">
        <f t="shared" si="98"/>
        <v>3.3008127941181171</v>
      </c>
      <c r="BB599" s="18"/>
      <c r="BD599" s="54"/>
      <c r="BF599" s="18"/>
      <c r="BH599" s="18"/>
      <c r="BJ599" s="18"/>
      <c r="BK599" s="18" t="s">
        <v>246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 s="18">
        <v>1</v>
      </c>
      <c r="BS599">
        <v>0</v>
      </c>
      <c r="BT599">
        <v>0</v>
      </c>
      <c r="BU599" s="18">
        <v>1</v>
      </c>
      <c r="BV599" t="s">
        <v>397</v>
      </c>
      <c r="BW599" t="s">
        <v>397</v>
      </c>
      <c r="CB599" s="18"/>
      <c r="CD599" s="18"/>
      <c r="CE599" s="18"/>
      <c r="CH599" s="18"/>
      <c r="CJ599" s="18"/>
      <c r="CU599" s="18"/>
      <c r="CV599" t="s">
        <v>397</v>
      </c>
      <c r="CW599" t="s">
        <v>397</v>
      </c>
      <c r="CX599" t="s">
        <v>397</v>
      </c>
      <c r="CY599" s="25" t="s">
        <v>397</v>
      </c>
    </row>
    <row r="600" spans="1:103" x14ac:dyDescent="0.25">
      <c r="A600">
        <v>602</v>
      </c>
      <c r="B600">
        <v>93</v>
      </c>
      <c r="C600" s="25" t="s">
        <v>248</v>
      </c>
      <c r="D600" s="12">
        <v>16.8</v>
      </c>
      <c r="E600" s="14"/>
      <c r="F600" s="7" t="str">
        <f t="shared" si="99"/>
        <v>X</v>
      </c>
      <c r="G600" s="7">
        <f t="shared" si="100"/>
        <v>16.8</v>
      </c>
      <c r="H600" s="16">
        <f t="shared" si="101"/>
        <v>16.8</v>
      </c>
      <c r="I600" s="11" t="str">
        <f t="shared" si="102"/>
        <v>X</v>
      </c>
      <c r="J600" s="39" t="str">
        <f t="shared" si="103"/>
        <v>X</v>
      </c>
      <c r="K600" s="39" t="str">
        <f t="shared" si="96"/>
        <v>X</v>
      </c>
      <c r="L600" s="39" t="str">
        <f t="shared" si="97"/>
        <v>X</v>
      </c>
      <c r="M600" s="39" t="str">
        <f t="shared" si="104"/>
        <v>X</v>
      </c>
      <c r="N600" s="42">
        <v>0</v>
      </c>
      <c r="O600" s="8">
        <v>0</v>
      </c>
      <c r="P600" s="9">
        <v>1</v>
      </c>
      <c r="Q600" s="9">
        <v>0</v>
      </c>
      <c r="R600" s="8">
        <v>0</v>
      </c>
      <c r="S600" s="9">
        <v>0</v>
      </c>
      <c r="T600" s="9">
        <v>0</v>
      </c>
      <c r="U600" s="8">
        <v>0</v>
      </c>
      <c r="V600" s="9">
        <v>0</v>
      </c>
      <c r="W600" s="9">
        <v>0</v>
      </c>
      <c r="X600" s="9">
        <v>0</v>
      </c>
      <c r="Y600" s="8">
        <v>0</v>
      </c>
      <c r="Z600" s="9">
        <v>0</v>
      </c>
      <c r="AA600" s="8"/>
      <c r="AC600" s="8"/>
      <c r="AJ600" s="9">
        <f t="shared" si="105"/>
        <v>-1</v>
      </c>
      <c r="AK600" s="7">
        <v>3.1</v>
      </c>
      <c r="AO600" s="8"/>
      <c r="AQ600" s="31"/>
      <c r="AT600" s="31"/>
      <c r="AU600" s="21">
        <v>1999</v>
      </c>
      <c r="AV600" s="23">
        <f t="shared" si="98"/>
        <v>3.3008127941181171</v>
      </c>
      <c r="BB600" s="18"/>
      <c r="BD600" s="54"/>
      <c r="BF600" s="18"/>
      <c r="BH600" s="18"/>
      <c r="BJ600" s="18"/>
      <c r="BK600" s="18" t="s">
        <v>246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 s="18">
        <v>1</v>
      </c>
      <c r="BS600">
        <v>0</v>
      </c>
      <c r="BT600">
        <v>0</v>
      </c>
      <c r="BU600" s="18">
        <v>1</v>
      </c>
      <c r="BV600" t="s">
        <v>397</v>
      </c>
      <c r="BW600" t="s">
        <v>397</v>
      </c>
      <c r="CB600" s="18"/>
      <c r="CD600" s="18"/>
      <c r="CE600" s="18"/>
      <c r="CH600" s="18"/>
      <c r="CJ600" s="18"/>
      <c r="CU600" s="18"/>
      <c r="CV600" t="s">
        <v>397</v>
      </c>
      <c r="CW600" t="s">
        <v>397</v>
      </c>
      <c r="CX600" t="s">
        <v>397</v>
      </c>
      <c r="CY600" s="25" t="s">
        <v>397</v>
      </c>
    </row>
    <row r="601" spans="1:103" x14ac:dyDescent="0.25">
      <c r="A601">
        <v>603</v>
      </c>
      <c r="B601">
        <v>93</v>
      </c>
      <c r="C601" s="25" t="s">
        <v>248</v>
      </c>
      <c r="D601" s="12">
        <v>21.175000000000001</v>
      </c>
      <c r="E601" s="14"/>
      <c r="F601" s="7" t="str">
        <f t="shared" si="99"/>
        <v>X</v>
      </c>
      <c r="G601" s="7">
        <f t="shared" si="100"/>
        <v>21.175000000000001</v>
      </c>
      <c r="H601" s="16">
        <f t="shared" si="101"/>
        <v>21.175000000000001</v>
      </c>
      <c r="I601" s="11" t="str">
        <f t="shared" si="102"/>
        <v>X</v>
      </c>
      <c r="J601" s="39" t="str">
        <f t="shared" si="103"/>
        <v>X</v>
      </c>
      <c r="K601" s="39" t="str">
        <f t="shared" si="96"/>
        <v>X</v>
      </c>
      <c r="L601" s="39" t="str">
        <f t="shared" si="97"/>
        <v>X</v>
      </c>
      <c r="M601" s="39" t="str">
        <f t="shared" si="104"/>
        <v>X</v>
      </c>
      <c r="N601" s="42">
        <v>0</v>
      </c>
      <c r="O601" s="8">
        <v>0</v>
      </c>
      <c r="P601" s="9">
        <v>0</v>
      </c>
      <c r="Q601" s="9">
        <v>1</v>
      </c>
      <c r="R601" s="8">
        <v>0</v>
      </c>
      <c r="S601" s="9">
        <v>0</v>
      </c>
      <c r="T601" s="9">
        <v>0</v>
      </c>
      <c r="U601" s="8">
        <v>0</v>
      </c>
      <c r="V601" s="9">
        <v>0</v>
      </c>
      <c r="W601" s="9">
        <v>0</v>
      </c>
      <c r="X601" s="9">
        <v>0</v>
      </c>
      <c r="Y601" s="8">
        <v>0</v>
      </c>
      <c r="Z601" s="9">
        <v>0</v>
      </c>
      <c r="AA601" s="8"/>
      <c r="AC601" s="8"/>
      <c r="AJ601" s="9">
        <f t="shared" si="105"/>
        <v>-1</v>
      </c>
      <c r="AK601" s="7">
        <v>3.1</v>
      </c>
      <c r="AO601" s="8"/>
      <c r="AQ601" s="31"/>
      <c r="AT601" s="31"/>
      <c r="AU601" s="21">
        <v>1999</v>
      </c>
      <c r="AV601" s="23">
        <f t="shared" si="98"/>
        <v>3.3008127941181171</v>
      </c>
      <c r="BB601" s="18"/>
      <c r="BD601" s="54"/>
      <c r="BF601" s="18"/>
      <c r="BH601" s="18"/>
      <c r="BJ601" s="18"/>
      <c r="BK601" s="18" t="s">
        <v>246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 s="18">
        <v>1</v>
      </c>
      <c r="BS601">
        <v>0</v>
      </c>
      <c r="BT601">
        <v>0</v>
      </c>
      <c r="BU601" s="18">
        <v>1</v>
      </c>
      <c r="BV601" t="s">
        <v>397</v>
      </c>
      <c r="BW601" t="s">
        <v>397</v>
      </c>
      <c r="CB601" s="18"/>
      <c r="CD601" s="18"/>
      <c r="CE601" s="18"/>
      <c r="CH601" s="18"/>
      <c r="CJ601" s="18"/>
      <c r="CU601" s="18"/>
      <c r="CV601" t="s">
        <v>397</v>
      </c>
      <c r="CW601" t="s">
        <v>397</v>
      </c>
      <c r="CX601" t="s">
        <v>397</v>
      </c>
      <c r="CY601" s="25" t="s">
        <v>397</v>
      </c>
    </row>
    <row r="602" spans="1:103" x14ac:dyDescent="0.25">
      <c r="A602">
        <v>604</v>
      </c>
      <c r="B602">
        <v>94</v>
      </c>
      <c r="C602" s="25" t="s">
        <v>247</v>
      </c>
      <c r="D602" s="12">
        <v>17.5</v>
      </c>
      <c r="E602" s="14"/>
      <c r="F602" s="7" t="str">
        <f t="shared" si="99"/>
        <v>X</v>
      </c>
      <c r="G602" s="7">
        <f t="shared" si="100"/>
        <v>17.5</v>
      </c>
      <c r="H602" s="16">
        <f t="shared" si="101"/>
        <v>17.5</v>
      </c>
      <c r="I602" s="11" t="str">
        <f t="shared" si="102"/>
        <v>X</v>
      </c>
      <c r="J602" s="39" t="str">
        <f t="shared" si="103"/>
        <v>X</v>
      </c>
      <c r="K602" s="39" t="str">
        <f t="shared" si="96"/>
        <v>X</v>
      </c>
      <c r="L602" s="39" t="str">
        <f t="shared" si="97"/>
        <v>X</v>
      </c>
      <c r="M602" s="39" t="str">
        <f t="shared" si="104"/>
        <v>X</v>
      </c>
      <c r="N602" s="42">
        <v>1</v>
      </c>
      <c r="O602" s="8">
        <v>0</v>
      </c>
      <c r="P602" s="9">
        <v>0</v>
      </c>
      <c r="Q602" s="9">
        <v>0</v>
      </c>
      <c r="R602" s="8">
        <v>0</v>
      </c>
      <c r="S602" s="9">
        <v>0</v>
      </c>
      <c r="T602" s="9">
        <v>0</v>
      </c>
      <c r="U602" s="8">
        <v>0</v>
      </c>
      <c r="V602" s="9">
        <v>0</v>
      </c>
      <c r="W602" s="9">
        <v>0</v>
      </c>
      <c r="X602" s="9">
        <v>0</v>
      </c>
      <c r="Y602" s="8">
        <v>0</v>
      </c>
      <c r="Z602" s="9">
        <v>0</v>
      </c>
      <c r="AA602" s="8"/>
      <c r="AC602" s="8"/>
      <c r="AJ602" s="9">
        <f t="shared" si="105"/>
        <v>-1</v>
      </c>
      <c r="AK602" s="7">
        <v>3.2</v>
      </c>
      <c r="AO602" s="8"/>
      <c r="AQ602" s="31"/>
      <c r="AT602" s="31"/>
      <c r="AU602" s="21">
        <v>2001</v>
      </c>
      <c r="AV602" s="23">
        <f t="shared" si="98"/>
        <v>3.3012470886362113</v>
      </c>
      <c r="BB602" s="18"/>
      <c r="BD602" s="54"/>
      <c r="BF602" s="18"/>
      <c r="BH602" s="18"/>
      <c r="BJ602" s="18"/>
      <c r="BK602" s="18" t="s">
        <v>246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 s="18">
        <v>1</v>
      </c>
      <c r="BS602">
        <v>0</v>
      </c>
      <c r="BT602">
        <v>0</v>
      </c>
      <c r="BU602" s="18">
        <v>1</v>
      </c>
      <c r="BV602" t="s">
        <v>397</v>
      </c>
      <c r="BW602" t="s">
        <v>397</v>
      </c>
      <c r="CB602" s="18"/>
      <c r="CD602" s="18"/>
      <c r="CE602" s="18"/>
      <c r="CH602" s="18"/>
      <c r="CJ602" s="18"/>
      <c r="CU602" s="18"/>
      <c r="CV602" t="s">
        <v>397</v>
      </c>
      <c r="CW602" t="s">
        <v>397</v>
      </c>
      <c r="CX602" t="s">
        <v>397</v>
      </c>
      <c r="CY602" s="25" t="s">
        <v>397</v>
      </c>
    </row>
    <row r="603" spans="1:103" x14ac:dyDescent="0.25">
      <c r="A603">
        <v>605</v>
      </c>
      <c r="B603">
        <v>95</v>
      </c>
      <c r="C603" s="25" t="s">
        <v>168</v>
      </c>
      <c r="D603" s="12">
        <v>5.2</v>
      </c>
      <c r="E603" s="14"/>
      <c r="F603" s="7" t="str">
        <f t="shared" si="99"/>
        <v>X</v>
      </c>
      <c r="G603" s="7">
        <f t="shared" si="100"/>
        <v>5.2</v>
      </c>
      <c r="H603" s="16">
        <f t="shared" si="101"/>
        <v>5.2</v>
      </c>
      <c r="I603" s="11" t="str">
        <f t="shared" si="102"/>
        <v>X</v>
      </c>
      <c r="J603" s="39" t="str">
        <f t="shared" si="103"/>
        <v>X</v>
      </c>
      <c r="K603" s="39" t="str">
        <f t="shared" si="96"/>
        <v>X</v>
      </c>
      <c r="L603" s="39" t="str">
        <f t="shared" si="97"/>
        <v>X</v>
      </c>
      <c r="M603" s="39" t="str">
        <f t="shared" si="104"/>
        <v>X</v>
      </c>
      <c r="N603" s="42">
        <v>1</v>
      </c>
      <c r="O603" s="8">
        <v>0</v>
      </c>
      <c r="P603" s="9">
        <v>0</v>
      </c>
      <c r="Q603" s="9">
        <v>0</v>
      </c>
      <c r="R603" s="8">
        <v>0</v>
      </c>
      <c r="S603" s="9">
        <v>0</v>
      </c>
      <c r="T603" s="9">
        <v>0</v>
      </c>
      <c r="U603" s="8">
        <v>0</v>
      </c>
      <c r="V603" s="9">
        <v>0</v>
      </c>
      <c r="W603" s="9">
        <v>0</v>
      </c>
      <c r="X603" s="9">
        <v>0</v>
      </c>
      <c r="Y603" s="8">
        <v>0</v>
      </c>
      <c r="Z603" s="9">
        <v>0</v>
      </c>
      <c r="AA603" s="8"/>
      <c r="AC603" s="8"/>
      <c r="AJ603" s="9">
        <f t="shared" si="105"/>
        <v>-1</v>
      </c>
      <c r="AK603" s="7">
        <v>10.9</v>
      </c>
      <c r="AO603" s="8"/>
      <c r="AQ603" s="31"/>
      <c r="AT603" s="31"/>
      <c r="AU603" s="21">
        <v>1998</v>
      </c>
      <c r="AV603" s="23">
        <f t="shared" si="98"/>
        <v>3.3005954838899636</v>
      </c>
      <c r="BB603" s="18"/>
      <c r="BD603" s="54"/>
      <c r="BF603" s="18"/>
      <c r="BH603" s="18"/>
      <c r="BJ603" s="18"/>
      <c r="BK603" s="18" t="s">
        <v>166</v>
      </c>
      <c r="BL603">
        <v>1</v>
      </c>
      <c r="BM603">
        <v>0</v>
      </c>
      <c r="BN603">
        <v>0</v>
      </c>
      <c r="BO603">
        <v>0</v>
      </c>
      <c r="BP603">
        <v>0</v>
      </c>
      <c r="BQ603">
        <v>0</v>
      </c>
      <c r="BR603" s="18">
        <v>0</v>
      </c>
      <c r="BS603">
        <v>1</v>
      </c>
      <c r="BT603">
        <v>0</v>
      </c>
      <c r="BU603" s="18">
        <v>0</v>
      </c>
      <c r="BV603" t="s">
        <v>397</v>
      </c>
      <c r="BW603" t="s">
        <v>397</v>
      </c>
      <c r="CB603" s="18"/>
      <c r="CD603" s="18"/>
      <c r="CE603" s="18"/>
      <c r="CH603" s="18"/>
      <c r="CJ603" s="18"/>
      <c r="CU603" s="18"/>
      <c r="CV603" t="s">
        <v>397</v>
      </c>
      <c r="CW603" t="s">
        <v>397</v>
      </c>
      <c r="CX603" t="s">
        <v>397</v>
      </c>
      <c r="CY603" s="25" t="s">
        <v>397</v>
      </c>
    </row>
    <row r="604" spans="1:103" x14ac:dyDescent="0.25">
      <c r="A604">
        <v>606</v>
      </c>
      <c r="B604">
        <v>96</v>
      </c>
      <c r="C604" s="25" t="s">
        <v>19</v>
      </c>
      <c r="D604" s="12">
        <v>12.8</v>
      </c>
      <c r="E604" s="14"/>
      <c r="F604" s="7" t="str">
        <f t="shared" si="99"/>
        <v>X</v>
      </c>
      <c r="G604" s="7">
        <f t="shared" si="100"/>
        <v>12.8</v>
      </c>
      <c r="H604" s="16">
        <f t="shared" si="101"/>
        <v>12.8</v>
      </c>
      <c r="I604" s="11" t="str">
        <f t="shared" si="102"/>
        <v>X</v>
      </c>
      <c r="J604" s="39" t="str">
        <f t="shared" si="103"/>
        <v>X</v>
      </c>
      <c r="K604" s="39" t="str">
        <f t="shared" si="96"/>
        <v>X</v>
      </c>
      <c r="L604" s="39" t="str">
        <f t="shared" si="97"/>
        <v>X</v>
      </c>
      <c r="M604" s="39" t="str">
        <f t="shared" si="104"/>
        <v>X</v>
      </c>
      <c r="N604" s="42">
        <v>1</v>
      </c>
      <c r="O604" s="8">
        <v>0</v>
      </c>
      <c r="P604" s="9">
        <v>0</v>
      </c>
      <c r="Q604" s="9">
        <v>0</v>
      </c>
      <c r="R604" s="8">
        <v>0</v>
      </c>
      <c r="S604" s="9">
        <v>0</v>
      </c>
      <c r="T604" s="9">
        <v>0</v>
      </c>
      <c r="U604" s="8">
        <v>0</v>
      </c>
      <c r="V604" s="9">
        <v>0</v>
      </c>
      <c r="W604" s="9">
        <v>0</v>
      </c>
      <c r="X604" s="9">
        <v>0</v>
      </c>
      <c r="Y604" s="8">
        <v>0</v>
      </c>
      <c r="Z604" s="9">
        <v>0</v>
      </c>
      <c r="AA604" s="8"/>
      <c r="AC604" s="8"/>
      <c r="AJ604" s="9">
        <f t="shared" si="105"/>
        <v>-1</v>
      </c>
      <c r="AK604" s="7">
        <v>11.3</v>
      </c>
      <c r="AO604" s="8"/>
      <c r="AQ604" s="31"/>
      <c r="AT604" s="31"/>
      <c r="AU604" s="21">
        <v>2003</v>
      </c>
      <c r="AV604" s="23">
        <f t="shared" si="98"/>
        <v>3.3016809492935764</v>
      </c>
      <c r="BB604" s="18"/>
      <c r="BD604" s="54"/>
      <c r="BF604" s="18"/>
      <c r="BH604" s="18"/>
      <c r="BJ604" s="18"/>
      <c r="BK604" s="18" t="s">
        <v>11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 s="18">
        <v>0</v>
      </c>
      <c r="BS604">
        <v>1</v>
      </c>
      <c r="BT604">
        <v>0</v>
      </c>
      <c r="BU604" s="18">
        <v>0</v>
      </c>
      <c r="BV604" t="s">
        <v>397</v>
      </c>
      <c r="BW604" t="s">
        <v>397</v>
      </c>
      <c r="CB604" s="18"/>
      <c r="CD604" s="18"/>
      <c r="CE604" s="18"/>
      <c r="CH604" s="18"/>
      <c r="CJ604" s="18"/>
      <c r="CU604" s="18"/>
      <c r="CV604" t="s">
        <v>397</v>
      </c>
      <c r="CW604" t="s">
        <v>397</v>
      </c>
      <c r="CX604" t="s">
        <v>397</v>
      </c>
      <c r="CY604" s="25" t="s">
        <v>397</v>
      </c>
    </row>
    <row r="605" spans="1:103" x14ac:dyDescent="0.25">
      <c r="A605">
        <v>607</v>
      </c>
      <c r="B605">
        <v>97</v>
      </c>
      <c r="C605" s="25" t="s">
        <v>305</v>
      </c>
      <c r="D605" s="12">
        <v>3.7</v>
      </c>
      <c r="E605" s="14"/>
      <c r="F605" s="7" t="str">
        <f t="shared" si="99"/>
        <v>X</v>
      </c>
      <c r="G605" s="7">
        <f t="shared" si="100"/>
        <v>3.7</v>
      </c>
      <c r="H605" s="16">
        <f t="shared" si="101"/>
        <v>3.7</v>
      </c>
      <c r="I605" s="11" t="str">
        <f t="shared" si="102"/>
        <v>X</v>
      </c>
      <c r="J605" s="39" t="str">
        <f t="shared" si="103"/>
        <v>X</v>
      </c>
      <c r="K605" s="39" t="str">
        <f t="shared" si="96"/>
        <v>X</v>
      </c>
      <c r="L605" s="39" t="str">
        <f t="shared" si="97"/>
        <v>X</v>
      </c>
      <c r="M605" s="39" t="str">
        <f t="shared" si="104"/>
        <v>X</v>
      </c>
      <c r="N605" s="42">
        <v>0</v>
      </c>
      <c r="O605" s="8">
        <v>0</v>
      </c>
      <c r="P605" s="9">
        <v>0</v>
      </c>
      <c r="Q605" s="9">
        <v>0</v>
      </c>
      <c r="R605" s="8">
        <v>0</v>
      </c>
      <c r="S605" s="9">
        <v>0</v>
      </c>
      <c r="T605" s="9">
        <v>0</v>
      </c>
      <c r="U605" s="8">
        <v>1</v>
      </c>
      <c r="V605" s="9">
        <v>0</v>
      </c>
      <c r="W605" s="9">
        <v>0</v>
      </c>
      <c r="X605" s="9">
        <v>0</v>
      </c>
      <c r="Y605" s="8">
        <v>0</v>
      </c>
      <c r="Z605" s="9">
        <v>0</v>
      </c>
      <c r="AA605" s="8"/>
      <c r="AC605" s="8"/>
      <c r="AJ605" s="9">
        <f t="shared" si="105"/>
        <v>-1</v>
      </c>
      <c r="AK605" s="7">
        <v>4.7</v>
      </c>
      <c r="AO605" s="8"/>
      <c r="AQ605" s="31"/>
      <c r="AT605" s="31"/>
      <c r="AU605" s="21">
        <v>1997</v>
      </c>
      <c r="AV605" s="23">
        <f t="shared" si="98"/>
        <v>3.3003780648707024</v>
      </c>
      <c r="BB605" s="18"/>
      <c r="BD605" s="54"/>
      <c r="BF605" s="18"/>
      <c r="BH605" s="18"/>
      <c r="BJ605" s="18"/>
      <c r="BK605" s="18" t="s">
        <v>303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 s="18">
        <v>0</v>
      </c>
      <c r="BS605">
        <v>0</v>
      </c>
      <c r="BT605">
        <v>1</v>
      </c>
      <c r="BU605" s="18">
        <v>0</v>
      </c>
      <c r="BV605" t="s">
        <v>397</v>
      </c>
      <c r="BW605" t="s">
        <v>397</v>
      </c>
      <c r="CB605" s="18"/>
      <c r="CD605" s="18"/>
      <c r="CE605" s="18"/>
      <c r="CH605" s="18"/>
      <c r="CJ605" s="18"/>
      <c r="CU605" s="18"/>
      <c r="CV605" t="s">
        <v>397</v>
      </c>
      <c r="CW605" t="s">
        <v>397</v>
      </c>
      <c r="CX605" t="s">
        <v>397</v>
      </c>
      <c r="CY605" s="25" t="s">
        <v>397</v>
      </c>
    </row>
    <row r="606" spans="1:103" x14ac:dyDescent="0.25">
      <c r="A606">
        <v>608</v>
      </c>
      <c r="B606">
        <v>97</v>
      </c>
      <c r="C606" s="25" t="s">
        <v>305</v>
      </c>
      <c r="D606" s="12">
        <v>4.4000000000000004</v>
      </c>
      <c r="E606" s="14"/>
      <c r="F606" s="7" t="str">
        <f t="shared" si="99"/>
        <v>X</v>
      </c>
      <c r="G606" s="7">
        <f t="shared" si="100"/>
        <v>4.4000000000000004</v>
      </c>
      <c r="H606" s="16">
        <f t="shared" si="101"/>
        <v>4.4000000000000004</v>
      </c>
      <c r="I606" s="11" t="str">
        <f t="shared" si="102"/>
        <v>X</v>
      </c>
      <c r="J606" s="39" t="str">
        <f t="shared" si="103"/>
        <v>X</v>
      </c>
      <c r="K606" s="39" t="str">
        <f t="shared" si="96"/>
        <v>X</v>
      </c>
      <c r="L606" s="39" t="str">
        <f t="shared" si="97"/>
        <v>X</v>
      </c>
      <c r="M606" s="39" t="str">
        <f t="shared" si="104"/>
        <v>X</v>
      </c>
      <c r="N606" s="42">
        <v>0</v>
      </c>
      <c r="O606" s="8">
        <v>0</v>
      </c>
      <c r="P606" s="9">
        <v>0</v>
      </c>
      <c r="Q606" s="9">
        <v>0</v>
      </c>
      <c r="R606" s="8">
        <v>0</v>
      </c>
      <c r="S606" s="9">
        <v>0</v>
      </c>
      <c r="T606" s="9">
        <v>0</v>
      </c>
      <c r="U606" s="8">
        <v>0</v>
      </c>
      <c r="V606" s="9">
        <v>1</v>
      </c>
      <c r="W606" s="9">
        <v>0</v>
      </c>
      <c r="X606" s="9">
        <v>0</v>
      </c>
      <c r="Y606" s="8">
        <v>0</v>
      </c>
      <c r="Z606" s="9">
        <v>0</v>
      </c>
      <c r="AA606" s="8"/>
      <c r="AC606" s="8"/>
      <c r="AJ606" s="9">
        <f t="shared" si="105"/>
        <v>-1</v>
      </c>
      <c r="AK606" s="7">
        <v>4.7</v>
      </c>
      <c r="AO606" s="8"/>
      <c r="AQ606" s="31"/>
      <c r="AT606" s="31"/>
      <c r="AU606" s="21">
        <v>1997</v>
      </c>
      <c r="AV606" s="23">
        <f t="shared" si="98"/>
        <v>3.3003780648707024</v>
      </c>
      <c r="BB606" s="18"/>
      <c r="BD606" s="54"/>
      <c r="BF606" s="18"/>
      <c r="BH606" s="18"/>
      <c r="BJ606" s="18"/>
      <c r="BK606" s="18" t="s">
        <v>303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 s="18">
        <v>0</v>
      </c>
      <c r="BS606">
        <v>0</v>
      </c>
      <c r="BT606">
        <v>1</v>
      </c>
      <c r="BU606" s="18">
        <v>0</v>
      </c>
      <c r="BV606" t="s">
        <v>397</v>
      </c>
      <c r="BW606" t="s">
        <v>397</v>
      </c>
      <c r="CB606" s="18"/>
      <c r="CD606" s="18"/>
      <c r="CE606" s="18"/>
      <c r="CH606" s="18"/>
      <c r="CJ606" s="18"/>
      <c r="CU606" s="18"/>
      <c r="CV606" t="s">
        <v>397</v>
      </c>
      <c r="CW606" t="s">
        <v>397</v>
      </c>
      <c r="CX606" t="s">
        <v>397</v>
      </c>
      <c r="CY606" s="25" t="s">
        <v>397</v>
      </c>
    </row>
    <row r="607" spans="1:103" x14ac:dyDescent="0.25">
      <c r="A607">
        <v>609</v>
      </c>
      <c r="B607">
        <v>98</v>
      </c>
      <c r="C607" s="25" t="s">
        <v>9</v>
      </c>
      <c r="D607" s="12">
        <v>11</v>
      </c>
      <c r="E607" s="14"/>
      <c r="F607" s="7" t="str">
        <f t="shared" si="99"/>
        <v>X</v>
      </c>
      <c r="G607" s="7">
        <f t="shared" si="100"/>
        <v>11</v>
      </c>
      <c r="H607" s="16">
        <f t="shared" si="101"/>
        <v>11</v>
      </c>
      <c r="I607" s="11" t="str">
        <f t="shared" si="102"/>
        <v>X</v>
      </c>
      <c r="J607" s="39" t="str">
        <f t="shared" si="103"/>
        <v>X</v>
      </c>
      <c r="K607" s="39" t="str">
        <f t="shared" si="96"/>
        <v>X</v>
      </c>
      <c r="L607" s="39" t="str">
        <f t="shared" si="97"/>
        <v>X</v>
      </c>
      <c r="M607" s="39" t="str">
        <f t="shared" si="104"/>
        <v>X</v>
      </c>
      <c r="N607" s="42">
        <v>1</v>
      </c>
      <c r="O607" s="8">
        <v>0</v>
      </c>
      <c r="P607" s="9">
        <v>0</v>
      </c>
      <c r="Q607" s="9">
        <v>0</v>
      </c>
      <c r="R607" s="8">
        <v>0</v>
      </c>
      <c r="S607" s="9">
        <v>0</v>
      </c>
      <c r="T607" s="9">
        <v>0</v>
      </c>
      <c r="U607" s="8">
        <v>0</v>
      </c>
      <c r="V607" s="9">
        <v>0</v>
      </c>
      <c r="W607" s="9">
        <v>0</v>
      </c>
      <c r="X607" s="9">
        <v>0</v>
      </c>
      <c r="Y607" s="8">
        <v>0</v>
      </c>
      <c r="Z607" s="9">
        <v>0</v>
      </c>
      <c r="AA607" s="8"/>
      <c r="AC607" s="8"/>
      <c r="AJ607" s="9">
        <f t="shared" si="105"/>
        <v>-1</v>
      </c>
      <c r="AK607" s="7">
        <v>9.1</v>
      </c>
      <c r="AO607" s="8"/>
      <c r="AQ607" s="31"/>
      <c r="AT607" s="31"/>
      <c r="AU607" s="21">
        <v>2003</v>
      </c>
      <c r="AV607" s="23">
        <f t="shared" si="98"/>
        <v>3.3016809492935764</v>
      </c>
      <c r="BB607" s="18"/>
      <c r="BD607" s="54"/>
      <c r="BF607" s="18"/>
      <c r="BH607" s="18"/>
      <c r="BJ607" s="18"/>
      <c r="BK607" s="18" t="s">
        <v>6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 s="18">
        <v>0</v>
      </c>
      <c r="BS607">
        <v>1</v>
      </c>
      <c r="BT607">
        <v>0</v>
      </c>
      <c r="BU607" s="18">
        <v>0</v>
      </c>
      <c r="BV607" t="s">
        <v>397</v>
      </c>
      <c r="BW607" t="s">
        <v>397</v>
      </c>
      <c r="CB607" s="18"/>
      <c r="CD607" s="18"/>
      <c r="CE607" s="18"/>
      <c r="CH607" s="18"/>
      <c r="CJ607" s="18"/>
      <c r="CU607" s="18"/>
      <c r="CV607" t="s">
        <v>397</v>
      </c>
      <c r="CW607" t="s">
        <v>397</v>
      </c>
      <c r="CX607" t="s">
        <v>397</v>
      </c>
      <c r="CY607" s="25" t="s">
        <v>397</v>
      </c>
    </row>
    <row r="608" spans="1:103" x14ac:dyDescent="0.25">
      <c r="A608">
        <v>610</v>
      </c>
      <c r="B608">
        <v>99</v>
      </c>
      <c r="C608" s="25" t="s">
        <v>254</v>
      </c>
      <c r="D608" s="12">
        <v>13.2</v>
      </c>
      <c r="E608" s="14"/>
      <c r="F608" s="7" t="str">
        <f t="shared" si="99"/>
        <v>X</v>
      </c>
      <c r="G608" s="7">
        <f t="shared" si="100"/>
        <v>13.2</v>
      </c>
      <c r="H608" s="16">
        <f t="shared" si="101"/>
        <v>13.2</v>
      </c>
      <c r="I608" s="11" t="str">
        <f t="shared" si="102"/>
        <v>X</v>
      </c>
      <c r="J608" s="39" t="str">
        <f t="shared" si="103"/>
        <v>X</v>
      </c>
      <c r="K608" s="39" t="str">
        <f t="shared" si="96"/>
        <v>X</v>
      </c>
      <c r="L608" s="39" t="str">
        <f t="shared" si="97"/>
        <v>X</v>
      </c>
      <c r="M608" s="39" t="str">
        <f t="shared" si="104"/>
        <v>X</v>
      </c>
      <c r="N608" s="42">
        <v>1</v>
      </c>
      <c r="O608" s="8">
        <v>0</v>
      </c>
      <c r="P608" s="9">
        <v>0</v>
      </c>
      <c r="Q608" s="9">
        <v>0</v>
      </c>
      <c r="R608" s="8">
        <v>0</v>
      </c>
      <c r="S608" s="9">
        <v>0</v>
      </c>
      <c r="T608" s="9">
        <v>0</v>
      </c>
      <c r="U608" s="8">
        <v>0</v>
      </c>
      <c r="V608" s="9">
        <v>0</v>
      </c>
      <c r="W608" s="9">
        <v>0</v>
      </c>
      <c r="X608" s="9">
        <v>0</v>
      </c>
      <c r="Y608" s="8">
        <v>0</v>
      </c>
      <c r="Z608" s="9">
        <v>0</v>
      </c>
      <c r="AA608" s="8"/>
      <c r="AC608" s="8"/>
      <c r="AJ608" s="9">
        <f t="shared" si="105"/>
        <v>-1</v>
      </c>
      <c r="AK608" s="7">
        <v>9.1999999999999993</v>
      </c>
      <c r="AO608" s="8"/>
      <c r="AQ608" s="31"/>
      <c r="AT608" s="31"/>
      <c r="AU608" s="21">
        <v>2000</v>
      </c>
      <c r="AV608" s="23">
        <f t="shared" si="98"/>
        <v>3.3010299956639813</v>
      </c>
      <c r="BB608" s="18"/>
      <c r="BD608" s="54"/>
      <c r="BF608" s="18"/>
      <c r="BH608" s="18"/>
      <c r="BJ608" s="18"/>
      <c r="BK608" s="18" t="s">
        <v>252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 s="18">
        <v>0</v>
      </c>
      <c r="BS608">
        <v>1</v>
      </c>
      <c r="BT608">
        <v>0</v>
      </c>
      <c r="BU608" s="18">
        <v>0</v>
      </c>
      <c r="BV608" t="s">
        <v>397</v>
      </c>
      <c r="BW608" t="s">
        <v>397</v>
      </c>
      <c r="CB608" s="18"/>
      <c r="CD608" s="18"/>
      <c r="CE608" s="18"/>
      <c r="CH608" s="18"/>
      <c r="CJ608" s="18"/>
      <c r="CU608" s="18"/>
      <c r="CV608" t="s">
        <v>397</v>
      </c>
      <c r="CW608" t="s">
        <v>397</v>
      </c>
      <c r="CX608" t="s">
        <v>397</v>
      </c>
      <c r="CY608" s="25" t="s">
        <v>397</v>
      </c>
    </row>
    <row r="609" spans="1:103" x14ac:dyDescent="0.25">
      <c r="A609">
        <v>611</v>
      </c>
      <c r="B609">
        <v>100</v>
      </c>
      <c r="C609" s="25" t="s">
        <v>134</v>
      </c>
      <c r="D609" s="12">
        <v>7.6</v>
      </c>
      <c r="E609" s="14"/>
      <c r="F609" s="7" t="str">
        <f t="shared" si="99"/>
        <v>X</v>
      </c>
      <c r="G609" s="7">
        <f t="shared" si="100"/>
        <v>7.6</v>
      </c>
      <c r="H609" s="16">
        <f t="shared" si="101"/>
        <v>7.6</v>
      </c>
      <c r="I609" s="11" t="str">
        <f t="shared" si="102"/>
        <v>X</v>
      </c>
      <c r="J609" s="39" t="str">
        <f t="shared" si="103"/>
        <v>X</v>
      </c>
      <c r="K609" s="39" t="str">
        <f t="shared" si="96"/>
        <v>X</v>
      </c>
      <c r="L609" s="39" t="str">
        <f t="shared" si="97"/>
        <v>X</v>
      </c>
      <c r="M609" s="39" t="str">
        <f t="shared" si="104"/>
        <v>X</v>
      </c>
      <c r="N609" s="42">
        <v>1</v>
      </c>
      <c r="O609" s="8">
        <v>0</v>
      </c>
      <c r="P609" s="9">
        <v>0</v>
      </c>
      <c r="Q609" s="9">
        <v>0</v>
      </c>
      <c r="R609" s="8">
        <v>0</v>
      </c>
      <c r="S609" s="9">
        <v>0</v>
      </c>
      <c r="T609" s="9">
        <v>0</v>
      </c>
      <c r="U609" s="8">
        <v>0</v>
      </c>
      <c r="V609" s="9">
        <v>0</v>
      </c>
      <c r="W609" s="9">
        <v>0</v>
      </c>
      <c r="X609" s="9">
        <v>0</v>
      </c>
      <c r="Y609" s="8">
        <v>0</v>
      </c>
      <c r="Z609" s="9">
        <v>0</v>
      </c>
      <c r="AA609" s="8"/>
      <c r="AC609" s="8"/>
      <c r="AJ609" s="9">
        <f t="shared" si="105"/>
        <v>-1</v>
      </c>
      <c r="AK609" s="7">
        <v>8.5</v>
      </c>
      <c r="AO609" s="8"/>
      <c r="AQ609" s="31"/>
      <c r="AT609" s="31"/>
      <c r="AU609" s="21">
        <v>1993</v>
      </c>
      <c r="AV609" s="23">
        <f t="shared" si="98"/>
        <v>3.2995072987004876</v>
      </c>
      <c r="BB609" s="18"/>
      <c r="BD609" s="54"/>
      <c r="BF609" s="18"/>
      <c r="BH609" s="18"/>
      <c r="BJ609" s="18"/>
      <c r="BK609" s="18" t="s">
        <v>132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 s="18">
        <v>0</v>
      </c>
      <c r="BS609">
        <v>1</v>
      </c>
      <c r="BT609">
        <v>0</v>
      </c>
      <c r="BU609" s="18">
        <v>0</v>
      </c>
      <c r="BV609" t="s">
        <v>397</v>
      </c>
      <c r="BW609" t="s">
        <v>397</v>
      </c>
      <c r="CB609" s="18"/>
      <c r="CD609" s="18"/>
      <c r="CE609" s="18"/>
      <c r="CH609" s="18"/>
      <c r="CJ609" s="18"/>
      <c r="CU609" s="18"/>
      <c r="CV609" t="s">
        <v>397</v>
      </c>
      <c r="CW609" t="s">
        <v>397</v>
      </c>
      <c r="CX609" t="s">
        <v>397</v>
      </c>
      <c r="CY609" s="25" t="s">
        <v>397</v>
      </c>
    </row>
    <row r="610" spans="1:103" x14ac:dyDescent="0.25">
      <c r="A610">
        <v>612</v>
      </c>
      <c r="B610">
        <v>100</v>
      </c>
      <c r="C610" s="25" t="s">
        <v>134</v>
      </c>
      <c r="D610" s="12">
        <v>8.3000000000000007</v>
      </c>
      <c r="E610" s="14"/>
      <c r="F610" s="7" t="str">
        <f t="shared" si="99"/>
        <v>X</v>
      </c>
      <c r="G610" s="7">
        <f t="shared" si="100"/>
        <v>8.3000000000000007</v>
      </c>
      <c r="H610" s="16">
        <f t="shared" si="101"/>
        <v>8.3000000000000007</v>
      </c>
      <c r="I610" s="11" t="str">
        <f t="shared" si="102"/>
        <v>X</v>
      </c>
      <c r="J610" s="39" t="str">
        <f t="shared" si="103"/>
        <v>X</v>
      </c>
      <c r="K610" s="39" t="str">
        <f t="shared" si="96"/>
        <v>X</v>
      </c>
      <c r="L610" s="39" t="str">
        <f t="shared" si="97"/>
        <v>X</v>
      </c>
      <c r="M610" s="39" t="str">
        <f t="shared" si="104"/>
        <v>X</v>
      </c>
      <c r="N610" s="42">
        <v>0</v>
      </c>
      <c r="O610" s="8">
        <v>0</v>
      </c>
      <c r="P610" s="9">
        <v>0</v>
      </c>
      <c r="Q610" s="9">
        <v>0</v>
      </c>
      <c r="R610" s="8">
        <v>0</v>
      </c>
      <c r="S610" s="9">
        <v>1</v>
      </c>
      <c r="T610" s="9">
        <v>0</v>
      </c>
      <c r="U610" s="8">
        <v>0</v>
      </c>
      <c r="V610" s="9">
        <v>0</v>
      </c>
      <c r="W610" s="9">
        <v>0</v>
      </c>
      <c r="X610" s="9">
        <v>0</v>
      </c>
      <c r="Y610" s="8">
        <v>0</v>
      </c>
      <c r="Z610" s="9">
        <v>0</v>
      </c>
      <c r="AA610" s="8"/>
      <c r="AC610" s="8"/>
      <c r="AJ610" s="9">
        <f t="shared" si="105"/>
        <v>-1</v>
      </c>
      <c r="AK610" s="7">
        <v>8.5</v>
      </c>
      <c r="AO610" s="8"/>
      <c r="AQ610" s="31"/>
      <c r="AT610" s="31"/>
      <c r="AU610" s="21">
        <v>1993</v>
      </c>
      <c r="AV610" s="23">
        <f t="shared" si="98"/>
        <v>3.2995072987004876</v>
      </c>
      <c r="BB610" s="18"/>
      <c r="BD610" s="54"/>
      <c r="BF610" s="18"/>
      <c r="BH610" s="18"/>
      <c r="BJ610" s="18"/>
      <c r="BK610" s="18" t="s">
        <v>132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 s="18">
        <v>0</v>
      </c>
      <c r="BS610">
        <v>1</v>
      </c>
      <c r="BT610">
        <v>0</v>
      </c>
      <c r="BU610" s="18">
        <v>0</v>
      </c>
      <c r="BV610" t="s">
        <v>397</v>
      </c>
      <c r="BW610" t="s">
        <v>397</v>
      </c>
      <c r="CB610" s="18"/>
      <c r="CD610" s="18"/>
      <c r="CE610" s="18"/>
      <c r="CH610" s="18"/>
      <c r="CJ610" s="18"/>
      <c r="CU610" s="18"/>
      <c r="CV610" t="s">
        <v>397</v>
      </c>
      <c r="CW610" t="s">
        <v>397</v>
      </c>
      <c r="CX610" t="s">
        <v>397</v>
      </c>
      <c r="CY610" s="25" t="s">
        <v>397</v>
      </c>
    </row>
    <row r="611" spans="1:103" x14ac:dyDescent="0.25">
      <c r="A611">
        <v>613</v>
      </c>
      <c r="B611">
        <v>100</v>
      </c>
      <c r="C611" s="25" t="s">
        <v>134</v>
      </c>
      <c r="D611" s="12">
        <v>8.1</v>
      </c>
      <c r="E611" s="14"/>
      <c r="F611" s="7" t="str">
        <f t="shared" si="99"/>
        <v>X</v>
      </c>
      <c r="G611" s="7">
        <f t="shared" si="100"/>
        <v>8.1</v>
      </c>
      <c r="H611" s="16">
        <f t="shared" si="101"/>
        <v>8.1</v>
      </c>
      <c r="I611" s="11" t="str">
        <f t="shared" si="102"/>
        <v>X</v>
      </c>
      <c r="J611" s="39" t="str">
        <f t="shared" si="103"/>
        <v>X</v>
      </c>
      <c r="K611" s="39" t="str">
        <f t="shared" si="96"/>
        <v>X</v>
      </c>
      <c r="L611" s="39" t="str">
        <f t="shared" si="97"/>
        <v>X</v>
      </c>
      <c r="M611" s="39" t="str">
        <f t="shared" si="104"/>
        <v>X</v>
      </c>
      <c r="N611" s="42">
        <v>0</v>
      </c>
      <c r="O611" s="8">
        <v>0</v>
      </c>
      <c r="P611" s="9">
        <v>0</v>
      </c>
      <c r="Q611" s="9">
        <v>0</v>
      </c>
      <c r="R611" s="8">
        <v>0</v>
      </c>
      <c r="S611" s="9">
        <v>0</v>
      </c>
      <c r="T611" s="9">
        <v>1</v>
      </c>
      <c r="U611" s="8">
        <v>0</v>
      </c>
      <c r="V611" s="9">
        <v>0</v>
      </c>
      <c r="W611" s="9">
        <v>0</v>
      </c>
      <c r="X611" s="9">
        <v>0</v>
      </c>
      <c r="Y611" s="8">
        <v>0</v>
      </c>
      <c r="Z611" s="9">
        <v>0</v>
      </c>
      <c r="AA611" s="8"/>
      <c r="AC611" s="8"/>
      <c r="AJ611" s="9">
        <f t="shared" si="105"/>
        <v>-1</v>
      </c>
      <c r="AK611" s="7">
        <v>8.5</v>
      </c>
      <c r="AO611" s="8"/>
      <c r="AQ611" s="31"/>
      <c r="AT611" s="31"/>
      <c r="AU611" s="21">
        <v>1993</v>
      </c>
      <c r="AV611" s="23">
        <f t="shared" si="98"/>
        <v>3.2995072987004876</v>
      </c>
      <c r="BB611" s="18"/>
      <c r="BD611" s="54"/>
      <c r="BF611" s="18"/>
      <c r="BH611" s="18"/>
      <c r="BJ611" s="18"/>
      <c r="BK611" s="18" t="s">
        <v>132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 s="18">
        <v>0</v>
      </c>
      <c r="BS611">
        <v>1</v>
      </c>
      <c r="BT611">
        <v>0</v>
      </c>
      <c r="BU611" s="18">
        <v>0</v>
      </c>
      <c r="BV611" t="s">
        <v>397</v>
      </c>
      <c r="BW611" t="s">
        <v>397</v>
      </c>
      <c r="CB611" s="18"/>
      <c r="CD611" s="18"/>
      <c r="CE611" s="18"/>
      <c r="CH611" s="18"/>
      <c r="CJ611" s="18"/>
      <c r="CU611" s="18"/>
      <c r="CV611" t="s">
        <v>397</v>
      </c>
      <c r="CW611" t="s">
        <v>397</v>
      </c>
      <c r="CX611" t="s">
        <v>397</v>
      </c>
      <c r="CY611" s="25" t="s">
        <v>397</v>
      </c>
    </row>
    <row r="612" spans="1:103" x14ac:dyDescent="0.25">
      <c r="A612">
        <v>614</v>
      </c>
      <c r="B612">
        <v>100</v>
      </c>
      <c r="C612" s="25" t="s">
        <v>134</v>
      </c>
      <c r="D612" s="12">
        <v>6.9</v>
      </c>
      <c r="E612" s="14"/>
      <c r="F612" s="7" t="str">
        <f t="shared" si="99"/>
        <v>X</v>
      </c>
      <c r="G612" s="7">
        <f t="shared" si="100"/>
        <v>6.9</v>
      </c>
      <c r="H612" s="16">
        <f t="shared" si="101"/>
        <v>6.9</v>
      </c>
      <c r="I612" s="11" t="str">
        <f t="shared" si="102"/>
        <v>X</v>
      </c>
      <c r="J612" s="39" t="str">
        <f t="shared" si="103"/>
        <v>X</v>
      </c>
      <c r="K612" s="39" t="str">
        <f t="shared" si="96"/>
        <v>X</v>
      </c>
      <c r="L612" s="39" t="str">
        <f t="shared" si="97"/>
        <v>X</v>
      </c>
      <c r="M612" s="39" t="str">
        <f t="shared" si="104"/>
        <v>X</v>
      </c>
      <c r="N612" s="42">
        <v>0</v>
      </c>
      <c r="O612" s="8">
        <v>0</v>
      </c>
      <c r="P612" s="9">
        <v>0</v>
      </c>
      <c r="Q612" s="9">
        <v>0</v>
      </c>
      <c r="R612" s="8">
        <v>0</v>
      </c>
      <c r="S612" s="9">
        <v>0</v>
      </c>
      <c r="T612" s="9">
        <v>0</v>
      </c>
      <c r="U612" s="8">
        <v>1</v>
      </c>
      <c r="V612" s="9">
        <v>0</v>
      </c>
      <c r="W612" s="9">
        <v>0</v>
      </c>
      <c r="X612" s="9">
        <v>0</v>
      </c>
      <c r="Y612" s="8">
        <v>0</v>
      </c>
      <c r="Z612" s="9">
        <v>0</v>
      </c>
      <c r="AA612" s="8"/>
      <c r="AC612" s="8"/>
      <c r="AJ612" s="9">
        <f t="shared" si="105"/>
        <v>-1</v>
      </c>
      <c r="AK612" s="7">
        <v>8.5</v>
      </c>
      <c r="AO612" s="8"/>
      <c r="AQ612" s="31"/>
      <c r="AT612" s="31"/>
      <c r="AU612" s="21">
        <v>1993</v>
      </c>
      <c r="AV612" s="23">
        <f t="shared" si="98"/>
        <v>3.2995072987004876</v>
      </c>
      <c r="BB612" s="18"/>
      <c r="BD612" s="54"/>
      <c r="BF612" s="18"/>
      <c r="BH612" s="18"/>
      <c r="BJ612" s="18"/>
      <c r="BK612" s="18" t="s">
        <v>132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 s="18">
        <v>0</v>
      </c>
      <c r="BS612">
        <v>1</v>
      </c>
      <c r="BT612">
        <v>0</v>
      </c>
      <c r="BU612" s="18">
        <v>0</v>
      </c>
      <c r="BV612" t="s">
        <v>397</v>
      </c>
      <c r="BW612" t="s">
        <v>397</v>
      </c>
      <c r="CB612" s="18"/>
      <c r="CD612" s="18"/>
      <c r="CE612" s="18"/>
      <c r="CH612" s="18"/>
      <c r="CJ612" s="18"/>
      <c r="CU612" s="18"/>
      <c r="CV612" t="s">
        <v>397</v>
      </c>
      <c r="CW612" t="s">
        <v>397</v>
      </c>
      <c r="CX612" t="s">
        <v>397</v>
      </c>
      <c r="CY612" s="25" t="s">
        <v>397</v>
      </c>
    </row>
    <row r="613" spans="1:103" x14ac:dyDescent="0.25">
      <c r="A613">
        <v>615</v>
      </c>
      <c r="B613">
        <v>100</v>
      </c>
      <c r="C613" s="25" t="s">
        <v>134</v>
      </c>
      <c r="D613" s="12">
        <v>9</v>
      </c>
      <c r="E613" s="14"/>
      <c r="F613" s="7" t="str">
        <f t="shared" si="99"/>
        <v>X</v>
      </c>
      <c r="G613" s="7">
        <f t="shared" si="100"/>
        <v>9</v>
      </c>
      <c r="H613" s="16">
        <f t="shared" si="101"/>
        <v>9</v>
      </c>
      <c r="I613" s="11" t="str">
        <f t="shared" si="102"/>
        <v>X</v>
      </c>
      <c r="J613" s="39" t="str">
        <f t="shared" si="103"/>
        <v>X</v>
      </c>
      <c r="K613" s="39" t="str">
        <f t="shared" si="96"/>
        <v>X</v>
      </c>
      <c r="L613" s="39" t="str">
        <f t="shared" si="97"/>
        <v>X</v>
      </c>
      <c r="M613" s="39" t="str">
        <f t="shared" si="104"/>
        <v>X</v>
      </c>
      <c r="N613" s="42">
        <v>0</v>
      </c>
      <c r="O613" s="8">
        <v>0</v>
      </c>
      <c r="P613" s="9">
        <v>0</v>
      </c>
      <c r="Q613" s="9">
        <v>0</v>
      </c>
      <c r="R613" s="8">
        <v>0</v>
      </c>
      <c r="S613" s="9">
        <v>0</v>
      </c>
      <c r="T613" s="9">
        <v>0</v>
      </c>
      <c r="U613" s="8">
        <v>0</v>
      </c>
      <c r="V613" s="9">
        <v>1</v>
      </c>
      <c r="W613" s="9">
        <v>0</v>
      </c>
      <c r="X613" s="9">
        <v>0</v>
      </c>
      <c r="Y613" s="8">
        <v>0</v>
      </c>
      <c r="Z613" s="9">
        <v>0</v>
      </c>
      <c r="AA613" s="8"/>
      <c r="AC613" s="8"/>
      <c r="AJ613" s="9">
        <f t="shared" si="105"/>
        <v>-1</v>
      </c>
      <c r="AK613" s="7">
        <v>8.5</v>
      </c>
      <c r="AO613" s="8"/>
      <c r="AQ613" s="31"/>
      <c r="AT613" s="31"/>
      <c r="AU613" s="21">
        <v>1993</v>
      </c>
      <c r="AV613" s="23">
        <f t="shared" si="98"/>
        <v>3.2995072987004876</v>
      </c>
      <c r="BB613" s="18"/>
      <c r="BD613" s="54"/>
      <c r="BF613" s="18"/>
      <c r="BH613" s="18"/>
      <c r="BJ613" s="18"/>
      <c r="BK613" s="18" t="s">
        <v>132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 s="18">
        <v>0</v>
      </c>
      <c r="BS613">
        <v>1</v>
      </c>
      <c r="BT613">
        <v>0</v>
      </c>
      <c r="BU613" s="18">
        <v>0</v>
      </c>
      <c r="BV613" t="s">
        <v>397</v>
      </c>
      <c r="BW613" t="s">
        <v>397</v>
      </c>
      <c r="CB613" s="18"/>
      <c r="CD613" s="18"/>
      <c r="CE613" s="18"/>
      <c r="CH613" s="18"/>
      <c r="CJ613" s="18"/>
      <c r="CU613" s="18"/>
      <c r="CV613" t="s">
        <v>397</v>
      </c>
      <c r="CW613" t="s">
        <v>397</v>
      </c>
      <c r="CX613" t="s">
        <v>397</v>
      </c>
      <c r="CY613" s="25" t="s">
        <v>397</v>
      </c>
    </row>
    <row r="614" spans="1:103" x14ac:dyDescent="0.25">
      <c r="A614">
        <v>616</v>
      </c>
      <c r="B614">
        <v>101</v>
      </c>
      <c r="C614" s="25" t="s">
        <v>231</v>
      </c>
      <c r="D614" s="12">
        <v>8.1</v>
      </c>
      <c r="E614" s="14"/>
      <c r="F614" s="7" t="str">
        <f t="shared" si="99"/>
        <v>X</v>
      </c>
      <c r="G614" s="7">
        <f t="shared" si="100"/>
        <v>8.1</v>
      </c>
      <c r="H614" s="16">
        <f t="shared" si="101"/>
        <v>8.1</v>
      </c>
      <c r="I614" s="11" t="str">
        <f t="shared" si="102"/>
        <v>X</v>
      </c>
      <c r="J614" s="39" t="str">
        <f t="shared" si="103"/>
        <v>X</v>
      </c>
      <c r="K614" s="39" t="str">
        <f t="shared" si="96"/>
        <v>X</v>
      </c>
      <c r="L614" s="39" t="str">
        <f t="shared" si="97"/>
        <v>X</v>
      </c>
      <c r="M614" s="39" t="str">
        <f t="shared" si="104"/>
        <v>X</v>
      </c>
      <c r="N614" s="42">
        <v>1</v>
      </c>
      <c r="O614" s="8">
        <v>0</v>
      </c>
      <c r="P614" s="9">
        <v>0</v>
      </c>
      <c r="Q614" s="9">
        <v>0</v>
      </c>
      <c r="R614" s="8">
        <v>0</v>
      </c>
      <c r="S614" s="9">
        <v>0</v>
      </c>
      <c r="T614" s="9">
        <v>0</v>
      </c>
      <c r="U614" s="8">
        <v>0</v>
      </c>
      <c r="V614" s="9">
        <v>0</v>
      </c>
      <c r="W614" s="9">
        <v>0</v>
      </c>
      <c r="X614" s="9">
        <v>0</v>
      </c>
      <c r="Y614" s="8">
        <v>0</v>
      </c>
      <c r="Z614" s="9">
        <v>0</v>
      </c>
      <c r="AA614" s="8"/>
      <c r="AC614" s="8"/>
      <c r="AJ614" s="9">
        <f t="shared" si="105"/>
        <v>-1</v>
      </c>
      <c r="AK614" s="7">
        <v>6.6</v>
      </c>
      <c r="AO614" s="8"/>
      <c r="AQ614" s="31"/>
      <c r="AT614" s="31"/>
      <c r="AU614" s="21">
        <v>1985</v>
      </c>
      <c r="AV614" s="23">
        <f t="shared" si="98"/>
        <v>3.2977605110991339</v>
      </c>
      <c r="BB614" s="18"/>
      <c r="BD614" s="54"/>
      <c r="BF614" s="18"/>
      <c r="BH614" s="18"/>
      <c r="BJ614" s="18"/>
      <c r="BK614" s="18" t="s">
        <v>230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 s="18">
        <v>0</v>
      </c>
      <c r="BS614">
        <v>0</v>
      </c>
      <c r="BT614">
        <v>1</v>
      </c>
      <c r="BU614" s="18">
        <v>0</v>
      </c>
      <c r="BV614" t="s">
        <v>397</v>
      </c>
      <c r="BW614" t="s">
        <v>397</v>
      </c>
      <c r="CB614" s="18"/>
      <c r="CD614" s="18"/>
      <c r="CE614" s="18"/>
      <c r="CH614" s="18"/>
      <c r="CJ614" s="18"/>
      <c r="CU614" s="18"/>
      <c r="CV614" t="s">
        <v>397</v>
      </c>
      <c r="CW614" t="s">
        <v>397</v>
      </c>
      <c r="CX614" t="s">
        <v>397</v>
      </c>
      <c r="CY614" s="25" t="s">
        <v>397</v>
      </c>
    </row>
    <row r="615" spans="1:103" x14ac:dyDescent="0.25">
      <c r="A615">
        <v>617</v>
      </c>
      <c r="B615">
        <v>101</v>
      </c>
      <c r="C615" s="25" t="s">
        <v>231</v>
      </c>
      <c r="D615" s="12">
        <v>7.3</v>
      </c>
      <c r="E615" s="14"/>
      <c r="F615" s="7" t="str">
        <f t="shared" si="99"/>
        <v>X</v>
      </c>
      <c r="G615" s="7">
        <f t="shared" si="100"/>
        <v>7.3</v>
      </c>
      <c r="H615" s="16">
        <f t="shared" si="101"/>
        <v>7.3</v>
      </c>
      <c r="I615" s="11" t="str">
        <f t="shared" si="102"/>
        <v>X</v>
      </c>
      <c r="J615" s="39" t="str">
        <f t="shared" si="103"/>
        <v>X</v>
      </c>
      <c r="K615" s="39" t="str">
        <f t="shared" si="96"/>
        <v>X</v>
      </c>
      <c r="L615" s="39" t="str">
        <f t="shared" si="97"/>
        <v>X</v>
      </c>
      <c r="M615" s="39" t="str">
        <f t="shared" si="104"/>
        <v>X</v>
      </c>
      <c r="N615" s="42">
        <v>1</v>
      </c>
      <c r="O615" s="8">
        <v>0</v>
      </c>
      <c r="P615" s="9">
        <v>0</v>
      </c>
      <c r="Q615" s="9">
        <v>0</v>
      </c>
      <c r="R615" s="8">
        <v>0</v>
      </c>
      <c r="S615" s="9">
        <v>0</v>
      </c>
      <c r="T615" s="9">
        <v>0</v>
      </c>
      <c r="U615" s="8">
        <v>0</v>
      </c>
      <c r="V615" s="9">
        <v>0</v>
      </c>
      <c r="W615" s="9">
        <v>0</v>
      </c>
      <c r="X615" s="9">
        <v>0</v>
      </c>
      <c r="Y615" s="8">
        <v>0</v>
      </c>
      <c r="Z615" s="9">
        <v>0</v>
      </c>
      <c r="AA615" s="8"/>
      <c r="AC615" s="8"/>
      <c r="AJ615" s="9">
        <f t="shared" si="105"/>
        <v>-1</v>
      </c>
      <c r="AK615" s="7">
        <v>7.5</v>
      </c>
      <c r="AO615" s="8"/>
      <c r="AQ615" s="31"/>
      <c r="AT615" s="31"/>
      <c r="AU615" s="21">
        <v>1994</v>
      </c>
      <c r="AV615" s="23">
        <f t="shared" si="98"/>
        <v>3.2997251539756367</v>
      </c>
      <c r="BB615" s="18"/>
      <c r="BD615" s="54"/>
      <c r="BF615" s="18"/>
      <c r="BH615" s="18"/>
      <c r="BJ615" s="18"/>
      <c r="BK615" s="18" t="s">
        <v>230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 s="18">
        <v>0</v>
      </c>
      <c r="BS615">
        <v>0</v>
      </c>
      <c r="BT615">
        <v>1</v>
      </c>
      <c r="BU615" s="18">
        <v>0</v>
      </c>
      <c r="BV615" t="s">
        <v>397</v>
      </c>
      <c r="BW615" t="s">
        <v>397</v>
      </c>
      <c r="CB615" s="18"/>
      <c r="CD615" s="18"/>
      <c r="CE615" s="18"/>
      <c r="CH615" s="18"/>
      <c r="CJ615" s="18"/>
      <c r="CU615" s="18"/>
      <c r="CV615" t="s">
        <v>397</v>
      </c>
      <c r="CW615" t="s">
        <v>397</v>
      </c>
      <c r="CX615" t="s">
        <v>397</v>
      </c>
      <c r="CY615" s="25" t="s">
        <v>397</v>
      </c>
    </row>
    <row r="616" spans="1:103" x14ac:dyDescent="0.25">
      <c r="A616">
        <v>618</v>
      </c>
      <c r="B616">
        <v>102</v>
      </c>
      <c r="C616" s="25" t="s">
        <v>20</v>
      </c>
      <c r="D616" s="12">
        <v>8.3000000000000007</v>
      </c>
      <c r="E616" s="14"/>
      <c r="F616" s="7" t="str">
        <f t="shared" si="99"/>
        <v>X</v>
      </c>
      <c r="G616" s="7">
        <f t="shared" si="100"/>
        <v>8.3000000000000007</v>
      </c>
      <c r="H616" s="16">
        <f t="shared" si="101"/>
        <v>8.3000000000000007</v>
      </c>
      <c r="I616" s="11" t="str">
        <f t="shared" si="102"/>
        <v>X</v>
      </c>
      <c r="J616" s="39" t="str">
        <f t="shared" si="103"/>
        <v>X</v>
      </c>
      <c r="K616" s="39" t="str">
        <f t="shared" si="96"/>
        <v>X</v>
      </c>
      <c r="L616" s="39" t="str">
        <f t="shared" si="97"/>
        <v>X</v>
      </c>
      <c r="M616" s="39" t="str">
        <f t="shared" si="104"/>
        <v>X</v>
      </c>
      <c r="N616" s="42">
        <v>1</v>
      </c>
      <c r="O616" s="8">
        <v>0</v>
      </c>
      <c r="P616" s="9">
        <v>0</v>
      </c>
      <c r="Q616" s="9">
        <v>0</v>
      </c>
      <c r="R616" s="8">
        <v>0</v>
      </c>
      <c r="S616" s="9">
        <v>0</v>
      </c>
      <c r="T616" s="9">
        <v>0</v>
      </c>
      <c r="U616" s="8">
        <v>0</v>
      </c>
      <c r="V616" s="9">
        <v>0</v>
      </c>
      <c r="W616" s="9">
        <v>0</v>
      </c>
      <c r="X616" s="9">
        <v>0</v>
      </c>
      <c r="Y616" s="8">
        <v>0</v>
      </c>
      <c r="Z616" s="9">
        <v>0</v>
      </c>
      <c r="AA616" s="8"/>
      <c r="AC616" s="8"/>
      <c r="AJ616" s="9">
        <f t="shared" si="105"/>
        <v>-1</v>
      </c>
      <c r="AK616" s="7">
        <v>12.1</v>
      </c>
      <c r="AO616" s="8"/>
      <c r="AQ616" s="31"/>
      <c r="AT616" s="31"/>
      <c r="AU616" s="21">
        <v>2010</v>
      </c>
      <c r="AV616" s="23">
        <f t="shared" si="98"/>
        <v>3.3031960574204891</v>
      </c>
      <c r="BB616" s="18"/>
      <c r="BD616" s="54"/>
      <c r="BF616" s="18"/>
      <c r="BH616" s="18"/>
      <c r="BJ616" s="18"/>
      <c r="BK616" s="18" t="s">
        <v>11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 s="18">
        <v>0</v>
      </c>
      <c r="BS616">
        <v>1</v>
      </c>
      <c r="BT616">
        <v>0</v>
      </c>
      <c r="BU616" s="18">
        <v>0</v>
      </c>
      <c r="BV616" t="s">
        <v>397</v>
      </c>
      <c r="BW616" t="s">
        <v>397</v>
      </c>
      <c r="CB616" s="18"/>
      <c r="CD616" s="18"/>
      <c r="CE616" s="18"/>
      <c r="CH616" s="18"/>
      <c r="CJ616" s="18"/>
      <c r="CU616" s="18"/>
      <c r="CV616" t="s">
        <v>397</v>
      </c>
      <c r="CW616" t="s">
        <v>397</v>
      </c>
      <c r="CX616" t="s">
        <v>397</v>
      </c>
      <c r="CY616" s="25" t="s">
        <v>397</v>
      </c>
    </row>
    <row r="617" spans="1:103" x14ac:dyDescent="0.25">
      <c r="A617">
        <v>619</v>
      </c>
      <c r="B617">
        <v>103</v>
      </c>
      <c r="C617" s="25" t="s">
        <v>86</v>
      </c>
      <c r="D617" s="12">
        <v>4.5999999999999996</v>
      </c>
      <c r="E617" s="14"/>
      <c r="F617" s="7" t="str">
        <f t="shared" si="99"/>
        <v>X</v>
      </c>
      <c r="G617" s="7">
        <f t="shared" si="100"/>
        <v>4.5999999999999996</v>
      </c>
      <c r="H617" s="16">
        <f t="shared" si="101"/>
        <v>4.5999999999999996</v>
      </c>
      <c r="I617" s="11" t="str">
        <f t="shared" si="102"/>
        <v>X</v>
      </c>
      <c r="J617" s="39" t="str">
        <f t="shared" si="103"/>
        <v>X</v>
      </c>
      <c r="K617" s="39" t="str">
        <f t="shared" si="96"/>
        <v>X</v>
      </c>
      <c r="L617" s="39" t="str">
        <f t="shared" si="97"/>
        <v>X</v>
      </c>
      <c r="M617" s="39" t="str">
        <f t="shared" si="104"/>
        <v>X</v>
      </c>
      <c r="N617" s="42">
        <v>1</v>
      </c>
      <c r="O617" s="8">
        <v>0</v>
      </c>
      <c r="P617" s="9">
        <v>0</v>
      </c>
      <c r="Q617" s="9">
        <v>0</v>
      </c>
      <c r="R617" s="8">
        <v>0</v>
      </c>
      <c r="S617" s="9">
        <v>0</v>
      </c>
      <c r="T617" s="9">
        <v>0</v>
      </c>
      <c r="U617" s="8">
        <v>0</v>
      </c>
      <c r="V617" s="9">
        <v>0</v>
      </c>
      <c r="W617" s="9">
        <v>0</v>
      </c>
      <c r="X617" s="9">
        <v>0</v>
      </c>
      <c r="Y617" s="8">
        <v>0</v>
      </c>
      <c r="Z617" s="9">
        <v>0</v>
      </c>
      <c r="AA617" s="8"/>
      <c r="AC617" s="8"/>
      <c r="AJ617" s="9">
        <f t="shared" si="105"/>
        <v>-1</v>
      </c>
      <c r="AK617" s="7">
        <v>8.1</v>
      </c>
      <c r="AO617" s="8"/>
      <c r="AQ617" s="31"/>
      <c r="AT617" s="31"/>
      <c r="AU617" s="21">
        <v>1980</v>
      </c>
      <c r="AV617" s="23">
        <f t="shared" si="98"/>
        <v>3.2966651902615309</v>
      </c>
      <c r="BB617" s="18"/>
      <c r="BD617" s="54"/>
      <c r="BF617" s="18"/>
      <c r="BH617" s="18"/>
      <c r="BJ617" s="18"/>
      <c r="BK617" s="18" t="s">
        <v>85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 s="18">
        <v>0</v>
      </c>
      <c r="BS617">
        <v>1</v>
      </c>
      <c r="BT617">
        <v>0</v>
      </c>
      <c r="BU617" s="18">
        <v>0</v>
      </c>
      <c r="BV617" t="s">
        <v>397</v>
      </c>
      <c r="BW617" t="s">
        <v>397</v>
      </c>
      <c r="CB617" s="18"/>
      <c r="CD617" s="18"/>
      <c r="CE617" s="18"/>
      <c r="CH617" s="18"/>
      <c r="CJ617" s="18"/>
      <c r="CU617" s="18"/>
      <c r="CV617" t="s">
        <v>397</v>
      </c>
      <c r="CW617" t="s">
        <v>397</v>
      </c>
      <c r="CX617" t="s">
        <v>397</v>
      </c>
      <c r="CY617" s="25" t="s">
        <v>397</v>
      </c>
    </row>
    <row r="618" spans="1:103" x14ac:dyDescent="0.25">
      <c r="A618">
        <v>620</v>
      </c>
      <c r="B618">
        <v>103</v>
      </c>
      <c r="C618" s="25" t="s">
        <v>86</v>
      </c>
      <c r="D618" s="12">
        <v>7.6</v>
      </c>
      <c r="E618" s="14"/>
      <c r="F618" s="7" t="str">
        <f t="shared" si="99"/>
        <v>X</v>
      </c>
      <c r="G618" s="7">
        <f t="shared" si="100"/>
        <v>7.6</v>
      </c>
      <c r="H618" s="16">
        <f t="shared" si="101"/>
        <v>7.6</v>
      </c>
      <c r="I618" s="11" t="str">
        <f t="shared" si="102"/>
        <v>X</v>
      </c>
      <c r="J618" s="39" t="str">
        <f t="shared" si="103"/>
        <v>X</v>
      </c>
      <c r="K618" s="39" t="str">
        <f t="shared" si="96"/>
        <v>X</v>
      </c>
      <c r="L618" s="39" t="str">
        <f t="shared" si="97"/>
        <v>X</v>
      </c>
      <c r="M618" s="39" t="str">
        <f t="shared" si="104"/>
        <v>X</v>
      </c>
      <c r="N618" s="42">
        <v>1</v>
      </c>
      <c r="O618" s="8">
        <v>0</v>
      </c>
      <c r="P618" s="9">
        <v>0</v>
      </c>
      <c r="Q618" s="9">
        <v>0</v>
      </c>
      <c r="R618" s="8">
        <v>0</v>
      </c>
      <c r="S618" s="9">
        <v>0</v>
      </c>
      <c r="T618" s="9">
        <v>0</v>
      </c>
      <c r="U618" s="8">
        <v>0</v>
      </c>
      <c r="V618" s="9">
        <v>0</v>
      </c>
      <c r="W618" s="9">
        <v>0</v>
      </c>
      <c r="X618" s="9">
        <v>0</v>
      </c>
      <c r="Y618" s="8">
        <v>0</v>
      </c>
      <c r="Z618" s="9">
        <v>0</v>
      </c>
      <c r="AA618" s="8"/>
      <c r="AC618" s="8"/>
      <c r="AJ618" s="9">
        <f t="shared" si="105"/>
        <v>-1</v>
      </c>
      <c r="AK618" s="7">
        <v>8</v>
      </c>
      <c r="AO618" s="8"/>
      <c r="AQ618" s="31"/>
      <c r="AT618" s="31"/>
      <c r="AU618" s="21">
        <v>1993</v>
      </c>
      <c r="AV618" s="23">
        <f t="shared" si="98"/>
        <v>3.2995072987004876</v>
      </c>
      <c r="BB618" s="18"/>
      <c r="BD618" s="54"/>
      <c r="BF618" s="18"/>
      <c r="BH618" s="18"/>
      <c r="BJ618" s="18"/>
      <c r="BK618" s="18" t="s">
        <v>107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 s="18">
        <v>0</v>
      </c>
      <c r="BS618">
        <v>1</v>
      </c>
      <c r="BT618">
        <v>0</v>
      </c>
      <c r="BU618" s="18">
        <v>0</v>
      </c>
      <c r="BV618" t="s">
        <v>397</v>
      </c>
      <c r="BW618" t="s">
        <v>397</v>
      </c>
      <c r="CB618" s="18"/>
      <c r="CD618" s="18"/>
      <c r="CE618" s="18"/>
      <c r="CH618" s="18"/>
      <c r="CJ618" s="18"/>
      <c r="CU618" s="18"/>
      <c r="CV618" t="s">
        <v>397</v>
      </c>
      <c r="CW618" t="s">
        <v>397</v>
      </c>
      <c r="CX618" t="s">
        <v>397</v>
      </c>
      <c r="CY618" s="25" t="s">
        <v>397</v>
      </c>
    </row>
    <row r="619" spans="1:103" x14ac:dyDescent="0.25">
      <c r="A619">
        <v>621</v>
      </c>
      <c r="B619">
        <v>103</v>
      </c>
      <c r="C619" s="25" t="s">
        <v>86</v>
      </c>
      <c r="D619" s="12">
        <v>6.7</v>
      </c>
      <c r="E619" s="14"/>
      <c r="F619" s="7" t="str">
        <f t="shared" si="99"/>
        <v>X</v>
      </c>
      <c r="G619" s="7">
        <f t="shared" si="100"/>
        <v>6.7</v>
      </c>
      <c r="H619" s="16">
        <f t="shared" si="101"/>
        <v>6.7</v>
      </c>
      <c r="I619" s="11" t="str">
        <f t="shared" si="102"/>
        <v>X</v>
      </c>
      <c r="J619" s="39" t="str">
        <f t="shared" si="103"/>
        <v>X</v>
      </c>
      <c r="K619" s="39" t="str">
        <f t="shared" si="96"/>
        <v>X</v>
      </c>
      <c r="L619" s="39" t="str">
        <f t="shared" si="97"/>
        <v>X</v>
      </c>
      <c r="M619" s="39" t="str">
        <f t="shared" si="104"/>
        <v>X</v>
      </c>
      <c r="N619" s="42">
        <v>1</v>
      </c>
      <c r="O619" s="8">
        <v>0</v>
      </c>
      <c r="P619" s="9">
        <v>0</v>
      </c>
      <c r="Q619" s="9">
        <v>0</v>
      </c>
      <c r="R619" s="8">
        <v>0</v>
      </c>
      <c r="S619" s="9">
        <v>0</v>
      </c>
      <c r="T619" s="9">
        <v>0</v>
      </c>
      <c r="U619" s="8">
        <v>0</v>
      </c>
      <c r="V619" s="9">
        <v>0</v>
      </c>
      <c r="W619" s="9">
        <v>0</v>
      </c>
      <c r="X619" s="9">
        <v>0</v>
      </c>
      <c r="Y619" s="8">
        <v>0</v>
      </c>
      <c r="Z619" s="9">
        <v>0</v>
      </c>
      <c r="AA619" s="8"/>
      <c r="AC619" s="8"/>
      <c r="AJ619" s="9">
        <f t="shared" si="105"/>
        <v>-1</v>
      </c>
      <c r="AK619" s="7">
        <v>8.4</v>
      </c>
      <c r="AO619" s="8"/>
      <c r="AQ619" s="31"/>
      <c r="AT619" s="31"/>
      <c r="AU619" s="21">
        <v>1980</v>
      </c>
      <c r="AV619" s="23">
        <f t="shared" si="98"/>
        <v>3.2966651902615309</v>
      </c>
      <c r="BB619" s="18"/>
      <c r="BD619" s="54"/>
      <c r="BF619" s="18"/>
      <c r="BH619" s="18"/>
      <c r="BJ619" s="18"/>
      <c r="BK619" s="18" t="s">
        <v>125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 s="18">
        <v>0</v>
      </c>
      <c r="BS619">
        <v>1</v>
      </c>
      <c r="BT619">
        <v>0</v>
      </c>
      <c r="BU619" s="18">
        <v>0</v>
      </c>
      <c r="BV619" t="s">
        <v>397</v>
      </c>
      <c r="BW619" t="s">
        <v>397</v>
      </c>
      <c r="CB619" s="18"/>
      <c r="CD619" s="18"/>
      <c r="CE619" s="18"/>
      <c r="CH619" s="18"/>
      <c r="CJ619" s="18"/>
      <c r="CU619" s="18"/>
      <c r="CV619" t="s">
        <v>397</v>
      </c>
      <c r="CW619" t="s">
        <v>397</v>
      </c>
      <c r="CX619" t="s">
        <v>397</v>
      </c>
      <c r="CY619" s="25" t="s">
        <v>397</v>
      </c>
    </row>
    <row r="620" spans="1:103" x14ac:dyDescent="0.25">
      <c r="A620">
        <v>622</v>
      </c>
      <c r="B620">
        <v>103</v>
      </c>
      <c r="C620" s="25" t="s">
        <v>86</v>
      </c>
      <c r="D620" s="12">
        <v>5.8</v>
      </c>
      <c r="E620" s="14"/>
      <c r="F620" s="7" t="str">
        <f t="shared" si="99"/>
        <v>X</v>
      </c>
      <c r="G620" s="7">
        <f t="shared" si="100"/>
        <v>5.8</v>
      </c>
      <c r="H620" s="16">
        <f t="shared" si="101"/>
        <v>5.8</v>
      </c>
      <c r="I620" s="11" t="str">
        <f t="shared" si="102"/>
        <v>X</v>
      </c>
      <c r="J620" s="39" t="str">
        <f t="shared" si="103"/>
        <v>X</v>
      </c>
      <c r="K620" s="39" t="str">
        <f t="shared" si="96"/>
        <v>X</v>
      </c>
      <c r="L620" s="39" t="str">
        <f t="shared" si="97"/>
        <v>X</v>
      </c>
      <c r="M620" s="39" t="str">
        <f t="shared" si="104"/>
        <v>X</v>
      </c>
      <c r="N620" s="42">
        <v>1</v>
      </c>
      <c r="O620" s="8">
        <v>0</v>
      </c>
      <c r="P620" s="9">
        <v>0</v>
      </c>
      <c r="Q620" s="9">
        <v>0</v>
      </c>
      <c r="R620" s="8">
        <v>0</v>
      </c>
      <c r="S620" s="9">
        <v>0</v>
      </c>
      <c r="T620" s="9">
        <v>0</v>
      </c>
      <c r="U620" s="8">
        <v>0</v>
      </c>
      <c r="V620" s="9">
        <v>0</v>
      </c>
      <c r="W620" s="9">
        <v>0</v>
      </c>
      <c r="X620" s="9">
        <v>0</v>
      </c>
      <c r="Y620" s="8">
        <v>0</v>
      </c>
      <c r="Z620" s="9">
        <v>0</v>
      </c>
      <c r="AA620" s="8"/>
      <c r="AC620" s="8"/>
      <c r="AJ620" s="9">
        <f t="shared" si="105"/>
        <v>-1</v>
      </c>
      <c r="AK620" s="7">
        <v>6.8</v>
      </c>
      <c r="AO620" s="8"/>
      <c r="AQ620" s="31"/>
      <c r="AT620" s="31"/>
      <c r="AU620" s="21">
        <v>1974</v>
      </c>
      <c r="AV620" s="23">
        <f t="shared" si="98"/>
        <v>3.2953471483336179</v>
      </c>
      <c r="BB620" s="18"/>
      <c r="BD620" s="54"/>
      <c r="BF620" s="18"/>
      <c r="BH620" s="18"/>
      <c r="BJ620" s="18"/>
      <c r="BK620" s="18" t="s">
        <v>132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 s="18">
        <v>0</v>
      </c>
      <c r="BS620">
        <v>1</v>
      </c>
      <c r="BT620">
        <v>0</v>
      </c>
      <c r="BU620" s="18">
        <v>0</v>
      </c>
      <c r="BV620" t="s">
        <v>397</v>
      </c>
      <c r="BW620" t="s">
        <v>397</v>
      </c>
      <c r="CB620" s="18"/>
      <c r="CD620" s="18"/>
      <c r="CE620" s="18"/>
      <c r="CH620" s="18"/>
      <c r="CJ620" s="18"/>
      <c r="CU620" s="18"/>
      <c r="CV620" t="s">
        <v>397</v>
      </c>
      <c r="CW620" t="s">
        <v>397</v>
      </c>
      <c r="CX620" t="s">
        <v>397</v>
      </c>
      <c r="CY620" s="25" t="s">
        <v>397</v>
      </c>
    </row>
    <row r="621" spans="1:103" x14ac:dyDescent="0.25">
      <c r="A621">
        <v>623</v>
      </c>
      <c r="B621">
        <v>103</v>
      </c>
      <c r="C621" s="25" t="s">
        <v>86</v>
      </c>
      <c r="D621" s="12">
        <v>10.199999999999999</v>
      </c>
      <c r="E621" s="14"/>
      <c r="F621" s="7" t="str">
        <f t="shared" si="99"/>
        <v>X</v>
      </c>
      <c r="G621" s="7">
        <f t="shared" si="100"/>
        <v>10.199999999999999</v>
      </c>
      <c r="H621" s="16">
        <f t="shared" si="101"/>
        <v>10.199999999999999</v>
      </c>
      <c r="I621" s="11" t="str">
        <f t="shared" si="102"/>
        <v>X</v>
      </c>
      <c r="J621" s="39" t="str">
        <f t="shared" si="103"/>
        <v>X</v>
      </c>
      <c r="K621" s="39" t="str">
        <f t="shared" si="96"/>
        <v>X</v>
      </c>
      <c r="L621" s="39" t="str">
        <f t="shared" si="97"/>
        <v>X</v>
      </c>
      <c r="M621" s="39" t="str">
        <f t="shared" si="104"/>
        <v>X</v>
      </c>
      <c r="N621" s="42">
        <v>1</v>
      </c>
      <c r="O621" s="8">
        <v>0</v>
      </c>
      <c r="P621" s="9">
        <v>0</v>
      </c>
      <c r="Q621" s="9">
        <v>0</v>
      </c>
      <c r="R621" s="8">
        <v>0</v>
      </c>
      <c r="S621" s="9">
        <v>0</v>
      </c>
      <c r="T621" s="9">
        <v>0</v>
      </c>
      <c r="U621" s="8">
        <v>0</v>
      </c>
      <c r="V621" s="9">
        <v>0</v>
      </c>
      <c r="W621" s="9">
        <v>0</v>
      </c>
      <c r="X621" s="9">
        <v>0</v>
      </c>
      <c r="Y621" s="8">
        <v>0</v>
      </c>
      <c r="Z621" s="9">
        <v>0</v>
      </c>
      <c r="AA621" s="8"/>
      <c r="AC621" s="8"/>
      <c r="AJ621" s="9">
        <f t="shared" si="105"/>
        <v>-1</v>
      </c>
      <c r="AK621" s="7">
        <v>10.1</v>
      </c>
      <c r="AO621" s="8"/>
      <c r="AQ621" s="31"/>
      <c r="AT621" s="31"/>
      <c r="AU621" s="21">
        <v>1987</v>
      </c>
      <c r="AV621" s="23">
        <f t="shared" si="98"/>
        <v>3.2981978671098151</v>
      </c>
      <c r="BB621" s="18"/>
      <c r="BD621" s="54"/>
      <c r="BF621" s="18"/>
      <c r="BH621" s="18"/>
      <c r="BJ621" s="18"/>
      <c r="BK621" s="18" t="s">
        <v>154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 s="18">
        <v>0</v>
      </c>
      <c r="BS621">
        <v>1</v>
      </c>
      <c r="BT621">
        <v>0</v>
      </c>
      <c r="BU621" s="18">
        <v>0</v>
      </c>
      <c r="BV621" t="s">
        <v>397</v>
      </c>
      <c r="BW621" t="s">
        <v>397</v>
      </c>
      <c r="CB621" s="18"/>
      <c r="CD621" s="18"/>
      <c r="CE621" s="18"/>
      <c r="CH621" s="18"/>
      <c r="CJ621" s="18"/>
      <c r="CU621" s="18"/>
      <c r="CV621" t="s">
        <v>397</v>
      </c>
      <c r="CW621" t="s">
        <v>397</v>
      </c>
      <c r="CX621" t="s">
        <v>397</v>
      </c>
      <c r="CY621" s="25" t="s">
        <v>397</v>
      </c>
    </row>
    <row r="622" spans="1:103" x14ac:dyDescent="0.25">
      <c r="A622">
        <v>624</v>
      </c>
      <c r="B622">
        <v>103</v>
      </c>
      <c r="C622" s="25" t="s">
        <v>86</v>
      </c>
      <c r="D622" s="12">
        <v>8.9</v>
      </c>
      <c r="E622" s="14"/>
      <c r="F622" s="7" t="str">
        <f t="shared" si="99"/>
        <v>X</v>
      </c>
      <c r="G622" s="7">
        <f t="shared" si="100"/>
        <v>8.9</v>
      </c>
      <c r="H622" s="16">
        <f t="shared" si="101"/>
        <v>8.9</v>
      </c>
      <c r="I622" s="11" t="str">
        <f t="shared" si="102"/>
        <v>X</v>
      </c>
      <c r="J622" s="39" t="str">
        <f t="shared" si="103"/>
        <v>X</v>
      </c>
      <c r="K622" s="39" t="str">
        <f t="shared" si="96"/>
        <v>X</v>
      </c>
      <c r="L622" s="39" t="str">
        <f t="shared" si="97"/>
        <v>X</v>
      </c>
      <c r="M622" s="39" t="str">
        <f t="shared" si="104"/>
        <v>X</v>
      </c>
      <c r="N622" s="42">
        <v>1</v>
      </c>
      <c r="O622" s="8">
        <v>0</v>
      </c>
      <c r="P622" s="9">
        <v>0</v>
      </c>
      <c r="Q622" s="9">
        <v>0</v>
      </c>
      <c r="R622" s="8">
        <v>0</v>
      </c>
      <c r="S622" s="9">
        <v>0</v>
      </c>
      <c r="T622" s="9">
        <v>0</v>
      </c>
      <c r="U622" s="8">
        <v>0</v>
      </c>
      <c r="V622" s="9">
        <v>0</v>
      </c>
      <c r="W622" s="9">
        <v>0</v>
      </c>
      <c r="X622" s="9">
        <v>0</v>
      </c>
      <c r="Y622" s="8">
        <v>0</v>
      </c>
      <c r="Z622" s="9">
        <v>0</v>
      </c>
      <c r="AA622" s="8"/>
      <c r="AC622" s="8"/>
      <c r="AJ622" s="9">
        <f t="shared" si="105"/>
        <v>-1</v>
      </c>
      <c r="AK622" s="7">
        <v>10.3</v>
      </c>
      <c r="AO622" s="8"/>
      <c r="AQ622" s="31"/>
      <c r="AT622" s="31"/>
      <c r="AU622" s="21">
        <v>1994</v>
      </c>
      <c r="AV622" s="23">
        <f t="shared" si="98"/>
        <v>3.2997251539756367</v>
      </c>
      <c r="BB622" s="18"/>
      <c r="BD622" s="54"/>
      <c r="BF622" s="18"/>
      <c r="BH622" s="18"/>
      <c r="BJ622" s="18"/>
      <c r="BK622" s="18" t="s">
        <v>154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 s="18">
        <v>0</v>
      </c>
      <c r="BS622">
        <v>1</v>
      </c>
      <c r="BT622">
        <v>0</v>
      </c>
      <c r="BU622" s="18">
        <v>0</v>
      </c>
      <c r="BV622" t="s">
        <v>397</v>
      </c>
      <c r="BW622" t="s">
        <v>397</v>
      </c>
      <c r="CB622" s="18"/>
      <c r="CD622" s="18"/>
      <c r="CE622" s="18"/>
      <c r="CH622" s="18"/>
      <c r="CJ622" s="18"/>
      <c r="CU622" s="18"/>
      <c r="CV622" t="s">
        <v>397</v>
      </c>
      <c r="CW622" t="s">
        <v>397</v>
      </c>
      <c r="CX622" t="s">
        <v>397</v>
      </c>
      <c r="CY622" s="25" t="s">
        <v>397</v>
      </c>
    </row>
    <row r="623" spans="1:103" x14ac:dyDescent="0.25">
      <c r="A623">
        <v>625</v>
      </c>
      <c r="B623">
        <v>103</v>
      </c>
      <c r="C623" s="25" t="s">
        <v>86</v>
      </c>
      <c r="D623" s="12">
        <v>11</v>
      </c>
      <c r="E623" s="14"/>
      <c r="F623" s="7" t="str">
        <f t="shared" si="99"/>
        <v>X</v>
      </c>
      <c r="G623" s="7">
        <f t="shared" si="100"/>
        <v>11</v>
      </c>
      <c r="H623" s="16">
        <f t="shared" si="101"/>
        <v>11</v>
      </c>
      <c r="I623" s="11" t="str">
        <f t="shared" si="102"/>
        <v>X</v>
      </c>
      <c r="J623" s="39" t="str">
        <f t="shared" si="103"/>
        <v>X</v>
      </c>
      <c r="K623" s="39" t="str">
        <f t="shared" si="96"/>
        <v>X</v>
      </c>
      <c r="L623" s="39" t="str">
        <f t="shared" si="97"/>
        <v>X</v>
      </c>
      <c r="M623" s="39" t="str">
        <f t="shared" si="104"/>
        <v>X</v>
      </c>
      <c r="N623" s="42">
        <v>1</v>
      </c>
      <c r="O623" s="8">
        <v>0</v>
      </c>
      <c r="P623" s="9">
        <v>0</v>
      </c>
      <c r="Q623" s="9">
        <v>0</v>
      </c>
      <c r="R623" s="8">
        <v>0</v>
      </c>
      <c r="S623" s="9">
        <v>0</v>
      </c>
      <c r="T623" s="9">
        <v>0</v>
      </c>
      <c r="U623" s="8">
        <v>0</v>
      </c>
      <c r="V623" s="9">
        <v>0</v>
      </c>
      <c r="W623" s="9">
        <v>0</v>
      </c>
      <c r="X623" s="9">
        <v>0</v>
      </c>
      <c r="Y623" s="8">
        <v>0</v>
      </c>
      <c r="Z623" s="9">
        <v>0</v>
      </c>
      <c r="AA623" s="8"/>
      <c r="AC623" s="8"/>
      <c r="AJ623" s="9">
        <f t="shared" si="105"/>
        <v>-1</v>
      </c>
      <c r="AK623" s="7">
        <v>4.7</v>
      </c>
      <c r="AO623" s="8"/>
      <c r="AQ623" s="31"/>
      <c r="AT623" s="31"/>
      <c r="AU623" s="21">
        <v>1982</v>
      </c>
      <c r="AV623" s="23">
        <f t="shared" si="98"/>
        <v>3.2971036501492565</v>
      </c>
      <c r="BB623" s="18"/>
      <c r="BD623" s="54"/>
      <c r="BF623" s="18"/>
      <c r="BH623" s="18"/>
      <c r="BJ623" s="18"/>
      <c r="BK623" s="18" t="s">
        <v>235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0</v>
      </c>
      <c r="BR623" s="18">
        <v>0</v>
      </c>
      <c r="BS623">
        <v>1</v>
      </c>
      <c r="BT623">
        <v>0</v>
      </c>
      <c r="BU623" s="18">
        <v>0</v>
      </c>
      <c r="BV623" t="s">
        <v>397</v>
      </c>
      <c r="BW623" t="s">
        <v>397</v>
      </c>
      <c r="CB623" s="18"/>
      <c r="CD623" s="18"/>
      <c r="CE623" s="18"/>
      <c r="CH623" s="18"/>
      <c r="CJ623" s="18"/>
      <c r="CU623" s="18"/>
      <c r="CV623" t="s">
        <v>397</v>
      </c>
      <c r="CW623" t="s">
        <v>397</v>
      </c>
      <c r="CX623" t="s">
        <v>397</v>
      </c>
      <c r="CY623" s="25" t="s">
        <v>397</v>
      </c>
    </row>
    <row r="624" spans="1:103" x14ac:dyDescent="0.25">
      <c r="A624">
        <v>626</v>
      </c>
      <c r="B624">
        <v>103</v>
      </c>
      <c r="C624" s="25" t="s">
        <v>86</v>
      </c>
      <c r="D624" s="12">
        <v>12.6</v>
      </c>
      <c r="E624" s="14"/>
      <c r="F624" s="7" t="str">
        <f t="shared" si="99"/>
        <v>X</v>
      </c>
      <c r="G624" s="7">
        <f t="shared" si="100"/>
        <v>12.6</v>
      </c>
      <c r="H624" s="16">
        <f t="shared" si="101"/>
        <v>12.6</v>
      </c>
      <c r="I624" s="11" t="str">
        <f t="shared" si="102"/>
        <v>X</v>
      </c>
      <c r="J624" s="39" t="str">
        <f t="shared" si="103"/>
        <v>X</v>
      </c>
      <c r="K624" s="39" t="str">
        <f t="shared" si="96"/>
        <v>X</v>
      </c>
      <c r="L624" s="39" t="str">
        <f t="shared" si="97"/>
        <v>X</v>
      </c>
      <c r="M624" s="39" t="str">
        <f t="shared" si="104"/>
        <v>X</v>
      </c>
      <c r="N624" s="42">
        <v>1</v>
      </c>
      <c r="O624" s="8">
        <v>0</v>
      </c>
      <c r="P624" s="9">
        <v>0</v>
      </c>
      <c r="Q624" s="9">
        <v>0</v>
      </c>
      <c r="R624" s="8">
        <v>0</v>
      </c>
      <c r="S624" s="9">
        <v>0</v>
      </c>
      <c r="T624" s="9">
        <v>0</v>
      </c>
      <c r="U624" s="8">
        <v>0</v>
      </c>
      <c r="V624" s="9">
        <v>0</v>
      </c>
      <c r="W624" s="9">
        <v>0</v>
      </c>
      <c r="X624" s="9">
        <v>0</v>
      </c>
      <c r="Y624" s="8">
        <v>0</v>
      </c>
      <c r="Z624" s="9">
        <v>0</v>
      </c>
      <c r="AA624" s="8"/>
      <c r="AC624" s="8"/>
      <c r="AJ624" s="9">
        <f t="shared" si="105"/>
        <v>-1</v>
      </c>
      <c r="AK624" s="7">
        <v>6.7</v>
      </c>
      <c r="AO624" s="8"/>
      <c r="AQ624" s="31"/>
      <c r="AT624" s="31"/>
      <c r="AU624" s="21">
        <v>1995</v>
      </c>
      <c r="AV624" s="23">
        <f t="shared" si="98"/>
        <v>3.2999429000227671</v>
      </c>
      <c r="BB624" s="18"/>
      <c r="BD624" s="54"/>
      <c r="BF624" s="18"/>
      <c r="BH624" s="18"/>
      <c r="BJ624" s="18"/>
      <c r="BK624" s="18" t="s">
        <v>235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 s="18">
        <v>0</v>
      </c>
      <c r="BS624">
        <v>1</v>
      </c>
      <c r="BT624">
        <v>0</v>
      </c>
      <c r="BU624" s="18">
        <v>0</v>
      </c>
      <c r="BV624" t="s">
        <v>397</v>
      </c>
      <c r="BW624" t="s">
        <v>397</v>
      </c>
      <c r="CB624" s="18"/>
      <c r="CD624" s="18"/>
      <c r="CE624" s="18"/>
      <c r="CH624" s="18"/>
      <c r="CJ624" s="18"/>
      <c r="CU624" s="18"/>
      <c r="CV624" t="s">
        <v>397</v>
      </c>
      <c r="CW624" t="s">
        <v>397</v>
      </c>
      <c r="CX624" t="s">
        <v>397</v>
      </c>
      <c r="CY624" s="25" t="s">
        <v>397</v>
      </c>
    </row>
    <row r="625" spans="1:103" x14ac:dyDescent="0.25">
      <c r="A625">
        <v>627</v>
      </c>
      <c r="B625">
        <v>103</v>
      </c>
      <c r="C625" s="25" t="s">
        <v>86</v>
      </c>
      <c r="D625" s="12">
        <v>8.6</v>
      </c>
      <c r="E625" s="14"/>
      <c r="F625" s="7" t="str">
        <f t="shared" si="99"/>
        <v>X</v>
      </c>
      <c r="G625" s="7">
        <f t="shared" si="100"/>
        <v>8.6</v>
      </c>
      <c r="H625" s="16">
        <f t="shared" si="101"/>
        <v>8.6</v>
      </c>
      <c r="I625" s="11" t="str">
        <f t="shared" si="102"/>
        <v>X</v>
      </c>
      <c r="J625" s="39" t="str">
        <f t="shared" si="103"/>
        <v>X</v>
      </c>
      <c r="K625" s="39" t="str">
        <f t="shared" si="96"/>
        <v>X</v>
      </c>
      <c r="L625" s="39" t="str">
        <f t="shared" si="97"/>
        <v>X</v>
      </c>
      <c r="M625" s="39" t="str">
        <f t="shared" si="104"/>
        <v>X</v>
      </c>
      <c r="N625" s="42">
        <v>1</v>
      </c>
      <c r="O625" s="8">
        <v>0</v>
      </c>
      <c r="P625" s="9">
        <v>0</v>
      </c>
      <c r="Q625" s="9">
        <v>0</v>
      </c>
      <c r="R625" s="8">
        <v>0</v>
      </c>
      <c r="S625" s="9">
        <v>0</v>
      </c>
      <c r="T625" s="9">
        <v>0</v>
      </c>
      <c r="U625" s="8">
        <v>0</v>
      </c>
      <c r="V625" s="9">
        <v>0</v>
      </c>
      <c r="W625" s="9">
        <v>0</v>
      </c>
      <c r="X625" s="9">
        <v>0</v>
      </c>
      <c r="Y625" s="8">
        <v>0</v>
      </c>
      <c r="Z625" s="9">
        <v>0</v>
      </c>
      <c r="AA625" s="8"/>
      <c r="AC625" s="8"/>
      <c r="AJ625" s="9">
        <f t="shared" si="105"/>
        <v>-1</v>
      </c>
      <c r="AK625" s="7">
        <v>8.1</v>
      </c>
      <c r="AO625" s="8"/>
      <c r="AQ625" s="31"/>
      <c r="AT625" s="31"/>
      <c r="AU625" s="21">
        <v>1995</v>
      </c>
      <c r="AV625" s="23">
        <f t="shared" si="98"/>
        <v>3.2999429000227671</v>
      </c>
      <c r="BB625" s="18"/>
      <c r="BD625" s="54"/>
      <c r="BF625" s="18"/>
      <c r="BH625" s="18"/>
      <c r="BJ625" s="18"/>
      <c r="BK625" s="18" t="s">
        <v>260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 s="18">
        <v>0</v>
      </c>
      <c r="BS625">
        <v>1</v>
      </c>
      <c r="BT625">
        <v>0</v>
      </c>
      <c r="BU625" s="18">
        <v>0</v>
      </c>
      <c r="BV625" t="s">
        <v>397</v>
      </c>
      <c r="BW625" t="s">
        <v>397</v>
      </c>
      <c r="CB625" s="18"/>
      <c r="CD625" s="18"/>
      <c r="CE625" s="18"/>
      <c r="CH625" s="18"/>
      <c r="CJ625" s="18"/>
      <c r="CU625" s="18"/>
      <c r="CV625" t="s">
        <v>397</v>
      </c>
      <c r="CW625" t="s">
        <v>397</v>
      </c>
      <c r="CX625" t="s">
        <v>397</v>
      </c>
      <c r="CY625" s="25" t="s">
        <v>397</v>
      </c>
    </row>
    <row r="626" spans="1:103" x14ac:dyDescent="0.25">
      <c r="A626">
        <v>628</v>
      </c>
      <c r="B626">
        <v>103</v>
      </c>
      <c r="C626" s="25" t="s">
        <v>86</v>
      </c>
      <c r="D626" s="12">
        <v>9</v>
      </c>
      <c r="E626" s="14"/>
      <c r="F626" s="7" t="str">
        <f t="shared" si="99"/>
        <v>X</v>
      </c>
      <c r="G626" s="7">
        <f t="shared" si="100"/>
        <v>9</v>
      </c>
      <c r="H626" s="16">
        <f t="shared" si="101"/>
        <v>9</v>
      </c>
      <c r="I626" s="11" t="str">
        <f t="shared" si="102"/>
        <v>X</v>
      </c>
      <c r="J626" s="39" t="str">
        <f t="shared" si="103"/>
        <v>X</v>
      </c>
      <c r="K626" s="39" t="str">
        <f t="shared" si="96"/>
        <v>X</v>
      </c>
      <c r="L626" s="39" t="str">
        <f t="shared" si="97"/>
        <v>X</v>
      </c>
      <c r="M626" s="39" t="str">
        <f t="shared" si="104"/>
        <v>X</v>
      </c>
      <c r="N626" s="42">
        <v>1</v>
      </c>
      <c r="O626" s="8">
        <v>0</v>
      </c>
      <c r="P626" s="9">
        <v>0</v>
      </c>
      <c r="Q626" s="9">
        <v>0</v>
      </c>
      <c r="R626" s="8">
        <v>0</v>
      </c>
      <c r="S626" s="9">
        <v>0</v>
      </c>
      <c r="T626" s="9">
        <v>0</v>
      </c>
      <c r="U626" s="8">
        <v>0</v>
      </c>
      <c r="V626" s="9">
        <v>0</v>
      </c>
      <c r="W626" s="9">
        <v>0</v>
      </c>
      <c r="X626" s="9">
        <v>0</v>
      </c>
      <c r="Y626" s="8">
        <v>0</v>
      </c>
      <c r="Z626" s="9">
        <v>0</v>
      </c>
      <c r="AA626" s="8"/>
      <c r="AC626" s="8"/>
      <c r="AJ626" s="9">
        <f t="shared" si="105"/>
        <v>-1</v>
      </c>
      <c r="AK626" s="7">
        <v>9.6</v>
      </c>
      <c r="AO626" s="8"/>
      <c r="AQ626" s="31"/>
      <c r="AT626" s="31"/>
      <c r="AU626" s="21">
        <v>1998</v>
      </c>
      <c r="AV626" s="23">
        <f t="shared" si="98"/>
        <v>3.3005954838899636</v>
      </c>
      <c r="BB626" s="18"/>
      <c r="BD626" s="54"/>
      <c r="BF626" s="18"/>
      <c r="BH626" s="18"/>
      <c r="BJ626" s="18"/>
      <c r="BK626" s="18" t="s">
        <v>271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 s="18">
        <v>0</v>
      </c>
      <c r="BS626">
        <v>1</v>
      </c>
      <c r="BT626">
        <v>0</v>
      </c>
      <c r="BU626" s="18">
        <v>0</v>
      </c>
      <c r="BV626" t="s">
        <v>397</v>
      </c>
      <c r="BW626" t="s">
        <v>397</v>
      </c>
      <c r="CB626" s="18"/>
      <c r="CD626" s="18"/>
      <c r="CE626" s="18"/>
      <c r="CH626" s="18"/>
      <c r="CJ626" s="18"/>
      <c r="CU626" s="18"/>
      <c r="CV626" t="s">
        <v>397</v>
      </c>
      <c r="CW626" t="s">
        <v>397</v>
      </c>
      <c r="CX626" t="s">
        <v>397</v>
      </c>
      <c r="CY626" s="25" t="s">
        <v>397</v>
      </c>
    </row>
    <row r="627" spans="1:103" x14ac:dyDescent="0.25">
      <c r="A627">
        <v>629</v>
      </c>
      <c r="B627">
        <v>104</v>
      </c>
      <c r="C627" s="25" t="s">
        <v>130</v>
      </c>
      <c r="D627" s="12">
        <v>9.6999999999999993</v>
      </c>
      <c r="E627" s="14"/>
      <c r="F627" s="7" t="str">
        <f t="shared" si="99"/>
        <v>X</v>
      </c>
      <c r="G627" s="7">
        <f t="shared" si="100"/>
        <v>9.6999999999999993</v>
      </c>
      <c r="H627" s="16">
        <f t="shared" si="101"/>
        <v>9.6999999999999993</v>
      </c>
      <c r="I627" s="11" t="str">
        <f t="shared" si="102"/>
        <v>X</v>
      </c>
      <c r="J627" s="39" t="str">
        <f t="shared" si="103"/>
        <v>X</v>
      </c>
      <c r="K627" s="39" t="str">
        <f t="shared" si="96"/>
        <v>X</v>
      </c>
      <c r="L627" s="39" t="str">
        <f t="shared" si="97"/>
        <v>X</v>
      </c>
      <c r="M627" s="39" t="str">
        <f t="shared" si="104"/>
        <v>X</v>
      </c>
      <c r="N627" s="42">
        <v>1</v>
      </c>
      <c r="O627" s="8">
        <v>0</v>
      </c>
      <c r="P627" s="9">
        <v>0</v>
      </c>
      <c r="Q627" s="9">
        <v>0</v>
      </c>
      <c r="R627" s="8">
        <v>0</v>
      </c>
      <c r="S627" s="9">
        <v>0</v>
      </c>
      <c r="T627" s="9">
        <v>0</v>
      </c>
      <c r="U627" s="8">
        <v>0</v>
      </c>
      <c r="V627" s="9">
        <v>0</v>
      </c>
      <c r="W627" s="9">
        <v>0</v>
      </c>
      <c r="X627" s="9">
        <v>0</v>
      </c>
      <c r="Y627" s="8">
        <v>0</v>
      </c>
      <c r="Z627" s="9">
        <v>0</v>
      </c>
      <c r="AA627" s="8"/>
      <c r="AC627" s="8"/>
      <c r="AJ627" s="9">
        <f t="shared" si="105"/>
        <v>-1</v>
      </c>
      <c r="AK627" s="7">
        <v>9.1</v>
      </c>
      <c r="AO627" s="8"/>
      <c r="AQ627" s="31"/>
      <c r="AT627" s="31"/>
      <c r="AU627" s="21">
        <v>1991</v>
      </c>
      <c r="AV627" s="23">
        <f t="shared" si="98"/>
        <v>3.2990712600274095</v>
      </c>
      <c r="BB627" s="18"/>
      <c r="BD627" s="54"/>
      <c r="BF627" s="18"/>
      <c r="BH627" s="18"/>
      <c r="BJ627" s="18"/>
      <c r="BK627" s="18" t="s">
        <v>125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 s="18">
        <v>0</v>
      </c>
      <c r="BS627">
        <v>1</v>
      </c>
      <c r="BT627">
        <v>0</v>
      </c>
      <c r="BU627" s="18">
        <v>0</v>
      </c>
      <c r="BV627" t="s">
        <v>397</v>
      </c>
      <c r="BW627" t="s">
        <v>397</v>
      </c>
      <c r="CB627" s="18"/>
      <c r="CD627" s="18"/>
      <c r="CE627" s="18"/>
      <c r="CH627" s="18"/>
      <c r="CJ627" s="18"/>
      <c r="CU627" s="18"/>
      <c r="CV627" t="s">
        <v>397</v>
      </c>
      <c r="CW627" t="s">
        <v>397</v>
      </c>
      <c r="CX627" t="s">
        <v>397</v>
      </c>
      <c r="CY627" s="25" t="s">
        <v>397</v>
      </c>
    </row>
    <row r="628" spans="1:103" x14ac:dyDescent="0.25">
      <c r="A628">
        <v>630</v>
      </c>
      <c r="B628">
        <v>104</v>
      </c>
      <c r="C628" s="25" t="s">
        <v>130</v>
      </c>
      <c r="D628" s="12">
        <v>9</v>
      </c>
      <c r="E628" s="14"/>
      <c r="F628" s="7" t="str">
        <f t="shared" si="99"/>
        <v>X</v>
      </c>
      <c r="G628" s="7">
        <f t="shared" si="100"/>
        <v>9</v>
      </c>
      <c r="H628" s="16">
        <f t="shared" si="101"/>
        <v>9</v>
      </c>
      <c r="I628" s="11" t="str">
        <f t="shared" si="102"/>
        <v>X</v>
      </c>
      <c r="J628" s="39" t="str">
        <f t="shared" si="103"/>
        <v>X</v>
      </c>
      <c r="K628" s="39" t="str">
        <f t="shared" si="96"/>
        <v>X</v>
      </c>
      <c r="L628" s="39" t="str">
        <f t="shared" si="97"/>
        <v>X</v>
      </c>
      <c r="M628" s="39" t="str">
        <f t="shared" si="104"/>
        <v>X</v>
      </c>
      <c r="N628" s="42">
        <v>1</v>
      </c>
      <c r="O628" s="8">
        <v>0</v>
      </c>
      <c r="P628" s="9">
        <v>0</v>
      </c>
      <c r="Q628" s="9">
        <v>0</v>
      </c>
      <c r="R628" s="8">
        <v>0</v>
      </c>
      <c r="S628" s="9">
        <v>0</v>
      </c>
      <c r="T628" s="9">
        <v>0</v>
      </c>
      <c r="U628" s="8">
        <v>0</v>
      </c>
      <c r="V628" s="9">
        <v>0</v>
      </c>
      <c r="W628" s="9">
        <v>0</v>
      </c>
      <c r="X628" s="9">
        <v>0</v>
      </c>
      <c r="Y628" s="8">
        <v>0</v>
      </c>
      <c r="Z628" s="9">
        <v>0</v>
      </c>
      <c r="AA628" s="8"/>
      <c r="AC628" s="8"/>
      <c r="AJ628" s="9">
        <f t="shared" si="105"/>
        <v>-1</v>
      </c>
      <c r="AK628" s="7">
        <v>8.9</v>
      </c>
      <c r="AO628" s="8"/>
      <c r="AQ628" s="31"/>
      <c r="AT628" s="31"/>
      <c r="AU628" s="21">
        <v>2002</v>
      </c>
      <c r="AV628" s="23">
        <f t="shared" si="98"/>
        <v>3.3014640731433</v>
      </c>
      <c r="BB628" s="18"/>
      <c r="BD628" s="54"/>
      <c r="BF628" s="18"/>
      <c r="BH628" s="18"/>
      <c r="BJ628" s="18"/>
      <c r="BK628" s="18" t="s">
        <v>125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 s="18">
        <v>0</v>
      </c>
      <c r="BS628">
        <v>1</v>
      </c>
      <c r="BT628">
        <v>0</v>
      </c>
      <c r="BU628" s="18">
        <v>0</v>
      </c>
      <c r="BV628" t="s">
        <v>397</v>
      </c>
      <c r="BW628" t="s">
        <v>397</v>
      </c>
      <c r="CB628" s="18"/>
      <c r="CD628" s="18"/>
      <c r="CE628" s="18"/>
      <c r="CH628" s="18"/>
      <c r="CJ628" s="18"/>
      <c r="CU628" s="18"/>
      <c r="CV628" t="s">
        <v>397</v>
      </c>
      <c r="CW628" t="s">
        <v>397</v>
      </c>
      <c r="CX628" t="s">
        <v>397</v>
      </c>
      <c r="CY628" s="25" t="s">
        <v>397</v>
      </c>
    </row>
    <row r="629" spans="1:103" x14ac:dyDescent="0.25">
      <c r="A629">
        <v>631</v>
      </c>
      <c r="B629">
        <v>104</v>
      </c>
      <c r="C629" s="25" t="s">
        <v>130</v>
      </c>
      <c r="D629" s="12">
        <v>9.6999999999999993</v>
      </c>
      <c r="E629" s="14"/>
      <c r="F629" s="7" t="str">
        <f t="shared" si="99"/>
        <v>X</v>
      </c>
      <c r="G629" s="7">
        <f t="shared" si="100"/>
        <v>9.6999999999999993</v>
      </c>
      <c r="H629" s="16">
        <f t="shared" si="101"/>
        <v>9.6999999999999993</v>
      </c>
      <c r="I629" s="11" t="str">
        <f t="shared" si="102"/>
        <v>X</v>
      </c>
      <c r="J629" s="39" t="str">
        <f t="shared" si="103"/>
        <v>X</v>
      </c>
      <c r="K629" s="39" t="str">
        <f t="shared" si="96"/>
        <v>X</v>
      </c>
      <c r="L629" s="39" t="str">
        <f t="shared" si="97"/>
        <v>X</v>
      </c>
      <c r="M629" s="39" t="str">
        <f t="shared" si="104"/>
        <v>X</v>
      </c>
      <c r="N629" s="42">
        <v>0</v>
      </c>
      <c r="O629" s="8">
        <v>0</v>
      </c>
      <c r="P629" s="9">
        <v>0</v>
      </c>
      <c r="Q629" s="9">
        <v>0</v>
      </c>
      <c r="R629" s="8">
        <v>0</v>
      </c>
      <c r="S629" s="9">
        <v>0</v>
      </c>
      <c r="T629" s="9">
        <v>0</v>
      </c>
      <c r="U629" s="8">
        <v>1</v>
      </c>
      <c r="V629" s="9">
        <v>0</v>
      </c>
      <c r="W629" s="9">
        <v>0</v>
      </c>
      <c r="X629" s="9">
        <v>0</v>
      </c>
      <c r="Y629" s="8">
        <v>0</v>
      </c>
      <c r="Z629" s="9">
        <v>0</v>
      </c>
      <c r="AA629" s="8"/>
      <c r="AC629" s="8"/>
      <c r="AJ629" s="9">
        <f t="shared" si="105"/>
        <v>-1</v>
      </c>
      <c r="AK629" s="7">
        <v>9.1</v>
      </c>
      <c r="AO629" s="8"/>
      <c r="AQ629" s="31"/>
      <c r="AT629" s="31"/>
      <c r="AU629" s="21">
        <v>1991</v>
      </c>
      <c r="AV629" s="23">
        <f t="shared" si="98"/>
        <v>3.2990712600274095</v>
      </c>
      <c r="BB629" s="18"/>
      <c r="BD629" s="54"/>
      <c r="BF629" s="18"/>
      <c r="BH629" s="18"/>
      <c r="BJ629" s="18"/>
      <c r="BK629" s="18" t="s">
        <v>125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 s="18">
        <v>0</v>
      </c>
      <c r="BS629">
        <v>1</v>
      </c>
      <c r="BT629">
        <v>0</v>
      </c>
      <c r="BU629" s="18">
        <v>0</v>
      </c>
      <c r="BV629" t="s">
        <v>397</v>
      </c>
      <c r="BW629" t="s">
        <v>397</v>
      </c>
      <c r="CB629" s="18"/>
      <c r="CD629" s="18"/>
      <c r="CE629" s="18"/>
      <c r="CH629" s="18"/>
      <c r="CJ629" s="18"/>
      <c r="CU629" s="18"/>
      <c r="CV629" t="s">
        <v>397</v>
      </c>
      <c r="CW629" t="s">
        <v>397</v>
      </c>
      <c r="CX629" t="s">
        <v>397</v>
      </c>
      <c r="CY629" s="25" t="s">
        <v>397</v>
      </c>
    </row>
    <row r="630" spans="1:103" x14ac:dyDescent="0.25">
      <c r="A630">
        <v>632</v>
      </c>
      <c r="B630">
        <v>104</v>
      </c>
      <c r="C630" s="25" t="s">
        <v>130</v>
      </c>
      <c r="D630" s="12">
        <v>9</v>
      </c>
      <c r="E630" s="14"/>
      <c r="F630" s="7" t="str">
        <f t="shared" si="99"/>
        <v>X</v>
      </c>
      <c r="G630" s="7">
        <f t="shared" si="100"/>
        <v>9</v>
      </c>
      <c r="H630" s="16">
        <f t="shared" si="101"/>
        <v>9</v>
      </c>
      <c r="I630" s="11" t="str">
        <f t="shared" si="102"/>
        <v>X</v>
      </c>
      <c r="J630" s="39" t="str">
        <f t="shared" si="103"/>
        <v>X</v>
      </c>
      <c r="K630" s="39" t="str">
        <f t="shared" si="96"/>
        <v>X</v>
      </c>
      <c r="L630" s="39" t="str">
        <f t="shared" si="97"/>
        <v>X</v>
      </c>
      <c r="M630" s="39" t="str">
        <f t="shared" si="104"/>
        <v>X</v>
      </c>
      <c r="N630" s="42">
        <v>0</v>
      </c>
      <c r="O630" s="8">
        <v>0</v>
      </c>
      <c r="P630" s="9">
        <v>0</v>
      </c>
      <c r="Q630" s="9">
        <v>0</v>
      </c>
      <c r="R630" s="8">
        <v>0</v>
      </c>
      <c r="S630" s="9">
        <v>0</v>
      </c>
      <c r="T630" s="9">
        <v>0</v>
      </c>
      <c r="U630" s="8">
        <v>1</v>
      </c>
      <c r="V630" s="9">
        <v>0</v>
      </c>
      <c r="W630" s="9">
        <v>0</v>
      </c>
      <c r="X630" s="9">
        <v>0</v>
      </c>
      <c r="Y630" s="8">
        <v>0</v>
      </c>
      <c r="Z630" s="9">
        <v>0</v>
      </c>
      <c r="AA630" s="8"/>
      <c r="AC630" s="8"/>
      <c r="AJ630" s="9">
        <f t="shared" si="105"/>
        <v>-1</v>
      </c>
      <c r="AK630" s="7">
        <v>8.9</v>
      </c>
      <c r="AO630" s="8"/>
      <c r="AQ630" s="31"/>
      <c r="AT630" s="31"/>
      <c r="AU630" s="21">
        <v>2002</v>
      </c>
      <c r="AV630" s="23">
        <f t="shared" si="98"/>
        <v>3.3014640731433</v>
      </c>
      <c r="BB630" s="18"/>
      <c r="BD630" s="54"/>
      <c r="BF630" s="18"/>
      <c r="BH630" s="18"/>
      <c r="BJ630" s="18"/>
      <c r="BK630" s="18" t="s">
        <v>125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 s="18">
        <v>0</v>
      </c>
      <c r="BS630">
        <v>1</v>
      </c>
      <c r="BT630">
        <v>0</v>
      </c>
      <c r="BU630" s="18">
        <v>0</v>
      </c>
      <c r="BV630" t="s">
        <v>397</v>
      </c>
      <c r="BW630" t="s">
        <v>397</v>
      </c>
      <c r="CB630" s="18"/>
      <c r="CD630" s="18"/>
      <c r="CE630" s="18"/>
      <c r="CH630" s="18"/>
      <c r="CJ630" s="18"/>
      <c r="CU630" s="18"/>
      <c r="CV630" t="s">
        <v>397</v>
      </c>
      <c r="CW630" t="s">
        <v>397</v>
      </c>
      <c r="CX630" t="s">
        <v>397</v>
      </c>
      <c r="CY630" s="25" t="s">
        <v>397</v>
      </c>
    </row>
    <row r="631" spans="1:103" x14ac:dyDescent="0.25">
      <c r="A631">
        <v>633</v>
      </c>
      <c r="B631">
        <v>104</v>
      </c>
      <c r="C631" s="25" t="s">
        <v>130</v>
      </c>
      <c r="D631" s="12">
        <v>11.9</v>
      </c>
      <c r="E631" s="14"/>
      <c r="F631" s="7" t="str">
        <f t="shared" si="99"/>
        <v>X</v>
      </c>
      <c r="G631" s="7">
        <f t="shared" si="100"/>
        <v>11.9</v>
      </c>
      <c r="H631" s="16">
        <f t="shared" si="101"/>
        <v>11.9</v>
      </c>
      <c r="I631" s="11" t="str">
        <f t="shared" si="102"/>
        <v>X</v>
      </c>
      <c r="J631" s="39" t="str">
        <f t="shared" si="103"/>
        <v>X</v>
      </c>
      <c r="K631" s="39" t="str">
        <f t="shared" si="96"/>
        <v>X</v>
      </c>
      <c r="L631" s="39" t="str">
        <f t="shared" si="97"/>
        <v>X</v>
      </c>
      <c r="M631" s="39" t="str">
        <f t="shared" si="104"/>
        <v>X</v>
      </c>
      <c r="N631" s="42">
        <v>0</v>
      </c>
      <c r="O631" s="8">
        <v>0</v>
      </c>
      <c r="P631" s="9">
        <v>0</v>
      </c>
      <c r="Q631" s="9">
        <v>0</v>
      </c>
      <c r="R631" s="8">
        <v>0</v>
      </c>
      <c r="S631" s="9">
        <v>0</v>
      </c>
      <c r="T631" s="9">
        <v>0</v>
      </c>
      <c r="U631" s="8">
        <v>0</v>
      </c>
      <c r="V631" s="9">
        <v>1</v>
      </c>
      <c r="W631" s="9">
        <v>0</v>
      </c>
      <c r="X631" s="9">
        <v>0</v>
      </c>
      <c r="Y631" s="8">
        <v>0</v>
      </c>
      <c r="Z631" s="9">
        <v>0</v>
      </c>
      <c r="AA631" s="8"/>
      <c r="AC631" s="8"/>
      <c r="AJ631" s="9">
        <f t="shared" si="105"/>
        <v>-1</v>
      </c>
      <c r="AK631" s="7">
        <v>9.1</v>
      </c>
      <c r="AO631" s="8"/>
      <c r="AQ631" s="31"/>
      <c r="AT631" s="31"/>
      <c r="AU631" s="21">
        <v>1991</v>
      </c>
      <c r="AV631" s="23">
        <f t="shared" si="98"/>
        <v>3.2990712600274095</v>
      </c>
      <c r="BB631" s="18"/>
      <c r="BD631" s="54"/>
      <c r="BF631" s="18"/>
      <c r="BH631" s="18"/>
      <c r="BJ631" s="18"/>
      <c r="BK631" s="18" t="s">
        <v>125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 s="18">
        <v>0</v>
      </c>
      <c r="BS631">
        <v>1</v>
      </c>
      <c r="BT631">
        <v>0</v>
      </c>
      <c r="BU631" s="18">
        <v>0</v>
      </c>
      <c r="BV631" t="s">
        <v>397</v>
      </c>
      <c r="BW631" t="s">
        <v>397</v>
      </c>
      <c r="CB631" s="18"/>
      <c r="CD631" s="18"/>
      <c r="CE631" s="18"/>
      <c r="CH631" s="18"/>
      <c r="CJ631" s="18"/>
      <c r="CU631" s="18"/>
      <c r="CV631" t="s">
        <v>397</v>
      </c>
      <c r="CW631" t="s">
        <v>397</v>
      </c>
      <c r="CX631" t="s">
        <v>397</v>
      </c>
      <c r="CY631" s="25" t="s">
        <v>397</v>
      </c>
    </row>
    <row r="632" spans="1:103" x14ac:dyDescent="0.25">
      <c r="A632">
        <v>634</v>
      </c>
      <c r="B632">
        <v>104</v>
      </c>
      <c r="C632" s="25" t="s">
        <v>130</v>
      </c>
      <c r="D632" s="12">
        <v>11.1</v>
      </c>
      <c r="E632" s="14"/>
      <c r="F632" s="7" t="str">
        <f t="shared" si="99"/>
        <v>X</v>
      </c>
      <c r="G632" s="7">
        <f t="shared" si="100"/>
        <v>11.1</v>
      </c>
      <c r="H632" s="16">
        <f t="shared" si="101"/>
        <v>11.1</v>
      </c>
      <c r="I632" s="11" t="str">
        <f t="shared" si="102"/>
        <v>X</v>
      </c>
      <c r="J632" s="39" t="str">
        <f t="shared" si="103"/>
        <v>X</v>
      </c>
      <c r="K632" s="39" t="str">
        <f t="shared" si="96"/>
        <v>X</v>
      </c>
      <c r="L632" s="39" t="str">
        <f t="shared" si="97"/>
        <v>X</v>
      </c>
      <c r="M632" s="39" t="str">
        <f t="shared" si="104"/>
        <v>X</v>
      </c>
      <c r="N632" s="42">
        <v>0</v>
      </c>
      <c r="O632" s="8">
        <v>0</v>
      </c>
      <c r="P632" s="9">
        <v>0</v>
      </c>
      <c r="Q632" s="9">
        <v>0</v>
      </c>
      <c r="R632" s="8">
        <v>0</v>
      </c>
      <c r="S632" s="9">
        <v>0</v>
      </c>
      <c r="T632" s="9">
        <v>0</v>
      </c>
      <c r="U632" s="8">
        <v>0</v>
      </c>
      <c r="V632" s="9">
        <v>1</v>
      </c>
      <c r="W632" s="9">
        <v>0</v>
      </c>
      <c r="X632" s="9">
        <v>0</v>
      </c>
      <c r="Y632" s="8">
        <v>0</v>
      </c>
      <c r="Z632" s="9">
        <v>0</v>
      </c>
      <c r="AA632" s="8"/>
      <c r="AC632" s="8"/>
      <c r="AJ632" s="9">
        <f t="shared" si="105"/>
        <v>-1</v>
      </c>
      <c r="AK632" s="7">
        <v>8.9</v>
      </c>
      <c r="AO632" s="8"/>
      <c r="AQ632" s="31"/>
      <c r="AT632" s="31"/>
      <c r="AU632" s="21">
        <v>2002</v>
      </c>
      <c r="AV632" s="23">
        <f t="shared" si="98"/>
        <v>3.3014640731433</v>
      </c>
      <c r="BB632" s="18"/>
      <c r="BD632" s="54"/>
      <c r="BF632" s="18"/>
      <c r="BH632" s="18"/>
      <c r="BJ632" s="18"/>
      <c r="BK632" s="18" t="s">
        <v>125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 s="18">
        <v>0</v>
      </c>
      <c r="BS632">
        <v>1</v>
      </c>
      <c r="BT632">
        <v>0</v>
      </c>
      <c r="BU632" s="18">
        <v>0</v>
      </c>
      <c r="BV632" t="s">
        <v>397</v>
      </c>
      <c r="BW632" t="s">
        <v>397</v>
      </c>
      <c r="CB632" s="18"/>
      <c r="CD632" s="18"/>
      <c r="CE632" s="18"/>
      <c r="CH632" s="18"/>
      <c r="CJ632" s="18"/>
      <c r="CU632" s="18"/>
      <c r="CV632" t="s">
        <v>397</v>
      </c>
      <c r="CW632" t="s">
        <v>397</v>
      </c>
      <c r="CX632" t="s">
        <v>397</v>
      </c>
      <c r="CY632" s="25" t="s">
        <v>397</v>
      </c>
    </row>
    <row r="633" spans="1:103" x14ac:dyDescent="0.25">
      <c r="A633">
        <v>635</v>
      </c>
      <c r="B633">
        <v>106</v>
      </c>
      <c r="C633" s="25" t="s">
        <v>182</v>
      </c>
      <c r="D633" s="12">
        <v>10.52</v>
      </c>
      <c r="E633" s="14"/>
      <c r="F633" s="7" t="str">
        <f t="shared" si="99"/>
        <v>X</v>
      </c>
      <c r="G633" s="7">
        <f t="shared" si="100"/>
        <v>10.52</v>
      </c>
      <c r="H633" s="16">
        <f t="shared" si="101"/>
        <v>10.52</v>
      </c>
      <c r="I633" s="11" t="str">
        <f t="shared" si="102"/>
        <v>X</v>
      </c>
      <c r="J633" s="39" t="str">
        <f t="shared" si="103"/>
        <v>X</v>
      </c>
      <c r="K633" s="39" t="str">
        <f t="shared" ref="K633:K675" si="106">IFERROR(1/J633, "X")</f>
        <v>X</v>
      </c>
      <c r="L633" s="39" t="str">
        <f t="shared" ref="L633:L675" si="107">IFERROR(I633-J633, "X")</f>
        <v>X</v>
      </c>
      <c r="M633" s="39" t="str">
        <f t="shared" si="104"/>
        <v>X</v>
      </c>
      <c r="N633" s="42">
        <v>1</v>
      </c>
      <c r="O633" s="8">
        <v>0</v>
      </c>
      <c r="P633" s="9">
        <v>0</v>
      </c>
      <c r="Q633" s="9">
        <v>0</v>
      </c>
      <c r="R633" s="8">
        <v>0</v>
      </c>
      <c r="S633" s="9">
        <v>0</v>
      </c>
      <c r="T633" s="9">
        <v>0</v>
      </c>
      <c r="U633" s="8">
        <v>0</v>
      </c>
      <c r="V633" s="9">
        <v>0</v>
      </c>
      <c r="W633" s="9">
        <v>0</v>
      </c>
      <c r="X633" s="9">
        <v>0</v>
      </c>
      <c r="Y633" s="8">
        <v>0</v>
      </c>
      <c r="Z633" s="9">
        <v>0</v>
      </c>
      <c r="AA633" s="8"/>
      <c r="AC633" s="8"/>
      <c r="AJ633" s="9">
        <f t="shared" si="105"/>
        <v>-1</v>
      </c>
      <c r="AK633" s="7">
        <v>6.7</v>
      </c>
      <c r="AO633" s="8"/>
      <c r="AQ633" s="31"/>
      <c r="AT633" s="31"/>
      <c r="AU633" s="21">
        <v>1984</v>
      </c>
      <c r="AV633" s="23">
        <f t="shared" ref="AV633:AV675" si="108">LOG(AU633)</f>
        <v>3.2975416678181597</v>
      </c>
      <c r="BB633" s="18"/>
      <c r="BD633" s="54"/>
      <c r="BF633" s="18"/>
      <c r="BH633" s="18"/>
      <c r="BJ633" s="18"/>
      <c r="BK633" s="18" t="s">
        <v>181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 s="18">
        <v>0</v>
      </c>
      <c r="BS633">
        <v>0</v>
      </c>
      <c r="BT633">
        <v>1</v>
      </c>
      <c r="BU633" s="18">
        <v>0</v>
      </c>
      <c r="BV633" t="s">
        <v>397</v>
      </c>
      <c r="BW633" t="s">
        <v>397</v>
      </c>
      <c r="CB633" s="18"/>
      <c r="CD633" s="18"/>
      <c r="CE633" s="18"/>
      <c r="CH633" s="18"/>
      <c r="CJ633" s="18"/>
      <c r="CU633" s="18"/>
      <c r="CV633" t="s">
        <v>397</v>
      </c>
      <c r="CW633" t="s">
        <v>397</v>
      </c>
      <c r="CX633" t="s">
        <v>397</v>
      </c>
      <c r="CY633" s="25" t="s">
        <v>397</v>
      </c>
    </row>
    <row r="634" spans="1:103" x14ac:dyDescent="0.25">
      <c r="A634">
        <v>636</v>
      </c>
      <c r="B634">
        <v>106</v>
      </c>
      <c r="C634" s="25" t="s">
        <v>182</v>
      </c>
      <c r="D634" s="12">
        <v>10.23</v>
      </c>
      <c r="E634" s="14"/>
      <c r="F634" s="7" t="str">
        <f t="shared" si="99"/>
        <v>X</v>
      </c>
      <c r="G634" s="7">
        <f t="shared" si="100"/>
        <v>10.23</v>
      </c>
      <c r="H634" s="16">
        <f t="shared" si="101"/>
        <v>10.23</v>
      </c>
      <c r="I634" s="11" t="str">
        <f t="shared" si="102"/>
        <v>X</v>
      </c>
      <c r="J634" s="39" t="str">
        <f t="shared" si="103"/>
        <v>X</v>
      </c>
      <c r="K634" s="39" t="str">
        <f t="shared" si="106"/>
        <v>X</v>
      </c>
      <c r="L634" s="39" t="str">
        <f t="shared" si="107"/>
        <v>X</v>
      </c>
      <c r="M634" s="39" t="str">
        <f t="shared" si="104"/>
        <v>X</v>
      </c>
      <c r="N634" s="42">
        <v>1</v>
      </c>
      <c r="O634" s="8">
        <v>0</v>
      </c>
      <c r="P634" s="9">
        <v>0</v>
      </c>
      <c r="Q634" s="9">
        <v>0</v>
      </c>
      <c r="R634" s="8">
        <v>0</v>
      </c>
      <c r="S634" s="9">
        <v>0</v>
      </c>
      <c r="T634" s="9">
        <v>0</v>
      </c>
      <c r="U634" s="8">
        <v>0</v>
      </c>
      <c r="V634" s="9">
        <v>0</v>
      </c>
      <c r="W634" s="9">
        <v>0</v>
      </c>
      <c r="X634" s="9">
        <v>0</v>
      </c>
      <c r="Y634" s="8">
        <v>0</v>
      </c>
      <c r="Z634" s="9">
        <v>0</v>
      </c>
      <c r="AA634" s="8"/>
      <c r="AC634" s="8"/>
      <c r="AJ634" s="9">
        <f t="shared" si="105"/>
        <v>-1</v>
      </c>
      <c r="AK634" s="7">
        <v>6.9</v>
      </c>
      <c r="AO634" s="8"/>
      <c r="AQ634" s="31"/>
      <c r="AT634" s="31"/>
      <c r="AU634" s="21">
        <v>1989</v>
      </c>
      <c r="AV634" s="23">
        <f t="shared" si="108"/>
        <v>3.2986347831244354</v>
      </c>
      <c r="BB634" s="18"/>
      <c r="BD634" s="54"/>
      <c r="BF634" s="18"/>
      <c r="BH634" s="18"/>
      <c r="BJ634" s="18"/>
      <c r="BK634" s="18" t="s">
        <v>181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 s="18">
        <v>0</v>
      </c>
      <c r="BS634">
        <v>0</v>
      </c>
      <c r="BT634">
        <v>1</v>
      </c>
      <c r="BU634" s="18">
        <v>0</v>
      </c>
      <c r="BV634" t="s">
        <v>397</v>
      </c>
      <c r="BW634" t="s">
        <v>397</v>
      </c>
      <c r="CB634" s="18"/>
      <c r="CD634" s="18"/>
      <c r="CE634" s="18"/>
      <c r="CH634" s="18"/>
      <c r="CJ634" s="18"/>
      <c r="CU634" s="18"/>
      <c r="CV634" t="s">
        <v>397</v>
      </c>
      <c r="CW634" t="s">
        <v>397</v>
      </c>
      <c r="CX634" t="s">
        <v>397</v>
      </c>
      <c r="CY634" s="25" t="s">
        <v>397</v>
      </c>
    </row>
    <row r="635" spans="1:103" x14ac:dyDescent="0.25">
      <c r="A635">
        <v>637</v>
      </c>
      <c r="B635">
        <v>106</v>
      </c>
      <c r="C635" s="25" t="s">
        <v>182</v>
      </c>
      <c r="D635" s="12">
        <v>10.09</v>
      </c>
      <c r="E635" s="14"/>
      <c r="F635" s="7" t="str">
        <f t="shared" si="99"/>
        <v>X</v>
      </c>
      <c r="G635" s="7">
        <f t="shared" si="100"/>
        <v>10.09</v>
      </c>
      <c r="H635" s="16">
        <f t="shared" si="101"/>
        <v>10.09</v>
      </c>
      <c r="I635" s="11" t="str">
        <f t="shared" si="102"/>
        <v>X</v>
      </c>
      <c r="J635" s="39" t="str">
        <f t="shared" si="103"/>
        <v>X</v>
      </c>
      <c r="K635" s="39" t="str">
        <f t="shared" si="106"/>
        <v>X</v>
      </c>
      <c r="L635" s="39" t="str">
        <f t="shared" si="107"/>
        <v>X</v>
      </c>
      <c r="M635" s="39" t="str">
        <f t="shared" si="104"/>
        <v>X</v>
      </c>
      <c r="N635" s="42">
        <v>1</v>
      </c>
      <c r="O635" s="8">
        <v>0</v>
      </c>
      <c r="P635" s="9">
        <v>0</v>
      </c>
      <c r="Q635" s="9">
        <v>0</v>
      </c>
      <c r="R635" s="8">
        <v>0</v>
      </c>
      <c r="S635" s="9">
        <v>0</v>
      </c>
      <c r="T635" s="9">
        <v>0</v>
      </c>
      <c r="U635" s="8">
        <v>0</v>
      </c>
      <c r="V635" s="9">
        <v>0</v>
      </c>
      <c r="W635" s="9">
        <v>0</v>
      </c>
      <c r="X635" s="9">
        <v>0</v>
      </c>
      <c r="Y635" s="8">
        <v>0</v>
      </c>
      <c r="Z635" s="9">
        <v>0</v>
      </c>
      <c r="AA635" s="8"/>
      <c r="AC635" s="8"/>
      <c r="AJ635" s="9">
        <f t="shared" si="105"/>
        <v>-1</v>
      </c>
      <c r="AK635" s="7">
        <v>8.3000000000000007</v>
      </c>
      <c r="AO635" s="8"/>
      <c r="AQ635" s="31"/>
      <c r="AT635" s="31"/>
      <c r="AU635" s="21">
        <v>1997</v>
      </c>
      <c r="AV635" s="23">
        <f t="shared" si="108"/>
        <v>3.3003780648707024</v>
      </c>
      <c r="BB635" s="18"/>
      <c r="BD635" s="54"/>
      <c r="BF635" s="18"/>
      <c r="BH635" s="18"/>
      <c r="BJ635" s="18"/>
      <c r="BK635" s="18" t="s">
        <v>181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 s="18">
        <v>0</v>
      </c>
      <c r="BS635">
        <v>0</v>
      </c>
      <c r="BT635">
        <v>1</v>
      </c>
      <c r="BU635" s="18">
        <v>0</v>
      </c>
      <c r="BV635" t="s">
        <v>397</v>
      </c>
      <c r="BW635" t="s">
        <v>397</v>
      </c>
      <c r="CB635" s="18"/>
      <c r="CD635" s="18"/>
      <c r="CE635" s="18"/>
      <c r="CH635" s="18"/>
      <c r="CJ635" s="18"/>
      <c r="CU635" s="18"/>
      <c r="CV635" t="s">
        <v>397</v>
      </c>
      <c r="CW635" t="s">
        <v>397</v>
      </c>
      <c r="CX635" t="s">
        <v>397</v>
      </c>
      <c r="CY635" s="25" t="s">
        <v>397</v>
      </c>
    </row>
    <row r="636" spans="1:103" x14ac:dyDescent="0.25">
      <c r="A636">
        <v>638</v>
      </c>
      <c r="B636">
        <v>106</v>
      </c>
      <c r="C636" s="25" t="s">
        <v>182</v>
      </c>
      <c r="D636" s="12">
        <v>10.34</v>
      </c>
      <c r="E636" s="14"/>
      <c r="F636" s="7" t="str">
        <f t="shared" si="99"/>
        <v>X</v>
      </c>
      <c r="G636" s="7">
        <f t="shared" si="100"/>
        <v>10.34</v>
      </c>
      <c r="H636" s="16">
        <f t="shared" si="101"/>
        <v>10.34</v>
      </c>
      <c r="I636" s="11" t="str">
        <f t="shared" si="102"/>
        <v>X</v>
      </c>
      <c r="J636" s="39" t="str">
        <f t="shared" si="103"/>
        <v>X</v>
      </c>
      <c r="K636" s="39" t="str">
        <f t="shared" si="106"/>
        <v>X</v>
      </c>
      <c r="L636" s="39" t="str">
        <f t="shared" si="107"/>
        <v>X</v>
      </c>
      <c r="M636" s="39" t="str">
        <f t="shared" si="104"/>
        <v>X</v>
      </c>
      <c r="N636" s="42">
        <v>0</v>
      </c>
      <c r="O636" s="8">
        <v>0</v>
      </c>
      <c r="P636" s="9">
        <v>0</v>
      </c>
      <c r="Q636" s="9">
        <v>0</v>
      </c>
      <c r="R636" s="8">
        <v>0</v>
      </c>
      <c r="S636" s="9">
        <v>0</v>
      </c>
      <c r="T636" s="9">
        <v>0</v>
      </c>
      <c r="U636" s="8">
        <v>1</v>
      </c>
      <c r="V636" s="9">
        <v>0</v>
      </c>
      <c r="W636" s="9">
        <v>0</v>
      </c>
      <c r="X636" s="9">
        <v>0</v>
      </c>
      <c r="Y636" s="8">
        <v>0</v>
      </c>
      <c r="Z636" s="9">
        <v>0</v>
      </c>
      <c r="AA636" s="8"/>
      <c r="AC636" s="8"/>
      <c r="AJ636" s="9">
        <f t="shared" si="105"/>
        <v>-1</v>
      </c>
      <c r="AK636" s="7">
        <v>6.7</v>
      </c>
      <c r="AO636" s="8"/>
      <c r="AQ636" s="31"/>
      <c r="AT636" s="31"/>
      <c r="AU636" s="21">
        <v>1984</v>
      </c>
      <c r="AV636" s="23">
        <f t="shared" si="108"/>
        <v>3.2975416678181597</v>
      </c>
      <c r="BB636" s="18"/>
      <c r="BD636" s="54"/>
      <c r="BF636" s="18"/>
      <c r="BH636" s="18"/>
      <c r="BJ636" s="18"/>
      <c r="BK636" s="18" t="s">
        <v>181</v>
      </c>
      <c r="BL636">
        <v>0</v>
      </c>
      <c r="BM636">
        <v>1</v>
      </c>
      <c r="BN636">
        <v>0</v>
      </c>
      <c r="BO636">
        <v>0</v>
      </c>
      <c r="BP636">
        <v>0</v>
      </c>
      <c r="BQ636">
        <v>0</v>
      </c>
      <c r="BR636" s="18">
        <v>0</v>
      </c>
      <c r="BS636">
        <v>0</v>
      </c>
      <c r="BT636">
        <v>1</v>
      </c>
      <c r="BU636" s="18">
        <v>0</v>
      </c>
      <c r="BV636" t="s">
        <v>397</v>
      </c>
      <c r="BW636" t="s">
        <v>397</v>
      </c>
      <c r="CB636" s="18"/>
      <c r="CD636" s="18"/>
      <c r="CE636" s="18"/>
      <c r="CH636" s="18"/>
      <c r="CJ636" s="18"/>
      <c r="CU636" s="18"/>
      <c r="CV636" t="s">
        <v>397</v>
      </c>
      <c r="CW636" t="s">
        <v>397</v>
      </c>
      <c r="CX636" t="s">
        <v>397</v>
      </c>
      <c r="CY636" s="25" t="s">
        <v>397</v>
      </c>
    </row>
    <row r="637" spans="1:103" x14ac:dyDescent="0.25">
      <c r="A637">
        <v>639</v>
      </c>
      <c r="B637">
        <v>106</v>
      </c>
      <c r="C637" s="25" t="s">
        <v>182</v>
      </c>
      <c r="D637" s="12">
        <v>9.8000000000000007</v>
      </c>
      <c r="E637" s="14"/>
      <c r="F637" s="7" t="str">
        <f t="shared" si="99"/>
        <v>X</v>
      </c>
      <c r="G637" s="7">
        <f t="shared" si="100"/>
        <v>9.8000000000000007</v>
      </c>
      <c r="H637" s="16">
        <f t="shared" si="101"/>
        <v>9.8000000000000007</v>
      </c>
      <c r="I637" s="11" t="str">
        <f t="shared" si="102"/>
        <v>X</v>
      </c>
      <c r="J637" s="39" t="str">
        <f t="shared" si="103"/>
        <v>X</v>
      </c>
      <c r="K637" s="39" t="str">
        <f t="shared" si="106"/>
        <v>X</v>
      </c>
      <c r="L637" s="39" t="str">
        <f t="shared" si="107"/>
        <v>X</v>
      </c>
      <c r="M637" s="39" t="str">
        <f t="shared" si="104"/>
        <v>X</v>
      </c>
      <c r="N637" s="42">
        <v>0</v>
      </c>
      <c r="O637" s="8">
        <v>0</v>
      </c>
      <c r="P637" s="9">
        <v>0</v>
      </c>
      <c r="Q637" s="9">
        <v>0</v>
      </c>
      <c r="R637" s="8">
        <v>0</v>
      </c>
      <c r="S637" s="9">
        <v>0</v>
      </c>
      <c r="T637" s="9">
        <v>0</v>
      </c>
      <c r="U637" s="8">
        <v>1</v>
      </c>
      <c r="V637" s="9">
        <v>0</v>
      </c>
      <c r="W637" s="9">
        <v>0</v>
      </c>
      <c r="X637" s="9">
        <v>0</v>
      </c>
      <c r="Y637" s="8">
        <v>0</v>
      </c>
      <c r="Z637" s="9">
        <v>0</v>
      </c>
      <c r="AA637" s="8"/>
      <c r="AC637" s="8"/>
      <c r="AJ637" s="9">
        <f t="shared" si="105"/>
        <v>-1</v>
      </c>
      <c r="AK637" s="7">
        <v>6.9</v>
      </c>
      <c r="AO637" s="8"/>
      <c r="AQ637" s="31"/>
      <c r="AT637" s="31"/>
      <c r="AU637" s="21">
        <v>1989</v>
      </c>
      <c r="AV637" s="23">
        <f t="shared" si="108"/>
        <v>3.2986347831244354</v>
      </c>
      <c r="BB637" s="18"/>
      <c r="BD637" s="54"/>
      <c r="BF637" s="18"/>
      <c r="BH637" s="18"/>
      <c r="BJ637" s="18"/>
      <c r="BK637" s="18" t="s">
        <v>181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 s="18">
        <v>0</v>
      </c>
      <c r="BS637">
        <v>0</v>
      </c>
      <c r="BT637">
        <v>1</v>
      </c>
      <c r="BU637" s="18">
        <v>0</v>
      </c>
      <c r="BV637" t="s">
        <v>397</v>
      </c>
      <c r="BW637" t="s">
        <v>397</v>
      </c>
      <c r="CB637" s="18"/>
      <c r="CD637" s="18"/>
      <c r="CE637" s="18"/>
      <c r="CH637" s="18"/>
      <c r="CJ637" s="18"/>
      <c r="CU637" s="18"/>
      <c r="CV637" t="s">
        <v>397</v>
      </c>
      <c r="CW637" t="s">
        <v>397</v>
      </c>
      <c r="CX637" t="s">
        <v>397</v>
      </c>
      <c r="CY637" s="25" t="s">
        <v>397</v>
      </c>
    </row>
    <row r="638" spans="1:103" x14ac:dyDescent="0.25">
      <c r="A638">
        <v>640</v>
      </c>
      <c r="B638">
        <v>106</v>
      </c>
      <c r="C638" s="25" t="s">
        <v>182</v>
      </c>
      <c r="D638" s="12">
        <v>9.43</v>
      </c>
      <c r="E638" s="14"/>
      <c r="F638" s="7" t="str">
        <f t="shared" si="99"/>
        <v>X</v>
      </c>
      <c r="G638" s="7">
        <f t="shared" si="100"/>
        <v>9.43</v>
      </c>
      <c r="H638" s="16">
        <f t="shared" si="101"/>
        <v>9.43</v>
      </c>
      <c r="I638" s="11" t="str">
        <f t="shared" si="102"/>
        <v>X</v>
      </c>
      <c r="J638" s="39" t="str">
        <f t="shared" si="103"/>
        <v>X</v>
      </c>
      <c r="K638" s="39" t="str">
        <f t="shared" si="106"/>
        <v>X</v>
      </c>
      <c r="L638" s="39" t="str">
        <f t="shared" si="107"/>
        <v>X</v>
      </c>
      <c r="M638" s="39" t="str">
        <f t="shared" si="104"/>
        <v>X</v>
      </c>
      <c r="N638" s="42">
        <v>0</v>
      </c>
      <c r="O638" s="8">
        <v>0</v>
      </c>
      <c r="P638" s="9">
        <v>0</v>
      </c>
      <c r="Q638" s="9">
        <v>0</v>
      </c>
      <c r="R638" s="8">
        <v>0</v>
      </c>
      <c r="S638" s="9">
        <v>0</v>
      </c>
      <c r="T638" s="9">
        <v>0</v>
      </c>
      <c r="U638" s="8">
        <v>1</v>
      </c>
      <c r="V638" s="9">
        <v>0</v>
      </c>
      <c r="W638" s="9">
        <v>0</v>
      </c>
      <c r="X638" s="9">
        <v>0</v>
      </c>
      <c r="Y638" s="8">
        <v>0</v>
      </c>
      <c r="Z638" s="9">
        <v>0</v>
      </c>
      <c r="AA638" s="8"/>
      <c r="AC638" s="8"/>
      <c r="AJ638" s="9">
        <f t="shared" si="105"/>
        <v>-1</v>
      </c>
      <c r="AK638" s="7">
        <v>8.3000000000000007</v>
      </c>
      <c r="AO638" s="8"/>
      <c r="AQ638" s="31"/>
      <c r="AT638" s="31"/>
      <c r="AU638" s="21">
        <v>1997</v>
      </c>
      <c r="AV638" s="23">
        <f t="shared" si="108"/>
        <v>3.3003780648707024</v>
      </c>
      <c r="BB638" s="18"/>
      <c r="BD638" s="54"/>
      <c r="BF638" s="18"/>
      <c r="BH638" s="18"/>
      <c r="BJ638" s="18"/>
      <c r="BK638" s="18" t="s">
        <v>181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 s="18">
        <v>0</v>
      </c>
      <c r="BS638">
        <v>0</v>
      </c>
      <c r="BT638">
        <v>1</v>
      </c>
      <c r="BU638" s="18">
        <v>0</v>
      </c>
      <c r="BV638" t="s">
        <v>397</v>
      </c>
      <c r="BW638" t="s">
        <v>397</v>
      </c>
      <c r="CB638" s="18"/>
      <c r="CD638" s="18"/>
      <c r="CE638" s="18"/>
      <c r="CH638" s="18"/>
      <c r="CJ638" s="18"/>
      <c r="CU638" s="18"/>
      <c r="CV638" t="s">
        <v>397</v>
      </c>
      <c r="CW638" t="s">
        <v>397</v>
      </c>
      <c r="CX638" t="s">
        <v>397</v>
      </c>
      <c r="CY638" s="25" t="s">
        <v>397</v>
      </c>
    </row>
    <row r="639" spans="1:103" x14ac:dyDescent="0.25">
      <c r="A639">
        <v>641</v>
      </c>
      <c r="B639">
        <v>106</v>
      </c>
      <c r="C639" s="25" t="s">
        <v>182</v>
      </c>
      <c r="D639" s="12">
        <v>10.5</v>
      </c>
      <c r="E639" s="14"/>
      <c r="F639" s="7" t="str">
        <f t="shared" si="99"/>
        <v>X</v>
      </c>
      <c r="G639" s="7">
        <f t="shared" si="100"/>
        <v>10.5</v>
      </c>
      <c r="H639" s="16">
        <f t="shared" si="101"/>
        <v>10.5</v>
      </c>
      <c r="I639" s="11" t="str">
        <f t="shared" si="102"/>
        <v>X</v>
      </c>
      <c r="J639" s="39" t="str">
        <f t="shared" si="103"/>
        <v>X</v>
      </c>
      <c r="K639" s="39" t="str">
        <f t="shared" si="106"/>
        <v>X</v>
      </c>
      <c r="L639" s="39" t="str">
        <f t="shared" si="107"/>
        <v>X</v>
      </c>
      <c r="M639" s="39" t="str">
        <f t="shared" si="104"/>
        <v>X</v>
      </c>
      <c r="N639" s="42">
        <v>0</v>
      </c>
      <c r="O639" s="8">
        <v>0</v>
      </c>
      <c r="P639" s="9">
        <v>0</v>
      </c>
      <c r="Q639" s="9">
        <v>0</v>
      </c>
      <c r="R639" s="8">
        <v>0</v>
      </c>
      <c r="S639" s="9">
        <v>0</v>
      </c>
      <c r="T639" s="9">
        <v>0</v>
      </c>
      <c r="U639" s="8">
        <v>0</v>
      </c>
      <c r="V639" s="9">
        <v>1</v>
      </c>
      <c r="W639" s="9">
        <v>0</v>
      </c>
      <c r="X639" s="9">
        <v>0</v>
      </c>
      <c r="Y639" s="8">
        <v>0</v>
      </c>
      <c r="Z639" s="9">
        <v>0</v>
      </c>
      <c r="AA639" s="8"/>
      <c r="AC639" s="8"/>
      <c r="AJ639" s="9">
        <f t="shared" si="105"/>
        <v>-1</v>
      </c>
      <c r="AK639" s="7">
        <v>6.7</v>
      </c>
      <c r="AO639" s="8"/>
      <c r="AQ639" s="31"/>
      <c r="AT639" s="31"/>
      <c r="AU639" s="21">
        <v>1984</v>
      </c>
      <c r="AV639" s="23">
        <f t="shared" si="108"/>
        <v>3.2975416678181597</v>
      </c>
      <c r="BB639" s="18"/>
      <c r="BD639" s="54"/>
      <c r="BF639" s="18"/>
      <c r="BH639" s="18"/>
      <c r="BJ639" s="18"/>
      <c r="BK639" s="18" t="s">
        <v>181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 s="18">
        <v>0</v>
      </c>
      <c r="BS639">
        <v>0</v>
      </c>
      <c r="BT639">
        <v>1</v>
      </c>
      <c r="BU639" s="18">
        <v>0</v>
      </c>
      <c r="BV639" t="s">
        <v>397</v>
      </c>
      <c r="BW639" t="s">
        <v>397</v>
      </c>
      <c r="CB639" s="18"/>
      <c r="CD639" s="18"/>
      <c r="CE639" s="18"/>
      <c r="CH639" s="18"/>
      <c r="CJ639" s="18"/>
      <c r="CU639" s="18"/>
      <c r="CV639" t="s">
        <v>397</v>
      </c>
      <c r="CW639" t="s">
        <v>397</v>
      </c>
      <c r="CX639" t="s">
        <v>397</v>
      </c>
      <c r="CY639" s="25" t="s">
        <v>397</v>
      </c>
    </row>
    <row r="640" spans="1:103" x14ac:dyDescent="0.25">
      <c r="A640">
        <v>642</v>
      </c>
      <c r="B640">
        <v>106</v>
      </c>
      <c r="C640" s="25" t="s">
        <v>182</v>
      </c>
      <c r="D640" s="12">
        <v>10.54</v>
      </c>
      <c r="E640" s="14"/>
      <c r="F640" s="7" t="str">
        <f t="shared" si="99"/>
        <v>X</v>
      </c>
      <c r="G640" s="7">
        <f t="shared" si="100"/>
        <v>10.54</v>
      </c>
      <c r="H640" s="16">
        <f t="shared" si="101"/>
        <v>10.54</v>
      </c>
      <c r="I640" s="11" t="str">
        <f t="shared" si="102"/>
        <v>X</v>
      </c>
      <c r="J640" s="39" t="str">
        <f t="shared" si="103"/>
        <v>X</v>
      </c>
      <c r="K640" s="39" t="str">
        <f t="shared" si="106"/>
        <v>X</v>
      </c>
      <c r="L640" s="39" t="str">
        <f t="shared" si="107"/>
        <v>X</v>
      </c>
      <c r="M640" s="39" t="str">
        <f t="shared" si="104"/>
        <v>X</v>
      </c>
      <c r="N640" s="42">
        <v>0</v>
      </c>
      <c r="O640" s="8">
        <v>0</v>
      </c>
      <c r="P640" s="9">
        <v>0</v>
      </c>
      <c r="Q640" s="9">
        <v>0</v>
      </c>
      <c r="R640" s="8">
        <v>0</v>
      </c>
      <c r="S640" s="9">
        <v>0</v>
      </c>
      <c r="T640" s="9">
        <v>0</v>
      </c>
      <c r="U640" s="8">
        <v>0</v>
      </c>
      <c r="V640" s="9">
        <v>1</v>
      </c>
      <c r="W640" s="9">
        <v>0</v>
      </c>
      <c r="X640" s="9">
        <v>0</v>
      </c>
      <c r="Y640" s="8">
        <v>0</v>
      </c>
      <c r="Z640" s="9">
        <v>0</v>
      </c>
      <c r="AA640" s="8"/>
      <c r="AC640" s="8"/>
      <c r="AJ640" s="9">
        <f t="shared" si="105"/>
        <v>-1</v>
      </c>
      <c r="AK640" s="7">
        <v>6.9</v>
      </c>
      <c r="AO640" s="8"/>
      <c r="AQ640" s="31"/>
      <c r="AT640" s="31"/>
      <c r="AU640" s="21">
        <v>1989</v>
      </c>
      <c r="AV640" s="23">
        <f t="shared" si="108"/>
        <v>3.2986347831244354</v>
      </c>
      <c r="BB640" s="18"/>
      <c r="BD640" s="54"/>
      <c r="BF640" s="18"/>
      <c r="BH640" s="18"/>
      <c r="BJ640" s="18"/>
      <c r="BK640" s="18" t="s">
        <v>181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 s="18">
        <v>0</v>
      </c>
      <c r="BS640">
        <v>0</v>
      </c>
      <c r="BT640">
        <v>1</v>
      </c>
      <c r="BU640" s="18">
        <v>0</v>
      </c>
      <c r="BV640" t="s">
        <v>397</v>
      </c>
      <c r="BW640" t="s">
        <v>397</v>
      </c>
      <c r="CB640" s="18"/>
      <c r="CD640" s="18"/>
      <c r="CE640" s="18"/>
      <c r="CH640" s="18"/>
      <c r="CJ640" s="18"/>
      <c r="CU640" s="18"/>
      <c r="CV640" t="s">
        <v>397</v>
      </c>
      <c r="CW640" t="s">
        <v>397</v>
      </c>
      <c r="CX640" t="s">
        <v>397</v>
      </c>
      <c r="CY640" s="25" t="s">
        <v>397</v>
      </c>
    </row>
    <row r="641" spans="1:103" x14ac:dyDescent="0.25">
      <c r="A641">
        <v>643</v>
      </c>
      <c r="B641">
        <v>106</v>
      </c>
      <c r="C641" s="25" t="s">
        <v>182</v>
      </c>
      <c r="D641" s="12">
        <v>10.7</v>
      </c>
      <c r="E641" s="14"/>
      <c r="F641" s="7" t="str">
        <f t="shared" si="99"/>
        <v>X</v>
      </c>
      <c r="G641" s="7">
        <f t="shared" si="100"/>
        <v>10.7</v>
      </c>
      <c r="H641" s="16">
        <f t="shared" si="101"/>
        <v>10.7</v>
      </c>
      <c r="I641" s="11" t="str">
        <f t="shared" si="102"/>
        <v>X</v>
      </c>
      <c r="J641" s="39" t="str">
        <f t="shared" si="103"/>
        <v>X</v>
      </c>
      <c r="K641" s="39" t="str">
        <f t="shared" si="106"/>
        <v>X</v>
      </c>
      <c r="L641" s="39" t="str">
        <f t="shared" si="107"/>
        <v>X</v>
      </c>
      <c r="M641" s="39" t="str">
        <f t="shared" si="104"/>
        <v>X</v>
      </c>
      <c r="N641" s="42">
        <v>0</v>
      </c>
      <c r="O641" s="8">
        <v>0</v>
      </c>
      <c r="P641" s="9">
        <v>0</v>
      </c>
      <c r="Q641" s="9">
        <v>0</v>
      </c>
      <c r="R641" s="8">
        <v>0</v>
      </c>
      <c r="S641" s="9">
        <v>0</v>
      </c>
      <c r="T641" s="9">
        <v>0</v>
      </c>
      <c r="U641" s="8">
        <v>0</v>
      </c>
      <c r="V641" s="9">
        <v>1</v>
      </c>
      <c r="W641" s="9">
        <v>0</v>
      </c>
      <c r="X641" s="9">
        <v>0</v>
      </c>
      <c r="Y641" s="8">
        <v>0</v>
      </c>
      <c r="Z641" s="9">
        <v>0</v>
      </c>
      <c r="AA641" s="8"/>
      <c r="AC641" s="8"/>
      <c r="AJ641" s="9">
        <f t="shared" si="105"/>
        <v>-1</v>
      </c>
      <c r="AK641" s="7">
        <v>8.3000000000000007</v>
      </c>
      <c r="AO641" s="8"/>
      <c r="AQ641" s="31"/>
      <c r="AT641" s="31"/>
      <c r="AU641" s="21">
        <v>1997</v>
      </c>
      <c r="AV641" s="23">
        <f t="shared" si="108"/>
        <v>3.3003780648707024</v>
      </c>
      <c r="BB641" s="18"/>
      <c r="BD641" s="54"/>
      <c r="BF641" s="18"/>
      <c r="BH641" s="18"/>
      <c r="BJ641" s="18"/>
      <c r="BK641" s="18" t="s">
        <v>181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 s="18">
        <v>0</v>
      </c>
      <c r="BS641">
        <v>0</v>
      </c>
      <c r="BT641">
        <v>1</v>
      </c>
      <c r="BU641" s="18">
        <v>0</v>
      </c>
      <c r="BV641" t="s">
        <v>397</v>
      </c>
      <c r="BW641" t="s">
        <v>397</v>
      </c>
      <c r="CB641" s="18"/>
      <c r="CD641" s="18"/>
      <c r="CE641" s="18"/>
      <c r="CH641" s="18"/>
      <c r="CJ641" s="18"/>
      <c r="CU641" s="18"/>
      <c r="CV641" t="s">
        <v>397</v>
      </c>
      <c r="CW641" t="s">
        <v>397</v>
      </c>
      <c r="CX641" t="s">
        <v>397</v>
      </c>
      <c r="CY641" s="25" t="s">
        <v>397</v>
      </c>
    </row>
    <row r="642" spans="1:103" x14ac:dyDescent="0.25">
      <c r="A642">
        <v>644</v>
      </c>
      <c r="B642">
        <v>107</v>
      </c>
      <c r="C642" s="25" t="s">
        <v>13</v>
      </c>
      <c r="D642" s="12">
        <v>7.9</v>
      </c>
      <c r="E642" s="14"/>
      <c r="F642" s="7" t="str">
        <f t="shared" si="99"/>
        <v>X</v>
      </c>
      <c r="G642" s="7">
        <f t="shared" si="100"/>
        <v>7.9</v>
      </c>
      <c r="H642" s="16">
        <f t="shared" si="101"/>
        <v>7.9</v>
      </c>
      <c r="I642" s="11" t="str">
        <f t="shared" si="102"/>
        <v>X</v>
      </c>
      <c r="J642" s="39" t="str">
        <f t="shared" si="103"/>
        <v>X</v>
      </c>
      <c r="K642" s="39" t="str">
        <f t="shared" si="106"/>
        <v>X</v>
      </c>
      <c r="L642" s="39" t="str">
        <f t="shared" si="107"/>
        <v>X</v>
      </c>
      <c r="M642" s="39" t="str">
        <f t="shared" si="104"/>
        <v>X</v>
      </c>
      <c r="N642" s="42">
        <v>1</v>
      </c>
      <c r="O642" s="8">
        <v>0</v>
      </c>
      <c r="P642" s="9">
        <v>0</v>
      </c>
      <c r="Q642" s="9">
        <v>0</v>
      </c>
      <c r="R642" s="8">
        <v>0</v>
      </c>
      <c r="S642" s="9">
        <v>0</v>
      </c>
      <c r="T642" s="9">
        <v>0</v>
      </c>
      <c r="U642" s="8">
        <v>0</v>
      </c>
      <c r="V642" s="9">
        <v>0</v>
      </c>
      <c r="W642" s="9">
        <v>0</v>
      </c>
      <c r="X642" s="9">
        <v>0</v>
      </c>
      <c r="Y642" s="8">
        <v>0</v>
      </c>
      <c r="Z642" s="9">
        <v>0</v>
      </c>
      <c r="AA642" s="8"/>
      <c r="AC642" s="8"/>
      <c r="AJ642" s="9">
        <f t="shared" si="105"/>
        <v>-1</v>
      </c>
      <c r="AK642" s="7">
        <v>11.2</v>
      </c>
      <c r="AO642" s="8"/>
      <c r="AQ642" s="31"/>
      <c r="AT642" s="31"/>
      <c r="AU642" s="21">
        <v>1980</v>
      </c>
      <c r="AV642" s="23">
        <f t="shared" si="108"/>
        <v>3.2966651902615309</v>
      </c>
      <c r="BB642" s="18"/>
      <c r="BD642" s="54"/>
      <c r="BF642" s="18"/>
      <c r="BH642" s="18"/>
      <c r="BJ642" s="18"/>
      <c r="BK642" s="18" t="s">
        <v>11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 s="18">
        <v>0</v>
      </c>
      <c r="BS642">
        <v>1</v>
      </c>
      <c r="BT642">
        <v>0</v>
      </c>
      <c r="BU642" s="18">
        <v>0</v>
      </c>
      <c r="BV642" t="s">
        <v>397</v>
      </c>
      <c r="BW642" t="s">
        <v>397</v>
      </c>
      <c r="CB642" s="18"/>
      <c r="CD642" s="18"/>
      <c r="CE642" s="18"/>
      <c r="CH642" s="18"/>
      <c r="CJ642" s="18"/>
      <c r="CU642" s="18"/>
      <c r="CV642" t="s">
        <v>397</v>
      </c>
      <c r="CW642" t="s">
        <v>397</v>
      </c>
      <c r="CX642" t="s">
        <v>397</v>
      </c>
      <c r="CY642" s="25" t="s">
        <v>397</v>
      </c>
    </row>
    <row r="643" spans="1:103" x14ac:dyDescent="0.25">
      <c r="A643">
        <v>645</v>
      </c>
      <c r="B643">
        <v>108</v>
      </c>
      <c r="C643" s="25" t="s">
        <v>17</v>
      </c>
      <c r="D643" s="12">
        <v>6.4</v>
      </c>
      <c r="E643" s="14"/>
      <c r="F643" s="7" t="str">
        <f t="shared" si="99"/>
        <v>X</v>
      </c>
      <c r="G643" s="7">
        <f t="shared" si="100"/>
        <v>6.4</v>
      </c>
      <c r="H643" s="16">
        <f t="shared" si="101"/>
        <v>6.4</v>
      </c>
      <c r="I643" s="11" t="str">
        <f t="shared" si="102"/>
        <v>X</v>
      </c>
      <c r="J643" s="39" t="str">
        <f t="shared" si="103"/>
        <v>X</v>
      </c>
      <c r="K643" s="39" t="str">
        <f t="shared" si="106"/>
        <v>X</v>
      </c>
      <c r="L643" s="39" t="str">
        <f t="shared" si="107"/>
        <v>X</v>
      </c>
      <c r="M643" s="39" t="str">
        <f t="shared" si="104"/>
        <v>X</v>
      </c>
      <c r="N643" s="42">
        <v>1</v>
      </c>
      <c r="O643" s="8">
        <v>0</v>
      </c>
      <c r="P643" s="9">
        <v>0</v>
      </c>
      <c r="Q643" s="9">
        <v>0</v>
      </c>
      <c r="R643" s="8">
        <v>0</v>
      </c>
      <c r="S643" s="9">
        <v>0</v>
      </c>
      <c r="T643" s="9">
        <v>0</v>
      </c>
      <c r="U643" s="8">
        <v>0</v>
      </c>
      <c r="V643" s="9">
        <v>0</v>
      </c>
      <c r="W643" s="9">
        <v>0</v>
      </c>
      <c r="X643" s="9">
        <v>0</v>
      </c>
      <c r="Y643" s="8">
        <v>0</v>
      </c>
      <c r="Z643" s="9">
        <v>0</v>
      </c>
      <c r="AA643" s="8"/>
      <c r="AC643" s="8"/>
      <c r="AJ643" s="9">
        <f t="shared" si="105"/>
        <v>-1</v>
      </c>
      <c r="AK643" s="7">
        <v>11.2</v>
      </c>
      <c r="AO643" s="8"/>
      <c r="AQ643" s="31"/>
      <c r="AT643" s="31"/>
      <c r="AU643" s="21">
        <v>1991</v>
      </c>
      <c r="AV643" s="23">
        <f t="shared" si="108"/>
        <v>3.2990712600274095</v>
      </c>
      <c r="BB643" s="18"/>
      <c r="BD643" s="54"/>
      <c r="BF643" s="18"/>
      <c r="BH643" s="18"/>
      <c r="BJ643" s="18"/>
      <c r="BK643" s="18" t="s">
        <v>11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 s="18">
        <v>0</v>
      </c>
      <c r="BS643">
        <v>1</v>
      </c>
      <c r="BT643">
        <v>0</v>
      </c>
      <c r="BU643" s="18">
        <v>0</v>
      </c>
      <c r="BV643" t="s">
        <v>397</v>
      </c>
      <c r="BW643" t="s">
        <v>397</v>
      </c>
      <c r="CB643" s="18"/>
      <c r="CD643" s="18"/>
      <c r="CE643" s="18"/>
      <c r="CH643" s="18"/>
      <c r="CJ643" s="18"/>
      <c r="CU643" s="18"/>
      <c r="CV643" t="s">
        <v>397</v>
      </c>
      <c r="CW643" t="s">
        <v>397</v>
      </c>
      <c r="CX643" t="s">
        <v>397</v>
      </c>
      <c r="CY643" s="25" t="s">
        <v>397</v>
      </c>
    </row>
    <row r="644" spans="1:103" x14ac:dyDescent="0.25">
      <c r="A644">
        <v>646</v>
      </c>
      <c r="B644">
        <v>108</v>
      </c>
      <c r="C644" s="25" t="s">
        <v>17</v>
      </c>
      <c r="D644" s="12">
        <v>5.8</v>
      </c>
      <c r="E644" s="14"/>
      <c r="F644" s="7" t="str">
        <f t="shared" si="99"/>
        <v>X</v>
      </c>
      <c r="G644" s="7">
        <f t="shared" si="100"/>
        <v>5.8</v>
      </c>
      <c r="H644" s="16">
        <f t="shared" si="101"/>
        <v>5.8</v>
      </c>
      <c r="I644" s="11" t="str">
        <f t="shared" si="102"/>
        <v>X</v>
      </c>
      <c r="J644" s="39" t="str">
        <f t="shared" si="103"/>
        <v>X</v>
      </c>
      <c r="K644" s="39" t="str">
        <f t="shared" si="106"/>
        <v>X</v>
      </c>
      <c r="L644" s="39" t="str">
        <f t="shared" si="107"/>
        <v>X</v>
      </c>
      <c r="M644" s="39" t="str">
        <f t="shared" si="104"/>
        <v>X</v>
      </c>
      <c r="N644" s="42">
        <v>1</v>
      </c>
      <c r="O644" s="8">
        <v>0</v>
      </c>
      <c r="P644" s="9">
        <v>0</v>
      </c>
      <c r="Q644" s="9">
        <v>0</v>
      </c>
      <c r="R644" s="8">
        <v>0</v>
      </c>
      <c r="S644" s="9">
        <v>0</v>
      </c>
      <c r="T644" s="9">
        <v>0</v>
      </c>
      <c r="U644" s="8">
        <v>0</v>
      </c>
      <c r="V644" s="9">
        <v>0</v>
      </c>
      <c r="W644" s="9">
        <v>0</v>
      </c>
      <c r="X644" s="9">
        <v>0</v>
      </c>
      <c r="Y644" s="8">
        <v>0</v>
      </c>
      <c r="Z644" s="9">
        <v>0</v>
      </c>
      <c r="AA644" s="8"/>
      <c r="AC644" s="8"/>
      <c r="AJ644" s="9">
        <f t="shared" si="105"/>
        <v>-1</v>
      </c>
      <c r="AK644" s="7">
        <v>11.1</v>
      </c>
      <c r="AO644" s="8"/>
      <c r="AQ644" s="31"/>
      <c r="AT644" s="31"/>
      <c r="AU644" s="21">
        <v>2000</v>
      </c>
      <c r="AV644" s="23">
        <f t="shared" si="108"/>
        <v>3.3010299956639813</v>
      </c>
      <c r="BB644" s="18"/>
      <c r="BD644" s="54"/>
      <c r="BF644" s="18"/>
      <c r="BH644" s="18"/>
      <c r="BJ644" s="18"/>
      <c r="BK644" s="18" t="s">
        <v>11</v>
      </c>
      <c r="BL644">
        <v>1</v>
      </c>
      <c r="BM644">
        <v>0</v>
      </c>
      <c r="BN644">
        <v>0</v>
      </c>
      <c r="BO644">
        <v>0</v>
      </c>
      <c r="BP644">
        <v>0</v>
      </c>
      <c r="BQ644">
        <v>0</v>
      </c>
      <c r="BR644" s="18">
        <v>0</v>
      </c>
      <c r="BS644">
        <v>1</v>
      </c>
      <c r="BT644">
        <v>0</v>
      </c>
      <c r="BU644" s="18">
        <v>0</v>
      </c>
      <c r="BV644" t="s">
        <v>397</v>
      </c>
      <c r="BW644" t="s">
        <v>397</v>
      </c>
      <c r="CB644" s="18"/>
      <c r="CD644" s="18"/>
      <c r="CE644" s="18"/>
      <c r="CH644" s="18"/>
      <c r="CJ644" s="18"/>
      <c r="CU644" s="18"/>
      <c r="CV644" t="s">
        <v>397</v>
      </c>
      <c r="CW644" t="s">
        <v>397</v>
      </c>
      <c r="CX644" t="s">
        <v>397</v>
      </c>
      <c r="CY644" s="25" t="s">
        <v>397</v>
      </c>
    </row>
    <row r="645" spans="1:103" x14ac:dyDescent="0.25">
      <c r="A645">
        <v>647</v>
      </c>
      <c r="B645">
        <v>109</v>
      </c>
      <c r="C645" s="25" t="s">
        <v>304</v>
      </c>
      <c r="D645" s="12">
        <v>4.8</v>
      </c>
      <c r="E645" s="14"/>
      <c r="F645" s="7" t="str">
        <f t="shared" si="99"/>
        <v>X</v>
      </c>
      <c r="G645" s="7">
        <f t="shared" si="100"/>
        <v>4.8</v>
      </c>
      <c r="H645" s="16">
        <f t="shared" si="101"/>
        <v>4.8</v>
      </c>
      <c r="I645" s="11" t="str">
        <f t="shared" si="102"/>
        <v>X</v>
      </c>
      <c r="J645" s="39" t="str">
        <f t="shared" si="103"/>
        <v>X</v>
      </c>
      <c r="K645" s="39" t="str">
        <f t="shared" si="106"/>
        <v>X</v>
      </c>
      <c r="L645" s="39" t="str">
        <f t="shared" si="107"/>
        <v>X</v>
      </c>
      <c r="M645" s="39" t="str">
        <f t="shared" si="104"/>
        <v>X</v>
      </c>
      <c r="N645" s="42">
        <v>1</v>
      </c>
      <c r="O645" s="8">
        <v>0</v>
      </c>
      <c r="P645" s="9">
        <v>0</v>
      </c>
      <c r="Q645" s="9">
        <v>0</v>
      </c>
      <c r="R645" s="8">
        <v>0</v>
      </c>
      <c r="S645" s="9">
        <v>0</v>
      </c>
      <c r="T645" s="9">
        <v>0</v>
      </c>
      <c r="U645" s="8">
        <v>0</v>
      </c>
      <c r="V645" s="9">
        <v>0</v>
      </c>
      <c r="W645" s="9">
        <v>0</v>
      </c>
      <c r="X645" s="9">
        <v>0</v>
      </c>
      <c r="Y645" s="8">
        <v>0</v>
      </c>
      <c r="Z645" s="9">
        <v>0</v>
      </c>
      <c r="AA645" s="8"/>
      <c r="AC645" s="8"/>
      <c r="AJ645" s="9">
        <f t="shared" si="105"/>
        <v>-1</v>
      </c>
      <c r="AK645" s="7">
        <v>4.2</v>
      </c>
      <c r="AO645" s="8"/>
      <c r="AQ645" s="31"/>
      <c r="AT645" s="31"/>
      <c r="AU645" s="21">
        <v>1992</v>
      </c>
      <c r="AV645" s="23">
        <f t="shared" si="108"/>
        <v>3.2992893340876801</v>
      </c>
      <c r="BB645" s="18"/>
      <c r="BD645" s="54"/>
      <c r="BF645" s="18"/>
      <c r="BH645" s="18"/>
      <c r="BJ645" s="18"/>
      <c r="BK645" s="18" t="s">
        <v>303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 s="18">
        <v>0</v>
      </c>
      <c r="BS645">
        <v>0</v>
      </c>
      <c r="BT645">
        <v>1</v>
      </c>
      <c r="BU645" s="18">
        <v>0</v>
      </c>
      <c r="BV645" t="s">
        <v>397</v>
      </c>
      <c r="BW645" t="s">
        <v>397</v>
      </c>
      <c r="CB645" s="18"/>
      <c r="CD645" s="18"/>
      <c r="CE645" s="18"/>
      <c r="CH645" s="18"/>
      <c r="CJ645" s="18"/>
      <c r="CU645" s="18"/>
      <c r="CV645" t="s">
        <v>397</v>
      </c>
      <c r="CW645" t="s">
        <v>397</v>
      </c>
      <c r="CX645" t="s">
        <v>397</v>
      </c>
      <c r="CY645" s="25" t="s">
        <v>397</v>
      </c>
    </row>
    <row r="646" spans="1:103" x14ac:dyDescent="0.25">
      <c r="A646">
        <v>648</v>
      </c>
      <c r="B646">
        <v>109</v>
      </c>
      <c r="C646" s="25" t="s">
        <v>304</v>
      </c>
      <c r="D646" s="12">
        <v>10.8</v>
      </c>
      <c r="E646" s="14"/>
      <c r="F646" s="7" t="str">
        <f t="shared" si="99"/>
        <v>X</v>
      </c>
      <c r="G646" s="7">
        <f t="shared" si="100"/>
        <v>10.8</v>
      </c>
      <c r="H646" s="16">
        <f t="shared" si="101"/>
        <v>10.8</v>
      </c>
      <c r="I646" s="11" t="str">
        <f t="shared" si="102"/>
        <v>X</v>
      </c>
      <c r="J646" s="39" t="str">
        <f t="shared" si="103"/>
        <v>X</v>
      </c>
      <c r="K646" s="39" t="str">
        <f t="shared" si="106"/>
        <v>X</v>
      </c>
      <c r="L646" s="39" t="str">
        <f t="shared" si="107"/>
        <v>X</v>
      </c>
      <c r="M646" s="39" t="str">
        <f t="shared" si="104"/>
        <v>X</v>
      </c>
      <c r="N646" s="42">
        <v>0</v>
      </c>
      <c r="O646" s="8">
        <v>0</v>
      </c>
      <c r="P646" s="9">
        <v>0</v>
      </c>
      <c r="Q646" s="9">
        <v>0</v>
      </c>
      <c r="R646" s="8">
        <v>1</v>
      </c>
      <c r="S646" s="9">
        <v>0</v>
      </c>
      <c r="T646" s="9">
        <v>0</v>
      </c>
      <c r="U646" s="8">
        <v>0</v>
      </c>
      <c r="V646" s="9">
        <v>0</v>
      </c>
      <c r="W646" s="9">
        <v>0</v>
      </c>
      <c r="X646" s="9">
        <v>0</v>
      </c>
      <c r="Y646" s="8">
        <v>0</v>
      </c>
      <c r="Z646" s="9">
        <v>0</v>
      </c>
      <c r="AA646" s="8"/>
      <c r="AC646" s="8"/>
      <c r="AJ646" s="9">
        <f t="shared" si="105"/>
        <v>-1</v>
      </c>
      <c r="AK646" s="7">
        <v>4.2</v>
      </c>
      <c r="AO646" s="8"/>
      <c r="AQ646" s="31"/>
      <c r="AT646" s="31"/>
      <c r="AU646" s="21">
        <v>1992</v>
      </c>
      <c r="AV646" s="23">
        <f t="shared" si="108"/>
        <v>3.2992893340876801</v>
      </c>
      <c r="BB646" s="18"/>
      <c r="BD646" s="54"/>
      <c r="BF646" s="18"/>
      <c r="BH646" s="18"/>
      <c r="BJ646" s="18"/>
      <c r="BK646" s="18" t="s">
        <v>303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 s="18">
        <v>0</v>
      </c>
      <c r="BS646">
        <v>0</v>
      </c>
      <c r="BT646">
        <v>1</v>
      </c>
      <c r="BU646" s="18">
        <v>0</v>
      </c>
      <c r="BV646" t="s">
        <v>397</v>
      </c>
      <c r="BW646" t="s">
        <v>397</v>
      </c>
      <c r="CB646" s="18"/>
      <c r="CD646" s="18"/>
      <c r="CE646" s="18"/>
      <c r="CH646" s="18"/>
      <c r="CJ646" s="18"/>
      <c r="CU646" s="18"/>
      <c r="CV646" t="s">
        <v>397</v>
      </c>
      <c r="CW646" t="s">
        <v>397</v>
      </c>
      <c r="CX646" t="s">
        <v>397</v>
      </c>
      <c r="CY646" s="25" t="s">
        <v>397</v>
      </c>
    </row>
    <row r="647" spans="1:103" x14ac:dyDescent="0.25">
      <c r="A647">
        <v>649</v>
      </c>
      <c r="B647">
        <v>109</v>
      </c>
      <c r="C647" s="25" t="s">
        <v>304</v>
      </c>
      <c r="D647" s="12">
        <v>3.8</v>
      </c>
      <c r="E647" s="14"/>
      <c r="F647" s="7" t="str">
        <f t="shared" si="99"/>
        <v>X</v>
      </c>
      <c r="G647" s="7">
        <f t="shared" si="100"/>
        <v>3.8</v>
      </c>
      <c r="H647" s="16">
        <f t="shared" si="101"/>
        <v>3.8</v>
      </c>
      <c r="I647" s="11" t="str">
        <f t="shared" si="102"/>
        <v>X</v>
      </c>
      <c r="J647" s="39" t="str">
        <f t="shared" si="103"/>
        <v>X</v>
      </c>
      <c r="K647" s="39" t="str">
        <f t="shared" si="106"/>
        <v>X</v>
      </c>
      <c r="L647" s="39" t="str">
        <f t="shared" si="107"/>
        <v>X</v>
      </c>
      <c r="M647" s="39" t="str">
        <f t="shared" si="104"/>
        <v>X</v>
      </c>
      <c r="N647" s="42">
        <v>0</v>
      </c>
      <c r="O647" s="8">
        <v>0</v>
      </c>
      <c r="P647" s="9">
        <v>0</v>
      </c>
      <c r="Q647" s="9">
        <v>0</v>
      </c>
      <c r="R647" s="8">
        <v>0</v>
      </c>
      <c r="S647" s="9">
        <v>1</v>
      </c>
      <c r="T647" s="9">
        <v>0</v>
      </c>
      <c r="U647" s="8">
        <v>0</v>
      </c>
      <c r="V647" s="9">
        <v>0</v>
      </c>
      <c r="W647" s="9">
        <v>0</v>
      </c>
      <c r="X647" s="9">
        <v>0</v>
      </c>
      <c r="Y647" s="8">
        <v>0</v>
      </c>
      <c r="Z647" s="9">
        <v>0</v>
      </c>
      <c r="AA647" s="8"/>
      <c r="AC647" s="8"/>
      <c r="AJ647" s="9">
        <f t="shared" si="105"/>
        <v>-1</v>
      </c>
      <c r="AK647" s="7">
        <v>4.2</v>
      </c>
      <c r="AO647" s="8"/>
      <c r="AQ647" s="31"/>
      <c r="AT647" s="31"/>
      <c r="AU647" s="21">
        <v>1992</v>
      </c>
      <c r="AV647" s="23">
        <f t="shared" si="108"/>
        <v>3.2992893340876801</v>
      </c>
      <c r="BB647" s="18"/>
      <c r="BD647" s="54"/>
      <c r="BF647" s="18"/>
      <c r="BH647" s="18"/>
      <c r="BJ647" s="18"/>
      <c r="BK647" s="18" t="s">
        <v>303</v>
      </c>
      <c r="BL647">
        <v>0</v>
      </c>
      <c r="BM647">
        <v>1</v>
      </c>
      <c r="BN647">
        <v>0</v>
      </c>
      <c r="BO647">
        <v>0</v>
      </c>
      <c r="BP647">
        <v>0</v>
      </c>
      <c r="BQ647">
        <v>0</v>
      </c>
      <c r="BR647" s="18">
        <v>0</v>
      </c>
      <c r="BS647">
        <v>0</v>
      </c>
      <c r="BT647">
        <v>1</v>
      </c>
      <c r="BU647" s="18">
        <v>0</v>
      </c>
      <c r="BV647" t="s">
        <v>397</v>
      </c>
      <c r="BW647" t="s">
        <v>397</v>
      </c>
      <c r="CB647" s="18"/>
      <c r="CD647" s="18"/>
      <c r="CE647" s="18"/>
      <c r="CH647" s="18"/>
      <c r="CJ647" s="18"/>
      <c r="CU647" s="18"/>
      <c r="CV647" t="s">
        <v>397</v>
      </c>
      <c r="CW647" t="s">
        <v>397</v>
      </c>
      <c r="CX647" t="s">
        <v>397</v>
      </c>
      <c r="CY647" s="25" t="s">
        <v>397</v>
      </c>
    </row>
    <row r="648" spans="1:103" x14ac:dyDescent="0.25">
      <c r="A648">
        <v>650</v>
      </c>
      <c r="B648">
        <v>109</v>
      </c>
      <c r="C648" s="25" t="s">
        <v>304</v>
      </c>
      <c r="D648" s="12">
        <v>3</v>
      </c>
      <c r="E648" s="14"/>
      <c r="F648" s="7" t="str">
        <f t="shared" si="99"/>
        <v>X</v>
      </c>
      <c r="G648" s="7">
        <f t="shared" si="100"/>
        <v>3</v>
      </c>
      <c r="H648" s="16">
        <f t="shared" si="101"/>
        <v>3</v>
      </c>
      <c r="I648" s="11" t="str">
        <f t="shared" si="102"/>
        <v>X</v>
      </c>
      <c r="J648" s="39" t="str">
        <f t="shared" si="103"/>
        <v>X</v>
      </c>
      <c r="K648" s="39" t="str">
        <f t="shared" si="106"/>
        <v>X</v>
      </c>
      <c r="L648" s="39" t="str">
        <f t="shared" si="107"/>
        <v>X</v>
      </c>
      <c r="M648" s="39" t="str">
        <f t="shared" si="104"/>
        <v>X</v>
      </c>
      <c r="N648" s="42">
        <v>0</v>
      </c>
      <c r="O648" s="8">
        <v>0</v>
      </c>
      <c r="P648" s="9">
        <v>0</v>
      </c>
      <c r="Q648" s="9">
        <v>0</v>
      </c>
      <c r="R648" s="8">
        <v>0</v>
      </c>
      <c r="S648" s="9">
        <v>0</v>
      </c>
      <c r="T648" s="9">
        <v>1</v>
      </c>
      <c r="U648" s="8">
        <v>0</v>
      </c>
      <c r="V648" s="9">
        <v>0</v>
      </c>
      <c r="W648" s="9">
        <v>0</v>
      </c>
      <c r="X648" s="9">
        <v>0</v>
      </c>
      <c r="Y648" s="8">
        <v>0</v>
      </c>
      <c r="Z648" s="9">
        <v>0</v>
      </c>
      <c r="AA648" s="8"/>
      <c r="AC648" s="8"/>
      <c r="AJ648" s="9">
        <f t="shared" si="105"/>
        <v>-1</v>
      </c>
      <c r="AK648" s="7">
        <v>4.2</v>
      </c>
      <c r="AO648" s="8"/>
      <c r="AQ648" s="31"/>
      <c r="AT648" s="31"/>
      <c r="AU648" s="21">
        <v>1992</v>
      </c>
      <c r="AV648" s="23">
        <f t="shared" si="108"/>
        <v>3.2992893340876801</v>
      </c>
      <c r="BB648" s="18"/>
      <c r="BD648" s="54"/>
      <c r="BF648" s="18"/>
      <c r="BH648" s="18"/>
      <c r="BJ648" s="18"/>
      <c r="BK648" s="18" t="s">
        <v>303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 s="18">
        <v>0</v>
      </c>
      <c r="BS648">
        <v>0</v>
      </c>
      <c r="BT648">
        <v>1</v>
      </c>
      <c r="BU648" s="18">
        <v>0</v>
      </c>
      <c r="BV648" t="s">
        <v>397</v>
      </c>
      <c r="BW648" t="s">
        <v>397</v>
      </c>
      <c r="CB648" s="18"/>
      <c r="CD648" s="18"/>
      <c r="CE648" s="18"/>
      <c r="CH648" s="18"/>
      <c r="CJ648" s="18"/>
      <c r="CU648" s="18"/>
      <c r="CV648" t="s">
        <v>397</v>
      </c>
      <c r="CW648" t="s">
        <v>397</v>
      </c>
      <c r="CX648" t="s">
        <v>397</v>
      </c>
      <c r="CY648" s="25" t="s">
        <v>397</v>
      </c>
    </row>
    <row r="649" spans="1:103" x14ac:dyDescent="0.25">
      <c r="A649">
        <v>651</v>
      </c>
      <c r="B649">
        <v>109</v>
      </c>
      <c r="C649" s="25" t="s">
        <v>304</v>
      </c>
      <c r="D649" s="12">
        <v>3.4</v>
      </c>
      <c r="E649" s="14"/>
      <c r="F649" s="7" t="str">
        <f t="shared" si="99"/>
        <v>X</v>
      </c>
      <c r="G649" s="7">
        <f t="shared" si="100"/>
        <v>3.4</v>
      </c>
      <c r="H649" s="16">
        <f t="shared" si="101"/>
        <v>3.4</v>
      </c>
      <c r="I649" s="11" t="str">
        <f t="shared" si="102"/>
        <v>X</v>
      </c>
      <c r="J649" s="39" t="str">
        <f t="shared" si="103"/>
        <v>X</v>
      </c>
      <c r="K649" s="39" t="str">
        <f t="shared" si="106"/>
        <v>X</v>
      </c>
      <c r="L649" s="39" t="str">
        <f t="shared" si="107"/>
        <v>X</v>
      </c>
      <c r="M649" s="39" t="str">
        <f t="shared" si="104"/>
        <v>X</v>
      </c>
      <c r="N649" s="42">
        <v>0</v>
      </c>
      <c r="O649" s="8">
        <v>0</v>
      </c>
      <c r="P649" s="9">
        <v>0</v>
      </c>
      <c r="Q649" s="9">
        <v>0</v>
      </c>
      <c r="R649" s="8">
        <v>0</v>
      </c>
      <c r="S649" s="9">
        <v>0</v>
      </c>
      <c r="T649" s="9">
        <v>0</v>
      </c>
      <c r="U649" s="8">
        <v>1</v>
      </c>
      <c r="V649" s="9">
        <v>0</v>
      </c>
      <c r="W649" s="9">
        <v>0</v>
      </c>
      <c r="X649" s="9">
        <v>0</v>
      </c>
      <c r="Y649" s="8">
        <v>0</v>
      </c>
      <c r="Z649" s="9">
        <v>0</v>
      </c>
      <c r="AA649" s="8"/>
      <c r="AC649" s="8"/>
      <c r="AJ649" s="9">
        <f t="shared" si="105"/>
        <v>-1</v>
      </c>
      <c r="AK649" s="7">
        <v>4.2</v>
      </c>
      <c r="AO649" s="8"/>
      <c r="AQ649" s="31"/>
      <c r="AT649" s="31"/>
      <c r="AU649" s="21">
        <v>1992</v>
      </c>
      <c r="AV649" s="23">
        <f t="shared" si="108"/>
        <v>3.2992893340876801</v>
      </c>
      <c r="BB649" s="18"/>
      <c r="BD649" s="54"/>
      <c r="BF649" s="18"/>
      <c r="BH649" s="18"/>
      <c r="BJ649" s="18"/>
      <c r="BK649" s="18" t="s">
        <v>303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 s="18">
        <v>0</v>
      </c>
      <c r="BS649">
        <v>0</v>
      </c>
      <c r="BT649">
        <v>1</v>
      </c>
      <c r="BU649" s="18">
        <v>0</v>
      </c>
      <c r="BV649" t="s">
        <v>397</v>
      </c>
      <c r="BW649" t="s">
        <v>397</v>
      </c>
      <c r="CB649" s="18"/>
      <c r="CD649" s="18"/>
      <c r="CE649" s="18"/>
      <c r="CH649" s="18"/>
      <c r="CJ649" s="18"/>
      <c r="CU649" s="18"/>
      <c r="CV649" t="s">
        <v>397</v>
      </c>
      <c r="CW649" t="s">
        <v>397</v>
      </c>
      <c r="CX649" t="s">
        <v>397</v>
      </c>
      <c r="CY649" s="25" t="s">
        <v>397</v>
      </c>
    </row>
    <row r="650" spans="1:103" x14ac:dyDescent="0.25">
      <c r="A650">
        <v>652</v>
      </c>
      <c r="B650">
        <v>109</v>
      </c>
      <c r="C650" s="25" t="s">
        <v>304</v>
      </c>
      <c r="D650" s="12">
        <v>6.8</v>
      </c>
      <c r="E650" s="14"/>
      <c r="F650" s="7" t="str">
        <f t="shared" si="99"/>
        <v>X</v>
      </c>
      <c r="G650" s="7">
        <f t="shared" si="100"/>
        <v>6.8</v>
      </c>
      <c r="H650" s="16">
        <f t="shared" si="101"/>
        <v>6.8</v>
      </c>
      <c r="I650" s="11" t="str">
        <f t="shared" si="102"/>
        <v>X</v>
      </c>
      <c r="J650" s="39" t="str">
        <f t="shared" si="103"/>
        <v>X</v>
      </c>
      <c r="K650" s="39" t="str">
        <f t="shared" si="106"/>
        <v>X</v>
      </c>
      <c r="L650" s="39" t="str">
        <f t="shared" si="107"/>
        <v>X</v>
      </c>
      <c r="M650" s="39" t="str">
        <f t="shared" si="104"/>
        <v>X</v>
      </c>
      <c r="N650" s="42">
        <v>0</v>
      </c>
      <c r="O650" s="8">
        <v>0</v>
      </c>
      <c r="P650" s="9">
        <v>0</v>
      </c>
      <c r="Q650" s="9">
        <v>0</v>
      </c>
      <c r="R650" s="8">
        <v>0</v>
      </c>
      <c r="S650" s="9">
        <v>0</v>
      </c>
      <c r="T650" s="9">
        <v>0</v>
      </c>
      <c r="U650" s="8">
        <v>0</v>
      </c>
      <c r="V650" s="9">
        <v>1</v>
      </c>
      <c r="W650" s="9">
        <v>0</v>
      </c>
      <c r="X650" s="9">
        <v>0</v>
      </c>
      <c r="Y650" s="8">
        <v>0</v>
      </c>
      <c r="Z650" s="9">
        <v>0</v>
      </c>
      <c r="AA650" s="8"/>
      <c r="AC650" s="8"/>
      <c r="AJ650" s="9">
        <f t="shared" si="105"/>
        <v>-1</v>
      </c>
      <c r="AK650" s="7">
        <v>4.2</v>
      </c>
      <c r="AO650" s="8"/>
      <c r="AQ650" s="31"/>
      <c r="AT650" s="31"/>
      <c r="AU650" s="21">
        <v>1992</v>
      </c>
      <c r="AV650" s="23">
        <f t="shared" si="108"/>
        <v>3.2992893340876801</v>
      </c>
      <c r="BB650" s="18"/>
      <c r="BD650" s="54"/>
      <c r="BF650" s="18"/>
      <c r="BH650" s="18"/>
      <c r="BJ650" s="18"/>
      <c r="BK650" s="18" t="s">
        <v>303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 s="18">
        <v>0</v>
      </c>
      <c r="BS650">
        <v>0</v>
      </c>
      <c r="BT650">
        <v>1</v>
      </c>
      <c r="BU650" s="18">
        <v>0</v>
      </c>
      <c r="BV650" t="s">
        <v>397</v>
      </c>
      <c r="BW650" t="s">
        <v>397</v>
      </c>
      <c r="CB650" s="18"/>
      <c r="CD650" s="18"/>
      <c r="CE650" s="18"/>
      <c r="CH650" s="18"/>
      <c r="CJ650" s="18"/>
      <c r="CU650" s="18"/>
      <c r="CV650" t="s">
        <v>397</v>
      </c>
      <c r="CW650" t="s">
        <v>397</v>
      </c>
      <c r="CX650" t="s">
        <v>397</v>
      </c>
      <c r="CY650" s="25" t="s">
        <v>397</v>
      </c>
    </row>
    <row r="651" spans="1:103" x14ac:dyDescent="0.25">
      <c r="A651">
        <v>653</v>
      </c>
      <c r="B651">
        <v>110</v>
      </c>
      <c r="C651" s="25" t="s">
        <v>194</v>
      </c>
      <c r="D651" s="12">
        <v>4.3</v>
      </c>
      <c r="E651" s="14"/>
      <c r="F651" s="7" t="str">
        <f t="shared" si="99"/>
        <v>X</v>
      </c>
      <c r="G651" s="7">
        <f t="shared" si="100"/>
        <v>4.3</v>
      </c>
      <c r="H651" s="16">
        <f t="shared" si="101"/>
        <v>4.3</v>
      </c>
      <c r="I651" s="11" t="str">
        <f t="shared" si="102"/>
        <v>X</v>
      </c>
      <c r="J651" s="39" t="str">
        <f t="shared" si="103"/>
        <v>X</v>
      </c>
      <c r="K651" s="39" t="str">
        <f t="shared" si="106"/>
        <v>X</v>
      </c>
      <c r="L651" s="39" t="str">
        <f t="shared" si="107"/>
        <v>X</v>
      </c>
      <c r="M651" s="39" t="str">
        <f t="shared" si="104"/>
        <v>X</v>
      </c>
      <c r="N651" s="42">
        <v>1</v>
      </c>
      <c r="O651" s="8">
        <v>0</v>
      </c>
      <c r="P651" s="9">
        <v>0</v>
      </c>
      <c r="Q651" s="9">
        <v>0</v>
      </c>
      <c r="R651" s="8">
        <v>0</v>
      </c>
      <c r="S651" s="9">
        <v>0</v>
      </c>
      <c r="T651" s="9">
        <v>0</v>
      </c>
      <c r="U651" s="8">
        <v>0</v>
      </c>
      <c r="V651" s="9">
        <v>0</v>
      </c>
      <c r="W651" s="9">
        <v>0</v>
      </c>
      <c r="X651" s="9">
        <v>0</v>
      </c>
      <c r="Y651" s="8">
        <v>0</v>
      </c>
      <c r="Z651" s="9">
        <v>0</v>
      </c>
      <c r="AA651" s="8"/>
      <c r="AC651" s="8"/>
      <c r="AJ651" s="9">
        <f t="shared" si="105"/>
        <v>-1</v>
      </c>
      <c r="AK651" s="7">
        <v>3.8944999999999999</v>
      </c>
      <c r="AO651" s="8"/>
      <c r="AQ651" s="31"/>
      <c r="AT651" s="31"/>
      <c r="AU651" s="21">
        <v>2000</v>
      </c>
      <c r="AV651" s="23">
        <f t="shared" si="108"/>
        <v>3.3010299956639813</v>
      </c>
      <c r="BB651" s="18"/>
      <c r="BD651" s="54"/>
      <c r="BF651" s="18"/>
      <c r="BH651" s="18"/>
      <c r="BJ651" s="18"/>
      <c r="BK651" s="18" t="s">
        <v>193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 s="18">
        <v>0</v>
      </c>
      <c r="BS651">
        <v>0</v>
      </c>
      <c r="BT651">
        <v>1</v>
      </c>
      <c r="BU651" s="18">
        <v>0</v>
      </c>
      <c r="BV651" t="s">
        <v>397</v>
      </c>
      <c r="BW651" t="s">
        <v>397</v>
      </c>
      <c r="CB651" s="18"/>
      <c r="CD651" s="18"/>
      <c r="CE651" s="18"/>
      <c r="CH651" s="18"/>
      <c r="CJ651" s="18"/>
      <c r="CU651" s="18"/>
      <c r="CV651" t="s">
        <v>397</v>
      </c>
      <c r="CW651" t="s">
        <v>397</v>
      </c>
      <c r="CX651" t="s">
        <v>397</v>
      </c>
      <c r="CY651" s="25" t="s">
        <v>397</v>
      </c>
    </row>
    <row r="652" spans="1:103" x14ac:dyDescent="0.25">
      <c r="A652">
        <v>654</v>
      </c>
      <c r="B652">
        <v>110</v>
      </c>
      <c r="C652" s="25" t="s">
        <v>194</v>
      </c>
      <c r="D652" s="12">
        <v>8.61</v>
      </c>
      <c r="E652" s="14"/>
      <c r="F652" s="7" t="str">
        <f t="shared" si="99"/>
        <v>X</v>
      </c>
      <c r="G652" s="7">
        <f t="shared" si="100"/>
        <v>8.61</v>
      </c>
      <c r="H652" s="16">
        <f t="shared" si="101"/>
        <v>8.61</v>
      </c>
      <c r="I652" s="11" t="str">
        <f t="shared" si="102"/>
        <v>X</v>
      </c>
      <c r="J652" s="39" t="str">
        <f t="shared" si="103"/>
        <v>X</v>
      </c>
      <c r="K652" s="39" t="str">
        <f t="shared" si="106"/>
        <v>X</v>
      </c>
      <c r="L652" s="39" t="str">
        <f t="shared" si="107"/>
        <v>X</v>
      </c>
      <c r="M652" s="39" t="str">
        <f t="shared" si="104"/>
        <v>X</v>
      </c>
      <c r="N652" s="42">
        <v>1</v>
      </c>
      <c r="O652" s="8">
        <v>0</v>
      </c>
      <c r="P652" s="9">
        <v>0</v>
      </c>
      <c r="Q652" s="9">
        <v>0</v>
      </c>
      <c r="R652" s="8">
        <v>0</v>
      </c>
      <c r="S652" s="9">
        <v>0</v>
      </c>
      <c r="T652" s="9">
        <v>0</v>
      </c>
      <c r="U652" s="8">
        <v>0</v>
      </c>
      <c r="V652" s="9">
        <v>0</v>
      </c>
      <c r="W652" s="9">
        <v>0</v>
      </c>
      <c r="X652" s="9">
        <v>0</v>
      </c>
      <c r="Y652" s="8">
        <v>0</v>
      </c>
      <c r="Z652" s="9">
        <v>0</v>
      </c>
      <c r="AA652" s="8"/>
      <c r="AC652" s="8"/>
      <c r="AJ652" s="9">
        <f t="shared" si="105"/>
        <v>-1</v>
      </c>
      <c r="AK652" s="7">
        <v>3.2</v>
      </c>
      <c r="AO652" s="8"/>
      <c r="AQ652" s="31"/>
      <c r="AT652" s="31"/>
      <c r="AU652" s="21">
        <v>1999</v>
      </c>
      <c r="AV652" s="23">
        <f t="shared" si="108"/>
        <v>3.3008127941181171</v>
      </c>
      <c r="BB652" s="18"/>
      <c r="BD652" s="54"/>
      <c r="BF652" s="18"/>
      <c r="BH652" s="18"/>
      <c r="BJ652" s="18"/>
      <c r="BK652" s="18" t="s">
        <v>284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 s="18">
        <v>0</v>
      </c>
      <c r="BS652">
        <v>0</v>
      </c>
      <c r="BT652">
        <v>1</v>
      </c>
      <c r="BU652" s="18">
        <v>0</v>
      </c>
      <c r="BV652" t="s">
        <v>397</v>
      </c>
      <c r="BW652" t="s">
        <v>397</v>
      </c>
      <c r="CB652" s="18"/>
      <c r="CD652" s="18"/>
      <c r="CE652" s="18"/>
      <c r="CH652" s="18"/>
      <c r="CJ652" s="18"/>
      <c r="CU652" s="18"/>
      <c r="CV652" t="s">
        <v>397</v>
      </c>
      <c r="CW652" t="s">
        <v>397</v>
      </c>
      <c r="CX652" t="s">
        <v>397</v>
      </c>
      <c r="CY652" s="25" t="s">
        <v>397</v>
      </c>
    </row>
    <row r="653" spans="1:103" x14ac:dyDescent="0.25">
      <c r="A653">
        <v>655</v>
      </c>
      <c r="B653">
        <v>111</v>
      </c>
      <c r="C653" s="25" t="s">
        <v>216</v>
      </c>
      <c r="D653" s="12">
        <v>7.2</v>
      </c>
      <c r="E653" s="14"/>
      <c r="F653" s="7" t="str">
        <f t="shared" si="99"/>
        <v>X</v>
      </c>
      <c r="G653" s="7">
        <f t="shared" si="100"/>
        <v>7.2</v>
      </c>
      <c r="H653" s="16">
        <f t="shared" si="101"/>
        <v>7.2</v>
      </c>
      <c r="I653" s="11" t="str">
        <f t="shared" si="102"/>
        <v>X</v>
      </c>
      <c r="J653" s="39" t="str">
        <f t="shared" si="103"/>
        <v>X</v>
      </c>
      <c r="K653" s="39" t="str">
        <f t="shared" si="106"/>
        <v>X</v>
      </c>
      <c r="L653" s="39" t="str">
        <f t="shared" si="107"/>
        <v>X</v>
      </c>
      <c r="M653" s="39" t="str">
        <f t="shared" si="104"/>
        <v>X</v>
      </c>
      <c r="N653" s="42">
        <v>1</v>
      </c>
      <c r="O653" s="8">
        <v>0</v>
      </c>
      <c r="P653" s="9">
        <v>0</v>
      </c>
      <c r="Q653" s="9">
        <v>0</v>
      </c>
      <c r="R653" s="8">
        <v>0</v>
      </c>
      <c r="S653" s="9">
        <v>0</v>
      </c>
      <c r="T653" s="9">
        <v>0</v>
      </c>
      <c r="U653" s="8">
        <v>0</v>
      </c>
      <c r="V653" s="9">
        <v>0</v>
      </c>
      <c r="W653" s="9">
        <v>0</v>
      </c>
      <c r="X653" s="9">
        <v>0</v>
      </c>
      <c r="Y653" s="8">
        <v>0</v>
      </c>
      <c r="Z653" s="9">
        <v>0</v>
      </c>
      <c r="AA653" s="8"/>
      <c r="AC653" s="8"/>
      <c r="AJ653" s="9">
        <f t="shared" si="105"/>
        <v>-1</v>
      </c>
      <c r="AK653" s="7">
        <v>3.4</v>
      </c>
      <c r="AO653" s="8"/>
      <c r="AQ653" s="31"/>
      <c r="AT653" s="31"/>
      <c r="AU653" s="21">
        <v>1995</v>
      </c>
      <c r="AV653" s="23">
        <f t="shared" si="108"/>
        <v>3.2999429000227671</v>
      </c>
      <c r="BB653" s="18"/>
      <c r="BD653" s="54"/>
      <c r="BF653" s="18"/>
      <c r="BH653" s="18"/>
      <c r="BJ653" s="18"/>
      <c r="BK653" s="18" t="s">
        <v>214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 s="18">
        <v>0</v>
      </c>
      <c r="BS653">
        <v>0</v>
      </c>
      <c r="BT653">
        <v>1</v>
      </c>
      <c r="BU653" s="18">
        <v>0</v>
      </c>
      <c r="BV653" t="s">
        <v>397</v>
      </c>
      <c r="BW653" t="s">
        <v>397</v>
      </c>
      <c r="CB653" s="18"/>
      <c r="CD653" s="18"/>
      <c r="CE653" s="18"/>
      <c r="CH653" s="18"/>
      <c r="CJ653" s="18"/>
      <c r="CU653" s="18"/>
      <c r="CV653" t="s">
        <v>397</v>
      </c>
      <c r="CW653" t="s">
        <v>397</v>
      </c>
      <c r="CX653" t="s">
        <v>397</v>
      </c>
      <c r="CY653" s="25" t="s">
        <v>397</v>
      </c>
    </row>
    <row r="654" spans="1:103" x14ac:dyDescent="0.25">
      <c r="A654">
        <v>656</v>
      </c>
      <c r="B654">
        <v>111</v>
      </c>
      <c r="C654" s="25" t="s">
        <v>216</v>
      </c>
      <c r="D654" s="12">
        <v>2.7</v>
      </c>
      <c r="E654" s="14"/>
      <c r="F654" s="7" t="str">
        <f t="shared" si="99"/>
        <v>X</v>
      </c>
      <c r="G654" s="7">
        <f t="shared" si="100"/>
        <v>2.7</v>
      </c>
      <c r="H654" s="16">
        <f t="shared" si="101"/>
        <v>2.7</v>
      </c>
      <c r="I654" s="11" t="str">
        <f t="shared" si="102"/>
        <v>X</v>
      </c>
      <c r="J654" s="39" t="str">
        <f t="shared" si="103"/>
        <v>X</v>
      </c>
      <c r="K654" s="39" t="str">
        <f t="shared" si="106"/>
        <v>X</v>
      </c>
      <c r="L654" s="39" t="str">
        <f t="shared" si="107"/>
        <v>X</v>
      </c>
      <c r="M654" s="39" t="str">
        <f t="shared" si="104"/>
        <v>X</v>
      </c>
      <c r="N654" s="42">
        <v>0</v>
      </c>
      <c r="O654" s="8">
        <v>1</v>
      </c>
      <c r="P654" s="9">
        <v>0</v>
      </c>
      <c r="Q654" s="9">
        <v>0</v>
      </c>
      <c r="R654" s="8">
        <v>0</v>
      </c>
      <c r="S654" s="9">
        <v>0</v>
      </c>
      <c r="T654" s="9">
        <v>0</v>
      </c>
      <c r="U654" s="8">
        <v>0</v>
      </c>
      <c r="V654" s="9">
        <v>0</v>
      </c>
      <c r="W654" s="9">
        <v>0</v>
      </c>
      <c r="X654" s="9">
        <v>0</v>
      </c>
      <c r="Y654" s="8">
        <v>0</v>
      </c>
      <c r="Z654" s="9">
        <v>0</v>
      </c>
      <c r="AA654" s="8"/>
      <c r="AC654" s="8"/>
      <c r="AJ654" s="9">
        <f t="shared" si="105"/>
        <v>-1</v>
      </c>
      <c r="AK654" s="7">
        <v>3.4</v>
      </c>
      <c r="AO654" s="8"/>
      <c r="AQ654" s="31"/>
      <c r="AT654" s="31"/>
      <c r="AU654" s="21">
        <v>1995</v>
      </c>
      <c r="AV654" s="23">
        <f t="shared" si="108"/>
        <v>3.2999429000227671</v>
      </c>
      <c r="BB654" s="18"/>
      <c r="BD654" s="54"/>
      <c r="BF654" s="18"/>
      <c r="BH654" s="18"/>
      <c r="BJ654" s="18"/>
      <c r="BK654" s="18" t="s">
        <v>214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 s="18">
        <v>0</v>
      </c>
      <c r="BS654">
        <v>0</v>
      </c>
      <c r="BT654">
        <v>1</v>
      </c>
      <c r="BU654" s="18">
        <v>0</v>
      </c>
      <c r="BV654" t="s">
        <v>397</v>
      </c>
      <c r="BW654" t="s">
        <v>397</v>
      </c>
      <c r="CB654" s="18"/>
      <c r="CD654" s="18"/>
      <c r="CE654" s="18"/>
      <c r="CH654" s="18"/>
      <c r="CJ654" s="18"/>
      <c r="CU654" s="18"/>
      <c r="CV654" t="s">
        <v>397</v>
      </c>
      <c r="CW654" t="s">
        <v>397</v>
      </c>
      <c r="CX654" t="s">
        <v>397</v>
      </c>
      <c r="CY654" s="25" t="s">
        <v>397</v>
      </c>
    </row>
    <row r="655" spans="1:103" x14ac:dyDescent="0.25">
      <c r="A655">
        <v>657</v>
      </c>
      <c r="B655">
        <v>111</v>
      </c>
      <c r="C655" s="25" t="s">
        <v>216</v>
      </c>
      <c r="D655" s="12">
        <v>4.5999999999999996</v>
      </c>
      <c r="E655" s="14"/>
      <c r="F655" s="7" t="str">
        <f t="shared" ref="F655:F718" si="109">IFERROR(D655/E655, "X")</f>
        <v>X</v>
      </c>
      <c r="G655" s="7">
        <f t="shared" ref="G655:G718" si="110">D655-E655</f>
        <v>4.5999999999999996</v>
      </c>
      <c r="H655" s="16">
        <f t="shared" ref="H655:H718" si="111">D655+E655</f>
        <v>4.5999999999999996</v>
      </c>
      <c r="I655" s="11" t="str">
        <f t="shared" ref="I655:I718" si="112">IFERROR(F655/SQRT(F655^2+AJ655), "X")</f>
        <v>X</v>
      </c>
      <c r="J655" s="39" t="str">
        <f t="shared" ref="J655:J718" si="113">IFERROR(SQRT((1-I655^2)/AJ655), "X")</f>
        <v>X</v>
      </c>
      <c r="K655" s="39" t="str">
        <f t="shared" si="106"/>
        <v>X</v>
      </c>
      <c r="L655" s="39" t="str">
        <f t="shared" si="107"/>
        <v>X</v>
      </c>
      <c r="M655" s="39" t="str">
        <f t="shared" ref="M655:M718" si="114">IFERROR(I655+J655, "X")</f>
        <v>X</v>
      </c>
      <c r="N655" s="42">
        <v>0</v>
      </c>
      <c r="O655" s="8">
        <v>0</v>
      </c>
      <c r="P655" s="9">
        <v>1</v>
      </c>
      <c r="Q655" s="9">
        <v>0</v>
      </c>
      <c r="R655" s="8">
        <v>0</v>
      </c>
      <c r="S655" s="9">
        <v>0</v>
      </c>
      <c r="T655" s="9">
        <v>0</v>
      </c>
      <c r="U655" s="8">
        <v>0</v>
      </c>
      <c r="V655" s="9">
        <v>0</v>
      </c>
      <c r="W655" s="9">
        <v>0</v>
      </c>
      <c r="X655" s="9">
        <v>0</v>
      </c>
      <c r="Y655" s="8">
        <v>0</v>
      </c>
      <c r="Z655" s="9">
        <v>0</v>
      </c>
      <c r="AA655" s="8"/>
      <c r="AC655" s="8"/>
      <c r="AJ655" s="9">
        <f t="shared" ref="AJ655:AJ718" si="115">IFERROR(AH655-AI655-1, "X")</f>
        <v>-1</v>
      </c>
      <c r="AK655" s="7">
        <v>3.4</v>
      </c>
      <c r="AO655" s="8"/>
      <c r="AQ655" s="31"/>
      <c r="AT655" s="31"/>
      <c r="AU655" s="21">
        <v>1995</v>
      </c>
      <c r="AV655" s="23">
        <f t="shared" si="108"/>
        <v>3.2999429000227671</v>
      </c>
      <c r="BB655" s="18"/>
      <c r="BD655" s="54"/>
      <c r="BF655" s="18"/>
      <c r="BH655" s="18"/>
      <c r="BJ655" s="18"/>
      <c r="BK655" s="18" t="s">
        <v>214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 s="18">
        <v>0</v>
      </c>
      <c r="BS655">
        <v>0</v>
      </c>
      <c r="BT655">
        <v>1</v>
      </c>
      <c r="BU655" s="18">
        <v>0</v>
      </c>
      <c r="BV655" t="s">
        <v>397</v>
      </c>
      <c r="BW655" t="s">
        <v>397</v>
      </c>
      <c r="CB655" s="18"/>
      <c r="CD655" s="18"/>
      <c r="CE655" s="18"/>
      <c r="CH655" s="18"/>
      <c r="CJ655" s="18"/>
      <c r="CU655" s="18"/>
      <c r="CV655" t="s">
        <v>397</v>
      </c>
      <c r="CW655" t="s">
        <v>397</v>
      </c>
      <c r="CX655" t="s">
        <v>397</v>
      </c>
      <c r="CY655" s="25" t="s">
        <v>397</v>
      </c>
    </row>
    <row r="656" spans="1:103" x14ac:dyDescent="0.25">
      <c r="A656">
        <v>658</v>
      </c>
      <c r="B656">
        <v>111</v>
      </c>
      <c r="C656" s="25" t="s">
        <v>216</v>
      </c>
      <c r="D656" s="12">
        <v>7.1</v>
      </c>
      <c r="E656" s="14"/>
      <c r="F656" s="7" t="str">
        <f t="shared" si="109"/>
        <v>X</v>
      </c>
      <c r="G656" s="7">
        <f t="shared" si="110"/>
        <v>7.1</v>
      </c>
      <c r="H656" s="16">
        <f t="shared" si="111"/>
        <v>7.1</v>
      </c>
      <c r="I656" s="11" t="str">
        <f t="shared" si="112"/>
        <v>X</v>
      </c>
      <c r="J656" s="39" t="str">
        <f t="shared" si="113"/>
        <v>X</v>
      </c>
      <c r="K656" s="39" t="str">
        <f t="shared" si="106"/>
        <v>X</v>
      </c>
      <c r="L656" s="39" t="str">
        <f t="shared" si="107"/>
        <v>X</v>
      </c>
      <c r="M656" s="39" t="str">
        <f t="shared" si="114"/>
        <v>X</v>
      </c>
      <c r="N656" s="42">
        <v>0</v>
      </c>
      <c r="O656" s="8">
        <v>0</v>
      </c>
      <c r="P656" s="9">
        <v>0</v>
      </c>
      <c r="Q656" s="9">
        <v>1</v>
      </c>
      <c r="R656" s="8">
        <v>0</v>
      </c>
      <c r="S656" s="9">
        <v>0</v>
      </c>
      <c r="T656" s="9">
        <v>0</v>
      </c>
      <c r="U656" s="8">
        <v>0</v>
      </c>
      <c r="V656" s="9">
        <v>0</v>
      </c>
      <c r="W656" s="9">
        <v>0</v>
      </c>
      <c r="X656" s="9">
        <v>0</v>
      </c>
      <c r="Y656" s="8">
        <v>0</v>
      </c>
      <c r="Z656" s="9">
        <v>0</v>
      </c>
      <c r="AA656" s="8"/>
      <c r="AC656" s="8"/>
      <c r="AJ656" s="9">
        <f t="shared" si="115"/>
        <v>-1</v>
      </c>
      <c r="AK656" s="7">
        <v>3.4</v>
      </c>
      <c r="AO656" s="8"/>
      <c r="AQ656" s="31"/>
      <c r="AT656" s="31"/>
      <c r="AU656" s="21">
        <v>1995</v>
      </c>
      <c r="AV656" s="23">
        <f t="shared" si="108"/>
        <v>3.2999429000227671</v>
      </c>
      <c r="BB656" s="18"/>
      <c r="BD656" s="54"/>
      <c r="BF656" s="18"/>
      <c r="BH656" s="18"/>
      <c r="BJ656" s="18"/>
      <c r="BK656" s="18" t="s">
        <v>214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 s="18">
        <v>0</v>
      </c>
      <c r="BS656">
        <v>0</v>
      </c>
      <c r="BT656">
        <v>1</v>
      </c>
      <c r="BU656" s="18">
        <v>0</v>
      </c>
      <c r="BV656" t="s">
        <v>397</v>
      </c>
      <c r="BW656" t="s">
        <v>397</v>
      </c>
      <c r="CB656" s="18"/>
      <c r="CD656" s="18"/>
      <c r="CE656" s="18"/>
      <c r="CH656" s="18"/>
      <c r="CJ656" s="18"/>
      <c r="CU656" s="18"/>
      <c r="CV656" t="s">
        <v>397</v>
      </c>
      <c r="CW656" t="s">
        <v>397</v>
      </c>
      <c r="CX656" t="s">
        <v>397</v>
      </c>
      <c r="CY656" s="25" t="s">
        <v>397</v>
      </c>
    </row>
    <row r="657" spans="1:103" x14ac:dyDescent="0.25">
      <c r="A657">
        <v>659</v>
      </c>
      <c r="B657">
        <v>112</v>
      </c>
      <c r="C657" s="25" t="s">
        <v>306</v>
      </c>
      <c r="D657" s="12">
        <v>3.1</v>
      </c>
      <c r="E657" s="14"/>
      <c r="F657" s="7" t="str">
        <f t="shared" si="109"/>
        <v>X</v>
      </c>
      <c r="G657" s="7">
        <f t="shared" si="110"/>
        <v>3.1</v>
      </c>
      <c r="H657" s="16">
        <f t="shared" si="111"/>
        <v>3.1</v>
      </c>
      <c r="I657" s="11" t="str">
        <f t="shared" si="112"/>
        <v>X</v>
      </c>
      <c r="J657" s="39" t="str">
        <f t="shared" si="113"/>
        <v>X</v>
      </c>
      <c r="K657" s="39" t="str">
        <f t="shared" si="106"/>
        <v>X</v>
      </c>
      <c r="L657" s="39" t="str">
        <f t="shared" si="107"/>
        <v>X</v>
      </c>
      <c r="M657" s="39" t="str">
        <f t="shared" si="114"/>
        <v>X</v>
      </c>
      <c r="N657" s="42">
        <v>1</v>
      </c>
      <c r="O657" s="8">
        <v>0</v>
      </c>
      <c r="P657" s="9">
        <v>0</v>
      </c>
      <c r="Q657" s="9">
        <v>0</v>
      </c>
      <c r="R657" s="8">
        <v>0</v>
      </c>
      <c r="S657" s="9">
        <v>0</v>
      </c>
      <c r="T657" s="9">
        <v>0</v>
      </c>
      <c r="U657" s="8">
        <v>0</v>
      </c>
      <c r="V657" s="9">
        <v>0</v>
      </c>
      <c r="W657" s="9">
        <v>0</v>
      </c>
      <c r="X657" s="9">
        <v>0</v>
      </c>
      <c r="Y657" s="8">
        <v>0</v>
      </c>
      <c r="Z657" s="9">
        <v>0</v>
      </c>
      <c r="AA657" s="8"/>
      <c r="AC657" s="8"/>
      <c r="AJ657" s="9">
        <f t="shared" si="115"/>
        <v>-1</v>
      </c>
      <c r="AK657" s="7">
        <v>4.3</v>
      </c>
      <c r="AO657" s="8"/>
      <c r="AQ657" s="31"/>
      <c r="AT657" s="31"/>
      <c r="AU657" s="21">
        <v>1993</v>
      </c>
      <c r="AV657" s="23">
        <f t="shared" si="108"/>
        <v>3.2995072987004876</v>
      </c>
      <c r="BB657" s="18"/>
      <c r="BD657" s="54"/>
      <c r="BF657" s="18"/>
      <c r="BH657" s="18"/>
      <c r="BJ657" s="18"/>
      <c r="BK657" s="18" t="s">
        <v>303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 s="18">
        <v>0</v>
      </c>
      <c r="BS657">
        <v>0</v>
      </c>
      <c r="BT657">
        <v>1</v>
      </c>
      <c r="BU657" s="18">
        <v>0</v>
      </c>
      <c r="BV657" t="s">
        <v>397</v>
      </c>
      <c r="BW657" t="s">
        <v>397</v>
      </c>
      <c r="CB657" s="18"/>
      <c r="CD657" s="18"/>
      <c r="CE657" s="18"/>
      <c r="CH657" s="18"/>
      <c r="CJ657" s="18"/>
      <c r="CU657" s="18"/>
      <c r="CV657" t="s">
        <v>397</v>
      </c>
      <c r="CW657" t="s">
        <v>397</v>
      </c>
      <c r="CX657" t="s">
        <v>397</v>
      </c>
      <c r="CY657" s="25" t="s">
        <v>397</v>
      </c>
    </row>
    <row r="658" spans="1:103" x14ac:dyDescent="0.25">
      <c r="A658">
        <v>660</v>
      </c>
      <c r="B658">
        <v>112</v>
      </c>
      <c r="C658" s="25" t="s">
        <v>306</v>
      </c>
      <c r="D658" s="12">
        <v>3.9</v>
      </c>
      <c r="E658" s="14"/>
      <c r="F658" s="7" t="str">
        <f t="shared" si="109"/>
        <v>X</v>
      </c>
      <c r="G658" s="7">
        <f t="shared" si="110"/>
        <v>3.9</v>
      </c>
      <c r="H658" s="16">
        <f t="shared" si="111"/>
        <v>3.9</v>
      </c>
      <c r="I658" s="11" t="str">
        <f t="shared" si="112"/>
        <v>X</v>
      </c>
      <c r="J658" s="39" t="str">
        <f t="shared" si="113"/>
        <v>X</v>
      </c>
      <c r="K658" s="39" t="str">
        <f t="shared" si="106"/>
        <v>X</v>
      </c>
      <c r="L658" s="39" t="str">
        <f t="shared" si="107"/>
        <v>X</v>
      </c>
      <c r="M658" s="39" t="str">
        <f t="shared" si="114"/>
        <v>X</v>
      </c>
      <c r="N658" s="42">
        <v>1</v>
      </c>
      <c r="O658" s="8">
        <v>0</v>
      </c>
      <c r="P658" s="9">
        <v>0</v>
      </c>
      <c r="Q658" s="9">
        <v>0</v>
      </c>
      <c r="R658" s="8">
        <v>0</v>
      </c>
      <c r="S658" s="9">
        <v>0</v>
      </c>
      <c r="T658" s="9">
        <v>0</v>
      </c>
      <c r="U658" s="8">
        <v>0</v>
      </c>
      <c r="V658" s="9">
        <v>0</v>
      </c>
      <c r="W658" s="9">
        <v>0</v>
      </c>
      <c r="X658" s="9">
        <v>0</v>
      </c>
      <c r="Y658" s="8">
        <v>0</v>
      </c>
      <c r="Z658" s="9">
        <v>0</v>
      </c>
      <c r="AA658" s="8"/>
      <c r="AC658" s="8"/>
      <c r="AJ658" s="9">
        <f t="shared" si="115"/>
        <v>-1</v>
      </c>
      <c r="AK658" s="7">
        <v>4.8</v>
      </c>
      <c r="AO658" s="8"/>
      <c r="AQ658" s="31"/>
      <c r="AT658" s="31"/>
      <c r="AU658" s="21">
        <v>1998</v>
      </c>
      <c r="AV658" s="23">
        <f t="shared" si="108"/>
        <v>3.3005954838899636</v>
      </c>
      <c r="BB658" s="18"/>
      <c r="BD658" s="54"/>
      <c r="BF658" s="18"/>
      <c r="BH658" s="18"/>
      <c r="BJ658" s="18"/>
      <c r="BK658" s="18" t="s">
        <v>303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 s="18">
        <v>0</v>
      </c>
      <c r="BS658">
        <v>0</v>
      </c>
      <c r="BT658">
        <v>1</v>
      </c>
      <c r="BU658" s="18">
        <v>0</v>
      </c>
      <c r="BV658" t="s">
        <v>397</v>
      </c>
      <c r="BW658" t="s">
        <v>397</v>
      </c>
      <c r="CB658" s="18"/>
      <c r="CD658" s="18"/>
      <c r="CE658" s="18"/>
      <c r="CH658" s="18"/>
      <c r="CJ658" s="18"/>
      <c r="CU658" s="18"/>
      <c r="CV658" t="s">
        <v>397</v>
      </c>
      <c r="CW658" t="s">
        <v>397</v>
      </c>
      <c r="CX658" t="s">
        <v>397</v>
      </c>
      <c r="CY658" s="25" t="s">
        <v>397</v>
      </c>
    </row>
    <row r="659" spans="1:103" x14ac:dyDescent="0.25">
      <c r="A659">
        <v>661</v>
      </c>
      <c r="B659">
        <v>112</v>
      </c>
      <c r="C659" s="25" t="s">
        <v>306</v>
      </c>
      <c r="D659" s="12">
        <v>15.3</v>
      </c>
      <c r="E659" s="14"/>
      <c r="F659" s="7" t="str">
        <f t="shared" si="109"/>
        <v>X</v>
      </c>
      <c r="G659" s="7">
        <f t="shared" si="110"/>
        <v>15.3</v>
      </c>
      <c r="H659" s="16">
        <f t="shared" si="111"/>
        <v>15.3</v>
      </c>
      <c r="I659" s="11" t="str">
        <f t="shared" si="112"/>
        <v>X</v>
      </c>
      <c r="J659" s="39" t="str">
        <f t="shared" si="113"/>
        <v>X</v>
      </c>
      <c r="K659" s="39" t="str">
        <f t="shared" si="106"/>
        <v>X</v>
      </c>
      <c r="L659" s="39" t="str">
        <f t="shared" si="107"/>
        <v>X</v>
      </c>
      <c r="M659" s="39" t="str">
        <f t="shared" si="114"/>
        <v>X</v>
      </c>
      <c r="N659" s="42">
        <v>0</v>
      </c>
      <c r="O659" s="8">
        <v>1</v>
      </c>
      <c r="P659" s="9">
        <v>0</v>
      </c>
      <c r="Q659" s="9">
        <v>0</v>
      </c>
      <c r="R659" s="8">
        <v>0</v>
      </c>
      <c r="S659" s="9">
        <v>0</v>
      </c>
      <c r="T659" s="9">
        <v>0</v>
      </c>
      <c r="U659" s="8">
        <v>0</v>
      </c>
      <c r="V659" s="9">
        <v>0</v>
      </c>
      <c r="W659" s="9">
        <v>0</v>
      </c>
      <c r="X659" s="9">
        <v>0</v>
      </c>
      <c r="Y659" s="8">
        <v>0</v>
      </c>
      <c r="Z659" s="9">
        <v>0</v>
      </c>
      <c r="AA659" s="8"/>
      <c r="AC659" s="8"/>
      <c r="AJ659" s="9">
        <f t="shared" si="115"/>
        <v>-1</v>
      </c>
      <c r="AK659" s="7">
        <v>4.3</v>
      </c>
      <c r="AO659" s="8"/>
      <c r="AQ659" s="31"/>
      <c r="AT659" s="31"/>
      <c r="AU659" s="21">
        <v>1993</v>
      </c>
      <c r="AV659" s="23">
        <f t="shared" si="108"/>
        <v>3.2995072987004876</v>
      </c>
      <c r="BB659" s="18"/>
      <c r="BD659" s="54"/>
      <c r="BF659" s="18"/>
      <c r="BH659" s="18"/>
      <c r="BJ659" s="18"/>
      <c r="BK659" s="18" t="s">
        <v>303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 s="18">
        <v>0</v>
      </c>
      <c r="BS659">
        <v>0</v>
      </c>
      <c r="BT659">
        <v>1</v>
      </c>
      <c r="BU659" s="18">
        <v>0</v>
      </c>
      <c r="BV659" t="s">
        <v>397</v>
      </c>
      <c r="BW659" t="s">
        <v>397</v>
      </c>
      <c r="CB659" s="18"/>
      <c r="CD659" s="18"/>
      <c r="CE659" s="18"/>
      <c r="CH659" s="18"/>
      <c r="CJ659" s="18"/>
      <c r="CU659" s="18"/>
      <c r="CV659" t="s">
        <v>397</v>
      </c>
      <c r="CW659" t="s">
        <v>397</v>
      </c>
      <c r="CX659" t="s">
        <v>397</v>
      </c>
      <c r="CY659" s="25" t="s">
        <v>397</v>
      </c>
    </row>
    <row r="660" spans="1:103" x14ac:dyDescent="0.25">
      <c r="A660">
        <v>662</v>
      </c>
      <c r="B660">
        <v>112</v>
      </c>
      <c r="C660" s="25" t="s">
        <v>306</v>
      </c>
      <c r="D660" s="12">
        <v>14.3</v>
      </c>
      <c r="E660" s="14"/>
      <c r="F660" s="7" t="str">
        <f t="shared" si="109"/>
        <v>X</v>
      </c>
      <c r="G660" s="7">
        <f t="shared" si="110"/>
        <v>14.3</v>
      </c>
      <c r="H660" s="16">
        <f t="shared" si="111"/>
        <v>14.3</v>
      </c>
      <c r="I660" s="11" t="str">
        <f t="shared" si="112"/>
        <v>X</v>
      </c>
      <c r="J660" s="39" t="str">
        <f t="shared" si="113"/>
        <v>X</v>
      </c>
      <c r="K660" s="39" t="str">
        <f t="shared" si="106"/>
        <v>X</v>
      </c>
      <c r="L660" s="39" t="str">
        <f t="shared" si="107"/>
        <v>X</v>
      </c>
      <c r="M660" s="39" t="str">
        <f t="shared" si="114"/>
        <v>X</v>
      </c>
      <c r="N660" s="42">
        <v>0</v>
      </c>
      <c r="O660" s="8">
        <v>1</v>
      </c>
      <c r="P660" s="9">
        <v>0</v>
      </c>
      <c r="Q660" s="9">
        <v>0</v>
      </c>
      <c r="R660" s="8">
        <v>0</v>
      </c>
      <c r="S660" s="9">
        <v>0</v>
      </c>
      <c r="T660" s="9">
        <v>0</v>
      </c>
      <c r="U660" s="8">
        <v>0</v>
      </c>
      <c r="V660" s="9">
        <v>0</v>
      </c>
      <c r="W660" s="9">
        <v>0</v>
      </c>
      <c r="X660" s="9">
        <v>0</v>
      </c>
      <c r="Y660" s="8">
        <v>0</v>
      </c>
      <c r="Z660" s="9">
        <v>0</v>
      </c>
      <c r="AA660" s="8"/>
      <c r="AC660" s="8"/>
      <c r="AJ660" s="9">
        <f t="shared" si="115"/>
        <v>-1</v>
      </c>
      <c r="AK660" s="7">
        <v>4.8</v>
      </c>
      <c r="AO660" s="8"/>
      <c r="AQ660" s="31"/>
      <c r="AT660" s="31"/>
      <c r="AU660" s="21">
        <v>1998</v>
      </c>
      <c r="AV660" s="23">
        <f t="shared" si="108"/>
        <v>3.3005954838899636</v>
      </c>
      <c r="BB660" s="18"/>
      <c r="BD660" s="54"/>
      <c r="BF660" s="18"/>
      <c r="BH660" s="18"/>
      <c r="BJ660" s="18"/>
      <c r="BK660" s="18" t="s">
        <v>303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 s="18">
        <v>0</v>
      </c>
      <c r="BS660">
        <v>0</v>
      </c>
      <c r="BT660">
        <v>1</v>
      </c>
      <c r="BU660" s="18">
        <v>0</v>
      </c>
      <c r="BV660" t="s">
        <v>397</v>
      </c>
      <c r="BW660" t="s">
        <v>397</v>
      </c>
      <c r="CB660" s="18"/>
      <c r="CD660" s="18"/>
      <c r="CE660" s="18"/>
      <c r="CH660" s="18"/>
      <c r="CJ660" s="18"/>
      <c r="CU660" s="18"/>
      <c r="CV660" t="s">
        <v>397</v>
      </c>
      <c r="CW660" t="s">
        <v>397</v>
      </c>
      <c r="CX660" t="s">
        <v>397</v>
      </c>
      <c r="CY660" s="25" t="s">
        <v>397</v>
      </c>
    </row>
    <row r="661" spans="1:103" x14ac:dyDescent="0.25">
      <c r="A661">
        <v>663</v>
      </c>
      <c r="B661">
        <v>112</v>
      </c>
      <c r="C661" s="25" t="s">
        <v>306</v>
      </c>
      <c r="D661" s="12">
        <v>-2.371428571428571</v>
      </c>
      <c r="E661" s="14"/>
      <c r="F661" s="7" t="str">
        <f t="shared" si="109"/>
        <v>X</v>
      </c>
      <c r="G661" s="7">
        <f t="shared" si="110"/>
        <v>-2.371428571428571</v>
      </c>
      <c r="H661" s="16">
        <f t="shared" si="111"/>
        <v>-2.371428571428571</v>
      </c>
      <c r="I661" s="11" t="str">
        <f t="shared" si="112"/>
        <v>X</v>
      </c>
      <c r="J661" s="39" t="str">
        <f t="shared" si="113"/>
        <v>X</v>
      </c>
      <c r="K661" s="39" t="str">
        <f t="shared" si="106"/>
        <v>X</v>
      </c>
      <c r="L661" s="39" t="str">
        <f t="shared" si="107"/>
        <v>X</v>
      </c>
      <c r="M661" s="39" t="str">
        <f t="shared" si="114"/>
        <v>X</v>
      </c>
      <c r="N661" s="42">
        <v>0</v>
      </c>
      <c r="O661" s="8">
        <v>0</v>
      </c>
      <c r="P661" s="9">
        <v>1</v>
      </c>
      <c r="Q661" s="9">
        <v>0</v>
      </c>
      <c r="R661" s="8">
        <v>0</v>
      </c>
      <c r="S661" s="9">
        <v>0</v>
      </c>
      <c r="T661" s="9">
        <v>0</v>
      </c>
      <c r="U661" s="8">
        <v>0</v>
      </c>
      <c r="V661" s="9">
        <v>0</v>
      </c>
      <c r="W661" s="9">
        <v>0</v>
      </c>
      <c r="X661" s="9">
        <v>0</v>
      </c>
      <c r="Y661" s="8">
        <v>0</v>
      </c>
      <c r="Z661" s="9">
        <v>0</v>
      </c>
      <c r="AA661" s="8"/>
      <c r="AC661" s="8"/>
      <c r="AJ661" s="9">
        <f t="shared" si="115"/>
        <v>-1</v>
      </c>
      <c r="AK661" s="7">
        <v>4.3</v>
      </c>
      <c r="AO661" s="8"/>
      <c r="AQ661" s="31"/>
      <c r="AT661" s="31"/>
      <c r="AU661" s="21">
        <v>1993</v>
      </c>
      <c r="AV661" s="23">
        <f t="shared" si="108"/>
        <v>3.2995072987004876</v>
      </c>
      <c r="BB661" s="18"/>
      <c r="BD661" s="54"/>
      <c r="BF661" s="18"/>
      <c r="BH661" s="18"/>
      <c r="BJ661" s="18"/>
      <c r="BK661" s="18" t="s">
        <v>303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 s="18">
        <v>0</v>
      </c>
      <c r="BS661">
        <v>0</v>
      </c>
      <c r="BT661">
        <v>1</v>
      </c>
      <c r="BU661" s="18">
        <v>0</v>
      </c>
      <c r="BV661" t="s">
        <v>397</v>
      </c>
      <c r="BW661" t="s">
        <v>397</v>
      </c>
      <c r="CB661" s="18"/>
      <c r="CD661" s="18"/>
      <c r="CE661" s="18"/>
      <c r="CH661" s="18"/>
      <c r="CJ661" s="18"/>
      <c r="CU661" s="18"/>
      <c r="CV661" t="s">
        <v>397</v>
      </c>
      <c r="CW661" t="s">
        <v>397</v>
      </c>
      <c r="CX661" t="s">
        <v>397</v>
      </c>
      <c r="CY661" s="25" t="s">
        <v>397</v>
      </c>
    </row>
    <row r="662" spans="1:103" x14ac:dyDescent="0.25">
      <c r="A662">
        <v>664</v>
      </c>
      <c r="B662">
        <v>112</v>
      </c>
      <c r="C662" s="25" t="s">
        <v>306</v>
      </c>
      <c r="D662" s="12">
        <v>-0.30000000000000021</v>
      </c>
      <c r="E662" s="14"/>
      <c r="F662" s="7" t="str">
        <f t="shared" si="109"/>
        <v>X</v>
      </c>
      <c r="G662" s="7">
        <f t="shared" si="110"/>
        <v>-0.30000000000000021</v>
      </c>
      <c r="H662" s="16">
        <f t="shared" si="111"/>
        <v>-0.30000000000000021</v>
      </c>
      <c r="I662" s="11" t="str">
        <f t="shared" si="112"/>
        <v>X</v>
      </c>
      <c r="J662" s="39" t="str">
        <f t="shared" si="113"/>
        <v>X</v>
      </c>
      <c r="K662" s="39" t="str">
        <f t="shared" si="106"/>
        <v>X</v>
      </c>
      <c r="L662" s="39" t="str">
        <f t="shared" si="107"/>
        <v>X</v>
      </c>
      <c r="M662" s="39" t="str">
        <f t="shared" si="114"/>
        <v>X</v>
      </c>
      <c r="N662" s="42">
        <v>0</v>
      </c>
      <c r="O662" s="8">
        <v>0</v>
      </c>
      <c r="P662" s="9">
        <v>1</v>
      </c>
      <c r="Q662" s="9">
        <v>0</v>
      </c>
      <c r="R662" s="8">
        <v>0</v>
      </c>
      <c r="S662" s="9">
        <v>0</v>
      </c>
      <c r="T662" s="9">
        <v>0</v>
      </c>
      <c r="U662" s="8">
        <v>0</v>
      </c>
      <c r="V662" s="9">
        <v>0</v>
      </c>
      <c r="W662" s="9">
        <v>0</v>
      </c>
      <c r="X662" s="9">
        <v>0</v>
      </c>
      <c r="Y662" s="8">
        <v>0</v>
      </c>
      <c r="Z662" s="9">
        <v>0</v>
      </c>
      <c r="AA662" s="8"/>
      <c r="AC662" s="8"/>
      <c r="AJ662" s="9">
        <f t="shared" si="115"/>
        <v>-1</v>
      </c>
      <c r="AK662" s="7">
        <v>4.8</v>
      </c>
      <c r="AO662" s="8"/>
      <c r="AQ662" s="31"/>
      <c r="AT662" s="31"/>
      <c r="AU662" s="21">
        <v>1998</v>
      </c>
      <c r="AV662" s="23">
        <f t="shared" si="108"/>
        <v>3.3005954838899636</v>
      </c>
      <c r="BB662" s="18"/>
      <c r="BD662" s="54"/>
      <c r="BF662" s="18"/>
      <c r="BH662" s="18"/>
      <c r="BJ662" s="18"/>
      <c r="BK662" s="18" t="s">
        <v>303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 s="18">
        <v>0</v>
      </c>
      <c r="BS662">
        <v>0</v>
      </c>
      <c r="BT662">
        <v>1</v>
      </c>
      <c r="BU662" s="18">
        <v>0</v>
      </c>
      <c r="BV662" t="s">
        <v>397</v>
      </c>
      <c r="BW662" t="s">
        <v>397</v>
      </c>
      <c r="CB662" s="18"/>
      <c r="CD662" s="18"/>
      <c r="CE662" s="18"/>
      <c r="CH662" s="18"/>
      <c r="CJ662" s="18"/>
      <c r="CU662" s="18"/>
      <c r="CV662" t="s">
        <v>397</v>
      </c>
      <c r="CW662" t="s">
        <v>397</v>
      </c>
      <c r="CX662" t="s">
        <v>397</v>
      </c>
      <c r="CY662" s="25" t="s">
        <v>397</v>
      </c>
    </row>
    <row r="663" spans="1:103" x14ac:dyDescent="0.25">
      <c r="A663">
        <v>665</v>
      </c>
      <c r="B663">
        <v>112</v>
      </c>
      <c r="C663" s="25" t="s">
        <v>306</v>
      </c>
      <c r="D663" s="12">
        <v>-10.45</v>
      </c>
      <c r="E663" s="14"/>
      <c r="F663" s="7" t="str">
        <f t="shared" si="109"/>
        <v>X</v>
      </c>
      <c r="G663" s="7">
        <f t="shared" si="110"/>
        <v>-10.45</v>
      </c>
      <c r="H663" s="16">
        <f t="shared" si="111"/>
        <v>-10.45</v>
      </c>
      <c r="I663" s="11" t="str">
        <f t="shared" si="112"/>
        <v>X</v>
      </c>
      <c r="J663" s="39" t="str">
        <f t="shared" si="113"/>
        <v>X</v>
      </c>
      <c r="K663" s="39" t="str">
        <f t="shared" si="106"/>
        <v>X</v>
      </c>
      <c r="L663" s="39" t="str">
        <f t="shared" si="107"/>
        <v>X</v>
      </c>
      <c r="M663" s="39" t="str">
        <f t="shared" si="114"/>
        <v>X</v>
      </c>
      <c r="N663" s="42">
        <v>0</v>
      </c>
      <c r="O663" s="8">
        <v>0</v>
      </c>
      <c r="P663" s="9">
        <v>0</v>
      </c>
      <c r="Q663" s="9">
        <v>1</v>
      </c>
      <c r="R663" s="8">
        <v>0</v>
      </c>
      <c r="S663" s="9">
        <v>0</v>
      </c>
      <c r="T663" s="9">
        <v>0</v>
      </c>
      <c r="U663" s="8">
        <v>0</v>
      </c>
      <c r="V663" s="9">
        <v>0</v>
      </c>
      <c r="W663" s="9">
        <v>0</v>
      </c>
      <c r="X663" s="9">
        <v>0</v>
      </c>
      <c r="Y663" s="8">
        <v>0</v>
      </c>
      <c r="Z663" s="9">
        <v>0</v>
      </c>
      <c r="AA663" s="8"/>
      <c r="AC663" s="8"/>
      <c r="AJ663" s="9">
        <f t="shared" si="115"/>
        <v>-1</v>
      </c>
      <c r="AK663" s="7">
        <v>4.3</v>
      </c>
      <c r="AO663" s="8"/>
      <c r="AQ663" s="31"/>
      <c r="AT663" s="31"/>
      <c r="AU663" s="21">
        <v>1993</v>
      </c>
      <c r="AV663" s="23">
        <f t="shared" si="108"/>
        <v>3.2995072987004876</v>
      </c>
      <c r="BB663" s="18"/>
      <c r="BD663" s="54"/>
      <c r="BF663" s="18"/>
      <c r="BH663" s="18"/>
      <c r="BJ663" s="18"/>
      <c r="BK663" s="18" t="s">
        <v>303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 s="18">
        <v>0</v>
      </c>
      <c r="BS663">
        <v>0</v>
      </c>
      <c r="BT663">
        <v>1</v>
      </c>
      <c r="BU663" s="18">
        <v>0</v>
      </c>
      <c r="BV663" t="s">
        <v>397</v>
      </c>
      <c r="BW663" t="s">
        <v>397</v>
      </c>
      <c r="CB663" s="18"/>
      <c r="CD663" s="18"/>
      <c r="CE663" s="18"/>
      <c r="CH663" s="18"/>
      <c r="CJ663" s="18"/>
      <c r="CU663" s="18"/>
      <c r="CV663" t="s">
        <v>397</v>
      </c>
      <c r="CW663" t="s">
        <v>397</v>
      </c>
      <c r="CX663" t="s">
        <v>397</v>
      </c>
      <c r="CY663" s="25" t="s">
        <v>397</v>
      </c>
    </row>
    <row r="664" spans="1:103" x14ac:dyDescent="0.25">
      <c r="A664">
        <v>666</v>
      </c>
      <c r="B664">
        <v>112</v>
      </c>
      <c r="C664" s="25" t="s">
        <v>306</v>
      </c>
      <c r="D664" s="12">
        <v>19.925000000000001</v>
      </c>
      <c r="E664" s="14"/>
      <c r="F664" s="7" t="str">
        <f t="shared" si="109"/>
        <v>X</v>
      </c>
      <c r="G664" s="7">
        <f t="shared" si="110"/>
        <v>19.925000000000001</v>
      </c>
      <c r="H664" s="16">
        <f t="shared" si="111"/>
        <v>19.925000000000001</v>
      </c>
      <c r="I664" s="11" t="str">
        <f t="shared" si="112"/>
        <v>X</v>
      </c>
      <c r="J664" s="39" t="str">
        <f t="shared" si="113"/>
        <v>X</v>
      </c>
      <c r="K664" s="39" t="str">
        <f t="shared" si="106"/>
        <v>X</v>
      </c>
      <c r="L664" s="39" t="str">
        <f t="shared" si="107"/>
        <v>X</v>
      </c>
      <c r="M664" s="39" t="str">
        <f t="shared" si="114"/>
        <v>X</v>
      </c>
      <c r="N664" s="42">
        <v>0</v>
      </c>
      <c r="O664" s="8">
        <v>0</v>
      </c>
      <c r="P664" s="9">
        <v>0</v>
      </c>
      <c r="Q664" s="9">
        <v>1</v>
      </c>
      <c r="R664" s="8">
        <v>0</v>
      </c>
      <c r="S664" s="9">
        <v>0</v>
      </c>
      <c r="T664" s="9">
        <v>0</v>
      </c>
      <c r="U664" s="8">
        <v>0</v>
      </c>
      <c r="V664" s="9">
        <v>0</v>
      </c>
      <c r="W664" s="9">
        <v>0</v>
      </c>
      <c r="X664" s="9">
        <v>0</v>
      </c>
      <c r="Y664" s="8">
        <v>0</v>
      </c>
      <c r="Z664" s="9">
        <v>0</v>
      </c>
      <c r="AA664" s="8"/>
      <c r="AC664" s="8"/>
      <c r="AJ664" s="9">
        <f t="shared" si="115"/>
        <v>-1</v>
      </c>
      <c r="AK664" s="7">
        <v>4.8</v>
      </c>
      <c r="AO664" s="8"/>
      <c r="AQ664" s="31"/>
      <c r="AT664" s="31"/>
      <c r="AU664" s="21">
        <v>1998</v>
      </c>
      <c r="AV664" s="23">
        <f t="shared" si="108"/>
        <v>3.3005954838899636</v>
      </c>
      <c r="BB664" s="18"/>
      <c r="BD664" s="54"/>
      <c r="BF664" s="18"/>
      <c r="BH664" s="18"/>
      <c r="BJ664" s="18"/>
      <c r="BK664" s="18" t="s">
        <v>303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0</v>
      </c>
      <c r="BR664" s="18">
        <v>0</v>
      </c>
      <c r="BS664">
        <v>0</v>
      </c>
      <c r="BT664">
        <v>1</v>
      </c>
      <c r="BU664" s="18">
        <v>0</v>
      </c>
      <c r="BV664" t="s">
        <v>397</v>
      </c>
      <c r="BW664" t="s">
        <v>397</v>
      </c>
      <c r="CB664" s="18"/>
      <c r="CD664" s="18"/>
      <c r="CE664" s="18"/>
      <c r="CH664" s="18"/>
      <c r="CJ664" s="18"/>
      <c r="CU664" s="18"/>
      <c r="CV664" t="s">
        <v>397</v>
      </c>
      <c r="CW664" t="s">
        <v>397</v>
      </c>
      <c r="CX664" t="s">
        <v>397</v>
      </c>
      <c r="CY664" s="25" t="s">
        <v>397</v>
      </c>
    </row>
    <row r="665" spans="1:103" x14ac:dyDescent="0.25">
      <c r="A665">
        <v>667</v>
      </c>
      <c r="B665">
        <v>113</v>
      </c>
      <c r="C665" s="25" t="s">
        <v>265</v>
      </c>
      <c r="D665" s="12">
        <v>2.1</v>
      </c>
      <c r="E665" s="14"/>
      <c r="F665" s="7" t="str">
        <f t="shared" si="109"/>
        <v>X</v>
      </c>
      <c r="G665" s="7">
        <f t="shared" si="110"/>
        <v>2.1</v>
      </c>
      <c r="H665" s="16">
        <f t="shared" si="111"/>
        <v>2.1</v>
      </c>
      <c r="I665" s="11" t="str">
        <f t="shared" si="112"/>
        <v>X</v>
      </c>
      <c r="J665" s="39" t="str">
        <f t="shared" si="113"/>
        <v>X</v>
      </c>
      <c r="K665" s="39" t="str">
        <f t="shared" si="106"/>
        <v>X</v>
      </c>
      <c r="L665" s="39" t="str">
        <f t="shared" si="107"/>
        <v>X</v>
      </c>
      <c r="M665" s="39" t="str">
        <f t="shared" si="114"/>
        <v>X</v>
      </c>
      <c r="N665" s="42">
        <v>1</v>
      </c>
      <c r="O665" s="8">
        <v>0</v>
      </c>
      <c r="P665" s="9">
        <v>0</v>
      </c>
      <c r="Q665" s="9">
        <v>0</v>
      </c>
      <c r="R665" s="8">
        <v>0</v>
      </c>
      <c r="S665" s="9">
        <v>0</v>
      </c>
      <c r="T665" s="9">
        <v>0</v>
      </c>
      <c r="U665" s="8">
        <v>0</v>
      </c>
      <c r="V665" s="9">
        <v>0</v>
      </c>
      <c r="W665" s="9">
        <v>0</v>
      </c>
      <c r="X665" s="9">
        <v>0</v>
      </c>
      <c r="Y665" s="8">
        <v>0</v>
      </c>
      <c r="Z665" s="9">
        <v>0</v>
      </c>
      <c r="AA665" s="8"/>
      <c r="AC665" s="8"/>
      <c r="AJ665" s="9">
        <f t="shared" si="115"/>
        <v>-1</v>
      </c>
      <c r="AK665" s="7">
        <v>3.2</v>
      </c>
      <c r="AO665" s="8"/>
      <c r="AQ665" s="31"/>
      <c r="AT665" s="31"/>
      <c r="AU665" s="21">
        <v>2008</v>
      </c>
      <c r="AV665" s="23">
        <f t="shared" si="108"/>
        <v>3.3027637084729817</v>
      </c>
      <c r="BB665" s="18"/>
      <c r="BD665" s="54"/>
      <c r="BF665" s="18"/>
      <c r="BH665" s="18"/>
      <c r="BJ665" s="18"/>
      <c r="BK665" s="18" t="s">
        <v>263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 s="18">
        <v>1</v>
      </c>
      <c r="BS665">
        <v>0</v>
      </c>
      <c r="BT665">
        <v>1</v>
      </c>
      <c r="BU665" s="18">
        <v>0</v>
      </c>
      <c r="BV665" t="s">
        <v>397</v>
      </c>
      <c r="BW665" t="s">
        <v>397</v>
      </c>
      <c r="CB665" s="18"/>
      <c r="CD665" s="18"/>
      <c r="CE665" s="18"/>
      <c r="CH665" s="18"/>
      <c r="CJ665" s="18"/>
      <c r="CU665" s="18"/>
      <c r="CV665" t="s">
        <v>397</v>
      </c>
      <c r="CW665" t="s">
        <v>397</v>
      </c>
      <c r="CX665" t="s">
        <v>397</v>
      </c>
      <c r="CY665" s="25" t="s">
        <v>397</v>
      </c>
    </row>
    <row r="666" spans="1:103" x14ac:dyDescent="0.25">
      <c r="A666">
        <v>668</v>
      </c>
      <c r="B666">
        <v>113</v>
      </c>
      <c r="C666" s="25" t="s">
        <v>265</v>
      </c>
      <c r="D666" s="12">
        <v>2</v>
      </c>
      <c r="E666" s="14"/>
      <c r="F666" s="7" t="str">
        <f t="shared" si="109"/>
        <v>X</v>
      </c>
      <c r="G666" s="7">
        <f t="shared" si="110"/>
        <v>2</v>
      </c>
      <c r="H666" s="16">
        <f t="shared" si="111"/>
        <v>2</v>
      </c>
      <c r="I666" s="11" t="str">
        <f t="shared" si="112"/>
        <v>X</v>
      </c>
      <c r="J666" s="39" t="str">
        <f t="shared" si="113"/>
        <v>X</v>
      </c>
      <c r="K666" s="39" t="str">
        <f t="shared" si="106"/>
        <v>X</v>
      </c>
      <c r="L666" s="39" t="str">
        <f t="shared" si="107"/>
        <v>X</v>
      </c>
      <c r="M666" s="39" t="str">
        <f t="shared" si="114"/>
        <v>X</v>
      </c>
      <c r="N666" s="42">
        <v>0</v>
      </c>
      <c r="O666" s="8">
        <v>0</v>
      </c>
      <c r="P666" s="9">
        <v>0</v>
      </c>
      <c r="Q666" s="9">
        <v>0</v>
      </c>
      <c r="R666" s="8">
        <v>0</v>
      </c>
      <c r="S666" s="9">
        <v>0</v>
      </c>
      <c r="T666" s="9">
        <v>0</v>
      </c>
      <c r="U666" s="8">
        <v>1</v>
      </c>
      <c r="V666" s="9">
        <v>0</v>
      </c>
      <c r="W666" s="9">
        <v>0</v>
      </c>
      <c r="X666" s="9">
        <v>0</v>
      </c>
      <c r="Y666" s="8">
        <v>0</v>
      </c>
      <c r="Z666" s="9">
        <v>0</v>
      </c>
      <c r="AA666" s="8"/>
      <c r="AC666" s="8"/>
      <c r="AJ666" s="9">
        <f t="shared" si="115"/>
        <v>-1</v>
      </c>
      <c r="AK666" s="7">
        <v>3.2</v>
      </c>
      <c r="AO666" s="8"/>
      <c r="AQ666" s="31"/>
      <c r="AT666" s="31"/>
      <c r="AU666" s="21">
        <v>2008</v>
      </c>
      <c r="AV666" s="23">
        <f t="shared" si="108"/>
        <v>3.3027637084729817</v>
      </c>
      <c r="BB666" s="18"/>
      <c r="BD666" s="54"/>
      <c r="BF666" s="18"/>
      <c r="BH666" s="18"/>
      <c r="BJ666" s="18"/>
      <c r="BK666" s="18" t="s">
        <v>263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 s="18">
        <v>1</v>
      </c>
      <c r="BS666">
        <v>0</v>
      </c>
      <c r="BT666">
        <v>1</v>
      </c>
      <c r="BU666" s="18">
        <v>0</v>
      </c>
      <c r="BV666" t="s">
        <v>397</v>
      </c>
      <c r="BW666" t="s">
        <v>397</v>
      </c>
      <c r="CB666" s="18"/>
      <c r="CD666" s="18"/>
      <c r="CE666" s="18"/>
      <c r="CH666" s="18"/>
      <c r="CJ666" s="18"/>
      <c r="CU666" s="18"/>
      <c r="CV666" t="s">
        <v>397</v>
      </c>
      <c r="CW666" t="s">
        <v>397</v>
      </c>
      <c r="CX666" t="s">
        <v>397</v>
      </c>
      <c r="CY666" s="25" t="s">
        <v>397</v>
      </c>
    </row>
    <row r="667" spans="1:103" x14ac:dyDescent="0.25">
      <c r="A667">
        <v>669</v>
      </c>
      <c r="B667">
        <v>113</v>
      </c>
      <c r="C667" s="25" t="s">
        <v>265</v>
      </c>
      <c r="D667" s="12">
        <v>2.2000000000000002</v>
      </c>
      <c r="E667" s="14"/>
      <c r="F667" s="7" t="str">
        <f t="shared" si="109"/>
        <v>X</v>
      </c>
      <c r="G667" s="7">
        <f t="shared" si="110"/>
        <v>2.2000000000000002</v>
      </c>
      <c r="H667" s="16">
        <f t="shared" si="111"/>
        <v>2.2000000000000002</v>
      </c>
      <c r="I667" s="11" t="str">
        <f t="shared" si="112"/>
        <v>X</v>
      </c>
      <c r="J667" s="39" t="str">
        <f t="shared" si="113"/>
        <v>X</v>
      </c>
      <c r="K667" s="39" t="str">
        <f t="shared" si="106"/>
        <v>X</v>
      </c>
      <c r="L667" s="39" t="str">
        <f t="shared" si="107"/>
        <v>X</v>
      </c>
      <c r="M667" s="39" t="str">
        <f t="shared" si="114"/>
        <v>X</v>
      </c>
      <c r="N667" s="42">
        <v>0</v>
      </c>
      <c r="O667" s="8">
        <v>0</v>
      </c>
      <c r="P667" s="9">
        <v>0</v>
      </c>
      <c r="Q667" s="9">
        <v>0</v>
      </c>
      <c r="R667" s="8">
        <v>0</v>
      </c>
      <c r="S667" s="9">
        <v>0</v>
      </c>
      <c r="T667" s="9">
        <v>0</v>
      </c>
      <c r="U667" s="8">
        <v>0</v>
      </c>
      <c r="V667" s="9">
        <v>1</v>
      </c>
      <c r="W667" s="9">
        <v>0</v>
      </c>
      <c r="X667" s="9">
        <v>0</v>
      </c>
      <c r="Y667" s="8">
        <v>0</v>
      </c>
      <c r="Z667" s="9">
        <v>0</v>
      </c>
      <c r="AA667" s="8"/>
      <c r="AC667" s="8"/>
      <c r="AJ667" s="9">
        <f t="shared" si="115"/>
        <v>-1</v>
      </c>
      <c r="AK667" s="7">
        <v>3.2</v>
      </c>
      <c r="AO667" s="8"/>
      <c r="AQ667" s="31"/>
      <c r="AT667" s="31"/>
      <c r="AU667" s="21">
        <v>2008</v>
      </c>
      <c r="AV667" s="23">
        <f t="shared" si="108"/>
        <v>3.3027637084729817</v>
      </c>
      <c r="BB667" s="18"/>
      <c r="BD667" s="54"/>
      <c r="BF667" s="18"/>
      <c r="BH667" s="18"/>
      <c r="BJ667" s="18"/>
      <c r="BK667" s="18" t="s">
        <v>263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 s="18">
        <v>1</v>
      </c>
      <c r="BS667">
        <v>0</v>
      </c>
      <c r="BT667">
        <v>1</v>
      </c>
      <c r="BU667" s="18">
        <v>0</v>
      </c>
      <c r="BV667" t="s">
        <v>397</v>
      </c>
      <c r="BW667" t="s">
        <v>397</v>
      </c>
      <c r="CB667" s="18"/>
      <c r="CD667" s="18"/>
      <c r="CE667" s="18"/>
      <c r="CH667" s="18"/>
      <c r="CJ667" s="18"/>
      <c r="CU667" s="18"/>
      <c r="CV667" t="s">
        <v>397</v>
      </c>
      <c r="CW667" t="s">
        <v>397</v>
      </c>
      <c r="CX667" t="s">
        <v>397</v>
      </c>
      <c r="CY667" s="25" t="s">
        <v>397</v>
      </c>
    </row>
    <row r="668" spans="1:103" x14ac:dyDescent="0.25">
      <c r="A668">
        <v>670</v>
      </c>
      <c r="B668">
        <v>114</v>
      </c>
      <c r="C668" s="25" t="s">
        <v>208</v>
      </c>
      <c r="D668" s="12">
        <v>7</v>
      </c>
      <c r="E668" s="14"/>
      <c r="F668" s="7" t="str">
        <f t="shared" si="109"/>
        <v>X</v>
      </c>
      <c r="G668" s="7">
        <f t="shared" si="110"/>
        <v>7</v>
      </c>
      <c r="H668" s="16">
        <f t="shared" si="111"/>
        <v>7</v>
      </c>
      <c r="I668" s="11" t="str">
        <f t="shared" si="112"/>
        <v>X</v>
      </c>
      <c r="J668" s="39" t="str">
        <f t="shared" si="113"/>
        <v>X</v>
      </c>
      <c r="K668" s="39" t="str">
        <f t="shared" si="106"/>
        <v>X</v>
      </c>
      <c r="L668" s="39" t="str">
        <f t="shared" si="107"/>
        <v>X</v>
      </c>
      <c r="M668" s="39" t="str">
        <f t="shared" si="114"/>
        <v>X</v>
      </c>
      <c r="N668" s="42">
        <v>1</v>
      </c>
      <c r="O668" s="8">
        <v>0</v>
      </c>
      <c r="P668" s="9">
        <v>0</v>
      </c>
      <c r="Q668" s="9">
        <v>0</v>
      </c>
      <c r="R668" s="8">
        <v>0</v>
      </c>
      <c r="S668" s="9">
        <v>0</v>
      </c>
      <c r="T668" s="9">
        <v>0</v>
      </c>
      <c r="U668" s="8">
        <v>0</v>
      </c>
      <c r="V668" s="9">
        <v>0</v>
      </c>
      <c r="W668" s="9">
        <v>0</v>
      </c>
      <c r="X668" s="9">
        <v>0</v>
      </c>
      <c r="Y668" s="8">
        <v>0</v>
      </c>
      <c r="Z668" s="9">
        <v>0</v>
      </c>
      <c r="AA668" s="8"/>
      <c r="AC668" s="8"/>
      <c r="AJ668" s="9">
        <f t="shared" si="115"/>
        <v>-1</v>
      </c>
      <c r="AK668" s="7">
        <v>2.9</v>
      </c>
      <c r="AO668" s="8"/>
      <c r="AQ668" s="31"/>
      <c r="AT668" s="31"/>
      <c r="AU668" s="21">
        <v>1985</v>
      </c>
      <c r="AV668" s="23">
        <f t="shared" si="108"/>
        <v>3.2977605110991339</v>
      </c>
      <c r="BB668" s="18"/>
      <c r="BD668" s="54"/>
      <c r="BF668" s="18"/>
      <c r="BH668" s="18"/>
      <c r="BJ668" s="18"/>
      <c r="BK668" s="18" t="s">
        <v>207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 s="18">
        <v>1</v>
      </c>
      <c r="BS668">
        <v>0</v>
      </c>
      <c r="BT668">
        <v>1</v>
      </c>
      <c r="BU668" s="18">
        <v>0</v>
      </c>
      <c r="BV668" t="s">
        <v>397</v>
      </c>
      <c r="BW668" t="s">
        <v>397</v>
      </c>
      <c r="CB668" s="18"/>
      <c r="CD668" s="18"/>
      <c r="CE668" s="18"/>
      <c r="CH668" s="18"/>
      <c r="CJ668" s="18"/>
      <c r="CU668" s="18"/>
      <c r="CV668" t="s">
        <v>397</v>
      </c>
      <c r="CW668" t="s">
        <v>397</v>
      </c>
      <c r="CX668" t="s">
        <v>397</v>
      </c>
      <c r="CY668" s="25" t="s">
        <v>397</v>
      </c>
    </row>
    <row r="669" spans="1:103" x14ac:dyDescent="0.25">
      <c r="A669">
        <v>671</v>
      </c>
      <c r="B669">
        <v>114</v>
      </c>
      <c r="C669" s="25" t="s">
        <v>208</v>
      </c>
      <c r="D669" s="12">
        <v>2.7</v>
      </c>
      <c r="E669" s="14"/>
      <c r="F669" s="7" t="str">
        <f t="shared" si="109"/>
        <v>X</v>
      </c>
      <c r="G669" s="7">
        <f t="shared" si="110"/>
        <v>2.7</v>
      </c>
      <c r="H669" s="16">
        <f t="shared" si="111"/>
        <v>2.7</v>
      </c>
      <c r="I669" s="11" t="str">
        <f t="shared" si="112"/>
        <v>X</v>
      </c>
      <c r="J669" s="39" t="str">
        <f t="shared" si="113"/>
        <v>X</v>
      </c>
      <c r="K669" s="39" t="str">
        <f t="shared" si="106"/>
        <v>X</v>
      </c>
      <c r="L669" s="39" t="str">
        <f t="shared" si="107"/>
        <v>X</v>
      </c>
      <c r="M669" s="39" t="str">
        <f t="shared" si="114"/>
        <v>X</v>
      </c>
      <c r="N669" s="42">
        <v>1</v>
      </c>
      <c r="O669" s="8">
        <v>0</v>
      </c>
      <c r="P669" s="9">
        <v>0</v>
      </c>
      <c r="Q669" s="9">
        <v>0</v>
      </c>
      <c r="R669" s="8">
        <v>0</v>
      </c>
      <c r="S669" s="9">
        <v>0</v>
      </c>
      <c r="T669" s="9">
        <v>0</v>
      </c>
      <c r="U669" s="8">
        <v>0</v>
      </c>
      <c r="V669" s="9">
        <v>0</v>
      </c>
      <c r="W669" s="9">
        <v>0</v>
      </c>
      <c r="X669" s="9">
        <v>0</v>
      </c>
      <c r="Y669" s="8">
        <v>0</v>
      </c>
      <c r="Z669" s="9">
        <v>0</v>
      </c>
      <c r="AA669" s="8"/>
      <c r="AC669" s="8"/>
      <c r="AJ669" s="9">
        <f t="shared" si="115"/>
        <v>-1</v>
      </c>
      <c r="AK669" s="7">
        <v>3.8</v>
      </c>
      <c r="AO669" s="8"/>
      <c r="AQ669" s="31"/>
      <c r="AT669" s="31"/>
      <c r="AU669" s="21">
        <v>1992</v>
      </c>
      <c r="AV669" s="23">
        <f t="shared" si="108"/>
        <v>3.2992893340876801</v>
      </c>
      <c r="BB669" s="18"/>
      <c r="BD669" s="54"/>
      <c r="BF669" s="18"/>
      <c r="BH669" s="18"/>
      <c r="BJ669" s="18"/>
      <c r="BK669" s="18" t="s">
        <v>207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 s="18">
        <v>1</v>
      </c>
      <c r="BS669">
        <v>0</v>
      </c>
      <c r="BT669">
        <v>1</v>
      </c>
      <c r="BU669" s="18">
        <v>0</v>
      </c>
      <c r="BV669" t="s">
        <v>397</v>
      </c>
      <c r="BW669" t="s">
        <v>397</v>
      </c>
      <c r="CB669" s="18"/>
      <c r="CD669" s="18"/>
      <c r="CE669" s="18"/>
      <c r="CH669" s="18"/>
      <c r="CJ669" s="18"/>
      <c r="CU669" s="18"/>
      <c r="CV669" t="s">
        <v>397</v>
      </c>
      <c r="CW669" t="s">
        <v>397</v>
      </c>
      <c r="CX669" t="s">
        <v>397</v>
      </c>
      <c r="CY669" s="25" t="s">
        <v>397</v>
      </c>
    </row>
    <row r="670" spans="1:103" x14ac:dyDescent="0.25">
      <c r="A670">
        <v>672</v>
      </c>
      <c r="B670">
        <v>114</v>
      </c>
      <c r="C670" s="25" t="s">
        <v>208</v>
      </c>
      <c r="D670" s="12">
        <v>2.8</v>
      </c>
      <c r="E670" s="14"/>
      <c r="F670" s="7" t="str">
        <f t="shared" si="109"/>
        <v>X</v>
      </c>
      <c r="G670" s="7">
        <f t="shared" si="110"/>
        <v>2.8</v>
      </c>
      <c r="H670" s="16">
        <f t="shared" si="111"/>
        <v>2.8</v>
      </c>
      <c r="I670" s="11" t="str">
        <f t="shared" si="112"/>
        <v>X</v>
      </c>
      <c r="J670" s="39" t="str">
        <f t="shared" si="113"/>
        <v>X</v>
      </c>
      <c r="K670" s="39" t="str">
        <f t="shared" si="106"/>
        <v>X</v>
      </c>
      <c r="L670" s="39" t="str">
        <f t="shared" si="107"/>
        <v>X</v>
      </c>
      <c r="M670" s="39" t="str">
        <f t="shared" si="114"/>
        <v>X</v>
      </c>
      <c r="N670" s="42">
        <v>1</v>
      </c>
      <c r="O670" s="8">
        <v>0</v>
      </c>
      <c r="P670" s="9">
        <v>0</v>
      </c>
      <c r="Q670" s="9">
        <v>0</v>
      </c>
      <c r="R670" s="8">
        <v>0</v>
      </c>
      <c r="S670" s="9">
        <v>0</v>
      </c>
      <c r="T670" s="9">
        <v>0</v>
      </c>
      <c r="U670" s="8">
        <v>0</v>
      </c>
      <c r="V670" s="9">
        <v>0</v>
      </c>
      <c r="W670" s="9">
        <v>0</v>
      </c>
      <c r="X670" s="9">
        <v>0</v>
      </c>
      <c r="Y670" s="8">
        <v>0</v>
      </c>
      <c r="Z670" s="9">
        <v>0</v>
      </c>
      <c r="AA670" s="8"/>
      <c r="AC670" s="8"/>
      <c r="AJ670" s="9">
        <f t="shared" si="115"/>
        <v>-1</v>
      </c>
      <c r="AK670" s="7">
        <v>3.5</v>
      </c>
      <c r="AO670" s="8"/>
      <c r="AQ670" s="31"/>
      <c r="AT670" s="31"/>
      <c r="AU670" s="21">
        <v>1996</v>
      </c>
      <c r="AV670" s="23">
        <f t="shared" si="108"/>
        <v>3.3001605369513523</v>
      </c>
      <c r="BB670" s="18"/>
      <c r="BD670" s="54"/>
      <c r="BF670" s="18"/>
      <c r="BH670" s="18"/>
      <c r="BJ670" s="18"/>
      <c r="BK670" s="18" t="s">
        <v>207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 s="18">
        <v>1</v>
      </c>
      <c r="BS670">
        <v>0</v>
      </c>
      <c r="BT670">
        <v>1</v>
      </c>
      <c r="BU670" s="18">
        <v>0</v>
      </c>
      <c r="BV670" t="s">
        <v>397</v>
      </c>
      <c r="BW670" t="s">
        <v>397</v>
      </c>
      <c r="CB670" s="18"/>
      <c r="CD670" s="18"/>
      <c r="CE670" s="18"/>
      <c r="CH670" s="18"/>
      <c r="CJ670" s="18"/>
      <c r="CU670" s="18"/>
      <c r="CV670" t="s">
        <v>397</v>
      </c>
      <c r="CW670" t="s">
        <v>397</v>
      </c>
      <c r="CX670" t="s">
        <v>397</v>
      </c>
      <c r="CY670" s="25" t="s">
        <v>397</v>
      </c>
    </row>
    <row r="671" spans="1:103" x14ac:dyDescent="0.25">
      <c r="A671">
        <v>673</v>
      </c>
      <c r="B671">
        <v>114</v>
      </c>
      <c r="C671" s="25" t="s">
        <v>208</v>
      </c>
      <c r="D671" s="12">
        <v>2.6</v>
      </c>
      <c r="E671" s="14"/>
      <c r="F671" s="7" t="str">
        <f t="shared" si="109"/>
        <v>X</v>
      </c>
      <c r="G671" s="7">
        <f t="shared" si="110"/>
        <v>2.6</v>
      </c>
      <c r="H671" s="16">
        <f t="shared" si="111"/>
        <v>2.6</v>
      </c>
      <c r="I671" s="11" t="str">
        <f t="shared" si="112"/>
        <v>X</v>
      </c>
      <c r="J671" s="39" t="str">
        <f t="shared" si="113"/>
        <v>X</v>
      </c>
      <c r="K671" s="39" t="str">
        <f t="shared" si="106"/>
        <v>X</v>
      </c>
      <c r="L671" s="39" t="str">
        <f t="shared" si="107"/>
        <v>X</v>
      </c>
      <c r="M671" s="39" t="str">
        <f t="shared" si="114"/>
        <v>X</v>
      </c>
      <c r="N671" s="42">
        <v>1</v>
      </c>
      <c r="O671" s="8">
        <v>0</v>
      </c>
      <c r="P671" s="9">
        <v>0</v>
      </c>
      <c r="Q671" s="9">
        <v>0</v>
      </c>
      <c r="R671" s="8">
        <v>0</v>
      </c>
      <c r="S671" s="9">
        <v>0</v>
      </c>
      <c r="T671" s="9">
        <v>0</v>
      </c>
      <c r="U671" s="8">
        <v>0</v>
      </c>
      <c r="V671" s="9">
        <v>0</v>
      </c>
      <c r="W671" s="9">
        <v>0</v>
      </c>
      <c r="X671" s="9">
        <v>0</v>
      </c>
      <c r="Y671" s="8">
        <v>0</v>
      </c>
      <c r="Z671" s="9">
        <v>0</v>
      </c>
      <c r="AA671" s="8"/>
      <c r="AC671" s="8"/>
      <c r="AJ671" s="9">
        <f t="shared" si="115"/>
        <v>-1</v>
      </c>
      <c r="AK671" s="7">
        <v>4.2</v>
      </c>
      <c r="AO671" s="8"/>
      <c r="AQ671" s="31"/>
      <c r="AT671" s="31"/>
      <c r="AU671" s="21">
        <v>1997</v>
      </c>
      <c r="AV671" s="23">
        <f t="shared" si="108"/>
        <v>3.3003780648707024</v>
      </c>
      <c r="BB671" s="18"/>
      <c r="BD671" s="54"/>
      <c r="BF671" s="18"/>
      <c r="BH671" s="18"/>
      <c r="BJ671" s="18"/>
      <c r="BK671" s="18" t="s">
        <v>207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 s="18">
        <v>1</v>
      </c>
      <c r="BS671">
        <v>0</v>
      </c>
      <c r="BT671">
        <v>1</v>
      </c>
      <c r="BU671" s="18">
        <v>0</v>
      </c>
      <c r="BV671" t="s">
        <v>397</v>
      </c>
      <c r="BW671" t="s">
        <v>397</v>
      </c>
      <c r="CB671" s="18"/>
      <c r="CD671" s="18"/>
      <c r="CE671" s="18"/>
      <c r="CH671" s="18"/>
      <c r="CJ671" s="18"/>
      <c r="CU671" s="18"/>
      <c r="CV671" t="s">
        <v>397</v>
      </c>
      <c r="CW671" t="s">
        <v>397</v>
      </c>
      <c r="CX671" t="s">
        <v>397</v>
      </c>
      <c r="CY671" s="25" t="s">
        <v>397</v>
      </c>
    </row>
    <row r="672" spans="1:103" x14ac:dyDescent="0.25">
      <c r="A672">
        <v>674</v>
      </c>
      <c r="B672">
        <v>114</v>
      </c>
      <c r="C672" s="25" t="s">
        <v>208</v>
      </c>
      <c r="D672" s="12">
        <v>2.7</v>
      </c>
      <c r="E672" s="14"/>
      <c r="F672" s="7" t="str">
        <f t="shared" si="109"/>
        <v>X</v>
      </c>
      <c r="G672" s="7">
        <f t="shared" si="110"/>
        <v>2.7</v>
      </c>
      <c r="H672" s="16">
        <f t="shared" si="111"/>
        <v>2.7</v>
      </c>
      <c r="I672" s="11" t="str">
        <f t="shared" si="112"/>
        <v>X</v>
      </c>
      <c r="J672" s="39" t="str">
        <f t="shared" si="113"/>
        <v>X</v>
      </c>
      <c r="K672" s="39" t="str">
        <f t="shared" si="106"/>
        <v>X</v>
      </c>
      <c r="L672" s="39" t="str">
        <f t="shared" si="107"/>
        <v>X</v>
      </c>
      <c r="M672" s="39" t="str">
        <f t="shared" si="114"/>
        <v>X</v>
      </c>
      <c r="N672" s="42">
        <v>1</v>
      </c>
      <c r="O672" s="8">
        <v>0</v>
      </c>
      <c r="P672" s="9">
        <v>0</v>
      </c>
      <c r="Q672" s="9">
        <v>0</v>
      </c>
      <c r="R672" s="8">
        <v>0</v>
      </c>
      <c r="S672" s="9">
        <v>0</v>
      </c>
      <c r="T672" s="9">
        <v>0</v>
      </c>
      <c r="U672" s="8">
        <v>0</v>
      </c>
      <c r="V672" s="9">
        <v>0</v>
      </c>
      <c r="W672" s="9">
        <v>0</v>
      </c>
      <c r="X672" s="9">
        <v>0</v>
      </c>
      <c r="Y672" s="8">
        <v>0</v>
      </c>
      <c r="Z672" s="9">
        <v>0</v>
      </c>
      <c r="AA672" s="8"/>
      <c r="AC672" s="8"/>
      <c r="AJ672" s="9">
        <f t="shared" si="115"/>
        <v>-1</v>
      </c>
      <c r="AK672" s="7">
        <v>4.0999999999999996</v>
      </c>
      <c r="AO672" s="8"/>
      <c r="AQ672" s="31"/>
      <c r="AT672" s="31"/>
      <c r="AU672" s="21">
        <v>1998</v>
      </c>
      <c r="AV672" s="23">
        <f t="shared" si="108"/>
        <v>3.3005954838899636</v>
      </c>
      <c r="BB672" s="18"/>
      <c r="BD672" s="54"/>
      <c r="BF672" s="18"/>
      <c r="BH672" s="18"/>
      <c r="BJ672" s="18"/>
      <c r="BK672" s="18" t="s">
        <v>207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 s="18">
        <v>1</v>
      </c>
      <c r="BS672">
        <v>0</v>
      </c>
      <c r="BT672">
        <v>1</v>
      </c>
      <c r="BU672" s="18">
        <v>0</v>
      </c>
      <c r="BV672" t="s">
        <v>397</v>
      </c>
      <c r="BW672" t="s">
        <v>397</v>
      </c>
      <c r="CB672" s="18"/>
      <c r="CD672" s="18"/>
      <c r="CE672" s="18"/>
      <c r="CH672" s="18"/>
      <c r="CJ672" s="18"/>
      <c r="CU672" s="18"/>
      <c r="CV672" t="s">
        <v>397</v>
      </c>
      <c r="CW672" t="s">
        <v>397</v>
      </c>
      <c r="CX672" t="s">
        <v>397</v>
      </c>
      <c r="CY672" s="25" t="s">
        <v>397</v>
      </c>
    </row>
    <row r="673" spans="1:103" x14ac:dyDescent="0.25">
      <c r="A673">
        <v>675</v>
      </c>
      <c r="B673">
        <v>115</v>
      </c>
      <c r="C673" s="25" t="s">
        <v>210</v>
      </c>
      <c r="D673" s="12">
        <v>3.7</v>
      </c>
      <c r="E673" s="14"/>
      <c r="F673" s="7" t="str">
        <f t="shared" si="109"/>
        <v>X</v>
      </c>
      <c r="G673" s="7">
        <f t="shared" si="110"/>
        <v>3.7</v>
      </c>
      <c r="H673" s="16">
        <f t="shared" si="111"/>
        <v>3.7</v>
      </c>
      <c r="I673" s="11" t="str">
        <f t="shared" si="112"/>
        <v>X</v>
      </c>
      <c r="J673" s="39" t="str">
        <f t="shared" si="113"/>
        <v>X</v>
      </c>
      <c r="K673" s="39" t="str">
        <f t="shared" si="106"/>
        <v>X</v>
      </c>
      <c r="L673" s="39" t="str">
        <f t="shared" si="107"/>
        <v>X</v>
      </c>
      <c r="M673" s="39" t="str">
        <f t="shared" si="114"/>
        <v>X</v>
      </c>
      <c r="N673" s="42">
        <v>1</v>
      </c>
      <c r="O673" s="8">
        <v>0</v>
      </c>
      <c r="P673" s="9">
        <v>0</v>
      </c>
      <c r="Q673" s="9">
        <v>0</v>
      </c>
      <c r="R673" s="8">
        <v>0</v>
      </c>
      <c r="S673" s="9">
        <v>0</v>
      </c>
      <c r="T673" s="9">
        <v>0</v>
      </c>
      <c r="U673" s="8">
        <v>0</v>
      </c>
      <c r="V673" s="9">
        <v>0</v>
      </c>
      <c r="W673" s="9">
        <v>0</v>
      </c>
      <c r="X673" s="9">
        <v>0</v>
      </c>
      <c r="Y673" s="8">
        <v>0</v>
      </c>
      <c r="Z673" s="9">
        <v>0</v>
      </c>
      <c r="AA673" s="8"/>
      <c r="AC673" s="8"/>
      <c r="AJ673" s="9">
        <f t="shared" si="115"/>
        <v>-1</v>
      </c>
      <c r="AK673" s="7">
        <v>4.7</v>
      </c>
      <c r="AO673" s="8"/>
      <c r="AQ673" s="31"/>
      <c r="AT673" s="31"/>
      <c r="AU673" s="21">
        <v>2000</v>
      </c>
      <c r="AV673" s="23">
        <f t="shared" si="108"/>
        <v>3.3010299956639813</v>
      </c>
      <c r="BB673" s="18"/>
      <c r="BD673" s="54"/>
      <c r="BF673" s="18"/>
      <c r="BH673" s="18"/>
      <c r="BJ673" s="18"/>
      <c r="BK673" s="18" t="s">
        <v>207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 s="18">
        <v>1</v>
      </c>
      <c r="BS673">
        <v>0</v>
      </c>
      <c r="BT673">
        <v>1</v>
      </c>
      <c r="BU673" s="18">
        <v>0</v>
      </c>
      <c r="BV673" t="s">
        <v>397</v>
      </c>
      <c r="BW673" t="s">
        <v>397</v>
      </c>
      <c r="CB673" s="18"/>
      <c r="CD673" s="18"/>
      <c r="CE673" s="18"/>
      <c r="CH673" s="18"/>
      <c r="CJ673" s="18"/>
      <c r="CU673" s="18"/>
      <c r="CV673" t="s">
        <v>397</v>
      </c>
      <c r="CW673" t="s">
        <v>397</v>
      </c>
      <c r="CX673" t="s">
        <v>397</v>
      </c>
      <c r="CY673" s="25" t="s">
        <v>397</v>
      </c>
    </row>
    <row r="674" spans="1:103" x14ac:dyDescent="0.25">
      <c r="A674">
        <v>676</v>
      </c>
      <c r="B674">
        <v>115</v>
      </c>
      <c r="C674" s="25" t="s">
        <v>210</v>
      </c>
      <c r="D674" s="12">
        <v>4.5</v>
      </c>
      <c r="E674" s="14"/>
      <c r="F674" s="7" t="str">
        <f t="shared" si="109"/>
        <v>X</v>
      </c>
      <c r="G674" s="7">
        <f t="shared" si="110"/>
        <v>4.5</v>
      </c>
      <c r="H674" s="16">
        <f t="shared" si="111"/>
        <v>4.5</v>
      </c>
      <c r="I674" s="11" t="str">
        <f t="shared" si="112"/>
        <v>X</v>
      </c>
      <c r="J674" s="39" t="str">
        <f t="shared" si="113"/>
        <v>X</v>
      </c>
      <c r="K674" s="39" t="str">
        <f t="shared" si="106"/>
        <v>X</v>
      </c>
      <c r="L674" s="39" t="str">
        <f t="shared" si="107"/>
        <v>X</v>
      </c>
      <c r="M674" s="39" t="str">
        <f t="shared" si="114"/>
        <v>X</v>
      </c>
      <c r="N674" s="42">
        <v>1</v>
      </c>
      <c r="O674" s="8">
        <v>0</v>
      </c>
      <c r="P674" s="9">
        <v>0</v>
      </c>
      <c r="Q674" s="9">
        <v>0</v>
      </c>
      <c r="R674" s="8">
        <v>0</v>
      </c>
      <c r="S674" s="9">
        <v>0</v>
      </c>
      <c r="T674" s="9">
        <v>0</v>
      </c>
      <c r="U674" s="8">
        <v>0</v>
      </c>
      <c r="V674" s="9">
        <v>0</v>
      </c>
      <c r="W674" s="9">
        <v>0</v>
      </c>
      <c r="X674" s="9">
        <v>0</v>
      </c>
      <c r="Y674" s="8">
        <v>0</v>
      </c>
      <c r="Z674" s="9">
        <v>0</v>
      </c>
      <c r="AA674" s="8"/>
      <c r="AC674" s="8"/>
      <c r="AJ674" s="9">
        <f t="shared" si="115"/>
        <v>-1</v>
      </c>
      <c r="AK674" s="7">
        <v>5.0999999999999996</v>
      </c>
      <c r="AO674" s="8"/>
      <c r="AQ674" s="31"/>
      <c r="AT674" s="31"/>
      <c r="AU674" s="21">
        <v>2005</v>
      </c>
      <c r="AV674" s="23">
        <f t="shared" si="108"/>
        <v>3.3021143769562009</v>
      </c>
      <c r="BB674" s="18"/>
      <c r="BD674" s="54"/>
      <c r="BF674" s="18"/>
      <c r="BH674" s="18"/>
      <c r="BJ674" s="18"/>
      <c r="BK674" s="18" t="s">
        <v>207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 s="18">
        <v>1</v>
      </c>
      <c r="BS674">
        <v>0</v>
      </c>
      <c r="BT674">
        <v>1</v>
      </c>
      <c r="BU674" s="18">
        <v>0</v>
      </c>
      <c r="BV674" t="s">
        <v>397</v>
      </c>
      <c r="BW674" t="s">
        <v>397</v>
      </c>
      <c r="CB674" s="18"/>
      <c r="CD674" s="18"/>
      <c r="CE674" s="18"/>
      <c r="CH674" s="18"/>
      <c r="CJ674" s="18"/>
      <c r="CU674" s="18"/>
      <c r="CV674" t="s">
        <v>397</v>
      </c>
      <c r="CW674" t="s">
        <v>397</v>
      </c>
      <c r="CX674" t="s">
        <v>397</v>
      </c>
      <c r="CY674" s="25" t="s">
        <v>397</v>
      </c>
    </row>
    <row r="675" spans="1:103" x14ac:dyDescent="0.25">
      <c r="A675">
        <v>677</v>
      </c>
      <c r="B675">
        <v>117</v>
      </c>
      <c r="C675" s="25" t="s">
        <v>300</v>
      </c>
      <c r="D675" s="12">
        <v>13.7</v>
      </c>
      <c r="E675" s="14"/>
      <c r="F675" s="7" t="str">
        <f t="shared" si="109"/>
        <v>X</v>
      </c>
      <c r="G675" s="7">
        <f t="shared" si="110"/>
        <v>13.7</v>
      </c>
      <c r="H675" s="16">
        <f t="shared" si="111"/>
        <v>13.7</v>
      </c>
      <c r="I675" s="11" t="str">
        <f t="shared" si="112"/>
        <v>X</v>
      </c>
      <c r="J675" s="39" t="str">
        <f t="shared" si="113"/>
        <v>X</v>
      </c>
      <c r="K675" s="39" t="str">
        <f t="shared" si="106"/>
        <v>X</v>
      </c>
      <c r="L675" s="39" t="str">
        <f t="shared" si="107"/>
        <v>X</v>
      </c>
      <c r="M675" s="39" t="str">
        <f t="shared" si="114"/>
        <v>X</v>
      </c>
      <c r="N675" s="42">
        <v>1</v>
      </c>
      <c r="O675" s="8">
        <v>0</v>
      </c>
      <c r="P675" s="9">
        <v>0</v>
      </c>
      <c r="Q675" s="9">
        <v>0</v>
      </c>
      <c r="R675" s="8">
        <v>0</v>
      </c>
      <c r="S675" s="9">
        <v>0</v>
      </c>
      <c r="T675" s="9">
        <v>0</v>
      </c>
      <c r="U675" s="8">
        <v>0</v>
      </c>
      <c r="V675" s="9">
        <v>0</v>
      </c>
      <c r="W675" s="9">
        <v>0</v>
      </c>
      <c r="X675" s="9">
        <v>0</v>
      </c>
      <c r="Y675" s="8">
        <v>0</v>
      </c>
      <c r="Z675" s="9">
        <v>0</v>
      </c>
      <c r="AA675" s="8"/>
      <c r="AC675" s="8"/>
      <c r="AJ675" s="9">
        <f t="shared" si="115"/>
        <v>-1</v>
      </c>
      <c r="AK675" s="7">
        <v>4.3</v>
      </c>
      <c r="AO675" s="8"/>
      <c r="AQ675" s="31"/>
      <c r="AT675" s="31"/>
      <c r="AU675" s="21">
        <v>1975</v>
      </c>
      <c r="AV675" s="23">
        <f t="shared" si="108"/>
        <v>3.2955670999624789</v>
      </c>
      <c r="BB675" s="18"/>
      <c r="BD675" s="54"/>
      <c r="BF675" s="18"/>
      <c r="BH675" s="18"/>
      <c r="BJ675" s="18"/>
      <c r="BK675" s="18" t="s">
        <v>299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 s="18">
        <v>0</v>
      </c>
      <c r="BS675">
        <v>1</v>
      </c>
      <c r="BT675">
        <v>0</v>
      </c>
      <c r="BU675" s="18">
        <v>0</v>
      </c>
      <c r="BV675" t="s">
        <v>397</v>
      </c>
      <c r="BW675" t="s">
        <v>397</v>
      </c>
      <c r="CB675" s="18"/>
      <c r="CD675" s="18"/>
      <c r="CE675" s="18"/>
      <c r="CH675" s="18"/>
      <c r="CJ675" s="18"/>
      <c r="CU675" s="18"/>
      <c r="CV675" t="s">
        <v>397</v>
      </c>
      <c r="CW675" t="s">
        <v>397</v>
      </c>
      <c r="CX675" t="s">
        <v>397</v>
      </c>
      <c r="CY675" s="25" t="s">
        <v>397</v>
      </c>
    </row>
    <row r="676" spans="1:103" x14ac:dyDescent="0.25">
      <c r="A676">
        <v>678</v>
      </c>
      <c r="B676">
        <v>117</v>
      </c>
      <c r="C676" s="25" t="s">
        <v>300</v>
      </c>
      <c r="D676" s="12">
        <v>11.2</v>
      </c>
      <c r="E676" s="14"/>
      <c r="F676" s="7" t="str">
        <f t="shared" si="109"/>
        <v>X</v>
      </c>
      <c r="G676" s="7">
        <f t="shared" si="110"/>
        <v>11.2</v>
      </c>
      <c r="H676" s="16">
        <f t="shared" si="111"/>
        <v>11.2</v>
      </c>
      <c r="I676" s="11" t="str">
        <f t="shared" si="112"/>
        <v>X</v>
      </c>
      <c r="J676" s="39" t="str">
        <f t="shared" si="113"/>
        <v>X</v>
      </c>
      <c r="K676" s="39" t="str">
        <f t="shared" ref="K676:K739" si="116">IFERROR(1/J676, "X")</f>
        <v>X</v>
      </c>
      <c r="L676" s="39" t="str">
        <f t="shared" ref="L676:L739" si="117">IFERROR(I676-J676, "X")</f>
        <v>X</v>
      </c>
      <c r="M676" s="39" t="str">
        <f t="shared" si="114"/>
        <v>X</v>
      </c>
      <c r="N676" s="42">
        <v>1</v>
      </c>
      <c r="O676" s="8">
        <v>0</v>
      </c>
      <c r="P676" s="9">
        <v>0</v>
      </c>
      <c r="Q676" s="9">
        <v>0</v>
      </c>
      <c r="R676" s="8">
        <v>0</v>
      </c>
      <c r="S676" s="9">
        <v>0</v>
      </c>
      <c r="T676" s="9">
        <v>0</v>
      </c>
      <c r="U676" s="8">
        <v>0</v>
      </c>
      <c r="V676" s="9">
        <v>0</v>
      </c>
      <c r="W676" s="9">
        <v>0</v>
      </c>
      <c r="X676" s="9">
        <v>0</v>
      </c>
      <c r="Y676" s="8">
        <v>0</v>
      </c>
      <c r="Z676" s="9">
        <v>0</v>
      </c>
      <c r="AA676" s="8"/>
      <c r="AC676" s="8"/>
      <c r="AJ676" s="9">
        <f t="shared" si="115"/>
        <v>-1</v>
      </c>
      <c r="AK676" s="7">
        <v>5.0999999999999996</v>
      </c>
      <c r="AO676" s="8"/>
      <c r="AQ676" s="31"/>
      <c r="AT676" s="31"/>
      <c r="AU676" s="21">
        <v>1984</v>
      </c>
      <c r="AV676" s="23">
        <f t="shared" ref="AV676:AV739" si="118">LOG(AU676)</f>
        <v>3.2975416678181597</v>
      </c>
      <c r="BB676" s="18"/>
      <c r="BD676" s="54"/>
      <c r="BF676" s="18"/>
      <c r="BH676" s="18"/>
      <c r="BJ676" s="18"/>
      <c r="BK676" s="18" t="s">
        <v>299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 s="18">
        <v>0</v>
      </c>
      <c r="BS676">
        <v>1</v>
      </c>
      <c r="BT676">
        <v>0</v>
      </c>
      <c r="BU676" s="18">
        <v>0</v>
      </c>
      <c r="BV676" t="s">
        <v>397</v>
      </c>
      <c r="BW676" t="s">
        <v>397</v>
      </c>
      <c r="CB676" s="18"/>
      <c r="CD676" s="18"/>
      <c r="CE676" s="18"/>
      <c r="CH676" s="18"/>
      <c r="CJ676" s="18"/>
      <c r="CU676" s="18"/>
      <c r="CV676" t="s">
        <v>397</v>
      </c>
      <c r="CW676" t="s">
        <v>397</v>
      </c>
      <c r="CX676" t="s">
        <v>397</v>
      </c>
      <c r="CY676" s="25" t="s">
        <v>397</v>
      </c>
    </row>
    <row r="677" spans="1:103" x14ac:dyDescent="0.25">
      <c r="A677">
        <v>679</v>
      </c>
      <c r="B677">
        <v>117</v>
      </c>
      <c r="C677" s="25" t="s">
        <v>300</v>
      </c>
      <c r="D677" s="12">
        <v>8.8000000000000007</v>
      </c>
      <c r="E677" s="14"/>
      <c r="F677" s="7" t="str">
        <f t="shared" si="109"/>
        <v>X</v>
      </c>
      <c r="G677" s="7">
        <f t="shared" si="110"/>
        <v>8.8000000000000007</v>
      </c>
      <c r="H677" s="16">
        <f t="shared" si="111"/>
        <v>8.8000000000000007</v>
      </c>
      <c r="I677" s="11" t="str">
        <f t="shared" si="112"/>
        <v>X</v>
      </c>
      <c r="J677" s="39" t="str">
        <f t="shared" si="113"/>
        <v>X</v>
      </c>
      <c r="K677" s="39" t="str">
        <f t="shared" si="116"/>
        <v>X</v>
      </c>
      <c r="L677" s="39" t="str">
        <f t="shared" si="117"/>
        <v>X</v>
      </c>
      <c r="M677" s="39" t="str">
        <f t="shared" si="114"/>
        <v>X</v>
      </c>
      <c r="N677" s="42">
        <v>1</v>
      </c>
      <c r="O677" s="8">
        <v>0</v>
      </c>
      <c r="P677" s="9">
        <v>0</v>
      </c>
      <c r="Q677" s="9">
        <v>0</v>
      </c>
      <c r="R677" s="8">
        <v>0</v>
      </c>
      <c r="S677" s="9">
        <v>0</v>
      </c>
      <c r="T677" s="9">
        <v>0</v>
      </c>
      <c r="U677" s="8">
        <v>0</v>
      </c>
      <c r="V677" s="9">
        <v>0</v>
      </c>
      <c r="W677" s="9">
        <v>0</v>
      </c>
      <c r="X677" s="9">
        <v>0</v>
      </c>
      <c r="Y677" s="8">
        <v>0</v>
      </c>
      <c r="Z677" s="9">
        <v>0</v>
      </c>
      <c r="AA677" s="8"/>
      <c r="AC677" s="8"/>
      <c r="AJ677" s="9">
        <f t="shared" si="115"/>
        <v>-1</v>
      </c>
      <c r="AK677" s="7">
        <v>5.5</v>
      </c>
      <c r="AO677" s="8"/>
      <c r="AQ677" s="31"/>
      <c r="AT677" s="31"/>
      <c r="AU677" s="21">
        <v>1992</v>
      </c>
      <c r="AV677" s="23">
        <f t="shared" si="118"/>
        <v>3.2992893340876801</v>
      </c>
      <c r="BB677" s="18"/>
      <c r="BD677" s="54"/>
      <c r="BF677" s="18"/>
      <c r="BH677" s="18"/>
      <c r="BJ677" s="18"/>
      <c r="BK677" s="18" t="s">
        <v>299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 s="18">
        <v>0</v>
      </c>
      <c r="BS677">
        <v>1</v>
      </c>
      <c r="BT677">
        <v>0</v>
      </c>
      <c r="BU677" s="18">
        <v>0</v>
      </c>
      <c r="BV677" t="s">
        <v>397</v>
      </c>
      <c r="BW677" t="s">
        <v>397</v>
      </c>
      <c r="CB677" s="18"/>
      <c r="CD677" s="18"/>
      <c r="CE677" s="18"/>
      <c r="CH677" s="18"/>
      <c r="CJ677" s="18"/>
      <c r="CU677" s="18"/>
      <c r="CV677" t="s">
        <v>397</v>
      </c>
      <c r="CW677" t="s">
        <v>397</v>
      </c>
      <c r="CX677" t="s">
        <v>397</v>
      </c>
      <c r="CY677" s="25" t="s">
        <v>397</v>
      </c>
    </row>
    <row r="678" spans="1:103" x14ac:dyDescent="0.25">
      <c r="A678">
        <v>680</v>
      </c>
      <c r="B678">
        <v>117</v>
      </c>
      <c r="C678" s="25" t="s">
        <v>300</v>
      </c>
      <c r="D678" s="12">
        <v>8</v>
      </c>
      <c r="E678" s="14"/>
      <c r="F678" s="7" t="str">
        <f t="shared" si="109"/>
        <v>X</v>
      </c>
      <c r="G678" s="7">
        <f t="shared" si="110"/>
        <v>8</v>
      </c>
      <c r="H678" s="16">
        <f t="shared" si="111"/>
        <v>8</v>
      </c>
      <c r="I678" s="11" t="str">
        <f t="shared" si="112"/>
        <v>X</v>
      </c>
      <c r="J678" s="39" t="str">
        <f t="shared" si="113"/>
        <v>X</v>
      </c>
      <c r="K678" s="39" t="str">
        <f t="shared" si="116"/>
        <v>X</v>
      </c>
      <c r="L678" s="39" t="str">
        <f t="shared" si="117"/>
        <v>X</v>
      </c>
      <c r="M678" s="39" t="str">
        <f t="shared" si="114"/>
        <v>X</v>
      </c>
      <c r="N678" s="42">
        <v>1</v>
      </c>
      <c r="O678" s="8">
        <v>0</v>
      </c>
      <c r="P678" s="9">
        <v>0</v>
      </c>
      <c r="Q678" s="9">
        <v>0</v>
      </c>
      <c r="R678" s="8">
        <v>0</v>
      </c>
      <c r="S678" s="9">
        <v>0</v>
      </c>
      <c r="T678" s="9">
        <v>0</v>
      </c>
      <c r="U678" s="8">
        <v>0</v>
      </c>
      <c r="V678" s="9">
        <v>0</v>
      </c>
      <c r="W678" s="9">
        <v>0</v>
      </c>
      <c r="X678" s="9">
        <v>0</v>
      </c>
      <c r="Y678" s="8">
        <v>0</v>
      </c>
      <c r="Z678" s="9">
        <v>0</v>
      </c>
      <c r="AA678" s="8"/>
      <c r="AC678" s="8"/>
      <c r="AJ678" s="9">
        <f t="shared" si="115"/>
        <v>-1</v>
      </c>
      <c r="AK678" s="7">
        <v>5.9</v>
      </c>
      <c r="AO678" s="8"/>
      <c r="AQ678" s="31"/>
      <c r="AT678" s="31"/>
      <c r="AU678" s="21">
        <v>1995</v>
      </c>
      <c r="AV678" s="23">
        <f t="shared" si="118"/>
        <v>3.2999429000227671</v>
      </c>
      <c r="BB678" s="18"/>
      <c r="BD678" s="54"/>
      <c r="BF678" s="18"/>
      <c r="BH678" s="18"/>
      <c r="BJ678" s="18"/>
      <c r="BK678" s="18" t="s">
        <v>299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 s="18">
        <v>0</v>
      </c>
      <c r="BS678">
        <v>1</v>
      </c>
      <c r="BT678">
        <v>0</v>
      </c>
      <c r="BU678" s="18">
        <v>0</v>
      </c>
      <c r="BV678" t="s">
        <v>397</v>
      </c>
      <c r="BW678" t="s">
        <v>397</v>
      </c>
      <c r="CB678" s="18"/>
      <c r="CD678" s="18"/>
      <c r="CE678" s="18"/>
      <c r="CH678" s="18"/>
      <c r="CJ678" s="18"/>
      <c r="CU678" s="18"/>
      <c r="CV678" t="s">
        <v>397</v>
      </c>
      <c r="CW678" t="s">
        <v>397</v>
      </c>
      <c r="CX678" t="s">
        <v>397</v>
      </c>
      <c r="CY678" s="25" t="s">
        <v>397</v>
      </c>
    </row>
    <row r="679" spans="1:103" x14ac:dyDescent="0.25">
      <c r="A679">
        <v>681</v>
      </c>
      <c r="B679">
        <v>117</v>
      </c>
      <c r="C679" s="25" t="s">
        <v>300</v>
      </c>
      <c r="D679" s="12">
        <v>7.6</v>
      </c>
      <c r="E679" s="14"/>
      <c r="F679" s="7" t="str">
        <f t="shared" si="109"/>
        <v>X</v>
      </c>
      <c r="G679" s="7">
        <f t="shared" si="110"/>
        <v>7.6</v>
      </c>
      <c r="H679" s="16">
        <f t="shared" si="111"/>
        <v>7.6</v>
      </c>
      <c r="I679" s="11" t="str">
        <f t="shared" si="112"/>
        <v>X</v>
      </c>
      <c r="J679" s="39" t="str">
        <f t="shared" si="113"/>
        <v>X</v>
      </c>
      <c r="K679" s="39" t="str">
        <f t="shared" si="116"/>
        <v>X</v>
      </c>
      <c r="L679" s="39" t="str">
        <f t="shared" si="117"/>
        <v>X</v>
      </c>
      <c r="M679" s="39" t="str">
        <f t="shared" si="114"/>
        <v>X</v>
      </c>
      <c r="N679" s="42">
        <v>1</v>
      </c>
      <c r="O679" s="8">
        <v>0</v>
      </c>
      <c r="P679" s="9">
        <v>0</v>
      </c>
      <c r="Q679" s="9">
        <v>0</v>
      </c>
      <c r="R679" s="8">
        <v>0</v>
      </c>
      <c r="S679" s="9">
        <v>0</v>
      </c>
      <c r="T679" s="9">
        <v>0</v>
      </c>
      <c r="U679" s="8">
        <v>0</v>
      </c>
      <c r="V679" s="9">
        <v>0</v>
      </c>
      <c r="W679" s="9">
        <v>0</v>
      </c>
      <c r="X679" s="9">
        <v>0</v>
      </c>
      <c r="Y679" s="8">
        <v>0</v>
      </c>
      <c r="Z679" s="9">
        <v>0</v>
      </c>
      <c r="AA679" s="8"/>
      <c r="AC679" s="8"/>
      <c r="AJ679" s="9">
        <f t="shared" si="115"/>
        <v>-1</v>
      </c>
      <c r="AK679" s="7">
        <v>6.1</v>
      </c>
      <c r="AO679" s="8"/>
      <c r="AQ679" s="31"/>
      <c r="AT679" s="31"/>
      <c r="AU679" s="21">
        <v>1996</v>
      </c>
      <c r="AV679" s="23">
        <f t="shared" si="118"/>
        <v>3.3001605369513523</v>
      </c>
      <c r="BB679" s="18"/>
      <c r="BD679" s="54"/>
      <c r="BF679" s="18"/>
      <c r="BH679" s="18"/>
      <c r="BJ679" s="18"/>
      <c r="BK679" s="18" t="s">
        <v>299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 s="18">
        <v>0</v>
      </c>
      <c r="BS679">
        <v>1</v>
      </c>
      <c r="BT679">
        <v>0</v>
      </c>
      <c r="BU679" s="18">
        <v>0</v>
      </c>
      <c r="BV679" t="s">
        <v>397</v>
      </c>
      <c r="BW679" t="s">
        <v>397</v>
      </c>
      <c r="CB679" s="18"/>
      <c r="CD679" s="18"/>
      <c r="CE679" s="18"/>
      <c r="CH679" s="18"/>
      <c r="CJ679" s="18"/>
      <c r="CU679" s="18"/>
      <c r="CV679" t="s">
        <v>397</v>
      </c>
      <c r="CW679" t="s">
        <v>397</v>
      </c>
      <c r="CX679" t="s">
        <v>397</v>
      </c>
      <c r="CY679" s="25" t="s">
        <v>397</v>
      </c>
    </row>
    <row r="680" spans="1:103" x14ac:dyDescent="0.25">
      <c r="A680">
        <v>682</v>
      </c>
      <c r="B680">
        <v>117</v>
      </c>
      <c r="C680" s="25" t="s">
        <v>300</v>
      </c>
      <c r="D680" s="12">
        <v>9.1999999999999993</v>
      </c>
      <c r="E680" s="14"/>
      <c r="F680" s="7" t="str">
        <f t="shared" si="109"/>
        <v>X</v>
      </c>
      <c r="G680" s="7">
        <f t="shared" si="110"/>
        <v>9.1999999999999993</v>
      </c>
      <c r="H680" s="16">
        <f t="shared" si="111"/>
        <v>9.1999999999999993</v>
      </c>
      <c r="I680" s="11" t="str">
        <f t="shared" si="112"/>
        <v>X</v>
      </c>
      <c r="J680" s="39" t="str">
        <f t="shared" si="113"/>
        <v>X</v>
      </c>
      <c r="K680" s="39" t="str">
        <f t="shared" si="116"/>
        <v>X</v>
      </c>
      <c r="L680" s="39" t="str">
        <f t="shared" si="117"/>
        <v>X</v>
      </c>
      <c r="M680" s="39" t="str">
        <f t="shared" si="114"/>
        <v>X</v>
      </c>
      <c r="N680" s="42">
        <v>1</v>
      </c>
      <c r="O680" s="8">
        <v>0</v>
      </c>
      <c r="P680" s="9">
        <v>0</v>
      </c>
      <c r="Q680" s="9">
        <v>0</v>
      </c>
      <c r="R680" s="8">
        <v>0</v>
      </c>
      <c r="S680" s="9">
        <v>0</v>
      </c>
      <c r="T680" s="9">
        <v>0</v>
      </c>
      <c r="U680" s="8">
        <v>0</v>
      </c>
      <c r="V680" s="9">
        <v>0</v>
      </c>
      <c r="W680" s="9">
        <v>0</v>
      </c>
      <c r="X680" s="9">
        <v>0</v>
      </c>
      <c r="Y680" s="8">
        <v>0</v>
      </c>
      <c r="Z680" s="9">
        <v>0</v>
      </c>
      <c r="AA680" s="8"/>
      <c r="AC680" s="8"/>
      <c r="AJ680" s="9">
        <f t="shared" si="115"/>
        <v>-1</v>
      </c>
      <c r="AK680" s="7">
        <v>6.3</v>
      </c>
      <c r="AO680" s="8"/>
      <c r="AQ680" s="31"/>
      <c r="AT680" s="31"/>
      <c r="AU680" s="21">
        <v>1997</v>
      </c>
      <c r="AV680" s="23">
        <f t="shared" si="118"/>
        <v>3.3003780648707024</v>
      </c>
      <c r="BB680" s="18"/>
      <c r="BD680" s="54"/>
      <c r="BF680" s="18"/>
      <c r="BH680" s="18"/>
      <c r="BJ680" s="18"/>
      <c r="BK680" s="18" t="s">
        <v>299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 s="18">
        <v>0</v>
      </c>
      <c r="BS680">
        <v>1</v>
      </c>
      <c r="BT680">
        <v>0</v>
      </c>
      <c r="BU680" s="18">
        <v>0</v>
      </c>
      <c r="BV680" t="s">
        <v>397</v>
      </c>
      <c r="BW680" t="s">
        <v>397</v>
      </c>
      <c r="CB680" s="18"/>
      <c r="CD680" s="18"/>
      <c r="CE680" s="18"/>
      <c r="CH680" s="18"/>
      <c r="CJ680" s="18"/>
      <c r="CU680" s="18"/>
      <c r="CV680" t="s">
        <v>397</v>
      </c>
      <c r="CW680" t="s">
        <v>397</v>
      </c>
      <c r="CX680" t="s">
        <v>397</v>
      </c>
      <c r="CY680" s="25" t="s">
        <v>397</v>
      </c>
    </row>
    <row r="681" spans="1:103" x14ac:dyDescent="0.25">
      <c r="A681">
        <v>683</v>
      </c>
      <c r="B681">
        <v>117</v>
      </c>
      <c r="C681" s="25" t="s">
        <v>300</v>
      </c>
      <c r="D681" s="12">
        <v>9</v>
      </c>
      <c r="E681" s="14"/>
      <c r="F681" s="7" t="str">
        <f t="shared" si="109"/>
        <v>X</v>
      </c>
      <c r="G681" s="7">
        <f t="shared" si="110"/>
        <v>9</v>
      </c>
      <c r="H681" s="16">
        <f t="shared" si="111"/>
        <v>9</v>
      </c>
      <c r="I681" s="11" t="str">
        <f t="shared" si="112"/>
        <v>X</v>
      </c>
      <c r="J681" s="39" t="str">
        <f t="shared" si="113"/>
        <v>X</v>
      </c>
      <c r="K681" s="39" t="str">
        <f t="shared" si="116"/>
        <v>X</v>
      </c>
      <c r="L681" s="39" t="str">
        <f t="shared" si="117"/>
        <v>X</v>
      </c>
      <c r="M681" s="39" t="str">
        <f t="shared" si="114"/>
        <v>X</v>
      </c>
      <c r="N681" s="42">
        <v>1</v>
      </c>
      <c r="O681" s="8">
        <v>0</v>
      </c>
      <c r="P681" s="9">
        <v>0</v>
      </c>
      <c r="Q681" s="9">
        <v>0</v>
      </c>
      <c r="R681" s="8">
        <v>0</v>
      </c>
      <c r="S681" s="9">
        <v>0</v>
      </c>
      <c r="T681" s="9">
        <v>0</v>
      </c>
      <c r="U681" s="8">
        <v>0</v>
      </c>
      <c r="V681" s="9">
        <v>0</v>
      </c>
      <c r="W681" s="9">
        <v>0</v>
      </c>
      <c r="X681" s="9">
        <v>0</v>
      </c>
      <c r="Y681" s="8">
        <v>0</v>
      </c>
      <c r="Z681" s="9">
        <v>0</v>
      </c>
      <c r="AA681" s="8"/>
      <c r="AC681" s="8"/>
      <c r="AJ681" s="9">
        <f t="shared" si="115"/>
        <v>-1</v>
      </c>
      <c r="AK681" s="7">
        <v>6.5</v>
      </c>
      <c r="AO681" s="8"/>
      <c r="AQ681" s="31"/>
      <c r="AT681" s="31"/>
      <c r="AU681" s="21">
        <v>1998</v>
      </c>
      <c r="AV681" s="23">
        <f t="shared" si="118"/>
        <v>3.3005954838899636</v>
      </c>
      <c r="BB681" s="18"/>
      <c r="BD681" s="54"/>
      <c r="BF681" s="18"/>
      <c r="BH681" s="18"/>
      <c r="BJ681" s="18"/>
      <c r="BK681" s="18" t="s">
        <v>299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0</v>
      </c>
      <c r="BR681" s="18">
        <v>0</v>
      </c>
      <c r="BS681">
        <v>1</v>
      </c>
      <c r="BT681">
        <v>0</v>
      </c>
      <c r="BU681" s="18">
        <v>0</v>
      </c>
      <c r="BV681" t="s">
        <v>397</v>
      </c>
      <c r="BW681" t="s">
        <v>397</v>
      </c>
      <c r="CB681" s="18"/>
      <c r="CD681" s="18"/>
      <c r="CE681" s="18"/>
      <c r="CH681" s="18"/>
      <c r="CJ681" s="18"/>
      <c r="CU681" s="18"/>
      <c r="CV681" t="s">
        <v>397</v>
      </c>
      <c r="CW681" t="s">
        <v>397</v>
      </c>
      <c r="CX681" t="s">
        <v>397</v>
      </c>
      <c r="CY681" s="25" t="s">
        <v>397</v>
      </c>
    </row>
    <row r="682" spans="1:103" x14ac:dyDescent="0.25">
      <c r="A682">
        <v>684</v>
      </c>
      <c r="B682">
        <v>117</v>
      </c>
      <c r="C682" s="25" t="s">
        <v>300</v>
      </c>
      <c r="D682" s="12">
        <v>9.1999999999999993</v>
      </c>
      <c r="E682" s="14"/>
      <c r="F682" s="7" t="str">
        <f t="shared" si="109"/>
        <v>X</v>
      </c>
      <c r="G682" s="7">
        <f t="shared" si="110"/>
        <v>9.1999999999999993</v>
      </c>
      <c r="H682" s="16">
        <f t="shared" si="111"/>
        <v>9.1999999999999993</v>
      </c>
      <c r="I682" s="11" t="str">
        <f t="shared" si="112"/>
        <v>X</v>
      </c>
      <c r="J682" s="39" t="str">
        <f t="shared" si="113"/>
        <v>X</v>
      </c>
      <c r="K682" s="39" t="str">
        <f t="shared" si="116"/>
        <v>X</v>
      </c>
      <c r="L682" s="39" t="str">
        <f t="shared" si="117"/>
        <v>X</v>
      </c>
      <c r="M682" s="39" t="str">
        <f t="shared" si="114"/>
        <v>X</v>
      </c>
      <c r="N682" s="42">
        <v>1</v>
      </c>
      <c r="O682" s="8">
        <v>0</v>
      </c>
      <c r="P682" s="9">
        <v>0</v>
      </c>
      <c r="Q682" s="9">
        <v>0</v>
      </c>
      <c r="R682" s="8">
        <v>0</v>
      </c>
      <c r="S682" s="9">
        <v>0</v>
      </c>
      <c r="T682" s="9">
        <v>0</v>
      </c>
      <c r="U682" s="8">
        <v>0</v>
      </c>
      <c r="V682" s="9">
        <v>0</v>
      </c>
      <c r="W682" s="9">
        <v>0</v>
      </c>
      <c r="X682" s="9">
        <v>0</v>
      </c>
      <c r="Y682" s="8">
        <v>0</v>
      </c>
      <c r="Z682" s="9">
        <v>0</v>
      </c>
      <c r="AA682" s="8"/>
      <c r="AC682" s="8"/>
      <c r="AJ682" s="9">
        <f t="shared" si="115"/>
        <v>-1</v>
      </c>
      <c r="AK682" s="7">
        <v>9.1</v>
      </c>
      <c r="AO682" s="8"/>
      <c r="AQ682" s="31"/>
      <c r="AT682" s="31"/>
      <c r="AU682" s="21">
        <v>1999</v>
      </c>
      <c r="AV682" s="23">
        <f t="shared" si="118"/>
        <v>3.3008127941181171</v>
      </c>
      <c r="BB682" s="18"/>
      <c r="BD682" s="54"/>
      <c r="BF682" s="18"/>
      <c r="BH682" s="18"/>
      <c r="BJ682" s="18"/>
      <c r="BK682" s="18" t="s">
        <v>299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 s="18">
        <v>0</v>
      </c>
      <c r="BS682">
        <v>1</v>
      </c>
      <c r="BT682">
        <v>0</v>
      </c>
      <c r="BU682" s="18">
        <v>0</v>
      </c>
      <c r="BV682" t="s">
        <v>397</v>
      </c>
      <c r="BW682" t="s">
        <v>397</v>
      </c>
      <c r="CB682" s="18"/>
      <c r="CD682" s="18"/>
      <c r="CE682" s="18"/>
      <c r="CH682" s="18"/>
      <c r="CJ682" s="18"/>
      <c r="CU682" s="18"/>
      <c r="CV682" t="s">
        <v>397</v>
      </c>
      <c r="CW682" t="s">
        <v>397</v>
      </c>
      <c r="CX682" t="s">
        <v>397</v>
      </c>
      <c r="CY682" s="25" t="s">
        <v>397</v>
      </c>
    </row>
    <row r="683" spans="1:103" x14ac:dyDescent="0.25">
      <c r="A683">
        <v>685</v>
      </c>
      <c r="B683">
        <v>117</v>
      </c>
      <c r="C683" s="25" t="s">
        <v>300</v>
      </c>
      <c r="D683" s="12">
        <v>8</v>
      </c>
      <c r="E683" s="14"/>
      <c r="F683" s="7" t="str">
        <f t="shared" si="109"/>
        <v>X</v>
      </c>
      <c r="G683" s="7">
        <f t="shared" si="110"/>
        <v>8</v>
      </c>
      <c r="H683" s="16">
        <f t="shared" si="111"/>
        <v>8</v>
      </c>
      <c r="I683" s="11" t="str">
        <f t="shared" si="112"/>
        <v>X</v>
      </c>
      <c r="J683" s="39" t="str">
        <f t="shared" si="113"/>
        <v>X</v>
      </c>
      <c r="K683" s="39" t="str">
        <f t="shared" si="116"/>
        <v>X</v>
      </c>
      <c r="L683" s="39" t="str">
        <f t="shared" si="117"/>
        <v>X</v>
      </c>
      <c r="M683" s="39" t="str">
        <f t="shared" si="114"/>
        <v>X</v>
      </c>
      <c r="N683" s="42">
        <v>1</v>
      </c>
      <c r="O683" s="8">
        <v>0</v>
      </c>
      <c r="P683" s="9">
        <v>0</v>
      </c>
      <c r="Q683" s="9">
        <v>0</v>
      </c>
      <c r="R683" s="8">
        <v>0</v>
      </c>
      <c r="S683" s="9">
        <v>0</v>
      </c>
      <c r="T683" s="9">
        <v>0</v>
      </c>
      <c r="U683" s="8">
        <v>0</v>
      </c>
      <c r="V683" s="9">
        <v>0</v>
      </c>
      <c r="W683" s="9">
        <v>0</v>
      </c>
      <c r="X683" s="9">
        <v>0</v>
      </c>
      <c r="Y683" s="8">
        <v>0</v>
      </c>
      <c r="Z683" s="9">
        <v>0</v>
      </c>
      <c r="AA683" s="8"/>
      <c r="AC683" s="8"/>
      <c r="AJ683" s="9">
        <f t="shared" si="115"/>
        <v>-1</v>
      </c>
      <c r="AK683" s="7">
        <v>6.7</v>
      </c>
      <c r="AO683" s="8"/>
      <c r="AQ683" s="31"/>
      <c r="AT683" s="31"/>
      <c r="AU683" s="21">
        <v>2000</v>
      </c>
      <c r="AV683" s="23">
        <f t="shared" si="118"/>
        <v>3.3010299956639813</v>
      </c>
      <c r="BB683" s="18"/>
      <c r="BD683" s="54"/>
      <c r="BF683" s="18"/>
      <c r="BH683" s="18"/>
      <c r="BJ683" s="18"/>
      <c r="BK683" s="18" t="s">
        <v>299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 s="18">
        <v>0</v>
      </c>
      <c r="BS683">
        <v>1</v>
      </c>
      <c r="BT683">
        <v>0</v>
      </c>
      <c r="BU683" s="18">
        <v>0</v>
      </c>
      <c r="BV683" t="s">
        <v>397</v>
      </c>
      <c r="BW683" t="s">
        <v>397</v>
      </c>
      <c r="CB683" s="18"/>
      <c r="CD683" s="18"/>
      <c r="CE683" s="18"/>
      <c r="CH683" s="18"/>
      <c r="CJ683" s="18"/>
      <c r="CU683" s="18"/>
      <c r="CV683" t="s">
        <v>397</v>
      </c>
      <c r="CW683" t="s">
        <v>397</v>
      </c>
      <c r="CX683" t="s">
        <v>397</v>
      </c>
      <c r="CY683" s="25" t="s">
        <v>397</v>
      </c>
    </row>
    <row r="684" spans="1:103" x14ac:dyDescent="0.25">
      <c r="A684">
        <v>686</v>
      </c>
      <c r="B684">
        <v>117</v>
      </c>
      <c r="C684" s="25" t="s">
        <v>300</v>
      </c>
      <c r="D684" s="12">
        <v>9.4</v>
      </c>
      <c r="E684" s="14"/>
      <c r="F684" s="7" t="str">
        <f t="shared" si="109"/>
        <v>X</v>
      </c>
      <c r="G684" s="7">
        <f t="shared" si="110"/>
        <v>9.4</v>
      </c>
      <c r="H684" s="16">
        <f t="shared" si="111"/>
        <v>9.4</v>
      </c>
      <c r="I684" s="11" t="str">
        <f t="shared" si="112"/>
        <v>X</v>
      </c>
      <c r="J684" s="39" t="str">
        <f t="shared" si="113"/>
        <v>X</v>
      </c>
      <c r="K684" s="39" t="str">
        <f t="shared" si="116"/>
        <v>X</v>
      </c>
      <c r="L684" s="39" t="str">
        <f t="shared" si="117"/>
        <v>X</v>
      </c>
      <c r="M684" s="39" t="str">
        <f t="shared" si="114"/>
        <v>X</v>
      </c>
      <c r="N684" s="42">
        <v>1</v>
      </c>
      <c r="O684" s="8">
        <v>0</v>
      </c>
      <c r="P684" s="9">
        <v>0</v>
      </c>
      <c r="Q684" s="9">
        <v>0</v>
      </c>
      <c r="R684" s="8">
        <v>0</v>
      </c>
      <c r="S684" s="9">
        <v>0</v>
      </c>
      <c r="T684" s="9">
        <v>0</v>
      </c>
      <c r="U684" s="8">
        <v>0</v>
      </c>
      <c r="V684" s="9">
        <v>0</v>
      </c>
      <c r="W684" s="9">
        <v>0</v>
      </c>
      <c r="X684" s="9">
        <v>0</v>
      </c>
      <c r="Y684" s="8">
        <v>0</v>
      </c>
      <c r="Z684" s="9">
        <v>0</v>
      </c>
      <c r="AA684" s="8"/>
      <c r="AC684" s="8"/>
      <c r="AJ684" s="9">
        <f t="shared" si="115"/>
        <v>-1</v>
      </c>
      <c r="AK684" s="7">
        <v>6.9</v>
      </c>
      <c r="AO684" s="8"/>
      <c r="AQ684" s="31"/>
      <c r="AT684" s="31"/>
      <c r="AU684" s="21">
        <v>2001</v>
      </c>
      <c r="AV684" s="23">
        <f t="shared" si="118"/>
        <v>3.3012470886362113</v>
      </c>
      <c r="BB684" s="18"/>
      <c r="BD684" s="54"/>
      <c r="BF684" s="18"/>
      <c r="BH684" s="18"/>
      <c r="BJ684" s="18"/>
      <c r="BK684" s="18" t="s">
        <v>299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 s="18">
        <v>0</v>
      </c>
      <c r="BS684">
        <v>1</v>
      </c>
      <c r="BT684">
        <v>0</v>
      </c>
      <c r="BU684" s="18">
        <v>0</v>
      </c>
      <c r="BV684" t="s">
        <v>397</v>
      </c>
      <c r="BW684" t="s">
        <v>397</v>
      </c>
      <c r="CB684" s="18"/>
      <c r="CD684" s="18"/>
      <c r="CE684" s="18"/>
      <c r="CH684" s="18"/>
      <c r="CJ684" s="18"/>
      <c r="CU684" s="18"/>
      <c r="CV684" t="s">
        <v>397</v>
      </c>
      <c r="CW684" t="s">
        <v>397</v>
      </c>
      <c r="CX684" t="s">
        <v>397</v>
      </c>
      <c r="CY684" s="25" t="s">
        <v>397</v>
      </c>
    </row>
    <row r="685" spans="1:103" x14ac:dyDescent="0.25">
      <c r="A685">
        <v>687</v>
      </c>
      <c r="B685">
        <v>117</v>
      </c>
      <c r="C685" s="25" t="s">
        <v>300</v>
      </c>
      <c r="D685" s="12">
        <v>10.4</v>
      </c>
      <c r="E685" s="14"/>
      <c r="F685" s="7" t="str">
        <f t="shared" si="109"/>
        <v>X</v>
      </c>
      <c r="G685" s="7">
        <f t="shared" si="110"/>
        <v>10.4</v>
      </c>
      <c r="H685" s="16">
        <f t="shared" si="111"/>
        <v>10.4</v>
      </c>
      <c r="I685" s="11" t="str">
        <f t="shared" si="112"/>
        <v>X</v>
      </c>
      <c r="J685" s="39" t="str">
        <f t="shared" si="113"/>
        <v>X</v>
      </c>
      <c r="K685" s="39" t="str">
        <f t="shared" si="116"/>
        <v>X</v>
      </c>
      <c r="L685" s="39" t="str">
        <f t="shared" si="117"/>
        <v>X</v>
      </c>
      <c r="M685" s="39" t="str">
        <f t="shared" si="114"/>
        <v>X</v>
      </c>
      <c r="N685" s="42">
        <v>1</v>
      </c>
      <c r="O685" s="8">
        <v>0</v>
      </c>
      <c r="P685" s="9">
        <v>0</v>
      </c>
      <c r="Q685" s="9">
        <v>0</v>
      </c>
      <c r="R685" s="8">
        <v>0</v>
      </c>
      <c r="S685" s="9">
        <v>0</v>
      </c>
      <c r="T685" s="9">
        <v>0</v>
      </c>
      <c r="U685" s="8">
        <v>0</v>
      </c>
      <c r="V685" s="9">
        <v>0</v>
      </c>
      <c r="W685" s="9">
        <v>0</v>
      </c>
      <c r="X685" s="9">
        <v>0</v>
      </c>
      <c r="Y685" s="8">
        <v>0</v>
      </c>
      <c r="Z685" s="9">
        <v>0</v>
      </c>
      <c r="AA685" s="8"/>
      <c r="AC685" s="8"/>
      <c r="AJ685" s="9">
        <f t="shared" si="115"/>
        <v>-1</v>
      </c>
      <c r="AK685" s="7">
        <v>7.2</v>
      </c>
      <c r="AO685" s="8"/>
      <c r="AQ685" s="31"/>
      <c r="AT685" s="31"/>
      <c r="AU685" s="21">
        <v>2002</v>
      </c>
      <c r="AV685" s="23">
        <f t="shared" si="118"/>
        <v>3.3014640731433</v>
      </c>
      <c r="BB685" s="18"/>
      <c r="BD685" s="54"/>
      <c r="BF685" s="18"/>
      <c r="BH685" s="18"/>
      <c r="BJ685" s="18"/>
      <c r="BK685" s="18" t="s">
        <v>299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 s="18">
        <v>0</v>
      </c>
      <c r="BS685">
        <v>1</v>
      </c>
      <c r="BT685">
        <v>0</v>
      </c>
      <c r="BU685" s="18">
        <v>0</v>
      </c>
      <c r="BV685" t="s">
        <v>397</v>
      </c>
      <c r="BW685" t="s">
        <v>397</v>
      </c>
      <c r="CB685" s="18"/>
      <c r="CD685" s="18"/>
      <c r="CE685" s="18"/>
      <c r="CH685" s="18"/>
      <c r="CJ685" s="18"/>
      <c r="CU685" s="18"/>
      <c r="CV685" t="s">
        <v>397</v>
      </c>
      <c r="CW685" t="s">
        <v>397</v>
      </c>
      <c r="CX685" t="s">
        <v>397</v>
      </c>
      <c r="CY685" s="25" t="s">
        <v>397</v>
      </c>
    </row>
    <row r="686" spans="1:103" x14ac:dyDescent="0.25">
      <c r="A686">
        <v>688</v>
      </c>
      <c r="B686">
        <v>117</v>
      </c>
      <c r="C686" s="25" t="s">
        <v>300</v>
      </c>
      <c r="D686" s="12">
        <v>16</v>
      </c>
      <c r="E686" s="14"/>
      <c r="F686" s="7" t="str">
        <f t="shared" si="109"/>
        <v>X</v>
      </c>
      <c r="G686" s="7">
        <f t="shared" si="110"/>
        <v>16</v>
      </c>
      <c r="H686" s="16">
        <f t="shared" si="111"/>
        <v>16</v>
      </c>
      <c r="I686" s="11" t="str">
        <f t="shared" si="112"/>
        <v>X</v>
      </c>
      <c r="J686" s="39" t="str">
        <f t="shared" si="113"/>
        <v>X</v>
      </c>
      <c r="K686" s="39" t="str">
        <f t="shared" si="116"/>
        <v>X</v>
      </c>
      <c r="L686" s="39" t="str">
        <f t="shared" si="117"/>
        <v>X</v>
      </c>
      <c r="M686" s="39" t="str">
        <f t="shared" si="114"/>
        <v>X</v>
      </c>
      <c r="N686" s="42">
        <v>0</v>
      </c>
      <c r="O686" s="8">
        <v>1</v>
      </c>
      <c r="P686" s="9">
        <v>0</v>
      </c>
      <c r="Q686" s="9">
        <v>0</v>
      </c>
      <c r="R686" s="8">
        <v>0</v>
      </c>
      <c r="S686" s="9">
        <v>0</v>
      </c>
      <c r="T686" s="9">
        <v>0</v>
      </c>
      <c r="U686" s="8">
        <v>0</v>
      </c>
      <c r="V686" s="9">
        <v>0</v>
      </c>
      <c r="W686" s="9">
        <v>0</v>
      </c>
      <c r="X686" s="9">
        <v>0</v>
      </c>
      <c r="Y686" s="8">
        <v>0</v>
      </c>
      <c r="Z686" s="9">
        <v>0</v>
      </c>
      <c r="AA686" s="8"/>
      <c r="AC686" s="8"/>
      <c r="AJ686" s="9">
        <f t="shared" si="115"/>
        <v>-1</v>
      </c>
      <c r="AK686" s="7">
        <v>5.5</v>
      </c>
      <c r="AO686" s="8"/>
      <c r="AQ686" s="31"/>
      <c r="AT686" s="31"/>
      <c r="AU686" s="21">
        <v>1992</v>
      </c>
      <c r="AV686" s="23">
        <f t="shared" si="118"/>
        <v>3.2992893340876801</v>
      </c>
      <c r="BB686" s="18"/>
      <c r="BD686" s="54"/>
      <c r="BF686" s="18"/>
      <c r="BH686" s="18"/>
      <c r="BJ686" s="18"/>
      <c r="BK686" s="18" t="s">
        <v>299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  <c r="BR686" s="18">
        <v>0</v>
      </c>
      <c r="BS686">
        <v>1</v>
      </c>
      <c r="BT686">
        <v>0</v>
      </c>
      <c r="BU686" s="18">
        <v>0</v>
      </c>
      <c r="BV686" t="s">
        <v>397</v>
      </c>
      <c r="BW686" t="s">
        <v>397</v>
      </c>
      <c r="CB686" s="18"/>
      <c r="CD686" s="18"/>
      <c r="CE686" s="18"/>
      <c r="CH686" s="18"/>
      <c r="CJ686" s="18"/>
      <c r="CU686" s="18"/>
      <c r="CV686" t="s">
        <v>397</v>
      </c>
      <c r="CW686" t="s">
        <v>397</v>
      </c>
      <c r="CX686" t="s">
        <v>397</v>
      </c>
      <c r="CY686" s="25" t="s">
        <v>397</v>
      </c>
    </row>
    <row r="687" spans="1:103" x14ac:dyDescent="0.25">
      <c r="A687">
        <v>689</v>
      </c>
      <c r="B687">
        <v>117</v>
      </c>
      <c r="C687" s="25" t="s">
        <v>300</v>
      </c>
      <c r="D687" s="12">
        <v>18</v>
      </c>
      <c r="E687" s="14"/>
      <c r="F687" s="7" t="str">
        <f t="shared" si="109"/>
        <v>X</v>
      </c>
      <c r="G687" s="7">
        <f t="shared" si="110"/>
        <v>18</v>
      </c>
      <c r="H687" s="16">
        <f t="shared" si="111"/>
        <v>18</v>
      </c>
      <c r="I687" s="11" t="str">
        <f t="shared" si="112"/>
        <v>X</v>
      </c>
      <c r="J687" s="39" t="str">
        <f t="shared" si="113"/>
        <v>X</v>
      </c>
      <c r="K687" s="39" t="str">
        <f t="shared" si="116"/>
        <v>X</v>
      </c>
      <c r="L687" s="39" t="str">
        <f t="shared" si="117"/>
        <v>X</v>
      </c>
      <c r="M687" s="39" t="str">
        <f t="shared" si="114"/>
        <v>X</v>
      </c>
      <c r="N687" s="42">
        <v>0</v>
      </c>
      <c r="O687" s="8">
        <v>1</v>
      </c>
      <c r="P687" s="9">
        <v>0</v>
      </c>
      <c r="Q687" s="9">
        <v>0</v>
      </c>
      <c r="R687" s="8">
        <v>0</v>
      </c>
      <c r="S687" s="9">
        <v>0</v>
      </c>
      <c r="T687" s="9">
        <v>0</v>
      </c>
      <c r="U687" s="8">
        <v>0</v>
      </c>
      <c r="V687" s="9">
        <v>0</v>
      </c>
      <c r="W687" s="9">
        <v>0</v>
      </c>
      <c r="X687" s="9">
        <v>0</v>
      </c>
      <c r="Y687" s="8">
        <v>0</v>
      </c>
      <c r="Z687" s="9">
        <v>0</v>
      </c>
      <c r="AA687" s="8"/>
      <c r="AC687" s="8"/>
      <c r="AJ687" s="9">
        <f t="shared" si="115"/>
        <v>-1</v>
      </c>
      <c r="AK687" s="7">
        <v>5.9</v>
      </c>
      <c r="AO687" s="8"/>
      <c r="AQ687" s="31"/>
      <c r="AT687" s="31"/>
      <c r="AU687" s="21">
        <v>1995</v>
      </c>
      <c r="AV687" s="23">
        <f t="shared" si="118"/>
        <v>3.2999429000227671</v>
      </c>
      <c r="BB687" s="18"/>
      <c r="BD687" s="54"/>
      <c r="BF687" s="18"/>
      <c r="BH687" s="18"/>
      <c r="BJ687" s="18"/>
      <c r="BK687" s="18" t="s">
        <v>299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 s="18">
        <v>0</v>
      </c>
      <c r="BS687">
        <v>1</v>
      </c>
      <c r="BT687">
        <v>0</v>
      </c>
      <c r="BU687" s="18">
        <v>0</v>
      </c>
      <c r="BV687" t="s">
        <v>397</v>
      </c>
      <c r="BW687" t="s">
        <v>397</v>
      </c>
      <c r="CB687" s="18"/>
      <c r="CD687" s="18"/>
      <c r="CE687" s="18"/>
      <c r="CH687" s="18"/>
      <c r="CJ687" s="18"/>
      <c r="CU687" s="18"/>
      <c r="CV687" t="s">
        <v>397</v>
      </c>
      <c r="CW687" t="s">
        <v>397</v>
      </c>
      <c r="CX687" t="s">
        <v>397</v>
      </c>
      <c r="CY687" s="25" t="s">
        <v>397</v>
      </c>
    </row>
    <row r="688" spans="1:103" x14ac:dyDescent="0.25">
      <c r="A688">
        <v>690</v>
      </c>
      <c r="B688">
        <v>117</v>
      </c>
      <c r="C688" s="25" t="s">
        <v>300</v>
      </c>
      <c r="D688" s="12">
        <v>15</v>
      </c>
      <c r="E688" s="14"/>
      <c r="F688" s="7" t="str">
        <f t="shared" si="109"/>
        <v>X</v>
      </c>
      <c r="G688" s="7">
        <f t="shared" si="110"/>
        <v>15</v>
      </c>
      <c r="H688" s="16">
        <f t="shared" si="111"/>
        <v>15</v>
      </c>
      <c r="I688" s="11" t="str">
        <f t="shared" si="112"/>
        <v>X</v>
      </c>
      <c r="J688" s="39" t="str">
        <f t="shared" si="113"/>
        <v>X</v>
      </c>
      <c r="K688" s="39" t="str">
        <f t="shared" si="116"/>
        <v>X</v>
      </c>
      <c r="L688" s="39" t="str">
        <f t="shared" si="117"/>
        <v>X</v>
      </c>
      <c r="M688" s="39" t="str">
        <f t="shared" si="114"/>
        <v>X</v>
      </c>
      <c r="N688" s="42">
        <v>0</v>
      </c>
      <c r="O688" s="8">
        <v>1</v>
      </c>
      <c r="P688" s="9">
        <v>0</v>
      </c>
      <c r="Q688" s="9">
        <v>0</v>
      </c>
      <c r="R688" s="8">
        <v>0</v>
      </c>
      <c r="S688" s="9">
        <v>0</v>
      </c>
      <c r="T688" s="9">
        <v>0</v>
      </c>
      <c r="U688" s="8">
        <v>0</v>
      </c>
      <c r="V688" s="9">
        <v>0</v>
      </c>
      <c r="W688" s="9">
        <v>0</v>
      </c>
      <c r="X688" s="9">
        <v>0</v>
      </c>
      <c r="Y688" s="8">
        <v>0</v>
      </c>
      <c r="Z688" s="9">
        <v>0</v>
      </c>
      <c r="AA688" s="8"/>
      <c r="AC688" s="8"/>
      <c r="AJ688" s="9">
        <f t="shared" si="115"/>
        <v>-1</v>
      </c>
      <c r="AK688" s="7">
        <v>6.1</v>
      </c>
      <c r="AO688" s="8"/>
      <c r="AQ688" s="31"/>
      <c r="AT688" s="31"/>
      <c r="AU688" s="21">
        <v>1996</v>
      </c>
      <c r="AV688" s="23">
        <f t="shared" si="118"/>
        <v>3.3001605369513523</v>
      </c>
      <c r="BB688" s="18"/>
      <c r="BD688" s="54"/>
      <c r="BF688" s="18"/>
      <c r="BH688" s="18"/>
      <c r="BJ688" s="18"/>
      <c r="BK688" s="18" t="s">
        <v>299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 s="18">
        <v>0</v>
      </c>
      <c r="BS688">
        <v>1</v>
      </c>
      <c r="BT688">
        <v>0</v>
      </c>
      <c r="BU688" s="18">
        <v>0</v>
      </c>
      <c r="BV688" t="s">
        <v>397</v>
      </c>
      <c r="BW688" t="s">
        <v>397</v>
      </c>
      <c r="CB688" s="18"/>
      <c r="CD688" s="18"/>
      <c r="CE688" s="18"/>
      <c r="CH688" s="18"/>
      <c r="CJ688" s="18"/>
      <c r="CU688" s="18"/>
      <c r="CV688" t="s">
        <v>397</v>
      </c>
      <c r="CW688" t="s">
        <v>397</v>
      </c>
      <c r="CX688" t="s">
        <v>397</v>
      </c>
      <c r="CY688" s="25" t="s">
        <v>397</v>
      </c>
    </row>
    <row r="689" spans="1:103" x14ac:dyDescent="0.25">
      <c r="A689">
        <v>691</v>
      </c>
      <c r="B689">
        <v>117</v>
      </c>
      <c r="C689" s="25" t="s">
        <v>300</v>
      </c>
      <c r="D689" s="12">
        <v>16</v>
      </c>
      <c r="E689" s="14"/>
      <c r="F689" s="7" t="str">
        <f t="shared" si="109"/>
        <v>X</v>
      </c>
      <c r="G689" s="7">
        <f t="shared" si="110"/>
        <v>16</v>
      </c>
      <c r="H689" s="16">
        <f t="shared" si="111"/>
        <v>16</v>
      </c>
      <c r="I689" s="11" t="str">
        <f t="shared" si="112"/>
        <v>X</v>
      </c>
      <c r="J689" s="39" t="str">
        <f t="shared" si="113"/>
        <v>X</v>
      </c>
      <c r="K689" s="39" t="str">
        <f t="shared" si="116"/>
        <v>X</v>
      </c>
      <c r="L689" s="39" t="str">
        <f t="shared" si="117"/>
        <v>X</v>
      </c>
      <c r="M689" s="39" t="str">
        <f t="shared" si="114"/>
        <v>X</v>
      </c>
      <c r="N689" s="42">
        <v>0</v>
      </c>
      <c r="O689" s="8">
        <v>1</v>
      </c>
      <c r="P689" s="9">
        <v>0</v>
      </c>
      <c r="Q689" s="9">
        <v>0</v>
      </c>
      <c r="R689" s="8">
        <v>0</v>
      </c>
      <c r="S689" s="9">
        <v>0</v>
      </c>
      <c r="T689" s="9">
        <v>0</v>
      </c>
      <c r="U689" s="8">
        <v>0</v>
      </c>
      <c r="V689" s="9">
        <v>0</v>
      </c>
      <c r="W689" s="9">
        <v>0</v>
      </c>
      <c r="X689" s="9">
        <v>0</v>
      </c>
      <c r="Y689" s="8">
        <v>0</v>
      </c>
      <c r="Z689" s="9">
        <v>0</v>
      </c>
      <c r="AA689" s="8"/>
      <c r="AC689" s="8"/>
      <c r="AJ689" s="9">
        <f t="shared" si="115"/>
        <v>-1</v>
      </c>
      <c r="AK689" s="7">
        <v>6.3</v>
      </c>
      <c r="AO689" s="8"/>
      <c r="AQ689" s="31"/>
      <c r="AT689" s="31"/>
      <c r="AU689" s="21">
        <v>1997</v>
      </c>
      <c r="AV689" s="23">
        <f t="shared" si="118"/>
        <v>3.3003780648707024</v>
      </c>
      <c r="BB689" s="18"/>
      <c r="BD689" s="54"/>
      <c r="BF689" s="18"/>
      <c r="BH689" s="18"/>
      <c r="BJ689" s="18"/>
      <c r="BK689" s="18" t="s">
        <v>299</v>
      </c>
      <c r="BL689">
        <v>0</v>
      </c>
      <c r="BM689">
        <v>0</v>
      </c>
      <c r="BN689">
        <v>0</v>
      </c>
      <c r="BO689">
        <v>1</v>
      </c>
      <c r="BP689">
        <v>0</v>
      </c>
      <c r="BQ689">
        <v>0</v>
      </c>
      <c r="BR689" s="18">
        <v>0</v>
      </c>
      <c r="BS689">
        <v>1</v>
      </c>
      <c r="BT689">
        <v>0</v>
      </c>
      <c r="BU689" s="18">
        <v>0</v>
      </c>
      <c r="BV689" t="s">
        <v>397</v>
      </c>
      <c r="BW689" t="s">
        <v>397</v>
      </c>
      <c r="CB689" s="18"/>
      <c r="CD689" s="18"/>
      <c r="CE689" s="18"/>
      <c r="CH689" s="18"/>
      <c r="CJ689" s="18"/>
      <c r="CU689" s="18"/>
      <c r="CV689" t="s">
        <v>397</v>
      </c>
      <c r="CW689" t="s">
        <v>397</v>
      </c>
      <c r="CX689" t="s">
        <v>397</v>
      </c>
      <c r="CY689" s="25" t="s">
        <v>397</v>
      </c>
    </row>
    <row r="690" spans="1:103" x14ac:dyDescent="0.25">
      <c r="A690">
        <v>692</v>
      </c>
      <c r="B690">
        <v>117</v>
      </c>
      <c r="C690" s="25" t="s">
        <v>300</v>
      </c>
      <c r="D690" s="12">
        <v>16</v>
      </c>
      <c r="E690" s="14"/>
      <c r="F690" s="7" t="str">
        <f t="shared" si="109"/>
        <v>X</v>
      </c>
      <c r="G690" s="7">
        <f t="shared" si="110"/>
        <v>16</v>
      </c>
      <c r="H690" s="16">
        <f t="shared" si="111"/>
        <v>16</v>
      </c>
      <c r="I690" s="11" t="str">
        <f t="shared" si="112"/>
        <v>X</v>
      </c>
      <c r="J690" s="39" t="str">
        <f t="shared" si="113"/>
        <v>X</v>
      </c>
      <c r="K690" s="39" t="str">
        <f t="shared" si="116"/>
        <v>X</v>
      </c>
      <c r="L690" s="39" t="str">
        <f t="shared" si="117"/>
        <v>X</v>
      </c>
      <c r="M690" s="39" t="str">
        <f t="shared" si="114"/>
        <v>X</v>
      </c>
      <c r="N690" s="42">
        <v>0</v>
      </c>
      <c r="O690" s="8">
        <v>1</v>
      </c>
      <c r="P690" s="9">
        <v>0</v>
      </c>
      <c r="Q690" s="9">
        <v>0</v>
      </c>
      <c r="R690" s="8">
        <v>0</v>
      </c>
      <c r="S690" s="9">
        <v>0</v>
      </c>
      <c r="T690" s="9">
        <v>0</v>
      </c>
      <c r="U690" s="8">
        <v>0</v>
      </c>
      <c r="V690" s="9">
        <v>0</v>
      </c>
      <c r="W690" s="9">
        <v>0</v>
      </c>
      <c r="X690" s="9">
        <v>0</v>
      </c>
      <c r="Y690" s="8">
        <v>0</v>
      </c>
      <c r="Z690" s="9">
        <v>0</v>
      </c>
      <c r="AA690" s="8"/>
      <c r="AC690" s="8"/>
      <c r="AJ690" s="9">
        <f t="shared" si="115"/>
        <v>-1</v>
      </c>
      <c r="AK690" s="7">
        <v>6.5</v>
      </c>
      <c r="AO690" s="8"/>
      <c r="AQ690" s="31"/>
      <c r="AT690" s="31"/>
      <c r="AU690" s="21">
        <v>1998</v>
      </c>
      <c r="AV690" s="23">
        <f t="shared" si="118"/>
        <v>3.3005954838899636</v>
      </c>
      <c r="BB690" s="18"/>
      <c r="BD690" s="54"/>
      <c r="BF690" s="18"/>
      <c r="BH690" s="18"/>
      <c r="BJ690" s="18"/>
      <c r="BK690" s="18" t="s">
        <v>299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 s="18">
        <v>0</v>
      </c>
      <c r="BS690">
        <v>1</v>
      </c>
      <c r="BT690">
        <v>0</v>
      </c>
      <c r="BU690" s="18">
        <v>0</v>
      </c>
      <c r="BV690" t="s">
        <v>397</v>
      </c>
      <c r="BW690" t="s">
        <v>397</v>
      </c>
      <c r="CB690" s="18"/>
      <c r="CD690" s="18"/>
      <c r="CE690" s="18"/>
      <c r="CH690" s="18"/>
      <c r="CJ690" s="18"/>
      <c r="CU690" s="18"/>
      <c r="CV690" t="s">
        <v>397</v>
      </c>
      <c r="CW690" t="s">
        <v>397</v>
      </c>
      <c r="CX690" t="s">
        <v>397</v>
      </c>
      <c r="CY690" s="25" t="s">
        <v>397</v>
      </c>
    </row>
    <row r="691" spans="1:103" x14ac:dyDescent="0.25">
      <c r="A691">
        <v>693</v>
      </c>
      <c r="B691">
        <v>117</v>
      </c>
      <c r="C691" s="25" t="s">
        <v>300</v>
      </c>
      <c r="D691" s="12">
        <v>17</v>
      </c>
      <c r="E691" s="14"/>
      <c r="F691" s="7" t="str">
        <f t="shared" si="109"/>
        <v>X</v>
      </c>
      <c r="G691" s="7">
        <f t="shared" si="110"/>
        <v>17</v>
      </c>
      <c r="H691" s="16">
        <f t="shared" si="111"/>
        <v>17</v>
      </c>
      <c r="I691" s="11" t="str">
        <f t="shared" si="112"/>
        <v>X</v>
      </c>
      <c r="J691" s="39" t="str">
        <f t="shared" si="113"/>
        <v>X</v>
      </c>
      <c r="K691" s="39" t="str">
        <f t="shared" si="116"/>
        <v>X</v>
      </c>
      <c r="L691" s="39" t="str">
        <f t="shared" si="117"/>
        <v>X</v>
      </c>
      <c r="M691" s="39" t="str">
        <f t="shared" si="114"/>
        <v>X</v>
      </c>
      <c r="N691" s="42">
        <v>0</v>
      </c>
      <c r="O691" s="8">
        <v>1</v>
      </c>
      <c r="P691" s="9">
        <v>0</v>
      </c>
      <c r="Q691" s="9">
        <v>0</v>
      </c>
      <c r="R691" s="8">
        <v>0</v>
      </c>
      <c r="S691" s="9">
        <v>0</v>
      </c>
      <c r="T691" s="9">
        <v>0</v>
      </c>
      <c r="U691" s="8">
        <v>0</v>
      </c>
      <c r="V691" s="9">
        <v>0</v>
      </c>
      <c r="W691" s="9">
        <v>0</v>
      </c>
      <c r="X691" s="9">
        <v>0</v>
      </c>
      <c r="Y691" s="8">
        <v>0</v>
      </c>
      <c r="Z691" s="9">
        <v>0</v>
      </c>
      <c r="AA691" s="8"/>
      <c r="AC691" s="8"/>
      <c r="AJ691" s="9">
        <f t="shared" si="115"/>
        <v>-1</v>
      </c>
      <c r="AK691" s="7">
        <v>9.1</v>
      </c>
      <c r="AO691" s="8"/>
      <c r="AQ691" s="31"/>
      <c r="AT691" s="31"/>
      <c r="AU691" s="21">
        <v>1999</v>
      </c>
      <c r="AV691" s="23">
        <f t="shared" si="118"/>
        <v>3.3008127941181171</v>
      </c>
      <c r="BB691" s="18"/>
      <c r="BD691" s="54"/>
      <c r="BF691" s="18"/>
      <c r="BH691" s="18"/>
      <c r="BJ691" s="18"/>
      <c r="BK691" s="18" t="s">
        <v>299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 s="18">
        <v>0</v>
      </c>
      <c r="BS691">
        <v>1</v>
      </c>
      <c r="BT691">
        <v>0</v>
      </c>
      <c r="BU691" s="18">
        <v>0</v>
      </c>
      <c r="BV691" t="s">
        <v>397</v>
      </c>
      <c r="BW691" t="s">
        <v>397</v>
      </c>
      <c r="CB691" s="18"/>
      <c r="CD691" s="18"/>
      <c r="CE691" s="18"/>
      <c r="CH691" s="18"/>
      <c r="CJ691" s="18"/>
      <c r="CU691" s="18"/>
      <c r="CV691" t="s">
        <v>397</v>
      </c>
      <c r="CW691" t="s">
        <v>397</v>
      </c>
      <c r="CX691" t="s">
        <v>397</v>
      </c>
      <c r="CY691" s="25" t="s">
        <v>397</v>
      </c>
    </row>
    <row r="692" spans="1:103" x14ac:dyDescent="0.25">
      <c r="A692">
        <v>694</v>
      </c>
      <c r="B692">
        <v>117</v>
      </c>
      <c r="C692" s="25" t="s">
        <v>300</v>
      </c>
      <c r="D692" s="12">
        <v>15</v>
      </c>
      <c r="E692" s="14"/>
      <c r="F692" s="7" t="str">
        <f t="shared" si="109"/>
        <v>X</v>
      </c>
      <c r="G692" s="7">
        <f t="shared" si="110"/>
        <v>15</v>
      </c>
      <c r="H692" s="16">
        <f t="shared" si="111"/>
        <v>15</v>
      </c>
      <c r="I692" s="11" t="str">
        <f t="shared" si="112"/>
        <v>X</v>
      </c>
      <c r="J692" s="39" t="str">
        <f t="shared" si="113"/>
        <v>X</v>
      </c>
      <c r="K692" s="39" t="str">
        <f t="shared" si="116"/>
        <v>X</v>
      </c>
      <c r="L692" s="39" t="str">
        <f t="shared" si="117"/>
        <v>X</v>
      </c>
      <c r="M692" s="39" t="str">
        <f t="shared" si="114"/>
        <v>X</v>
      </c>
      <c r="N692" s="42">
        <v>0</v>
      </c>
      <c r="O692" s="8">
        <v>1</v>
      </c>
      <c r="P692" s="9">
        <v>0</v>
      </c>
      <c r="Q692" s="9">
        <v>0</v>
      </c>
      <c r="R692" s="8">
        <v>0</v>
      </c>
      <c r="S692" s="9">
        <v>0</v>
      </c>
      <c r="T692" s="9">
        <v>0</v>
      </c>
      <c r="U692" s="8">
        <v>0</v>
      </c>
      <c r="V692" s="9">
        <v>0</v>
      </c>
      <c r="W692" s="9">
        <v>0</v>
      </c>
      <c r="X692" s="9">
        <v>0</v>
      </c>
      <c r="Y692" s="8">
        <v>0</v>
      </c>
      <c r="Z692" s="9">
        <v>0</v>
      </c>
      <c r="AA692" s="8"/>
      <c r="AC692" s="8"/>
      <c r="AJ692" s="9">
        <f t="shared" si="115"/>
        <v>-1</v>
      </c>
      <c r="AK692" s="7">
        <v>6.7</v>
      </c>
      <c r="AO692" s="8"/>
      <c r="AQ692" s="31"/>
      <c r="AT692" s="31"/>
      <c r="AU692" s="21">
        <v>2000</v>
      </c>
      <c r="AV692" s="23">
        <f t="shared" si="118"/>
        <v>3.3010299956639813</v>
      </c>
      <c r="BB692" s="18"/>
      <c r="BD692" s="54"/>
      <c r="BF692" s="18"/>
      <c r="BH692" s="18"/>
      <c r="BJ692" s="18"/>
      <c r="BK692" s="18" t="s">
        <v>299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 s="18">
        <v>0</v>
      </c>
      <c r="BS692">
        <v>1</v>
      </c>
      <c r="BT692">
        <v>0</v>
      </c>
      <c r="BU692" s="18">
        <v>0</v>
      </c>
      <c r="BV692" t="s">
        <v>397</v>
      </c>
      <c r="BW692" t="s">
        <v>397</v>
      </c>
      <c r="CB692" s="18"/>
      <c r="CD692" s="18"/>
      <c r="CE692" s="18"/>
      <c r="CH692" s="18"/>
      <c r="CJ692" s="18"/>
      <c r="CU692" s="18"/>
      <c r="CV692" t="s">
        <v>397</v>
      </c>
      <c r="CW692" t="s">
        <v>397</v>
      </c>
      <c r="CX692" t="s">
        <v>397</v>
      </c>
      <c r="CY692" s="25" t="s">
        <v>397</v>
      </c>
    </row>
    <row r="693" spans="1:103" x14ac:dyDescent="0.25">
      <c r="A693">
        <v>695</v>
      </c>
      <c r="B693">
        <v>117</v>
      </c>
      <c r="C693" s="25" t="s">
        <v>300</v>
      </c>
      <c r="D693" s="12">
        <v>15</v>
      </c>
      <c r="E693" s="14"/>
      <c r="F693" s="7" t="str">
        <f t="shared" si="109"/>
        <v>X</v>
      </c>
      <c r="G693" s="7">
        <f t="shared" si="110"/>
        <v>15</v>
      </c>
      <c r="H693" s="16">
        <f t="shared" si="111"/>
        <v>15</v>
      </c>
      <c r="I693" s="11" t="str">
        <f t="shared" si="112"/>
        <v>X</v>
      </c>
      <c r="J693" s="39" t="str">
        <f t="shared" si="113"/>
        <v>X</v>
      </c>
      <c r="K693" s="39" t="str">
        <f t="shared" si="116"/>
        <v>X</v>
      </c>
      <c r="L693" s="39" t="str">
        <f t="shared" si="117"/>
        <v>X</v>
      </c>
      <c r="M693" s="39" t="str">
        <f t="shared" si="114"/>
        <v>X</v>
      </c>
      <c r="N693" s="42">
        <v>0</v>
      </c>
      <c r="O693" s="8">
        <v>1</v>
      </c>
      <c r="P693" s="9">
        <v>0</v>
      </c>
      <c r="Q693" s="9">
        <v>0</v>
      </c>
      <c r="R693" s="8">
        <v>0</v>
      </c>
      <c r="S693" s="9">
        <v>0</v>
      </c>
      <c r="T693" s="9">
        <v>0</v>
      </c>
      <c r="U693" s="8">
        <v>0</v>
      </c>
      <c r="V693" s="9">
        <v>0</v>
      </c>
      <c r="W693" s="9">
        <v>0</v>
      </c>
      <c r="X693" s="9">
        <v>0</v>
      </c>
      <c r="Y693" s="8">
        <v>0</v>
      </c>
      <c r="Z693" s="9">
        <v>0</v>
      </c>
      <c r="AA693" s="8"/>
      <c r="AC693" s="8"/>
      <c r="AJ693" s="9">
        <f t="shared" si="115"/>
        <v>-1</v>
      </c>
      <c r="AK693" s="7">
        <v>6.9</v>
      </c>
      <c r="AO693" s="8"/>
      <c r="AQ693" s="31"/>
      <c r="AT693" s="31"/>
      <c r="AU693" s="21">
        <v>2001</v>
      </c>
      <c r="AV693" s="23">
        <f t="shared" si="118"/>
        <v>3.3012470886362113</v>
      </c>
      <c r="BB693" s="18"/>
      <c r="BD693" s="54"/>
      <c r="BF693" s="18"/>
      <c r="BH693" s="18"/>
      <c r="BJ693" s="18"/>
      <c r="BK693" s="18" t="s">
        <v>299</v>
      </c>
      <c r="BL693">
        <v>0</v>
      </c>
      <c r="BM693">
        <v>0</v>
      </c>
      <c r="BN693">
        <v>0</v>
      </c>
      <c r="BO693">
        <v>1</v>
      </c>
      <c r="BP693">
        <v>0</v>
      </c>
      <c r="BQ693">
        <v>0</v>
      </c>
      <c r="BR693" s="18">
        <v>0</v>
      </c>
      <c r="BS693">
        <v>1</v>
      </c>
      <c r="BT693">
        <v>0</v>
      </c>
      <c r="BU693" s="18">
        <v>0</v>
      </c>
      <c r="BV693" t="s">
        <v>397</v>
      </c>
      <c r="BW693" t="s">
        <v>397</v>
      </c>
      <c r="CB693" s="18"/>
      <c r="CD693" s="18"/>
      <c r="CE693" s="18"/>
      <c r="CH693" s="18"/>
      <c r="CJ693" s="18"/>
      <c r="CU693" s="18"/>
      <c r="CV693" t="s">
        <v>397</v>
      </c>
      <c r="CW693" t="s">
        <v>397</v>
      </c>
      <c r="CX693" t="s">
        <v>397</v>
      </c>
      <c r="CY693" s="25" t="s">
        <v>397</v>
      </c>
    </row>
    <row r="694" spans="1:103" x14ac:dyDescent="0.25">
      <c r="A694">
        <v>696</v>
      </c>
      <c r="B694">
        <v>117</v>
      </c>
      <c r="C694" s="25" t="s">
        <v>300</v>
      </c>
      <c r="D694" s="12">
        <v>17</v>
      </c>
      <c r="E694" s="14"/>
      <c r="F694" s="7" t="str">
        <f t="shared" si="109"/>
        <v>X</v>
      </c>
      <c r="G694" s="7">
        <f t="shared" si="110"/>
        <v>17</v>
      </c>
      <c r="H694" s="16">
        <f t="shared" si="111"/>
        <v>17</v>
      </c>
      <c r="I694" s="11" t="str">
        <f t="shared" si="112"/>
        <v>X</v>
      </c>
      <c r="J694" s="39" t="str">
        <f t="shared" si="113"/>
        <v>X</v>
      </c>
      <c r="K694" s="39" t="str">
        <f t="shared" si="116"/>
        <v>X</v>
      </c>
      <c r="L694" s="39" t="str">
        <f t="shared" si="117"/>
        <v>X</v>
      </c>
      <c r="M694" s="39" t="str">
        <f t="shared" si="114"/>
        <v>X</v>
      </c>
      <c r="N694" s="42">
        <v>0</v>
      </c>
      <c r="O694" s="8">
        <v>1</v>
      </c>
      <c r="P694" s="9">
        <v>0</v>
      </c>
      <c r="Q694" s="9">
        <v>0</v>
      </c>
      <c r="R694" s="8">
        <v>0</v>
      </c>
      <c r="S694" s="9">
        <v>0</v>
      </c>
      <c r="T694" s="9">
        <v>0</v>
      </c>
      <c r="U694" s="8">
        <v>0</v>
      </c>
      <c r="V694" s="9">
        <v>0</v>
      </c>
      <c r="W694" s="9">
        <v>0</v>
      </c>
      <c r="X694" s="9">
        <v>0</v>
      </c>
      <c r="Y694" s="8">
        <v>0</v>
      </c>
      <c r="Z694" s="9">
        <v>0</v>
      </c>
      <c r="AA694" s="8"/>
      <c r="AC694" s="8"/>
      <c r="AJ694" s="9">
        <f t="shared" si="115"/>
        <v>-1</v>
      </c>
      <c r="AK694" s="7">
        <v>7.2</v>
      </c>
      <c r="AO694" s="8"/>
      <c r="AQ694" s="31"/>
      <c r="AT694" s="31"/>
      <c r="AU694" s="21">
        <v>2002</v>
      </c>
      <c r="AV694" s="23">
        <f t="shared" si="118"/>
        <v>3.3014640731433</v>
      </c>
      <c r="BB694" s="18"/>
      <c r="BD694" s="54"/>
      <c r="BF694" s="18"/>
      <c r="BH694" s="18"/>
      <c r="BJ694" s="18"/>
      <c r="BK694" s="18" t="s">
        <v>299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 s="18">
        <v>0</v>
      </c>
      <c r="BS694">
        <v>1</v>
      </c>
      <c r="BT694">
        <v>0</v>
      </c>
      <c r="BU694" s="18">
        <v>0</v>
      </c>
      <c r="BV694" t="s">
        <v>397</v>
      </c>
      <c r="BW694" t="s">
        <v>397</v>
      </c>
      <c r="CB694" s="18"/>
      <c r="CD694" s="18"/>
      <c r="CE694" s="18"/>
      <c r="CH694" s="18"/>
      <c r="CJ694" s="18"/>
      <c r="CU694" s="18"/>
      <c r="CV694" t="s">
        <v>397</v>
      </c>
      <c r="CW694" t="s">
        <v>397</v>
      </c>
      <c r="CX694" t="s">
        <v>397</v>
      </c>
      <c r="CY694" s="25" t="s">
        <v>397</v>
      </c>
    </row>
    <row r="695" spans="1:103" x14ac:dyDescent="0.25">
      <c r="A695">
        <v>697</v>
      </c>
      <c r="B695">
        <v>117</v>
      </c>
      <c r="C695" s="25" t="s">
        <v>300</v>
      </c>
      <c r="D695" s="12">
        <v>17</v>
      </c>
      <c r="E695" s="14"/>
      <c r="F695" s="7" t="str">
        <f t="shared" si="109"/>
        <v>X</v>
      </c>
      <c r="G695" s="7">
        <f t="shared" si="110"/>
        <v>17</v>
      </c>
      <c r="H695" s="16">
        <f t="shared" si="111"/>
        <v>17</v>
      </c>
      <c r="I695" s="11" t="str">
        <f t="shared" si="112"/>
        <v>X</v>
      </c>
      <c r="J695" s="39" t="str">
        <f t="shared" si="113"/>
        <v>X</v>
      </c>
      <c r="K695" s="39" t="str">
        <f t="shared" si="116"/>
        <v>X</v>
      </c>
      <c r="L695" s="39" t="str">
        <f t="shared" si="117"/>
        <v>X</v>
      </c>
      <c r="M695" s="39" t="str">
        <f t="shared" si="114"/>
        <v>X</v>
      </c>
      <c r="N695" s="42">
        <v>0</v>
      </c>
      <c r="O695" s="8">
        <v>0</v>
      </c>
      <c r="P695" s="9">
        <v>1</v>
      </c>
      <c r="Q695" s="9">
        <v>0</v>
      </c>
      <c r="R695" s="8">
        <v>0</v>
      </c>
      <c r="S695" s="9">
        <v>0</v>
      </c>
      <c r="T695" s="9">
        <v>0</v>
      </c>
      <c r="U695" s="8">
        <v>0</v>
      </c>
      <c r="V695" s="9">
        <v>0</v>
      </c>
      <c r="W695" s="9">
        <v>0</v>
      </c>
      <c r="X695" s="9">
        <v>0</v>
      </c>
      <c r="Y695" s="8">
        <v>0</v>
      </c>
      <c r="Z695" s="9">
        <v>0</v>
      </c>
      <c r="AA695" s="8"/>
      <c r="AC695" s="8"/>
      <c r="AJ695" s="9">
        <f t="shared" si="115"/>
        <v>-1</v>
      </c>
      <c r="AK695" s="7">
        <v>5.5</v>
      </c>
      <c r="AO695" s="8"/>
      <c r="AQ695" s="31"/>
      <c r="AT695" s="31"/>
      <c r="AU695" s="21">
        <v>1992</v>
      </c>
      <c r="AV695" s="23">
        <f t="shared" si="118"/>
        <v>3.2992893340876801</v>
      </c>
      <c r="BB695" s="18"/>
      <c r="BD695" s="54"/>
      <c r="BF695" s="18"/>
      <c r="BH695" s="18"/>
      <c r="BJ695" s="18"/>
      <c r="BK695" s="18" t="s">
        <v>299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 s="18">
        <v>0</v>
      </c>
      <c r="BS695">
        <v>1</v>
      </c>
      <c r="BT695">
        <v>0</v>
      </c>
      <c r="BU695" s="18">
        <v>0</v>
      </c>
      <c r="BV695" t="s">
        <v>397</v>
      </c>
      <c r="BW695" t="s">
        <v>397</v>
      </c>
      <c r="CB695" s="18"/>
      <c r="CD695" s="18"/>
      <c r="CE695" s="18"/>
      <c r="CH695" s="18"/>
      <c r="CJ695" s="18"/>
      <c r="CU695" s="18"/>
      <c r="CV695" t="s">
        <v>397</v>
      </c>
      <c r="CW695" t="s">
        <v>397</v>
      </c>
      <c r="CX695" t="s">
        <v>397</v>
      </c>
      <c r="CY695" s="25" t="s">
        <v>397</v>
      </c>
    </row>
    <row r="696" spans="1:103" x14ac:dyDescent="0.25">
      <c r="A696">
        <v>698</v>
      </c>
      <c r="B696">
        <v>117</v>
      </c>
      <c r="C696" s="25" t="s">
        <v>300</v>
      </c>
      <c r="D696" s="12">
        <v>16</v>
      </c>
      <c r="E696" s="14"/>
      <c r="F696" s="7" t="str">
        <f t="shared" si="109"/>
        <v>X</v>
      </c>
      <c r="G696" s="7">
        <f t="shared" si="110"/>
        <v>16</v>
      </c>
      <c r="H696" s="16">
        <f t="shared" si="111"/>
        <v>16</v>
      </c>
      <c r="I696" s="11" t="str">
        <f t="shared" si="112"/>
        <v>X</v>
      </c>
      <c r="J696" s="39" t="str">
        <f t="shared" si="113"/>
        <v>X</v>
      </c>
      <c r="K696" s="39" t="str">
        <f t="shared" si="116"/>
        <v>X</v>
      </c>
      <c r="L696" s="39" t="str">
        <f t="shared" si="117"/>
        <v>X</v>
      </c>
      <c r="M696" s="39" t="str">
        <f t="shared" si="114"/>
        <v>X</v>
      </c>
      <c r="N696" s="42">
        <v>0</v>
      </c>
      <c r="O696" s="8">
        <v>0</v>
      </c>
      <c r="P696" s="9">
        <v>1</v>
      </c>
      <c r="Q696" s="9">
        <v>0</v>
      </c>
      <c r="R696" s="8">
        <v>0</v>
      </c>
      <c r="S696" s="9">
        <v>0</v>
      </c>
      <c r="T696" s="9">
        <v>0</v>
      </c>
      <c r="U696" s="8">
        <v>0</v>
      </c>
      <c r="V696" s="9">
        <v>0</v>
      </c>
      <c r="W696" s="9">
        <v>0</v>
      </c>
      <c r="X696" s="9">
        <v>0</v>
      </c>
      <c r="Y696" s="8">
        <v>0</v>
      </c>
      <c r="Z696" s="9">
        <v>0</v>
      </c>
      <c r="AA696" s="8"/>
      <c r="AC696" s="8"/>
      <c r="AJ696" s="9">
        <f t="shared" si="115"/>
        <v>-1</v>
      </c>
      <c r="AK696" s="7">
        <v>5.9</v>
      </c>
      <c r="AO696" s="8"/>
      <c r="AQ696" s="31"/>
      <c r="AT696" s="31"/>
      <c r="AU696" s="21">
        <v>1995</v>
      </c>
      <c r="AV696" s="23">
        <f t="shared" si="118"/>
        <v>3.2999429000227671</v>
      </c>
      <c r="BB696" s="18"/>
      <c r="BD696" s="54"/>
      <c r="BF696" s="18"/>
      <c r="BH696" s="18"/>
      <c r="BJ696" s="18"/>
      <c r="BK696" s="18" t="s">
        <v>299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 s="18">
        <v>0</v>
      </c>
      <c r="BS696">
        <v>1</v>
      </c>
      <c r="BT696">
        <v>0</v>
      </c>
      <c r="BU696" s="18">
        <v>0</v>
      </c>
      <c r="BV696" t="s">
        <v>397</v>
      </c>
      <c r="BW696" t="s">
        <v>397</v>
      </c>
      <c r="CB696" s="18"/>
      <c r="CD696" s="18"/>
      <c r="CE696" s="18"/>
      <c r="CH696" s="18"/>
      <c r="CJ696" s="18"/>
      <c r="CU696" s="18"/>
      <c r="CV696" t="s">
        <v>397</v>
      </c>
      <c r="CW696" t="s">
        <v>397</v>
      </c>
      <c r="CX696" t="s">
        <v>397</v>
      </c>
      <c r="CY696" s="25" t="s">
        <v>397</v>
      </c>
    </row>
    <row r="697" spans="1:103" x14ac:dyDescent="0.25">
      <c r="A697">
        <v>699</v>
      </c>
      <c r="B697">
        <v>117</v>
      </c>
      <c r="C697" s="25" t="s">
        <v>300</v>
      </c>
      <c r="D697" s="12">
        <v>14</v>
      </c>
      <c r="E697" s="14"/>
      <c r="F697" s="7" t="str">
        <f t="shared" si="109"/>
        <v>X</v>
      </c>
      <c r="G697" s="7">
        <f t="shared" si="110"/>
        <v>14</v>
      </c>
      <c r="H697" s="16">
        <f t="shared" si="111"/>
        <v>14</v>
      </c>
      <c r="I697" s="11" t="str">
        <f t="shared" si="112"/>
        <v>X</v>
      </c>
      <c r="J697" s="39" t="str">
        <f t="shared" si="113"/>
        <v>X</v>
      </c>
      <c r="K697" s="39" t="str">
        <f t="shared" si="116"/>
        <v>X</v>
      </c>
      <c r="L697" s="39" t="str">
        <f t="shared" si="117"/>
        <v>X</v>
      </c>
      <c r="M697" s="39" t="str">
        <f t="shared" si="114"/>
        <v>X</v>
      </c>
      <c r="N697" s="42">
        <v>0</v>
      </c>
      <c r="O697" s="8">
        <v>0</v>
      </c>
      <c r="P697" s="9">
        <v>1</v>
      </c>
      <c r="Q697" s="9">
        <v>0</v>
      </c>
      <c r="R697" s="8">
        <v>0</v>
      </c>
      <c r="S697" s="9">
        <v>0</v>
      </c>
      <c r="T697" s="9">
        <v>0</v>
      </c>
      <c r="U697" s="8">
        <v>0</v>
      </c>
      <c r="V697" s="9">
        <v>0</v>
      </c>
      <c r="W697" s="9">
        <v>0</v>
      </c>
      <c r="X697" s="9">
        <v>0</v>
      </c>
      <c r="Y697" s="8">
        <v>0</v>
      </c>
      <c r="Z697" s="9">
        <v>0</v>
      </c>
      <c r="AA697" s="8"/>
      <c r="AC697" s="8"/>
      <c r="AJ697" s="9">
        <f t="shared" si="115"/>
        <v>-1</v>
      </c>
      <c r="AK697" s="7">
        <v>6.1</v>
      </c>
      <c r="AO697" s="8"/>
      <c r="AQ697" s="31"/>
      <c r="AT697" s="31"/>
      <c r="AU697" s="21">
        <v>1996</v>
      </c>
      <c r="AV697" s="23">
        <f t="shared" si="118"/>
        <v>3.3001605369513523</v>
      </c>
      <c r="BB697" s="18"/>
      <c r="BD697" s="54"/>
      <c r="BF697" s="18"/>
      <c r="BH697" s="18"/>
      <c r="BJ697" s="18"/>
      <c r="BK697" s="18" t="s">
        <v>299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 s="18">
        <v>0</v>
      </c>
      <c r="BS697">
        <v>1</v>
      </c>
      <c r="BT697">
        <v>0</v>
      </c>
      <c r="BU697" s="18">
        <v>0</v>
      </c>
      <c r="BV697" t="s">
        <v>397</v>
      </c>
      <c r="BW697" t="s">
        <v>397</v>
      </c>
      <c r="CB697" s="18"/>
      <c r="CD697" s="18"/>
      <c r="CE697" s="18"/>
      <c r="CH697" s="18"/>
      <c r="CJ697" s="18"/>
      <c r="CU697" s="18"/>
      <c r="CV697" t="s">
        <v>397</v>
      </c>
      <c r="CW697" t="s">
        <v>397</v>
      </c>
      <c r="CX697" t="s">
        <v>397</v>
      </c>
      <c r="CY697" s="25" t="s">
        <v>397</v>
      </c>
    </row>
    <row r="698" spans="1:103" x14ac:dyDescent="0.25">
      <c r="A698">
        <v>700</v>
      </c>
      <c r="B698">
        <v>117</v>
      </c>
      <c r="C698" s="25" t="s">
        <v>300</v>
      </c>
      <c r="D698" s="12">
        <v>18</v>
      </c>
      <c r="E698" s="14"/>
      <c r="F698" s="7" t="str">
        <f t="shared" si="109"/>
        <v>X</v>
      </c>
      <c r="G698" s="7">
        <f t="shared" si="110"/>
        <v>18</v>
      </c>
      <c r="H698" s="16">
        <f t="shared" si="111"/>
        <v>18</v>
      </c>
      <c r="I698" s="11" t="str">
        <f t="shared" si="112"/>
        <v>X</v>
      </c>
      <c r="J698" s="39" t="str">
        <f t="shared" si="113"/>
        <v>X</v>
      </c>
      <c r="K698" s="39" t="str">
        <f t="shared" si="116"/>
        <v>X</v>
      </c>
      <c r="L698" s="39" t="str">
        <f t="shared" si="117"/>
        <v>X</v>
      </c>
      <c r="M698" s="39" t="str">
        <f t="shared" si="114"/>
        <v>X</v>
      </c>
      <c r="N698" s="42">
        <v>0</v>
      </c>
      <c r="O698" s="8">
        <v>0</v>
      </c>
      <c r="P698" s="9">
        <v>1</v>
      </c>
      <c r="Q698" s="9">
        <v>0</v>
      </c>
      <c r="R698" s="8">
        <v>0</v>
      </c>
      <c r="S698" s="9">
        <v>0</v>
      </c>
      <c r="T698" s="9">
        <v>0</v>
      </c>
      <c r="U698" s="8">
        <v>0</v>
      </c>
      <c r="V698" s="9">
        <v>0</v>
      </c>
      <c r="W698" s="9">
        <v>0</v>
      </c>
      <c r="X698" s="9">
        <v>0</v>
      </c>
      <c r="Y698" s="8">
        <v>0</v>
      </c>
      <c r="Z698" s="9">
        <v>0</v>
      </c>
      <c r="AA698" s="8"/>
      <c r="AC698" s="8"/>
      <c r="AJ698" s="9">
        <f t="shared" si="115"/>
        <v>-1</v>
      </c>
      <c r="AK698" s="7">
        <v>6.3</v>
      </c>
      <c r="AO698" s="8"/>
      <c r="AQ698" s="31"/>
      <c r="AT698" s="31"/>
      <c r="AU698" s="21">
        <v>1997</v>
      </c>
      <c r="AV698" s="23">
        <f t="shared" si="118"/>
        <v>3.3003780648707024</v>
      </c>
      <c r="BB698" s="18"/>
      <c r="BD698" s="54"/>
      <c r="BF698" s="18"/>
      <c r="BH698" s="18"/>
      <c r="BJ698" s="18"/>
      <c r="BK698" s="18" t="s">
        <v>299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 s="18">
        <v>0</v>
      </c>
      <c r="BS698">
        <v>1</v>
      </c>
      <c r="BT698">
        <v>0</v>
      </c>
      <c r="BU698" s="18">
        <v>0</v>
      </c>
      <c r="BV698" t="s">
        <v>397</v>
      </c>
      <c r="BW698" t="s">
        <v>397</v>
      </c>
      <c r="CB698" s="18"/>
      <c r="CD698" s="18"/>
      <c r="CE698" s="18"/>
      <c r="CH698" s="18"/>
      <c r="CJ698" s="18"/>
      <c r="CU698" s="18"/>
      <c r="CV698" t="s">
        <v>397</v>
      </c>
      <c r="CW698" t="s">
        <v>397</v>
      </c>
      <c r="CX698" t="s">
        <v>397</v>
      </c>
      <c r="CY698" s="25" t="s">
        <v>397</v>
      </c>
    </row>
    <row r="699" spans="1:103" x14ac:dyDescent="0.25">
      <c r="A699">
        <v>701</v>
      </c>
      <c r="B699">
        <v>117</v>
      </c>
      <c r="C699" s="25" t="s">
        <v>300</v>
      </c>
      <c r="D699" s="12">
        <v>18</v>
      </c>
      <c r="E699" s="14"/>
      <c r="F699" s="7" t="str">
        <f t="shared" si="109"/>
        <v>X</v>
      </c>
      <c r="G699" s="7">
        <f t="shared" si="110"/>
        <v>18</v>
      </c>
      <c r="H699" s="16">
        <f t="shared" si="111"/>
        <v>18</v>
      </c>
      <c r="I699" s="11" t="str">
        <f t="shared" si="112"/>
        <v>X</v>
      </c>
      <c r="J699" s="39" t="str">
        <f t="shared" si="113"/>
        <v>X</v>
      </c>
      <c r="K699" s="39" t="str">
        <f t="shared" si="116"/>
        <v>X</v>
      </c>
      <c r="L699" s="39" t="str">
        <f t="shared" si="117"/>
        <v>X</v>
      </c>
      <c r="M699" s="39" t="str">
        <f t="shared" si="114"/>
        <v>X</v>
      </c>
      <c r="N699" s="42">
        <v>0</v>
      </c>
      <c r="O699" s="8">
        <v>0</v>
      </c>
      <c r="P699" s="9">
        <v>1</v>
      </c>
      <c r="Q699" s="9">
        <v>0</v>
      </c>
      <c r="R699" s="8">
        <v>0</v>
      </c>
      <c r="S699" s="9">
        <v>0</v>
      </c>
      <c r="T699" s="9">
        <v>0</v>
      </c>
      <c r="U699" s="8">
        <v>0</v>
      </c>
      <c r="V699" s="9">
        <v>0</v>
      </c>
      <c r="W699" s="9">
        <v>0</v>
      </c>
      <c r="X699" s="9">
        <v>0</v>
      </c>
      <c r="Y699" s="8">
        <v>0</v>
      </c>
      <c r="Z699" s="9">
        <v>0</v>
      </c>
      <c r="AA699" s="8"/>
      <c r="AC699" s="8"/>
      <c r="AJ699" s="9">
        <f t="shared" si="115"/>
        <v>-1</v>
      </c>
      <c r="AK699" s="7">
        <v>6.5</v>
      </c>
      <c r="AO699" s="8"/>
      <c r="AQ699" s="31"/>
      <c r="AT699" s="31"/>
      <c r="AU699" s="21">
        <v>1998</v>
      </c>
      <c r="AV699" s="23">
        <f t="shared" si="118"/>
        <v>3.3005954838899636</v>
      </c>
      <c r="BB699" s="18"/>
      <c r="BD699" s="54"/>
      <c r="BF699" s="18"/>
      <c r="BH699" s="18"/>
      <c r="BJ699" s="18"/>
      <c r="BK699" s="18" t="s">
        <v>299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 s="18">
        <v>0</v>
      </c>
      <c r="BS699">
        <v>1</v>
      </c>
      <c r="BT699">
        <v>0</v>
      </c>
      <c r="BU699" s="18">
        <v>0</v>
      </c>
      <c r="BV699" t="s">
        <v>397</v>
      </c>
      <c r="BW699" t="s">
        <v>397</v>
      </c>
      <c r="CB699" s="18"/>
      <c r="CD699" s="18"/>
      <c r="CE699" s="18"/>
      <c r="CH699" s="18"/>
      <c r="CJ699" s="18"/>
      <c r="CU699" s="18"/>
      <c r="CV699" t="s">
        <v>397</v>
      </c>
      <c r="CW699" t="s">
        <v>397</v>
      </c>
      <c r="CX699" t="s">
        <v>397</v>
      </c>
      <c r="CY699" s="25" t="s">
        <v>397</v>
      </c>
    </row>
    <row r="700" spans="1:103" x14ac:dyDescent="0.25">
      <c r="A700">
        <v>702</v>
      </c>
      <c r="B700">
        <v>117</v>
      </c>
      <c r="C700" s="25" t="s">
        <v>300</v>
      </c>
      <c r="D700" s="12">
        <v>16</v>
      </c>
      <c r="E700" s="14"/>
      <c r="F700" s="7" t="str">
        <f t="shared" si="109"/>
        <v>X</v>
      </c>
      <c r="G700" s="7">
        <f t="shared" si="110"/>
        <v>16</v>
      </c>
      <c r="H700" s="16">
        <f t="shared" si="111"/>
        <v>16</v>
      </c>
      <c r="I700" s="11" t="str">
        <f t="shared" si="112"/>
        <v>X</v>
      </c>
      <c r="J700" s="39" t="str">
        <f t="shared" si="113"/>
        <v>X</v>
      </c>
      <c r="K700" s="39" t="str">
        <f t="shared" si="116"/>
        <v>X</v>
      </c>
      <c r="L700" s="39" t="str">
        <f t="shared" si="117"/>
        <v>X</v>
      </c>
      <c r="M700" s="39" t="str">
        <f t="shared" si="114"/>
        <v>X</v>
      </c>
      <c r="N700" s="42">
        <v>0</v>
      </c>
      <c r="O700" s="8">
        <v>0</v>
      </c>
      <c r="P700" s="9">
        <v>1</v>
      </c>
      <c r="Q700" s="9">
        <v>0</v>
      </c>
      <c r="R700" s="8">
        <v>0</v>
      </c>
      <c r="S700" s="9">
        <v>0</v>
      </c>
      <c r="T700" s="9">
        <v>0</v>
      </c>
      <c r="U700" s="8">
        <v>0</v>
      </c>
      <c r="V700" s="9">
        <v>0</v>
      </c>
      <c r="W700" s="9">
        <v>0</v>
      </c>
      <c r="X700" s="9">
        <v>0</v>
      </c>
      <c r="Y700" s="8">
        <v>0</v>
      </c>
      <c r="Z700" s="9">
        <v>0</v>
      </c>
      <c r="AA700" s="8"/>
      <c r="AC700" s="8"/>
      <c r="AJ700" s="9">
        <f t="shared" si="115"/>
        <v>-1</v>
      </c>
      <c r="AK700" s="7">
        <v>9.1</v>
      </c>
      <c r="AO700" s="8"/>
      <c r="AQ700" s="31"/>
      <c r="AT700" s="31"/>
      <c r="AU700" s="21">
        <v>1999</v>
      </c>
      <c r="AV700" s="23">
        <f t="shared" si="118"/>
        <v>3.3008127941181171</v>
      </c>
      <c r="BB700" s="18"/>
      <c r="BD700" s="54"/>
      <c r="BF700" s="18"/>
      <c r="BH700" s="18"/>
      <c r="BJ700" s="18"/>
      <c r="BK700" s="18" t="s">
        <v>299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 s="18">
        <v>0</v>
      </c>
      <c r="BS700">
        <v>1</v>
      </c>
      <c r="BT700">
        <v>0</v>
      </c>
      <c r="BU700" s="18">
        <v>0</v>
      </c>
      <c r="BV700" t="s">
        <v>397</v>
      </c>
      <c r="BW700" t="s">
        <v>397</v>
      </c>
      <c r="CB700" s="18"/>
      <c r="CD700" s="18"/>
      <c r="CE700" s="18"/>
      <c r="CH700" s="18"/>
      <c r="CJ700" s="18"/>
      <c r="CU700" s="18"/>
      <c r="CV700" t="s">
        <v>397</v>
      </c>
      <c r="CW700" t="s">
        <v>397</v>
      </c>
      <c r="CX700" t="s">
        <v>397</v>
      </c>
      <c r="CY700" s="25" t="s">
        <v>397</v>
      </c>
    </row>
    <row r="701" spans="1:103" x14ac:dyDescent="0.25">
      <c r="A701">
        <v>703</v>
      </c>
      <c r="B701">
        <v>117</v>
      </c>
      <c r="C701" s="25" t="s">
        <v>300</v>
      </c>
      <c r="D701" s="12">
        <v>17</v>
      </c>
      <c r="E701" s="14"/>
      <c r="F701" s="7" t="str">
        <f t="shared" si="109"/>
        <v>X</v>
      </c>
      <c r="G701" s="7">
        <f t="shared" si="110"/>
        <v>17</v>
      </c>
      <c r="H701" s="16">
        <f t="shared" si="111"/>
        <v>17</v>
      </c>
      <c r="I701" s="11" t="str">
        <f t="shared" si="112"/>
        <v>X</v>
      </c>
      <c r="J701" s="39" t="str">
        <f t="shared" si="113"/>
        <v>X</v>
      </c>
      <c r="K701" s="39" t="str">
        <f t="shared" si="116"/>
        <v>X</v>
      </c>
      <c r="L701" s="39" t="str">
        <f t="shared" si="117"/>
        <v>X</v>
      </c>
      <c r="M701" s="39" t="str">
        <f t="shared" si="114"/>
        <v>X</v>
      </c>
      <c r="N701" s="42">
        <v>0</v>
      </c>
      <c r="O701" s="8">
        <v>0</v>
      </c>
      <c r="P701" s="9">
        <v>1</v>
      </c>
      <c r="Q701" s="9">
        <v>0</v>
      </c>
      <c r="R701" s="8">
        <v>0</v>
      </c>
      <c r="S701" s="9">
        <v>0</v>
      </c>
      <c r="T701" s="9">
        <v>0</v>
      </c>
      <c r="U701" s="8">
        <v>0</v>
      </c>
      <c r="V701" s="9">
        <v>0</v>
      </c>
      <c r="W701" s="9">
        <v>0</v>
      </c>
      <c r="X701" s="9">
        <v>0</v>
      </c>
      <c r="Y701" s="8">
        <v>0</v>
      </c>
      <c r="Z701" s="9">
        <v>0</v>
      </c>
      <c r="AA701" s="8"/>
      <c r="AC701" s="8"/>
      <c r="AJ701" s="9">
        <f t="shared" si="115"/>
        <v>-1</v>
      </c>
      <c r="AK701" s="7">
        <v>6.7</v>
      </c>
      <c r="AO701" s="8"/>
      <c r="AQ701" s="31"/>
      <c r="AT701" s="31"/>
      <c r="AU701" s="21">
        <v>2000</v>
      </c>
      <c r="AV701" s="23">
        <f t="shared" si="118"/>
        <v>3.3010299956639813</v>
      </c>
      <c r="BB701" s="18"/>
      <c r="BD701" s="54"/>
      <c r="BF701" s="18"/>
      <c r="BH701" s="18"/>
      <c r="BJ701" s="18"/>
      <c r="BK701" s="18" t="s">
        <v>299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 s="18">
        <v>0</v>
      </c>
      <c r="BS701">
        <v>1</v>
      </c>
      <c r="BT701">
        <v>0</v>
      </c>
      <c r="BU701" s="18">
        <v>0</v>
      </c>
      <c r="BV701" t="s">
        <v>397</v>
      </c>
      <c r="BW701" t="s">
        <v>397</v>
      </c>
      <c r="CB701" s="18"/>
      <c r="CD701" s="18"/>
      <c r="CE701" s="18"/>
      <c r="CH701" s="18"/>
      <c r="CJ701" s="18"/>
      <c r="CU701" s="18"/>
      <c r="CV701" t="s">
        <v>397</v>
      </c>
      <c r="CW701" t="s">
        <v>397</v>
      </c>
      <c r="CX701" t="s">
        <v>397</v>
      </c>
      <c r="CY701" s="25" t="s">
        <v>397</v>
      </c>
    </row>
    <row r="702" spans="1:103" x14ac:dyDescent="0.25">
      <c r="A702">
        <v>704</v>
      </c>
      <c r="B702">
        <v>117</v>
      </c>
      <c r="C702" s="25" t="s">
        <v>300</v>
      </c>
      <c r="D702" s="12">
        <v>18</v>
      </c>
      <c r="E702" s="14"/>
      <c r="F702" s="7" t="str">
        <f t="shared" si="109"/>
        <v>X</v>
      </c>
      <c r="G702" s="7">
        <f t="shared" si="110"/>
        <v>18</v>
      </c>
      <c r="H702" s="16">
        <f t="shared" si="111"/>
        <v>18</v>
      </c>
      <c r="I702" s="11" t="str">
        <f t="shared" si="112"/>
        <v>X</v>
      </c>
      <c r="J702" s="39" t="str">
        <f t="shared" si="113"/>
        <v>X</v>
      </c>
      <c r="K702" s="39" t="str">
        <f t="shared" si="116"/>
        <v>X</v>
      </c>
      <c r="L702" s="39" t="str">
        <f t="shared" si="117"/>
        <v>X</v>
      </c>
      <c r="M702" s="39" t="str">
        <f t="shared" si="114"/>
        <v>X</v>
      </c>
      <c r="N702" s="42">
        <v>0</v>
      </c>
      <c r="O702" s="8">
        <v>0</v>
      </c>
      <c r="P702" s="9">
        <v>1</v>
      </c>
      <c r="Q702" s="9">
        <v>0</v>
      </c>
      <c r="R702" s="8">
        <v>0</v>
      </c>
      <c r="S702" s="9">
        <v>0</v>
      </c>
      <c r="T702" s="9">
        <v>0</v>
      </c>
      <c r="U702" s="8">
        <v>0</v>
      </c>
      <c r="V702" s="9">
        <v>0</v>
      </c>
      <c r="W702" s="9">
        <v>0</v>
      </c>
      <c r="X702" s="9">
        <v>0</v>
      </c>
      <c r="Y702" s="8">
        <v>0</v>
      </c>
      <c r="Z702" s="9">
        <v>0</v>
      </c>
      <c r="AA702" s="8"/>
      <c r="AC702" s="8"/>
      <c r="AJ702" s="9">
        <f t="shared" si="115"/>
        <v>-1</v>
      </c>
      <c r="AK702" s="7">
        <v>6.9</v>
      </c>
      <c r="AO702" s="8"/>
      <c r="AQ702" s="31"/>
      <c r="AT702" s="31"/>
      <c r="AU702" s="21">
        <v>2001</v>
      </c>
      <c r="AV702" s="23">
        <f t="shared" si="118"/>
        <v>3.3012470886362113</v>
      </c>
      <c r="BB702" s="18"/>
      <c r="BD702" s="54"/>
      <c r="BF702" s="18"/>
      <c r="BH702" s="18"/>
      <c r="BJ702" s="18"/>
      <c r="BK702" s="18" t="s">
        <v>299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 s="18">
        <v>0</v>
      </c>
      <c r="BS702">
        <v>1</v>
      </c>
      <c r="BT702">
        <v>0</v>
      </c>
      <c r="BU702" s="18">
        <v>0</v>
      </c>
      <c r="BV702" t="s">
        <v>397</v>
      </c>
      <c r="BW702" t="s">
        <v>397</v>
      </c>
      <c r="CB702" s="18"/>
      <c r="CD702" s="18"/>
      <c r="CE702" s="18"/>
      <c r="CH702" s="18"/>
      <c r="CJ702" s="18"/>
      <c r="CU702" s="18"/>
      <c r="CV702" t="s">
        <v>397</v>
      </c>
      <c r="CW702" t="s">
        <v>397</v>
      </c>
      <c r="CX702" t="s">
        <v>397</v>
      </c>
      <c r="CY702" s="25" t="s">
        <v>397</v>
      </c>
    </row>
    <row r="703" spans="1:103" x14ac:dyDescent="0.25">
      <c r="A703">
        <v>705</v>
      </c>
      <c r="B703">
        <v>117</v>
      </c>
      <c r="C703" s="25" t="s">
        <v>300</v>
      </c>
      <c r="D703" s="12">
        <v>19</v>
      </c>
      <c r="E703" s="14"/>
      <c r="F703" s="7" t="str">
        <f t="shared" si="109"/>
        <v>X</v>
      </c>
      <c r="G703" s="7">
        <f t="shared" si="110"/>
        <v>19</v>
      </c>
      <c r="H703" s="16">
        <f t="shared" si="111"/>
        <v>19</v>
      </c>
      <c r="I703" s="11" t="str">
        <f t="shared" si="112"/>
        <v>X</v>
      </c>
      <c r="J703" s="39" t="str">
        <f t="shared" si="113"/>
        <v>X</v>
      </c>
      <c r="K703" s="39" t="str">
        <f t="shared" si="116"/>
        <v>X</v>
      </c>
      <c r="L703" s="39" t="str">
        <f t="shared" si="117"/>
        <v>X</v>
      </c>
      <c r="M703" s="39" t="str">
        <f t="shared" si="114"/>
        <v>X</v>
      </c>
      <c r="N703" s="42">
        <v>0</v>
      </c>
      <c r="O703" s="8">
        <v>0</v>
      </c>
      <c r="P703" s="9">
        <v>1</v>
      </c>
      <c r="Q703" s="9">
        <v>0</v>
      </c>
      <c r="R703" s="8">
        <v>0</v>
      </c>
      <c r="S703" s="9">
        <v>0</v>
      </c>
      <c r="T703" s="9">
        <v>0</v>
      </c>
      <c r="U703" s="8">
        <v>0</v>
      </c>
      <c r="V703" s="9">
        <v>0</v>
      </c>
      <c r="W703" s="9">
        <v>0</v>
      </c>
      <c r="X703" s="9">
        <v>0</v>
      </c>
      <c r="Y703" s="8">
        <v>0</v>
      </c>
      <c r="Z703" s="9">
        <v>0</v>
      </c>
      <c r="AA703" s="8"/>
      <c r="AC703" s="8"/>
      <c r="AJ703" s="9">
        <f t="shared" si="115"/>
        <v>-1</v>
      </c>
      <c r="AK703" s="7">
        <v>7.2</v>
      </c>
      <c r="AO703" s="8"/>
      <c r="AQ703" s="31"/>
      <c r="AT703" s="31"/>
      <c r="AU703" s="21">
        <v>2002</v>
      </c>
      <c r="AV703" s="23">
        <f t="shared" si="118"/>
        <v>3.3014640731433</v>
      </c>
      <c r="BB703" s="18"/>
      <c r="BD703" s="54"/>
      <c r="BF703" s="18"/>
      <c r="BH703" s="18"/>
      <c r="BJ703" s="18"/>
      <c r="BK703" s="18" t="s">
        <v>299</v>
      </c>
      <c r="BL703">
        <v>0</v>
      </c>
      <c r="BM703">
        <v>0</v>
      </c>
      <c r="BN703">
        <v>0</v>
      </c>
      <c r="BO703">
        <v>1</v>
      </c>
      <c r="BP703">
        <v>0</v>
      </c>
      <c r="BQ703">
        <v>0</v>
      </c>
      <c r="BR703" s="18">
        <v>0</v>
      </c>
      <c r="BS703">
        <v>1</v>
      </c>
      <c r="BT703">
        <v>0</v>
      </c>
      <c r="BU703" s="18">
        <v>0</v>
      </c>
      <c r="BV703" t="s">
        <v>397</v>
      </c>
      <c r="BW703" t="s">
        <v>397</v>
      </c>
      <c r="CB703" s="18"/>
      <c r="CD703" s="18"/>
      <c r="CE703" s="18"/>
      <c r="CH703" s="18"/>
      <c r="CJ703" s="18"/>
      <c r="CU703" s="18"/>
      <c r="CV703" t="s">
        <v>397</v>
      </c>
      <c r="CW703" t="s">
        <v>397</v>
      </c>
      <c r="CX703" t="s">
        <v>397</v>
      </c>
      <c r="CY703" s="25" t="s">
        <v>397</v>
      </c>
    </row>
    <row r="704" spans="1:103" x14ac:dyDescent="0.25">
      <c r="A704">
        <v>706</v>
      </c>
      <c r="B704">
        <v>117</v>
      </c>
      <c r="C704" s="25" t="s">
        <v>300</v>
      </c>
      <c r="D704" s="12">
        <v>12</v>
      </c>
      <c r="E704" s="14"/>
      <c r="F704" s="7" t="str">
        <f t="shared" si="109"/>
        <v>X</v>
      </c>
      <c r="G704" s="7">
        <f t="shared" si="110"/>
        <v>12</v>
      </c>
      <c r="H704" s="16">
        <f t="shared" si="111"/>
        <v>12</v>
      </c>
      <c r="I704" s="11" t="str">
        <f t="shared" si="112"/>
        <v>X</v>
      </c>
      <c r="J704" s="39" t="str">
        <f t="shared" si="113"/>
        <v>X</v>
      </c>
      <c r="K704" s="39" t="str">
        <f t="shared" si="116"/>
        <v>X</v>
      </c>
      <c r="L704" s="39" t="str">
        <f t="shared" si="117"/>
        <v>X</v>
      </c>
      <c r="M704" s="39" t="str">
        <f t="shared" si="114"/>
        <v>X</v>
      </c>
      <c r="N704" s="42">
        <v>0</v>
      </c>
      <c r="O704" s="8">
        <v>0</v>
      </c>
      <c r="P704" s="9">
        <v>0</v>
      </c>
      <c r="Q704" s="9">
        <v>1</v>
      </c>
      <c r="R704" s="8">
        <v>0</v>
      </c>
      <c r="S704" s="9">
        <v>0</v>
      </c>
      <c r="T704" s="9">
        <v>0</v>
      </c>
      <c r="U704" s="8">
        <v>0</v>
      </c>
      <c r="V704" s="9">
        <v>0</v>
      </c>
      <c r="W704" s="9">
        <v>0</v>
      </c>
      <c r="X704" s="9">
        <v>0</v>
      </c>
      <c r="Y704" s="8">
        <v>0</v>
      </c>
      <c r="Z704" s="9">
        <v>0</v>
      </c>
      <c r="AA704" s="8"/>
      <c r="AC704" s="8"/>
      <c r="AJ704" s="9">
        <f t="shared" si="115"/>
        <v>-1</v>
      </c>
      <c r="AK704" s="7">
        <v>5.5</v>
      </c>
      <c r="AO704" s="8"/>
      <c r="AQ704" s="31"/>
      <c r="AT704" s="31"/>
      <c r="AU704" s="21">
        <v>1992</v>
      </c>
      <c r="AV704" s="23">
        <f t="shared" si="118"/>
        <v>3.2992893340876801</v>
      </c>
      <c r="BB704" s="18"/>
      <c r="BD704" s="54"/>
      <c r="BF704" s="18"/>
      <c r="BH704" s="18"/>
      <c r="BJ704" s="18"/>
      <c r="BK704" s="18" t="s">
        <v>299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 s="18">
        <v>0</v>
      </c>
      <c r="BS704">
        <v>1</v>
      </c>
      <c r="BT704">
        <v>0</v>
      </c>
      <c r="BU704" s="18">
        <v>0</v>
      </c>
      <c r="BV704" t="s">
        <v>397</v>
      </c>
      <c r="BW704" t="s">
        <v>397</v>
      </c>
      <c r="CB704" s="18"/>
      <c r="CD704" s="18"/>
      <c r="CE704" s="18"/>
      <c r="CH704" s="18"/>
      <c r="CJ704" s="18"/>
      <c r="CU704" s="18"/>
      <c r="CV704" t="s">
        <v>397</v>
      </c>
      <c r="CW704" t="s">
        <v>397</v>
      </c>
      <c r="CX704" t="s">
        <v>397</v>
      </c>
      <c r="CY704" s="25" t="s">
        <v>397</v>
      </c>
    </row>
    <row r="705" spans="1:103" x14ac:dyDescent="0.25">
      <c r="A705">
        <v>707</v>
      </c>
      <c r="B705">
        <v>117</v>
      </c>
      <c r="C705" s="25" t="s">
        <v>300</v>
      </c>
      <c r="D705" s="12">
        <v>8</v>
      </c>
      <c r="E705" s="14"/>
      <c r="F705" s="7" t="str">
        <f t="shared" si="109"/>
        <v>X</v>
      </c>
      <c r="G705" s="7">
        <f t="shared" si="110"/>
        <v>8</v>
      </c>
      <c r="H705" s="16">
        <f t="shared" si="111"/>
        <v>8</v>
      </c>
      <c r="I705" s="11" t="str">
        <f t="shared" si="112"/>
        <v>X</v>
      </c>
      <c r="J705" s="39" t="str">
        <f t="shared" si="113"/>
        <v>X</v>
      </c>
      <c r="K705" s="39" t="str">
        <f t="shared" si="116"/>
        <v>X</v>
      </c>
      <c r="L705" s="39" t="str">
        <f t="shared" si="117"/>
        <v>X</v>
      </c>
      <c r="M705" s="39" t="str">
        <f t="shared" si="114"/>
        <v>X</v>
      </c>
      <c r="N705" s="42">
        <v>0</v>
      </c>
      <c r="O705" s="8">
        <v>0</v>
      </c>
      <c r="P705" s="9">
        <v>0</v>
      </c>
      <c r="Q705" s="9">
        <v>1</v>
      </c>
      <c r="R705" s="8">
        <v>0</v>
      </c>
      <c r="S705" s="9">
        <v>0</v>
      </c>
      <c r="T705" s="9">
        <v>0</v>
      </c>
      <c r="U705" s="8">
        <v>0</v>
      </c>
      <c r="V705" s="9">
        <v>0</v>
      </c>
      <c r="W705" s="9">
        <v>0</v>
      </c>
      <c r="X705" s="9">
        <v>0</v>
      </c>
      <c r="Y705" s="8">
        <v>0</v>
      </c>
      <c r="Z705" s="9">
        <v>0</v>
      </c>
      <c r="AA705" s="8"/>
      <c r="AC705" s="8"/>
      <c r="AJ705" s="9">
        <f t="shared" si="115"/>
        <v>-1</v>
      </c>
      <c r="AK705" s="7">
        <v>5.9</v>
      </c>
      <c r="AO705" s="8"/>
      <c r="AQ705" s="31"/>
      <c r="AT705" s="31"/>
      <c r="AU705" s="21">
        <v>1995</v>
      </c>
      <c r="AV705" s="23">
        <f t="shared" si="118"/>
        <v>3.2999429000227671</v>
      </c>
      <c r="BB705" s="18"/>
      <c r="BD705" s="54"/>
      <c r="BF705" s="18"/>
      <c r="BH705" s="18"/>
      <c r="BJ705" s="18"/>
      <c r="BK705" s="18" t="s">
        <v>299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 s="18">
        <v>0</v>
      </c>
      <c r="BS705">
        <v>1</v>
      </c>
      <c r="BT705">
        <v>0</v>
      </c>
      <c r="BU705" s="18">
        <v>0</v>
      </c>
      <c r="BV705" t="s">
        <v>397</v>
      </c>
      <c r="BW705" t="s">
        <v>397</v>
      </c>
      <c r="CB705" s="18"/>
      <c r="CD705" s="18"/>
      <c r="CE705" s="18"/>
      <c r="CH705" s="18"/>
      <c r="CJ705" s="18"/>
      <c r="CU705" s="18"/>
      <c r="CV705" t="s">
        <v>397</v>
      </c>
      <c r="CW705" t="s">
        <v>397</v>
      </c>
      <c r="CX705" t="s">
        <v>397</v>
      </c>
      <c r="CY705" s="25" t="s">
        <v>397</v>
      </c>
    </row>
    <row r="706" spans="1:103" x14ac:dyDescent="0.25">
      <c r="A706">
        <v>708</v>
      </c>
      <c r="B706">
        <v>117</v>
      </c>
      <c r="C706" s="25" t="s">
        <v>300</v>
      </c>
      <c r="D706" s="12">
        <v>12</v>
      </c>
      <c r="E706" s="14"/>
      <c r="F706" s="7" t="str">
        <f t="shared" si="109"/>
        <v>X</v>
      </c>
      <c r="G706" s="7">
        <f t="shared" si="110"/>
        <v>12</v>
      </c>
      <c r="H706" s="16">
        <f t="shared" si="111"/>
        <v>12</v>
      </c>
      <c r="I706" s="11" t="str">
        <f t="shared" si="112"/>
        <v>X</v>
      </c>
      <c r="J706" s="39" t="str">
        <f t="shared" si="113"/>
        <v>X</v>
      </c>
      <c r="K706" s="39" t="str">
        <f t="shared" si="116"/>
        <v>X</v>
      </c>
      <c r="L706" s="39" t="str">
        <f t="shared" si="117"/>
        <v>X</v>
      </c>
      <c r="M706" s="39" t="str">
        <f t="shared" si="114"/>
        <v>X</v>
      </c>
      <c r="N706" s="42">
        <v>0</v>
      </c>
      <c r="O706" s="8">
        <v>0</v>
      </c>
      <c r="P706" s="9">
        <v>0</v>
      </c>
      <c r="Q706" s="9">
        <v>1</v>
      </c>
      <c r="R706" s="8">
        <v>0</v>
      </c>
      <c r="S706" s="9">
        <v>0</v>
      </c>
      <c r="T706" s="9">
        <v>0</v>
      </c>
      <c r="U706" s="8">
        <v>0</v>
      </c>
      <c r="V706" s="9">
        <v>0</v>
      </c>
      <c r="W706" s="9">
        <v>0</v>
      </c>
      <c r="X706" s="9">
        <v>0</v>
      </c>
      <c r="Y706" s="8">
        <v>0</v>
      </c>
      <c r="Z706" s="9">
        <v>0</v>
      </c>
      <c r="AA706" s="8"/>
      <c r="AC706" s="8"/>
      <c r="AJ706" s="9">
        <f t="shared" si="115"/>
        <v>-1</v>
      </c>
      <c r="AK706" s="7">
        <v>6.1</v>
      </c>
      <c r="AO706" s="8"/>
      <c r="AQ706" s="31"/>
      <c r="AT706" s="31"/>
      <c r="AU706" s="21">
        <v>1996</v>
      </c>
      <c r="AV706" s="23">
        <f t="shared" si="118"/>
        <v>3.3001605369513523</v>
      </c>
      <c r="BB706" s="18"/>
      <c r="BD706" s="54"/>
      <c r="BF706" s="18"/>
      <c r="BH706" s="18"/>
      <c r="BJ706" s="18"/>
      <c r="BK706" s="18" t="s">
        <v>299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 s="18">
        <v>0</v>
      </c>
      <c r="BS706">
        <v>1</v>
      </c>
      <c r="BT706">
        <v>0</v>
      </c>
      <c r="BU706" s="18">
        <v>0</v>
      </c>
      <c r="BV706" t="s">
        <v>397</v>
      </c>
      <c r="BW706" t="s">
        <v>397</v>
      </c>
      <c r="CB706" s="18"/>
      <c r="CD706" s="18"/>
      <c r="CE706" s="18"/>
      <c r="CH706" s="18"/>
      <c r="CJ706" s="18"/>
      <c r="CU706" s="18"/>
      <c r="CV706" t="s">
        <v>397</v>
      </c>
      <c r="CW706" t="s">
        <v>397</v>
      </c>
      <c r="CX706" t="s">
        <v>397</v>
      </c>
      <c r="CY706" s="25" t="s">
        <v>397</v>
      </c>
    </row>
    <row r="707" spans="1:103" x14ac:dyDescent="0.25">
      <c r="A707">
        <v>709</v>
      </c>
      <c r="B707">
        <v>117</v>
      </c>
      <c r="C707" s="25" t="s">
        <v>300</v>
      </c>
      <c r="D707" s="12">
        <v>11</v>
      </c>
      <c r="E707" s="14"/>
      <c r="F707" s="7" t="str">
        <f t="shared" si="109"/>
        <v>X</v>
      </c>
      <c r="G707" s="7">
        <f t="shared" si="110"/>
        <v>11</v>
      </c>
      <c r="H707" s="16">
        <f t="shared" si="111"/>
        <v>11</v>
      </c>
      <c r="I707" s="11" t="str">
        <f t="shared" si="112"/>
        <v>X</v>
      </c>
      <c r="J707" s="39" t="str">
        <f t="shared" si="113"/>
        <v>X</v>
      </c>
      <c r="K707" s="39" t="str">
        <f t="shared" si="116"/>
        <v>X</v>
      </c>
      <c r="L707" s="39" t="str">
        <f t="shared" si="117"/>
        <v>X</v>
      </c>
      <c r="M707" s="39" t="str">
        <f t="shared" si="114"/>
        <v>X</v>
      </c>
      <c r="N707" s="42">
        <v>0</v>
      </c>
      <c r="O707" s="8">
        <v>0</v>
      </c>
      <c r="P707" s="9">
        <v>0</v>
      </c>
      <c r="Q707" s="9">
        <v>1</v>
      </c>
      <c r="R707" s="8">
        <v>0</v>
      </c>
      <c r="S707" s="9">
        <v>0</v>
      </c>
      <c r="T707" s="9">
        <v>0</v>
      </c>
      <c r="U707" s="8">
        <v>0</v>
      </c>
      <c r="V707" s="9">
        <v>0</v>
      </c>
      <c r="W707" s="9">
        <v>0</v>
      </c>
      <c r="X707" s="9">
        <v>0</v>
      </c>
      <c r="Y707" s="8">
        <v>0</v>
      </c>
      <c r="Z707" s="9">
        <v>0</v>
      </c>
      <c r="AA707" s="8"/>
      <c r="AC707" s="8"/>
      <c r="AJ707" s="9">
        <f t="shared" si="115"/>
        <v>-1</v>
      </c>
      <c r="AK707" s="7">
        <v>6.3</v>
      </c>
      <c r="AO707" s="8"/>
      <c r="AQ707" s="31"/>
      <c r="AT707" s="31"/>
      <c r="AU707" s="21">
        <v>1997</v>
      </c>
      <c r="AV707" s="23">
        <f t="shared" si="118"/>
        <v>3.3003780648707024</v>
      </c>
      <c r="BB707" s="18"/>
      <c r="BD707" s="54"/>
      <c r="BF707" s="18"/>
      <c r="BH707" s="18"/>
      <c r="BJ707" s="18"/>
      <c r="BK707" s="18" t="s">
        <v>299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 s="18">
        <v>0</v>
      </c>
      <c r="BS707">
        <v>1</v>
      </c>
      <c r="BT707">
        <v>0</v>
      </c>
      <c r="BU707" s="18">
        <v>0</v>
      </c>
      <c r="BV707" t="s">
        <v>397</v>
      </c>
      <c r="BW707" t="s">
        <v>397</v>
      </c>
      <c r="CB707" s="18"/>
      <c r="CD707" s="18"/>
      <c r="CE707" s="18"/>
      <c r="CH707" s="18"/>
      <c r="CJ707" s="18"/>
      <c r="CU707" s="18"/>
      <c r="CV707" t="s">
        <v>397</v>
      </c>
      <c r="CW707" t="s">
        <v>397</v>
      </c>
      <c r="CX707" t="s">
        <v>397</v>
      </c>
      <c r="CY707" s="25" t="s">
        <v>397</v>
      </c>
    </row>
    <row r="708" spans="1:103" x14ac:dyDescent="0.25">
      <c r="A708">
        <v>710</v>
      </c>
      <c r="B708">
        <v>117</v>
      </c>
      <c r="C708" s="25" t="s">
        <v>300</v>
      </c>
      <c r="D708" s="12">
        <v>10</v>
      </c>
      <c r="E708" s="14"/>
      <c r="F708" s="7" t="str">
        <f t="shared" si="109"/>
        <v>X</v>
      </c>
      <c r="G708" s="7">
        <f t="shared" si="110"/>
        <v>10</v>
      </c>
      <c r="H708" s="16">
        <f t="shared" si="111"/>
        <v>10</v>
      </c>
      <c r="I708" s="11" t="str">
        <f t="shared" si="112"/>
        <v>X</v>
      </c>
      <c r="J708" s="39" t="str">
        <f t="shared" si="113"/>
        <v>X</v>
      </c>
      <c r="K708" s="39" t="str">
        <f t="shared" si="116"/>
        <v>X</v>
      </c>
      <c r="L708" s="39" t="str">
        <f t="shared" si="117"/>
        <v>X</v>
      </c>
      <c r="M708" s="39" t="str">
        <f t="shared" si="114"/>
        <v>X</v>
      </c>
      <c r="N708" s="42">
        <v>0</v>
      </c>
      <c r="O708" s="8">
        <v>0</v>
      </c>
      <c r="P708" s="9">
        <v>0</v>
      </c>
      <c r="Q708" s="9">
        <v>1</v>
      </c>
      <c r="R708" s="8">
        <v>0</v>
      </c>
      <c r="S708" s="9">
        <v>0</v>
      </c>
      <c r="T708" s="9">
        <v>0</v>
      </c>
      <c r="U708" s="8">
        <v>0</v>
      </c>
      <c r="V708" s="9">
        <v>0</v>
      </c>
      <c r="W708" s="9">
        <v>0</v>
      </c>
      <c r="X708" s="9">
        <v>0</v>
      </c>
      <c r="Y708" s="8">
        <v>0</v>
      </c>
      <c r="Z708" s="9">
        <v>0</v>
      </c>
      <c r="AA708" s="8"/>
      <c r="AC708" s="8"/>
      <c r="AJ708" s="9">
        <f t="shared" si="115"/>
        <v>-1</v>
      </c>
      <c r="AK708" s="7">
        <v>6.5</v>
      </c>
      <c r="AO708" s="8"/>
      <c r="AQ708" s="31"/>
      <c r="AT708" s="31"/>
      <c r="AU708" s="21">
        <v>1998</v>
      </c>
      <c r="AV708" s="23">
        <f t="shared" si="118"/>
        <v>3.3005954838899636</v>
      </c>
      <c r="BB708" s="18"/>
      <c r="BD708" s="54"/>
      <c r="BF708" s="18"/>
      <c r="BH708" s="18"/>
      <c r="BJ708" s="18"/>
      <c r="BK708" s="18" t="s">
        <v>299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 s="18">
        <v>0</v>
      </c>
      <c r="BS708">
        <v>1</v>
      </c>
      <c r="BT708">
        <v>0</v>
      </c>
      <c r="BU708" s="18">
        <v>0</v>
      </c>
      <c r="BV708" t="s">
        <v>397</v>
      </c>
      <c r="BW708" t="s">
        <v>397</v>
      </c>
      <c r="CB708" s="18"/>
      <c r="CD708" s="18"/>
      <c r="CE708" s="18"/>
      <c r="CH708" s="18"/>
      <c r="CJ708" s="18"/>
      <c r="CU708" s="18"/>
      <c r="CV708" t="s">
        <v>397</v>
      </c>
      <c r="CW708" t="s">
        <v>397</v>
      </c>
      <c r="CX708" t="s">
        <v>397</v>
      </c>
      <c r="CY708" s="25" t="s">
        <v>397</v>
      </c>
    </row>
    <row r="709" spans="1:103" x14ac:dyDescent="0.25">
      <c r="A709">
        <v>711</v>
      </c>
      <c r="B709">
        <v>117</v>
      </c>
      <c r="C709" s="25" t="s">
        <v>300</v>
      </c>
      <c r="D709" s="12">
        <v>10</v>
      </c>
      <c r="E709" s="14"/>
      <c r="F709" s="7" t="str">
        <f t="shared" si="109"/>
        <v>X</v>
      </c>
      <c r="G709" s="7">
        <f t="shared" si="110"/>
        <v>10</v>
      </c>
      <c r="H709" s="16">
        <f t="shared" si="111"/>
        <v>10</v>
      </c>
      <c r="I709" s="11" t="str">
        <f t="shared" si="112"/>
        <v>X</v>
      </c>
      <c r="J709" s="39" t="str">
        <f t="shared" si="113"/>
        <v>X</v>
      </c>
      <c r="K709" s="39" t="str">
        <f t="shared" si="116"/>
        <v>X</v>
      </c>
      <c r="L709" s="39" t="str">
        <f t="shared" si="117"/>
        <v>X</v>
      </c>
      <c r="M709" s="39" t="str">
        <f t="shared" si="114"/>
        <v>X</v>
      </c>
      <c r="N709" s="42">
        <v>0</v>
      </c>
      <c r="O709" s="8">
        <v>0</v>
      </c>
      <c r="P709" s="9">
        <v>0</v>
      </c>
      <c r="Q709" s="9">
        <v>1</v>
      </c>
      <c r="R709" s="8">
        <v>0</v>
      </c>
      <c r="S709" s="9">
        <v>0</v>
      </c>
      <c r="T709" s="9">
        <v>0</v>
      </c>
      <c r="U709" s="8">
        <v>0</v>
      </c>
      <c r="V709" s="9">
        <v>0</v>
      </c>
      <c r="W709" s="9">
        <v>0</v>
      </c>
      <c r="X709" s="9">
        <v>0</v>
      </c>
      <c r="Y709" s="8">
        <v>0</v>
      </c>
      <c r="Z709" s="9">
        <v>0</v>
      </c>
      <c r="AA709" s="8"/>
      <c r="AC709" s="8"/>
      <c r="AJ709" s="9">
        <f t="shared" si="115"/>
        <v>-1</v>
      </c>
      <c r="AK709" s="7">
        <v>9.1</v>
      </c>
      <c r="AO709" s="8"/>
      <c r="AQ709" s="31"/>
      <c r="AT709" s="31"/>
      <c r="AU709" s="21">
        <v>1999</v>
      </c>
      <c r="AV709" s="23">
        <f t="shared" si="118"/>
        <v>3.3008127941181171</v>
      </c>
      <c r="BB709" s="18"/>
      <c r="BD709" s="54"/>
      <c r="BF709" s="18"/>
      <c r="BH709" s="18"/>
      <c r="BJ709" s="18"/>
      <c r="BK709" s="18" t="s">
        <v>299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 s="18">
        <v>0</v>
      </c>
      <c r="BS709">
        <v>1</v>
      </c>
      <c r="BT709">
        <v>0</v>
      </c>
      <c r="BU709" s="18">
        <v>0</v>
      </c>
      <c r="BV709" t="s">
        <v>397</v>
      </c>
      <c r="BW709" t="s">
        <v>397</v>
      </c>
      <c r="CB709" s="18"/>
      <c r="CD709" s="18"/>
      <c r="CE709" s="18"/>
      <c r="CH709" s="18"/>
      <c r="CJ709" s="18"/>
      <c r="CU709" s="18"/>
      <c r="CV709" t="s">
        <v>397</v>
      </c>
      <c r="CW709" t="s">
        <v>397</v>
      </c>
      <c r="CX709" t="s">
        <v>397</v>
      </c>
      <c r="CY709" s="25" t="s">
        <v>397</v>
      </c>
    </row>
    <row r="710" spans="1:103" x14ac:dyDescent="0.25">
      <c r="A710">
        <v>712</v>
      </c>
      <c r="B710">
        <v>117</v>
      </c>
      <c r="C710" s="25" t="s">
        <v>300</v>
      </c>
      <c r="D710" s="12">
        <v>8</v>
      </c>
      <c r="E710" s="14"/>
      <c r="F710" s="7" t="str">
        <f t="shared" si="109"/>
        <v>X</v>
      </c>
      <c r="G710" s="7">
        <f t="shared" si="110"/>
        <v>8</v>
      </c>
      <c r="H710" s="16">
        <f t="shared" si="111"/>
        <v>8</v>
      </c>
      <c r="I710" s="11" t="str">
        <f t="shared" si="112"/>
        <v>X</v>
      </c>
      <c r="J710" s="39" t="str">
        <f t="shared" si="113"/>
        <v>X</v>
      </c>
      <c r="K710" s="39" t="str">
        <f t="shared" si="116"/>
        <v>X</v>
      </c>
      <c r="L710" s="39" t="str">
        <f t="shared" si="117"/>
        <v>X</v>
      </c>
      <c r="M710" s="39" t="str">
        <f t="shared" si="114"/>
        <v>X</v>
      </c>
      <c r="N710" s="42">
        <v>0</v>
      </c>
      <c r="O710" s="8">
        <v>0</v>
      </c>
      <c r="P710" s="9">
        <v>0</v>
      </c>
      <c r="Q710" s="9">
        <v>1</v>
      </c>
      <c r="R710" s="8">
        <v>0</v>
      </c>
      <c r="S710" s="9">
        <v>0</v>
      </c>
      <c r="T710" s="9">
        <v>0</v>
      </c>
      <c r="U710" s="8">
        <v>0</v>
      </c>
      <c r="V710" s="9">
        <v>0</v>
      </c>
      <c r="W710" s="9">
        <v>0</v>
      </c>
      <c r="X710" s="9">
        <v>0</v>
      </c>
      <c r="Y710" s="8">
        <v>0</v>
      </c>
      <c r="Z710" s="9">
        <v>0</v>
      </c>
      <c r="AA710" s="8"/>
      <c r="AC710" s="8"/>
      <c r="AJ710" s="9">
        <f t="shared" si="115"/>
        <v>-1</v>
      </c>
      <c r="AK710" s="7">
        <v>6.7</v>
      </c>
      <c r="AO710" s="8"/>
      <c r="AQ710" s="31"/>
      <c r="AT710" s="31"/>
      <c r="AU710" s="21">
        <v>2000</v>
      </c>
      <c r="AV710" s="23">
        <f t="shared" si="118"/>
        <v>3.3010299956639813</v>
      </c>
      <c r="BB710" s="18"/>
      <c r="BD710" s="54"/>
      <c r="BF710" s="18"/>
      <c r="BH710" s="18"/>
      <c r="BJ710" s="18"/>
      <c r="BK710" s="18" t="s">
        <v>299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 s="18">
        <v>0</v>
      </c>
      <c r="BS710">
        <v>1</v>
      </c>
      <c r="BT710">
        <v>0</v>
      </c>
      <c r="BU710" s="18">
        <v>0</v>
      </c>
      <c r="BV710" t="s">
        <v>397</v>
      </c>
      <c r="BW710" t="s">
        <v>397</v>
      </c>
      <c r="CB710" s="18"/>
      <c r="CD710" s="18"/>
      <c r="CE710" s="18"/>
      <c r="CH710" s="18"/>
      <c r="CJ710" s="18"/>
      <c r="CU710" s="18"/>
      <c r="CV710" t="s">
        <v>397</v>
      </c>
      <c r="CW710" t="s">
        <v>397</v>
      </c>
      <c r="CX710" t="s">
        <v>397</v>
      </c>
      <c r="CY710" s="25" t="s">
        <v>397</v>
      </c>
    </row>
    <row r="711" spans="1:103" x14ac:dyDescent="0.25">
      <c r="A711">
        <v>713</v>
      </c>
      <c r="B711">
        <v>117</v>
      </c>
      <c r="C711" s="25" t="s">
        <v>300</v>
      </c>
      <c r="D711" s="12">
        <v>11</v>
      </c>
      <c r="E711" s="14"/>
      <c r="F711" s="7" t="str">
        <f t="shared" si="109"/>
        <v>X</v>
      </c>
      <c r="G711" s="7">
        <f t="shared" si="110"/>
        <v>11</v>
      </c>
      <c r="H711" s="16">
        <f t="shared" si="111"/>
        <v>11</v>
      </c>
      <c r="I711" s="11" t="str">
        <f t="shared" si="112"/>
        <v>X</v>
      </c>
      <c r="J711" s="39" t="str">
        <f t="shared" si="113"/>
        <v>X</v>
      </c>
      <c r="K711" s="39" t="str">
        <f t="shared" si="116"/>
        <v>X</v>
      </c>
      <c r="L711" s="39" t="str">
        <f t="shared" si="117"/>
        <v>X</v>
      </c>
      <c r="M711" s="39" t="str">
        <f t="shared" si="114"/>
        <v>X</v>
      </c>
      <c r="N711" s="42">
        <v>0</v>
      </c>
      <c r="O711" s="8">
        <v>0</v>
      </c>
      <c r="P711" s="9">
        <v>0</v>
      </c>
      <c r="Q711" s="9">
        <v>1</v>
      </c>
      <c r="R711" s="8">
        <v>0</v>
      </c>
      <c r="S711" s="9">
        <v>0</v>
      </c>
      <c r="T711" s="9">
        <v>0</v>
      </c>
      <c r="U711" s="8">
        <v>0</v>
      </c>
      <c r="V711" s="9">
        <v>0</v>
      </c>
      <c r="W711" s="9">
        <v>0</v>
      </c>
      <c r="X711" s="9">
        <v>0</v>
      </c>
      <c r="Y711" s="8">
        <v>0</v>
      </c>
      <c r="Z711" s="9">
        <v>0</v>
      </c>
      <c r="AA711" s="8"/>
      <c r="AC711" s="8"/>
      <c r="AJ711" s="9">
        <f t="shared" si="115"/>
        <v>-1</v>
      </c>
      <c r="AK711" s="7">
        <v>6.9</v>
      </c>
      <c r="AO711" s="8"/>
      <c r="AQ711" s="31"/>
      <c r="AT711" s="31"/>
      <c r="AU711" s="21">
        <v>2001</v>
      </c>
      <c r="AV711" s="23">
        <f t="shared" si="118"/>
        <v>3.3012470886362113</v>
      </c>
      <c r="BB711" s="18"/>
      <c r="BD711" s="54"/>
      <c r="BF711" s="18"/>
      <c r="BH711" s="18"/>
      <c r="BJ711" s="18"/>
      <c r="BK711" s="18" t="s">
        <v>299</v>
      </c>
      <c r="BL711">
        <v>0</v>
      </c>
      <c r="BM711">
        <v>0</v>
      </c>
      <c r="BN711">
        <v>0</v>
      </c>
      <c r="BO711">
        <v>1</v>
      </c>
      <c r="BP711">
        <v>0</v>
      </c>
      <c r="BQ711">
        <v>0</v>
      </c>
      <c r="BR711" s="18">
        <v>0</v>
      </c>
      <c r="BS711">
        <v>1</v>
      </c>
      <c r="BT711">
        <v>0</v>
      </c>
      <c r="BU711" s="18">
        <v>0</v>
      </c>
      <c r="BV711" t="s">
        <v>397</v>
      </c>
      <c r="BW711" t="s">
        <v>397</v>
      </c>
      <c r="CB711" s="18"/>
      <c r="CD711" s="18"/>
      <c r="CE711" s="18"/>
      <c r="CH711" s="18"/>
      <c r="CJ711" s="18"/>
      <c r="CU711" s="18"/>
      <c r="CV711" t="s">
        <v>397</v>
      </c>
      <c r="CW711" t="s">
        <v>397</v>
      </c>
      <c r="CX711" t="s">
        <v>397</v>
      </c>
      <c r="CY711" s="25" t="s">
        <v>397</v>
      </c>
    </row>
    <row r="712" spans="1:103" x14ac:dyDescent="0.25">
      <c r="A712">
        <v>714</v>
      </c>
      <c r="B712">
        <v>117</v>
      </c>
      <c r="C712" s="25" t="s">
        <v>300</v>
      </c>
      <c r="D712" s="12">
        <v>13</v>
      </c>
      <c r="E712" s="14"/>
      <c r="F712" s="7" t="str">
        <f t="shared" si="109"/>
        <v>X</v>
      </c>
      <c r="G712" s="7">
        <f t="shared" si="110"/>
        <v>13</v>
      </c>
      <c r="H712" s="16">
        <f t="shared" si="111"/>
        <v>13</v>
      </c>
      <c r="I712" s="11" t="str">
        <f t="shared" si="112"/>
        <v>X</v>
      </c>
      <c r="J712" s="39" t="str">
        <f t="shared" si="113"/>
        <v>X</v>
      </c>
      <c r="K712" s="39" t="str">
        <f t="shared" si="116"/>
        <v>X</v>
      </c>
      <c r="L712" s="39" t="str">
        <f t="shared" si="117"/>
        <v>X</v>
      </c>
      <c r="M712" s="39" t="str">
        <f t="shared" si="114"/>
        <v>X</v>
      </c>
      <c r="N712" s="42">
        <v>0</v>
      </c>
      <c r="O712" s="8">
        <v>0</v>
      </c>
      <c r="P712" s="9">
        <v>0</v>
      </c>
      <c r="Q712" s="9">
        <v>1</v>
      </c>
      <c r="R712" s="8">
        <v>0</v>
      </c>
      <c r="S712" s="9">
        <v>0</v>
      </c>
      <c r="T712" s="9">
        <v>0</v>
      </c>
      <c r="U712" s="8">
        <v>0</v>
      </c>
      <c r="V712" s="9">
        <v>0</v>
      </c>
      <c r="W712" s="9">
        <v>0</v>
      </c>
      <c r="X712" s="9">
        <v>0</v>
      </c>
      <c r="Y712" s="8">
        <v>0</v>
      </c>
      <c r="Z712" s="9">
        <v>0</v>
      </c>
      <c r="AA712" s="8"/>
      <c r="AC712" s="8"/>
      <c r="AJ712" s="9">
        <f t="shared" si="115"/>
        <v>-1</v>
      </c>
      <c r="AK712" s="7">
        <v>7.2</v>
      </c>
      <c r="AO712" s="8"/>
      <c r="AQ712" s="31"/>
      <c r="AT712" s="31"/>
      <c r="AU712" s="21">
        <v>2002</v>
      </c>
      <c r="AV712" s="23">
        <f t="shared" si="118"/>
        <v>3.3014640731433</v>
      </c>
      <c r="BB712" s="18"/>
      <c r="BD712" s="54"/>
      <c r="BF712" s="18"/>
      <c r="BH712" s="18"/>
      <c r="BJ712" s="18"/>
      <c r="BK712" s="18" t="s">
        <v>299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 s="18">
        <v>0</v>
      </c>
      <c r="BS712">
        <v>1</v>
      </c>
      <c r="BT712">
        <v>0</v>
      </c>
      <c r="BU712" s="18">
        <v>0</v>
      </c>
      <c r="BV712" t="s">
        <v>397</v>
      </c>
      <c r="BW712" t="s">
        <v>397</v>
      </c>
      <c r="CB712" s="18"/>
      <c r="CD712" s="18"/>
      <c r="CE712" s="18"/>
      <c r="CH712" s="18"/>
      <c r="CJ712" s="18"/>
      <c r="CU712" s="18"/>
      <c r="CV712" t="s">
        <v>397</v>
      </c>
      <c r="CW712" t="s">
        <v>397</v>
      </c>
      <c r="CX712" t="s">
        <v>397</v>
      </c>
      <c r="CY712" s="25" t="s">
        <v>397</v>
      </c>
    </row>
    <row r="713" spans="1:103" x14ac:dyDescent="0.25">
      <c r="A713">
        <v>715</v>
      </c>
      <c r="B713">
        <v>117</v>
      </c>
      <c r="C713" s="25" t="s">
        <v>300</v>
      </c>
      <c r="D713" s="12">
        <v>8.4</v>
      </c>
      <c r="E713" s="14"/>
      <c r="F713" s="7" t="str">
        <f t="shared" si="109"/>
        <v>X</v>
      </c>
      <c r="G713" s="7">
        <f t="shared" si="110"/>
        <v>8.4</v>
      </c>
      <c r="H713" s="16">
        <f t="shared" si="111"/>
        <v>8.4</v>
      </c>
      <c r="I713" s="11" t="str">
        <f t="shared" si="112"/>
        <v>X</v>
      </c>
      <c r="J713" s="39" t="str">
        <f t="shared" si="113"/>
        <v>X</v>
      </c>
      <c r="K713" s="39" t="str">
        <f t="shared" si="116"/>
        <v>X</v>
      </c>
      <c r="L713" s="39" t="str">
        <f t="shared" si="117"/>
        <v>X</v>
      </c>
      <c r="M713" s="39" t="str">
        <f t="shared" si="114"/>
        <v>X</v>
      </c>
      <c r="N713" s="42">
        <v>0</v>
      </c>
      <c r="O713" s="8">
        <v>0</v>
      </c>
      <c r="P713" s="9">
        <v>0</v>
      </c>
      <c r="Q713" s="9">
        <v>0</v>
      </c>
      <c r="R713" s="8">
        <v>0</v>
      </c>
      <c r="S713" s="9">
        <v>0</v>
      </c>
      <c r="T713" s="9">
        <v>0</v>
      </c>
      <c r="U713" s="8">
        <v>1</v>
      </c>
      <c r="V713" s="9">
        <v>0</v>
      </c>
      <c r="W713" s="9">
        <v>0</v>
      </c>
      <c r="X713" s="9">
        <v>0</v>
      </c>
      <c r="Y713" s="8">
        <v>0</v>
      </c>
      <c r="Z713" s="9">
        <v>0</v>
      </c>
      <c r="AA713" s="8"/>
      <c r="AC713" s="8"/>
      <c r="AJ713" s="9">
        <f t="shared" si="115"/>
        <v>-1</v>
      </c>
      <c r="AK713" s="7">
        <v>5.5</v>
      </c>
      <c r="AO713" s="8"/>
      <c r="AQ713" s="31"/>
      <c r="AT713" s="31"/>
      <c r="AU713" s="21">
        <v>1992</v>
      </c>
      <c r="AV713" s="23">
        <f t="shared" si="118"/>
        <v>3.2992893340876801</v>
      </c>
      <c r="BB713" s="18"/>
      <c r="BD713" s="54"/>
      <c r="BF713" s="18"/>
      <c r="BH713" s="18"/>
      <c r="BJ713" s="18"/>
      <c r="BK713" s="18" t="s">
        <v>299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 s="18">
        <v>0</v>
      </c>
      <c r="BS713">
        <v>1</v>
      </c>
      <c r="BT713">
        <v>0</v>
      </c>
      <c r="BU713" s="18">
        <v>0</v>
      </c>
      <c r="BV713" t="s">
        <v>397</v>
      </c>
      <c r="BW713" t="s">
        <v>397</v>
      </c>
      <c r="CB713" s="18"/>
      <c r="CD713" s="18"/>
      <c r="CE713" s="18"/>
      <c r="CH713" s="18"/>
      <c r="CJ713" s="18"/>
      <c r="CU713" s="18"/>
      <c r="CV713" t="s">
        <v>397</v>
      </c>
      <c r="CW713" t="s">
        <v>397</v>
      </c>
      <c r="CX713" t="s">
        <v>397</v>
      </c>
      <c r="CY713" s="25" t="s">
        <v>397</v>
      </c>
    </row>
    <row r="714" spans="1:103" x14ac:dyDescent="0.25">
      <c r="A714">
        <v>716</v>
      </c>
      <c r="B714">
        <v>117</v>
      </c>
      <c r="C714" s="25" t="s">
        <v>300</v>
      </c>
      <c r="D714" s="12">
        <v>8</v>
      </c>
      <c r="E714" s="14"/>
      <c r="F714" s="7" t="str">
        <f t="shared" si="109"/>
        <v>X</v>
      </c>
      <c r="G714" s="7">
        <f t="shared" si="110"/>
        <v>8</v>
      </c>
      <c r="H714" s="16">
        <f t="shared" si="111"/>
        <v>8</v>
      </c>
      <c r="I714" s="11" t="str">
        <f t="shared" si="112"/>
        <v>X</v>
      </c>
      <c r="J714" s="39" t="str">
        <f t="shared" si="113"/>
        <v>X</v>
      </c>
      <c r="K714" s="39" t="str">
        <f t="shared" si="116"/>
        <v>X</v>
      </c>
      <c r="L714" s="39" t="str">
        <f t="shared" si="117"/>
        <v>X</v>
      </c>
      <c r="M714" s="39" t="str">
        <f t="shared" si="114"/>
        <v>X</v>
      </c>
      <c r="N714" s="42">
        <v>0</v>
      </c>
      <c r="O714" s="8">
        <v>0</v>
      </c>
      <c r="P714" s="9">
        <v>0</v>
      </c>
      <c r="Q714" s="9">
        <v>0</v>
      </c>
      <c r="R714" s="8">
        <v>0</v>
      </c>
      <c r="S714" s="9">
        <v>0</v>
      </c>
      <c r="T714" s="9">
        <v>0</v>
      </c>
      <c r="U714" s="8">
        <v>1</v>
      </c>
      <c r="V714" s="9">
        <v>0</v>
      </c>
      <c r="W714" s="9">
        <v>0</v>
      </c>
      <c r="X714" s="9">
        <v>0</v>
      </c>
      <c r="Y714" s="8">
        <v>0</v>
      </c>
      <c r="Z714" s="9">
        <v>0</v>
      </c>
      <c r="AA714" s="8"/>
      <c r="AC714" s="8"/>
      <c r="AJ714" s="9">
        <f t="shared" si="115"/>
        <v>-1</v>
      </c>
      <c r="AK714" s="7">
        <v>5.9</v>
      </c>
      <c r="AO714" s="8"/>
      <c r="AQ714" s="31"/>
      <c r="AT714" s="31"/>
      <c r="AU714" s="21">
        <v>1995</v>
      </c>
      <c r="AV714" s="23">
        <f t="shared" si="118"/>
        <v>3.2999429000227671</v>
      </c>
      <c r="BB714" s="18"/>
      <c r="BD714" s="54"/>
      <c r="BF714" s="18"/>
      <c r="BH714" s="18"/>
      <c r="BJ714" s="18"/>
      <c r="BK714" s="18" t="s">
        <v>299</v>
      </c>
      <c r="BL714">
        <v>0</v>
      </c>
      <c r="BM714">
        <v>0</v>
      </c>
      <c r="BN714">
        <v>0</v>
      </c>
      <c r="BO714">
        <v>1</v>
      </c>
      <c r="BP714">
        <v>0</v>
      </c>
      <c r="BQ714">
        <v>0</v>
      </c>
      <c r="BR714" s="18">
        <v>0</v>
      </c>
      <c r="BS714">
        <v>1</v>
      </c>
      <c r="BT714">
        <v>0</v>
      </c>
      <c r="BU714" s="18">
        <v>0</v>
      </c>
      <c r="BV714" t="s">
        <v>397</v>
      </c>
      <c r="BW714" t="s">
        <v>397</v>
      </c>
      <c r="CB714" s="18"/>
      <c r="CD714" s="18"/>
      <c r="CE714" s="18"/>
      <c r="CH714" s="18"/>
      <c r="CJ714" s="18"/>
      <c r="CU714" s="18"/>
      <c r="CV714" t="s">
        <v>397</v>
      </c>
      <c r="CW714" t="s">
        <v>397</v>
      </c>
      <c r="CX714" t="s">
        <v>397</v>
      </c>
      <c r="CY714" s="25" t="s">
        <v>397</v>
      </c>
    </row>
    <row r="715" spans="1:103" x14ac:dyDescent="0.25">
      <c r="A715">
        <v>717</v>
      </c>
      <c r="B715">
        <v>117</v>
      </c>
      <c r="C715" s="25" t="s">
        <v>300</v>
      </c>
      <c r="D715" s="12">
        <v>7.4</v>
      </c>
      <c r="E715" s="14"/>
      <c r="F715" s="7" t="str">
        <f t="shared" si="109"/>
        <v>X</v>
      </c>
      <c r="G715" s="7">
        <f t="shared" si="110"/>
        <v>7.4</v>
      </c>
      <c r="H715" s="16">
        <f t="shared" si="111"/>
        <v>7.4</v>
      </c>
      <c r="I715" s="11" t="str">
        <f t="shared" si="112"/>
        <v>X</v>
      </c>
      <c r="J715" s="39" t="str">
        <f t="shared" si="113"/>
        <v>X</v>
      </c>
      <c r="K715" s="39" t="str">
        <f t="shared" si="116"/>
        <v>X</v>
      </c>
      <c r="L715" s="39" t="str">
        <f t="shared" si="117"/>
        <v>X</v>
      </c>
      <c r="M715" s="39" t="str">
        <f t="shared" si="114"/>
        <v>X</v>
      </c>
      <c r="N715" s="42">
        <v>0</v>
      </c>
      <c r="O715" s="8">
        <v>0</v>
      </c>
      <c r="P715" s="9">
        <v>0</v>
      </c>
      <c r="Q715" s="9">
        <v>0</v>
      </c>
      <c r="R715" s="8">
        <v>0</v>
      </c>
      <c r="S715" s="9">
        <v>0</v>
      </c>
      <c r="T715" s="9">
        <v>0</v>
      </c>
      <c r="U715" s="8">
        <v>1</v>
      </c>
      <c r="V715" s="9">
        <v>0</v>
      </c>
      <c r="W715" s="9">
        <v>0</v>
      </c>
      <c r="X715" s="9">
        <v>0</v>
      </c>
      <c r="Y715" s="8">
        <v>0</v>
      </c>
      <c r="Z715" s="9">
        <v>0</v>
      </c>
      <c r="AA715" s="8"/>
      <c r="AC715" s="8"/>
      <c r="AJ715" s="9">
        <f t="shared" si="115"/>
        <v>-1</v>
      </c>
      <c r="AK715" s="7">
        <v>6.1</v>
      </c>
      <c r="AO715" s="8"/>
      <c r="AQ715" s="31"/>
      <c r="AT715" s="31"/>
      <c r="AU715" s="21">
        <v>1996</v>
      </c>
      <c r="AV715" s="23">
        <f t="shared" si="118"/>
        <v>3.3001605369513523</v>
      </c>
      <c r="BB715" s="18"/>
      <c r="BD715" s="54"/>
      <c r="BF715" s="18"/>
      <c r="BH715" s="18"/>
      <c r="BJ715" s="18"/>
      <c r="BK715" s="18" t="s">
        <v>299</v>
      </c>
      <c r="BL715">
        <v>0</v>
      </c>
      <c r="BM715">
        <v>0</v>
      </c>
      <c r="BN715">
        <v>0</v>
      </c>
      <c r="BO715">
        <v>1</v>
      </c>
      <c r="BP715">
        <v>0</v>
      </c>
      <c r="BQ715">
        <v>0</v>
      </c>
      <c r="BR715" s="18">
        <v>0</v>
      </c>
      <c r="BS715">
        <v>1</v>
      </c>
      <c r="BT715">
        <v>0</v>
      </c>
      <c r="BU715" s="18">
        <v>0</v>
      </c>
      <c r="BV715" t="s">
        <v>397</v>
      </c>
      <c r="BW715" t="s">
        <v>397</v>
      </c>
      <c r="CB715" s="18"/>
      <c r="CD715" s="18"/>
      <c r="CE715" s="18"/>
      <c r="CH715" s="18"/>
      <c r="CJ715" s="18"/>
      <c r="CU715" s="18"/>
      <c r="CV715" t="s">
        <v>397</v>
      </c>
      <c r="CW715" t="s">
        <v>397</v>
      </c>
      <c r="CX715" t="s">
        <v>397</v>
      </c>
      <c r="CY715" s="25" t="s">
        <v>397</v>
      </c>
    </row>
    <row r="716" spans="1:103" x14ac:dyDescent="0.25">
      <c r="A716">
        <v>718</v>
      </c>
      <c r="B716">
        <v>117</v>
      </c>
      <c r="C716" s="25" t="s">
        <v>300</v>
      </c>
      <c r="D716" s="12">
        <v>9.1</v>
      </c>
      <c r="E716" s="14"/>
      <c r="F716" s="7" t="str">
        <f t="shared" si="109"/>
        <v>X</v>
      </c>
      <c r="G716" s="7">
        <f t="shared" si="110"/>
        <v>9.1</v>
      </c>
      <c r="H716" s="16">
        <f t="shared" si="111"/>
        <v>9.1</v>
      </c>
      <c r="I716" s="11" t="str">
        <f t="shared" si="112"/>
        <v>X</v>
      </c>
      <c r="J716" s="39" t="str">
        <f t="shared" si="113"/>
        <v>X</v>
      </c>
      <c r="K716" s="39" t="str">
        <f t="shared" si="116"/>
        <v>X</v>
      </c>
      <c r="L716" s="39" t="str">
        <f t="shared" si="117"/>
        <v>X</v>
      </c>
      <c r="M716" s="39" t="str">
        <f t="shared" si="114"/>
        <v>X</v>
      </c>
      <c r="N716" s="42">
        <v>0</v>
      </c>
      <c r="O716" s="8">
        <v>0</v>
      </c>
      <c r="P716" s="9">
        <v>0</v>
      </c>
      <c r="Q716" s="9">
        <v>0</v>
      </c>
      <c r="R716" s="8">
        <v>0</v>
      </c>
      <c r="S716" s="9">
        <v>0</v>
      </c>
      <c r="T716" s="9">
        <v>0</v>
      </c>
      <c r="U716" s="8">
        <v>1</v>
      </c>
      <c r="V716" s="9">
        <v>0</v>
      </c>
      <c r="W716" s="9">
        <v>0</v>
      </c>
      <c r="X716" s="9">
        <v>0</v>
      </c>
      <c r="Y716" s="8">
        <v>0</v>
      </c>
      <c r="Z716" s="9">
        <v>0</v>
      </c>
      <c r="AA716" s="8"/>
      <c r="AC716" s="8"/>
      <c r="AJ716" s="9">
        <f t="shared" si="115"/>
        <v>-1</v>
      </c>
      <c r="AK716" s="7">
        <v>6.3</v>
      </c>
      <c r="AO716" s="8"/>
      <c r="AQ716" s="31"/>
      <c r="AT716" s="31"/>
      <c r="AU716" s="21">
        <v>1997</v>
      </c>
      <c r="AV716" s="23">
        <f t="shared" si="118"/>
        <v>3.3003780648707024</v>
      </c>
      <c r="BB716" s="18"/>
      <c r="BD716" s="54"/>
      <c r="BF716" s="18"/>
      <c r="BH716" s="18"/>
      <c r="BJ716" s="18"/>
      <c r="BK716" s="18" t="s">
        <v>299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0</v>
      </c>
      <c r="BR716" s="18">
        <v>0</v>
      </c>
      <c r="BS716">
        <v>1</v>
      </c>
      <c r="BT716">
        <v>0</v>
      </c>
      <c r="BU716" s="18">
        <v>0</v>
      </c>
      <c r="BV716" t="s">
        <v>397</v>
      </c>
      <c r="BW716" t="s">
        <v>397</v>
      </c>
      <c r="CB716" s="18"/>
      <c r="CD716" s="18"/>
      <c r="CE716" s="18"/>
      <c r="CH716" s="18"/>
      <c r="CJ716" s="18"/>
      <c r="CU716" s="18"/>
      <c r="CV716" t="s">
        <v>397</v>
      </c>
      <c r="CW716" t="s">
        <v>397</v>
      </c>
      <c r="CX716" t="s">
        <v>397</v>
      </c>
      <c r="CY716" s="25" t="s">
        <v>397</v>
      </c>
    </row>
    <row r="717" spans="1:103" x14ac:dyDescent="0.25">
      <c r="A717">
        <v>719</v>
      </c>
      <c r="B717">
        <v>117</v>
      </c>
      <c r="C717" s="25" t="s">
        <v>300</v>
      </c>
      <c r="D717" s="12">
        <v>9.1999999999999993</v>
      </c>
      <c r="E717" s="14"/>
      <c r="F717" s="7" t="str">
        <f t="shared" si="109"/>
        <v>X</v>
      </c>
      <c r="G717" s="7">
        <f t="shared" si="110"/>
        <v>9.1999999999999993</v>
      </c>
      <c r="H717" s="16">
        <f t="shared" si="111"/>
        <v>9.1999999999999993</v>
      </c>
      <c r="I717" s="11" t="str">
        <f t="shared" si="112"/>
        <v>X</v>
      </c>
      <c r="J717" s="39" t="str">
        <f t="shared" si="113"/>
        <v>X</v>
      </c>
      <c r="K717" s="39" t="str">
        <f t="shared" si="116"/>
        <v>X</v>
      </c>
      <c r="L717" s="39" t="str">
        <f t="shared" si="117"/>
        <v>X</v>
      </c>
      <c r="M717" s="39" t="str">
        <f t="shared" si="114"/>
        <v>X</v>
      </c>
      <c r="N717" s="42">
        <v>0</v>
      </c>
      <c r="O717" s="8">
        <v>0</v>
      </c>
      <c r="P717" s="9">
        <v>0</v>
      </c>
      <c r="Q717" s="9">
        <v>0</v>
      </c>
      <c r="R717" s="8">
        <v>0</v>
      </c>
      <c r="S717" s="9">
        <v>0</v>
      </c>
      <c r="T717" s="9">
        <v>0</v>
      </c>
      <c r="U717" s="8">
        <v>1</v>
      </c>
      <c r="V717" s="9">
        <v>0</v>
      </c>
      <c r="W717" s="9">
        <v>0</v>
      </c>
      <c r="X717" s="9">
        <v>0</v>
      </c>
      <c r="Y717" s="8">
        <v>0</v>
      </c>
      <c r="Z717" s="9">
        <v>0</v>
      </c>
      <c r="AA717" s="8"/>
      <c r="AC717" s="8"/>
      <c r="AJ717" s="9">
        <f t="shared" si="115"/>
        <v>-1</v>
      </c>
      <c r="AK717" s="7">
        <v>6.5</v>
      </c>
      <c r="AO717" s="8"/>
      <c r="AQ717" s="31"/>
      <c r="AT717" s="31"/>
      <c r="AU717" s="21">
        <v>1998</v>
      </c>
      <c r="AV717" s="23">
        <f t="shared" si="118"/>
        <v>3.3005954838899636</v>
      </c>
      <c r="BB717" s="18"/>
      <c r="BD717" s="54"/>
      <c r="BF717" s="18"/>
      <c r="BH717" s="18"/>
      <c r="BJ717" s="18"/>
      <c r="BK717" s="18" t="s">
        <v>299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 s="18">
        <v>0</v>
      </c>
      <c r="BS717">
        <v>1</v>
      </c>
      <c r="BT717">
        <v>0</v>
      </c>
      <c r="BU717" s="18">
        <v>0</v>
      </c>
      <c r="BV717" t="s">
        <v>397</v>
      </c>
      <c r="BW717" t="s">
        <v>397</v>
      </c>
      <c r="CB717" s="18"/>
      <c r="CD717" s="18"/>
      <c r="CE717" s="18"/>
      <c r="CH717" s="18"/>
      <c r="CJ717" s="18"/>
      <c r="CU717" s="18"/>
      <c r="CV717" t="s">
        <v>397</v>
      </c>
      <c r="CW717" t="s">
        <v>397</v>
      </c>
      <c r="CX717" t="s">
        <v>397</v>
      </c>
      <c r="CY717" s="25" t="s">
        <v>397</v>
      </c>
    </row>
    <row r="718" spans="1:103" x14ac:dyDescent="0.25">
      <c r="A718">
        <v>720</v>
      </c>
      <c r="B718">
        <v>117</v>
      </c>
      <c r="C718" s="25" t="s">
        <v>300</v>
      </c>
      <c r="D718" s="12">
        <v>9.1</v>
      </c>
      <c r="E718" s="14"/>
      <c r="F718" s="7" t="str">
        <f t="shared" si="109"/>
        <v>X</v>
      </c>
      <c r="G718" s="7">
        <f t="shared" si="110"/>
        <v>9.1</v>
      </c>
      <c r="H718" s="16">
        <f t="shared" si="111"/>
        <v>9.1</v>
      </c>
      <c r="I718" s="11" t="str">
        <f t="shared" si="112"/>
        <v>X</v>
      </c>
      <c r="J718" s="39" t="str">
        <f t="shared" si="113"/>
        <v>X</v>
      </c>
      <c r="K718" s="39" t="str">
        <f t="shared" si="116"/>
        <v>X</v>
      </c>
      <c r="L718" s="39" t="str">
        <f t="shared" si="117"/>
        <v>X</v>
      </c>
      <c r="M718" s="39" t="str">
        <f t="shared" si="114"/>
        <v>X</v>
      </c>
      <c r="N718" s="42">
        <v>0</v>
      </c>
      <c r="O718" s="8">
        <v>0</v>
      </c>
      <c r="P718" s="9">
        <v>0</v>
      </c>
      <c r="Q718" s="9">
        <v>0</v>
      </c>
      <c r="R718" s="8">
        <v>0</v>
      </c>
      <c r="S718" s="9">
        <v>0</v>
      </c>
      <c r="T718" s="9">
        <v>0</v>
      </c>
      <c r="U718" s="8">
        <v>1</v>
      </c>
      <c r="V718" s="9">
        <v>0</v>
      </c>
      <c r="W718" s="9">
        <v>0</v>
      </c>
      <c r="X718" s="9">
        <v>0</v>
      </c>
      <c r="Y718" s="8">
        <v>0</v>
      </c>
      <c r="Z718" s="9">
        <v>0</v>
      </c>
      <c r="AA718" s="8"/>
      <c r="AC718" s="8"/>
      <c r="AJ718" s="9">
        <f t="shared" si="115"/>
        <v>-1</v>
      </c>
      <c r="AK718" s="7">
        <v>9.1</v>
      </c>
      <c r="AO718" s="8"/>
      <c r="AQ718" s="31"/>
      <c r="AT718" s="31"/>
      <c r="AU718" s="21">
        <v>1999</v>
      </c>
      <c r="AV718" s="23">
        <f t="shared" si="118"/>
        <v>3.3008127941181171</v>
      </c>
      <c r="BB718" s="18"/>
      <c r="BD718" s="54"/>
      <c r="BF718" s="18"/>
      <c r="BH718" s="18"/>
      <c r="BJ718" s="18"/>
      <c r="BK718" s="18" t="s">
        <v>299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 s="18">
        <v>0</v>
      </c>
      <c r="BS718">
        <v>1</v>
      </c>
      <c r="BT718">
        <v>0</v>
      </c>
      <c r="BU718" s="18">
        <v>0</v>
      </c>
      <c r="BV718" t="s">
        <v>397</v>
      </c>
      <c r="BW718" t="s">
        <v>397</v>
      </c>
      <c r="CB718" s="18"/>
      <c r="CD718" s="18"/>
      <c r="CE718" s="18"/>
      <c r="CH718" s="18"/>
      <c r="CJ718" s="18"/>
      <c r="CU718" s="18"/>
      <c r="CV718" t="s">
        <v>397</v>
      </c>
      <c r="CW718" t="s">
        <v>397</v>
      </c>
      <c r="CX718" t="s">
        <v>397</v>
      </c>
      <c r="CY718" s="25" t="s">
        <v>397</v>
      </c>
    </row>
    <row r="719" spans="1:103" x14ac:dyDescent="0.25">
      <c r="A719">
        <v>721</v>
      </c>
      <c r="B719">
        <v>117</v>
      </c>
      <c r="C719" s="25" t="s">
        <v>300</v>
      </c>
      <c r="D719" s="12">
        <v>7.9</v>
      </c>
      <c r="E719" s="14"/>
      <c r="F719" s="7" t="str">
        <f t="shared" ref="F719:F782" si="119">IFERROR(D719/E719, "X")</f>
        <v>X</v>
      </c>
      <c r="G719" s="7">
        <f t="shared" ref="G719:G782" si="120">D719-E719</f>
        <v>7.9</v>
      </c>
      <c r="H719" s="16">
        <f t="shared" ref="H719:H782" si="121">D719+E719</f>
        <v>7.9</v>
      </c>
      <c r="I719" s="11" t="str">
        <f t="shared" ref="I719:I782" si="122">IFERROR(F719/SQRT(F719^2+AJ719), "X")</f>
        <v>X</v>
      </c>
      <c r="J719" s="39" t="str">
        <f t="shared" ref="J719:J782" si="123">IFERROR(SQRT((1-I719^2)/AJ719), "X")</f>
        <v>X</v>
      </c>
      <c r="K719" s="39" t="str">
        <f t="shared" si="116"/>
        <v>X</v>
      </c>
      <c r="L719" s="39" t="str">
        <f t="shared" si="117"/>
        <v>X</v>
      </c>
      <c r="M719" s="39" t="str">
        <f t="shared" ref="M719:M782" si="124">IFERROR(I719+J719, "X")</f>
        <v>X</v>
      </c>
      <c r="N719" s="42">
        <v>0</v>
      </c>
      <c r="O719" s="8">
        <v>0</v>
      </c>
      <c r="P719" s="9">
        <v>0</v>
      </c>
      <c r="Q719" s="9">
        <v>0</v>
      </c>
      <c r="R719" s="8">
        <v>0</v>
      </c>
      <c r="S719" s="9">
        <v>0</v>
      </c>
      <c r="T719" s="9">
        <v>0</v>
      </c>
      <c r="U719" s="8">
        <v>1</v>
      </c>
      <c r="V719" s="9">
        <v>0</v>
      </c>
      <c r="W719" s="9">
        <v>0</v>
      </c>
      <c r="X719" s="9">
        <v>0</v>
      </c>
      <c r="Y719" s="8">
        <v>0</v>
      </c>
      <c r="Z719" s="9">
        <v>0</v>
      </c>
      <c r="AA719" s="8"/>
      <c r="AC719" s="8"/>
      <c r="AJ719" s="9">
        <f t="shared" ref="AJ719:AJ782" si="125">IFERROR(AH719-AI719-1, "X")</f>
        <v>-1</v>
      </c>
      <c r="AK719" s="7">
        <v>6.7</v>
      </c>
      <c r="AO719" s="8"/>
      <c r="AQ719" s="31"/>
      <c r="AT719" s="31"/>
      <c r="AU719" s="21">
        <v>2000</v>
      </c>
      <c r="AV719" s="23">
        <f t="shared" si="118"/>
        <v>3.3010299956639813</v>
      </c>
      <c r="BB719" s="18"/>
      <c r="BD719" s="54"/>
      <c r="BF719" s="18"/>
      <c r="BH719" s="18"/>
      <c r="BJ719" s="18"/>
      <c r="BK719" s="18" t="s">
        <v>299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0</v>
      </c>
      <c r="BR719" s="18">
        <v>0</v>
      </c>
      <c r="BS719">
        <v>1</v>
      </c>
      <c r="BT719">
        <v>0</v>
      </c>
      <c r="BU719" s="18">
        <v>0</v>
      </c>
      <c r="BV719" t="s">
        <v>397</v>
      </c>
      <c r="BW719" t="s">
        <v>397</v>
      </c>
      <c r="CB719" s="18"/>
      <c r="CD719" s="18"/>
      <c r="CE719" s="18"/>
      <c r="CH719" s="18"/>
      <c r="CJ719" s="18"/>
      <c r="CU719" s="18"/>
      <c r="CV719" t="s">
        <v>397</v>
      </c>
      <c r="CW719" t="s">
        <v>397</v>
      </c>
      <c r="CX719" t="s">
        <v>397</v>
      </c>
      <c r="CY719" s="25" t="s">
        <v>397</v>
      </c>
    </row>
    <row r="720" spans="1:103" x14ac:dyDescent="0.25">
      <c r="A720">
        <v>722</v>
      </c>
      <c r="B720">
        <v>117</v>
      </c>
      <c r="C720" s="25" t="s">
        <v>300</v>
      </c>
      <c r="D720" s="12">
        <v>9.1</v>
      </c>
      <c r="E720" s="14"/>
      <c r="F720" s="7" t="str">
        <f t="shared" si="119"/>
        <v>X</v>
      </c>
      <c r="G720" s="7">
        <f t="shared" si="120"/>
        <v>9.1</v>
      </c>
      <c r="H720" s="16">
        <f t="shared" si="121"/>
        <v>9.1</v>
      </c>
      <c r="I720" s="11" t="str">
        <f t="shared" si="122"/>
        <v>X</v>
      </c>
      <c r="J720" s="39" t="str">
        <f t="shared" si="123"/>
        <v>X</v>
      </c>
      <c r="K720" s="39" t="str">
        <f t="shared" si="116"/>
        <v>X</v>
      </c>
      <c r="L720" s="39" t="str">
        <f t="shared" si="117"/>
        <v>X</v>
      </c>
      <c r="M720" s="39" t="str">
        <f t="shared" si="124"/>
        <v>X</v>
      </c>
      <c r="N720" s="42">
        <v>0</v>
      </c>
      <c r="O720" s="8">
        <v>0</v>
      </c>
      <c r="P720" s="9">
        <v>0</v>
      </c>
      <c r="Q720" s="9">
        <v>0</v>
      </c>
      <c r="R720" s="8">
        <v>0</v>
      </c>
      <c r="S720" s="9">
        <v>0</v>
      </c>
      <c r="T720" s="9">
        <v>0</v>
      </c>
      <c r="U720" s="8">
        <v>1</v>
      </c>
      <c r="V720" s="9">
        <v>0</v>
      </c>
      <c r="W720" s="9">
        <v>0</v>
      </c>
      <c r="X720" s="9">
        <v>0</v>
      </c>
      <c r="Y720" s="8">
        <v>0</v>
      </c>
      <c r="Z720" s="9">
        <v>0</v>
      </c>
      <c r="AA720" s="8"/>
      <c r="AC720" s="8"/>
      <c r="AJ720" s="9">
        <f t="shared" si="125"/>
        <v>-1</v>
      </c>
      <c r="AK720" s="7">
        <v>6.9</v>
      </c>
      <c r="AO720" s="8"/>
      <c r="AQ720" s="31"/>
      <c r="AT720" s="31"/>
      <c r="AU720" s="21">
        <v>2001</v>
      </c>
      <c r="AV720" s="23">
        <f t="shared" si="118"/>
        <v>3.3012470886362113</v>
      </c>
      <c r="BB720" s="18"/>
      <c r="BD720" s="54"/>
      <c r="BF720" s="18"/>
      <c r="BH720" s="18"/>
      <c r="BJ720" s="18"/>
      <c r="BK720" s="18" t="s">
        <v>299</v>
      </c>
      <c r="BL720">
        <v>0</v>
      </c>
      <c r="BM720">
        <v>0</v>
      </c>
      <c r="BN720">
        <v>0</v>
      </c>
      <c r="BO720">
        <v>1</v>
      </c>
      <c r="BP720">
        <v>0</v>
      </c>
      <c r="BQ720">
        <v>0</v>
      </c>
      <c r="BR720" s="18">
        <v>0</v>
      </c>
      <c r="BS720">
        <v>1</v>
      </c>
      <c r="BT720">
        <v>0</v>
      </c>
      <c r="BU720" s="18">
        <v>0</v>
      </c>
      <c r="BV720" t="s">
        <v>397</v>
      </c>
      <c r="BW720" t="s">
        <v>397</v>
      </c>
      <c r="CB720" s="18"/>
      <c r="CD720" s="18"/>
      <c r="CE720" s="18"/>
      <c r="CH720" s="18"/>
      <c r="CJ720" s="18"/>
      <c r="CU720" s="18"/>
      <c r="CV720" t="s">
        <v>397</v>
      </c>
      <c r="CW720" t="s">
        <v>397</v>
      </c>
      <c r="CX720" t="s">
        <v>397</v>
      </c>
      <c r="CY720" s="25" t="s">
        <v>397</v>
      </c>
    </row>
    <row r="721" spans="1:103" x14ac:dyDescent="0.25">
      <c r="A721">
        <v>723</v>
      </c>
      <c r="B721">
        <v>117</v>
      </c>
      <c r="C721" s="25" t="s">
        <v>300</v>
      </c>
      <c r="D721" s="12">
        <v>9.9</v>
      </c>
      <c r="E721" s="14"/>
      <c r="F721" s="7" t="str">
        <f t="shared" si="119"/>
        <v>X</v>
      </c>
      <c r="G721" s="7">
        <f t="shared" si="120"/>
        <v>9.9</v>
      </c>
      <c r="H721" s="16">
        <f t="shared" si="121"/>
        <v>9.9</v>
      </c>
      <c r="I721" s="11" t="str">
        <f t="shared" si="122"/>
        <v>X</v>
      </c>
      <c r="J721" s="39" t="str">
        <f t="shared" si="123"/>
        <v>X</v>
      </c>
      <c r="K721" s="39" t="str">
        <f t="shared" si="116"/>
        <v>X</v>
      </c>
      <c r="L721" s="39" t="str">
        <f t="shared" si="117"/>
        <v>X</v>
      </c>
      <c r="M721" s="39" t="str">
        <f t="shared" si="124"/>
        <v>X</v>
      </c>
      <c r="N721" s="42">
        <v>0</v>
      </c>
      <c r="O721" s="8">
        <v>0</v>
      </c>
      <c r="P721" s="9">
        <v>0</v>
      </c>
      <c r="Q721" s="9">
        <v>0</v>
      </c>
      <c r="R721" s="8">
        <v>0</v>
      </c>
      <c r="S721" s="9">
        <v>0</v>
      </c>
      <c r="T721" s="9">
        <v>0</v>
      </c>
      <c r="U721" s="8">
        <v>1</v>
      </c>
      <c r="V721" s="9">
        <v>0</v>
      </c>
      <c r="W721" s="9">
        <v>0</v>
      </c>
      <c r="X721" s="9">
        <v>0</v>
      </c>
      <c r="Y721" s="8">
        <v>0</v>
      </c>
      <c r="Z721" s="9">
        <v>0</v>
      </c>
      <c r="AA721" s="8"/>
      <c r="AC721" s="8"/>
      <c r="AJ721" s="9">
        <f t="shared" si="125"/>
        <v>-1</v>
      </c>
      <c r="AK721" s="7">
        <v>7.2</v>
      </c>
      <c r="AO721" s="8"/>
      <c r="AQ721" s="31"/>
      <c r="AT721" s="31"/>
      <c r="AU721" s="21">
        <v>2002</v>
      </c>
      <c r="AV721" s="23">
        <f t="shared" si="118"/>
        <v>3.3014640731433</v>
      </c>
      <c r="BB721" s="18"/>
      <c r="BD721" s="54"/>
      <c r="BF721" s="18"/>
      <c r="BH721" s="18"/>
      <c r="BJ721" s="18"/>
      <c r="BK721" s="18" t="s">
        <v>299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0</v>
      </c>
      <c r="BR721" s="18">
        <v>0</v>
      </c>
      <c r="BS721">
        <v>1</v>
      </c>
      <c r="BT721">
        <v>0</v>
      </c>
      <c r="BU721" s="18">
        <v>0</v>
      </c>
      <c r="BV721" t="s">
        <v>397</v>
      </c>
      <c r="BW721" t="s">
        <v>397</v>
      </c>
      <c r="CB721" s="18"/>
      <c r="CD721" s="18"/>
      <c r="CE721" s="18"/>
      <c r="CH721" s="18"/>
      <c r="CJ721" s="18"/>
      <c r="CU721" s="18"/>
      <c r="CV721" t="s">
        <v>397</v>
      </c>
      <c r="CW721" t="s">
        <v>397</v>
      </c>
      <c r="CX721" t="s">
        <v>397</v>
      </c>
      <c r="CY721" s="25" t="s">
        <v>397</v>
      </c>
    </row>
    <row r="722" spans="1:103" x14ac:dyDescent="0.25">
      <c r="A722">
        <v>724</v>
      </c>
      <c r="B722">
        <v>117</v>
      </c>
      <c r="C722" s="25" t="s">
        <v>300</v>
      </c>
      <c r="D722" s="12">
        <v>11.9</v>
      </c>
      <c r="E722" s="14"/>
      <c r="F722" s="7" t="str">
        <f t="shared" si="119"/>
        <v>X</v>
      </c>
      <c r="G722" s="7">
        <f t="shared" si="120"/>
        <v>11.9</v>
      </c>
      <c r="H722" s="16">
        <f t="shared" si="121"/>
        <v>11.9</v>
      </c>
      <c r="I722" s="11" t="str">
        <f t="shared" si="122"/>
        <v>X</v>
      </c>
      <c r="J722" s="39" t="str">
        <f t="shared" si="123"/>
        <v>X</v>
      </c>
      <c r="K722" s="39" t="str">
        <f t="shared" si="116"/>
        <v>X</v>
      </c>
      <c r="L722" s="39" t="str">
        <f t="shared" si="117"/>
        <v>X</v>
      </c>
      <c r="M722" s="39" t="str">
        <f t="shared" si="124"/>
        <v>X</v>
      </c>
      <c r="N722" s="42">
        <v>0</v>
      </c>
      <c r="O722" s="8">
        <v>0</v>
      </c>
      <c r="P722" s="9">
        <v>0</v>
      </c>
      <c r="Q722" s="9">
        <v>0</v>
      </c>
      <c r="R722" s="8">
        <v>0</v>
      </c>
      <c r="S722" s="9">
        <v>0</v>
      </c>
      <c r="T722" s="9">
        <v>0</v>
      </c>
      <c r="U722" s="8">
        <v>0</v>
      </c>
      <c r="V722" s="9">
        <v>1</v>
      </c>
      <c r="W722" s="9">
        <v>0</v>
      </c>
      <c r="X722" s="9">
        <v>0</v>
      </c>
      <c r="Y722" s="8">
        <v>0</v>
      </c>
      <c r="Z722" s="9">
        <v>0</v>
      </c>
      <c r="AA722" s="8"/>
      <c r="AC722" s="8"/>
      <c r="AJ722" s="9">
        <f t="shared" si="125"/>
        <v>-1</v>
      </c>
      <c r="AK722" s="7">
        <v>5.5</v>
      </c>
      <c r="AO722" s="8"/>
      <c r="AQ722" s="31"/>
      <c r="AT722" s="31"/>
      <c r="AU722" s="21">
        <v>1992</v>
      </c>
      <c r="AV722" s="23">
        <f t="shared" si="118"/>
        <v>3.2992893340876801</v>
      </c>
      <c r="BB722" s="18"/>
      <c r="BD722" s="54"/>
      <c r="BF722" s="18"/>
      <c r="BH722" s="18"/>
      <c r="BJ722" s="18"/>
      <c r="BK722" s="18" t="s">
        <v>299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 s="18">
        <v>0</v>
      </c>
      <c r="BS722">
        <v>1</v>
      </c>
      <c r="BT722">
        <v>0</v>
      </c>
      <c r="BU722" s="18">
        <v>0</v>
      </c>
      <c r="BV722" t="s">
        <v>397</v>
      </c>
      <c r="BW722" t="s">
        <v>397</v>
      </c>
      <c r="CB722" s="18"/>
      <c r="CD722" s="18"/>
      <c r="CE722" s="18"/>
      <c r="CH722" s="18"/>
      <c r="CJ722" s="18"/>
      <c r="CU722" s="18"/>
      <c r="CV722" t="s">
        <v>397</v>
      </c>
      <c r="CW722" t="s">
        <v>397</v>
      </c>
      <c r="CX722" t="s">
        <v>397</v>
      </c>
      <c r="CY722" s="25" t="s">
        <v>397</v>
      </c>
    </row>
    <row r="723" spans="1:103" x14ac:dyDescent="0.25">
      <c r="A723">
        <v>725</v>
      </c>
      <c r="B723">
        <v>117</v>
      </c>
      <c r="C723" s="25" t="s">
        <v>300</v>
      </c>
      <c r="D723" s="12">
        <v>9.6</v>
      </c>
      <c r="E723" s="14"/>
      <c r="F723" s="7" t="str">
        <f t="shared" si="119"/>
        <v>X</v>
      </c>
      <c r="G723" s="7">
        <f t="shared" si="120"/>
        <v>9.6</v>
      </c>
      <c r="H723" s="16">
        <f t="shared" si="121"/>
        <v>9.6</v>
      </c>
      <c r="I723" s="11" t="str">
        <f t="shared" si="122"/>
        <v>X</v>
      </c>
      <c r="J723" s="39" t="str">
        <f t="shared" si="123"/>
        <v>X</v>
      </c>
      <c r="K723" s="39" t="str">
        <f t="shared" si="116"/>
        <v>X</v>
      </c>
      <c r="L723" s="39" t="str">
        <f t="shared" si="117"/>
        <v>X</v>
      </c>
      <c r="M723" s="39" t="str">
        <f t="shared" si="124"/>
        <v>X</v>
      </c>
      <c r="N723" s="42">
        <v>0</v>
      </c>
      <c r="O723" s="8">
        <v>0</v>
      </c>
      <c r="P723" s="9">
        <v>0</v>
      </c>
      <c r="Q723" s="9">
        <v>0</v>
      </c>
      <c r="R723" s="8">
        <v>0</v>
      </c>
      <c r="S723" s="9">
        <v>0</v>
      </c>
      <c r="T723" s="9">
        <v>0</v>
      </c>
      <c r="U723" s="8">
        <v>0</v>
      </c>
      <c r="V723" s="9">
        <v>1</v>
      </c>
      <c r="W723" s="9">
        <v>0</v>
      </c>
      <c r="X723" s="9">
        <v>0</v>
      </c>
      <c r="Y723" s="8">
        <v>0</v>
      </c>
      <c r="Z723" s="9">
        <v>0</v>
      </c>
      <c r="AA723" s="8"/>
      <c r="AC723" s="8"/>
      <c r="AJ723" s="9">
        <f t="shared" si="125"/>
        <v>-1</v>
      </c>
      <c r="AK723" s="7">
        <v>5.9</v>
      </c>
      <c r="AO723" s="8"/>
      <c r="AQ723" s="31"/>
      <c r="AT723" s="31"/>
      <c r="AU723" s="21">
        <v>1995</v>
      </c>
      <c r="AV723" s="23">
        <f t="shared" si="118"/>
        <v>3.2999429000227671</v>
      </c>
      <c r="BB723" s="18"/>
      <c r="BD723" s="54"/>
      <c r="BF723" s="18"/>
      <c r="BH723" s="18"/>
      <c r="BJ723" s="18"/>
      <c r="BK723" s="18" t="s">
        <v>299</v>
      </c>
      <c r="BL723">
        <v>0</v>
      </c>
      <c r="BM723">
        <v>0</v>
      </c>
      <c r="BN723">
        <v>0</v>
      </c>
      <c r="BO723">
        <v>1</v>
      </c>
      <c r="BP723">
        <v>0</v>
      </c>
      <c r="BQ723">
        <v>0</v>
      </c>
      <c r="BR723" s="18">
        <v>0</v>
      </c>
      <c r="BS723">
        <v>1</v>
      </c>
      <c r="BT723">
        <v>0</v>
      </c>
      <c r="BU723" s="18">
        <v>0</v>
      </c>
      <c r="BV723" t="s">
        <v>397</v>
      </c>
      <c r="BW723" t="s">
        <v>397</v>
      </c>
      <c r="CB723" s="18"/>
      <c r="CD723" s="18"/>
      <c r="CE723" s="18"/>
      <c r="CH723" s="18"/>
      <c r="CJ723" s="18"/>
      <c r="CU723" s="18"/>
      <c r="CV723" t="s">
        <v>397</v>
      </c>
      <c r="CW723" t="s">
        <v>397</v>
      </c>
      <c r="CX723" t="s">
        <v>397</v>
      </c>
      <c r="CY723" s="25" t="s">
        <v>397</v>
      </c>
    </row>
    <row r="724" spans="1:103" x14ac:dyDescent="0.25">
      <c r="A724">
        <v>726</v>
      </c>
      <c r="B724">
        <v>117</v>
      </c>
      <c r="C724" s="25" t="s">
        <v>300</v>
      </c>
      <c r="D724" s="12">
        <v>10.1</v>
      </c>
      <c r="E724" s="14"/>
      <c r="F724" s="7" t="str">
        <f t="shared" si="119"/>
        <v>X</v>
      </c>
      <c r="G724" s="7">
        <f t="shared" si="120"/>
        <v>10.1</v>
      </c>
      <c r="H724" s="16">
        <f t="shared" si="121"/>
        <v>10.1</v>
      </c>
      <c r="I724" s="11" t="str">
        <f t="shared" si="122"/>
        <v>X</v>
      </c>
      <c r="J724" s="39" t="str">
        <f t="shared" si="123"/>
        <v>X</v>
      </c>
      <c r="K724" s="39" t="str">
        <f t="shared" si="116"/>
        <v>X</v>
      </c>
      <c r="L724" s="39" t="str">
        <f t="shared" si="117"/>
        <v>X</v>
      </c>
      <c r="M724" s="39" t="str">
        <f t="shared" si="124"/>
        <v>X</v>
      </c>
      <c r="N724" s="42">
        <v>0</v>
      </c>
      <c r="O724" s="8">
        <v>0</v>
      </c>
      <c r="P724" s="9">
        <v>0</v>
      </c>
      <c r="Q724" s="9">
        <v>0</v>
      </c>
      <c r="R724" s="8">
        <v>0</v>
      </c>
      <c r="S724" s="9">
        <v>0</v>
      </c>
      <c r="T724" s="9">
        <v>0</v>
      </c>
      <c r="U724" s="8">
        <v>0</v>
      </c>
      <c r="V724" s="9">
        <v>1</v>
      </c>
      <c r="W724" s="9">
        <v>0</v>
      </c>
      <c r="X724" s="9">
        <v>0</v>
      </c>
      <c r="Y724" s="8">
        <v>0</v>
      </c>
      <c r="Z724" s="9">
        <v>0</v>
      </c>
      <c r="AA724" s="8"/>
      <c r="AC724" s="8"/>
      <c r="AJ724" s="9">
        <f t="shared" si="125"/>
        <v>-1</v>
      </c>
      <c r="AK724" s="7">
        <v>6.1</v>
      </c>
      <c r="AO724" s="8"/>
      <c r="AQ724" s="31"/>
      <c r="AT724" s="31"/>
      <c r="AU724" s="21">
        <v>1996</v>
      </c>
      <c r="AV724" s="23">
        <f t="shared" si="118"/>
        <v>3.3001605369513523</v>
      </c>
      <c r="BB724" s="18"/>
      <c r="BD724" s="54"/>
      <c r="BF724" s="18"/>
      <c r="BH724" s="18"/>
      <c r="BJ724" s="18"/>
      <c r="BK724" s="18" t="s">
        <v>299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 s="18">
        <v>0</v>
      </c>
      <c r="BS724">
        <v>1</v>
      </c>
      <c r="BT724">
        <v>0</v>
      </c>
      <c r="BU724" s="18">
        <v>0</v>
      </c>
      <c r="BV724" t="s">
        <v>397</v>
      </c>
      <c r="BW724" t="s">
        <v>397</v>
      </c>
      <c r="CB724" s="18"/>
      <c r="CD724" s="18"/>
      <c r="CE724" s="18"/>
      <c r="CH724" s="18"/>
      <c r="CJ724" s="18"/>
      <c r="CU724" s="18"/>
      <c r="CV724" t="s">
        <v>397</v>
      </c>
      <c r="CW724" t="s">
        <v>397</v>
      </c>
      <c r="CX724" t="s">
        <v>397</v>
      </c>
      <c r="CY724" s="25" t="s">
        <v>397</v>
      </c>
    </row>
    <row r="725" spans="1:103" x14ac:dyDescent="0.25">
      <c r="A725">
        <v>727</v>
      </c>
      <c r="B725">
        <v>117</v>
      </c>
      <c r="C725" s="25" t="s">
        <v>300</v>
      </c>
      <c r="D725" s="12">
        <v>11.7</v>
      </c>
      <c r="E725" s="14"/>
      <c r="F725" s="7" t="str">
        <f t="shared" si="119"/>
        <v>X</v>
      </c>
      <c r="G725" s="7">
        <f t="shared" si="120"/>
        <v>11.7</v>
      </c>
      <c r="H725" s="16">
        <f t="shared" si="121"/>
        <v>11.7</v>
      </c>
      <c r="I725" s="11" t="str">
        <f t="shared" si="122"/>
        <v>X</v>
      </c>
      <c r="J725" s="39" t="str">
        <f t="shared" si="123"/>
        <v>X</v>
      </c>
      <c r="K725" s="39" t="str">
        <f t="shared" si="116"/>
        <v>X</v>
      </c>
      <c r="L725" s="39" t="str">
        <f t="shared" si="117"/>
        <v>X</v>
      </c>
      <c r="M725" s="39" t="str">
        <f t="shared" si="124"/>
        <v>X</v>
      </c>
      <c r="N725" s="42">
        <v>0</v>
      </c>
      <c r="O725" s="8">
        <v>0</v>
      </c>
      <c r="P725" s="9">
        <v>0</v>
      </c>
      <c r="Q725" s="9">
        <v>0</v>
      </c>
      <c r="R725" s="8">
        <v>0</v>
      </c>
      <c r="S725" s="9">
        <v>0</v>
      </c>
      <c r="T725" s="9">
        <v>0</v>
      </c>
      <c r="U725" s="8">
        <v>0</v>
      </c>
      <c r="V725" s="9">
        <v>1</v>
      </c>
      <c r="W725" s="9">
        <v>0</v>
      </c>
      <c r="X725" s="9">
        <v>0</v>
      </c>
      <c r="Y725" s="8">
        <v>0</v>
      </c>
      <c r="Z725" s="9">
        <v>0</v>
      </c>
      <c r="AA725" s="8"/>
      <c r="AC725" s="8"/>
      <c r="AJ725" s="9">
        <f t="shared" si="125"/>
        <v>-1</v>
      </c>
      <c r="AK725" s="7">
        <v>6.3</v>
      </c>
      <c r="AO725" s="8"/>
      <c r="AQ725" s="31"/>
      <c r="AT725" s="31"/>
      <c r="AU725" s="21">
        <v>1997</v>
      </c>
      <c r="AV725" s="23">
        <f t="shared" si="118"/>
        <v>3.3003780648707024</v>
      </c>
      <c r="BB725" s="18"/>
      <c r="BD725" s="54"/>
      <c r="BF725" s="18"/>
      <c r="BH725" s="18"/>
      <c r="BJ725" s="18"/>
      <c r="BK725" s="18" t="s">
        <v>299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 s="18">
        <v>0</v>
      </c>
      <c r="BS725">
        <v>1</v>
      </c>
      <c r="BT725">
        <v>0</v>
      </c>
      <c r="BU725" s="18">
        <v>0</v>
      </c>
      <c r="BV725" t="s">
        <v>397</v>
      </c>
      <c r="BW725" t="s">
        <v>397</v>
      </c>
      <c r="CB725" s="18"/>
      <c r="CD725" s="18"/>
      <c r="CE725" s="18"/>
      <c r="CH725" s="18"/>
      <c r="CJ725" s="18"/>
      <c r="CU725" s="18"/>
      <c r="CV725" t="s">
        <v>397</v>
      </c>
      <c r="CW725" t="s">
        <v>397</v>
      </c>
      <c r="CX725" t="s">
        <v>397</v>
      </c>
      <c r="CY725" s="25" t="s">
        <v>397</v>
      </c>
    </row>
    <row r="726" spans="1:103" x14ac:dyDescent="0.25">
      <c r="A726">
        <v>728</v>
      </c>
      <c r="B726">
        <v>117</v>
      </c>
      <c r="C726" s="25" t="s">
        <v>300</v>
      </c>
      <c r="D726" s="12">
        <v>10.5</v>
      </c>
      <c r="E726" s="14"/>
      <c r="F726" s="7" t="str">
        <f t="shared" si="119"/>
        <v>X</v>
      </c>
      <c r="G726" s="7">
        <f t="shared" si="120"/>
        <v>10.5</v>
      </c>
      <c r="H726" s="16">
        <f t="shared" si="121"/>
        <v>10.5</v>
      </c>
      <c r="I726" s="11" t="str">
        <f t="shared" si="122"/>
        <v>X</v>
      </c>
      <c r="J726" s="39" t="str">
        <f t="shared" si="123"/>
        <v>X</v>
      </c>
      <c r="K726" s="39" t="str">
        <f t="shared" si="116"/>
        <v>X</v>
      </c>
      <c r="L726" s="39" t="str">
        <f t="shared" si="117"/>
        <v>X</v>
      </c>
      <c r="M726" s="39" t="str">
        <f t="shared" si="124"/>
        <v>X</v>
      </c>
      <c r="N726" s="42">
        <v>0</v>
      </c>
      <c r="O726" s="8">
        <v>0</v>
      </c>
      <c r="P726" s="9">
        <v>0</v>
      </c>
      <c r="Q726" s="9">
        <v>0</v>
      </c>
      <c r="R726" s="8">
        <v>0</v>
      </c>
      <c r="S726" s="9">
        <v>0</v>
      </c>
      <c r="T726" s="9">
        <v>0</v>
      </c>
      <c r="U726" s="8">
        <v>0</v>
      </c>
      <c r="V726" s="9">
        <v>1</v>
      </c>
      <c r="W726" s="9">
        <v>0</v>
      </c>
      <c r="X726" s="9">
        <v>0</v>
      </c>
      <c r="Y726" s="8">
        <v>0</v>
      </c>
      <c r="Z726" s="9">
        <v>0</v>
      </c>
      <c r="AA726" s="8"/>
      <c r="AC726" s="8"/>
      <c r="AJ726" s="9">
        <f t="shared" si="125"/>
        <v>-1</v>
      </c>
      <c r="AK726" s="7">
        <v>6.5</v>
      </c>
      <c r="AO726" s="8"/>
      <c r="AQ726" s="31"/>
      <c r="AT726" s="31"/>
      <c r="AU726" s="21">
        <v>1998</v>
      </c>
      <c r="AV726" s="23">
        <f t="shared" si="118"/>
        <v>3.3005954838899636</v>
      </c>
      <c r="BB726" s="18"/>
      <c r="BD726" s="54"/>
      <c r="BF726" s="18"/>
      <c r="BH726" s="18"/>
      <c r="BJ726" s="18"/>
      <c r="BK726" s="18" t="s">
        <v>299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 s="18">
        <v>0</v>
      </c>
      <c r="BS726">
        <v>1</v>
      </c>
      <c r="BT726">
        <v>0</v>
      </c>
      <c r="BU726" s="18">
        <v>0</v>
      </c>
      <c r="BV726" t="s">
        <v>397</v>
      </c>
      <c r="BW726" t="s">
        <v>397</v>
      </c>
      <c r="CB726" s="18"/>
      <c r="CD726" s="18"/>
      <c r="CE726" s="18"/>
      <c r="CH726" s="18"/>
      <c r="CJ726" s="18"/>
      <c r="CU726" s="18"/>
      <c r="CV726" t="s">
        <v>397</v>
      </c>
      <c r="CW726" t="s">
        <v>397</v>
      </c>
      <c r="CX726" t="s">
        <v>397</v>
      </c>
      <c r="CY726" s="25" t="s">
        <v>397</v>
      </c>
    </row>
    <row r="727" spans="1:103" x14ac:dyDescent="0.25">
      <c r="A727">
        <v>729</v>
      </c>
      <c r="B727">
        <v>117</v>
      </c>
      <c r="C727" s="25" t="s">
        <v>300</v>
      </c>
      <c r="D727" s="12">
        <v>11.9</v>
      </c>
      <c r="E727" s="14"/>
      <c r="F727" s="7" t="str">
        <f t="shared" si="119"/>
        <v>X</v>
      </c>
      <c r="G727" s="7">
        <f t="shared" si="120"/>
        <v>11.9</v>
      </c>
      <c r="H727" s="16">
        <f t="shared" si="121"/>
        <v>11.9</v>
      </c>
      <c r="I727" s="11" t="str">
        <f t="shared" si="122"/>
        <v>X</v>
      </c>
      <c r="J727" s="39" t="str">
        <f t="shared" si="123"/>
        <v>X</v>
      </c>
      <c r="K727" s="39" t="str">
        <f t="shared" si="116"/>
        <v>X</v>
      </c>
      <c r="L727" s="39" t="str">
        <f t="shared" si="117"/>
        <v>X</v>
      </c>
      <c r="M727" s="39" t="str">
        <f t="shared" si="124"/>
        <v>X</v>
      </c>
      <c r="N727" s="42">
        <v>0</v>
      </c>
      <c r="O727" s="8">
        <v>0</v>
      </c>
      <c r="P727" s="9">
        <v>0</v>
      </c>
      <c r="Q727" s="9">
        <v>0</v>
      </c>
      <c r="R727" s="8">
        <v>0</v>
      </c>
      <c r="S727" s="9">
        <v>0</v>
      </c>
      <c r="T727" s="9">
        <v>0</v>
      </c>
      <c r="U727" s="8">
        <v>0</v>
      </c>
      <c r="V727" s="9">
        <v>1</v>
      </c>
      <c r="W727" s="9">
        <v>0</v>
      </c>
      <c r="X727" s="9">
        <v>0</v>
      </c>
      <c r="Y727" s="8">
        <v>0</v>
      </c>
      <c r="Z727" s="9">
        <v>0</v>
      </c>
      <c r="AA727" s="8"/>
      <c r="AC727" s="8"/>
      <c r="AJ727" s="9">
        <f t="shared" si="125"/>
        <v>-1</v>
      </c>
      <c r="AK727" s="7">
        <v>9.1</v>
      </c>
      <c r="AO727" s="8"/>
      <c r="AQ727" s="31"/>
      <c r="AT727" s="31"/>
      <c r="AU727" s="21">
        <v>1999</v>
      </c>
      <c r="AV727" s="23">
        <f t="shared" si="118"/>
        <v>3.3008127941181171</v>
      </c>
      <c r="BB727" s="18"/>
      <c r="BD727" s="54"/>
      <c r="BF727" s="18"/>
      <c r="BH727" s="18"/>
      <c r="BJ727" s="18"/>
      <c r="BK727" s="18" t="s">
        <v>299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 s="18">
        <v>0</v>
      </c>
      <c r="BS727">
        <v>1</v>
      </c>
      <c r="BT727">
        <v>0</v>
      </c>
      <c r="BU727" s="18">
        <v>0</v>
      </c>
      <c r="BV727" t="s">
        <v>397</v>
      </c>
      <c r="BW727" t="s">
        <v>397</v>
      </c>
      <c r="CB727" s="18"/>
      <c r="CD727" s="18"/>
      <c r="CE727" s="18"/>
      <c r="CH727" s="18"/>
      <c r="CJ727" s="18"/>
      <c r="CU727" s="18"/>
      <c r="CV727" t="s">
        <v>397</v>
      </c>
      <c r="CW727" t="s">
        <v>397</v>
      </c>
      <c r="CX727" t="s">
        <v>397</v>
      </c>
      <c r="CY727" s="25" t="s">
        <v>397</v>
      </c>
    </row>
    <row r="728" spans="1:103" x14ac:dyDescent="0.25">
      <c r="A728">
        <v>730</v>
      </c>
      <c r="B728">
        <v>117</v>
      </c>
      <c r="C728" s="25" t="s">
        <v>300</v>
      </c>
      <c r="D728" s="12">
        <v>9.4</v>
      </c>
      <c r="E728" s="14"/>
      <c r="F728" s="7" t="str">
        <f t="shared" si="119"/>
        <v>X</v>
      </c>
      <c r="G728" s="7">
        <f t="shared" si="120"/>
        <v>9.4</v>
      </c>
      <c r="H728" s="16">
        <f t="shared" si="121"/>
        <v>9.4</v>
      </c>
      <c r="I728" s="11" t="str">
        <f t="shared" si="122"/>
        <v>X</v>
      </c>
      <c r="J728" s="39" t="str">
        <f t="shared" si="123"/>
        <v>X</v>
      </c>
      <c r="K728" s="39" t="str">
        <f t="shared" si="116"/>
        <v>X</v>
      </c>
      <c r="L728" s="39" t="str">
        <f t="shared" si="117"/>
        <v>X</v>
      </c>
      <c r="M728" s="39" t="str">
        <f t="shared" si="124"/>
        <v>X</v>
      </c>
      <c r="N728" s="42">
        <v>0</v>
      </c>
      <c r="O728" s="8">
        <v>0</v>
      </c>
      <c r="P728" s="9">
        <v>0</v>
      </c>
      <c r="Q728" s="9">
        <v>0</v>
      </c>
      <c r="R728" s="8">
        <v>0</v>
      </c>
      <c r="S728" s="9">
        <v>0</v>
      </c>
      <c r="T728" s="9">
        <v>0</v>
      </c>
      <c r="U728" s="8">
        <v>0</v>
      </c>
      <c r="V728" s="9">
        <v>1</v>
      </c>
      <c r="W728" s="9">
        <v>0</v>
      </c>
      <c r="X728" s="9">
        <v>0</v>
      </c>
      <c r="Y728" s="8">
        <v>0</v>
      </c>
      <c r="Z728" s="9">
        <v>0</v>
      </c>
      <c r="AA728" s="8"/>
      <c r="AC728" s="8"/>
      <c r="AJ728" s="9">
        <f t="shared" si="125"/>
        <v>-1</v>
      </c>
      <c r="AK728" s="7">
        <v>6.7</v>
      </c>
      <c r="AO728" s="8"/>
      <c r="AQ728" s="31"/>
      <c r="AT728" s="31"/>
      <c r="AU728" s="21">
        <v>2000</v>
      </c>
      <c r="AV728" s="23">
        <f t="shared" si="118"/>
        <v>3.3010299956639813</v>
      </c>
      <c r="BB728" s="18"/>
      <c r="BD728" s="54"/>
      <c r="BF728" s="18"/>
      <c r="BH728" s="18"/>
      <c r="BJ728" s="18"/>
      <c r="BK728" s="18" t="s">
        <v>299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 s="18">
        <v>0</v>
      </c>
      <c r="BS728">
        <v>1</v>
      </c>
      <c r="BT728">
        <v>0</v>
      </c>
      <c r="BU728" s="18">
        <v>0</v>
      </c>
      <c r="BV728" t="s">
        <v>397</v>
      </c>
      <c r="BW728" t="s">
        <v>397</v>
      </c>
      <c r="CB728" s="18"/>
      <c r="CD728" s="18"/>
      <c r="CE728" s="18"/>
      <c r="CH728" s="18"/>
      <c r="CJ728" s="18"/>
      <c r="CU728" s="18"/>
      <c r="CV728" t="s">
        <v>397</v>
      </c>
      <c r="CW728" t="s">
        <v>397</v>
      </c>
      <c r="CX728" t="s">
        <v>397</v>
      </c>
      <c r="CY728" s="25" t="s">
        <v>397</v>
      </c>
    </row>
    <row r="729" spans="1:103" x14ac:dyDescent="0.25">
      <c r="A729">
        <v>731</v>
      </c>
      <c r="B729">
        <v>117</v>
      </c>
      <c r="C729" s="25" t="s">
        <v>300</v>
      </c>
      <c r="D729" s="12">
        <v>11.3</v>
      </c>
      <c r="E729" s="14"/>
      <c r="F729" s="7" t="str">
        <f t="shared" si="119"/>
        <v>X</v>
      </c>
      <c r="G729" s="7">
        <f t="shared" si="120"/>
        <v>11.3</v>
      </c>
      <c r="H729" s="16">
        <f t="shared" si="121"/>
        <v>11.3</v>
      </c>
      <c r="I729" s="11" t="str">
        <f t="shared" si="122"/>
        <v>X</v>
      </c>
      <c r="J729" s="39" t="str">
        <f t="shared" si="123"/>
        <v>X</v>
      </c>
      <c r="K729" s="39" t="str">
        <f t="shared" si="116"/>
        <v>X</v>
      </c>
      <c r="L729" s="39" t="str">
        <f t="shared" si="117"/>
        <v>X</v>
      </c>
      <c r="M729" s="39" t="str">
        <f t="shared" si="124"/>
        <v>X</v>
      </c>
      <c r="N729" s="42">
        <v>0</v>
      </c>
      <c r="O729" s="8">
        <v>0</v>
      </c>
      <c r="P729" s="9">
        <v>0</v>
      </c>
      <c r="Q729" s="9">
        <v>0</v>
      </c>
      <c r="R729" s="8">
        <v>0</v>
      </c>
      <c r="S729" s="9">
        <v>0</v>
      </c>
      <c r="T729" s="9">
        <v>0</v>
      </c>
      <c r="U729" s="8">
        <v>0</v>
      </c>
      <c r="V729" s="9">
        <v>1</v>
      </c>
      <c r="W729" s="9">
        <v>0</v>
      </c>
      <c r="X729" s="9">
        <v>0</v>
      </c>
      <c r="Y729" s="8">
        <v>0</v>
      </c>
      <c r="Z729" s="9">
        <v>0</v>
      </c>
      <c r="AA729" s="8"/>
      <c r="AC729" s="8"/>
      <c r="AJ729" s="9">
        <f t="shared" si="125"/>
        <v>-1</v>
      </c>
      <c r="AK729" s="7">
        <v>6.9</v>
      </c>
      <c r="AO729" s="8"/>
      <c r="AQ729" s="31"/>
      <c r="AT729" s="31"/>
      <c r="AU729" s="21">
        <v>2001</v>
      </c>
      <c r="AV729" s="23">
        <f t="shared" si="118"/>
        <v>3.3012470886362113</v>
      </c>
      <c r="BB729" s="18"/>
      <c r="BD729" s="54"/>
      <c r="BF729" s="18"/>
      <c r="BH729" s="18"/>
      <c r="BJ729" s="18"/>
      <c r="BK729" s="18" t="s">
        <v>299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 s="18">
        <v>0</v>
      </c>
      <c r="BS729">
        <v>1</v>
      </c>
      <c r="BT729">
        <v>0</v>
      </c>
      <c r="BU729" s="18">
        <v>0</v>
      </c>
      <c r="BV729" t="s">
        <v>397</v>
      </c>
      <c r="BW729" t="s">
        <v>397</v>
      </c>
      <c r="CB729" s="18"/>
      <c r="CD729" s="18"/>
      <c r="CE729" s="18"/>
      <c r="CH729" s="18"/>
      <c r="CJ729" s="18"/>
      <c r="CU729" s="18"/>
      <c r="CV729" t="s">
        <v>397</v>
      </c>
      <c r="CW729" t="s">
        <v>397</v>
      </c>
      <c r="CX729" t="s">
        <v>397</v>
      </c>
      <c r="CY729" s="25" t="s">
        <v>397</v>
      </c>
    </row>
    <row r="730" spans="1:103" x14ac:dyDescent="0.25">
      <c r="A730">
        <v>732</v>
      </c>
      <c r="B730">
        <v>117</v>
      </c>
      <c r="C730" s="25" t="s">
        <v>300</v>
      </c>
      <c r="D730" s="12">
        <v>12.7</v>
      </c>
      <c r="E730" s="14"/>
      <c r="F730" s="7" t="str">
        <f t="shared" si="119"/>
        <v>X</v>
      </c>
      <c r="G730" s="7">
        <f t="shared" si="120"/>
        <v>12.7</v>
      </c>
      <c r="H730" s="16">
        <f t="shared" si="121"/>
        <v>12.7</v>
      </c>
      <c r="I730" s="11" t="str">
        <f t="shared" si="122"/>
        <v>X</v>
      </c>
      <c r="J730" s="39" t="str">
        <f t="shared" si="123"/>
        <v>X</v>
      </c>
      <c r="K730" s="39" t="str">
        <f t="shared" si="116"/>
        <v>X</v>
      </c>
      <c r="L730" s="39" t="str">
        <f t="shared" si="117"/>
        <v>X</v>
      </c>
      <c r="M730" s="39" t="str">
        <f t="shared" si="124"/>
        <v>X</v>
      </c>
      <c r="N730" s="42">
        <v>0</v>
      </c>
      <c r="O730" s="8">
        <v>0</v>
      </c>
      <c r="P730" s="9">
        <v>0</v>
      </c>
      <c r="Q730" s="9">
        <v>0</v>
      </c>
      <c r="R730" s="8">
        <v>0</v>
      </c>
      <c r="S730" s="9">
        <v>0</v>
      </c>
      <c r="T730" s="9">
        <v>0</v>
      </c>
      <c r="U730" s="8">
        <v>0</v>
      </c>
      <c r="V730" s="9">
        <v>1</v>
      </c>
      <c r="W730" s="9">
        <v>0</v>
      </c>
      <c r="X730" s="9">
        <v>0</v>
      </c>
      <c r="Y730" s="8">
        <v>0</v>
      </c>
      <c r="Z730" s="9">
        <v>0</v>
      </c>
      <c r="AA730" s="8"/>
      <c r="AC730" s="8"/>
      <c r="AJ730" s="9">
        <f t="shared" si="125"/>
        <v>-1</v>
      </c>
      <c r="AK730" s="7">
        <v>7.2</v>
      </c>
      <c r="AO730" s="8"/>
      <c r="AQ730" s="31"/>
      <c r="AT730" s="31"/>
      <c r="AU730" s="21">
        <v>2002</v>
      </c>
      <c r="AV730" s="23">
        <f t="shared" si="118"/>
        <v>3.3014640731433</v>
      </c>
      <c r="BB730" s="18"/>
      <c r="BD730" s="54"/>
      <c r="BF730" s="18"/>
      <c r="BH730" s="18"/>
      <c r="BJ730" s="18"/>
      <c r="BK730" s="18" t="s">
        <v>299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 s="18">
        <v>0</v>
      </c>
      <c r="BS730">
        <v>1</v>
      </c>
      <c r="BT730">
        <v>0</v>
      </c>
      <c r="BU730" s="18">
        <v>0</v>
      </c>
      <c r="BV730" t="s">
        <v>397</v>
      </c>
      <c r="BW730" t="s">
        <v>397</v>
      </c>
      <c r="CB730" s="18"/>
      <c r="CD730" s="18"/>
      <c r="CE730" s="18"/>
      <c r="CH730" s="18"/>
      <c r="CJ730" s="18"/>
      <c r="CU730" s="18"/>
      <c r="CV730" t="s">
        <v>397</v>
      </c>
      <c r="CW730" t="s">
        <v>397</v>
      </c>
      <c r="CX730" t="s">
        <v>397</v>
      </c>
      <c r="CY730" s="25" t="s">
        <v>397</v>
      </c>
    </row>
    <row r="731" spans="1:103" x14ac:dyDescent="0.25">
      <c r="A731">
        <v>733</v>
      </c>
      <c r="B731">
        <v>118</v>
      </c>
      <c r="C731" s="25" t="s">
        <v>39</v>
      </c>
      <c r="D731" s="12">
        <v>10.3</v>
      </c>
      <c r="E731" s="14"/>
      <c r="F731" s="7" t="str">
        <f t="shared" si="119"/>
        <v>X</v>
      </c>
      <c r="G731" s="7">
        <f t="shared" si="120"/>
        <v>10.3</v>
      </c>
      <c r="H731" s="16">
        <f t="shared" si="121"/>
        <v>10.3</v>
      </c>
      <c r="I731" s="11" t="str">
        <f t="shared" si="122"/>
        <v>X</v>
      </c>
      <c r="J731" s="39" t="str">
        <f t="shared" si="123"/>
        <v>X</v>
      </c>
      <c r="K731" s="39" t="str">
        <f t="shared" si="116"/>
        <v>X</v>
      </c>
      <c r="L731" s="39" t="str">
        <f t="shared" si="117"/>
        <v>X</v>
      </c>
      <c r="M731" s="39" t="str">
        <f t="shared" si="124"/>
        <v>X</v>
      </c>
      <c r="N731" s="42">
        <v>1</v>
      </c>
      <c r="O731" s="8">
        <v>0</v>
      </c>
      <c r="P731" s="9">
        <v>0</v>
      </c>
      <c r="Q731" s="9">
        <v>0</v>
      </c>
      <c r="R731" s="8">
        <v>0</v>
      </c>
      <c r="S731" s="9">
        <v>0</v>
      </c>
      <c r="T731" s="9">
        <v>0</v>
      </c>
      <c r="U731" s="8">
        <v>0</v>
      </c>
      <c r="V731" s="9">
        <v>0</v>
      </c>
      <c r="W731" s="9">
        <v>0</v>
      </c>
      <c r="X731" s="9">
        <v>0</v>
      </c>
      <c r="Y731" s="8">
        <v>0</v>
      </c>
      <c r="Z731" s="9">
        <v>0</v>
      </c>
      <c r="AA731" s="8"/>
      <c r="AC731" s="8"/>
      <c r="AJ731" s="9">
        <f t="shared" si="125"/>
        <v>-1</v>
      </c>
      <c r="AK731" s="7">
        <v>8.3000000000000007</v>
      </c>
      <c r="AO731" s="8"/>
      <c r="AQ731" s="31"/>
      <c r="AT731" s="31"/>
      <c r="AU731" s="21">
        <v>2002</v>
      </c>
      <c r="AV731" s="23">
        <f t="shared" si="118"/>
        <v>3.3014640731433</v>
      </c>
      <c r="BB731" s="18"/>
      <c r="BD731" s="54"/>
      <c r="BF731" s="18"/>
      <c r="BH731" s="18"/>
      <c r="BJ731" s="18"/>
      <c r="BK731" s="18" t="s">
        <v>35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 s="18">
        <v>0</v>
      </c>
      <c r="BS731">
        <v>0</v>
      </c>
      <c r="BT731">
        <v>1</v>
      </c>
      <c r="BU731" s="18">
        <v>0</v>
      </c>
      <c r="BV731" t="s">
        <v>397</v>
      </c>
      <c r="BW731" t="s">
        <v>397</v>
      </c>
      <c r="CB731" s="18"/>
      <c r="CD731" s="18"/>
      <c r="CE731" s="18"/>
      <c r="CH731" s="18"/>
      <c r="CJ731" s="18"/>
      <c r="CU731" s="18"/>
      <c r="CV731" t="s">
        <v>397</v>
      </c>
      <c r="CW731" t="s">
        <v>397</v>
      </c>
      <c r="CX731" t="s">
        <v>397</v>
      </c>
      <c r="CY731" s="25" t="s">
        <v>397</v>
      </c>
    </row>
    <row r="732" spans="1:103" x14ac:dyDescent="0.25">
      <c r="A732">
        <v>734</v>
      </c>
      <c r="B732">
        <v>118</v>
      </c>
      <c r="C732" s="25" t="s">
        <v>39</v>
      </c>
      <c r="D732" s="12">
        <v>15.7</v>
      </c>
      <c r="E732" s="14"/>
      <c r="F732" s="7" t="str">
        <f t="shared" si="119"/>
        <v>X</v>
      </c>
      <c r="G732" s="7">
        <f t="shared" si="120"/>
        <v>15.7</v>
      </c>
      <c r="H732" s="16">
        <f t="shared" si="121"/>
        <v>15.7</v>
      </c>
      <c r="I732" s="11" t="str">
        <f t="shared" si="122"/>
        <v>X</v>
      </c>
      <c r="J732" s="39" t="str">
        <f t="shared" si="123"/>
        <v>X</v>
      </c>
      <c r="K732" s="39" t="str">
        <f t="shared" si="116"/>
        <v>X</v>
      </c>
      <c r="L732" s="39" t="str">
        <f t="shared" si="117"/>
        <v>X</v>
      </c>
      <c r="M732" s="39" t="str">
        <f t="shared" si="124"/>
        <v>X</v>
      </c>
      <c r="N732" s="42">
        <v>1</v>
      </c>
      <c r="O732" s="8">
        <v>0</v>
      </c>
      <c r="P732" s="9">
        <v>0</v>
      </c>
      <c r="Q732" s="9">
        <v>0</v>
      </c>
      <c r="R732" s="8">
        <v>0</v>
      </c>
      <c r="S732" s="9">
        <v>0</v>
      </c>
      <c r="T732" s="9">
        <v>0</v>
      </c>
      <c r="U732" s="8">
        <v>0</v>
      </c>
      <c r="V732" s="9">
        <v>0</v>
      </c>
      <c r="W732" s="9">
        <v>0</v>
      </c>
      <c r="X732" s="9">
        <v>0</v>
      </c>
      <c r="Y732" s="8">
        <v>0</v>
      </c>
      <c r="Z732" s="9">
        <v>0</v>
      </c>
      <c r="AA732" s="8"/>
      <c r="AC732" s="8"/>
      <c r="AJ732" s="9">
        <f t="shared" si="125"/>
        <v>-1</v>
      </c>
      <c r="AK732" s="7">
        <v>6.4</v>
      </c>
      <c r="AO732" s="8"/>
      <c r="AQ732" s="31"/>
      <c r="AT732" s="31"/>
      <c r="AU732" s="21">
        <v>2001</v>
      </c>
      <c r="AV732" s="23">
        <f t="shared" si="118"/>
        <v>3.3012470886362113</v>
      </c>
      <c r="BB732" s="18"/>
      <c r="BD732" s="54"/>
      <c r="BF732" s="18"/>
      <c r="BH732" s="18"/>
      <c r="BJ732" s="18"/>
      <c r="BK732" s="18" t="s">
        <v>45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 s="18">
        <v>0</v>
      </c>
      <c r="BS732">
        <v>0</v>
      </c>
      <c r="BT732">
        <v>1</v>
      </c>
      <c r="BU732" s="18">
        <v>0</v>
      </c>
      <c r="BV732" t="s">
        <v>397</v>
      </c>
      <c r="BW732" t="s">
        <v>397</v>
      </c>
      <c r="CB732" s="18"/>
      <c r="CD732" s="18"/>
      <c r="CE732" s="18"/>
      <c r="CH732" s="18"/>
      <c r="CJ732" s="18"/>
      <c r="CU732" s="18"/>
      <c r="CV732" t="s">
        <v>397</v>
      </c>
      <c r="CW732" t="s">
        <v>397</v>
      </c>
      <c r="CX732" t="s">
        <v>397</v>
      </c>
      <c r="CY732" s="25" t="s">
        <v>397</v>
      </c>
    </row>
    <row r="733" spans="1:103" x14ac:dyDescent="0.25">
      <c r="A733">
        <v>735</v>
      </c>
      <c r="B733">
        <v>118</v>
      </c>
      <c r="C733" s="25" t="s">
        <v>39</v>
      </c>
      <c r="D733" s="12">
        <v>12</v>
      </c>
      <c r="E733" s="14"/>
      <c r="F733" s="7" t="str">
        <f t="shared" si="119"/>
        <v>X</v>
      </c>
      <c r="G733" s="7">
        <f t="shared" si="120"/>
        <v>12</v>
      </c>
      <c r="H733" s="16">
        <f t="shared" si="121"/>
        <v>12</v>
      </c>
      <c r="I733" s="11" t="str">
        <f t="shared" si="122"/>
        <v>X</v>
      </c>
      <c r="J733" s="39" t="str">
        <f t="shared" si="123"/>
        <v>X</v>
      </c>
      <c r="K733" s="39" t="str">
        <f t="shared" si="116"/>
        <v>X</v>
      </c>
      <c r="L733" s="39" t="str">
        <f t="shared" si="117"/>
        <v>X</v>
      </c>
      <c r="M733" s="39" t="str">
        <f t="shared" si="124"/>
        <v>X</v>
      </c>
      <c r="N733" s="42">
        <v>1</v>
      </c>
      <c r="O733" s="8">
        <v>0</v>
      </c>
      <c r="P733" s="9">
        <v>0</v>
      </c>
      <c r="Q733" s="9">
        <v>0</v>
      </c>
      <c r="R733" s="8">
        <v>0</v>
      </c>
      <c r="S733" s="9">
        <v>0</v>
      </c>
      <c r="T733" s="9">
        <v>0</v>
      </c>
      <c r="U733" s="8">
        <v>0</v>
      </c>
      <c r="V733" s="9">
        <v>0</v>
      </c>
      <c r="W733" s="9">
        <v>0</v>
      </c>
      <c r="X733" s="9">
        <v>0</v>
      </c>
      <c r="Y733" s="8">
        <v>0</v>
      </c>
      <c r="Z733" s="9">
        <v>0</v>
      </c>
      <c r="AA733" s="8"/>
      <c r="AC733" s="8"/>
      <c r="AJ733" s="9">
        <f t="shared" si="125"/>
        <v>-1</v>
      </c>
      <c r="AK733" s="7">
        <v>9.6999999999999993</v>
      </c>
      <c r="AO733" s="8"/>
      <c r="AQ733" s="31"/>
      <c r="AT733" s="31"/>
      <c r="AU733" s="21">
        <v>2003</v>
      </c>
      <c r="AV733" s="23">
        <f t="shared" si="118"/>
        <v>3.3016809492935764</v>
      </c>
      <c r="BB733" s="18"/>
      <c r="BD733" s="54"/>
      <c r="BF733" s="18"/>
      <c r="BH733" s="18"/>
      <c r="BJ733" s="18"/>
      <c r="BK733" s="18" t="s">
        <v>60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 s="18">
        <v>0</v>
      </c>
      <c r="BS733">
        <v>1</v>
      </c>
      <c r="BT733">
        <v>0</v>
      </c>
      <c r="BU733" s="18">
        <v>0</v>
      </c>
      <c r="BV733" t="s">
        <v>397</v>
      </c>
      <c r="BW733" t="s">
        <v>397</v>
      </c>
      <c r="CB733" s="18"/>
      <c r="CD733" s="18"/>
      <c r="CE733" s="18"/>
      <c r="CH733" s="18"/>
      <c r="CJ733" s="18"/>
      <c r="CU733" s="18"/>
      <c r="CV733" t="s">
        <v>397</v>
      </c>
      <c r="CW733" t="s">
        <v>397</v>
      </c>
      <c r="CX733" t="s">
        <v>397</v>
      </c>
      <c r="CY733" s="25" t="s">
        <v>397</v>
      </c>
    </row>
    <row r="734" spans="1:103" x14ac:dyDescent="0.25">
      <c r="A734">
        <v>736</v>
      </c>
      <c r="B734">
        <v>118</v>
      </c>
      <c r="C734" s="25" t="s">
        <v>39</v>
      </c>
      <c r="D734" s="12">
        <v>8.5</v>
      </c>
      <c r="E734" s="14"/>
      <c r="F734" s="7" t="str">
        <f t="shared" si="119"/>
        <v>X</v>
      </c>
      <c r="G734" s="7">
        <f t="shared" si="120"/>
        <v>8.5</v>
      </c>
      <c r="H734" s="16">
        <f t="shared" si="121"/>
        <v>8.5</v>
      </c>
      <c r="I734" s="11" t="str">
        <f t="shared" si="122"/>
        <v>X</v>
      </c>
      <c r="J734" s="39" t="str">
        <f t="shared" si="123"/>
        <v>X</v>
      </c>
      <c r="K734" s="39" t="str">
        <f t="shared" si="116"/>
        <v>X</v>
      </c>
      <c r="L734" s="39" t="str">
        <f t="shared" si="117"/>
        <v>X</v>
      </c>
      <c r="M734" s="39" t="str">
        <f t="shared" si="124"/>
        <v>X</v>
      </c>
      <c r="N734" s="42">
        <v>1</v>
      </c>
      <c r="O734" s="8">
        <v>0</v>
      </c>
      <c r="P734" s="9">
        <v>0</v>
      </c>
      <c r="Q734" s="9">
        <v>0</v>
      </c>
      <c r="R734" s="8">
        <v>0</v>
      </c>
      <c r="S734" s="9">
        <v>0</v>
      </c>
      <c r="T734" s="9">
        <v>0</v>
      </c>
      <c r="U734" s="8">
        <v>0</v>
      </c>
      <c r="V734" s="9">
        <v>0</v>
      </c>
      <c r="W734" s="9">
        <v>0</v>
      </c>
      <c r="X734" s="9">
        <v>0</v>
      </c>
      <c r="Y734" s="8">
        <v>0</v>
      </c>
      <c r="Z734" s="9">
        <v>0</v>
      </c>
      <c r="AA734" s="8"/>
      <c r="AC734" s="8"/>
      <c r="AJ734" s="9">
        <f t="shared" si="125"/>
        <v>-1</v>
      </c>
      <c r="AK734" s="7">
        <v>7.8</v>
      </c>
      <c r="AO734" s="8"/>
      <c r="AQ734" s="31"/>
      <c r="AT734" s="31"/>
      <c r="AU734" s="21">
        <v>2002</v>
      </c>
      <c r="AV734" s="23">
        <f t="shared" si="118"/>
        <v>3.3014640731433</v>
      </c>
      <c r="BB734" s="18"/>
      <c r="BD734" s="54"/>
      <c r="BF734" s="18"/>
      <c r="BH734" s="18"/>
      <c r="BJ734" s="18"/>
      <c r="BK734" s="18" t="s">
        <v>192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 s="18">
        <v>0</v>
      </c>
      <c r="BS734">
        <v>0</v>
      </c>
      <c r="BT734">
        <v>1</v>
      </c>
      <c r="BU734" s="18">
        <v>0</v>
      </c>
      <c r="BV734" t="s">
        <v>397</v>
      </c>
      <c r="BW734" t="s">
        <v>397</v>
      </c>
      <c r="CB734" s="18"/>
      <c r="CD734" s="18"/>
      <c r="CE734" s="18"/>
      <c r="CH734" s="18"/>
      <c r="CJ734" s="18"/>
      <c r="CU734" s="18"/>
      <c r="CV734" t="s">
        <v>397</v>
      </c>
      <c r="CW734" t="s">
        <v>397</v>
      </c>
      <c r="CX734" t="s">
        <v>397</v>
      </c>
      <c r="CY734" s="25" t="s">
        <v>397</v>
      </c>
    </row>
    <row r="735" spans="1:103" x14ac:dyDescent="0.25">
      <c r="A735">
        <v>737</v>
      </c>
      <c r="B735">
        <v>118</v>
      </c>
      <c r="C735" s="25" t="s">
        <v>39</v>
      </c>
      <c r="D735" s="12">
        <v>7.2</v>
      </c>
      <c r="E735" s="14"/>
      <c r="F735" s="7" t="str">
        <f t="shared" si="119"/>
        <v>X</v>
      </c>
      <c r="G735" s="7">
        <f t="shared" si="120"/>
        <v>7.2</v>
      </c>
      <c r="H735" s="16">
        <f t="shared" si="121"/>
        <v>7.2</v>
      </c>
      <c r="I735" s="11" t="str">
        <f t="shared" si="122"/>
        <v>X</v>
      </c>
      <c r="J735" s="39" t="str">
        <f t="shared" si="123"/>
        <v>X</v>
      </c>
      <c r="K735" s="39" t="str">
        <f t="shared" si="116"/>
        <v>X</v>
      </c>
      <c r="L735" s="39" t="str">
        <f t="shared" si="117"/>
        <v>X</v>
      </c>
      <c r="M735" s="39" t="str">
        <f t="shared" si="124"/>
        <v>X</v>
      </c>
      <c r="N735" s="42">
        <v>1</v>
      </c>
      <c r="O735" s="8">
        <v>0</v>
      </c>
      <c r="P735" s="9">
        <v>0</v>
      </c>
      <c r="Q735" s="9">
        <v>0</v>
      </c>
      <c r="R735" s="8">
        <v>0</v>
      </c>
      <c r="S735" s="9">
        <v>0</v>
      </c>
      <c r="T735" s="9">
        <v>0</v>
      </c>
      <c r="U735" s="8">
        <v>0</v>
      </c>
      <c r="V735" s="9">
        <v>0</v>
      </c>
      <c r="W735" s="9">
        <v>0</v>
      </c>
      <c r="X735" s="9">
        <v>0</v>
      </c>
      <c r="Y735" s="8">
        <v>0</v>
      </c>
      <c r="Z735" s="9">
        <v>0</v>
      </c>
      <c r="AA735" s="8"/>
      <c r="AC735" s="8"/>
      <c r="AJ735" s="9">
        <f t="shared" si="125"/>
        <v>-1</v>
      </c>
      <c r="AK735" s="7">
        <v>5.0999999999999996</v>
      </c>
      <c r="AO735" s="8"/>
      <c r="AQ735" s="31"/>
      <c r="AT735" s="31"/>
      <c r="AU735" s="21">
        <v>2002</v>
      </c>
      <c r="AV735" s="23">
        <f t="shared" si="118"/>
        <v>3.3014640731433</v>
      </c>
      <c r="BB735" s="18"/>
      <c r="BD735" s="54"/>
      <c r="BF735" s="18"/>
      <c r="BH735" s="18"/>
      <c r="BJ735" s="18"/>
      <c r="BK735" s="18" t="s">
        <v>303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 s="18">
        <v>0</v>
      </c>
      <c r="BS735">
        <v>0</v>
      </c>
      <c r="BT735">
        <v>1</v>
      </c>
      <c r="BU735" s="18">
        <v>0</v>
      </c>
      <c r="BV735" t="s">
        <v>397</v>
      </c>
      <c r="BW735" t="s">
        <v>397</v>
      </c>
      <c r="CB735" s="18"/>
      <c r="CD735" s="18"/>
      <c r="CE735" s="18"/>
      <c r="CH735" s="18"/>
      <c r="CJ735" s="18"/>
      <c r="CU735" s="18"/>
      <c r="CV735" t="s">
        <v>397</v>
      </c>
      <c r="CW735" t="s">
        <v>397</v>
      </c>
      <c r="CX735" t="s">
        <v>397</v>
      </c>
      <c r="CY735" s="25" t="s">
        <v>397</v>
      </c>
    </row>
    <row r="736" spans="1:103" x14ac:dyDescent="0.25">
      <c r="A736">
        <v>738</v>
      </c>
      <c r="B736">
        <v>119</v>
      </c>
      <c r="C736" s="25" t="s">
        <v>3</v>
      </c>
      <c r="D736" s="12">
        <v>5.8</v>
      </c>
      <c r="E736" s="14"/>
      <c r="F736" s="7" t="str">
        <f t="shared" si="119"/>
        <v>X</v>
      </c>
      <c r="G736" s="7">
        <f t="shared" si="120"/>
        <v>5.8</v>
      </c>
      <c r="H736" s="16">
        <f t="shared" si="121"/>
        <v>5.8</v>
      </c>
      <c r="I736" s="11" t="str">
        <f t="shared" si="122"/>
        <v>X</v>
      </c>
      <c r="J736" s="39" t="str">
        <f t="shared" si="123"/>
        <v>X</v>
      </c>
      <c r="K736" s="39" t="str">
        <f t="shared" si="116"/>
        <v>X</v>
      </c>
      <c r="L736" s="39" t="str">
        <f t="shared" si="117"/>
        <v>X</v>
      </c>
      <c r="M736" s="39" t="str">
        <f t="shared" si="124"/>
        <v>X</v>
      </c>
      <c r="N736" s="42">
        <v>1</v>
      </c>
      <c r="O736" s="8">
        <v>0</v>
      </c>
      <c r="P736" s="9">
        <v>0</v>
      </c>
      <c r="Q736" s="9">
        <v>0</v>
      </c>
      <c r="R736" s="8">
        <v>0</v>
      </c>
      <c r="S736" s="9">
        <v>0</v>
      </c>
      <c r="T736" s="9">
        <v>0</v>
      </c>
      <c r="U736" s="8">
        <v>0</v>
      </c>
      <c r="V736" s="9">
        <v>0</v>
      </c>
      <c r="W736" s="9">
        <v>0</v>
      </c>
      <c r="X736" s="9">
        <v>0</v>
      </c>
      <c r="Y736" s="8">
        <v>0</v>
      </c>
      <c r="Z736" s="9">
        <v>0</v>
      </c>
      <c r="AA736" s="8"/>
      <c r="AC736" s="8"/>
      <c r="AJ736" s="9">
        <f t="shared" si="125"/>
        <v>-1</v>
      </c>
      <c r="AK736" s="7">
        <v>9.3719999999999999</v>
      </c>
      <c r="AO736" s="8"/>
      <c r="AQ736" s="31"/>
      <c r="AT736" s="31"/>
      <c r="AU736" s="21">
        <v>2004</v>
      </c>
      <c r="AV736" s="23">
        <f t="shared" si="118"/>
        <v>3.301897717195208</v>
      </c>
      <c r="BB736" s="18"/>
      <c r="BD736" s="54"/>
      <c r="BF736" s="18"/>
      <c r="BH736" s="18"/>
      <c r="BJ736" s="18"/>
      <c r="BK736" s="18" t="s">
        <v>2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 s="18">
        <v>0</v>
      </c>
      <c r="BS736">
        <v>0</v>
      </c>
      <c r="BT736">
        <v>1</v>
      </c>
      <c r="BU736" s="18">
        <v>0</v>
      </c>
      <c r="BV736" t="s">
        <v>397</v>
      </c>
      <c r="BW736" t="s">
        <v>397</v>
      </c>
      <c r="CB736" s="18"/>
      <c r="CD736" s="18"/>
      <c r="CE736" s="18"/>
      <c r="CH736" s="18"/>
      <c r="CJ736" s="18"/>
      <c r="CU736" s="18"/>
      <c r="CV736" t="s">
        <v>397</v>
      </c>
      <c r="CW736" t="s">
        <v>397</v>
      </c>
      <c r="CX736" t="s">
        <v>397</v>
      </c>
      <c r="CY736" s="25" t="s">
        <v>397</v>
      </c>
    </row>
    <row r="737" spans="1:103" x14ac:dyDescent="0.25">
      <c r="A737">
        <v>739</v>
      </c>
      <c r="B737">
        <v>119</v>
      </c>
      <c r="C737" s="25" t="s">
        <v>3</v>
      </c>
      <c r="D737" s="12">
        <v>1.5</v>
      </c>
      <c r="E737" s="14"/>
      <c r="F737" s="7" t="str">
        <f t="shared" si="119"/>
        <v>X</v>
      </c>
      <c r="G737" s="7">
        <f t="shared" si="120"/>
        <v>1.5</v>
      </c>
      <c r="H737" s="16">
        <f t="shared" si="121"/>
        <v>1.5</v>
      </c>
      <c r="I737" s="11" t="str">
        <f t="shared" si="122"/>
        <v>X</v>
      </c>
      <c r="J737" s="39" t="str">
        <f t="shared" si="123"/>
        <v>X</v>
      </c>
      <c r="K737" s="39" t="str">
        <f t="shared" si="116"/>
        <v>X</v>
      </c>
      <c r="L737" s="39" t="str">
        <f t="shared" si="117"/>
        <v>X</v>
      </c>
      <c r="M737" s="39" t="str">
        <f t="shared" si="124"/>
        <v>X</v>
      </c>
      <c r="N737" s="42">
        <v>0</v>
      </c>
      <c r="O737" s="8">
        <v>1</v>
      </c>
      <c r="P737" s="9">
        <v>0</v>
      </c>
      <c r="Q737" s="9">
        <v>0</v>
      </c>
      <c r="R737" s="8">
        <v>0</v>
      </c>
      <c r="S737" s="9">
        <v>0</v>
      </c>
      <c r="T737" s="9">
        <v>0</v>
      </c>
      <c r="U737" s="8">
        <v>0</v>
      </c>
      <c r="V737" s="9">
        <v>0</v>
      </c>
      <c r="W737" s="9">
        <v>0</v>
      </c>
      <c r="X737" s="9">
        <v>0</v>
      </c>
      <c r="Y737" s="8">
        <v>0</v>
      </c>
      <c r="Z737" s="9">
        <v>0</v>
      </c>
      <c r="AA737" s="8"/>
      <c r="AC737" s="8"/>
      <c r="AJ737" s="9">
        <f t="shared" si="125"/>
        <v>-1</v>
      </c>
      <c r="AK737" s="7">
        <v>9.3719999999999999</v>
      </c>
      <c r="AO737" s="8"/>
      <c r="AQ737" s="31"/>
      <c r="AT737" s="31"/>
      <c r="AU737" s="21">
        <v>2004</v>
      </c>
      <c r="AV737" s="23">
        <f t="shared" si="118"/>
        <v>3.301897717195208</v>
      </c>
      <c r="BB737" s="18"/>
      <c r="BD737" s="54"/>
      <c r="BF737" s="18"/>
      <c r="BH737" s="18"/>
      <c r="BJ737" s="18"/>
      <c r="BK737" s="18" t="s">
        <v>2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 s="18">
        <v>0</v>
      </c>
      <c r="BS737">
        <v>0</v>
      </c>
      <c r="BT737">
        <v>1</v>
      </c>
      <c r="BU737" s="18">
        <v>0</v>
      </c>
      <c r="BV737" t="s">
        <v>397</v>
      </c>
      <c r="BW737" t="s">
        <v>397</v>
      </c>
      <c r="CB737" s="18"/>
      <c r="CD737" s="18"/>
      <c r="CE737" s="18"/>
      <c r="CH737" s="18"/>
      <c r="CJ737" s="18"/>
      <c r="CU737" s="18"/>
      <c r="CV737" t="s">
        <v>397</v>
      </c>
      <c r="CW737" t="s">
        <v>397</v>
      </c>
      <c r="CX737" t="s">
        <v>397</v>
      </c>
      <c r="CY737" s="25" t="s">
        <v>397</v>
      </c>
    </row>
    <row r="738" spans="1:103" x14ac:dyDescent="0.25">
      <c r="A738">
        <v>740</v>
      </c>
      <c r="B738">
        <v>119</v>
      </c>
      <c r="C738" s="25" t="s">
        <v>3</v>
      </c>
      <c r="D738" s="12">
        <v>3.3</v>
      </c>
      <c r="E738" s="14"/>
      <c r="F738" s="7" t="str">
        <f t="shared" si="119"/>
        <v>X</v>
      </c>
      <c r="G738" s="7">
        <f t="shared" si="120"/>
        <v>3.3</v>
      </c>
      <c r="H738" s="16">
        <f t="shared" si="121"/>
        <v>3.3</v>
      </c>
      <c r="I738" s="11" t="str">
        <f t="shared" si="122"/>
        <v>X</v>
      </c>
      <c r="J738" s="39" t="str">
        <f t="shared" si="123"/>
        <v>X</v>
      </c>
      <c r="K738" s="39" t="str">
        <f t="shared" si="116"/>
        <v>X</v>
      </c>
      <c r="L738" s="39" t="str">
        <f t="shared" si="117"/>
        <v>X</v>
      </c>
      <c r="M738" s="39" t="str">
        <f t="shared" si="124"/>
        <v>X</v>
      </c>
      <c r="N738" s="42">
        <v>0</v>
      </c>
      <c r="O738" s="8">
        <v>0</v>
      </c>
      <c r="P738" s="9">
        <v>1</v>
      </c>
      <c r="Q738" s="9">
        <v>0</v>
      </c>
      <c r="R738" s="8">
        <v>0</v>
      </c>
      <c r="S738" s="9">
        <v>0</v>
      </c>
      <c r="T738" s="9">
        <v>0</v>
      </c>
      <c r="U738" s="8">
        <v>0</v>
      </c>
      <c r="V738" s="9">
        <v>0</v>
      </c>
      <c r="W738" s="9">
        <v>0</v>
      </c>
      <c r="X738" s="9">
        <v>0</v>
      </c>
      <c r="Y738" s="8">
        <v>0</v>
      </c>
      <c r="Z738" s="9">
        <v>0</v>
      </c>
      <c r="AA738" s="8"/>
      <c r="AC738" s="8"/>
      <c r="AJ738" s="9">
        <f t="shared" si="125"/>
        <v>-1</v>
      </c>
      <c r="AK738" s="7">
        <v>9.3719999999999999</v>
      </c>
      <c r="AO738" s="8"/>
      <c r="AQ738" s="31"/>
      <c r="AT738" s="31"/>
      <c r="AU738" s="21">
        <v>2004</v>
      </c>
      <c r="AV738" s="23">
        <f t="shared" si="118"/>
        <v>3.301897717195208</v>
      </c>
      <c r="BB738" s="18"/>
      <c r="BD738" s="54"/>
      <c r="BF738" s="18"/>
      <c r="BH738" s="18"/>
      <c r="BJ738" s="18"/>
      <c r="BK738" s="18" t="s">
        <v>2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 s="18">
        <v>0</v>
      </c>
      <c r="BS738">
        <v>0</v>
      </c>
      <c r="BT738">
        <v>1</v>
      </c>
      <c r="BU738" s="18">
        <v>0</v>
      </c>
      <c r="BV738" t="s">
        <v>397</v>
      </c>
      <c r="BW738" t="s">
        <v>397</v>
      </c>
      <c r="CB738" s="18"/>
      <c r="CD738" s="18"/>
      <c r="CE738" s="18"/>
      <c r="CH738" s="18"/>
      <c r="CJ738" s="18"/>
      <c r="CU738" s="18"/>
      <c r="CV738" t="s">
        <v>397</v>
      </c>
      <c r="CW738" t="s">
        <v>397</v>
      </c>
      <c r="CX738" t="s">
        <v>397</v>
      </c>
      <c r="CY738" s="25" t="s">
        <v>397</v>
      </c>
    </row>
    <row r="739" spans="1:103" x14ac:dyDescent="0.25">
      <c r="A739">
        <v>741</v>
      </c>
      <c r="B739">
        <v>119</v>
      </c>
      <c r="C739" s="25" t="s">
        <v>3</v>
      </c>
      <c r="D739" s="12">
        <v>4.8</v>
      </c>
      <c r="E739" s="14"/>
      <c r="F739" s="7" t="str">
        <f t="shared" si="119"/>
        <v>X</v>
      </c>
      <c r="G739" s="7">
        <f t="shared" si="120"/>
        <v>4.8</v>
      </c>
      <c r="H739" s="16">
        <f t="shared" si="121"/>
        <v>4.8</v>
      </c>
      <c r="I739" s="11" t="str">
        <f t="shared" si="122"/>
        <v>X</v>
      </c>
      <c r="J739" s="39" t="str">
        <f t="shared" si="123"/>
        <v>X</v>
      </c>
      <c r="K739" s="39" t="str">
        <f t="shared" si="116"/>
        <v>X</v>
      </c>
      <c r="L739" s="39" t="str">
        <f t="shared" si="117"/>
        <v>X</v>
      </c>
      <c r="M739" s="39" t="str">
        <f t="shared" si="124"/>
        <v>X</v>
      </c>
      <c r="N739" s="42">
        <v>0</v>
      </c>
      <c r="O739" s="8">
        <v>0</v>
      </c>
      <c r="P739" s="9">
        <v>0</v>
      </c>
      <c r="Q739" s="9">
        <v>1</v>
      </c>
      <c r="R739" s="8">
        <v>0</v>
      </c>
      <c r="S739" s="9">
        <v>0</v>
      </c>
      <c r="T739" s="9">
        <v>0</v>
      </c>
      <c r="U739" s="8">
        <v>0</v>
      </c>
      <c r="V739" s="9">
        <v>0</v>
      </c>
      <c r="W739" s="9">
        <v>0</v>
      </c>
      <c r="X739" s="9">
        <v>0</v>
      </c>
      <c r="Y739" s="8">
        <v>0</v>
      </c>
      <c r="Z739" s="9">
        <v>0</v>
      </c>
      <c r="AA739" s="8"/>
      <c r="AC739" s="8"/>
      <c r="AJ739" s="9">
        <f t="shared" si="125"/>
        <v>-1</v>
      </c>
      <c r="AK739" s="7">
        <v>9.3719999999999999</v>
      </c>
      <c r="AO739" s="8"/>
      <c r="AQ739" s="31"/>
      <c r="AT739" s="31"/>
      <c r="AU739" s="21">
        <v>2004</v>
      </c>
      <c r="AV739" s="23">
        <f t="shared" si="118"/>
        <v>3.301897717195208</v>
      </c>
      <c r="BB739" s="18"/>
      <c r="BD739" s="54"/>
      <c r="BF739" s="18"/>
      <c r="BH739" s="18"/>
      <c r="BJ739" s="18"/>
      <c r="BK739" s="18" t="s">
        <v>2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 s="18">
        <v>0</v>
      </c>
      <c r="BS739">
        <v>0</v>
      </c>
      <c r="BT739">
        <v>1</v>
      </c>
      <c r="BU739" s="18">
        <v>0</v>
      </c>
      <c r="BV739" t="s">
        <v>397</v>
      </c>
      <c r="BW739" t="s">
        <v>397</v>
      </c>
      <c r="CB739" s="18"/>
      <c r="CD739" s="18"/>
      <c r="CE739" s="18"/>
      <c r="CH739" s="18"/>
      <c r="CJ739" s="18"/>
      <c r="CU739" s="18"/>
      <c r="CV739" t="s">
        <v>397</v>
      </c>
      <c r="CW739" t="s">
        <v>397</v>
      </c>
      <c r="CX739" t="s">
        <v>397</v>
      </c>
      <c r="CY739" s="25" t="s">
        <v>397</v>
      </c>
    </row>
    <row r="740" spans="1:103" x14ac:dyDescent="0.25">
      <c r="A740">
        <v>742</v>
      </c>
      <c r="B740">
        <v>119</v>
      </c>
      <c r="C740" s="25" t="s">
        <v>3</v>
      </c>
      <c r="D740" s="12">
        <v>4.7</v>
      </c>
      <c r="E740" s="14"/>
      <c r="F740" s="7" t="str">
        <f t="shared" si="119"/>
        <v>X</v>
      </c>
      <c r="G740" s="7">
        <f t="shared" si="120"/>
        <v>4.7</v>
      </c>
      <c r="H740" s="16">
        <f t="shared" si="121"/>
        <v>4.7</v>
      </c>
      <c r="I740" s="11" t="str">
        <f t="shared" si="122"/>
        <v>X</v>
      </c>
      <c r="J740" s="39" t="str">
        <f t="shared" si="123"/>
        <v>X</v>
      </c>
      <c r="K740" s="39" t="str">
        <f t="shared" ref="K740:K803" si="126">IFERROR(1/J740, "X")</f>
        <v>X</v>
      </c>
      <c r="L740" s="39" t="str">
        <f t="shared" ref="L740:L803" si="127">IFERROR(I740-J740, "X")</f>
        <v>X</v>
      </c>
      <c r="M740" s="39" t="str">
        <f t="shared" si="124"/>
        <v>X</v>
      </c>
      <c r="N740" s="42">
        <v>0</v>
      </c>
      <c r="O740" s="8">
        <v>0</v>
      </c>
      <c r="P740" s="9">
        <v>0</v>
      </c>
      <c r="Q740" s="9">
        <v>0</v>
      </c>
      <c r="R740" s="8">
        <v>0</v>
      </c>
      <c r="S740" s="9">
        <v>0</v>
      </c>
      <c r="T740" s="9">
        <v>0</v>
      </c>
      <c r="U740" s="8">
        <v>1</v>
      </c>
      <c r="V740" s="9">
        <v>0</v>
      </c>
      <c r="W740" s="9">
        <v>0</v>
      </c>
      <c r="X740" s="9">
        <v>0</v>
      </c>
      <c r="Y740" s="8">
        <v>0</v>
      </c>
      <c r="Z740" s="9">
        <v>0</v>
      </c>
      <c r="AA740" s="8"/>
      <c r="AC740" s="8"/>
      <c r="AJ740" s="9">
        <f t="shared" si="125"/>
        <v>-1</v>
      </c>
      <c r="AK740" s="7">
        <v>9.3719999999999999</v>
      </c>
      <c r="AO740" s="8"/>
      <c r="AQ740" s="31"/>
      <c r="AT740" s="31"/>
      <c r="AU740" s="21">
        <v>2004</v>
      </c>
      <c r="AV740" s="23">
        <f t="shared" ref="AV740:AV803" si="128">LOG(AU740)</f>
        <v>3.301897717195208</v>
      </c>
      <c r="BB740" s="18"/>
      <c r="BD740" s="54"/>
      <c r="BF740" s="18"/>
      <c r="BH740" s="18"/>
      <c r="BJ740" s="18"/>
      <c r="BK740" s="18" t="s">
        <v>2</v>
      </c>
      <c r="BL740">
        <v>0</v>
      </c>
      <c r="BM740">
        <v>0</v>
      </c>
      <c r="BN740">
        <v>1</v>
      </c>
      <c r="BO740">
        <v>0</v>
      </c>
      <c r="BP740">
        <v>0</v>
      </c>
      <c r="BQ740">
        <v>0</v>
      </c>
      <c r="BR740" s="18">
        <v>0</v>
      </c>
      <c r="BS740">
        <v>0</v>
      </c>
      <c r="BT740">
        <v>1</v>
      </c>
      <c r="BU740" s="18">
        <v>0</v>
      </c>
      <c r="BV740" t="s">
        <v>397</v>
      </c>
      <c r="BW740" t="s">
        <v>397</v>
      </c>
      <c r="CB740" s="18"/>
      <c r="CD740" s="18"/>
      <c r="CE740" s="18"/>
      <c r="CH740" s="18"/>
      <c r="CJ740" s="18"/>
      <c r="CU740" s="18"/>
      <c r="CV740" t="s">
        <v>397</v>
      </c>
      <c r="CW740" t="s">
        <v>397</v>
      </c>
      <c r="CX740" t="s">
        <v>397</v>
      </c>
      <c r="CY740" s="25" t="s">
        <v>397</v>
      </c>
    </row>
    <row r="741" spans="1:103" x14ac:dyDescent="0.25">
      <c r="A741">
        <v>743</v>
      </c>
      <c r="B741">
        <v>119</v>
      </c>
      <c r="C741" s="25" t="s">
        <v>3</v>
      </c>
      <c r="D741" s="12">
        <v>8.5</v>
      </c>
      <c r="E741" s="14"/>
      <c r="F741" s="7" t="str">
        <f t="shared" si="119"/>
        <v>X</v>
      </c>
      <c r="G741" s="7">
        <f t="shared" si="120"/>
        <v>8.5</v>
      </c>
      <c r="H741" s="16">
        <f t="shared" si="121"/>
        <v>8.5</v>
      </c>
      <c r="I741" s="11" t="str">
        <f t="shared" si="122"/>
        <v>X</v>
      </c>
      <c r="J741" s="39" t="str">
        <f t="shared" si="123"/>
        <v>X</v>
      </c>
      <c r="K741" s="39" t="str">
        <f t="shared" si="126"/>
        <v>X</v>
      </c>
      <c r="L741" s="39" t="str">
        <f t="shared" si="127"/>
        <v>X</v>
      </c>
      <c r="M741" s="39" t="str">
        <f t="shared" si="124"/>
        <v>X</v>
      </c>
      <c r="N741" s="42">
        <v>0</v>
      </c>
      <c r="O741" s="8">
        <v>0</v>
      </c>
      <c r="P741" s="9">
        <v>0</v>
      </c>
      <c r="Q741" s="9">
        <v>0</v>
      </c>
      <c r="R741" s="8">
        <v>0</v>
      </c>
      <c r="S741" s="9">
        <v>0</v>
      </c>
      <c r="T741" s="9">
        <v>0</v>
      </c>
      <c r="U741" s="8">
        <v>0</v>
      </c>
      <c r="V741" s="9">
        <v>1</v>
      </c>
      <c r="W741" s="9">
        <v>0</v>
      </c>
      <c r="X741" s="9">
        <v>0</v>
      </c>
      <c r="Y741" s="8">
        <v>0</v>
      </c>
      <c r="Z741" s="9">
        <v>0</v>
      </c>
      <c r="AA741" s="8"/>
      <c r="AC741" s="8"/>
      <c r="AJ741" s="9">
        <f t="shared" si="125"/>
        <v>-1</v>
      </c>
      <c r="AK741" s="7">
        <v>9.3719999999999999</v>
      </c>
      <c r="AO741" s="8"/>
      <c r="AQ741" s="31"/>
      <c r="AT741" s="31"/>
      <c r="AU741" s="21">
        <v>2004</v>
      </c>
      <c r="AV741" s="23">
        <f t="shared" si="128"/>
        <v>3.301897717195208</v>
      </c>
      <c r="BB741" s="18"/>
      <c r="BD741" s="54"/>
      <c r="BF741" s="18"/>
      <c r="BH741" s="18"/>
      <c r="BJ741" s="18"/>
      <c r="BK741" s="18" t="s">
        <v>2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 s="18">
        <v>0</v>
      </c>
      <c r="BS741">
        <v>0</v>
      </c>
      <c r="BT741">
        <v>1</v>
      </c>
      <c r="BU741" s="18">
        <v>0</v>
      </c>
      <c r="BV741" t="s">
        <v>397</v>
      </c>
      <c r="BW741" t="s">
        <v>397</v>
      </c>
      <c r="CB741" s="18"/>
      <c r="CD741" s="18"/>
      <c r="CE741" s="18"/>
      <c r="CH741" s="18"/>
      <c r="CJ741" s="18"/>
      <c r="CU741" s="18"/>
      <c r="CV741" t="s">
        <v>397</v>
      </c>
      <c r="CW741" t="s">
        <v>397</v>
      </c>
      <c r="CX741" t="s">
        <v>397</v>
      </c>
      <c r="CY741" s="25" t="s">
        <v>397</v>
      </c>
    </row>
    <row r="742" spans="1:103" x14ac:dyDescent="0.25">
      <c r="A742">
        <v>744</v>
      </c>
      <c r="B742">
        <v>119</v>
      </c>
      <c r="C742" s="25" t="s">
        <v>3</v>
      </c>
      <c r="D742" s="12">
        <v>3.7</v>
      </c>
      <c r="E742" s="14"/>
      <c r="F742" s="7" t="str">
        <f t="shared" si="119"/>
        <v>X</v>
      </c>
      <c r="G742" s="7">
        <f t="shared" si="120"/>
        <v>3.7</v>
      </c>
      <c r="H742" s="16">
        <f t="shared" si="121"/>
        <v>3.7</v>
      </c>
      <c r="I742" s="11" t="str">
        <f t="shared" si="122"/>
        <v>X</v>
      </c>
      <c r="J742" s="39" t="str">
        <f t="shared" si="123"/>
        <v>X</v>
      </c>
      <c r="K742" s="39" t="str">
        <f t="shared" si="126"/>
        <v>X</v>
      </c>
      <c r="L742" s="39" t="str">
        <f t="shared" si="127"/>
        <v>X</v>
      </c>
      <c r="M742" s="39" t="str">
        <f t="shared" si="124"/>
        <v>X</v>
      </c>
      <c r="N742" s="42">
        <v>1</v>
      </c>
      <c r="O742" s="8">
        <v>0</v>
      </c>
      <c r="P742" s="9">
        <v>0</v>
      </c>
      <c r="Q742" s="9">
        <v>0</v>
      </c>
      <c r="R742" s="8">
        <v>0</v>
      </c>
      <c r="S742" s="9">
        <v>0</v>
      </c>
      <c r="T742" s="9">
        <v>0</v>
      </c>
      <c r="U742" s="8">
        <v>0</v>
      </c>
      <c r="V742" s="9">
        <v>0</v>
      </c>
      <c r="W742" s="9">
        <v>0</v>
      </c>
      <c r="X742" s="9">
        <v>0</v>
      </c>
      <c r="Y742" s="8">
        <v>0</v>
      </c>
      <c r="Z742" s="9">
        <v>0</v>
      </c>
      <c r="AA742" s="8"/>
      <c r="AC742" s="8"/>
      <c r="AJ742" s="9">
        <f t="shared" si="125"/>
        <v>-1</v>
      </c>
      <c r="AK742" s="7">
        <v>9.8170000000000002</v>
      </c>
      <c r="AO742" s="8"/>
      <c r="AQ742" s="31"/>
      <c r="AT742" s="31"/>
      <c r="AU742" s="21">
        <v>1995</v>
      </c>
      <c r="AV742" s="23">
        <f t="shared" si="128"/>
        <v>3.2999429000227671</v>
      </c>
      <c r="BB742" s="18"/>
      <c r="BD742" s="54"/>
      <c r="BF742" s="18"/>
      <c r="BH742" s="18"/>
      <c r="BJ742" s="18"/>
      <c r="BK742" s="18" t="s">
        <v>26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 s="18">
        <v>0</v>
      </c>
      <c r="BS742">
        <v>0</v>
      </c>
      <c r="BT742">
        <v>1</v>
      </c>
      <c r="BU742" s="18">
        <v>0</v>
      </c>
      <c r="BV742" t="s">
        <v>397</v>
      </c>
      <c r="BW742" t="s">
        <v>397</v>
      </c>
      <c r="CB742" s="18"/>
      <c r="CD742" s="18"/>
      <c r="CE742" s="18"/>
      <c r="CH742" s="18"/>
      <c r="CJ742" s="18"/>
      <c r="CU742" s="18"/>
      <c r="CV742" t="s">
        <v>397</v>
      </c>
      <c r="CW742" t="s">
        <v>397</v>
      </c>
      <c r="CX742" t="s">
        <v>397</v>
      </c>
      <c r="CY742" s="25" t="s">
        <v>397</v>
      </c>
    </row>
    <row r="743" spans="1:103" x14ac:dyDescent="0.25">
      <c r="A743">
        <v>745</v>
      </c>
      <c r="B743">
        <v>119</v>
      </c>
      <c r="C743" s="25" t="s">
        <v>3</v>
      </c>
      <c r="D743" s="12">
        <v>5.5</v>
      </c>
      <c r="E743" s="14"/>
      <c r="F743" s="7" t="str">
        <f t="shared" si="119"/>
        <v>X</v>
      </c>
      <c r="G743" s="7">
        <f t="shared" si="120"/>
        <v>5.5</v>
      </c>
      <c r="H743" s="16">
        <f t="shared" si="121"/>
        <v>5.5</v>
      </c>
      <c r="I743" s="11" t="str">
        <f t="shared" si="122"/>
        <v>X</v>
      </c>
      <c r="J743" s="39" t="str">
        <f t="shared" si="123"/>
        <v>X</v>
      </c>
      <c r="K743" s="39" t="str">
        <f t="shared" si="126"/>
        <v>X</v>
      </c>
      <c r="L743" s="39" t="str">
        <f t="shared" si="127"/>
        <v>X</v>
      </c>
      <c r="M743" s="39" t="str">
        <f t="shared" si="124"/>
        <v>X</v>
      </c>
      <c r="N743" s="42">
        <v>0</v>
      </c>
      <c r="O743" s="8">
        <v>1</v>
      </c>
      <c r="P743" s="9">
        <v>0</v>
      </c>
      <c r="Q743" s="9">
        <v>0</v>
      </c>
      <c r="R743" s="8">
        <v>0</v>
      </c>
      <c r="S743" s="9">
        <v>0</v>
      </c>
      <c r="T743" s="9">
        <v>0</v>
      </c>
      <c r="U743" s="8">
        <v>0</v>
      </c>
      <c r="V743" s="9">
        <v>0</v>
      </c>
      <c r="W743" s="9">
        <v>0</v>
      </c>
      <c r="X743" s="9">
        <v>0</v>
      </c>
      <c r="Y743" s="8">
        <v>0</v>
      </c>
      <c r="Z743" s="9">
        <v>0</v>
      </c>
      <c r="AA743" s="8"/>
      <c r="AC743" s="8"/>
      <c r="AJ743" s="9">
        <f t="shared" si="125"/>
        <v>-1</v>
      </c>
      <c r="AK743" s="7">
        <v>9.8170000000000002</v>
      </c>
      <c r="AO743" s="8"/>
      <c r="AQ743" s="31"/>
      <c r="AT743" s="31"/>
      <c r="AU743" s="21">
        <v>1995</v>
      </c>
      <c r="AV743" s="23">
        <f t="shared" si="128"/>
        <v>3.2999429000227671</v>
      </c>
      <c r="BB743" s="18"/>
      <c r="BD743" s="54"/>
      <c r="BF743" s="18"/>
      <c r="BH743" s="18"/>
      <c r="BJ743" s="18"/>
      <c r="BK743" s="18" t="s">
        <v>26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 s="18">
        <v>0</v>
      </c>
      <c r="BS743">
        <v>0</v>
      </c>
      <c r="BT743">
        <v>1</v>
      </c>
      <c r="BU743" s="18">
        <v>0</v>
      </c>
      <c r="BV743" t="s">
        <v>397</v>
      </c>
      <c r="BW743" t="s">
        <v>397</v>
      </c>
      <c r="CB743" s="18"/>
      <c r="CD743" s="18"/>
      <c r="CE743" s="18"/>
      <c r="CH743" s="18"/>
      <c r="CJ743" s="18"/>
      <c r="CU743" s="18"/>
      <c r="CV743" t="s">
        <v>397</v>
      </c>
      <c r="CW743" t="s">
        <v>397</v>
      </c>
      <c r="CX743" t="s">
        <v>397</v>
      </c>
      <c r="CY743" s="25" t="s">
        <v>397</v>
      </c>
    </row>
    <row r="744" spans="1:103" x14ac:dyDescent="0.25">
      <c r="A744">
        <v>746</v>
      </c>
      <c r="B744">
        <v>119</v>
      </c>
      <c r="C744" s="25" t="s">
        <v>3</v>
      </c>
      <c r="D744" s="12">
        <v>4.2</v>
      </c>
      <c r="E744" s="14"/>
      <c r="F744" s="7" t="str">
        <f t="shared" si="119"/>
        <v>X</v>
      </c>
      <c r="G744" s="7">
        <f t="shared" si="120"/>
        <v>4.2</v>
      </c>
      <c r="H744" s="16">
        <f t="shared" si="121"/>
        <v>4.2</v>
      </c>
      <c r="I744" s="11" t="str">
        <f t="shared" si="122"/>
        <v>X</v>
      </c>
      <c r="J744" s="39" t="str">
        <f t="shared" si="123"/>
        <v>X</v>
      </c>
      <c r="K744" s="39" t="str">
        <f t="shared" si="126"/>
        <v>X</v>
      </c>
      <c r="L744" s="39" t="str">
        <f t="shared" si="127"/>
        <v>X</v>
      </c>
      <c r="M744" s="39" t="str">
        <f t="shared" si="124"/>
        <v>X</v>
      </c>
      <c r="N744" s="42">
        <v>0</v>
      </c>
      <c r="O744" s="8">
        <v>0</v>
      </c>
      <c r="P744" s="9">
        <v>1</v>
      </c>
      <c r="Q744" s="9">
        <v>0</v>
      </c>
      <c r="R744" s="8">
        <v>0</v>
      </c>
      <c r="S744" s="9">
        <v>0</v>
      </c>
      <c r="T744" s="9">
        <v>0</v>
      </c>
      <c r="U744" s="8">
        <v>0</v>
      </c>
      <c r="V744" s="9">
        <v>0</v>
      </c>
      <c r="W744" s="9">
        <v>0</v>
      </c>
      <c r="X744" s="9">
        <v>0</v>
      </c>
      <c r="Y744" s="8">
        <v>0</v>
      </c>
      <c r="Z744" s="9">
        <v>0</v>
      </c>
      <c r="AA744" s="8"/>
      <c r="AC744" s="8"/>
      <c r="AJ744" s="9">
        <f t="shared" si="125"/>
        <v>-1</v>
      </c>
      <c r="AK744" s="7">
        <v>9.8170000000000002</v>
      </c>
      <c r="AO744" s="8"/>
      <c r="AQ744" s="31"/>
      <c r="AT744" s="31"/>
      <c r="AU744" s="21">
        <v>1995</v>
      </c>
      <c r="AV744" s="23">
        <f t="shared" si="128"/>
        <v>3.2999429000227671</v>
      </c>
      <c r="BB744" s="18"/>
      <c r="BD744" s="54"/>
      <c r="BF744" s="18"/>
      <c r="BH744" s="18"/>
      <c r="BJ744" s="18"/>
      <c r="BK744" s="18" t="s">
        <v>26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 s="18">
        <v>0</v>
      </c>
      <c r="BS744">
        <v>0</v>
      </c>
      <c r="BT744">
        <v>1</v>
      </c>
      <c r="BU744" s="18">
        <v>0</v>
      </c>
      <c r="BV744" t="s">
        <v>397</v>
      </c>
      <c r="BW744" t="s">
        <v>397</v>
      </c>
      <c r="CB744" s="18"/>
      <c r="CD744" s="18"/>
      <c r="CE744" s="18"/>
      <c r="CH744" s="18"/>
      <c r="CJ744" s="18"/>
      <c r="CU744" s="18"/>
      <c r="CV744" t="s">
        <v>397</v>
      </c>
      <c r="CW744" t="s">
        <v>397</v>
      </c>
      <c r="CX744" t="s">
        <v>397</v>
      </c>
      <c r="CY744" s="25" t="s">
        <v>397</v>
      </c>
    </row>
    <row r="745" spans="1:103" x14ac:dyDescent="0.25">
      <c r="A745">
        <v>747</v>
      </c>
      <c r="B745">
        <v>119</v>
      </c>
      <c r="C745" s="25" t="s">
        <v>3</v>
      </c>
      <c r="D745" s="12">
        <v>4</v>
      </c>
      <c r="E745" s="14"/>
      <c r="F745" s="7" t="str">
        <f t="shared" si="119"/>
        <v>X</v>
      </c>
      <c r="G745" s="7">
        <f t="shared" si="120"/>
        <v>4</v>
      </c>
      <c r="H745" s="16">
        <f t="shared" si="121"/>
        <v>4</v>
      </c>
      <c r="I745" s="11" t="str">
        <f t="shared" si="122"/>
        <v>X</v>
      </c>
      <c r="J745" s="39" t="str">
        <f t="shared" si="123"/>
        <v>X</v>
      </c>
      <c r="K745" s="39" t="str">
        <f t="shared" si="126"/>
        <v>X</v>
      </c>
      <c r="L745" s="39" t="str">
        <f t="shared" si="127"/>
        <v>X</v>
      </c>
      <c r="M745" s="39" t="str">
        <f t="shared" si="124"/>
        <v>X</v>
      </c>
      <c r="N745" s="42">
        <v>0</v>
      </c>
      <c r="O745" s="8">
        <v>0</v>
      </c>
      <c r="P745" s="9">
        <v>0</v>
      </c>
      <c r="Q745" s="9">
        <v>1</v>
      </c>
      <c r="R745" s="8">
        <v>0</v>
      </c>
      <c r="S745" s="9">
        <v>0</v>
      </c>
      <c r="T745" s="9">
        <v>0</v>
      </c>
      <c r="U745" s="8">
        <v>0</v>
      </c>
      <c r="V745" s="9">
        <v>0</v>
      </c>
      <c r="W745" s="9">
        <v>0</v>
      </c>
      <c r="X745" s="9">
        <v>0</v>
      </c>
      <c r="Y745" s="8">
        <v>0</v>
      </c>
      <c r="Z745" s="9">
        <v>0</v>
      </c>
      <c r="AA745" s="8"/>
      <c r="AC745" s="8"/>
      <c r="AJ745" s="9">
        <f t="shared" si="125"/>
        <v>-1</v>
      </c>
      <c r="AK745" s="7">
        <v>9.8170000000000002</v>
      </c>
      <c r="AO745" s="8"/>
      <c r="AQ745" s="31"/>
      <c r="AT745" s="31"/>
      <c r="AU745" s="21">
        <v>1995</v>
      </c>
      <c r="AV745" s="23">
        <f t="shared" si="128"/>
        <v>3.2999429000227671</v>
      </c>
      <c r="BB745" s="18"/>
      <c r="BD745" s="54"/>
      <c r="BF745" s="18"/>
      <c r="BH745" s="18"/>
      <c r="BJ745" s="18"/>
      <c r="BK745" s="18" t="s">
        <v>26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 s="18">
        <v>0</v>
      </c>
      <c r="BS745">
        <v>0</v>
      </c>
      <c r="BT745">
        <v>1</v>
      </c>
      <c r="BU745" s="18">
        <v>0</v>
      </c>
      <c r="BV745" t="s">
        <v>397</v>
      </c>
      <c r="BW745" t="s">
        <v>397</v>
      </c>
      <c r="CB745" s="18"/>
      <c r="CD745" s="18"/>
      <c r="CE745" s="18"/>
      <c r="CH745" s="18"/>
      <c r="CJ745" s="18"/>
      <c r="CU745" s="18"/>
      <c r="CV745" t="s">
        <v>397</v>
      </c>
      <c r="CW745" t="s">
        <v>397</v>
      </c>
      <c r="CX745" t="s">
        <v>397</v>
      </c>
      <c r="CY745" s="25" t="s">
        <v>397</v>
      </c>
    </row>
    <row r="746" spans="1:103" x14ac:dyDescent="0.25">
      <c r="A746">
        <v>748</v>
      </c>
      <c r="B746">
        <v>119</v>
      </c>
      <c r="C746" s="25" t="s">
        <v>3</v>
      </c>
      <c r="D746" s="12">
        <v>3.8</v>
      </c>
      <c r="E746" s="14"/>
      <c r="F746" s="7" t="str">
        <f t="shared" si="119"/>
        <v>X</v>
      </c>
      <c r="G746" s="7">
        <f t="shared" si="120"/>
        <v>3.8</v>
      </c>
      <c r="H746" s="16">
        <f t="shared" si="121"/>
        <v>3.8</v>
      </c>
      <c r="I746" s="11" t="str">
        <f t="shared" si="122"/>
        <v>X</v>
      </c>
      <c r="J746" s="39" t="str">
        <f t="shared" si="123"/>
        <v>X</v>
      </c>
      <c r="K746" s="39" t="str">
        <f t="shared" si="126"/>
        <v>X</v>
      </c>
      <c r="L746" s="39" t="str">
        <f t="shared" si="127"/>
        <v>X</v>
      </c>
      <c r="M746" s="39" t="str">
        <f t="shared" si="124"/>
        <v>X</v>
      </c>
      <c r="N746" s="42">
        <v>0</v>
      </c>
      <c r="O746" s="8">
        <v>0</v>
      </c>
      <c r="P746" s="9">
        <v>0</v>
      </c>
      <c r="Q746" s="9">
        <v>0</v>
      </c>
      <c r="R746" s="8">
        <v>0</v>
      </c>
      <c r="S746" s="9">
        <v>0</v>
      </c>
      <c r="T746" s="9">
        <v>0</v>
      </c>
      <c r="U746" s="8">
        <v>1</v>
      </c>
      <c r="V746" s="9">
        <v>0</v>
      </c>
      <c r="W746" s="9">
        <v>0</v>
      </c>
      <c r="X746" s="9">
        <v>0</v>
      </c>
      <c r="Y746" s="8">
        <v>0</v>
      </c>
      <c r="Z746" s="9">
        <v>0</v>
      </c>
      <c r="AA746" s="8"/>
      <c r="AC746" s="8"/>
      <c r="AJ746" s="9">
        <f t="shared" si="125"/>
        <v>-1</v>
      </c>
      <c r="AK746" s="7">
        <v>9.8170000000000002</v>
      </c>
      <c r="AO746" s="8"/>
      <c r="AQ746" s="31"/>
      <c r="AT746" s="31"/>
      <c r="AU746" s="21">
        <v>1995</v>
      </c>
      <c r="AV746" s="23">
        <f t="shared" si="128"/>
        <v>3.2999429000227671</v>
      </c>
      <c r="BB746" s="18"/>
      <c r="BD746" s="54"/>
      <c r="BF746" s="18"/>
      <c r="BH746" s="18"/>
      <c r="BJ746" s="18"/>
      <c r="BK746" s="18" t="s">
        <v>26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 s="18">
        <v>0</v>
      </c>
      <c r="BS746">
        <v>0</v>
      </c>
      <c r="BT746">
        <v>1</v>
      </c>
      <c r="BU746" s="18">
        <v>0</v>
      </c>
      <c r="BV746" t="s">
        <v>397</v>
      </c>
      <c r="BW746" t="s">
        <v>397</v>
      </c>
      <c r="CB746" s="18"/>
      <c r="CD746" s="18"/>
      <c r="CE746" s="18"/>
      <c r="CH746" s="18"/>
      <c r="CJ746" s="18"/>
      <c r="CU746" s="18"/>
      <c r="CV746" t="s">
        <v>397</v>
      </c>
      <c r="CW746" t="s">
        <v>397</v>
      </c>
      <c r="CX746" t="s">
        <v>397</v>
      </c>
      <c r="CY746" s="25" t="s">
        <v>397</v>
      </c>
    </row>
    <row r="747" spans="1:103" x14ac:dyDescent="0.25">
      <c r="A747">
        <v>749</v>
      </c>
      <c r="B747">
        <v>119</v>
      </c>
      <c r="C747" s="25" t="s">
        <v>3</v>
      </c>
      <c r="D747" s="12">
        <v>4.5</v>
      </c>
      <c r="E747" s="14"/>
      <c r="F747" s="7" t="str">
        <f t="shared" si="119"/>
        <v>X</v>
      </c>
      <c r="G747" s="7">
        <f t="shared" si="120"/>
        <v>4.5</v>
      </c>
      <c r="H747" s="16">
        <f t="shared" si="121"/>
        <v>4.5</v>
      </c>
      <c r="I747" s="11" t="str">
        <f t="shared" si="122"/>
        <v>X</v>
      </c>
      <c r="J747" s="39" t="str">
        <f t="shared" si="123"/>
        <v>X</v>
      </c>
      <c r="K747" s="39" t="str">
        <f t="shared" si="126"/>
        <v>X</v>
      </c>
      <c r="L747" s="39" t="str">
        <f t="shared" si="127"/>
        <v>X</v>
      </c>
      <c r="M747" s="39" t="str">
        <f t="shared" si="124"/>
        <v>X</v>
      </c>
      <c r="N747" s="42">
        <v>0</v>
      </c>
      <c r="O747" s="8">
        <v>0</v>
      </c>
      <c r="P747" s="9">
        <v>0</v>
      </c>
      <c r="Q747" s="9">
        <v>0</v>
      </c>
      <c r="R747" s="8">
        <v>0</v>
      </c>
      <c r="S747" s="9">
        <v>0</v>
      </c>
      <c r="T747" s="9">
        <v>0</v>
      </c>
      <c r="U747" s="8">
        <v>0</v>
      </c>
      <c r="V747" s="9">
        <v>1</v>
      </c>
      <c r="W747" s="9">
        <v>0</v>
      </c>
      <c r="X747" s="9">
        <v>0</v>
      </c>
      <c r="Y747" s="8">
        <v>0</v>
      </c>
      <c r="Z747" s="9">
        <v>0</v>
      </c>
      <c r="AA747" s="8"/>
      <c r="AC747" s="8"/>
      <c r="AJ747" s="9">
        <f t="shared" si="125"/>
        <v>-1</v>
      </c>
      <c r="AK747" s="7">
        <v>9.8170000000000002</v>
      </c>
      <c r="AO747" s="8"/>
      <c r="AQ747" s="31"/>
      <c r="AT747" s="31"/>
      <c r="AU747" s="21">
        <v>1995</v>
      </c>
      <c r="AV747" s="23">
        <f t="shared" si="128"/>
        <v>3.2999429000227671</v>
      </c>
      <c r="BB747" s="18"/>
      <c r="BD747" s="54"/>
      <c r="BF747" s="18"/>
      <c r="BH747" s="18"/>
      <c r="BJ747" s="18"/>
      <c r="BK747" s="18" t="s">
        <v>26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 s="18">
        <v>0</v>
      </c>
      <c r="BS747">
        <v>0</v>
      </c>
      <c r="BT747">
        <v>1</v>
      </c>
      <c r="BU747" s="18">
        <v>0</v>
      </c>
      <c r="BV747" t="s">
        <v>397</v>
      </c>
      <c r="BW747" t="s">
        <v>397</v>
      </c>
      <c r="CB747" s="18"/>
      <c r="CD747" s="18"/>
      <c r="CE747" s="18"/>
      <c r="CH747" s="18"/>
      <c r="CJ747" s="18"/>
      <c r="CU747" s="18"/>
      <c r="CV747" t="s">
        <v>397</v>
      </c>
      <c r="CW747" t="s">
        <v>397</v>
      </c>
      <c r="CX747" t="s">
        <v>397</v>
      </c>
      <c r="CY747" s="25" t="s">
        <v>397</v>
      </c>
    </row>
    <row r="748" spans="1:103" x14ac:dyDescent="0.25">
      <c r="A748">
        <v>750</v>
      </c>
      <c r="B748">
        <v>119</v>
      </c>
      <c r="C748" s="25" t="s">
        <v>3</v>
      </c>
      <c r="D748" s="12">
        <v>8.1</v>
      </c>
      <c r="E748" s="14"/>
      <c r="F748" s="7" t="str">
        <f t="shared" si="119"/>
        <v>X</v>
      </c>
      <c r="G748" s="7">
        <f t="shared" si="120"/>
        <v>8.1</v>
      </c>
      <c r="H748" s="16">
        <f t="shared" si="121"/>
        <v>8.1</v>
      </c>
      <c r="I748" s="11" t="str">
        <f t="shared" si="122"/>
        <v>X</v>
      </c>
      <c r="J748" s="39" t="str">
        <f t="shared" si="123"/>
        <v>X</v>
      </c>
      <c r="K748" s="39" t="str">
        <f t="shared" si="126"/>
        <v>X</v>
      </c>
      <c r="L748" s="39" t="str">
        <f t="shared" si="127"/>
        <v>X</v>
      </c>
      <c r="M748" s="39" t="str">
        <f t="shared" si="124"/>
        <v>X</v>
      </c>
      <c r="N748" s="42">
        <v>1</v>
      </c>
      <c r="O748" s="8">
        <v>0</v>
      </c>
      <c r="P748" s="9">
        <v>0</v>
      </c>
      <c r="Q748" s="9">
        <v>0</v>
      </c>
      <c r="R748" s="8">
        <v>0</v>
      </c>
      <c r="S748" s="9">
        <v>0</v>
      </c>
      <c r="T748" s="9">
        <v>0</v>
      </c>
      <c r="U748" s="8">
        <v>0</v>
      </c>
      <c r="V748" s="9">
        <v>0</v>
      </c>
      <c r="W748" s="9">
        <v>0</v>
      </c>
      <c r="X748" s="9">
        <v>0</v>
      </c>
      <c r="Y748" s="8">
        <v>0</v>
      </c>
      <c r="Z748" s="9">
        <v>0</v>
      </c>
      <c r="AA748" s="8"/>
      <c r="AC748" s="8"/>
      <c r="AJ748" s="9">
        <f t="shared" si="125"/>
        <v>-1</v>
      </c>
      <c r="AK748" s="7">
        <v>8.7259999999999991</v>
      </c>
      <c r="AO748" s="8"/>
      <c r="AQ748" s="31"/>
      <c r="AT748" s="31"/>
      <c r="AU748" s="21">
        <v>2002</v>
      </c>
      <c r="AV748" s="23">
        <f t="shared" si="128"/>
        <v>3.3014640731433</v>
      </c>
      <c r="BB748" s="18"/>
      <c r="BD748" s="54"/>
      <c r="BF748" s="18"/>
      <c r="BH748" s="18"/>
      <c r="BJ748" s="18"/>
      <c r="BK748" s="18" t="s">
        <v>41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 s="18">
        <v>0</v>
      </c>
      <c r="BS748">
        <v>0</v>
      </c>
      <c r="BT748">
        <v>1</v>
      </c>
      <c r="BU748" s="18">
        <v>0</v>
      </c>
      <c r="BV748" t="s">
        <v>397</v>
      </c>
      <c r="BW748" t="s">
        <v>397</v>
      </c>
      <c r="CB748" s="18"/>
      <c r="CD748" s="18"/>
      <c r="CE748" s="18"/>
      <c r="CH748" s="18"/>
      <c r="CJ748" s="18"/>
      <c r="CU748" s="18"/>
      <c r="CV748" t="s">
        <v>397</v>
      </c>
      <c r="CW748" t="s">
        <v>397</v>
      </c>
      <c r="CX748" t="s">
        <v>397</v>
      </c>
      <c r="CY748" s="25" t="s">
        <v>397</v>
      </c>
    </row>
    <row r="749" spans="1:103" x14ac:dyDescent="0.25">
      <c r="A749">
        <v>751</v>
      </c>
      <c r="B749">
        <v>119</v>
      </c>
      <c r="C749" s="25" t="s">
        <v>3</v>
      </c>
      <c r="D749" s="12">
        <v>12.5</v>
      </c>
      <c r="E749" s="14"/>
      <c r="F749" s="7" t="str">
        <f t="shared" si="119"/>
        <v>X</v>
      </c>
      <c r="G749" s="7">
        <f t="shared" si="120"/>
        <v>12.5</v>
      </c>
      <c r="H749" s="16">
        <f t="shared" si="121"/>
        <v>12.5</v>
      </c>
      <c r="I749" s="11" t="str">
        <f t="shared" si="122"/>
        <v>X</v>
      </c>
      <c r="J749" s="39" t="str">
        <f t="shared" si="123"/>
        <v>X</v>
      </c>
      <c r="K749" s="39" t="str">
        <f t="shared" si="126"/>
        <v>X</v>
      </c>
      <c r="L749" s="39" t="str">
        <f t="shared" si="127"/>
        <v>X</v>
      </c>
      <c r="M749" s="39" t="str">
        <f t="shared" si="124"/>
        <v>X</v>
      </c>
      <c r="N749" s="42">
        <v>0</v>
      </c>
      <c r="O749" s="8">
        <v>1</v>
      </c>
      <c r="P749" s="9">
        <v>0</v>
      </c>
      <c r="Q749" s="9">
        <v>0</v>
      </c>
      <c r="R749" s="8">
        <v>0</v>
      </c>
      <c r="S749" s="9">
        <v>0</v>
      </c>
      <c r="T749" s="9">
        <v>0</v>
      </c>
      <c r="U749" s="8">
        <v>0</v>
      </c>
      <c r="V749" s="9">
        <v>0</v>
      </c>
      <c r="W749" s="9">
        <v>0</v>
      </c>
      <c r="X749" s="9">
        <v>0</v>
      </c>
      <c r="Y749" s="8">
        <v>0</v>
      </c>
      <c r="Z749" s="9">
        <v>0</v>
      </c>
      <c r="AA749" s="8"/>
      <c r="AC749" s="8"/>
      <c r="AJ749" s="9">
        <f t="shared" si="125"/>
        <v>-1</v>
      </c>
      <c r="AK749" s="7">
        <v>8.7259999999999991</v>
      </c>
      <c r="AO749" s="8"/>
      <c r="AQ749" s="31"/>
      <c r="AT749" s="31"/>
      <c r="AU749" s="21">
        <v>2002</v>
      </c>
      <c r="AV749" s="23">
        <f t="shared" si="128"/>
        <v>3.3014640731433</v>
      </c>
      <c r="BB749" s="18"/>
      <c r="BD749" s="54"/>
      <c r="BF749" s="18"/>
      <c r="BH749" s="18"/>
      <c r="BJ749" s="18"/>
      <c r="BK749" s="18" t="s">
        <v>41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 s="18">
        <v>0</v>
      </c>
      <c r="BS749">
        <v>0</v>
      </c>
      <c r="BT749">
        <v>1</v>
      </c>
      <c r="BU749" s="18">
        <v>0</v>
      </c>
      <c r="BV749" t="s">
        <v>397</v>
      </c>
      <c r="BW749" t="s">
        <v>397</v>
      </c>
      <c r="CB749" s="18"/>
      <c r="CD749" s="18"/>
      <c r="CE749" s="18"/>
      <c r="CH749" s="18"/>
      <c r="CJ749" s="18"/>
      <c r="CU749" s="18"/>
      <c r="CV749" t="s">
        <v>397</v>
      </c>
      <c r="CW749" t="s">
        <v>397</v>
      </c>
      <c r="CX749" t="s">
        <v>397</v>
      </c>
      <c r="CY749" s="25" t="s">
        <v>397</v>
      </c>
    </row>
    <row r="750" spans="1:103" x14ac:dyDescent="0.25">
      <c r="A750">
        <v>752</v>
      </c>
      <c r="B750">
        <v>119</v>
      </c>
      <c r="C750" s="25" t="s">
        <v>3</v>
      </c>
      <c r="D750" s="12">
        <v>6.4</v>
      </c>
      <c r="E750" s="14"/>
      <c r="F750" s="7" t="str">
        <f t="shared" si="119"/>
        <v>X</v>
      </c>
      <c r="G750" s="7">
        <f t="shared" si="120"/>
        <v>6.4</v>
      </c>
      <c r="H750" s="16">
        <f t="shared" si="121"/>
        <v>6.4</v>
      </c>
      <c r="I750" s="11" t="str">
        <f t="shared" si="122"/>
        <v>X</v>
      </c>
      <c r="J750" s="39" t="str">
        <f t="shared" si="123"/>
        <v>X</v>
      </c>
      <c r="K750" s="39" t="str">
        <f t="shared" si="126"/>
        <v>X</v>
      </c>
      <c r="L750" s="39" t="str">
        <f t="shared" si="127"/>
        <v>X</v>
      </c>
      <c r="M750" s="39" t="str">
        <f t="shared" si="124"/>
        <v>X</v>
      </c>
      <c r="N750" s="42">
        <v>0</v>
      </c>
      <c r="O750" s="8">
        <v>0</v>
      </c>
      <c r="P750" s="9">
        <v>1</v>
      </c>
      <c r="Q750" s="9">
        <v>0</v>
      </c>
      <c r="R750" s="8">
        <v>0</v>
      </c>
      <c r="S750" s="9">
        <v>0</v>
      </c>
      <c r="T750" s="9">
        <v>0</v>
      </c>
      <c r="U750" s="8">
        <v>0</v>
      </c>
      <c r="V750" s="9">
        <v>0</v>
      </c>
      <c r="W750" s="9">
        <v>0</v>
      </c>
      <c r="X750" s="9">
        <v>0</v>
      </c>
      <c r="Y750" s="8">
        <v>0</v>
      </c>
      <c r="Z750" s="9">
        <v>0</v>
      </c>
      <c r="AA750" s="8"/>
      <c r="AC750" s="8"/>
      <c r="AJ750" s="9">
        <f t="shared" si="125"/>
        <v>-1</v>
      </c>
      <c r="AK750" s="7">
        <v>8.7259999999999991</v>
      </c>
      <c r="AO750" s="8"/>
      <c r="AQ750" s="31"/>
      <c r="AT750" s="31"/>
      <c r="AU750" s="21">
        <v>2002</v>
      </c>
      <c r="AV750" s="23">
        <f t="shared" si="128"/>
        <v>3.3014640731433</v>
      </c>
      <c r="BB750" s="18"/>
      <c r="BD750" s="54"/>
      <c r="BF750" s="18"/>
      <c r="BH750" s="18"/>
      <c r="BJ750" s="18"/>
      <c r="BK750" s="18" t="s">
        <v>41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 s="18">
        <v>0</v>
      </c>
      <c r="BS750">
        <v>0</v>
      </c>
      <c r="BT750">
        <v>1</v>
      </c>
      <c r="BU750" s="18">
        <v>0</v>
      </c>
      <c r="BV750" t="s">
        <v>397</v>
      </c>
      <c r="BW750" t="s">
        <v>397</v>
      </c>
      <c r="CB750" s="18"/>
      <c r="CD750" s="18"/>
      <c r="CE750" s="18"/>
      <c r="CH750" s="18"/>
      <c r="CJ750" s="18"/>
      <c r="CU750" s="18"/>
      <c r="CV750" t="s">
        <v>397</v>
      </c>
      <c r="CW750" t="s">
        <v>397</v>
      </c>
      <c r="CX750" t="s">
        <v>397</v>
      </c>
      <c r="CY750" s="25" t="s">
        <v>397</v>
      </c>
    </row>
    <row r="751" spans="1:103" x14ac:dyDescent="0.25">
      <c r="A751">
        <v>753</v>
      </c>
      <c r="B751">
        <v>119</v>
      </c>
      <c r="C751" s="25" t="s">
        <v>3</v>
      </c>
      <c r="D751" s="12">
        <v>8.1</v>
      </c>
      <c r="E751" s="14"/>
      <c r="F751" s="7" t="str">
        <f t="shared" si="119"/>
        <v>X</v>
      </c>
      <c r="G751" s="7">
        <f t="shared" si="120"/>
        <v>8.1</v>
      </c>
      <c r="H751" s="16">
        <f t="shared" si="121"/>
        <v>8.1</v>
      </c>
      <c r="I751" s="11" t="str">
        <f t="shared" si="122"/>
        <v>X</v>
      </c>
      <c r="J751" s="39" t="str">
        <f t="shared" si="123"/>
        <v>X</v>
      </c>
      <c r="K751" s="39" t="str">
        <f t="shared" si="126"/>
        <v>X</v>
      </c>
      <c r="L751" s="39" t="str">
        <f t="shared" si="127"/>
        <v>X</v>
      </c>
      <c r="M751" s="39" t="str">
        <f t="shared" si="124"/>
        <v>X</v>
      </c>
      <c r="N751" s="42">
        <v>0</v>
      </c>
      <c r="O751" s="8">
        <v>0</v>
      </c>
      <c r="P751" s="9">
        <v>0</v>
      </c>
      <c r="Q751" s="9">
        <v>1</v>
      </c>
      <c r="R751" s="8">
        <v>0</v>
      </c>
      <c r="S751" s="9">
        <v>0</v>
      </c>
      <c r="T751" s="9">
        <v>0</v>
      </c>
      <c r="U751" s="8">
        <v>0</v>
      </c>
      <c r="V751" s="9">
        <v>0</v>
      </c>
      <c r="W751" s="9">
        <v>0</v>
      </c>
      <c r="X751" s="9">
        <v>0</v>
      </c>
      <c r="Y751" s="8">
        <v>0</v>
      </c>
      <c r="Z751" s="9">
        <v>0</v>
      </c>
      <c r="AA751" s="8"/>
      <c r="AC751" s="8"/>
      <c r="AJ751" s="9">
        <f t="shared" si="125"/>
        <v>-1</v>
      </c>
      <c r="AK751" s="7">
        <v>8.7259999999999991</v>
      </c>
      <c r="AO751" s="8"/>
      <c r="AQ751" s="31"/>
      <c r="AT751" s="31"/>
      <c r="AU751" s="21">
        <v>2002</v>
      </c>
      <c r="AV751" s="23">
        <f t="shared" si="128"/>
        <v>3.3014640731433</v>
      </c>
      <c r="BB751" s="18"/>
      <c r="BD751" s="54"/>
      <c r="BF751" s="18"/>
      <c r="BH751" s="18"/>
      <c r="BJ751" s="18"/>
      <c r="BK751" s="18" t="s">
        <v>41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 s="18">
        <v>0</v>
      </c>
      <c r="BS751">
        <v>0</v>
      </c>
      <c r="BT751">
        <v>1</v>
      </c>
      <c r="BU751" s="18">
        <v>0</v>
      </c>
      <c r="BV751" t="s">
        <v>397</v>
      </c>
      <c r="BW751" t="s">
        <v>397</v>
      </c>
      <c r="CB751" s="18"/>
      <c r="CD751" s="18"/>
      <c r="CE751" s="18"/>
      <c r="CH751" s="18"/>
      <c r="CJ751" s="18"/>
      <c r="CU751" s="18"/>
      <c r="CV751" t="s">
        <v>397</v>
      </c>
      <c r="CW751" t="s">
        <v>397</v>
      </c>
      <c r="CX751" t="s">
        <v>397</v>
      </c>
      <c r="CY751" s="25" t="s">
        <v>397</v>
      </c>
    </row>
    <row r="752" spans="1:103" x14ac:dyDescent="0.25">
      <c r="A752">
        <v>754</v>
      </c>
      <c r="B752">
        <v>119</v>
      </c>
      <c r="C752" s="25" t="s">
        <v>3</v>
      </c>
      <c r="D752" s="12">
        <v>6.7</v>
      </c>
      <c r="E752" s="14"/>
      <c r="F752" s="7" t="str">
        <f t="shared" si="119"/>
        <v>X</v>
      </c>
      <c r="G752" s="7">
        <f t="shared" si="120"/>
        <v>6.7</v>
      </c>
      <c r="H752" s="16">
        <f t="shared" si="121"/>
        <v>6.7</v>
      </c>
      <c r="I752" s="11" t="str">
        <f t="shared" si="122"/>
        <v>X</v>
      </c>
      <c r="J752" s="39" t="str">
        <f t="shared" si="123"/>
        <v>X</v>
      </c>
      <c r="K752" s="39" t="str">
        <f t="shared" si="126"/>
        <v>X</v>
      </c>
      <c r="L752" s="39" t="str">
        <f t="shared" si="127"/>
        <v>X</v>
      </c>
      <c r="M752" s="39" t="str">
        <f t="shared" si="124"/>
        <v>X</v>
      </c>
      <c r="N752" s="42">
        <v>0</v>
      </c>
      <c r="O752" s="8">
        <v>0</v>
      </c>
      <c r="P752" s="9">
        <v>0</v>
      </c>
      <c r="Q752" s="9">
        <v>0</v>
      </c>
      <c r="R752" s="8">
        <v>0</v>
      </c>
      <c r="S752" s="9">
        <v>0</v>
      </c>
      <c r="T752" s="9">
        <v>0</v>
      </c>
      <c r="U752" s="8">
        <v>1</v>
      </c>
      <c r="V752" s="9">
        <v>0</v>
      </c>
      <c r="W752" s="9">
        <v>0</v>
      </c>
      <c r="X752" s="9">
        <v>0</v>
      </c>
      <c r="Y752" s="8">
        <v>0</v>
      </c>
      <c r="Z752" s="9">
        <v>0</v>
      </c>
      <c r="AA752" s="8"/>
      <c r="AC752" s="8"/>
      <c r="AJ752" s="9">
        <f t="shared" si="125"/>
        <v>-1</v>
      </c>
      <c r="AK752" s="7">
        <v>8.7259999999999991</v>
      </c>
      <c r="AO752" s="8"/>
      <c r="AQ752" s="31"/>
      <c r="AT752" s="31"/>
      <c r="AU752" s="21">
        <v>2002</v>
      </c>
      <c r="AV752" s="23">
        <f t="shared" si="128"/>
        <v>3.3014640731433</v>
      </c>
      <c r="BB752" s="18"/>
      <c r="BD752" s="54"/>
      <c r="BF752" s="18"/>
      <c r="BH752" s="18"/>
      <c r="BJ752" s="18"/>
      <c r="BK752" s="18" t="s">
        <v>41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 s="18">
        <v>0</v>
      </c>
      <c r="BS752">
        <v>0</v>
      </c>
      <c r="BT752">
        <v>1</v>
      </c>
      <c r="BU752" s="18">
        <v>0</v>
      </c>
      <c r="BV752" t="s">
        <v>397</v>
      </c>
      <c r="BW752" t="s">
        <v>397</v>
      </c>
      <c r="CB752" s="18"/>
      <c r="CD752" s="18"/>
      <c r="CE752" s="18"/>
      <c r="CH752" s="18"/>
      <c r="CJ752" s="18"/>
      <c r="CU752" s="18"/>
      <c r="CV752" t="s">
        <v>397</v>
      </c>
      <c r="CW752" t="s">
        <v>397</v>
      </c>
      <c r="CX752" t="s">
        <v>397</v>
      </c>
      <c r="CY752" s="25" t="s">
        <v>397</v>
      </c>
    </row>
    <row r="753" spans="1:103" x14ac:dyDescent="0.25">
      <c r="A753">
        <v>755</v>
      </c>
      <c r="B753">
        <v>119</v>
      </c>
      <c r="C753" s="25" t="s">
        <v>3</v>
      </c>
      <c r="D753" s="12">
        <v>11.1</v>
      </c>
      <c r="E753" s="14"/>
      <c r="F753" s="7" t="str">
        <f t="shared" si="119"/>
        <v>X</v>
      </c>
      <c r="G753" s="7">
        <f t="shared" si="120"/>
        <v>11.1</v>
      </c>
      <c r="H753" s="16">
        <f t="shared" si="121"/>
        <v>11.1</v>
      </c>
      <c r="I753" s="11" t="str">
        <f t="shared" si="122"/>
        <v>X</v>
      </c>
      <c r="J753" s="39" t="str">
        <f t="shared" si="123"/>
        <v>X</v>
      </c>
      <c r="K753" s="39" t="str">
        <f t="shared" si="126"/>
        <v>X</v>
      </c>
      <c r="L753" s="39" t="str">
        <f t="shared" si="127"/>
        <v>X</v>
      </c>
      <c r="M753" s="39" t="str">
        <f t="shared" si="124"/>
        <v>X</v>
      </c>
      <c r="N753" s="42">
        <v>0</v>
      </c>
      <c r="O753" s="8">
        <v>0</v>
      </c>
      <c r="P753" s="9">
        <v>0</v>
      </c>
      <c r="Q753" s="9">
        <v>0</v>
      </c>
      <c r="R753" s="8">
        <v>0</v>
      </c>
      <c r="S753" s="9">
        <v>0</v>
      </c>
      <c r="T753" s="9">
        <v>0</v>
      </c>
      <c r="U753" s="8">
        <v>0</v>
      </c>
      <c r="V753" s="9">
        <v>1</v>
      </c>
      <c r="W753" s="9">
        <v>0</v>
      </c>
      <c r="X753" s="9">
        <v>0</v>
      </c>
      <c r="Y753" s="8">
        <v>0</v>
      </c>
      <c r="Z753" s="9">
        <v>0</v>
      </c>
      <c r="AA753" s="8"/>
      <c r="AC753" s="8"/>
      <c r="AJ753" s="9">
        <f t="shared" si="125"/>
        <v>-1</v>
      </c>
      <c r="AK753" s="7">
        <v>8.7259999999999991</v>
      </c>
      <c r="AO753" s="8"/>
      <c r="AQ753" s="31"/>
      <c r="AT753" s="31"/>
      <c r="AU753" s="21">
        <v>2002</v>
      </c>
      <c r="AV753" s="23">
        <f t="shared" si="128"/>
        <v>3.3014640731433</v>
      </c>
      <c r="BB753" s="18"/>
      <c r="BD753" s="54"/>
      <c r="BF753" s="18"/>
      <c r="BH753" s="18"/>
      <c r="BJ753" s="18"/>
      <c r="BK753" s="18" t="s">
        <v>41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 s="18">
        <v>0</v>
      </c>
      <c r="BS753">
        <v>0</v>
      </c>
      <c r="BT753">
        <v>1</v>
      </c>
      <c r="BU753" s="18">
        <v>0</v>
      </c>
      <c r="BV753" t="s">
        <v>397</v>
      </c>
      <c r="BW753" t="s">
        <v>397</v>
      </c>
      <c r="CB753" s="18"/>
      <c r="CD753" s="18"/>
      <c r="CE753" s="18"/>
      <c r="CH753" s="18"/>
      <c r="CJ753" s="18"/>
      <c r="CU753" s="18"/>
      <c r="CV753" t="s">
        <v>397</v>
      </c>
      <c r="CW753" t="s">
        <v>397</v>
      </c>
      <c r="CX753" t="s">
        <v>397</v>
      </c>
      <c r="CY753" s="25" t="s">
        <v>397</v>
      </c>
    </row>
    <row r="754" spans="1:103" x14ac:dyDescent="0.25">
      <c r="A754">
        <v>756</v>
      </c>
      <c r="B754">
        <v>119</v>
      </c>
      <c r="C754" s="25" t="s">
        <v>3</v>
      </c>
      <c r="D754" s="12">
        <v>11.1</v>
      </c>
      <c r="E754" s="14"/>
      <c r="F754" s="7" t="str">
        <f t="shared" si="119"/>
        <v>X</v>
      </c>
      <c r="G754" s="7">
        <f t="shared" si="120"/>
        <v>11.1</v>
      </c>
      <c r="H754" s="16">
        <f t="shared" si="121"/>
        <v>11.1</v>
      </c>
      <c r="I754" s="11" t="str">
        <f t="shared" si="122"/>
        <v>X</v>
      </c>
      <c r="J754" s="39" t="str">
        <f t="shared" si="123"/>
        <v>X</v>
      </c>
      <c r="K754" s="39" t="str">
        <f t="shared" si="126"/>
        <v>X</v>
      </c>
      <c r="L754" s="39" t="str">
        <f t="shared" si="127"/>
        <v>X</v>
      </c>
      <c r="M754" s="39" t="str">
        <f t="shared" si="124"/>
        <v>X</v>
      </c>
      <c r="N754" s="42">
        <v>1</v>
      </c>
      <c r="O754" s="8">
        <v>0</v>
      </c>
      <c r="P754" s="9">
        <v>0</v>
      </c>
      <c r="Q754" s="9">
        <v>0</v>
      </c>
      <c r="R754" s="8">
        <v>0</v>
      </c>
      <c r="S754" s="9">
        <v>0</v>
      </c>
      <c r="T754" s="9">
        <v>0</v>
      </c>
      <c r="U754" s="8">
        <v>0</v>
      </c>
      <c r="V754" s="9">
        <v>0</v>
      </c>
      <c r="W754" s="9">
        <v>0</v>
      </c>
      <c r="X754" s="9">
        <v>0</v>
      </c>
      <c r="Y754" s="8">
        <v>0</v>
      </c>
      <c r="Z754" s="9">
        <v>0</v>
      </c>
      <c r="AA754" s="8"/>
      <c r="AC754" s="8"/>
      <c r="AJ754" s="9">
        <f t="shared" si="125"/>
        <v>-1</v>
      </c>
      <c r="AK754" s="7">
        <v>7.0019999999999998</v>
      </c>
      <c r="AO754" s="8"/>
      <c r="AQ754" s="31"/>
      <c r="AT754" s="31"/>
      <c r="AU754" s="21">
        <v>1997</v>
      </c>
      <c r="AV754" s="23">
        <f t="shared" si="128"/>
        <v>3.3003780648707024</v>
      </c>
      <c r="BB754" s="18"/>
      <c r="BD754" s="54"/>
      <c r="BF754" s="18"/>
      <c r="BH754" s="18"/>
      <c r="BJ754" s="18"/>
      <c r="BK754" s="18" t="s">
        <v>45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 s="18">
        <v>0</v>
      </c>
      <c r="BS754">
        <v>0</v>
      </c>
      <c r="BT754">
        <v>1</v>
      </c>
      <c r="BU754" s="18">
        <v>0</v>
      </c>
      <c r="BV754" t="s">
        <v>397</v>
      </c>
      <c r="BW754" t="s">
        <v>397</v>
      </c>
      <c r="CB754" s="18"/>
      <c r="CD754" s="18"/>
      <c r="CE754" s="18"/>
      <c r="CH754" s="18"/>
      <c r="CJ754" s="18"/>
      <c r="CU754" s="18"/>
      <c r="CV754" t="s">
        <v>397</v>
      </c>
      <c r="CW754" t="s">
        <v>397</v>
      </c>
      <c r="CX754" t="s">
        <v>397</v>
      </c>
      <c r="CY754" s="25" t="s">
        <v>397</v>
      </c>
    </row>
    <row r="755" spans="1:103" x14ac:dyDescent="0.25">
      <c r="A755">
        <v>757</v>
      </c>
      <c r="B755">
        <v>119</v>
      </c>
      <c r="C755" s="25" t="s">
        <v>3</v>
      </c>
      <c r="D755" s="12">
        <v>10.8</v>
      </c>
      <c r="E755" s="14"/>
      <c r="F755" s="7" t="str">
        <f t="shared" si="119"/>
        <v>X</v>
      </c>
      <c r="G755" s="7">
        <f t="shared" si="120"/>
        <v>10.8</v>
      </c>
      <c r="H755" s="16">
        <f t="shared" si="121"/>
        <v>10.8</v>
      </c>
      <c r="I755" s="11" t="str">
        <f t="shared" si="122"/>
        <v>X</v>
      </c>
      <c r="J755" s="39" t="str">
        <f t="shared" si="123"/>
        <v>X</v>
      </c>
      <c r="K755" s="39" t="str">
        <f t="shared" si="126"/>
        <v>X</v>
      </c>
      <c r="L755" s="39" t="str">
        <f t="shared" si="127"/>
        <v>X</v>
      </c>
      <c r="M755" s="39" t="str">
        <f t="shared" si="124"/>
        <v>X</v>
      </c>
      <c r="N755" s="42">
        <v>0</v>
      </c>
      <c r="O755" s="8">
        <v>1</v>
      </c>
      <c r="P755" s="9">
        <v>0</v>
      </c>
      <c r="Q755" s="9">
        <v>0</v>
      </c>
      <c r="R755" s="8">
        <v>0</v>
      </c>
      <c r="S755" s="9">
        <v>0</v>
      </c>
      <c r="T755" s="9">
        <v>0</v>
      </c>
      <c r="U755" s="8">
        <v>0</v>
      </c>
      <c r="V755" s="9">
        <v>0</v>
      </c>
      <c r="W755" s="9">
        <v>0</v>
      </c>
      <c r="X755" s="9">
        <v>0</v>
      </c>
      <c r="Y755" s="8">
        <v>0</v>
      </c>
      <c r="Z755" s="9">
        <v>0</v>
      </c>
      <c r="AA755" s="8"/>
      <c r="AC755" s="8"/>
      <c r="AJ755" s="9">
        <f t="shared" si="125"/>
        <v>-1</v>
      </c>
      <c r="AK755" s="7">
        <v>7.0019999999999998</v>
      </c>
      <c r="AO755" s="8"/>
      <c r="AQ755" s="31"/>
      <c r="AT755" s="31"/>
      <c r="AU755" s="21">
        <v>1997</v>
      </c>
      <c r="AV755" s="23">
        <f t="shared" si="128"/>
        <v>3.3003780648707024</v>
      </c>
      <c r="BB755" s="18"/>
      <c r="BD755" s="54"/>
      <c r="BF755" s="18"/>
      <c r="BH755" s="18"/>
      <c r="BJ755" s="18"/>
      <c r="BK755" s="18" t="s">
        <v>45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 s="18">
        <v>0</v>
      </c>
      <c r="BS755">
        <v>0</v>
      </c>
      <c r="BT755">
        <v>1</v>
      </c>
      <c r="BU755" s="18">
        <v>0</v>
      </c>
      <c r="BV755" t="s">
        <v>397</v>
      </c>
      <c r="BW755" t="s">
        <v>397</v>
      </c>
      <c r="CB755" s="18"/>
      <c r="CD755" s="18"/>
      <c r="CE755" s="18"/>
      <c r="CH755" s="18"/>
      <c r="CJ755" s="18"/>
      <c r="CU755" s="18"/>
      <c r="CV755" t="s">
        <v>397</v>
      </c>
      <c r="CW755" t="s">
        <v>397</v>
      </c>
      <c r="CX755" t="s">
        <v>397</v>
      </c>
      <c r="CY755" s="25" t="s">
        <v>397</v>
      </c>
    </row>
    <row r="756" spans="1:103" x14ac:dyDescent="0.25">
      <c r="A756">
        <v>758</v>
      </c>
      <c r="B756">
        <v>119</v>
      </c>
      <c r="C756" s="25" t="s">
        <v>3</v>
      </c>
      <c r="D756" s="12">
        <v>8.8000000000000007</v>
      </c>
      <c r="E756" s="14"/>
      <c r="F756" s="7" t="str">
        <f t="shared" si="119"/>
        <v>X</v>
      </c>
      <c r="G756" s="7">
        <f t="shared" si="120"/>
        <v>8.8000000000000007</v>
      </c>
      <c r="H756" s="16">
        <f t="shared" si="121"/>
        <v>8.8000000000000007</v>
      </c>
      <c r="I756" s="11" t="str">
        <f t="shared" si="122"/>
        <v>X</v>
      </c>
      <c r="J756" s="39" t="str">
        <f t="shared" si="123"/>
        <v>X</v>
      </c>
      <c r="K756" s="39" t="str">
        <f t="shared" si="126"/>
        <v>X</v>
      </c>
      <c r="L756" s="39" t="str">
        <f t="shared" si="127"/>
        <v>X</v>
      </c>
      <c r="M756" s="39" t="str">
        <f t="shared" si="124"/>
        <v>X</v>
      </c>
      <c r="N756" s="42">
        <v>0</v>
      </c>
      <c r="O756" s="8">
        <v>0</v>
      </c>
      <c r="P756" s="9">
        <v>1</v>
      </c>
      <c r="Q756" s="9">
        <v>0</v>
      </c>
      <c r="R756" s="8">
        <v>0</v>
      </c>
      <c r="S756" s="9">
        <v>0</v>
      </c>
      <c r="T756" s="9">
        <v>0</v>
      </c>
      <c r="U756" s="8">
        <v>0</v>
      </c>
      <c r="V756" s="9">
        <v>0</v>
      </c>
      <c r="W756" s="9">
        <v>0</v>
      </c>
      <c r="X756" s="9">
        <v>0</v>
      </c>
      <c r="Y756" s="8">
        <v>0</v>
      </c>
      <c r="Z756" s="9">
        <v>0</v>
      </c>
      <c r="AA756" s="8"/>
      <c r="AC756" s="8"/>
      <c r="AJ756" s="9">
        <f t="shared" si="125"/>
        <v>-1</v>
      </c>
      <c r="AK756" s="7">
        <v>7.0019999999999998</v>
      </c>
      <c r="AO756" s="8"/>
      <c r="AQ756" s="31"/>
      <c r="AT756" s="31"/>
      <c r="AU756" s="21">
        <v>1997</v>
      </c>
      <c r="AV756" s="23">
        <f t="shared" si="128"/>
        <v>3.3003780648707024</v>
      </c>
      <c r="BB756" s="18"/>
      <c r="BD756" s="54"/>
      <c r="BF756" s="18"/>
      <c r="BH756" s="18"/>
      <c r="BJ756" s="18"/>
      <c r="BK756" s="18" t="s">
        <v>45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 s="18">
        <v>0</v>
      </c>
      <c r="BS756">
        <v>0</v>
      </c>
      <c r="BT756">
        <v>1</v>
      </c>
      <c r="BU756" s="18">
        <v>0</v>
      </c>
      <c r="BV756" t="s">
        <v>397</v>
      </c>
      <c r="BW756" t="s">
        <v>397</v>
      </c>
      <c r="CB756" s="18"/>
      <c r="CD756" s="18"/>
      <c r="CE756" s="18"/>
      <c r="CH756" s="18"/>
      <c r="CJ756" s="18"/>
      <c r="CU756" s="18"/>
      <c r="CV756" t="s">
        <v>397</v>
      </c>
      <c r="CW756" t="s">
        <v>397</v>
      </c>
      <c r="CX756" t="s">
        <v>397</v>
      </c>
      <c r="CY756" s="25" t="s">
        <v>397</v>
      </c>
    </row>
    <row r="757" spans="1:103" x14ac:dyDescent="0.25">
      <c r="A757">
        <v>759</v>
      </c>
      <c r="B757">
        <v>119</v>
      </c>
      <c r="C757" s="25" t="s">
        <v>3</v>
      </c>
      <c r="D757" s="12">
        <v>12.6</v>
      </c>
      <c r="E757" s="14"/>
      <c r="F757" s="7" t="str">
        <f t="shared" si="119"/>
        <v>X</v>
      </c>
      <c r="G757" s="7">
        <f t="shared" si="120"/>
        <v>12.6</v>
      </c>
      <c r="H757" s="16">
        <f t="shared" si="121"/>
        <v>12.6</v>
      </c>
      <c r="I757" s="11" t="str">
        <f t="shared" si="122"/>
        <v>X</v>
      </c>
      <c r="J757" s="39" t="str">
        <f t="shared" si="123"/>
        <v>X</v>
      </c>
      <c r="K757" s="39" t="str">
        <f t="shared" si="126"/>
        <v>X</v>
      </c>
      <c r="L757" s="39" t="str">
        <f t="shared" si="127"/>
        <v>X</v>
      </c>
      <c r="M757" s="39" t="str">
        <f t="shared" si="124"/>
        <v>X</v>
      </c>
      <c r="N757" s="42">
        <v>0</v>
      </c>
      <c r="O757" s="8">
        <v>0</v>
      </c>
      <c r="P757" s="9">
        <v>0</v>
      </c>
      <c r="Q757" s="9">
        <v>1</v>
      </c>
      <c r="R757" s="8">
        <v>0</v>
      </c>
      <c r="S757" s="9">
        <v>0</v>
      </c>
      <c r="T757" s="9">
        <v>0</v>
      </c>
      <c r="U757" s="8">
        <v>0</v>
      </c>
      <c r="V757" s="9">
        <v>0</v>
      </c>
      <c r="W757" s="9">
        <v>0</v>
      </c>
      <c r="X757" s="9">
        <v>0</v>
      </c>
      <c r="Y757" s="8">
        <v>0</v>
      </c>
      <c r="Z757" s="9">
        <v>0</v>
      </c>
      <c r="AA757" s="8"/>
      <c r="AC757" s="8"/>
      <c r="AJ757" s="9">
        <f t="shared" si="125"/>
        <v>-1</v>
      </c>
      <c r="AK757" s="7">
        <v>7.0019999999999998</v>
      </c>
      <c r="AO757" s="8"/>
      <c r="AQ757" s="31"/>
      <c r="AT757" s="31"/>
      <c r="AU757" s="21">
        <v>1997</v>
      </c>
      <c r="AV757" s="23">
        <f t="shared" si="128"/>
        <v>3.3003780648707024</v>
      </c>
      <c r="BB757" s="18"/>
      <c r="BD757" s="54"/>
      <c r="BF757" s="18"/>
      <c r="BH757" s="18"/>
      <c r="BJ757" s="18"/>
      <c r="BK757" s="18" t="s">
        <v>45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 s="18">
        <v>0</v>
      </c>
      <c r="BS757">
        <v>0</v>
      </c>
      <c r="BT757">
        <v>1</v>
      </c>
      <c r="BU757" s="18">
        <v>0</v>
      </c>
      <c r="BV757" t="s">
        <v>397</v>
      </c>
      <c r="BW757" t="s">
        <v>397</v>
      </c>
      <c r="CB757" s="18"/>
      <c r="CD757" s="18"/>
      <c r="CE757" s="18"/>
      <c r="CH757" s="18"/>
      <c r="CJ757" s="18"/>
      <c r="CU757" s="18"/>
      <c r="CV757" t="s">
        <v>397</v>
      </c>
      <c r="CW757" t="s">
        <v>397</v>
      </c>
      <c r="CX757" t="s">
        <v>397</v>
      </c>
      <c r="CY757" s="25" t="s">
        <v>397</v>
      </c>
    </row>
    <row r="758" spans="1:103" x14ac:dyDescent="0.25">
      <c r="A758">
        <v>760</v>
      </c>
      <c r="B758">
        <v>119</v>
      </c>
      <c r="C758" s="25" t="s">
        <v>3</v>
      </c>
      <c r="D758" s="12">
        <v>10.8</v>
      </c>
      <c r="E758" s="14"/>
      <c r="F758" s="7" t="str">
        <f t="shared" si="119"/>
        <v>X</v>
      </c>
      <c r="G758" s="7">
        <f t="shared" si="120"/>
        <v>10.8</v>
      </c>
      <c r="H758" s="16">
        <f t="shared" si="121"/>
        <v>10.8</v>
      </c>
      <c r="I758" s="11" t="str">
        <f t="shared" si="122"/>
        <v>X</v>
      </c>
      <c r="J758" s="39" t="str">
        <f t="shared" si="123"/>
        <v>X</v>
      </c>
      <c r="K758" s="39" t="str">
        <f t="shared" si="126"/>
        <v>X</v>
      </c>
      <c r="L758" s="39" t="str">
        <f t="shared" si="127"/>
        <v>X</v>
      </c>
      <c r="M758" s="39" t="str">
        <f t="shared" si="124"/>
        <v>X</v>
      </c>
      <c r="N758" s="42">
        <v>0</v>
      </c>
      <c r="O758" s="8">
        <v>0</v>
      </c>
      <c r="P758" s="9">
        <v>0</v>
      </c>
      <c r="Q758" s="9">
        <v>0</v>
      </c>
      <c r="R758" s="8">
        <v>0</v>
      </c>
      <c r="S758" s="9">
        <v>0</v>
      </c>
      <c r="T758" s="9">
        <v>0</v>
      </c>
      <c r="U758" s="8">
        <v>1</v>
      </c>
      <c r="V758" s="9">
        <v>0</v>
      </c>
      <c r="W758" s="9">
        <v>0</v>
      </c>
      <c r="X758" s="9">
        <v>0</v>
      </c>
      <c r="Y758" s="8">
        <v>0</v>
      </c>
      <c r="Z758" s="9">
        <v>0</v>
      </c>
      <c r="AA758" s="8"/>
      <c r="AC758" s="8"/>
      <c r="AJ758" s="9">
        <f t="shared" si="125"/>
        <v>-1</v>
      </c>
      <c r="AK758" s="7">
        <v>7.0019999999999998</v>
      </c>
      <c r="AO758" s="8"/>
      <c r="AQ758" s="31"/>
      <c r="AT758" s="31"/>
      <c r="AU758" s="21">
        <v>1997</v>
      </c>
      <c r="AV758" s="23">
        <f t="shared" si="128"/>
        <v>3.3003780648707024</v>
      </c>
      <c r="BB758" s="18"/>
      <c r="BD758" s="54"/>
      <c r="BF758" s="18"/>
      <c r="BH758" s="18"/>
      <c r="BJ758" s="18"/>
      <c r="BK758" s="18" t="s">
        <v>45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 s="18">
        <v>0</v>
      </c>
      <c r="BS758">
        <v>0</v>
      </c>
      <c r="BT758">
        <v>1</v>
      </c>
      <c r="BU758" s="18">
        <v>0</v>
      </c>
      <c r="BV758" t="s">
        <v>397</v>
      </c>
      <c r="BW758" t="s">
        <v>397</v>
      </c>
      <c r="CB758" s="18"/>
      <c r="CD758" s="18"/>
      <c r="CE758" s="18"/>
      <c r="CH758" s="18"/>
      <c r="CJ758" s="18"/>
      <c r="CU758" s="18"/>
      <c r="CV758" t="s">
        <v>397</v>
      </c>
      <c r="CW758" t="s">
        <v>397</v>
      </c>
      <c r="CX758" t="s">
        <v>397</v>
      </c>
      <c r="CY758" s="25" t="s">
        <v>397</v>
      </c>
    </row>
    <row r="759" spans="1:103" x14ac:dyDescent="0.25">
      <c r="A759">
        <v>761</v>
      </c>
      <c r="B759">
        <v>119</v>
      </c>
      <c r="C759" s="25" t="s">
        <v>3</v>
      </c>
      <c r="D759" s="12">
        <v>11.6</v>
      </c>
      <c r="E759" s="14"/>
      <c r="F759" s="7" t="str">
        <f t="shared" si="119"/>
        <v>X</v>
      </c>
      <c r="G759" s="7">
        <f t="shared" si="120"/>
        <v>11.6</v>
      </c>
      <c r="H759" s="16">
        <f t="shared" si="121"/>
        <v>11.6</v>
      </c>
      <c r="I759" s="11" t="str">
        <f t="shared" si="122"/>
        <v>X</v>
      </c>
      <c r="J759" s="39" t="str">
        <f t="shared" si="123"/>
        <v>X</v>
      </c>
      <c r="K759" s="39" t="str">
        <f t="shared" si="126"/>
        <v>X</v>
      </c>
      <c r="L759" s="39" t="str">
        <f t="shared" si="127"/>
        <v>X</v>
      </c>
      <c r="M759" s="39" t="str">
        <f t="shared" si="124"/>
        <v>X</v>
      </c>
      <c r="N759" s="42">
        <v>0</v>
      </c>
      <c r="O759" s="8">
        <v>0</v>
      </c>
      <c r="P759" s="9">
        <v>0</v>
      </c>
      <c r="Q759" s="9">
        <v>0</v>
      </c>
      <c r="R759" s="8">
        <v>0</v>
      </c>
      <c r="S759" s="9">
        <v>0</v>
      </c>
      <c r="T759" s="9">
        <v>0</v>
      </c>
      <c r="U759" s="8">
        <v>0</v>
      </c>
      <c r="V759" s="9">
        <v>1</v>
      </c>
      <c r="W759" s="9">
        <v>0</v>
      </c>
      <c r="X759" s="9">
        <v>0</v>
      </c>
      <c r="Y759" s="8">
        <v>0</v>
      </c>
      <c r="Z759" s="9">
        <v>0</v>
      </c>
      <c r="AA759" s="8"/>
      <c r="AC759" s="8"/>
      <c r="AJ759" s="9">
        <f t="shared" si="125"/>
        <v>-1</v>
      </c>
      <c r="AK759" s="7">
        <v>7.0019999999999998</v>
      </c>
      <c r="AO759" s="8"/>
      <c r="AQ759" s="31"/>
      <c r="AT759" s="31"/>
      <c r="AU759" s="21">
        <v>1997</v>
      </c>
      <c r="AV759" s="23">
        <f t="shared" si="128"/>
        <v>3.3003780648707024</v>
      </c>
      <c r="BB759" s="18"/>
      <c r="BD759" s="54"/>
      <c r="BF759" s="18"/>
      <c r="BH759" s="18"/>
      <c r="BJ759" s="18"/>
      <c r="BK759" s="18" t="s">
        <v>45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 s="18">
        <v>0</v>
      </c>
      <c r="BS759">
        <v>0</v>
      </c>
      <c r="BT759">
        <v>1</v>
      </c>
      <c r="BU759" s="18">
        <v>0</v>
      </c>
      <c r="BV759" t="s">
        <v>397</v>
      </c>
      <c r="BW759" t="s">
        <v>397</v>
      </c>
      <c r="CB759" s="18"/>
      <c r="CD759" s="18"/>
      <c r="CE759" s="18"/>
      <c r="CH759" s="18"/>
      <c r="CJ759" s="18"/>
      <c r="CU759" s="18"/>
      <c r="CV759" t="s">
        <v>397</v>
      </c>
      <c r="CW759" t="s">
        <v>397</v>
      </c>
      <c r="CX759" t="s">
        <v>397</v>
      </c>
      <c r="CY759" s="25" t="s">
        <v>397</v>
      </c>
    </row>
    <row r="760" spans="1:103" x14ac:dyDescent="0.25">
      <c r="A760">
        <v>762</v>
      </c>
      <c r="B760">
        <v>119</v>
      </c>
      <c r="C760" s="25" t="s">
        <v>3</v>
      </c>
      <c r="D760" s="12">
        <v>4.0999999999999996</v>
      </c>
      <c r="E760" s="14"/>
      <c r="F760" s="7" t="str">
        <f t="shared" si="119"/>
        <v>X</v>
      </c>
      <c r="G760" s="7">
        <f t="shared" si="120"/>
        <v>4.0999999999999996</v>
      </c>
      <c r="H760" s="16">
        <f t="shared" si="121"/>
        <v>4.0999999999999996</v>
      </c>
      <c r="I760" s="11" t="str">
        <f t="shared" si="122"/>
        <v>X</v>
      </c>
      <c r="J760" s="39" t="str">
        <f t="shared" si="123"/>
        <v>X</v>
      </c>
      <c r="K760" s="39" t="str">
        <f t="shared" si="126"/>
        <v>X</v>
      </c>
      <c r="L760" s="39" t="str">
        <f t="shared" si="127"/>
        <v>X</v>
      </c>
      <c r="M760" s="39" t="str">
        <f t="shared" si="124"/>
        <v>X</v>
      </c>
      <c r="N760" s="42">
        <v>1</v>
      </c>
      <c r="O760" s="8">
        <v>0</v>
      </c>
      <c r="P760" s="9">
        <v>0</v>
      </c>
      <c r="Q760" s="9">
        <v>0</v>
      </c>
      <c r="R760" s="8">
        <v>0</v>
      </c>
      <c r="S760" s="9">
        <v>0</v>
      </c>
      <c r="T760" s="9">
        <v>0</v>
      </c>
      <c r="U760" s="8">
        <v>0</v>
      </c>
      <c r="V760" s="9">
        <v>0</v>
      </c>
      <c r="W760" s="9">
        <v>0</v>
      </c>
      <c r="X760" s="9">
        <v>0</v>
      </c>
      <c r="Y760" s="8">
        <v>0</v>
      </c>
      <c r="Z760" s="9">
        <v>0</v>
      </c>
      <c r="AA760" s="8"/>
      <c r="AC760" s="8"/>
      <c r="AJ760" s="9">
        <f t="shared" si="125"/>
        <v>-1</v>
      </c>
      <c r="AK760" s="7">
        <v>10.1035</v>
      </c>
      <c r="AO760" s="8"/>
      <c r="AQ760" s="31"/>
      <c r="AT760" s="31"/>
      <c r="AU760" s="21">
        <v>1999</v>
      </c>
      <c r="AV760" s="23">
        <f t="shared" si="128"/>
        <v>3.3008127941181171</v>
      </c>
      <c r="BB760" s="18"/>
      <c r="BD760" s="54"/>
      <c r="BF760" s="18"/>
      <c r="BH760" s="18"/>
      <c r="BJ760" s="18"/>
      <c r="BK760" s="18" t="s">
        <v>48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 s="18">
        <v>0</v>
      </c>
      <c r="BS760">
        <v>0</v>
      </c>
      <c r="BT760">
        <v>1</v>
      </c>
      <c r="BU760" s="18">
        <v>0</v>
      </c>
      <c r="BV760" t="s">
        <v>397</v>
      </c>
      <c r="BW760" t="s">
        <v>397</v>
      </c>
      <c r="CB760" s="18"/>
      <c r="CD760" s="18"/>
      <c r="CE760" s="18"/>
      <c r="CH760" s="18"/>
      <c r="CJ760" s="18"/>
      <c r="CU760" s="18"/>
      <c r="CV760" t="s">
        <v>397</v>
      </c>
      <c r="CW760" t="s">
        <v>397</v>
      </c>
      <c r="CX760" t="s">
        <v>397</v>
      </c>
      <c r="CY760" s="25" t="s">
        <v>397</v>
      </c>
    </row>
    <row r="761" spans="1:103" x14ac:dyDescent="0.25">
      <c r="A761">
        <v>763</v>
      </c>
      <c r="B761">
        <v>119</v>
      </c>
      <c r="C761" s="25" t="s">
        <v>3</v>
      </c>
      <c r="D761" s="12">
        <v>5.3</v>
      </c>
      <c r="E761" s="14"/>
      <c r="F761" s="7" t="str">
        <f t="shared" si="119"/>
        <v>X</v>
      </c>
      <c r="G761" s="7">
        <f t="shared" si="120"/>
        <v>5.3</v>
      </c>
      <c r="H761" s="16">
        <f t="shared" si="121"/>
        <v>5.3</v>
      </c>
      <c r="I761" s="11" t="str">
        <f t="shared" si="122"/>
        <v>X</v>
      </c>
      <c r="J761" s="39" t="str">
        <f t="shared" si="123"/>
        <v>X</v>
      </c>
      <c r="K761" s="39" t="str">
        <f t="shared" si="126"/>
        <v>X</v>
      </c>
      <c r="L761" s="39" t="str">
        <f t="shared" si="127"/>
        <v>X</v>
      </c>
      <c r="M761" s="39" t="str">
        <f t="shared" si="124"/>
        <v>X</v>
      </c>
      <c r="N761" s="42">
        <v>0</v>
      </c>
      <c r="O761" s="8">
        <v>1</v>
      </c>
      <c r="P761" s="9">
        <v>0</v>
      </c>
      <c r="Q761" s="9">
        <v>0</v>
      </c>
      <c r="R761" s="8">
        <v>0</v>
      </c>
      <c r="S761" s="9">
        <v>0</v>
      </c>
      <c r="T761" s="9">
        <v>0</v>
      </c>
      <c r="U761" s="8">
        <v>0</v>
      </c>
      <c r="V761" s="9">
        <v>0</v>
      </c>
      <c r="W761" s="9">
        <v>0</v>
      </c>
      <c r="X761" s="9">
        <v>0</v>
      </c>
      <c r="Y761" s="8">
        <v>0</v>
      </c>
      <c r="Z761" s="9">
        <v>0</v>
      </c>
      <c r="AA761" s="8"/>
      <c r="AC761" s="8"/>
      <c r="AJ761" s="9">
        <f t="shared" si="125"/>
        <v>-1</v>
      </c>
      <c r="AK761" s="7">
        <v>10.1035</v>
      </c>
      <c r="AO761" s="8"/>
      <c r="AQ761" s="31"/>
      <c r="AT761" s="31"/>
      <c r="AU761" s="21">
        <v>1999</v>
      </c>
      <c r="AV761" s="23">
        <f t="shared" si="128"/>
        <v>3.3008127941181171</v>
      </c>
      <c r="BB761" s="18"/>
      <c r="BD761" s="54"/>
      <c r="BF761" s="18"/>
      <c r="BH761" s="18"/>
      <c r="BJ761" s="18"/>
      <c r="BK761" s="18" t="s">
        <v>48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 s="18">
        <v>0</v>
      </c>
      <c r="BS761">
        <v>0</v>
      </c>
      <c r="BT761">
        <v>1</v>
      </c>
      <c r="BU761" s="18">
        <v>0</v>
      </c>
      <c r="BV761" t="s">
        <v>397</v>
      </c>
      <c r="BW761" t="s">
        <v>397</v>
      </c>
      <c r="CB761" s="18"/>
      <c r="CD761" s="18"/>
      <c r="CE761" s="18"/>
      <c r="CH761" s="18"/>
      <c r="CJ761" s="18"/>
      <c r="CU761" s="18"/>
      <c r="CV761" t="s">
        <v>397</v>
      </c>
      <c r="CW761" t="s">
        <v>397</v>
      </c>
      <c r="CX761" t="s">
        <v>397</v>
      </c>
      <c r="CY761" s="25" t="s">
        <v>397</v>
      </c>
    </row>
    <row r="762" spans="1:103" x14ac:dyDescent="0.25">
      <c r="A762">
        <v>764</v>
      </c>
      <c r="B762">
        <v>119</v>
      </c>
      <c r="C762" s="25" t="s">
        <v>3</v>
      </c>
      <c r="D762" s="12">
        <v>4.9000000000000004</v>
      </c>
      <c r="E762" s="14"/>
      <c r="F762" s="7" t="str">
        <f t="shared" si="119"/>
        <v>X</v>
      </c>
      <c r="G762" s="7">
        <f t="shared" si="120"/>
        <v>4.9000000000000004</v>
      </c>
      <c r="H762" s="16">
        <f t="shared" si="121"/>
        <v>4.9000000000000004</v>
      </c>
      <c r="I762" s="11" t="str">
        <f t="shared" si="122"/>
        <v>X</v>
      </c>
      <c r="J762" s="39" t="str">
        <f t="shared" si="123"/>
        <v>X</v>
      </c>
      <c r="K762" s="39" t="str">
        <f t="shared" si="126"/>
        <v>X</v>
      </c>
      <c r="L762" s="39" t="str">
        <f t="shared" si="127"/>
        <v>X</v>
      </c>
      <c r="M762" s="39" t="str">
        <f t="shared" si="124"/>
        <v>X</v>
      </c>
      <c r="N762" s="42">
        <v>0</v>
      </c>
      <c r="O762" s="8">
        <v>0</v>
      </c>
      <c r="P762" s="9">
        <v>1</v>
      </c>
      <c r="Q762" s="9">
        <v>0</v>
      </c>
      <c r="R762" s="8">
        <v>0</v>
      </c>
      <c r="S762" s="9">
        <v>0</v>
      </c>
      <c r="T762" s="9">
        <v>0</v>
      </c>
      <c r="U762" s="8">
        <v>0</v>
      </c>
      <c r="V762" s="9">
        <v>0</v>
      </c>
      <c r="W762" s="9">
        <v>0</v>
      </c>
      <c r="X762" s="9">
        <v>0</v>
      </c>
      <c r="Y762" s="8">
        <v>0</v>
      </c>
      <c r="Z762" s="9">
        <v>0</v>
      </c>
      <c r="AA762" s="8"/>
      <c r="AC762" s="8"/>
      <c r="AJ762" s="9">
        <f t="shared" si="125"/>
        <v>-1</v>
      </c>
      <c r="AK762" s="7">
        <v>10.1035</v>
      </c>
      <c r="AO762" s="8"/>
      <c r="AQ762" s="31"/>
      <c r="AT762" s="31"/>
      <c r="AU762" s="21">
        <v>1999</v>
      </c>
      <c r="AV762" s="23">
        <f t="shared" si="128"/>
        <v>3.3008127941181171</v>
      </c>
      <c r="BB762" s="18"/>
      <c r="BD762" s="54"/>
      <c r="BF762" s="18"/>
      <c r="BH762" s="18"/>
      <c r="BJ762" s="18"/>
      <c r="BK762" s="18" t="s">
        <v>48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 s="18">
        <v>0</v>
      </c>
      <c r="BS762">
        <v>0</v>
      </c>
      <c r="BT762">
        <v>1</v>
      </c>
      <c r="BU762" s="18">
        <v>0</v>
      </c>
      <c r="BV762" t="s">
        <v>397</v>
      </c>
      <c r="BW762" t="s">
        <v>397</v>
      </c>
      <c r="CB762" s="18"/>
      <c r="CD762" s="18"/>
      <c r="CE762" s="18"/>
      <c r="CH762" s="18"/>
      <c r="CJ762" s="18"/>
      <c r="CU762" s="18"/>
      <c r="CV762" t="s">
        <v>397</v>
      </c>
      <c r="CW762" t="s">
        <v>397</v>
      </c>
      <c r="CX762" t="s">
        <v>397</v>
      </c>
      <c r="CY762" s="25" t="s">
        <v>397</v>
      </c>
    </row>
    <row r="763" spans="1:103" x14ac:dyDescent="0.25">
      <c r="A763">
        <v>765</v>
      </c>
      <c r="B763">
        <v>119</v>
      </c>
      <c r="C763" s="25" t="s">
        <v>3</v>
      </c>
      <c r="D763" s="12">
        <v>4.5999999999999996</v>
      </c>
      <c r="E763" s="14"/>
      <c r="F763" s="7" t="str">
        <f t="shared" si="119"/>
        <v>X</v>
      </c>
      <c r="G763" s="7">
        <f t="shared" si="120"/>
        <v>4.5999999999999996</v>
      </c>
      <c r="H763" s="16">
        <f t="shared" si="121"/>
        <v>4.5999999999999996</v>
      </c>
      <c r="I763" s="11" t="str">
        <f t="shared" si="122"/>
        <v>X</v>
      </c>
      <c r="J763" s="39" t="str">
        <f t="shared" si="123"/>
        <v>X</v>
      </c>
      <c r="K763" s="39" t="str">
        <f t="shared" si="126"/>
        <v>X</v>
      </c>
      <c r="L763" s="39" t="str">
        <f t="shared" si="127"/>
        <v>X</v>
      </c>
      <c r="M763" s="39" t="str">
        <f t="shared" si="124"/>
        <v>X</v>
      </c>
      <c r="N763" s="42">
        <v>0</v>
      </c>
      <c r="O763" s="8">
        <v>0</v>
      </c>
      <c r="P763" s="9">
        <v>0</v>
      </c>
      <c r="Q763" s="9">
        <v>1</v>
      </c>
      <c r="R763" s="8">
        <v>0</v>
      </c>
      <c r="S763" s="9">
        <v>0</v>
      </c>
      <c r="T763" s="9">
        <v>0</v>
      </c>
      <c r="U763" s="8">
        <v>0</v>
      </c>
      <c r="V763" s="9">
        <v>0</v>
      </c>
      <c r="W763" s="9">
        <v>0</v>
      </c>
      <c r="X763" s="9">
        <v>0</v>
      </c>
      <c r="Y763" s="8">
        <v>0</v>
      </c>
      <c r="Z763" s="9">
        <v>0</v>
      </c>
      <c r="AA763" s="8"/>
      <c r="AC763" s="8"/>
      <c r="AJ763" s="9">
        <f t="shared" si="125"/>
        <v>-1</v>
      </c>
      <c r="AK763" s="7">
        <v>10.1035</v>
      </c>
      <c r="AO763" s="8"/>
      <c r="AQ763" s="31"/>
      <c r="AT763" s="31"/>
      <c r="AU763" s="21">
        <v>1999</v>
      </c>
      <c r="AV763" s="23">
        <f t="shared" si="128"/>
        <v>3.3008127941181171</v>
      </c>
      <c r="BB763" s="18"/>
      <c r="BD763" s="54"/>
      <c r="BF763" s="18"/>
      <c r="BH763" s="18"/>
      <c r="BJ763" s="18"/>
      <c r="BK763" s="18" t="s">
        <v>48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 s="18">
        <v>0</v>
      </c>
      <c r="BS763">
        <v>0</v>
      </c>
      <c r="BT763">
        <v>1</v>
      </c>
      <c r="BU763" s="18">
        <v>0</v>
      </c>
      <c r="BV763" t="s">
        <v>397</v>
      </c>
      <c r="BW763" t="s">
        <v>397</v>
      </c>
      <c r="CB763" s="18"/>
      <c r="CD763" s="18"/>
      <c r="CE763" s="18"/>
      <c r="CH763" s="18"/>
      <c r="CJ763" s="18"/>
      <c r="CU763" s="18"/>
      <c r="CV763" t="s">
        <v>397</v>
      </c>
      <c r="CW763" t="s">
        <v>397</v>
      </c>
      <c r="CX763" t="s">
        <v>397</v>
      </c>
      <c r="CY763" s="25" t="s">
        <v>397</v>
      </c>
    </row>
    <row r="764" spans="1:103" x14ac:dyDescent="0.25">
      <c r="A764">
        <v>766</v>
      </c>
      <c r="B764">
        <v>119</v>
      </c>
      <c r="C764" s="25" t="s">
        <v>3</v>
      </c>
      <c r="D764" s="12">
        <v>6.7</v>
      </c>
      <c r="E764" s="14"/>
      <c r="F764" s="7" t="str">
        <f t="shared" si="119"/>
        <v>X</v>
      </c>
      <c r="G764" s="7">
        <f t="shared" si="120"/>
        <v>6.7</v>
      </c>
      <c r="H764" s="16">
        <f t="shared" si="121"/>
        <v>6.7</v>
      </c>
      <c r="I764" s="11" t="str">
        <f t="shared" si="122"/>
        <v>X</v>
      </c>
      <c r="J764" s="39" t="str">
        <f t="shared" si="123"/>
        <v>X</v>
      </c>
      <c r="K764" s="39" t="str">
        <f t="shared" si="126"/>
        <v>X</v>
      </c>
      <c r="L764" s="39" t="str">
        <f t="shared" si="127"/>
        <v>X</v>
      </c>
      <c r="M764" s="39" t="str">
        <f t="shared" si="124"/>
        <v>X</v>
      </c>
      <c r="N764" s="42">
        <v>0</v>
      </c>
      <c r="O764" s="8">
        <v>0</v>
      </c>
      <c r="P764" s="9">
        <v>0</v>
      </c>
      <c r="Q764" s="9">
        <v>0</v>
      </c>
      <c r="R764" s="8">
        <v>0</v>
      </c>
      <c r="S764" s="9">
        <v>0</v>
      </c>
      <c r="T764" s="9">
        <v>0</v>
      </c>
      <c r="U764" s="8">
        <v>1</v>
      </c>
      <c r="V764" s="9">
        <v>0</v>
      </c>
      <c r="W764" s="9">
        <v>0</v>
      </c>
      <c r="X764" s="9">
        <v>0</v>
      </c>
      <c r="Y764" s="8">
        <v>0</v>
      </c>
      <c r="Z764" s="9">
        <v>0</v>
      </c>
      <c r="AA764" s="8"/>
      <c r="AC764" s="8"/>
      <c r="AJ764" s="9">
        <f t="shared" si="125"/>
        <v>-1</v>
      </c>
      <c r="AK764" s="7">
        <v>10.1035</v>
      </c>
      <c r="AO764" s="8"/>
      <c r="AQ764" s="31"/>
      <c r="AT764" s="31"/>
      <c r="AU764" s="21">
        <v>1999</v>
      </c>
      <c r="AV764" s="23">
        <f t="shared" si="128"/>
        <v>3.3008127941181171</v>
      </c>
      <c r="BB764" s="18"/>
      <c r="BD764" s="54"/>
      <c r="BF764" s="18"/>
      <c r="BH764" s="18"/>
      <c r="BJ764" s="18"/>
      <c r="BK764" s="18" t="s">
        <v>48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 s="18">
        <v>0</v>
      </c>
      <c r="BS764">
        <v>0</v>
      </c>
      <c r="BT764">
        <v>1</v>
      </c>
      <c r="BU764" s="18">
        <v>0</v>
      </c>
      <c r="BV764" t="s">
        <v>397</v>
      </c>
      <c r="BW764" t="s">
        <v>397</v>
      </c>
      <c r="CB764" s="18"/>
      <c r="CD764" s="18"/>
      <c r="CE764" s="18"/>
      <c r="CH764" s="18"/>
      <c r="CJ764" s="18"/>
      <c r="CU764" s="18"/>
      <c r="CV764" t="s">
        <v>397</v>
      </c>
      <c r="CW764" t="s">
        <v>397</v>
      </c>
      <c r="CX764" t="s">
        <v>397</v>
      </c>
      <c r="CY764" s="25" t="s">
        <v>397</v>
      </c>
    </row>
    <row r="765" spans="1:103" x14ac:dyDescent="0.25">
      <c r="A765">
        <v>767</v>
      </c>
      <c r="B765">
        <v>119</v>
      </c>
      <c r="C765" s="25" t="s">
        <v>3</v>
      </c>
      <c r="D765" s="12">
        <v>11.1</v>
      </c>
      <c r="E765" s="14"/>
      <c r="F765" s="7" t="str">
        <f t="shared" si="119"/>
        <v>X</v>
      </c>
      <c r="G765" s="7">
        <f t="shared" si="120"/>
        <v>11.1</v>
      </c>
      <c r="H765" s="16">
        <f t="shared" si="121"/>
        <v>11.1</v>
      </c>
      <c r="I765" s="11" t="str">
        <f t="shared" si="122"/>
        <v>X</v>
      </c>
      <c r="J765" s="39" t="str">
        <f t="shared" si="123"/>
        <v>X</v>
      </c>
      <c r="K765" s="39" t="str">
        <f t="shared" si="126"/>
        <v>X</v>
      </c>
      <c r="L765" s="39" t="str">
        <f t="shared" si="127"/>
        <v>X</v>
      </c>
      <c r="M765" s="39" t="str">
        <f t="shared" si="124"/>
        <v>X</v>
      </c>
      <c r="N765" s="42">
        <v>0</v>
      </c>
      <c r="O765" s="8">
        <v>0</v>
      </c>
      <c r="P765" s="9">
        <v>0</v>
      </c>
      <c r="Q765" s="9">
        <v>0</v>
      </c>
      <c r="R765" s="8">
        <v>0</v>
      </c>
      <c r="S765" s="9">
        <v>0</v>
      </c>
      <c r="T765" s="9">
        <v>0</v>
      </c>
      <c r="U765" s="8">
        <v>0</v>
      </c>
      <c r="V765" s="9">
        <v>1</v>
      </c>
      <c r="W765" s="9">
        <v>0</v>
      </c>
      <c r="X765" s="9">
        <v>0</v>
      </c>
      <c r="Y765" s="8">
        <v>0</v>
      </c>
      <c r="Z765" s="9">
        <v>0</v>
      </c>
      <c r="AA765" s="8"/>
      <c r="AC765" s="8"/>
      <c r="AJ765" s="9">
        <f t="shared" si="125"/>
        <v>-1</v>
      </c>
      <c r="AK765" s="7">
        <v>10.1035</v>
      </c>
      <c r="AO765" s="8"/>
      <c r="AQ765" s="31"/>
      <c r="AT765" s="31"/>
      <c r="AU765" s="21">
        <v>1999</v>
      </c>
      <c r="AV765" s="23">
        <f t="shared" si="128"/>
        <v>3.3008127941181171</v>
      </c>
      <c r="BB765" s="18"/>
      <c r="BD765" s="54"/>
      <c r="BF765" s="18"/>
      <c r="BH765" s="18"/>
      <c r="BJ765" s="18"/>
      <c r="BK765" s="18" t="s">
        <v>48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 s="18">
        <v>0</v>
      </c>
      <c r="BS765">
        <v>0</v>
      </c>
      <c r="BT765">
        <v>1</v>
      </c>
      <c r="BU765" s="18">
        <v>0</v>
      </c>
      <c r="BV765" t="s">
        <v>397</v>
      </c>
      <c r="BW765" t="s">
        <v>397</v>
      </c>
      <c r="CB765" s="18"/>
      <c r="CD765" s="18"/>
      <c r="CE765" s="18"/>
      <c r="CH765" s="18"/>
      <c r="CJ765" s="18"/>
      <c r="CU765" s="18"/>
      <c r="CV765" t="s">
        <v>397</v>
      </c>
      <c r="CW765" t="s">
        <v>397</v>
      </c>
      <c r="CX765" t="s">
        <v>397</v>
      </c>
      <c r="CY765" s="25" t="s">
        <v>397</v>
      </c>
    </row>
    <row r="766" spans="1:103" x14ac:dyDescent="0.25">
      <c r="A766">
        <v>768</v>
      </c>
      <c r="B766">
        <v>119</v>
      </c>
      <c r="C766" s="25" t="s">
        <v>3</v>
      </c>
      <c r="D766" s="12">
        <v>6.8</v>
      </c>
      <c r="E766" s="14"/>
      <c r="F766" s="7" t="str">
        <f t="shared" si="119"/>
        <v>X</v>
      </c>
      <c r="G766" s="7">
        <f t="shared" si="120"/>
        <v>6.8</v>
      </c>
      <c r="H766" s="16">
        <f t="shared" si="121"/>
        <v>6.8</v>
      </c>
      <c r="I766" s="11" t="str">
        <f t="shared" si="122"/>
        <v>X</v>
      </c>
      <c r="J766" s="39" t="str">
        <f t="shared" si="123"/>
        <v>X</v>
      </c>
      <c r="K766" s="39" t="str">
        <f t="shared" si="126"/>
        <v>X</v>
      </c>
      <c r="L766" s="39" t="str">
        <f t="shared" si="127"/>
        <v>X</v>
      </c>
      <c r="M766" s="39" t="str">
        <f t="shared" si="124"/>
        <v>X</v>
      </c>
      <c r="N766" s="42">
        <v>1</v>
      </c>
      <c r="O766" s="8">
        <v>0</v>
      </c>
      <c r="P766" s="9">
        <v>0</v>
      </c>
      <c r="Q766" s="9">
        <v>0</v>
      </c>
      <c r="R766" s="8">
        <v>0</v>
      </c>
      <c r="S766" s="9">
        <v>0</v>
      </c>
      <c r="T766" s="9">
        <v>0</v>
      </c>
      <c r="U766" s="8">
        <v>0</v>
      </c>
      <c r="V766" s="9">
        <v>0</v>
      </c>
      <c r="W766" s="9">
        <v>0</v>
      </c>
      <c r="X766" s="9">
        <v>0</v>
      </c>
      <c r="Y766" s="8">
        <v>0</v>
      </c>
      <c r="Z766" s="9">
        <v>0</v>
      </c>
      <c r="AA766" s="8"/>
      <c r="AC766" s="8"/>
      <c r="AJ766" s="9">
        <f t="shared" si="125"/>
        <v>-1</v>
      </c>
      <c r="AK766" s="7">
        <v>2.9642499999999998</v>
      </c>
      <c r="AO766" s="8"/>
      <c r="AQ766" s="31"/>
      <c r="AT766" s="31"/>
      <c r="AU766" s="21">
        <v>1987</v>
      </c>
      <c r="AV766" s="23">
        <f t="shared" si="128"/>
        <v>3.2981978671098151</v>
      </c>
      <c r="BB766" s="18"/>
      <c r="BD766" s="54"/>
      <c r="BF766" s="18"/>
      <c r="BH766" s="18"/>
      <c r="BJ766" s="18"/>
      <c r="BK766" s="18" t="s">
        <v>74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 s="18">
        <v>1</v>
      </c>
      <c r="BS766">
        <v>0</v>
      </c>
      <c r="BT766">
        <v>1</v>
      </c>
      <c r="BU766" s="18">
        <v>0</v>
      </c>
      <c r="BV766" t="s">
        <v>397</v>
      </c>
      <c r="BW766" t="s">
        <v>397</v>
      </c>
      <c r="CB766" s="18"/>
      <c r="CD766" s="18"/>
      <c r="CE766" s="18"/>
      <c r="CH766" s="18"/>
      <c r="CJ766" s="18"/>
      <c r="CU766" s="18"/>
      <c r="CV766" t="s">
        <v>397</v>
      </c>
      <c r="CW766" t="s">
        <v>397</v>
      </c>
      <c r="CX766" t="s">
        <v>397</v>
      </c>
      <c r="CY766" s="25" t="s">
        <v>397</v>
      </c>
    </row>
    <row r="767" spans="1:103" x14ac:dyDescent="0.25">
      <c r="A767">
        <v>769</v>
      </c>
      <c r="B767">
        <v>119</v>
      </c>
      <c r="C767" s="25" t="s">
        <v>3</v>
      </c>
      <c r="D767" s="12">
        <v>26.3</v>
      </c>
      <c r="E767" s="14"/>
      <c r="F767" s="7" t="str">
        <f t="shared" si="119"/>
        <v>X</v>
      </c>
      <c r="G767" s="7">
        <f t="shared" si="120"/>
        <v>26.3</v>
      </c>
      <c r="H767" s="16">
        <f t="shared" si="121"/>
        <v>26.3</v>
      </c>
      <c r="I767" s="11" t="str">
        <f t="shared" si="122"/>
        <v>X</v>
      </c>
      <c r="J767" s="39" t="str">
        <f t="shared" si="123"/>
        <v>X</v>
      </c>
      <c r="K767" s="39" t="str">
        <f t="shared" si="126"/>
        <v>X</v>
      </c>
      <c r="L767" s="39" t="str">
        <f t="shared" si="127"/>
        <v>X</v>
      </c>
      <c r="M767" s="39" t="str">
        <f t="shared" si="124"/>
        <v>X</v>
      </c>
      <c r="N767" s="42">
        <v>0</v>
      </c>
      <c r="O767" s="8">
        <v>1</v>
      </c>
      <c r="P767" s="9">
        <v>0</v>
      </c>
      <c r="Q767" s="9">
        <v>0</v>
      </c>
      <c r="R767" s="8">
        <v>0</v>
      </c>
      <c r="S767" s="9">
        <v>0</v>
      </c>
      <c r="T767" s="9">
        <v>0</v>
      </c>
      <c r="U767" s="8">
        <v>0</v>
      </c>
      <c r="V767" s="9">
        <v>0</v>
      </c>
      <c r="W767" s="9">
        <v>0</v>
      </c>
      <c r="X767" s="9">
        <v>0</v>
      </c>
      <c r="Y767" s="8">
        <v>0</v>
      </c>
      <c r="Z767" s="9">
        <v>0</v>
      </c>
      <c r="AA767" s="8"/>
      <c r="AC767" s="8"/>
      <c r="AJ767" s="9">
        <f t="shared" si="125"/>
        <v>-1</v>
      </c>
      <c r="AK767" s="7">
        <v>2.9642499999999998</v>
      </c>
      <c r="AO767" s="8"/>
      <c r="AQ767" s="31"/>
      <c r="AT767" s="31"/>
      <c r="AU767" s="21">
        <v>1987</v>
      </c>
      <c r="AV767" s="23">
        <f t="shared" si="128"/>
        <v>3.2981978671098151</v>
      </c>
      <c r="BB767" s="18"/>
      <c r="BD767" s="54"/>
      <c r="BF767" s="18"/>
      <c r="BH767" s="18"/>
      <c r="BJ767" s="18"/>
      <c r="BK767" s="18" t="s">
        <v>74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 s="18">
        <v>1</v>
      </c>
      <c r="BS767">
        <v>0</v>
      </c>
      <c r="BT767">
        <v>1</v>
      </c>
      <c r="BU767" s="18">
        <v>0</v>
      </c>
      <c r="BV767" t="s">
        <v>397</v>
      </c>
      <c r="BW767" t="s">
        <v>397</v>
      </c>
      <c r="CB767" s="18"/>
      <c r="CD767" s="18"/>
      <c r="CE767" s="18"/>
      <c r="CH767" s="18"/>
      <c r="CJ767" s="18"/>
      <c r="CU767" s="18"/>
      <c r="CV767" t="s">
        <v>397</v>
      </c>
      <c r="CW767" t="s">
        <v>397</v>
      </c>
      <c r="CX767" t="s">
        <v>397</v>
      </c>
      <c r="CY767" s="25" t="s">
        <v>397</v>
      </c>
    </row>
    <row r="768" spans="1:103" x14ac:dyDescent="0.25">
      <c r="A768">
        <v>770</v>
      </c>
      <c r="B768">
        <v>119</v>
      </c>
      <c r="C768" s="25" t="s">
        <v>3</v>
      </c>
      <c r="D768" s="12">
        <v>3.2</v>
      </c>
      <c r="E768" s="14"/>
      <c r="F768" s="7" t="str">
        <f t="shared" si="119"/>
        <v>X</v>
      </c>
      <c r="G768" s="7">
        <f t="shared" si="120"/>
        <v>3.2</v>
      </c>
      <c r="H768" s="16">
        <f t="shared" si="121"/>
        <v>3.2</v>
      </c>
      <c r="I768" s="11" t="str">
        <f t="shared" si="122"/>
        <v>X</v>
      </c>
      <c r="J768" s="39" t="str">
        <f t="shared" si="123"/>
        <v>X</v>
      </c>
      <c r="K768" s="39" t="str">
        <f t="shared" si="126"/>
        <v>X</v>
      </c>
      <c r="L768" s="39" t="str">
        <f t="shared" si="127"/>
        <v>X</v>
      </c>
      <c r="M768" s="39" t="str">
        <f t="shared" si="124"/>
        <v>X</v>
      </c>
      <c r="N768" s="42">
        <v>0</v>
      </c>
      <c r="O768" s="8">
        <v>0</v>
      </c>
      <c r="P768" s="9">
        <v>1</v>
      </c>
      <c r="Q768" s="9">
        <v>0</v>
      </c>
      <c r="R768" s="8">
        <v>0</v>
      </c>
      <c r="S768" s="9">
        <v>0</v>
      </c>
      <c r="T768" s="9">
        <v>0</v>
      </c>
      <c r="U768" s="8">
        <v>0</v>
      </c>
      <c r="V768" s="9">
        <v>0</v>
      </c>
      <c r="W768" s="9">
        <v>0</v>
      </c>
      <c r="X768" s="9">
        <v>0</v>
      </c>
      <c r="Y768" s="8">
        <v>0</v>
      </c>
      <c r="Z768" s="9">
        <v>0</v>
      </c>
      <c r="AA768" s="8"/>
      <c r="AC768" s="8"/>
      <c r="AJ768" s="9">
        <f t="shared" si="125"/>
        <v>-1</v>
      </c>
      <c r="AK768" s="7">
        <v>2.9642499999999998</v>
      </c>
      <c r="AO768" s="8"/>
      <c r="AQ768" s="31"/>
      <c r="AT768" s="31"/>
      <c r="AU768" s="21">
        <v>1987</v>
      </c>
      <c r="AV768" s="23">
        <f t="shared" si="128"/>
        <v>3.2981978671098151</v>
      </c>
      <c r="BB768" s="18"/>
      <c r="BD768" s="54"/>
      <c r="BF768" s="18"/>
      <c r="BH768" s="18"/>
      <c r="BJ768" s="18"/>
      <c r="BK768" s="18" t="s">
        <v>74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 s="18">
        <v>1</v>
      </c>
      <c r="BS768">
        <v>0</v>
      </c>
      <c r="BT768">
        <v>1</v>
      </c>
      <c r="BU768" s="18">
        <v>0</v>
      </c>
      <c r="BV768" t="s">
        <v>397</v>
      </c>
      <c r="BW768" t="s">
        <v>397</v>
      </c>
      <c r="CB768" s="18"/>
      <c r="CD768" s="18"/>
      <c r="CE768" s="18"/>
      <c r="CH768" s="18"/>
      <c r="CJ768" s="18"/>
      <c r="CU768" s="18"/>
      <c r="CV768" t="s">
        <v>397</v>
      </c>
      <c r="CW768" t="s">
        <v>397</v>
      </c>
      <c r="CX768" t="s">
        <v>397</v>
      </c>
      <c r="CY768" s="25" t="s">
        <v>397</v>
      </c>
    </row>
    <row r="769" spans="1:103" x14ac:dyDescent="0.25">
      <c r="A769">
        <v>771</v>
      </c>
      <c r="B769">
        <v>119</v>
      </c>
      <c r="C769" s="25" t="s">
        <v>3</v>
      </c>
      <c r="D769" s="12">
        <v>13.7</v>
      </c>
      <c r="E769" s="14"/>
      <c r="F769" s="7" t="str">
        <f t="shared" si="119"/>
        <v>X</v>
      </c>
      <c r="G769" s="7">
        <f t="shared" si="120"/>
        <v>13.7</v>
      </c>
      <c r="H769" s="16">
        <f t="shared" si="121"/>
        <v>13.7</v>
      </c>
      <c r="I769" s="11" t="str">
        <f t="shared" si="122"/>
        <v>X</v>
      </c>
      <c r="J769" s="39" t="str">
        <f t="shared" si="123"/>
        <v>X</v>
      </c>
      <c r="K769" s="39" t="str">
        <f t="shared" si="126"/>
        <v>X</v>
      </c>
      <c r="L769" s="39" t="str">
        <f t="shared" si="127"/>
        <v>X</v>
      </c>
      <c r="M769" s="39" t="str">
        <f t="shared" si="124"/>
        <v>X</v>
      </c>
      <c r="N769" s="42">
        <v>0</v>
      </c>
      <c r="O769" s="8">
        <v>0</v>
      </c>
      <c r="P769" s="9">
        <v>0</v>
      </c>
      <c r="Q769" s="9">
        <v>1</v>
      </c>
      <c r="R769" s="8">
        <v>0</v>
      </c>
      <c r="S769" s="9">
        <v>0</v>
      </c>
      <c r="T769" s="9">
        <v>0</v>
      </c>
      <c r="U769" s="8">
        <v>0</v>
      </c>
      <c r="V769" s="9">
        <v>0</v>
      </c>
      <c r="W769" s="9">
        <v>0</v>
      </c>
      <c r="X769" s="9">
        <v>0</v>
      </c>
      <c r="Y769" s="8">
        <v>0</v>
      </c>
      <c r="Z769" s="9">
        <v>0</v>
      </c>
      <c r="AA769" s="8"/>
      <c r="AC769" s="8"/>
      <c r="AJ769" s="9">
        <f t="shared" si="125"/>
        <v>-1</v>
      </c>
      <c r="AK769" s="7">
        <v>2.9642499999999998</v>
      </c>
      <c r="AO769" s="8"/>
      <c r="AQ769" s="31"/>
      <c r="AT769" s="31"/>
      <c r="AU769" s="21">
        <v>1987</v>
      </c>
      <c r="AV769" s="23">
        <f t="shared" si="128"/>
        <v>3.2981978671098151</v>
      </c>
      <c r="BB769" s="18"/>
      <c r="BD769" s="54"/>
      <c r="BF769" s="18"/>
      <c r="BH769" s="18"/>
      <c r="BJ769" s="18"/>
      <c r="BK769" s="18" t="s">
        <v>74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 s="18">
        <v>1</v>
      </c>
      <c r="BS769">
        <v>0</v>
      </c>
      <c r="BT769">
        <v>1</v>
      </c>
      <c r="BU769" s="18">
        <v>0</v>
      </c>
      <c r="BV769" t="s">
        <v>397</v>
      </c>
      <c r="BW769" t="s">
        <v>397</v>
      </c>
      <c r="CB769" s="18"/>
      <c r="CD769" s="18"/>
      <c r="CE769" s="18"/>
      <c r="CH769" s="18"/>
      <c r="CJ769" s="18"/>
      <c r="CU769" s="18"/>
      <c r="CV769" t="s">
        <v>397</v>
      </c>
      <c r="CW769" t="s">
        <v>397</v>
      </c>
      <c r="CX769" t="s">
        <v>397</v>
      </c>
      <c r="CY769" s="25" t="s">
        <v>397</v>
      </c>
    </row>
    <row r="770" spans="1:103" x14ac:dyDescent="0.25">
      <c r="A770">
        <v>772</v>
      </c>
      <c r="B770">
        <v>119</v>
      </c>
      <c r="C770" s="25" t="s">
        <v>3</v>
      </c>
      <c r="D770" s="12">
        <v>5.7</v>
      </c>
      <c r="E770" s="14"/>
      <c r="F770" s="7" t="str">
        <f t="shared" si="119"/>
        <v>X</v>
      </c>
      <c r="G770" s="7">
        <f t="shared" si="120"/>
        <v>5.7</v>
      </c>
      <c r="H770" s="16">
        <f t="shared" si="121"/>
        <v>5.7</v>
      </c>
      <c r="I770" s="11" t="str">
        <f t="shared" si="122"/>
        <v>X</v>
      </c>
      <c r="J770" s="39" t="str">
        <f t="shared" si="123"/>
        <v>X</v>
      </c>
      <c r="K770" s="39" t="str">
        <f t="shared" si="126"/>
        <v>X</v>
      </c>
      <c r="L770" s="39" t="str">
        <f t="shared" si="127"/>
        <v>X</v>
      </c>
      <c r="M770" s="39" t="str">
        <f t="shared" si="124"/>
        <v>X</v>
      </c>
      <c r="N770" s="42">
        <v>0</v>
      </c>
      <c r="O770" s="8">
        <v>0</v>
      </c>
      <c r="P770" s="9">
        <v>0</v>
      </c>
      <c r="Q770" s="9">
        <v>0</v>
      </c>
      <c r="R770" s="8">
        <v>0</v>
      </c>
      <c r="S770" s="9">
        <v>0</v>
      </c>
      <c r="T770" s="9">
        <v>0</v>
      </c>
      <c r="U770" s="8">
        <v>1</v>
      </c>
      <c r="V770" s="9">
        <v>0</v>
      </c>
      <c r="W770" s="9">
        <v>0</v>
      </c>
      <c r="X770" s="9">
        <v>0</v>
      </c>
      <c r="Y770" s="8">
        <v>0</v>
      </c>
      <c r="Z770" s="9">
        <v>0</v>
      </c>
      <c r="AA770" s="8"/>
      <c r="AC770" s="8"/>
      <c r="AJ770" s="9">
        <f t="shared" si="125"/>
        <v>-1</v>
      </c>
      <c r="AK770" s="7">
        <v>2.9642499999999998</v>
      </c>
      <c r="AO770" s="8"/>
      <c r="AQ770" s="31"/>
      <c r="AT770" s="31"/>
      <c r="AU770" s="21">
        <v>1987</v>
      </c>
      <c r="AV770" s="23">
        <f t="shared" si="128"/>
        <v>3.2981978671098151</v>
      </c>
      <c r="BB770" s="18"/>
      <c r="BD770" s="54"/>
      <c r="BF770" s="18"/>
      <c r="BH770" s="18"/>
      <c r="BJ770" s="18"/>
      <c r="BK770" s="18" t="s">
        <v>74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 s="18">
        <v>1</v>
      </c>
      <c r="BS770">
        <v>0</v>
      </c>
      <c r="BT770">
        <v>1</v>
      </c>
      <c r="BU770" s="18">
        <v>0</v>
      </c>
      <c r="BV770" t="s">
        <v>397</v>
      </c>
      <c r="BW770" t="s">
        <v>397</v>
      </c>
      <c r="CB770" s="18"/>
      <c r="CD770" s="18"/>
      <c r="CE770" s="18"/>
      <c r="CH770" s="18"/>
      <c r="CJ770" s="18"/>
      <c r="CU770" s="18"/>
      <c r="CV770" t="s">
        <v>397</v>
      </c>
      <c r="CW770" t="s">
        <v>397</v>
      </c>
      <c r="CX770" t="s">
        <v>397</v>
      </c>
      <c r="CY770" s="25" t="s">
        <v>397</v>
      </c>
    </row>
    <row r="771" spans="1:103" x14ac:dyDescent="0.25">
      <c r="A771">
        <v>773</v>
      </c>
      <c r="B771">
        <v>119</v>
      </c>
      <c r="C771" s="25" t="s">
        <v>3</v>
      </c>
      <c r="D771" s="12">
        <v>10.1</v>
      </c>
      <c r="E771" s="14"/>
      <c r="F771" s="7" t="str">
        <f t="shared" si="119"/>
        <v>X</v>
      </c>
      <c r="G771" s="7">
        <f t="shared" si="120"/>
        <v>10.1</v>
      </c>
      <c r="H771" s="16">
        <f t="shared" si="121"/>
        <v>10.1</v>
      </c>
      <c r="I771" s="11" t="str">
        <f t="shared" si="122"/>
        <v>X</v>
      </c>
      <c r="J771" s="39" t="str">
        <f t="shared" si="123"/>
        <v>X</v>
      </c>
      <c r="K771" s="39" t="str">
        <f t="shared" si="126"/>
        <v>X</v>
      </c>
      <c r="L771" s="39" t="str">
        <f t="shared" si="127"/>
        <v>X</v>
      </c>
      <c r="M771" s="39" t="str">
        <f t="shared" si="124"/>
        <v>X</v>
      </c>
      <c r="N771" s="42">
        <v>0</v>
      </c>
      <c r="O771" s="8">
        <v>0</v>
      </c>
      <c r="P771" s="9">
        <v>0</v>
      </c>
      <c r="Q771" s="9">
        <v>0</v>
      </c>
      <c r="R771" s="8">
        <v>0</v>
      </c>
      <c r="S771" s="9">
        <v>0</v>
      </c>
      <c r="T771" s="9">
        <v>0</v>
      </c>
      <c r="U771" s="8">
        <v>0</v>
      </c>
      <c r="V771" s="9">
        <v>1</v>
      </c>
      <c r="W771" s="9">
        <v>0</v>
      </c>
      <c r="X771" s="9">
        <v>0</v>
      </c>
      <c r="Y771" s="8">
        <v>0</v>
      </c>
      <c r="Z771" s="9">
        <v>0</v>
      </c>
      <c r="AA771" s="8"/>
      <c r="AC771" s="8"/>
      <c r="AJ771" s="9">
        <f t="shared" si="125"/>
        <v>-1</v>
      </c>
      <c r="AK771" s="7">
        <v>2.9642499999999998</v>
      </c>
      <c r="AO771" s="8"/>
      <c r="AQ771" s="31"/>
      <c r="AT771" s="31"/>
      <c r="AU771" s="21">
        <v>1987</v>
      </c>
      <c r="AV771" s="23">
        <f t="shared" si="128"/>
        <v>3.2981978671098151</v>
      </c>
      <c r="BB771" s="18"/>
      <c r="BD771" s="54"/>
      <c r="BF771" s="18"/>
      <c r="BH771" s="18"/>
      <c r="BJ771" s="18"/>
      <c r="BK771" s="18" t="s">
        <v>74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 s="18">
        <v>1</v>
      </c>
      <c r="BS771">
        <v>0</v>
      </c>
      <c r="BT771">
        <v>1</v>
      </c>
      <c r="BU771" s="18">
        <v>0</v>
      </c>
      <c r="BV771" t="s">
        <v>397</v>
      </c>
      <c r="BW771" t="s">
        <v>397</v>
      </c>
      <c r="CB771" s="18"/>
      <c r="CD771" s="18"/>
      <c r="CE771" s="18"/>
      <c r="CH771" s="18"/>
      <c r="CJ771" s="18"/>
      <c r="CU771" s="18"/>
      <c r="CV771" t="s">
        <v>397</v>
      </c>
      <c r="CW771" t="s">
        <v>397</v>
      </c>
      <c r="CX771" t="s">
        <v>397</v>
      </c>
      <c r="CY771" s="25" t="s">
        <v>397</v>
      </c>
    </row>
    <row r="772" spans="1:103" x14ac:dyDescent="0.25">
      <c r="A772">
        <v>774</v>
      </c>
      <c r="B772">
        <v>119</v>
      </c>
      <c r="C772" s="25" t="s">
        <v>3</v>
      </c>
      <c r="D772" s="12">
        <v>6.5</v>
      </c>
      <c r="E772" s="14"/>
      <c r="F772" s="7" t="str">
        <f t="shared" si="119"/>
        <v>X</v>
      </c>
      <c r="G772" s="7">
        <f t="shared" si="120"/>
        <v>6.5</v>
      </c>
      <c r="H772" s="16">
        <f t="shared" si="121"/>
        <v>6.5</v>
      </c>
      <c r="I772" s="11" t="str">
        <f t="shared" si="122"/>
        <v>X</v>
      </c>
      <c r="J772" s="39" t="str">
        <f t="shared" si="123"/>
        <v>X</v>
      </c>
      <c r="K772" s="39" t="str">
        <f t="shared" si="126"/>
        <v>X</v>
      </c>
      <c r="L772" s="39" t="str">
        <f t="shared" si="127"/>
        <v>X</v>
      </c>
      <c r="M772" s="39" t="str">
        <f t="shared" si="124"/>
        <v>X</v>
      </c>
      <c r="N772" s="42">
        <v>1</v>
      </c>
      <c r="O772" s="8">
        <v>0</v>
      </c>
      <c r="P772" s="9">
        <v>0</v>
      </c>
      <c r="Q772" s="9">
        <v>0</v>
      </c>
      <c r="R772" s="8">
        <v>0</v>
      </c>
      <c r="S772" s="9">
        <v>0</v>
      </c>
      <c r="T772" s="9">
        <v>0</v>
      </c>
      <c r="U772" s="8">
        <v>0</v>
      </c>
      <c r="V772" s="9">
        <v>0</v>
      </c>
      <c r="W772" s="9">
        <v>0</v>
      </c>
      <c r="X772" s="9">
        <v>0</v>
      </c>
      <c r="Y772" s="8">
        <v>0</v>
      </c>
      <c r="Z772" s="9">
        <v>0</v>
      </c>
      <c r="AA772" s="8"/>
      <c r="AC772" s="8"/>
      <c r="AJ772" s="9">
        <f t="shared" si="125"/>
        <v>-1</v>
      </c>
      <c r="AK772" s="7">
        <v>8.3006666666666664</v>
      </c>
      <c r="AO772" s="8"/>
      <c r="AQ772" s="31"/>
      <c r="AT772" s="31"/>
      <c r="AU772" s="21">
        <v>2002</v>
      </c>
      <c r="AV772" s="23">
        <f t="shared" si="128"/>
        <v>3.3014640731433</v>
      </c>
      <c r="BB772" s="18"/>
      <c r="BD772" s="54"/>
      <c r="BF772" s="18"/>
      <c r="BH772" s="18"/>
      <c r="BJ772" s="18"/>
      <c r="BK772" s="18" t="s">
        <v>93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0</v>
      </c>
      <c r="BR772" s="18">
        <v>0</v>
      </c>
      <c r="BS772">
        <v>0</v>
      </c>
      <c r="BT772">
        <v>1</v>
      </c>
      <c r="BU772" s="18">
        <v>0</v>
      </c>
      <c r="BV772" t="s">
        <v>397</v>
      </c>
      <c r="BW772" t="s">
        <v>397</v>
      </c>
      <c r="CB772" s="18"/>
      <c r="CD772" s="18"/>
      <c r="CE772" s="18"/>
      <c r="CH772" s="18"/>
      <c r="CJ772" s="18"/>
      <c r="CU772" s="18"/>
      <c r="CV772" t="s">
        <v>397</v>
      </c>
      <c r="CW772" t="s">
        <v>397</v>
      </c>
      <c r="CX772" t="s">
        <v>397</v>
      </c>
      <c r="CY772" s="25" t="s">
        <v>397</v>
      </c>
    </row>
    <row r="773" spans="1:103" x14ac:dyDescent="0.25">
      <c r="A773">
        <v>775</v>
      </c>
      <c r="B773">
        <v>119</v>
      </c>
      <c r="C773" s="25" t="s">
        <v>3</v>
      </c>
      <c r="D773" s="12">
        <v>6.6</v>
      </c>
      <c r="E773" s="14"/>
      <c r="F773" s="7" t="str">
        <f t="shared" si="119"/>
        <v>X</v>
      </c>
      <c r="G773" s="7">
        <f t="shared" si="120"/>
        <v>6.6</v>
      </c>
      <c r="H773" s="16">
        <f t="shared" si="121"/>
        <v>6.6</v>
      </c>
      <c r="I773" s="11" t="str">
        <f t="shared" si="122"/>
        <v>X</v>
      </c>
      <c r="J773" s="39" t="str">
        <f t="shared" si="123"/>
        <v>X</v>
      </c>
      <c r="K773" s="39" t="str">
        <f t="shared" si="126"/>
        <v>X</v>
      </c>
      <c r="L773" s="39" t="str">
        <f t="shared" si="127"/>
        <v>X</v>
      </c>
      <c r="M773" s="39" t="str">
        <f t="shared" si="124"/>
        <v>X</v>
      </c>
      <c r="N773" s="42">
        <v>0</v>
      </c>
      <c r="O773" s="8">
        <v>1</v>
      </c>
      <c r="P773" s="9">
        <v>0</v>
      </c>
      <c r="Q773" s="9">
        <v>0</v>
      </c>
      <c r="R773" s="8">
        <v>0</v>
      </c>
      <c r="S773" s="9">
        <v>0</v>
      </c>
      <c r="T773" s="9">
        <v>0</v>
      </c>
      <c r="U773" s="8">
        <v>0</v>
      </c>
      <c r="V773" s="9">
        <v>0</v>
      </c>
      <c r="W773" s="9">
        <v>0</v>
      </c>
      <c r="X773" s="9">
        <v>0</v>
      </c>
      <c r="Y773" s="8">
        <v>0</v>
      </c>
      <c r="Z773" s="9">
        <v>0</v>
      </c>
      <c r="AA773" s="8"/>
      <c r="AC773" s="8"/>
      <c r="AJ773" s="9">
        <f t="shared" si="125"/>
        <v>-1</v>
      </c>
      <c r="AK773" s="7">
        <v>8.3006666666666664</v>
      </c>
      <c r="AO773" s="8"/>
      <c r="AQ773" s="31"/>
      <c r="AT773" s="31"/>
      <c r="AU773" s="21">
        <v>2002</v>
      </c>
      <c r="AV773" s="23">
        <f t="shared" si="128"/>
        <v>3.3014640731433</v>
      </c>
      <c r="BB773" s="18"/>
      <c r="BD773" s="54"/>
      <c r="BF773" s="18"/>
      <c r="BH773" s="18"/>
      <c r="BJ773" s="18"/>
      <c r="BK773" s="18" t="s">
        <v>93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 s="18">
        <v>0</v>
      </c>
      <c r="BS773">
        <v>0</v>
      </c>
      <c r="BT773">
        <v>1</v>
      </c>
      <c r="BU773" s="18">
        <v>0</v>
      </c>
      <c r="BV773" t="s">
        <v>397</v>
      </c>
      <c r="BW773" t="s">
        <v>397</v>
      </c>
      <c r="CB773" s="18"/>
      <c r="CD773" s="18"/>
      <c r="CE773" s="18"/>
      <c r="CH773" s="18"/>
      <c r="CJ773" s="18"/>
      <c r="CU773" s="18"/>
      <c r="CV773" t="s">
        <v>397</v>
      </c>
      <c r="CW773" t="s">
        <v>397</v>
      </c>
      <c r="CX773" t="s">
        <v>397</v>
      </c>
      <c r="CY773" s="25" t="s">
        <v>397</v>
      </c>
    </row>
    <row r="774" spans="1:103" x14ac:dyDescent="0.25">
      <c r="A774">
        <v>776</v>
      </c>
      <c r="B774">
        <v>119</v>
      </c>
      <c r="C774" s="25" t="s">
        <v>3</v>
      </c>
      <c r="D774" s="12">
        <v>6.3</v>
      </c>
      <c r="E774" s="14"/>
      <c r="F774" s="7" t="str">
        <f t="shared" si="119"/>
        <v>X</v>
      </c>
      <c r="G774" s="7">
        <f t="shared" si="120"/>
        <v>6.3</v>
      </c>
      <c r="H774" s="16">
        <f t="shared" si="121"/>
        <v>6.3</v>
      </c>
      <c r="I774" s="11" t="str">
        <f t="shared" si="122"/>
        <v>X</v>
      </c>
      <c r="J774" s="39" t="str">
        <f t="shared" si="123"/>
        <v>X</v>
      </c>
      <c r="K774" s="39" t="str">
        <f t="shared" si="126"/>
        <v>X</v>
      </c>
      <c r="L774" s="39" t="str">
        <f t="shared" si="127"/>
        <v>X</v>
      </c>
      <c r="M774" s="39" t="str">
        <f t="shared" si="124"/>
        <v>X</v>
      </c>
      <c r="N774" s="42">
        <v>0</v>
      </c>
      <c r="O774" s="8">
        <v>0</v>
      </c>
      <c r="P774" s="9">
        <v>1</v>
      </c>
      <c r="Q774" s="9">
        <v>0</v>
      </c>
      <c r="R774" s="8">
        <v>0</v>
      </c>
      <c r="S774" s="9">
        <v>0</v>
      </c>
      <c r="T774" s="9">
        <v>0</v>
      </c>
      <c r="U774" s="8">
        <v>0</v>
      </c>
      <c r="V774" s="9">
        <v>0</v>
      </c>
      <c r="W774" s="9">
        <v>0</v>
      </c>
      <c r="X774" s="9">
        <v>0</v>
      </c>
      <c r="Y774" s="8">
        <v>0</v>
      </c>
      <c r="Z774" s="9">
        <v>0</v>
      </c>
      <c r="AA774" s="8"/>
      <c r="AC774" s="8"/>
      <c r="AJ774" s="9">
        <f t="shared" si="125"/>
        <v>-1</v>
      </c>
      <c r="AK774" s="7">
        <v>8.3006666666666664</v>
      </c>
      <c r="AO774" s="8"/>
      <c r="AQ774" s="31"/>
      <c r="AT774" s="31"/>
      <c r="AU774" s="21">
        <v>2002</v>
      </c>
      <c r="AV774" s="23">
        <f t="shared" si="128"/>
        <v>3.3014640731433</v>
      </c>
      <c r="BB774" s="18"/>
      <c r="BD774" s="54"/>
      <c r="BF774" s="18"/>
      <c r="BH774" s="18"/>
      <c r="BJ774" s="18"/>
      <c r="BK774" s="18" t="s">
        <v>93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 s="18">
        <v>0</v>
      </c>
      <c r="BS774">
        <v>0</v>
      </c>
      <c r="BT774">
        <v>1</v>
      </c>
      <c r="BU774" s="18">
        <v>0</v>
      </c>
      <c r="BV774" t="s">
        <v>397</v>
      </c>
      <c r="BW774" t="s">
        <v>397</v>
      </c>
      <c r="CB774" s="18"/>
      <c r="CD774" s="18"/>
      <c r="CE774" s="18"/>
      <c r="CH774" s="18"/>
      <c r="CJ774" s="18"/>
      <c r="CU774" s="18"/>
      <c r="CV774" t="s">
        <v>397</v>
      </c>
      <c r="CW774" t="s">
        <v>397</v>
      </c>
      <c r="CX774" t="s">
        <v>397</v>
      </c>
      <c r="CY774" s="25" t="s">
        <v>397</v>
      </c>
    </row>
    <row r="775" spans="1:103" x14ac:dyDescent="0.25">
      <c r="A775">
        <v>777</v>
      </c>
      <c r="B775">
        <v>119</v>
      </c>
      <c r="C775" s="25" t="s">
        <v>3</v>
      </c>
      <c r="D775" s="12">
        <v>6.7</v>
      </c>
      <c r="E775" s="14"/>
      <c r="F775" s="7" t="str">
        <f t="shared" si="119"/>
        <v>X</v>
      </c>
      <c r="G775" s="7">
        <f t="shared" si="120"/>
        <v>6.7</v>
      </c>
      <c r="H775" s="16">
        <f t="shared" si="121"/>
        <v>6.7</v>
      </c>
      <c r="I775" s="11" t="str">
        <f t="shared" si="122"/>
        <v>X</v>
      </c>
      <c r="J775" s="39" t="str">
        <f t="shared" si="123"/>
        <v>X</v>
      </c>
      <c r="K775" s="39" t="str">
        <f t="shared" si="126"/>
        <v>X</v>
      </c>
      <c r="L775" s="39" t="str">
        <f t="shared" si="127"/>
        <v>X</v>
      </c>
      <c r="M775" s="39" t="str">
        <f t="shared" si="124"/>
        <v>X</v>
      </c>
      <c r="N775" s="42">
        <v>0</v>
      </c>
      <c r="O775" s="8">
        <v>0</v>
      </c>
      <c r="P775" s="9">
        <v>0</v>
      </c>
      <c r="Q775" s="9">
        <v>1</v>
      </c>
      <c r="R775" s="8">
        <v>0</v>
      </c>
      <c r="S775" s="9">
        <v>0</v>
      </c>
      <c r="T775" s="9">
        <v>0</v>
      </c>
      <c r="U775" s="8">
        <v>0</v>
      </c>
      <c r="V775" s="9">
        <v>0</v>
      </c>
      <c r="W775" s="9">
        <v>0</v>
      </c>
      <c r="X775" s="9">
        <v>0</v>
      </c>
      <c r="Y775" s="8">
        <v>0</v>
      </c>
      <c r="Z775" s="9">
        <v>0</v>
      </c>
      <c r="AA775" s="8"/>
      <c r="AC775" s="8"/>
      <c r="AJ775" s="9">
        <f t="shared" si="125"/>
        <v>-1</v>
      </c>
      <c r="AK775" s="7">
        <v>8.3006666666666664</v>
      </c>
      <c r="AO775" s="8"/>
      <c r="AQ775" s="31"/>
      <c r="AT775" s="31"/>
      <c r="AU775" s="21">
        <v>2002</v>
      </c>
      <c r="AV775" s="23">
        <f t="shared" si="128"/>
        <v>3.3014640731433</v>
      </c>
      <c r="BB775" s="18"/>
      <c r="BD775" s="54"/>
      <c r="BF775" s="18"/>
      <c r="BH775" s="18"/>
      <c r="BJ775" s="18"/>
      <c r="BK775" s="18" t="s">
        <v>93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 s="18">
        <v>0</v>
      </c>
      <c r="BS775">
        <v>0</v>
      </c>
      <c r="BT775">
        <v>1</v>
      </c>
      <c r="BU775" s="18">
        <v>0</v>
      </c>
      <c r="BV775" t="s">
        <v>397</v>
      </c>
      <c r="BW775" t="s">
        <v>397</v>
      </c>
      <c r="CB775" s="18"/>
      <c r="CD775" s="18"/>
      <c r="CE775" s="18"/>
      <c r="CH775" s="18"/>
      <c r="CJ775" s="18"/>
      <c r="CU775" s="18"/>
      <c r="CV775" t="s">
        <v>397</v>
      </c>
      <c r="CW775" t="s">
        <v>397</v>
      </c>
      <c r="CX775" t="s">
        <v>397</v>
      </c>
      <c r="CY775" s="25" t="s">
        <v>397</v>
      </c>
    </row>
    <row r="776" spans="1:103" x14ac:dyDescent="0.25">
      <c r="A776">
        <v>778</v>
      </c>
      <c r="B776">
        <v>119</v>
      </c>
      <c r="C776" s="25" t="s">
        <v>3</v>
      </c>
      <c r="D776" s="12">
        <v>5.9</v>
      </c>
      <c r="E776" s="14"/>
      <c r="F776" s="7" t="str">
        <f t="shared" si="119"/>
        <v>X</v>
      </c>
      <c r="G776" s="7">
        <f t="shared" si="120"/>
        <v>5.9</v>
      </c>
      <c r="H776" s="16">
        <f t="shared" si="121"/>
        <v>5.9</v>
      </c>
      <c r="I776" s="11" t="str">
        <f t="shared" si="122"/>
        <v>X</v>
      </c>
      <c r="J776" s="39" t="str">
        <f t="shared" si="123"/>
        <v>X</v>
      </c>
      <c r="K776" s="39" t="str">
        <f t="shared" si="126"/>
        <v>X</v>
      </c>
      <c r="L776" s="39" t="str">
        <f t="shared" si="127"/>
        <v>X</v>
      </c>
      <c r="M776" s="39" t="str">
        <f t="shared" si="124"/>
        <v>X</v>
      </c>
      <c r="N776" s="42">
        <v>0</v>
      </c>
      <c r="O776" s="8">
        <v>0</v>
      </c>
      <c r="P776" s="9">
        <v>0</v>
      </c>
      <c r="Q776" s="9">
        <v>0</v>
      </c>
      <c r="R776" s="8">
        <v>0</v>
      </c>
      <c r="S776" s="9">
        <v>0</v>
      </c>
      <c r="T776" s="9">
        <v>0</v>
      </c>
      <c r="U776" s="8">
        <v>1</v>
      </c>
      <c r="V776" s="9">
        <v>0</v>
      </c>
      <c r="W776" s="9">
        <v>0</v>
      </c>
      <c r="X776" s="9">
        <v>0</v>
      </c>
      <c r="Y776" s="8">
        <v>0</v>
      </c>
      <c r="Z776" s="9">
        <v>0</v>
      </c>
      <c r="AA776" s="8"/>
      <c r="AC776" s="8"/>
      <c r="AJ776" s="9">
        <f t="shared" si="125"/>
        <v>-1</v>
      </c>
      <c r="AK776" s="7">
        <v>8.3006666666666664</v>
      </c>
      <c r="AO776" s="8"/>
      <c r="AQ776" s="31"/>
      <c r="AT776" s="31"/>
      <c r="AU776" s="21">
        <v>2002</v>
      </c>
      <c r="AV776" s="23">
        <f t="shared" si="128"/>
        <v>3.3014640731433</v>
      </c>
      <c r="BB776" s="18"/>
      <c r="BD776" s="54"/>
      <c r="BF776" s="18"/>
      <c r="BH776" s="18"/>
      <c r="BJ776" s="18"/>
      <c r="BK776" s="18" t="s">
        <v>93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  <c r="BR776" s="18">
        <v>0</v>
      </c>
      <c r="BS776">
        <v>0</v>
      </c>
      <c r="BT776">
        <v>1</v>
      </c>
      <c r="BU776" s="18">
        <v>0</v>
      </c>
      <c r="BV776" t="s">
        <v>397</v>
      </c>
      <c r="BW776" t="s">
        <v>397</v>
      </c>
      <c r="CB776" s="18"/>
      <c r="CD776" s="18"/>
      <c r="CE776" s="18"/>
      <c r="CH776" s="18"/>
      <c r="CJ776" s="18"/>
      <c r="CU776" s="18"/>
      <c r="CV776" t="s">
        <v>397</v>
      </c>
      <c r="CW776" t="s">
        <v>397</v>
      </c>
      <c r="CX776" t="s">
        <v>397</v>
      </c>
      <c r="CY776" s="25" t="s">
        <v>397</v>
      </c>
    </row>
    <row r="777" spans="1:103" x14ac:dyDescent="0.25">
      <c r="A777">
        <v>779</v>
      </c>
      <c r="B777">
        <v>119</v>
      </c>
      <c r="C777" s="25" t="s">
        <v>3</v>
      </c>
      <c r="D777" s="12">
        <v>7.6</v>
      </c>
      <c r="E777" s="14"/>
      <c r="F777" s="7" t="str">
        <f t="shared" si="119"/>
        <v>X</v>
      </c>
      <c r="G777" s="7">
        <f t="shared" si="120"/>
        <v>7.6</v>
      </c>
      <c r="H777" s="16">
        <f t="shared" si="121"/>
        <v>7.6</v>
      </c>
      <c r="I777" s="11" t="str">
        <f t="shared" si="122"/>
        <v>X</v>
      </c>
      <c r="J777" s="39" t="str">
        <f t="shared" si="123"/>
        <v>X</v>
      </c>
      <c r="K777" s="39" t="str">
        <f t="shared" si="126"/>
        <v>X</v>
      </c>
      <c r="L777" s="39" t="str">
        <f t="shared" si="127"/>
        <v>X</v>
      </c>
      <c r="M777" s="39" t="str">
        <f t="shared" si="124"/>
        <v>X</v>
      </c>
      <c r="N777" s="42">
        <v>0</v>
      </c>
      <c r="O777" s="8">
        <v>0</v>
      </c>
      <c r="P777" s="9">
        <v>0</v>
      </c>
      <c r="Q777" s="9">
        <v>0</v>
      </c>
      <c r="R777" s="8">
        <v>0</v>
      </c>
      <c r="S777" s="9">
        <v>0</v>
      </c>
      <c r="T777" s="9">
        <v>0</v>
      </c>
      <c r="U777" s="8">
        <v>0</v>
      </c>
      <c r="V777" s="9">
        <v>1</v>
      </c>
      <c r="W777" s="9">
        <v>0</v>
      </c>
      <c r="X777" s="9">
        <v>0</v>
      </c>
      <c r="Y777" s="8">
        <v>0</v>
      </c>
      <c r="Z777" s="9">
        <v>0</v>
      </c>
      <c r="AA777" s="8"/>
      <c r="AC777" s="8"/>
      <c r="AJ777" s="9">
        <f t="shared" si="125"/>
        <v>-1</v>
      </c>
      <c r="AK777" s="7">
        <v>8.3006666666666664</v>
      </c>
      <c r="AO777" s="8"/>
      <c r="AQ777" s="31"/>
      <c r="AT777" s="31"/>
      <c r="AU777" s="21">
        <v>2002</v>
      </c>
      <c r="AV777" s="23">
        <f t="shared" si="128"/>
        <v>3.3014640731433</v>
      </c>
      <c r="BB777" s="18"/>
      <c r="BD777" s="54"/>
      <c r="BF777" s="18"/>
      <c r="BH777" s="18"/>
      <c r="BJ777" s="18"/>
      <c r="BK777" s="18" t="s">
        <v>93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 s="18">
        <v>0</v>
      </c>
      <c r="BS777">
        <v>0</v>
      </c>
      <c r="BT777">
        <v>1</v>
      </c>
      <c r="BU777" s="18">
        <v>0</v>
      </c>
      <c r="BV777" t="s">
        <v>397</v>
      </c>
      <c r="BW777" t="s">
        <v>397</v>
      </c>
      <c r="CB777" s="18"/>
      <c r="CD777" s="18"/>
      <c r="CE777" s="18"/>
      <c r="CH777" s="18"/>
      <c r="CJ777" s="18"/>
      <c r="CU777" s="18"/>
      <c r="CV777" t="s">
        <v>397</v>
      </c>
      <c r="CW777" t="s">
        <v>397</v>
      </c>
      <c r="CX777" t="s">
        <v>397</v>
      </c>
      <c r="CY777" s="25" t="s">
        <v>397</v>
      </c>
    </row>
    <row r="778" spans="1:103" x14ac:dyDescent="0.25">
      <c r="A778">
        <v>780</v>
      </c>
      <c r="B778">
        <v>119</v>
      </c>
      <c r="C778" s="25" t="s">
        <v>3</v>
      </c>
      <c r="D778" s="12">
        <v>12.5</v>
      </c>
      <c r="E778" s="14"/>
      <c r="F778" s="7" t="str">
        <f t="shared" si="119"/>
        <v>X</v>
      </c>
      <c r="G778" s="7">
        <f t="shared" si="120"/>
        <v>12.5</v>
      </c>
      <c r="H778" s="16">
        <f t="shared" si="121"/>
        <v>12.5</v>
      </c>
      <c r="I778" s="11" t="str">
        <f t="shared" si="122"/>
        <v>X</v>
      </c>
      <c r="J778" s="39" t="str">
        <f t="shared" si="123"/>
        <v>X</v>
      </c>
      <c r="K778" s="39" t="str">
        <f t="shared" si="126"/>
        <v>X</v>
      </c>
      <c r="L778" s="39" t="str">
        <f t="shared" si="127"/>
        <v>X</v>
      </c>
      <c r="M778" s="39" t="str">
        <f t="shared" si="124"/>
        <v>X</v>
      </c>
      <c r="N778" s="42">
        <v>1</v>
      </c>
      <c r="O778" s="8">
        <v>0</v>
      </c>
      <c r="P778" s="9">
        <v>0</v>
      </c>
      <c r="Q778" s="9">
        <v>0</v>
      </c>
      <c r="R778" s="8">
        <v>0</v>
      </c>
      <c r="S778" s="9">
        <v>0</v>
      </c>
      <c r="T778" s="9">
        <v>0</v>
      </c>
      <c r="U778" s="8">
        <v>0</v>
      </c>
      <c r="V778" s="9">
        <v>0</v>
      </c>
      <c r="W778" s="9">
        <v>0</v>
      </c>
      <c r="X778" s="9">
        <v>0</v>
      </c>
      <c r="Y778" s="8">
        <v>0</v>
      </c>
      <c r="Z778" s="9">
        <v>0</v>
      </c>
      <c r="AA778" s="8"/>
      <c r="AC778" s="8"/>
      <c r="AJ778" s="9">
        <f t="shared" si="125"/>
        <v>-1</v>
      </c>
      <c r="AK778" s="7">
        <v>2.1</v>
      </c>
      <c r="AO778" s="8"/>
      <c r="AQ778" s="31"/>
      <c r="AT778" s="31"/>
      <c r="AU778" s="21">
        <v>2011</v>
      </c>
      <c r="AV778" s="23">
        <f t="shared" si="128"/>
        <v>3.303412070596742</v>
      </c>
      <c r="BB778" s="18"/>
      <c r="BD778" s="54"/>
      <c r="BF778" s="18"/>
      <c r="BH778" s="18"/>
      <c r="BJ778" s="18"/>
      <c r="BK778" s="18" t="s">
        <v>104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 s="18">
        <v>1</v>
      </c>
      <c r="BS778">
        <v>0</v>
      </c>
      <c r="BT778">
        <v>0</v>
      </c>
      <c r="BU778" s="18">
        <v>1</v>
      </c>
      <c r="BV778" t="s">
        <v>397</v>
      </c>
      <c r="BW778" t="s">
        <v>397</v>
      </c>
      <c r="CB778" s="18"/>
      <c r="CD778" s="18"/>
      <c r="CE778" s="18"/>
      <c r="CH778" s="18"/>
      <c r="CJ778" s="18"/>
      <c r="CU778" s="18"/>
      <c r="CV778" t="s">
        <v>397</v>
      </c>
      <c r="CW778" t="s">
        <v>397</v>
      </c>
      <c r="CX778" t="s">
        <v>397</v>
      </c>
      <c r="CY778" s="25" t="s">
        <v>397</v>
      </c>
    </row>
    <row r="779" spans="1:103" x14ac:dyDescent="0.25">
      <c r="A779">
        <v>781</v>
      </c>
      <c r="B779">
        <v>119</v>
      </c>
      <c r="C779" s="25" t="s">
        <v>3</v>
      </c>
      <c r="D779" s="12">
        <v>17.3</v>
      </c>
      <c r="E779" s="14"/>
      <c r="F779" s="7" t="str">
        <f t="shared" si="119"/>
        <v>X</v>
      </c>
      <c r="G779" s="7">
        <f t="shared" si="120"/>
        <v>17.3</v>
      </c>
      <c r="H779" s="16">
        <f t="shared" si="121"/>
        <v>17.3</v>
      </c>
      <c r="I779" s="11" t="str">
        <f t="shared" si="122"/>
        <v>X</v>
      </c>
      <c r="J779" s="39" t="str">
        <f t="shared" si="123"/>
        <v>X</v>
      </c>
      <c r="K779" s="39" t="str">
        <f t="shared" si="126"/>
        <v>X</v>
      </c>
      <c r="L779" s="39" t="str">
        <f t="shared" si="127"/>
        <v>X</v>
      </c>
      <c r="M779" s="39" t="str">
        <f t="shared" si="124"/>
        <v>X</v>
      </c>
      <c r="N779" s="42">
        <v>0</v>
      </c>
      <c r="O779" s="8">
        <v>1</v>
      </c>
      <c r="P779" s="9">
        <v>0</v>
      </c>
      <c r="Q779" s="9">
        <v>0</v>
      </c>
      <c r="R779" s="8">
        <v>0</v>
      </c>
      <c r="S779" s="9">
        <v>0</v>
      </c>
      <c r="T779" s="9">
        <v>0</v>
      </c>
      <c r="U779" s="8">
        <v>0</v>
      </c>
      <c r="V779" s="9">
        <v>0</v>
      </c>
      <c r="W779" s="9">
        <v>0</v>
      </c>
      <c r="X779" s="9">
        <v>0</v>
      </c>
      <c r="Y779" s="8">
        <v>0</v>
      </c>
      <c r="Z779" s="9">
        <v>0</v>
      </c>
      <c r="AA779" s="8"/>
      <c r="AC779" s="8"/>
      <c r="AJ779" s="9">
        <f t="shared" si="125"/>
        <v>-1</v>
      </c>
      <c r="AK779" s="7">
        <v>2.1</v>
      </c>
      <c r="AO779" s="8"/>
      <c r="AQ779" s="31"/>
      <c r="AT779" s="31"/>
      <c r="AU779" s="21">
        <v>2011</v>
      </c>
      <c r="AV779" s="23">
        <f t="shared" si="128"/>
        <v>3.303412070596742</v>
      </c>
      <c r="BB779" s="18"/>
      <c r="BD779" s="54"/>
      <c r="BF779" s="18"/>
      <c r="BH779" s="18"/>
      <c r="BJ779" s="18"/>
      <c r="BK779" s="18" t="s">
        <v>104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 s="18">
        <v>1</v>
      </c>
      <c r="BS779">
        <v>0</v>
      </c>
      <c r="BT779">
        <v>0</v>
      </c>
      <c r="BU779" s="18">
        <v>1</v>
      </c>
      <c r="BV779" t="s">
        <v>397</v>
      </c>
      <c r="BW779" t="s">
        <v>397</v>
      </c>
      <c r="CB779" s="18"/>
      <c r="CD779" s="18"/>
      <c r="CE779" s="18"/>
      <c r="CH779" s="18"/>
      <c r="CJ779" s="18"/>
      <c r="CU779" s="18"/>
      <c r="CV779" t="s">
        <v>397</v>
      </c>
      <c r="CW779" t="s">
        <v>397</v>
      </c>
      <c r="CX779" t="s">
        <v>397</v>
      </c>
      <c r="CY779" s="25" t="s">
        <v>397</v>
      </c>
    </row>
    <row r="780" spans="1:103" x14ac:dyDescent="0.25">
      <c r="A780">
        <v>782</v>
      </c>
      <c r="B780">
        <v>119</v>
      </c>
      <c r="C780" s="25" t="s">
        <v>3</v>
      </c>
      <c r="D780" s="12">
        <v>12.9</v>
      </c>
      <c r="E780" s="14"/>
      <c r="F780" s="7" t="str">
        <f t="shared" si="119"/>
        <v>X</v>
      </c>
      <c r="G780" s="7">
        <f t="shared" si="120"/>
        <v>12.9</v>
      </c>
      <c r="H780" s="16">
        <f t="shared" si="121"/>
        <v>12.9</v>
      </c>
      <c r="I780" s="11" t="str">
        <f t="shared" si="122"/>
        <v>X</v>
      </c>
      <c r="J780" s="39" t="str">
        <f t="shared" si="123"/>
        <v>X</v>
      </c>
      <c r="K780" s="39" t="str">
        <f t="shared" si="126"/>
        <v>X</v>
      </c>
      <c r="L780" s="39" t="str">
        <f t="shared" si="127"/>
        <v>X</v>
      </c>
      <c r="M780" s="39" t="str">
        <f t="shared" si="124"/>
        <v>X</v>
      </c>
      <c r="N780" s="42">
        <v>0</v>
      </c>
      <c r="O780" s="8">
        <v>0</v>
      </c>
      <c r="P780" s="9">
        <v>1</v>
      </c>
      <c r="Q780" s="9">
        <v>0</v>
      </c>
      <c r="R780" s="8">
        <v>0</v>
      </c>
      <c r="S780" s="9">
        <v>0</v>
      </c>
      <c r="T780" s="9">
        <v>0</v>
      </c>
      <c r="U780" s="8">
        <v>0</v>
      </c>
      <c r="V780" s="9">
        <v>0</v>
      </c>
      <c r="W780" s="9">
        <v>0</v>
      </c>
      <c r="X780" s="9">
        <v>0</v>
      </c>
      <c r="Y780" s="8">
        <v>0</v>
      </c>
      <c r="Z780" s="9">
        <v>0</v>
      </c>
      <c r="AA780" s="8"/>
      <c r="AC780" s="8"/>
      <c r="AJ780" s="9">
        <f t="shared" si="125"/>
        <v>-1</v>
      </c>
      <c r="AK780" s="7">
        <v>2.1</v>
      </c>
      <c r="AO780" s="8"/>
      <c r="AQ780" s="31"/>
      <c r="AT780" s="31"/>
      <c r="AU780" s="21">
        <v>2011</v>
      </c>
      <c r="AV780" s="23">
        <f t="shared" si="128"/>
        <v>3.303412070596742</v>
      </c>
      <c r="BB780" s="18"/>
      <c r="BD780" s="54"/>
      <c r="BF780" s="18"/>
      <c r="BH780" s="18"/>
      <c r="BJ780" s="18"/>
      <c r="BK780" s="18" t="s">
        <v>104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 s="18">
        <v>1</v>
      </c>
      <c r="BS780">
        <v>0</v>
      </c>
      <c r="BT780">
        <v>0</v>
      </c>
      <c r="BU780" s="18">
        <v>1</v>
      </c>
      <c r="BV780" t="s">
        <v>397</v>
      </c>
      <c r="BW780" t="s">
        <v>397</v>
      </c>
      <c r="CB780" s="18"/>
      <c r="CD780" s="18"/>
      <c r="CE780" s="18"/>
      <c r="CH780" s="18"/>
      <c r="CJ780" s="18"/>
      <c r="CU780" s="18"/>
      <c r="CV780" t="s">
        <v>397</v>
      </c>
      <c r="CW780" t="s">
        <v>397</v>
      </c>
      <c r="CX780" t="s">
        <v>397</v>
      </c>
      <c r="CY780" s="25" t="s">
        <v>397</v>
      </c>
    </row>
    <row r="781" spans="1:103" x14ac:dyDescent="0.25">
      <c r="A781">
        <v>783</v>
      </c>
      <c r="B781">
        <v>119</v>
      </c>
      <c r="C781" s="25" t="s">
        <v>3</v>
      </c>
      <c r="D781" s="12">
        <v>12.7</v>
      </c>
      <c r="E781" s="14"/>
      <c r="F781" s="7" t="str">
        <f t="shared" si="119"/>
        <v>X</v>
      </c>
      <c r="G781" s="7">
        <f t="shared" si="120"/>
        <v>12.7</v>
      </c>
      <c r="H781" s="16">
        <f t="shared" si="121"/>
        <v>12.7</v>
      </c>
      <c r="I781" s="11" t="str">
        <f t="shared" si="122"/>
        <v>X</v>
      </c>
      <c r="J781" s="39" t="str">
        <f t="shared" si="123"/>
        <v>X</v>
      </c>
      <c r="K781" s="39" t="str">
        <f t="shared" si="126"/>
        <v>X</v>
      </c>
      <c r="L781" s="39" t="str">
        <f t="shared" si="127"/>
        <v>X</v>
      </c>
      <c r="M781" s="39" t="str">
        <f t="shared" si="124"/>
        <v>X</v>
      </c>
      <c r="N781" s="42">
        <v>0</v>
      </c>
      <c r="O781" s="8">
        <v>0</v>
      </c>
      <c r="P781" s="9">
        <v>0</v>
      </c>
      <c r="Q781" s="9">
        <v>1</v>
      </c>
      <c r="R781" s="8">
        <v>0</v>
      </c>
      <c r="S781" s="9">
        <v>0</v>
      </c>
      <c r="T781" s="9">
        <v>0</v>
      </c>
      <c r="U781" s="8">
        <v>0</v>
      </c>
      <c r="V781" s="9">
        <v>0</v>
      </c>
      <c r="W781" s="9">
        <v>0</v>
      </c>
      <c r="X781" s="9">
        <v>0</v>
      </c>
      <c r="Y781" s="8">
        <v>0</v>
      </c>
      <c r="Z781" s="9">
        <v>0</v>
      </c>
      <c r="AA781" s="8"/>
      <c r="AC781" s="8"/>
      <c r="AJ781" s="9">
        <f t="shared" si="125"/>
        <v>-1</v>
      </c>
      <c r="AK781" s="7">
        <v>2.1</v>
      </c>
      <c r="AO781" s="8"/>
      <c r="AQ781" s="31"/>
      <c r="AT781" s="31"/>
      <c r="AU781" s="21">
        <v>2011</v>
      </c>
      <c r="AV781" s="23">
        <f t="shared" si="128"/>
        <v>3.303412070596742</v>
      </c>
      <c r="BB781" s="18"/>
      <c r="BD781" s="54"/>
      <c r="BF781" s="18"/>
      <c r="BH781" s="18"/>
      <c r="BJ781" s="18"/>
      <c r="BK781" s="18" t="s">
        <v>104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 s="18">
        <v>1</v>
      </c>
      <c r="BS781">
        <v>0</v>
      </c>
      <c r="BT781">
        <v>0</v>
      </c>
      <c r="BU781" s="18">
        <v>1</v>
      </c>
      <c r="BV781" t="s">
        <v>397</v>
      </c>
      <c r="BW781" t="s">
        <v>397</v>
      </c>
      <c r="CB781" s="18"/>
      <c r="CD781" s="18"/>
      <c r="CE781" s="18"/>
      <c r="CH781" s="18"/>
      <c r="CJ781" s="18"/>
      <c r="CU781" s="18"/>
      <c r="CV781" t="s">
        <v>397</v>
      </c>
      <c r="CW781" t="s">
        <v>397</v>
      </c>
      <c r="CX781" t="s">
        <v>397</v>
      </c>
      <c r="CY781" s="25" t="s">
        <v>397</v>
      </c>
    </row>
    <row r="782" spans="1:103" x14ac:dyDescent="0.25">
      <c r="A782">
        <v>784</v>
      </c>
      <c r="B782">
        <v>119</v>
      </c>
      <c r="C782" s="25" t="s">
        <v>3</v>
      </c>
      <c r="D782" s="12">
        <v>13</v>
      </c>
      <c r="E782" s="14"/>
      <c r="F782" s="7" t="str">
        <f t="shared" si="119"/>
        <v>X</v>
      </c>
      <c r="G782" s="7">
        <f t="shared" si="120"/>
        <v>13</v>
      </c>
      <c r="H782" s="16">
        <f t="shared" si="121"/>
        <v>13</v>
      </c>
      <c r="I782" s="11" t="str">
        <f t="shared" si="122"/>
        <v>X</v>
      </c>
      <c r="J782" s="39" t="str">
        <f t="shared" si="123"/>
        <v>X</v>
      </c>
      <c r="K782" s="39" t="str">
        <f t="shared" si="126"/>
        <v>X</v>
      </c>
      <c r="L782" s="39" t="str">
        <f t="shared" si="127"/>
        <v>X</v>
      </c>
      <c r="M782" s="39" t="str">
        <f t="shared" si="124"/>
        <v>X</v>
      </c>
      <c r="N782" s="42">
        <v>0</v>
      </c>
      <c r="O782" s="8">
        <v>0</v>
      </c>
      <c r="P782" s="9">
        <v>0</v>
      </c>
      <c r="Q782" s="9">
        <v>0</v>
      </c>
      <c r="R782" s="8">
        <v>0</v>
      </c>
      <c r="S782" s="9">
        <v>0</v>
      </c>
      <c r="T782" s="9">
        <v>0</v>
      </c>
      <c r="U782" s="8">
        <v>1</v>
      </c>
      <c r="V782" s="9">
        <v>0</v>
      </c>
      <c r="W782" s="9">
        <v>0</v>
      </c>
      <c r="X782" s="9">
        <v>0</v>
      </c>
      <c r="Y782" s="8">
        <v>0</v>
      </c>
      <c r="Z782" s="9">
        <v>0</v>
      </c>
      <c r="AA782" s="8"/>
      <c r="AC782" s="8"/>
      <c r="AJ782" s="9">
        <f t="shared" si="125"/>
        <v>-1</v>
      </c>
      <c r="AK782" s="7">
        <v>2.1</v>
      </c>
      <c r="AO782" s="8"/>
      <c r="AQ782" s="31"/>
      <c r="AT782" s="31"/>
      <c r="AU782" s="21">
        <v>2011</v>
      </c>
      <c r="AV782" s="23">
        <f t="shared" si="128"/>
        <v>3.303412070596742</v>
      </c>
      <c r="BB782" s="18"/>
      <c r="BD782" s="54"/>
      <c r="BF782" s="18"/>
      <c r="BH782" s="18"/>
      <c r="BJ782" s="18"/>
      <c r="BK782" s="18" t="s">
        <v>104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 s="18">
        <v>1</v>
      </c>
      <c r="BS782">
        <v>0</v>
      </c>
      <c r="BT782">
        <v>0</v>
      </c>
      <c r="BU782" s="18">
        <v>1</v>
      </c>
      <c r="BV782" t="s">
        <v>397</v>
      </c>
      <c r="BW782" t="s">
        <v>397</v>
      </c>
      <c r="CB782" s="18"/>
      <c r="CD782" s="18"/>
      <c r="CE782" s="18"/>
      <c r="CH782" s="18"/>
      <c r="CJ782" s="18"/>
      <c r="CU782" s="18"/>
      <c r="CV782" t="s">
        <v>397</v>
      </c>
      <c r="CW782" t="s">
        <v>397</v>
      </c>
      <c r="CX782" t="s">
        <v>397</v>
      </c>
      <c r="CY782" s="25" t="s">
        <v>397</v>
      </c>
    </row>
    <row r="783" spans="1:103" x14ac:dyDescent="0.25">
      <c r="A783">
        <v>785</v>
      </c>
      <c r="B783">
        <v>119</v>
      </c>
      <c r="C783" s="25" t="s">
        <v>3</v>
      </c>
      <c r="D783" s="12">
        <v>10.7</v>
      </c>
      <c r="E783" s="14"/>
      <c r="F783" s="7" t="str">
        <f t="shared" ref="F783:F846" si="129">IFERROR(D783/E783, "X")</f>
        <v>X</v>
      </c>
      <c r="G783" s="7">
        <f t="shared" ref="G783:G846" si="130">D783-E783</f>
        <v>10.7</v>
      </c>
      <c r="H783" s="16">
        <f t="shared" ref="H783:H846" si="131">D783+E783</f>
        <v>10.7</v>
      </c>
      <c r="I783" s="11" t="str">
        <f t="shared" ref="I783:I846" si="132">IFERROR(F783/SQRT(F783^2+AJ783), "X")</f>
        <v>X</v>
      </c>
      <c r="J783" s="39" t="str">
        <f t="shared" ref="J783:J846" si="133">IFERROR(SQRT((1-I783^2)/AJ783), "X")</f>
        <v>X</v>
      </c>
      <c r="K783" s="39" t="str">
        <f t="shared" si="126"/>
        <v>X</v>
      </c>
      <c r="L783" s="39" t="str">
        <f t="shared" si="127"/>
        <v>X</v>
      </c>
      <c r="M783" s="39" t="str">
        <f t="shared" ref="M783:M846" si="134">IFERROR(I783+J783, "X")</f>
        <v>X</v>
      </c>
      <c r="N783" s="42">
        <v>0</v>
      </c>
      <c r="O783" s="8">
        <v>0</v>
      </c>
      <c r="P783" s="9">
        <v>0</v>
      </c>
      <c r="Q783" s="9">
        <v>0</v>
      </c>
      <c r="R783" s="8">
        <v>0</v>
      </c>
      <c r="S783" s="9">
        <v>0</v>
      </c>
      <c r="T783" s="9">
        <v>0</v>
      </c>
      <c r="U783" s="8">
        <v>0</v>
      </c>
      <c r="V783" s="9">
        <v>1</v>
      </c>
      <c r="W783" s="9">
        <v>0</v>
      </c>
      <c r="X783" s="9">
        <v>0</v>
      </c>
      <c r="Y783" s="8">
        <v>0</v>
      </c>
      <c r="Z783" s="9">
        <v>0</v>
      </c>
      <c r="AA783" s="8"/>
      <c r="AC783" s="8"/>
      <c r="AJ783" s="9">
        <f t="shared" ref="AJ783:AJ846" si="135">IFERROR(AH783-AI783-1, "X")</f>
        <v>-1</v>
      </c>
      <c r="AK783" s="7">
        <v>2.1</v>
      </c>
      <c r="AO783" s="8"/>
      <c r="AQ783" s="31"/>
      <c r="AT783" s="31"/>
      <c r="AU783" s="21">
        <v>2011</v>
      </c>
      <c r="AV783" s="23">
        <f t="shared" si="128"/>
        <v>3.303412070596742</v>
      </c>
      <c r="BB783" s="18"/>
      <c r="BD783" s="54"/>
      <c r="BF783" s="18"/>
      <c r="BH783" s="18"/>
      <c r="BJ783" s="18"/>
      <c r="BK783" s="18" t="s">
        <v>104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 s="18">
        <v>1</v>
      </c>
      <c r="BS783">
        <v>0</v>
      </c>
      <c r="BT783">
        <v>0</v>
      </c>
      <c r="BU783" s="18">
        <v>1</v>
      </c>
      <c r="BV783" t="s">
        <v>397</v>
      </c>
      <c r="BW783" t="s">
        <v>397</v>
      </c>
      <c r="CB783" s="18"/>
      <c r="CD783" s="18"/>
      <c r="CE783" s="18"/>
      <c r="CH783" s="18"/>
      <c r="CJ783" s="18"/>
      <c r="CU783" s="18"/>
      <c r="CV783" t="s">
        <v>397</v>
      </c>
      <c r="CW783" t="s">
        <v>397</v>
      </c>
      <c r="CX783" t="s">
        <v>397</v>
      </c>
      <c r="CY783" s="25" t="s">
        <v>397</v>
      </c>
    </row>
    <row r="784" spans="1:103" x14ac:dyDescent="0.25">
      <c r="A784">
        <v>786</v>
      </c>
      <c r="B784">
        <v>119</v>
      </c>
      <c r="C784" s="25" t="s">
        <v>3</v>
      </c>
      <c r="D784" s="12">
        <v>4.2</v>
      </c>
      <c r="E784" s="14"/>
      <c r="F784" s="7" t="str">
        <f t="shared" si="129"/>
        <v>X</v>
      </c>
      <c r="G784" s="7">
        <f t="shared" si="130"/>
        <v>4.2</v>
      </c>
      <c r="H784" s="16">
        <f t="shared" si="131"/>
        <v>4.2</v>
      </c>
      <c r="I784" s="11" t="str">
        <f t="shared" si="132"/>
        <v>X</v>
      </c>
      <c r="J784" s="39" t="str">
        <f t="shared" si="133"/>
        <v>X</v>
      </c>
      <c r="K784" s="39" t="str">
        <f t="shared" si="126"/>
        <v>X</v>
      </c>
      <c r="L784" s="39" t="str">
        <f t="shared" si="127"/>
        <v>X</v>
      </c>
      <c r="M784" s="39" t="str">
        <f t="shared" si="134"/>
        <v>X</v>
      </c>
      <c r="N784" s="42">
        <v>1</v>
      </c>
      <c r="O784" s="8">
        <v>0</v>
      </c>
      <c r="P784" s="9">
        <v>0</v>
      </c>
      <c r="Q784" s="9">
        <v>0</v>
      </c>
      <c r="R784" s="8">
        <v>0</v>
      </c>
      <c r="S784" s="9">
        <v>0</v>
      </c>
      <c r="T784" s="9">
        <v>0</v>
      </c>
      <c r="U784" s="8">
        <v>0</v>
      </c>
      <c r="V784" s="9">
        <v>0</v>
      </c>
      <c r="W784" s="9">
        <v>0</v>
      </c>
      <c r="X784" s="9">
        <v>0</v>
      </c>
      <c r="Y784" s="8">
        <v>0</v>
      </c>
      <c r="Z784" s="9">
        <v>0</v>
      </c>
      <c r="AA784" s="8"/>
      <c r="AC784" s="8"/>
      <c r="AJ784" s="9">
        <f t="shared" si="135"/>
        <v>-1</v>
      </c>
      <c r="AK784" s="7">
        <v>5.6905000000000001</v>
      </c>
      <c r="AO784" s="8"/>
      <c r="AQ784" s="31"/>
      <c r="AT784" s="31"/>
      <c r="AU784" s="21">
        <v>2007</v>
      </c>
      <c r="AV784" s="23">
        <f t="shared" si="128"/>
        <v>3.3025473724874854</v>
      </c>
      <c r="BB784" s="18"/>
      <c r="BD784" s="54"/>
      <c r="BF784" s="18"/>
      <c r="BH784" s="18"/>
      <c r="BJ784" s="18"/>
      <c r="BK784" s="18" t="s">
        <v>118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 s="18">
        <v>1</v>
      </c>
      <c r="BS784">
        <v>0</v>
      </c>
      <c r="BT784">
        <v>0</v>
      </c>
      <c r="BU784" s="18">
        <v>1</v>
      </c>
      <c r="BV784" t="s">
        <v>397</v>
      </c>
      <c r="BW784" t="s">
        <v>397</v>
      </c>
      <c r="CB784" s="18"/>
      <c r="CD784" s="18"/>
      <c r="CE784" s="18"/>
      <c r="CH784" s="18"/>
      <c r="CJ784" s="18"/>
      <c r="CU784" s="18"/>
      <c r="CV784" t="s">
        <v>397</v>
      </c>
      <c r="CW784" t="s">
        <v>397</v>
      </c>
      <c r="CX784" t="s">
        <v>397</v>
      </c>
      <c r="CY784" s="25" t="s">
        <v>397</v>
      </c>
    </row>
    <row r="785" spans="1:103" x14ac:dyDescent="0.25">
      <c r="A785">
        <v>787</v>
      </c>
      <c r="B785">
        <v>119</v>
      </c>
      <c r="C785" s="25" t="s">
        <v>3</v>
      </c>
      <c r="D785" s="12">
        <v>4.4000000000000004</v>
      </c>
      <c r="E785" s="14"/>
      <c r="F785" s="7" t="str">
        <f t="shared" si="129"/>
        <v>X</v>
      </c>
      <c r="G785" s="7">
        <f t="shared" si="130"/>
        <v>4.4000000000000004</v>
      </c>
      <c r="H785" s="16">
        <f t="shared" si="131"/>
        <v>4.4000000000000004</v>
      </c>
      <c r="I785" s="11" t="str">
        <f t="shared" si="132"/>
        <v>X</v>
      </c>
      <c r="J785" s="39" t="str">
        <f t="shared" si="133"/>
        <v>X</v>
      </c>
      <c r="K785" s="39" t="str">
        <f t="shared" si="126"/>
        <v>X</v>
      </c>
      <c r="L785" s="39" t="str">
        <f t="shared" si="127"/>
        <v>X</v>
      </c>
      <c r="M785" s="39" t="str">
        <f t="shared" si="134"/>
        <v>X</v>
      </c>
      <c r="N785" s="42">
        <v>0</v>
      </c>
      <c r="O785" s="8">
        <v>1</v>
      </c>
      <c r="P785" s="9">
        <v>0</v>
      </c>
      <c r="Q785" s="9">
        <v>0</v>
      </c>
      <c r="R785" s="8">
        <v>0</v>
      </c>
      <c r="S785" s="9">
        <v>0</v>
      </c>
      <c r="T785" s="9">
        <v>0</v>
      </c>
      <c r="U785" s="8">
        <v>0</v>
      </c>
      <c r="V785" s="9">
        <v>0</v>
      </c>
      <c r="W785" s="9">
        <v>0</v>
      </c>
      <c r="X785" s="9">
        <v>0</v>
      </c>
      <c r="Y785" s="8">
        <v>0</v>
      </c>
      <c r="Z785" s="9">
        <v>0</v>
      </c>
      <c r="AA785" s="8"/>
      <c r="AC785" s="8"/>
      <c r="AJ785" s="9">
        <f t="shared" si="135"/>
        <v>-1</v>
      </c>
      <c r="AK785" s="7">
        <v>5.6905000000000001</v>
      </c>
      <c r="AO785" s="8"/>
      <c r="AQ785" s="31"/>
      <c r="AT785" s="31"/>
      <c r="AU785" s="21">
        <v>2007</v>
      </c>
      <c r="AV785" s="23">
        <f t="shared" si="128"/>
        <v>3.3025473724874854</v>
      </c>
      <c r="BB785" s="18"/>
      <c r="BD785" s="54"/>
      <c r="BF785" s="18"/>
      <c r="BH785" s="18"/>
      <c r="BJ785" s="18"/>
      <c r="BK785" s="18" t="s">
        <v>118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 s="18">
        <v>1</v>
      </c>
      <c r="BS785">
        <v>0</v>
      </c>
      <c r="BT785">
        <v>0</v>
      </c>
      <c r="BU785" s="18">
        <v>1</v>
      </c>
      <c r="BV785" t="s">
        <v>397</v>
      </c>
      <c r="BW785" t="s">
        <v>397</v>
      </c>
      <c r="CB785" s="18"/>
      <c r="CD785" s="18"/>
      <c r="CE785" s="18"/>
      <c r="CH785" s="18"/>
      <c r="CJ785" s="18"/>
      <c r="CU785" s="18"/>
      <c r="CV785" t="s">
        <v>397</v>
      </c>
      <c r="CW785" t="s">
        <v>397</v>
      </c>
      <c r="CX785" t="s">
        <v>397</v>
      </c>
      <c r="CY785" s="25" t="s">
        <v>397</v>
      </c>
    </row>
    <row r="786" spans="1:103" x14ac:dyDescent="0.25">
      <c r="A786">
        <v>788</v>
      </c>
      <c r="B786">
        <v>119</v>
      </c>
      <c r="C786" s="25" t="s">
        <v>3</v>
      </c>
      <c r="D786" s="12">
        <v>2.9</v>
      </c>
      <c r="E786" s="14"/>
      <c r="F786" s="7" t="str">
        <f t="shared" si="129"/>
        <v>X</v>
      </c>
      <c r="G786" s="7">
        <f t="shared" si="130"/>
        <v>2.9</v>
      </c>
      <c r="H786" s="16">
        <f t="shared" si="131"/>
        <v>2.9</v>
      </c>
      <c r="I786" s="11" t="str">
        <f t="shared" si="132"/>
        <v>X</v>
      </c>
      <c r="J786" s="39" t="str">
        <f t="shared" si="133"/>
        <v>X</v>
      </c>
      <c r="K786" s="39" t="str">
        <f t="shared" si="126"/>
        <v>X</v>
      </c>
      <c r="L786" s="39" t="str">
        <f t="shared" si="127"/>
        <v>X</v>
      </c>
      <c r="M786" s="39" t="str">
        <f t="shared" si="134"/>
        <v>X</v>
      </c>
      <c r="N786" s="42">
        <v>0</v>
      </c>
      <c r="O786" s="8">
        <v>0</v>
      </c>
      <c r="P786" s="9">
        <v>1</v>
      </c>
      <c r="Q786" s="9">
        <v>0</v>
      </c>
      <c r="R786" s="8">
        <v>0</v>
      </c>
      <c r="S786" s="9">
        <v>0</v>
      </c>
      <c r="T786" s="9">
        <v>0</v>
      </c>
      <c r="U786" s="8">
        <v>0</v>
      </c>
      <c r="V786" s="9">
        <v>0</v>
      </c>
      <c r="W786" s="9">
        <v>0</v>
      </c>
      <c r="X786" s="9">
        <v>0</v>
      </c>
      <c r="Y786" s="8">
        <v>0</v>
      </c>
      <c r="Z786" s="9">
        <v>0</v>
      </c>
      <c r="AA786" s="8"/>
      <c r="AC786" s="8"/>
      <c r="AJ786" s="9">
        <f t="shared" si="135"/>
        <v>-1</v>
      </c>
      <c r="AK786" s="7">
        <v>5.6905000000000001</v>
      </c>
      <c r="AO786" s="8"/>
      <c r="AQ786" s="31"/>
      <c r="AT786" s="31"/>
      <c r="AU786" s="21">
        <v>2007</v>
      </c>
      <c r="AV786" s="23">
        <f t="shared" si="128"/>
        <v>3.3025473724874854</v>
      </c>
      <c r="BB786" s="18"/>
      <c r="BD786" s="54"/>
      <c r="BF786" s="18"/>
      <c r="BH786" s="18"/>
      <c r="BJ786" s="18"/>
      <c r="BK786" s="18" t="s">
        <v>118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 s="18">
        <v>1</v>
      </c>
      <c r="BS786">
        <v>0</v>
      </c>
      <c r="BT786">
        <v>0</v>
      </c>
      <c r="BU786" s="18">
        <v>1</v>
      </c>
      <c r="BV786" t="s">
        <v>397</v>
      </c>
      <c r="BW786" t="s">
        <v>397</v>
      </c>
      <c r="CB786" s="18"/>
      <c r="CD786" s="18"/>
      <c r="CE786" s="18"/>
      <c r="CH786" s="18"/>
      <c r="CJ786" s="18"/>
      <c r="CU786" s="18"/>
      <c r="CV786" t="s">
        <v>397</v>
      </c>
      <c r="CW786" t="s">
        <v>397</v>
      </c>
      <c r="CX786" t="s">
        <v>397</v>
      </c>
      <c r="CY786" s="25" t="s">
        <v>397</v>
      </c>
    </row>
    <row r="787" spans="1:103" x14ac:dyDescent="0.25">
      <c r="A787">
        <v>789</v>
      </c>
      <c r="B787">
        <v>119</v>
      </c>
      <c r="C787" s="25" t="s">
        <v>3</v>
      </c>
      <c r="D787" s="12">
        <v>5</v>
      </c>
      <c r="E787" s="14"/>
      <c r="F787" s="7" t="str">
        <f t="shared" si="129"/>
        <v>X</v>
      </c>
      <c r="G787" s="7">
        <f t="shared" si="130"/>
        <v>5</v>
      </c>
      <c r="H787" s="16">
        <f t="shared" si="131"/>
        <v>5</v>
      </c>
      <c r="I787" s="11" t="str">
        <f t="shared" si="132"/>
        <v>X</v>
      </c>
      <c r="J787" s="39" t="str">
        <f t="shared" si="133"/>
        <v>X</v>
      </c>
      <c r="K787" s="39" t="str">
        <f t="shared" si="126"/>
        <v>X</v>
      </c>
      <c r="L787" s="39" t="str">
        <f t="shared" si="127"/>
        <v>X</v>
      </c>
      <c r="M787" s="39" t="str">
        <f t="shared" si="134"/>
        <v>X</v>
      </c>
      <c r="N787" s="42">
        <v>0</v>
      </c>
      <c r="O787" s="8">
        <v>0</v>
      </c>
      <c r="P787" s="9">
        <v>0</v>
      </c>
      <c r="Q787" s="9">
        <v>1</v>
      </c>
      <c r="R787" s="8">
        <v>0</v>
      </c>
      <c r="S787" s="9">
        <v>0</v>
      </c>
      <c r="T787" s="9">
        <v>0</v>
      </c>
      <c r="U787" s="8">
        <v>0</v>
      </c>
      <c r="V787" s="9">
        <v>0</v>
      </c>
      <c r="W787" s="9">
        <v>0</v>
      </c>
      <c r="X787" s="9">
        <v>0</v>
      </c>
      <c r="Y787" s="8">
        <v>0</v>
      </c>
      <c r="Z787" s="9">
        <v>0</v>
      </c>
      <c r="AA787" s="8"/>
      <c r="AC787" s="8"/>
      <c r="AJ787" s="9">
        <f t="shared" si="135"/>
        <v>-1</v>
      </c>
      <c r="AK787" s="7">
        <v>5.6905000000000001</v>
      </c>
      <c r="AO787" s="8"/>
      <c r="AQ787" s="31"/>
      <c r="AT787" s="31"/>
      <c r="AU787" s="21">
        <v>2007</v>
      </c>
      <c r="AV787" s="23">
        <f t="shared" si="128"/>
        <v>3.3025473724874854</v>
      </c>
      <c r="BB787" s="18"/>
      <c r="BD787" s="54"/>
      <c r="BF787" s="18"/>
      <c r="BH787" s="18"/>
      <c r="BJ787" s="18"/>
      <c r="BK787" s="18" t="s">
        <v>118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 s="18">
        <v>1</v>
      </c>
      <c r="BS787">
        <v>0</v>
      </c>
      <c r="BT787">
        <v>0</v>
      </c>
      <c r="BU787" s="18">
        <v>1</v>
      </c>
      <c r="BV787" t="s">
        <v>397</v>
      </c>
      <c r="BW787" t="s">
        <v>397</v>
      </c>
      <c r="CB787" s="18"/>
      <c r="CD787" s="18"/>
      <c r="CE787" s="18"/>
      <c r="CH787" s="18"/>
      <c r="CJ787" s="18"/>
      <c r="CU787" s="18"/>
      <c r="CV787" t="s">
        <v>397</v>
      </c>
      <c r="CW787" t="s">
        <v>397</v>
      </c>
      <c r="CX787" t="s">
        <v>397</v>
      </c>
      <c r="CY787" s="25" t="s">
        <v>397</v>
      </c>
    </row>
    <row r="788" spans="1:103" x14ac:dyDescent="0.25">
      <c r="A788">
        <v>790</v>
      </c>
      <c r="B788">
        <v>119</v>
      </c>
      <c r="C788" s="25" t="s">
        <v>3</v>
      </c>
      <c r="D788" s="12">
        <v>7</v>
      </c>
      <c r="E788" s="14"/>
      <c r="F788" s="7" t="str">
        <f t="shared" si="129"/>
        <v>X</v>
      </c>
      <c r="G788" s="7">
        <f t="shared" si="130"/>
        <v>7</v>
      </c>
      <c r="H788" s="16">
        <f t="shared" si="131"/>
        <v>7</v>
      </c>
      <c r="I788" s="11" t="str">
        <f t="shared" si="132"/>
        <v>X</v>
      </c>
      <c r="J788" s="39" t="str">
        <f t="shared" si="133"/>
        <v>X</v>
      </c>
      <c r="K788" s="39" t="str">
        <f t="shared" si="126"/>
        <v>X</v>
      </c>
      <c r="L788" s="39" t="str">
        <f t="shared" si="127"/>
        <v>X</v>
      </c>
      <c r="M788" s="39" t="str">
        <f t="shared" si="134"/>
        <v>X</v>
      </c>
      <c r="N788" s="42">
        <v>0</v>
      </c>
      <c r="O788" s="8">
        <v>0</v>
      </c>
      <c r="P788" s="9">
        <v>0</v>
      </c>
      <c r="Q788" s="9">
        <v>0</v>
      </c>
      <c r="R788" s="8">
        <v>0</v>
      </c>
      <c r="S788" s="9">
        <v>0</v>
      </c>
      <c r="T788" s="9">
        <v>0</v>
      </c>
      <c r="U788" s="8">
        <v>1</v>
      </c>
      <c r="V788" s="9">
        <v>0</v>
      </c>
      <c r="W788" s="9">
        <v>0</v>
      </c>
      <c r="X788" s="9">
        <v>0</v>
      </c>
      <c r="Y788" s="8">
        <v>0</v>
      </c>
      <c r="Z788" s="9">
        <v>0</v>
      </c>
      <c r="AA788" s="8"/>
      <c r="AC788" s="8"/>
      <c r="AJ788" s="9">
        <f t="shared" si="135"/>
        <v>-1</v>
      </c>
      <c r="AK788" s="7">
        <v>5.6905000000000001</v>
      </c>
      <c r="AO788" s="8"/>
      <c r="AQ788" s="31"/>
      <c r="AT788" s="31"/>
      <c r="AU788" s="21">
        <v>2007</v>
      </c>
      <c r="AV788" s="23">
        <f t="shared" si="128"/>
        <v>3.3025473724874854</v>
      </c>
      <c r="BB788" s="18"/>
      <c r="BD788" s="54"/>
      <c r="BF788" s="18"/>
      <c r="BH788" s="18"/>
      <c r="BJ788" s="18"/>
      <c r="BK788" s="18" t="s">
        <v>118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 s="18">
        <v>1</v>
      </c>
      <c r="BS788">
        <v>0</v>
      </c>
      <c r="BT788">
        <v>0</v>
      </c>
      <c r="BU788" s="18">
        <v>1</v>
      </c>
      <c r="BV788" t="s">
        <v>397</v>
      </c>
      <c r="BW788" t="s">
        <v>397</v>
      </c>
      <c r="CB788" s="18"/>
      <c r="CD788" s="18"/>
      <c r="CE788" s="18"/>
      <c r="CH788" s="18"/>
      <c r="CJ788" s="18"/>
      <c r="CU788" s="18"/>
      <c r="CV788" t="s">
        <v>397</v>
      </c>
      <c r="CW788" t="s">
        <v>397</v>
      </c>
      <c r="CX788" t="s">
        <v>397</v>
      </c>
      <c r="CY788" s="25" t="s">
        <v>397</v>
      </c>
    </row>
    <row r="789" spans="1:103" x14ac:dyDescent="0.25">
      <c r="A789">
        <v>791</v>
      </c>
      <c r="B789">
        <v>119</v>
      </c>
      <c r="C789" s="25" t="s">
        <v>3</v>
      </c>
      <c r="D789" s="12">
        <v>5.3</v>
      </c>
      <c r="E789" s="14"/>
      <c r="F789" s="7" t="str">
        <f t="shared" si="129"/>
        <v>X</v>
      </c>
      <c r="G789" s="7">
        <f t="shared" si="130"/>
        <v>5.3</v>
      </c>
      <c r="H789" s="16">
        <f t="shared" si="131"/>
        <v>5.3</v>
      </c>
      <c r="I789" s="11" t="str">
        <f t="shared" si="132"/>
        <v>X</v>
      </c>
      <c r="J789" s="39" t="str">
        <f t="shared" si="133"/>
        <v>X</v>
      </c>
      <c r="K789" s="39" t="str">
        <f t="shared" si="126"/>
        <v>X</v>
      </c>
      <c r="L789" s="39" t="str">
        <f t="shared" si="127"/>
        <v>X</v>
      </c>
      <c r="M789" s="39" t="str">
        <f t="shared" si="134"/>
        <v>X</v>
      </c>
      <c r="N789" s="42">
        <v>0</v>
      </c>
      <c r="O789" s="8">
        <v>0</v>
      </c>
      <c r="P789" s="9">
        <v>0</v>
      </c>
      <c r="Q789" s="9">
        <v>0</v>
      </c>
      <c r="R789" s="8">
        <v>0</v>
      </c>
      <c r="S789" s="9">
        <v>0</v>
      </c>
      <c r="T789" s="9">
        <v>0</v>
      </c>
      <c r="U789" s="8">
        <v>0</v>
      </c>
      <c r="V789" s="9">
        <v>1</v>
      </c>
      <c r="W789" s="9">
        <v>0</v>
      </c>
      <c r="X789" s="9">
        <v>0</v>
      </c>
      <c r="Y789" s="8">
        <v>0</v>
      </c>
      <c r="Z789" s="9">
        <v>0</v>
      </c>
      <c r="AA789" s="8"/>
      <c r="AC789" s="8"/>
      <c r="AJ789" s="9">
        <f t="shared" si="135"/>
        <v>-1</v>
      </c>
      <c r="AK789" s="7">
        <v>5.6905000000000001</v>
      </c>
      <c r="AO789" s="8"/>
      <c r="AQ789" s="31"/>
      <c r="AT789" s="31"/>
      <c r="AU789" s="21">
        <v>2007</v>
      </c>
      <c r="AV789" s="23">
        <f t="shared" si="128"/>
        <v>3.3025473724874854</v>
      </c>
      <c r="BB789" s="18"/>
      <c r="BD789" s="54"/>
      <c r="BF789" s="18"/>
      <c r="BH789" s="18"/>
      <c r="BJ789" s="18"/>
      <c r="BK789" s="18" t="s">
        <v>118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 s="18">
        <v>1</v>
      </c>
      <c r="BS789">
        <v>0</v>
      </c>
      <c r="BT789">
        <v>0</v>
      </c>
      <c r="BU789" s="18">
        <v>1</v>
      </c>
      <c r="BV789" t="s">
        <v>397</v>
      </c>
      <c r="BW789" t="s">
        <v>397</v>
      </c>
      <c r="CB789" s="18"/>
      <c r="CD789" s="18"/>
      <c r="CE789" s="18"/>
      <c r="CH789" s="18"/>
      <c r="CJ789" s="18"/>
      <c r="CU789" s="18"/>
      <c r="CV789" t="s">
        <v>397</v>
      </c>
      <c r="CW789" t="s">
        <v>397</v>
      </c>
      <c r="CX789" t="s">
        <v>397</v>
      </c>
      <c r="CY789" s="25" t="s">
        <v>397</v>
      </c>
    </row>
    <row r="790" spans="1:103" x14ac:dyDescent="0.25">
      <c r="A790">
        <v>792</v>
      </c>
      <c r="B790">
        <v>119</v>
      </c>
      <c r="C790" s="25" t="s">
        <v>3</v>
      </c>
      <c r="D790" s="12">
        <v>9.4</v>
      </c>
      <c r="E790" s="14"/>
      <c r="F790" s="7" t="str">
        <f t="shared" si="129"/>
        <v>X</v>
      </c>
      <c r="G790" s="7">
        <f t="shared" si="130"/>
        <v>9.4</v>
      </c>
      <c r="H790" s="16">
        <f t="shared" si="131"/>
        <v>9.4</v>
      </c>
      <c r="I790" s="11" t="str">
        <f t="shared" si="132"/>
        <v>X</v>
      </c>
      <c r="J790" s="39" t="str">
        <f t="shared" si="133"/>
        <v>X</v>
      </c>
      <c r="K790" s="39" t="str">
        <f t="shared" si="126"/>
        <v>X</v>
      </c>
      <c r="L790" s="39" t="str">
        <f t="shared" si="127"/>
        <v>X</v>
      </c>
      <c r="M790" s="39" t="str">
        <f t="shared" si="134"/>
        <v>X</v>
      </c>
      <c r="N790" s="42">
        <v>1</v>
      </c>
      <c r="O790" s="8">
        <v>0</v>
      </c>
      <c r="P790" s="9">
        <v>0</v>
      </c>
      <c r="Q790" s="9">
        <v>0</v>
      </c>
      <c r="R790" s="8">
        <v>0</v>
      </c>
      <c r="S790" s="9">
        <v>0</v>
      </c>
      <c r="T790" s="9">
        <v>0</v>
      </c>
      <c r="U790" s="8">
        <v>0</v>
      </c>
      <c r="V790" s="9">
        <v>0</v>
      </c>
      <c r="W790" s="9">
        <v>0</v>
      </c>
      <c r="X790" s="9">
        <v>0</v>
      </c>
      <c r="Y790" s="8">
        <v>0</v>
      </c>
      <c r="Z790" s="9">
        <v>0</v>
      </c>
      <c r="AA790" s="8"/>
      <c r="AC790" s="8"/>
      <c r="AJ790" s="9">
        <f t="shared" si="135"/>
        <v>-1</v>
      </c>
      <c r="AK790" s="7">
        <v>4.5090000000000003</v>
      </c>
      <c r="AO790" s="8"/>
      <c r="AQ790" s="31"/>
      <c r="AT790" s="31"/>
      <c r="AU790" s="21">
        <v>2000</v>
      </c>
      <c r="AV790" s="23">
        <f t="shared" si="128"/>
        <v>3.3010299956639813</v>
      </c>
      <c r="BB790" s="18"/>
      <c r="BD790" s="54"/>
      <c r="BF790" s="18"/>
      <c r="BH790" s="18"/>
      <c r="BJ790" s="18"/>
      <c r="BK790" s="18" t="s">
        <v>135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 s="18">
        <v>0</v>
      </c>
      <c r="BS790">
        <v>0</v>
      </c>
      <c r="BT790">
        <v>1</v>
      </c>
      <c r="BU790" s="18">
        <v>0</v>
      </c>
      <c r="BV790" t="s">
        <v>397</v>
      </c>
      <c r="BW790" t="s">
        <v>397</v>
      </c>
      <c r="CB790" s="18"/>
      <c r="CD790" s="18"/>
      <c r="CE790" s="18"/>
      <c r="CH790" s="18"/>
      <c r="CJ790" s="18"/>
      <c r="CU790" s="18"/>
      <c r="CV790" t="s">
        <v>397</v>
      </c>
      <c r="CW790" t="s">
        <v>397</v>
      </c>
      <c r="CX790" t="s">
        <v>397</v>
      </c>
      <c r="CY790" s="25" t="s">
        <v>397</v>
      </c>
    </row>
    <row r="791" spans="1:103" x14ac:dyDescent="0.25">
      <c r="A791">
        <v>793</v>
      </c>
      <c r="B791">
        <v>119</v>
      </c>
      <c r="C791" s="25" t="s">
        <v>3</v>
      </c>
      <c r="D791" s="12">
        <v>6.4</v>
      </c>
      <c r="E791" s="14"/>
      <c r="F791" s="7" t="str">
        <f t="shared" si="129"/>
        <v>X</v>
      </c>
      <c r="G791" s="7">
        <f t="shared" si="130"/>
        <v>6.4</v>
      </c>
      <c r="H791" s="16">
        <f t="shared" si="131"/>
        <v>6.4</v>
      </c>
      <c r="I791" s="11" t="str">
        <f t="shared" si="132"/>
        <v>X</v>
      </c>
      <c r="J791" s="39" t="str">
        <f t="shared" si="133"/>
        <v>X</v>
      </c>
      <c r="K791" s="39" t="str">
        <f t="shared" si="126"/>
        <v>X</v>
      </c>
      <c r="L791" s="39" t="str">
        <f t="shared" si="127"/>
        <v>X</v>
      </c>
      <c r="M791" s="39" t="str">
        <f t="shared" si="134"/>
        <v>X</v>
      </c>
      <c r="N791" s="42">
        <v>0</v>
      </c>
      <c r="O791" s="8">
        <v>1</v>
      </c>
      <c r="P791" s="9">
        <v>0</v>
      </c>
      <c r="Q791" s="9">
        <v>0</v>
      </c>
      <c r="R791" s="8">
        <v>0</v>
      </c>
      <c r="S791" s="9">
        <v>0</v>
      </c>
      <c r="T791" s="9">
        <v>0</v>
      </c>
      <c r="U791" s="8">
        <v>0</v>
      </c>
      <c r="V791" s="9">
        <v>0</v>
      </c>
      <c r="W791" s="9">
        <v>0</v>
      </c>
      <c r="X791" s="9">
        <v>0</v>
      </c>
      <c r="Y791" s="8">
        <v>0</v>
      </c>
      <c r="Z791" s="9">
        <v>0</v>
      </c>
      <c r="AA791" s="8"/>
      <c r="AC791" s="8"/>
      <c r="AJ791" s="9">
        <f t="shared" si="135"/>
        <v>-1</v>
      </c>
      <c r="AK791" s="7">
        <v>4.5090000000000003</v>
      </c>
      <c r="AO791" s="8"/>
      <c r="AQ791" s="31"/>
      <c r="AT791" s="31"/>
      <c r="AU791" s="21">
        <v>2000</v>
      </c>
      <c r="AV791" s="23">
        <f t="shared" si="128"/>
        <v>3.3010299956639813</v>
      </c>
      <c r="BB791" s="18"/>
      <c r="BD791" s="54"/>
      <c r="BF791" s="18"/>
      <c r="BH791" s="18"/>
      <c r="BJ791" s="18"/>
      <c r="BK791" s="18" t="s">
        <v>135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 s="18">
        <v>0</v>
      </c>
      <c r="BS791">
        <v>0</v>
      </c>
      <c r="BT791">
        <v>1</v>
      </c>
      <c r="BU791" s="18">
        <v>0</v>
      </c>
      <c r="BV791" t="s">
        <v>397</v>
      </c>
      <c r="BW791" t="s">
        <v>397</v>
      </c>
      <c r="CB791" s="18"/>
      <c r="CD791" s="18"/>
      <c r="CE791" s="18"/>
      <c r="CH791" s="18"/>
      <c r="CJ791" s="18"/>
      <c r="CU791" s="18"/>
      <c r="CV791" t="s">
        <v>397</v>
      </c>
      <c r="CW791" t="s">
        <v>397</v>
      </c>
      <c r="CX791" t="s">
        <v>397</v>
      </c>
      <c r="CY791" s="25" t="s">
        <v>397</v>
      </c>
    </row>
    <row r="792" spans="1:103" x14ac:dyDescent="0.25">
      <c r="A792">
        <v>794</v>
      </c>
      <c r="B792">
        <v>119</v>
      </c>
      <c r="C792" s="25" t="s">
        <v>3</v>
      </c>
      <c r="D792" s="12">
        <v>8.6</v>
      </c>
      <c r="E792" s="14"/>
      <c r="F792" s="7" t="str">
        <f t="shared" si="129"/>
        <v>X</v>
      </c>
      <c r="G792" s="7">
        <f t="shared" si="130"/>
        <v>8.6</v>
      </c>
      <c r="H792" s="16">
        <f t="shared" si="131"/>
        <v>8.6</v>
      </c>
      <c r="I792" s="11" t="str">
        <f t="shared" si="132"/>
        <v>X</v>
      </c>
      <c r="J792" s="39" t="str">
        <f t="shared" si="133"/>
        <v>X</v>
      </c>
      <c r="K792" s="39" t="str">
        <f t="shared" si="126"/>
        <v>X</v>
      </c>
      <c r="L792" s="39" t="str">
        <f t="shared" si="127"/>
        <v>X</v>
      </c>
      <c r="M792" s="39" t="str">
        <f t="shared" si="134"/>
        <v>X</v>
      </c>
      <c r="N792" s="42">
        <v>0</v>
      </c>
      <c r="O792" s="8">
        <v>0</v>
      </c>
      <c r="P792" s="9">
        <v>1</v>
      </c>
      <c r="Q792" s="9">
        <v>0</v>
      </c>
      <c r="R792" s="8">
        <v>0</v>
      </c>
      <c r="S792" s="9">
        <v>0</v>
      </c>
      <c r="T792" s="9">
        <v>0</v>
      </c>
      <c r="U792" s="8">
        <v>0</v>
      </c>
      <c r="V792" s="9">
        <v>0</v>
      </c>
      <c r="W792" s="9">
        <v>0</v>
      </c>
      <c r="X792" s="9">
        <v>0</v>
      </c>
      <c r="Y792" s="8">
        <v>0</v>
      </c>
      <c r="Z792" s="9">
        <v>0</v>
      </c>
      <c r="AA792" s="8"/>
      <c r="AC792" s="8"/>
      <c r="AJ792" s="9">
        <f t="shared" si="135"/>
        <v>-1</v>
      </c>
      <c r="AK792" s="7">
        <v>4.5090000000000003</v>
      </c>
      <c r="AO792" s="8"/>
      <c r="AQ792" s="31"/>
      <c r="AT792" s="31"/>
      <c r="AU792" s="21">
        <v>2000</v>
      </c>
      <c r="AV792" s="23">
        <f t="shared" si="128"/>
        <v>3.3010299956639813</v>
      </c>
      <c r="BB792" s="18"/>
      <c r="BD792" s="54"/>
      <c r="BF792" s="18"/>
      <c r="BH792" s="18"/>
      <c r="BJ792" s="18"/>
      <c r="BK792" s="18" t="s">
        <v>135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 s="18">
        <v>0</v>
      </c>
      <c r="BS792">
        <v>0</v>
      </c>
      <c r="BT792">
        <v>1</v>
      </c>
      <c r="BU792" s="18">
        <v>0</v>
      </c>
      <c r="BV792" t="s">
        <v>397</v>
      </c>
      <c r="BW792" t="s">
        <v>397</v>
      </c>
      <c r="CB792" s="18"/>
      <c r="CD792" s="18"/>
      <c r="CE792" s="18"/>
      <c r="CH792" s="18"/>
      <c r="CJ792" s="18"/>
      <c r="CU792" s="18"/>
      <c r="CV792" t="s">
        <v>397</v>
      </c>
      <c r="CW792" t="s">
        <v>397</v>
      </c>
      <c r="CX792" t="s">
        <v>397</v>
      </c>
      <c r="CY792" s="25" t="s">
        <v>397</v>
      </c>
    </row>
    <row r="793" spans="1:103" x14ac:dyDescent="0.25">
      <c r="A793">
        <v>795</v>
      </c>
      <c r="B793">
        <v>119</v>
      </c>
      <c r="C793" s="25" t="s">
        <v>3</v>
      </c>
      <c r="D793" s="12">
        <v>9.8000000000000007</v>
      </c>
      <c r="E793" s="14"/>
      <c r="F793" s="7" t="str">
        <f t="shared" si="129"/>
        <v>X</v>
      </c>
      <c r="G793" s="7">
        <f t="shared" si="130"/>
        <v>9.8000000000000007</v>
      </c>
      <c r="H793" s="16">
        <f t="shared" si="131"/>
        <v>9.8000000000000007</v>
      </c>
      <c r="I793" s="11" t="str">
        <f t="shared" si="132"/>
        <v>X</v>
      </c>
      <c r="J793" s="39" t="str">
        <f t="shared" si="133"/>
        <v>X</v>
      </c>
      <c r="K793" s="39" t="str">
        <f t="shared" si="126"/>
        <v>X</v>
      </c>
      <c r="L793" s="39" t="str">
        <f t="shared" si="127"/>
        <v>X</v>
      </c>
      <c r="M793" s="39" t="str">
        <f t="shared" si="134"/>
        <v>X</v>
      </c>
      <c r="N793" s="42">
        <v>0</v>
      </c>
      <c r="O793" s="8">
        <v>0</v>
      </c>
      <c r="P793" s="9">
        <v>0</v>
      </c>
      <c r="Q793" s="9">
        <v>1</v>
      </c>
      <c r="R793" s="8">
        <v>0</v>
      </c>
      <c r="S793" s="9">
        <v>0</v>
      </c>
      <c r="T793" s="9">
        <v>0</v>
      </c>
      <c r="U793" s="8">
        <v>0</v>
      </c>
      <c r="V793" s="9">
        <v>0</v>
      </c>
      <c r="W793" s="9">
        <v>0</v>
      </c>
      <c r="X793" s="9">
        <v>0</v>
      </c>
      <c r="Y793" s="8">
        <v>0</v>
      </c>
      <c r="Z793" s="9">
        <v>0</v>
      </c>
      <c r="AA793" s="8"/>
      <c r="AC793" s="8"/>
      <c r="AJ793" s="9">
        <f t="shared" si="135"/>
        <v>-1</v>
      </c>
      <c r="AK793" s="7">
        <v>4.5090000000000003</v>
      </c>
      <c r="AO793" s="8"/>
      <c r="AQ793" s="31"/>
      <c r="AT793" s="31"/>
      <c r="AU793" s="21">
        <v>2000</v>
      </c>
      <c r="AV793" s="23">
        <f t="shared" si="128"/>
        <v>3.3010299956639813</v>
      </c>
      <c r="BB793" s="18"/>
      <c r="BD793" s="54"/>
      <c r="BF793" s="18"/>
      <c r="BH793" s="18"/>
      <c r="BJ793" s="18"/>
      <c r="BK793" s="18" t="s">
        <v>135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 s="18">
        <v>0</v>
      </c>
      <c r="BS793">
        <v>0</v>
      </c>
      <c r="BT793">
        <v>1</v>
      </c>
      <c r="BU793" s="18">
        <v>0</v>
      </c>
      <c r="BV793" t="s">
        <v>397</v>
      </c>
      <c r="BW793" t="s">
        <v>397</v>
      </c>
      <c r="CB793" s="18"/>
      <c r="CD793" s="18"/>
      <c r="CE793" s="18"/>
      <c r="CH793" s="18"/>
      <c r="CJ793" s="18"/>
      <c r="CU793" s="18"/>
      <c r="CV793" t="s">
        <v>397</v>
      </c>
      <c r="CW793" t="s">
        <v>397</v>
      </c>
      <c r="CX793" t="s">
        <v>397</v>
      </c>
      <c r="CY793" s="25" t="s">
        <v>397</v>
      </c>
    </row>
    <row r="794" spans="1:103" x14ac:dyDescent="0.25">
      <c r="A794">
        <v>796</v>
      </c>
      <c r="B794">
        <v>119</v>
      </c>
      <c r="C794" s="25" t="s">
        <v>3</v>
      </c>
      <c r="D794" s="12">
        <v>4.9000000000000004</v>
      </c>
      <c r="E794" s="14"/>
      <c r="F794" s="7" t="str">
        <f t="shared" si="129"/>
        <v>X</v>
      </c>
      <c r="G794" s="7">
        <f t="shared" si="130"/>
        <v>4.9000000000000004</v>
      </c>
      <c r="H794" s="16">
        <f t="shared" si="131"/>
        <v>4.9000000000000004</v>
      </c>
      <c r="I794" s="11" t="str">
        <f t="shared" si="132"/>
        <v>X</v>
      </c>
      <c r="J794" s="39" t="str">
        <f t="shared" si="133"/>
        <v>X</v>
      </c>
      <c r="K794" s="39" t="str">
        <f t="shared" si="126"/>
        <v>X</v>
      </c>
      <c r="L794" s="39" t="str">
        <f t="shared" si="127"/>
        <v>X</v>
      </c>
      <c r="M794" s="39" t="str">
        <f t="shared" si="134"/>
        <v>X</v>
      </c>
      <c r="N794" s="42">
        <v>0</v>
      </c>
      <c r="O794" s="8">
        <v>0</v>
      </c>
      <c r="P794" s="9">
        <v>0</v>
      </c>
      <c r="Q794" s="9">
        <v>0</v>
      </c>
      <c r="R794" s="8">
        <v>0</v>
      </c>
      <c r="S794" s="9">
        <v>0</v>
      </c>
      <c r="T794" s="9">
        <v>0</v>
      </c>
      <c r="U794" s="8">
        <v>1</v>
      </c>
      <c r="V794" s="9">
        <v>0</v>
      </c>
      <c r="W794" s="9">
        <v>0</v>
      </c>
      <c r="X794" s="9">
        <v>0</v>
      </c>
      <c r="Y794" s="8">
        <v>0</v>
      </c>
      <c r="Z794" s="9">
        <v>0</v>
      </c>
      <c r="AA794" s="8"/>
      <c r="AC794" s="8"/>
      <c r="AJ794" s="9">
        <f t="shared" si="135"/>
        <v>-1</v>
      </c>
      <c r="AK794" s="7">
        <v>4.5090000000000003</v>
      </c>
      <c r="AO794" s="8"/>
      <c r="AQ794" s="31"/>
      <c r="AT794" s="31"/>
      <c r="AU794" s="21">
        <v>2000</v>
      </c>
      <c r="AV794" s="23">
        <f t="shared" si="128"/>
        <v>3.3010299956639813</v>
      </c>
      <c r="BB794" s="18"/>
      <c r="BD794" s="54"/>
      <c r="BF794" s="18"/>
      <c r="BH794" s="18"/>
      <c r="BJ794" s="18"/>
      <c r="BK794" s="18" t="s">
        <v>135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 s="18">
        <v>0</v>
      </c>
      <c r="BS794">
        <v>0</v>
      </c>
      <c r="BT794">
        <v>1</v>
      </c>
      <c r="BU794" s="18">
        <v>0</v>
      </c>
      <c r="BV794" t="s">
        <v>397</v>
      </c>
      <c r="BW794" t="s">
        <v>397</v>
      </c>
      <c r="CB794" s="18"/>
      <c r="CD794" s="18"/>
      <c r="CE794" s="18"/>
      <c r="CH794" s="18"/>
      <c r="CJ794" s="18"/>
      <c r="CU794" s="18"/>
      <c r="CV794" t="s">
        <v>397</v>
      </c>
      <c r="CW794" t="s">
        <v>397</v>
      </c>
      <c r="CX794" t="s">
        <v>397</v>
      </c>
      <c r="CY794" s="25" t="s">
        <v>397</v>
      </c>
    </row>
    <row r="795" spans="1:103" x14ac:dyDescent="0.25">
      <c r="A795">
        <v>797</v>
      </c>
      <c r="B795">
        <v>119</v>
      </c>
      <c r="C795" s="25" t="s">
        <v>3</v>
      </c>
      <c r="D795" s="12">
        <v>5.5</v>
      </c>
      <c r="E795" s="14"/>
      <c r="F795" s="7" t="str">
        <f t="shared" si="129"/>
        <v>X</v>
      </c>
      <c r="G795" s="7">
        <f t="shared" si="130"/>
        <v>5.5</v>
      </c>
      <c r="H795" s="16">
        <f t="shared" si="131"/>
        <v>5.5</v>
      </c>
      <c r="I795" s="11" t="str">
        <f t="shared" si="132"/>
        <v>X</v>
      </c>
      <c r="J795" s="39" t="str">
        <f t="shared" si="133"/>
        <v>X</v>
      </c>
      <c r="K795" s="39" t="str">
        <f t="shared" si="126"/>
        <v>X</v>
      </c>
      <c r="L795" s="39" t="str">
        <f t="shared" si="127"/>
        <v>X</v>
      </c>
      <c r="M795" s="39" t="str">
        <f t="shared" si="134"/>
        <v>X</v>
      </c>
      <c r="N795" s="42">
        <v>0</v>
      </c>
      <c r="O795" s="8">
        <v>0</v>
      </c>
      <c r="P795" s="9">
        <v>0</v>
      </c>
      <c r="Q795" s="9">
        <v>0</v>
      </c>
      <c r="R795" s="8">
        <v>0</v>
      </c>
      <c r="S795" s="9">
        <v>0</v>
      </c>
      <c r="T795" s="9">
        <v>0</v>
      </c>
      <c r="U795" s="8">
        <v>0</v>
      </c>
      <c r="V795" s="9">
        <v>1</v>
      </c>
      <c r="W795" s="9">
        <v>0</v>
      </c>
      <c r="X795" s="9">
        <v>0</v>
      </c>
      <c r="Y795" s="8">
        <v>0</v>
      </c>
      <c r="Z795" s="9">
        <v>0</v>
      </c>
      <c r="AA795" s="8"/>
      <c r="AC795" s="8"/>
      <c r="AJ795" s="9">
        <f t="shared" si="135"/>
        <v>-1</v>
      </c>
      <c r="AK795" s="7">
        <v>4.5090000000000003</v>
      </c>
      <c r="AO795" s="8"/>
      <c r="AQ795" s="31"/>
      <c r="AT795" s="31"/>
      <c r="AU795" s="21">
        <v>2000</v>
      </c>
      <c r="AV795" s="23">
        <f t="shared" si="128"/>
        <v>3.3010299956639813</v>
      </c>
      <c r="BB795" s="18"/>
      <c r="BD795" s="54"/>
      <c r="BF795" s="18"/>
      <c r="BH795" s="18"/>
      <c r="BJ795" s="18"/>
      <c r="BK795" s="18" t="s">
        <v>135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 s="18">
        <v>0</v>
      </c>
      <c r="BS795">
        <v>0</v>
      </c>
      <c r="BT795">
        <v>1</v>
      </c>
      <c r="BU795" s="18">
        <v>0</v>
      </c>
      <c r="BV795" t="s">
        <v>397</v>
      </c>
      <c r="BW795" t="s">
        <v>397</v>
      </c>
      <c r="CB795" s="18"/>
      <c r="CD795" s="18"/>
      <c r="CE795" s="18"/>
      <c r="CH795" s="18"/>
      <c r="CJ795" s="18"/>
      <c r="CU795" s="18"/>
      <c r="CV795" t="s">
        <v>397</v>
      </c>
      <c r="CW795" t="s">
        <v>397</v>
      </c>
      <c r="CX795" t="s">
        <v>397</v>
      </c>
      <c r="CY795" s="25" t="s">
        <v>397</v>
      </c>
    </row>
    <row r="796" spans="1:103" x14ac:dyDescent="0.25">
      <c r="A796">
        <v>798</v>
      </c>
      <c r="B796">
        <v>119</v>
      </c>
      <c r="C796" s="25" t="s">
        <v>3</v>
      </c>
      <c r="D796" s="12">
        <v>0.7</v>
      </c>
      <c r="E796" s="14"/>
      <c r="F796" s="7" t="str">
        <f t="shared" si="129"/>
        <v>X</v>
      </c>
      <c r="G796" s="7">
        <f t="shared" si="130"/>
        <v>0.7</v>
      </c>
      <c r="H796" s="16">
        <f t="shared" si="131"/>
        <v>0.7</v>
      </c>
      <c r="I796" s="11" t="str">
        <f t="shared" si="132"/>
        <v>X</v>
      </c>
      <c r="J796" s="39" t="str">
        <f t="shared" si="133"/>
        <v>X</v>
      </c>
      <c r="K796" s="39" t="str">
        <f t="shared" si="126"/>
        <v>X</v>
      </c>
      <c r="L796" s="39" t="str">
        <f t="shared" si="127"/>
        <v>X</v>
      </c>
      <c r="M796" s="39" t="str">
        <f t="shared" si="134"/>
        <v>X</v>
      </c>
      <c r="N796" s="42">
        <v>1</v>
      </c>
      <c r="O796" s="8">
        <v>0</v>
      </c>
      <c r="P796" s="9">
        <v>0</v>
      </c>
      <c r="Q796" s="9">
        <v>0</v>
      </c>
      <c r="R796" s="8">
        <v>0</v>
      </c>
      <c r="S796" s="9">
        <v>0</v>
      </c>
      <c r="T796" s="9">
        <v>0</v>
      </c>
      <c r="U796" s="8">
        <v>0</v>
      </c>
      <c r="V796" s="9">
        <v>0</v>
      </c>
      <c r="W796" s="9">
        <v>0</v>
      </c>
      <c r="X796" s="9">
        <v>0</v>
      </c>
      <c r="Y796" s="8">
        <v>0</v>
      </c>
      <c r="Z796" s="9">
        <v>0</v>
      </c>
      <c r="AA796" s="8"/>
      <c r="AC796" s="8"/>
      <c r="AJ796" s="9">
        <f t="shared" si="135"/>
        <v>-1</v>
      </c>
      <c r="AK796" s="7">
        <v>6.194</v>
      </c>
      <c r="AO796" s="8"/>
      <c r="AQ796" s="31"/>
      <c r="AT796" s="31"/>
      <c r="AU796" s="21">
        <v>2006</v>
      </c>
      <c r="AV796" s="23">
        <f t="shared" si="128"/>
        <v>3.3023309286843991</v>
      </c>
      <c r="BB796" s="18"/>
      <c r="BD796" s="54"/>
      <c r="BF796" s="18"/>
      <c r="BH796" s="18"/>
      <c r="BJ796" s="18"/>
      <c r="BK796" s="18" t="s">
        <v>153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 s="18">
        <v>0</v>
      </c>
      <c r="BS796">
        <v>0</v>
      </c>
      <c r="BT796">
        <v>1</v>
      </c>
      <c r="BU796" s="18">
        <v>0</v>
      </c>
      <c r="BV796" t="s">
        <v>397</v>
      </c>
      <c r="BW796" t="s">
        <v>397</v>
      </c>
      <c r="CB796" s="18"/>
      <c r="CD796" s="18"/>
      <c r="CE796" s="18"/>
      <c r="CH796" s="18"/>
      <c r="CJ796" s="18"/>
      <c r="CU796" s="18"/>
      <c r="CV796" t="s">
        <v>397</v>
      </c>
      <c r="CW796" t="s">
        <v>397</v>
      </c>
      <c r="CX796" t="s">
        <v>397</v>
      </c>
      <c r="CY796" s="25" t="s">
        <v>397</v>
      </c>
    </row>
    <row r="797" spans="1:103" x14ac:dyDescent="0.25">
      <c r="A797">
        <v>799</v>
      </c>
      <c r="B797">
        <v>119</v>
      </c>
      <c r="C797" s="25" t="s">
        <v>3</v>
      </c>
      <c r="D797" s="12">
        <v>2.2000000000000002</v>
      </c>
      <c r="E797" s="14"/>
      <c r="F797" s="7" t="str">
        <f t="shared" si="129"/>
        <v>X</v>
      </c>
      <c r="G797" s="7">
        <f t="shared" si="130"/>
        <v>2.2000000000000002</v>
      </c>
      <c r="H797" s="16">
        <f t="shared" si="131"/>
        <v>2.2000000000000002</v>
      </c>
      <c r="I797" s="11" t="str">
        <f t="shared" si="132"/>
        <v>X</v>
      </c>
      <c r="J797" s="39" t="str">
        <f t="shared" si="133"/>
        <v>X</v>
      </c>
      <c r="K797" s="39" t="str">
        <f t="shared" si="126"/>
        <v>X</v>
      </c>
      <c r="L797" s="39" t="str">
        <f t="shared" si="127"/>
        <v>X</v>
      </c>
      <c r="M797" s="39" t="str">
        <f t="shared" si="134"/>
        <v>X</v>
      </c>
      <c r="N797" s="42">
        <v>0</v>
      </c>
      <c r="O797" s="8">
        <v>1</v>
      </c>
      <c r="P797" s="9">
        <v>0</v>
      </c>
      <c r="Q797" s="9">
        <v>0</v>
      </c>
      <c r="R797" s="8">
        <v>0</v>
      </c>
      <c r="S797" s="9">
        <v>0</v>
      </c>
      <c r="T797" s="9">
        <v>0</v>
      </c>
      <c r="U797" s="8">
        <v>0</v>
      </c>
      <c r="V797" s="9">
        <v>0</v>
      </c>
      <c r="W797" s="9">
        <v>0</v>
      </c>
      <c r="X797" s="9">
        <v>0</v>
      </c>
      <c r="Y797" s="8">
        <v>0</v>
      </c>
      <c r="Z797" s="9">
        <v>0</v>
      </c>
      <c r="AA797" s="8"/>
      <c r="AC797" s="8"/>
      <c r="AJ797" s="9">
        <f t="shared" si="135"/>
        <v>-1</v>
      </c>
      <c r="AK797" s="7">
        <v>6.194</v>
      </c>
      <c r="AO797" s="8"/>
      <c r="AQ797" s="31"/>
      <c r="AT797" s="31"/>
      <c r="AU797" s="21">
        <v>2006</v>
      </c>
      <c r="AV797" s="23">
        <f t="shared" si="128"/>
        <v>3.3023309286843991</v>
      </c>
      <c r="BB797" s="18"/>
      <c r="BD797" s="54"/>
      <c r="BF797" s="18"/>
      <c r="BH797" s="18"/>
      <c r="BJ797" s="18"/>
      <c r="BK797" s="18" t="s">
        <v>153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 s="18">
        <v>0</v>
      </c>
      <c r="BS797">
        <v>0</v>
      </c>
      <c r="BT797">
        <v>1</v>
      </c>
      <c r="BU797" s="18">
        <v>0</v>
      </c>
      <c r="BV797" t="s">
        <v>397</v>
      </c>
      <c r="BW797" t="s">
        <v>397</v>
      </c>
      <c r="CB797" s="18"/>
      <c r="CD797" s="18"/>
      <c r="CE797" s="18"/>
      <c r="CH797" s="18"/>
      <c r="CJ797" s="18"/>
      <c r="CU797" s="18"/>
      <c r="CV797" t="s">
        <v>397</v>
      </c>
      <c r="CW797" t="s">
        <v>397</v>
      </c>
      <c r="CX797" t="s">
        <v>397</v>
      </c>
      <c r="CY797" s="25" t="s">
        <v>397</v>
      </c>
    </row>
    <row r="798" spans="1:103" x14ac:dyDescent="0.25">
      <c r="A798">
        <v>800</v>
      </c>
      <c r="B798">
        <v>119</v>
      </c>
      <c r="C798" s="25" t="s">
        <v>3</v>
      </c>
      <c r="D798" s="12">
        <v>1.5</v>
      </c>
      <c r="E798" s="14"/>
      <c r="F798" s="7" t="str">
        <f t="shared" si="129"/>
        <v>X</v>
      </c>
      <c r="G798" s="7">
        <f t="shared" si="130"/>
        <v>1.5</v>
      </c>
      <c r="H798" s="16">
        <f t="shared" si="131"/>
        <v>1.5</v>
      </c>
      <c r="I798" s="11" t="str">
        <f t="shared" si="132"/>
        <v>X</v>
      </c>
      <c r="J798" s="39" t="str">
        <f t="shared" si="133"/>
        <v>X</v>
      </c>
      <c r="K798" s="39" t="str">
        <f t="shared" si="126"/>
        <v>X</v>
      </c>
      <c r="L798" s="39" t="str">
        <f t="shared" si="127"/>
        <v>X</v>
      </c>
      <c r="M798" s="39" t="str">
        <f t="shared" si="134"/>
        <v>X</v>
      </c>
      <c r="N798" s="42">
        <v>0</v>
      </c>
      <c r="O798" s="8">
        <v>0</v>
      </c>
      <c r="P798" s="9">
        <v>1</v>
      </c>
      <c r="Q798" s="9">
        <v>0</v>
      </c>
      <c r="R798" s="8">
        <v>0</v>
      </c>
      <c r="S798" s="9">
        <v>0</v>
      </c>
      <c r="T798" s="9">
        <v>0</v>
      </c>
      <c r="U798" s="8">
        <v>0</v>
      </c>
      <c r="V798" s="9">
        <v>0</v>
      </c>
      <c r="W798" s="9">
        <v>0</v>
      </c>
      <c r="X798" s="9">
        <v>0</v>
      </c>
      <c r="Y798" s="8">
        <v>0</v>
      </c>
      <c r="Z798" s="9">
        <v>0</v>
      </c>
      <c r="AA798" s="8"/>
      <c r="AC798" s="8"/>
      <c r="AJ798" s="9">
        <f t="shared" si="135"/>
        <v>-1</v>
      </c>
      <c r="AK798" s="7">
        <v>6.194</v>
      </c>
      <c r="AO798" s="8"/>
      <c r="AQ798" s="31"/>
      <c r="AT798" s="31"/>
      <c r="AU798" s="21">
        <v>2006</v>
      </c>
      <c r="AV798" s="23">
        <f t="shared" si="128"/>
        <v>3.3023309286843991</v>
      </c>
      <c r="BB798" s="18"/>
      <c r="BD798" s="54"/>
      <c r="BF798" s="18"/>
      <c r="BH798" s="18"/>
      <c r="BJ798" s="18"/>
      <c r="BK798" s="18" t="s">
        <v>153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 s="18">
        <v>0</v>
      </c>
      <c r="BS798">
        <v>0</v>
      </c>
      <c r="BT798">
        <v>1</v>
      </c>
      <c r="BU798" s="18">
        <v>0</v>
      </c>
      <c r="BV798" t="s">
        <v>397</v>
      </c>
      <c r="BW798" t="s">
        <v>397</v>
      </c>
      <c r="CB798" s="18"/>
      <c r="CD798" s="18"/>
      <c r="CE798" s="18"/>
      <c r="CH798" s="18"/>
      <c r="CJ798" s="18"/>
      <c r="CU798" s="18"/>
      <c r="CV798" t="s">
        <v>397</v>
      </c>
      <c r="CW798" t="s">
        <v>397</v>
      </c>
      <c r="CX798" t="s">
        <v>397</v>
      </c>
      <c r="CY798" s="25" t="s">
        <v>397</v>
      </c>
    </row>
    <row r="799" spans="1:103" x14ac:dyDescent="0.25">
      <c r="A799">
        <v>801</v>
      </c>
      <c r="B799">
        <v>119</v>
      </c>
      <c r="C799" s="25" t="s">
        <v>3</v>
      </c>
      <c r="D799" s="12">
        <v>0.9</v>
      </c>
      <c r="E799" s="14"/>
      <c r="F799" s="7" t="str">
        <f t="shared" si="129"/>
        <v>X</v>
      </c>
      <c r="G799" s="7">
        <f t="shared" si="130"/>
        <v>0.9</v>
      </c>
      <c r="H799" s="16">
        <f t="shared" si="131"/>
        <v>0.9</v>
      </c>
      <c r="I799" s="11" t="str">
        <f t="shared" si="132"/>
        <v>X</v>
      </c>
      <c r="J799" s="39" t="str">
        <f t="shared" si="133"/>
        <v>X</v>
      </c>
      <c r="K799" s="39" t="str">
        <f t="shared" si="126"/>
        <v>X</v>
      </c>
      <c r="L799" s="39" t="str">
        <f t="shared" si="127"/>
        <v>X</v>
      </c>
      <c r="M799" s="39" t="str">
        <f t="shared" si="134"/>
        <v>X</v>
      </c>
      <c r="N799" s="42">
        <v>0</v>
      </c>
      <c r="O799" s="8">
        <v>0</v>
      </c>
      <c r="P799" s="9">
        <v>0</v>
      </c>
      <c r="Q799" s="9">
        <v>1</v>
      </c>
      <c r="R799" s="8">
        <v>0</v>
      </c>
      <c r="S799" s="9">
        <v>0</v>
      </c>
      <c r="T799" s="9">
        <v>0</v>
      </c>
      <c r="U799" s="8">
        <v>0</v>
      </c>
      <c r="V799" s="9">
        <v>0</v>
      </c>
      <c r="W799" s="9">
        <v>0</v>
      </c>
      <c r="X799" s="9">
        <v>0</v>
      </c>
      <c r="Y799" s="8">
        <v>0</v>
      </c>
      <c r="Z799" s="9">
        <v>0</v>
      </c>
      <c r="AA799" s="8"/>
      <c r="AC799" s="8"/>
      <c r="AJ799" s="9">
        <f t="shared" si="135"/>
        <v>-1</v>
      </c>
      <c r="AK799" s="7">
        <v>6.194</v>
      </c>
      <c r="AO799" s="8"/>
      <c r="AQ799" s="31"/>
      <c r="AT799" s="31"/>
      <c r="AU799" s="21">
        <v>2006</v>
      </c>
      <c r="AV799" s="23">
        <f t="shared" si="128"/>
        <v>3.3023309286843991</v>
      </c>
      <c r="BB799" s="18"/>
      <c r="BD799" s="54"/>
      <c r="BF799" s="18"/>
      <c r="BH799" s="18"/>
      <c r="BJ799" s="18"/>
      <c r="BK799" s="18" t="s">
        <v>153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 s="18">
        <v>0</v>
      </c>
      <c r="BS799">
        <v>0</v>
      </c>
      <c r="BT799">
        <v>1</v>
      </c>
      <c r="BU799" s="18">
        <v>0</v>
      </c>
      <c r="BV799" t="s">
        <v>397</v>
      </c>
      <c r="BW799" t="s">
        <v>397</v>
      </c>
      <c r="CB799" s="18"/>
      <c r="CD799" s="18"/>
      <c r="CE799" s="18"/>
      <c r="CH799" s="18"/>
      <c r="CJ799" s="18"/>
      <c r="CU799" s="18"/>
      <c r="CV799" t="s">
        <v>397</v>
      </c>
      <c r="CW799" t="s">
        <v>397</v>
      </c>
      <c r="CX799" t="s">
        <v>397</v>
      </c>
      <c r="CY799" s="25" t="s">
        <v>397</v>
      </c>
    </row>
    <row r="800" spans="1:103" x14ac:dyDescent="0.25">
      <c r="A800">
        <v>802</v>
      </c>
      <c r="B800">
        <v>119</v>
      </c>
      <c r="C800" s="25" t="s">
        <v>3</v>
      </c>
      <c r="D800" s="12">
        <v>0.5</v>
      </c>
      <c r="E800" s="14"/>
      <c r="F800" s="7" t="str">
        <f t="shared" si="129"/>
        <v>X</v>
      </c>
      <c r="G800" s="7">
        <f t="shared" si="130"/>
        <v>0.5</v>
      </c>
      <c r="H800" s="16">
        <f t="shared" si="131"/>
        <v>0.5</v>
      </c>
      <c r="I800" s="11" t="str">
        <f t="shared" si="132"/>
        <v>X</v>
      </c>
      <c r="J800" s="39" t="str">
        <f t="shared" si="133"/>
        <v>X</v>
      </c>
      <c r="K800" s="39" t="str">
        <f t="shared" si="126"/>
        <v>X</v>
      </c>
      <c r="L800" s="39" t="str">
        <f t="shared" si="127"/>
        <v>X</v>
      </c>
      <c r="M800" s="39" t="str">
        <f t="shared" si="134"/>
        <v>X</v>
      </c>
      <c r="N800" s="42">
        <v>0</v>
      </c>
      <c r="O800" s="8">
        <v>0</v>
      </c>
      <c r="P800" s="9">
        <v>0</v>
      </c>
      <c r="Q800" s="9">
        <v>0</v>
      </c>
      <c r="R800" s="8">
        <v>0</v>
      </c>
      <c r="S800" s="9">
        <v>0</v>
      </c>
      <c r="T800" s="9">
        <v>0</v>
      </c>
      <c r="U800" s="8">
        <v>1</v>
      </c>
      <c r="V800" s="9">
        <v>0</v>
      </c>
      <c r="W800" s="9">
        <v>0</v>
      </c>
      <c r="X800" s="9">
        <v>0</v>
      </c>
      <c r="Y800" s="8">
        <v>0</v>
      </c>
      <c r="Z800" s="9">
        <v>0</v>
      </c>
      <c r="AA800" s="8"/>
      <c r="AC800" s="8"/>
      <c r="AJ800" s="9">
        <f t="shared" si="135"/>
        <v>-1</v>
      </c>
      <c r="AK800" s="7">
        <v>6.194</v>
      </c>
      <c r="AO800" s="8"/>
      <c r="AQ800" s="31"/>
      <c r="AT800" s="31"/>
      <c r="AU800" s="21">
        <v>2006</v>
      </c>
      <c r="AV800" s="23">
        <f t="shared" si="128"/>
        <v>3.3023309286843991</v>
      </c>
      <c r="BB800" s="18"/>
      <c r="BD800" s="54"/>
      <c r="BF800" s="18"/>
      <c r="BH800" s="18"/>
      <c r="BJ800" s="18"/>
      <c r="BK800" s="18" t="s">
        <v>153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 s="18">
        <v>0</v>
      </c>
      <c r="BS800">
        <v>0</v>
      </c>
      <c r="BT800">
        <v>1</v>
      </c>
      <c r="BU800" s="18">
        <v>0</v>
      </c>
      <c r="BV800" t="s">
        <v>397</v>
      </c>
      <c r="BW800" t="s">
        <v>397</v>
      </c>
      <c r="CB800" s="18"/>
      <c r="CD800" s="18"/>
      <c r="CE800" s="18"/>
      <c r="CH800" s="18"/>
      <c r="CJ800" s="18"/>
      <c r="CU800" s="18"/>
      <c r="CV800" t="s">
        <v>397</v>
      </c>
      <c r="CW800" t="s">
        <v>397</v>
      </c>
      <c r="CX800" t="s">
        <v>397</v>
      </c>
      <c r="CY800" s="25" t="s">
        <v>397</v>
      </c>
    </row>
    <row r="801" spans="1:103" x14ac:dyDescent="0.25">
      <c r="A801">
        <v>803</v>
      </c>
      <c r="B801">
        <v>119</v>
      </c>
      <c r="C801" s="25" t="s">
        <v>3</v>
      </c>
      <c r="D801" s="12">
        <v>3</v>
      </c>
      <c r="E801" s="14"/>
      <c r="F801" s="7" t="str">
        <f t="shared" si="129"/>
        <v>X</v>
      </c>
      <c r="G801" s="7">
        <f t="shared" si="130"/>
        <v>3</v>
      </c>
      <c r="H801" s="16">
        <f t="shared" si="131"/>
        <v>3</v>
      </c>
      <c r="I801" s="11" t="str">
        <f t="shared" si="132"/>
        <v>X</v>
      </c>
      <c r="J801" s="39" t="str">
        <f t="shared" si="133"/>
        <v>X</v>
      </c>
      <c r="K801" s="39" t="str">
        <f t="shared" si="126"/>
        <v>X</v>
      </c>
      <c r="L801" s="39" t="str">
        <f t="shared" si="127"/>
        <v>X</v>
      </c>
      <c r="M801" s="39" t="str">
        <f t="shared" si="134"/>
        <v>X</v>
      </c>
      <c r="N801" s="42">
        <v>0</v>
      </c>
      <c r="O801" s="8">
        <v>0</v>
      </c>
      <c r="P801" s="9">
        <v>0</v>
      </c>
      <c r="Q801" s="9">
        <v>0</v>
      </c>
      <c r="R801" s="8">
        <v>0</v>
      </c>
      <c r="S801" s="9">
        <v>0</v>
      </c>
      <c r="T801" s="9">
        <v>0</v>
      </c>
      <c r="U801" s="8">
        <v>0</v>
      </c>
      <c r="V801" s="9">
        <v>1</v>
      </c>
      <c r="W801" s="9">
        <v>0</v>
      </c>
      <c r="X801" s="9">
        <v>0</v>
      </c>
      <c r="Y801" s="8">
        <v>0</v>
      </c>
      <c r="Z801" s="9">
        <v>0</v>
      </c>
      <c r="AA801" s="8"/>
      <c r="AC801" s="8"/>
      <c r="AJ801" s="9">
        <f t="shared" si="135"/>
        <v>-1</v>
      </c>
      <c r="AK801" s="7">
        <v>6.194</v>
      </c>
      <c r="AO801" s="8"/>
      <c r="AQ801" s="31"/>
      <c r="AT801" s="31"/>
      <c r="AU801" s="21">
        <v>2006</v>
      </c>
      <c r="AV801" s="23">
        <f t="shared" si="128"/>
        <v>3.3023309286843991</v>
      </c>
      <c r="BB801" s="18"/>
      <c r="BD801" s="54"/>
      <c r="BF801" s="18"/>
      <c r="BH801" s="18"/>
      <c r="BJ801" s="18"/>
      <c r="BK801" s="18" t="s">
        <v>153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 s="18">
        <v>0</v>
      </c>
      <c r="BS801">
        <v>0</v>
      </c>
      <c r="BT801">
        <v>1</v>
      </c>
      <c r="BU801" s="18">
        <v>0</v>
      </c>
      <c r="BV801" t="s">
        <v>397</v>
      </c>
      <c r="BW801" t="s">
        <v>397</v>
      </c>
      <c r="CB801" s="18"/>
      <c r="CD801" s="18"/>
      <c r="CE801" s="18"/>
      <c r="CH801" s="18"/>
      <c r="CJ801" s="18"/>
      <c r="CU801" s="18"/>
      <c r="CV801" t="s">
        <v>397</v>
      </c>
      <c r="CW801" t="s">
        <v>397</v>
      </c>
      <c r="CX801" t="s">
        <v>397</v>
      </c>
      <c r="CY801" s="25" t="s">
        <v>397</v>
      </c>
    </row>
    <row r="802" spans="1:103" x14ac:dyDescent="0.25">
      <c r="A802">
        <v>804</v>
      </c>
      <c r="B802">
        <v>119</v>
      </c>
      <c r="C802" s="25" t="s">
        <v>3</v>
      </c>
      <c r="D802" s="12">
        <v>4</v>
      </c>
      <c r="E802" s="14"/>
      <c r="F802" s="7" t="str">
        <f t="shared" si="129"/>
        <v>X</v>
      </c>
      <c r="G802" s="7">
        <f t="shared" si="130"/>
        <v>4</v>
      </c>
      <c r="H802" s="16">
        <f t="shared" si="131"/>
        <v>4</v>
      </c>
      <c r="I802" s="11" t="str">
        <f t="shared" si="132"/>
        <v>X</v>
      </c>
      <c r="J802" s="39" t="str">
        <f t="shared" si="133"/>
        <v>X</v>
      </c>
      <c r="K802" s="39" t="str">
        <f t="shared" si="126"/>
        <v>X</v>
      </c>
      <c r="L802" s="39" t="str">
        <f t="shared" si="127"/>
        <v>X</v>
      </c>
      <c r="M802" s="39" t="str">
        <f t="shared" si="134"/>
        <v>X</v>
      </c>
      <c r="N802" s="42">
        <v>1</v>
      </c>
      <c r="O802" s="8">
        <v>0</v>
      </c>
      <c r="P802" s="9">
        <v>0</v>
      </c>
      <c r="Q802" s="9">
        <v>0</v>
      </c>
      <c r="R802" s="8">
        <v>0</v>
      </c>
      <c r="S802" s="9">
        <v>0</v>
      </c>
      <c r="T802" s="9">
        <v>0</v>
      </c>
      <c r="U802" s="8">
        <v>0</v>
      </c>
      <c r="V802" s="9">
        <v>0</v>
      </c>
      <c r="W802" s="9">
        <v>0</v>
      </c>
      <c r="X802" s="9">
        <v>0</v>
      </c>
      <c r="Y802" s="8">
        <v>0</v>
      </c>
      <c r="Z802" s="9">
        <v>0</v>
      </c>
      <c r="AA802" s="8"/>
      <c r="AC802" s="8"/>
      <c r="AJ802" s="9">
        <f t="shared" si="135"/>
        <v>-1</v>
      </c>
      <c r="AK802" s="7">
        <v>9.99925</v>
      </c>
      <c r="AO802" s="8"/>
      <c r="AQ802" s="31"/>
      <c r="AT802" s="31"/>
      <c r="AU802" s="21">
        <v>1996</v>
      </c>
      <c r="AV802" s="23">
        <f t="shared" si="128"/>
        <v>3.3001605369513523</v>
      </c>
      <c r="BB802" s="18"/>
      <c r="BD802" s="54"/>
      <c r="BF802" s="18"/>
      <c r="BH802" s="18"/>
      <c r="BJ802" s="18"/>
      <c r="BK802" s="18" t="s">
        <v>173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 s="18">
        <v>0</v>
      </c>
      <c r="BS802">
        <v>0</v>
      </c>
      <c r="BT802">
        <v>1</v>
      </c>
      <c r="BU802" s="18">
        <v>0</v>
      </c>
      <c r="BV802" t="s">
        <v>397</v>
      </c>
      <c r="BW802" t="s">
        <v>397</v>
      </c>
      <c r="CB802" s="18"/>
      <c r="CD802" s="18"/>
      <c r="CE802" s="18"/>
      <c r="CH802" s="18"/>
      <c r="CJ802" s="18"/>
      <c r="CU802" s="18"/>
      <c r="CV802" t="s">
        <v>397</v>
      </c>
      <c r="CW802" t="s">
        <v>397</v>
      </c>
      <c r="CX802" t="s">
        <v>397</v>
      </c>
      <c r="CY802" s="25" t="s">
        <v>397</v>
      </c>
    </row>
    <row r="803" spans="1:103" x14ac:dyDescent="0.25">
      <c r="A803">
        <v>805</v>
      </c>
      <c r="B803">
        <v>119</v>
      </c>
      <c r="C803" s="25" t="s">
        <v>3</v>
      </c>
      <c r="D803" s="12">
        <v>-3.9</v>
      </c>
      <c r="E803" s="14"/>
      <c r="F803" s="7" t="str">
        <f t="shared" si="129"/>
        <v>X</v>
      </c>
      <c r="G803" s="7">
        <f t="shared" si="130"/>
        <v>-3.9</v>
      </c>
      <c r="H803" s="16">
        <f t="shared" si="131"/>
        <v>-3.9</v>
      </c>
      <c r="I803" s="11" t="str">
        <f t="shared" si="132"/>
        <v>X</v>
      </c>
      <c r="J803" s="39" t="str">
        <f t="shared" si="133"/>
        <v>X</v>
      </c>
      <c r="K803" s="39" t="str">
        <f t="shared" si="126"/>
        <v>X</v>
      </c>
      <c r="L803" s="39" t="str">
        <f t="shared" si="127"/>
        <v>X</v>
      </c>
      <c r="M803" s="39" t="str">
        <f t="shared" si="134"/>
        <v>X</v>
      </c>
      <c r="N803" s="42">
        <v>0</v>
      </c>
      <c r="O803" s="8">
        <v>1</v>
      </c>
      <c r="P803" s="9">
        <v>0</v>
      </c>
      <c r="Q803" s="9">
        <v>0</v>
      </c>
      <c r="R803" s="8">
        <v>0</v>
      </c>
      <c r="S803" s="9">
        <v>0</v>
      </c>
      <c r="T803" s="9">
        <v>0</v>
      </c>
      <c r="U803" s="8">
        <v>0</v>
      </c>
      <c r="V803" s="9">
        <v>0</v>
      </c>
      <c r="W803" s="9">
        <v>0</v>
      </c>
      <c r="X803" s="9">
        <v>0</v>
      </c>
      <c r="Y803" s="8">
        <v>0</v>
      </c>
      <c r="Z803" s="9">
        <v>0</v>
      </c>
      <c r="AA803" s="8"/>
      <c r="AC803" s="8"/>
      <c r="AJ803" s="9">
        <f t="shared" si="135"/>
        <v>-1</v>
      </c>
      <c r="AK803" s="7">
        <v>9.99925</v>
      </c>
      <c r="AO803" s="8"/>
      <c r="AQ803" s="31"/>
      <c r="AT803" s="31"/>
      <c r="AU803" s="21">
        <v>1996</v>
      </c>
      <c r="AV803" s="23">
        <f t="shared" si="128"/>
        <v>3.3001605369513523</v>
      </c>
      <c r="BB803" s="18"/>
      <c r="BD803" s="54"/>
      <c r="BF803" s="18"/>
      <c r="BH803" s="18"/>
      <c r="BJ803" s="18"/>
      <c r="BK803" s="18" t="s">
        <v>173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0</v>
      </c>
      <c r="BR803" s="18">
        <v>0</v>
      </c>
      <c r="BS803">
        <v>0</v>
      </c>
      <c r="BT803">
        <v>1</v>
      </c>
      <c r="BU803" s="18">
        <v>0</v>
      </c>
      <c r="BV803" t="s">
        <v>397</v>
      </c>
      <c r="BW803" t="s">
        <v>397</v>
      </c>
      <c r="CB803" s="18"/>
      <c r="CD803" s="18"/>
      <c r="CE803" s="18"/>
      <c r="CH803" s="18"/>
      <c r="CJ803" s="18"/>
      <c r="CU803" s="18"/>
      <c r="CV803" t="s">
        <v>397</v>
      </c>
      <c r="CW803" t="s">
        <v>397</v>
      </c>
      <c r="CX803" t="s">
        <v>397</v>
      </c>
      <c r="CY803" s="25" t="s">
        <v>397</v>
      </c>
    </row>
    <row r="804" spans="1:103" x14ac:dyDescent="0.25">
      <c r="A804">
        <v>806</v>
      </c>
      <c r="B804">
        <v>119</v>
      </c>
      <c r="C804" s="25" t="s">
        <v>3</v>
      </c>
      <c r="D804" s="12">
        <v>1.1000000000000001</v>
      </c>
      <c r="E804" s="14"/>
      <c r="F804" s="7" t="str">
        <f t="shared" si="129"/>
        <v>X</v>
      </c>
      <c r="G804" s="7">
        <f t="shared" si="130"/>
        <v>1.1000000000000001</v>
      </c>
      <c r="H804" s="16">
        <f t="shared" si="131"/>
        <v>1.1000000000000001</v>
      </c>
      <c r="I804" s="11" t="str">
        <f t="shared" si="132"/>
        <v>X</v>
      </c>
      <c r="J804" s="39" t="str">
        <f t="shared" si="133"/>
        <v>X</v>
      </c>
      <c r="K804" s="39" t="str">
        <f t="shared" ref="K804:K867" si="136">IFERROR(1/J804, "X")</f>
        <v>X</v>
      </c>
      <c r="L804" s="39" t="str">
        <f t="shared" ref="L804:L867" si="137">IFERROR(I804-J804, "X")</f>
        <v>X</v>
      </c>
      <c r="M804" s="39" t="str">
        <f t="shared" si="134"/>
        <v>X</v>
      </c>
      <c r="N804" s="42">
        <v>0</v>
      </c>
      <c r="O804" s="8">
        <v>0</v>
      </c>
      <c r="P804" s="9">
        <v>1</v>
      </c>
      <c r="Q804" s="9">
        <v>0</v>
      </c>
      <c r="R804" s="8">
        <v>0</v>
      </c>
      <c r="S804" s="9">
        <v>0</v>
      </c>
      <c r="T804" s="9">
        <v>0</v>
      </c>
      <c r="U804" s="8">
        <v>0</v>
      </c>
      <c r="V804" s="9">
        <v>0</v>
      </c>
      <c r="W804" s="9">
        <v>0</v>
      </c>
      <c r="X804" s="9">
        <v>0</v>
      </c>
      <c r="Y804" s="8">
        <v>0</v>
      </c>
      <c r="Z804" s="9">
        <v>0</v>
      </c>
      <c r="AA804" s="8"/>
      <c r="AC804" s="8"/>
      <c r="AJ804" s="9">
        <f t="shared" si="135"/>
        <v>-1</v>
      </c>
      <c r="AK804" s="7">
        <v>9.99925</v>
      </c>
      <c r="AO804" s="8"/>
      <c r="AQ804" s="31"/>
      <c r="AT804" s="31"/>
      <c r="AU804" s="21">
        <v>1996</v>
      </c>
      <c r="AV804" s="23">
        <f t="shared" ref="AV804:AV867" si="138">LOG(AU804)</f>
        <v>3.3001605369513523</v>
      </c>
      <c r="BB804" s="18"/>
      <c r="BD804" s="54"/>
      <c r="BF804" s="18"/>
      <c r="BH804" s="18"/>
      <c r="BJ804" s="18"/>
      <c r="BK804" s="18" t="s">
        <v>173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 s="18">
        <v>0</v>
      </c>
      <c r="BS804">
        <v>0</v>
      </c>
      <c r="BT804">
        <v>1</v>
      </c>
      <c r="BU804" s="18">
        <v>0</v>
      </c>
      <c r="BV804" t="s">
        <v>397</v>
      </c>
      <c r="BW804" t="s">
        <v>397</v>
      </c>
      <c r="CB804" s="18"/>
      <c r="CD804" s="18"/>
      <c r="CE804" s="18"/>
      <c r="CH804" s="18"/>
      <c r="CJ804" s="18"/>
      <c r="CU804" s="18"/>
      <c r="CV804" t="s">
        <v>397</v>
      </c>
      <c r="CW804" t="s">
        <v>397</v>
      </c>
      <c r="CX804" t="s">
        <v>397</v>
      </c>
      <c r="CY804" s="25" t="s">
        <v>397</v>
      </c>
    </row>
    <row r="805" spans="1:103" x14ac:dyDescent="0.25">
      <c r="A805">
        <v>807</v>
      </c>
      <c r="B805">
        <v>119</v>
      </c>
      <c r="C805" s="25" t="s">
        <v>3</v>
      </c>
      <c r="D805" s="12">
        <v>2.8</v>
      </c>
      <c r="E805" s="14"/>
      <c r="F805" s="7" t="str">
        <f t="shared" si="129"/>
        <v>X</v>
      </c>
      <c r="G805" s="7">
        <f t="shared" si="130"/>
        <v>2.8</v>
      </c>
      <c r="H805" s="16">
        <f t="shared" si="131"/>
        <v>2.8</v>
      </c>
      <c r="I805" s="11" t="str">
        <f t="shared" si="132"/>
        <v>X</v>
      </c>
      <c r="J805" s="39" t="str">
        <f t="shared" si="133"/>
        <v>X</v>
      </c>
      <c r="K805" s="39" t="str">
        <f t="shared" si="136"/>
        <v>X</v>
      </c>
      <c r="L805" s="39" t="str">
        <f t="shared" si="137"/>
        <v>X</v>
      </c>
      <c r="M805" s="39" t="str">
        <f t="shared" si="134"/>
        <v>X</v>
      </c>
      <c r="N805" s="42">
        <v>0</v>
      </c>
      <c r="O805" s="8">
        <v>0</v>
      </c>
      <c r="P805" s="9">
        <v>0</v>
      </c>
      <c r="Q805" s="9">
        <v>1</v>
      </c>
      <c r="R805" s="8">
        <v>0</v>
      </c>
      <c r="S805" s="9">
        <v>0</v>
      </c>
      <c r="T805" s="9">
        <v>0</v>
      </c>
      <c r="U805" s="8">
        <v>0</v>
      </c>
      <c r="V805" s="9">
        <v>0</v>
      </c>
      <c r="W805" s="9">
        <v>0</v>
      </c>
      <c r="X805" s="9">
        <v>0</v>
      </c>
      <c r="Y805" s="8">
        <v>0</v>
      </c>
      <c r="Z805" s="9">
        <v>0</v>
      </c>
      <c r="AA805" s="8"/>
      <c r="AC805" s="8"/>
      <c r="AJ805" s="9">
        <f t="shared" si="135"/>
        <v>-1</v>
      </c>
      <c r="AK805" s="7">
        <v>9.99925</v>
      </c>
      <c r="AO805" s="8"/>
      <c r="AQ805" s="31"/>
      <c r="AT805" s="31"/>
      <c r="AU805" s="21">
        <v>1996</v>
      </c>
      <c r="AV805" s="23">
        <f t="shared" si="138"/>
        <v>3.3001605369513523</v>
      </c>
      <c r="BB805" s="18"/>
      <c r="BD805" s="54"/>
      <c r="BF805" s="18"/>
      <c r="BH805" s="18"/>
      <c r="BJ805" s="18"/>
      <c r="BK805" s="18" t="s">
        <v>173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 s="18">
        <v>0</v>
      </c>
      <c r="BS805">
        <v>0</v>
      </c>
      <c r="BT805">
        <v>1</v>
      </c>
      <c r="BU805" s="18">
        <v>0</v>
      </c>
      <c r="BV805" t="s">
        <v>397</v>
      </c>
      <c r="BW805" t="s">
        <v>397</v>
      </c>
      <c r="CB805" s="18"/>
      <c r="CD805" s="18"/>
      <c r="CE805" s="18"/>
      <c r="CH805" s="18"/>
      <c r="CJ805" s="18"/>
      <c r="CU805" s="18"/>
      <c r="CV805" t="s">
        <v>397</v>
      </c>
      <c r="CW805" t="s">
        <v>397</v>
      </c>
      <c r="CX805" t="s">
        <v>397</v>
      </c>
      <c r="CY805" s="25" t="s">
        <v>397</v>
      </c>
    </row>
    <row r="806" spans="1:103" x14ac:dyDescent="0.25">
      <c r="A806">
        <v>808</v>
      </c>
      <c r="B806">
        <v>119</v>
      </c>
      <c r="C806" s="25" t="s">
        <v>3</v>
      </c>
      <c r="D806" s="12">
        <v>4.3</v>
      </c>
      <c r="E806" s="14"/>
      <c r="F806" s="7" t="str">
        <f t="shared" si="129"/>
        <v>X</v>
      </c>
      <c r="G806" s="7">
        <f t="shared" si="130"/>
        <v>4.3</v>
      </c>
      <c r="H806" s="16">
        <f t="shared" si="131"/>
        <v>4.3</v>
      </c>
      <c r="I806" s="11" t="str">
        <f t="shared" si="132"/>
        <v>X</v>
      </c>
      <c r="J806" s="39" t="str">
        <f t="shared" si="133"/>
        <v>X</v>
      </c>
      <c r="K806" s="39" t="str">
        <f t="shared" si="136"/>
        <v>X</v>
      </c>
      <c r="L806" s="39" t="str">
        <f t="shared" si="137"/>
        <v>X</v>
      </c>
      <c r="M806" s="39" t="str">
        <f t="shared" si="134"/>
        <v>X</v>
      </c>
      <c r="N806" s="42">
        <v>0</v>
      </c>
      <c r="O806" s="8">
        <v>0</v>
      </c>
      <c r="P806" s="9">
        <v>0</v>
      </c>
      <c r="Q806" s="9">
        <v>0</v>
      </c>
      <c r="R806" s="8">
        <v>0</v>
      </c>
      <c r="S806" s="9">
        <v>0</v>
      </c>
      <c r="T806" s="9">
        <v>0</v>
      </c>
      <c r="U806" s="8">
        <v>1</v>
      </c>
      <c r="V806" s="9">
        <v>0</v>
      </c>
      <c r="W806" s="9">
        <v>0</v>
      </c>
      <c r="X806" s="9">
        <v>0</v>
      </c>
      <c r="Y806" s="8">
        <v>0</v>
      </c>
      <c r="Z806" s="9">
        <v>0</v>
      </c>
      <c r="AA806" s="8"/>
      <c r="AC806" s="8"/>
      <c r="AJ806" s="9">
        <f t="shared" si="135"/>
        <v>-1</v>
      </c>
      <c r="AK806" s="7">
        <v>9.99925</v>
      </c>
      <c r="AO806" s="8"/>
      <c r="AQ806" s="31"/>
      <c r="AT806" s="31"/>
      <c r="AU806" s="21">
        <v>1996</v>
      </c>
      <c r="AV806" s="23">
        <f t="shared" si="138"/>
        <v>3.3001605369513523</v>
      </c>
      <c r="BB806" s="18"/>
      <c r="BD806" s="54"/>
      <c r="BF806" s="18"/>
      <c r="BH806" s="18"/>
      <c r="BJ806" s="18"/>
      <c r="BK806" s="18" t="s">
        <v>173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 s="18">
        <v>0</v>
      </c>
      <c r="BS806">
        <v>0</v>
      </c>
      <c r="BT806">
        <v>1</v>
      </c>
      <c r="BU806" s="18">
        <v>0</v>
      </c>
      <c r="BV806" t="s">
        <v>397</v>
      </c>
      <c r="BW806" t="s">
        <v>397</v>
      </c>
      <c r="CB806" s="18"/>
      <c r="CD806" s="18"/>
      <c r="CE806" s="18"/>
      <c r="CH806" s="18"/>
      <c r="CJ806" s="18"/>
      <c r="CU806" s="18"/>
      <c r="CV806" t="s">
        <v>397</v>
      </c>
      <c r="CW806" t="s">
        <v>397</v>
      </c>
      <c r="CX806" t="s">
        <v>397</v>
      </c>
      <c r="CY806" s="25" t="s">
        <v>397</v>
      </c>
    </row>
    <row r="807" spans="1:103" x14ac:dyDescent="0.25">
      <c r="A807">
        <v>809</v>
      </c>
      <c r="B807">
        <v>119</v>
      </c>
      <c r="C807" s="25" t="s">
        <v>3</v>
      </c>
      <c r="D807" s="12">
        <v>3.9</v>
      </c>
      <c r="E807" s="14"/>
      <c r="F807" s="7" t="str">
        <f t="shared" si="129"/>
        <v>X</v>
      </c>
      <c r="G807" s="7">
        <f t="shared" si="130"/>
        <v>3.9</v>
      </c>
      <c r="H807" s="16">
        <f t="shared" si="131"/>
        <v>3.9</v>
      </c>
      <c r="I807" s="11" t="str">
        <f t="shared" si="132"/>
        <v>X</v>
      </c>
      <c r="J807" s="39" t="str">
        <f t="shared" si="133"/>
        <v>X</v>
      </c>
      <c r="K807" s="39" t="str">
        <f t="shared" si="136"/>
        <v>X</v>
      </c>
      <c r="L807" s="39" t="str">
        <f t="shared" si="137"/>
        <v>X</v>
      </c>
      <c r="M807" s="39" t="str">
        <f t="shared" si="134"/>
        <v>X</v>
      </c>
      <c r="N807" s="42">
        <v>0</v>
      </c>
      <c r="O807" s="8">
        <v>0</v>
      </c>
      <c r="P807" s="9">
        <v>0</v>
      </c>
      <c r="Q807" s="9">
        <v>0</v>
      </c>
      <c r="R807" s="8">
        <v>0</v>
      </c>
      <c r="S807" s="9">
        <v>0</v>
      </c>
      <c r="T807" s="9">
        <v>0</v>
      </c>
      <c r="U807" s="8">
        <v>0</v>
      </c>
      <c r="V807" s="9">
        <v>1</v>
      </c>
      <c r="W807" s="9">
        <v>0</v>
      </c>
      <c r="X807" s="9">
        <v>0</v>
      </c>
      <c r="Y807" s="8">
        <v>0</v>
      </c>
      <c r="Z807" s="9">
        <v>0</v>
      </c>
      <c r="AA807" s="8"/>
      <c r="AC807" s="8"/>
      <c r="AJ807" s="9">
        <f t="shared" si="135"/>
        <v>-1</v>
      </c>
      <c r="AK807" s="7">
        <v>9.99925</v>
      </c>
      <c r="AO807" s="8"/>
      <c r="AQ807" s="31"/>
      <c r="AT807" s="31"/>
      <c r="AU807" s="21">
        <v>1996</v>
      </c>
      <c r="AV807" s="23">
        <f t="shared" si="138"/>
        <v>3.3001605369513523</v>
      </c>
      <c r="BB807" s="18"/>
      <c r="BD807" s="54"/>
      <c r="BF807" s="18"/>
      <c r="BH807" s="18"/>
      <c r="BJ807" s="18"/>
      <c r="BK807" s="18" t="s">
        <v>173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 s="18">
        <v>0</v>
      </c>
      <c r="BS807">
        <v>0</v>
      </c>
      <c r="BT807">
        <v>1</v>
      </c>
      <c r="BU807" s="18">
        <v>0</v>
      </c>
      <c r="BV807" t="s">
        <v>397</v>
      </c>
      <c r="BW807" t="s">
        <v>397</v>
      </c>
      <c r="CB807" s="18"/>
      <c r="CD807" s="18"/>
      <c r="CE807" s="18"/>
      <c r="CH807" s="18"/>
      <c r="CJ807" s="18"/>
      <c r="CU807" s="18"/>
      <c r="CV807" t="s">
        <v>397</v>
      </c>
      <c r="CW807" t="s">
        <v>397</v>
      </c>
      <c r="CX807" t="s">
        <v>397</v>
      </c>
      <c r="CY807" s="25" t="s">
        <v>397</v>
      </c>
    </row>
    <row r="808" spans="1:103" x14ac:dyDescent="0.25">
      <c r="A808">
        <v>810</v>
      </c>
      <c r="B808">
        <v>119</v>
      </c>
      <c r="C808" s="25" t="s">
        <v>3</v>
      </c>
      <c r="D808" s="12">
        <v>12.1</v>
      </c>
      <c r="E808" s="14"/>
      <c r="F808" s="7" t="str">
        <f t="shared" si="129"/>
        <v>X</v>
      </c>
      <c r="G808" s="7">
        <f t="shared" si="130"/>
        <v>12.1</v>
      </c>
      <c r="H808" s="16">
        <f t="shared" si="131"/>
        <v>12.1</v>
      </c>
      <c r="I808" s="11" t="str">
        <f t="shared" si="132"/>
        <v>X</v>
      </c>
      <c r="J808" s="39" t="str">
        <f t="shared" si="133"/>
        <v>X</v>
      </c>
      <c r="K808" s="39" t="str">
        <f t="shared" si="136"/>
        <v>X</v>
      </c>
      <c r="L808" s="39" t="str">
        <f t="shared" si="137"/>
        <v>X</v>
      </c>
      <c r="M808" s="39" t="str">
        <f t="shared" si="134"/>
        <v>X</v>
      </c>
      <c r="N808" s="42">
        <v>1</v>
      </c>
      <c r="O808" s="8">
        <v>0</v>
      </c>
      <c r="P808" s="9">
        <v>0</v>
      </c>
      <c r="Q808" s="9">
        <v>0</v>
      </c>
      <c r="R808" s="8">
        <v>0</v>
      </c>
      <c r="S808" s="9">
        <v>0</v>
      </c>
      <c r="T808" s="9">
        <v>0</v>
      </c>
      <c r="U808" s="8">
        <v>0</v>
      </c>
      <c r="V808" s="9">
        <v>0</v>
      </c>
      <c r="W808" s="9">
        <v>0</v>
      </c>
      <c r="X808" s="9">
        <v>0</v>
      </c>
      <c r="Y808" s="8">
        <v>0</v>
      </c>
      <c r="Z808" s="9">
        <v>0</v>
      </c>
      <c r="AA808" s="8"/>
      <c r="AC808" s="8"/>
      <c r="AJ808" s="9">
        <f t="shared" si="135"/>
        <v>-1</v>
      </c>
      <c r="AK808" s="7">
        <v>5.266</v>
      </c>
      <c r="AO808" s="8"/>
      <c r="AQ808" s="31"/>
      <c r="AT808" s="31"/>
      <c r="AU808" s="21">
        <v>2010</v>
      </c>
      <c r="AV808" s="23">
        <f t="shared" si="138"/>
        <v>3.3031960574204891</v>
      </c>
      <c r="BB808" s="18"/>
      <c r="BD808" s="54"/>
      <c r="BF808" s="18"/>
      <c r="BH808" s="18"/>
      <c r="BJ808" s="18"/>
      <c r="BK808" s="18" t="s">
        <v>178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 s="18">
        <v>1</v>
      </c>
      <c r="BS808">
        <v>0</v>
      </c>
      <c r="BT808">
        <v>0</v>
      </c>
      <c r="BU808" s="18">
        <v>1</v>
      </c>
      <c r="BV808" t="s">
        <v>397</v>
      </c>
      <c r="BW808" t="s">
        <v>397</v>
      </c>
      <c r="CB808" s="18"/>
      <c r="CD808" s="18"/>
      <c r="CE808" s="18"/>
      <c r="CH808" s="18"/>
      <c r="CJ808" s="18"/>
      <c r="CU808" s="18"/>
      <c r="CV808" t="s">
        <v>397</v>
      </c>
      <c r="CW808" t="s">
        <v>397</v>
      </c>
      <c r="CX808" t="s">
        <v>397</v>
      </c>
      <c r="CY808" s="25" t="s">
        <v>397</v>
      </c>
    </row>
    <row r="809" spans="1:103" x14ac:dyDescent="0.25">
      <c r="A809">
        <v>811</v>
      </c>
      <c r="B809">
        <v>119</v>
      </c>
      <c r="C809" s="25" t="s">
        <v>3</v>
      </c>
      <c r="D809" s="12">
        <v>9.8000000000000007</v>
      </c>
      <c r="E809" s="14"/>
      <c r="F809" s="7" t="str">
        <f t="shared" si="129"/>
        <v>X</v>
      </c>
      <c r="G809" s="7">
        <f t="shared" si="130"/>
        <v>9.8000000000000007</v>
      </c>
      <c r="H809" s="16">
        <f t="shared" si="131"/>
        <v>9.8000000000000007</v>
      </c>
      <c r="I809" s="11" t="str">
        <f t="shared" si="132"/>
        <v>X</v>
      </c>
      <c r="J809" s="39" t="str">
        <f t="shared" si="133"/>
        <v>X</v>
      </c>
      <c r="K809" s="39" t="str">
        <f t="shared" si="136"/>
        <v>X</v>
      </c>
      <c r="L809" s="39" t="str">
        <f t="shared" si="137"/>
        <v>X</v>
      </c>
      <c r="M809" s="39" t="str">
        <f t="shared" si="134"/>
        <v>X</v>
      </c>
      <c r="N809" s="42">
        <v>0</v>
      </c>
      <c r="O809" s="8">
        <v>1</v>
      </c>
      <c r="P809" s="9">
        <v>0</v>
      </c>
      <c r="Q809" s="9">
        <v>0</v>
      </c>
      <c r="R809" s="8">
        <v>0</v>
      </c>
      <c r="S809" s="9">
        <v>0</v>
      </c>
      <c r="T809" s="9">
        <v>0</v>
      </c>
      <c r="U809" s="8">
        <v>0</v>
      </c>
      <c r="V809" s="9">
        <v>0</v>
      </c>
      <c r="W809" s="9">
        <v>0</v>
      </c>
      <c r="X809" s="9">
        <v>0</v>
      </c>
      <c r="Y809" s="8">
        <v>0</v>
      </c>
      <c r="Z809" s="9">
        <v>0</v>
      </c>
      <c r="AA809" s="8"/>
      <c r="AC809" s="8"/>
      <c r="AJ809" s="9">
        <f t="shared" si="135"/>
        <v>-1</v>
      </c>
      <c r="AK809" s="7">
        <v>5.266</v>
      </c>
      <c r="AO809" s="8"/>
      <c r="AQ809" s="31"/>
      <c r="AT809" s="31"/>
      <c r="AU809" s="21">
        <v>2010</v>
      </c>
      <c r="AV809" s="23">
        <f t="shared" si="138"/>
        <v>3.3031960574204891</v>
      </c>
      <c r="BB809" s="18"/>
      <c r="BD809" s="54"/>
      <c r="BF809" s="18"/>
      <c r="BH809" s="18"/>
      <c r="BJ809" s="18"/>
      <c r="BK809" s="18" t="s">
        <v>178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 s="18">
        <v>1</v>
      </c>
      <c r="BS809">
        <v>0</v>
      </c>
      <c r="BT809">
        <v>0</v>
      </c>
      <c r="BU809" s="18">
        <v>1</v>
      </c>
      <c r="BV809" t="s">
        <v>397</v>
      </c>
      <c r="BW809" t="s">
        <v>397</v>
      </c>
      <c r="CB809" s="18"/>
      <c r="CD809" s="18"/>
      <c r="CE809" s="18"/>
      <c r="CH809" s="18"/>
      <c r="CJ809" s="18"/>
      <c r="CU809" s="18"/>
      <c r="CV809" t="s">
        <v>397</v>
      </c>
      <c r="CW809" t="s">
        <v>397</v>
      </c>
      <c r="CX809" t="s">
        <v>397</v>
      </c>
      <c r="CY809" s="25" t="s">
        <v>397</v>
      </c>
    </row>
    <row r="810" spans="1:103" x14ac:dyDescent="0.25">
      <c r="A810">
        <v>812</v>
      </c>
      <c r="B810">
        <v>119</v>
      </c>
      <c r="C810" s="25" t="s">
        <v>3</v>
      </c>
      <c r="D810" s="12">
        <v>9.1999999999999993</v>
      </c>
      <c r="E810" s="14"/>
      <c r="F810" s="7" t="str">
        <f t="shared" si="129"/>
        <v>X</v>
      </c>
      <c r="G810" s="7">
        <f t="shared" si="130"/>
        <v>9.1999999999999993</v>
      </c>
      <c r="H810" s="16">
        <f t="shared" si="131"/>
        <v>9.1999999999999993</v>
      </c>
      <c r="I810" s="11" t="str">
        <f t="shared" si="132"/>
        <v>X</v>
      </c>
      <c r="J810" s="39" t="str">
        <f t="shared" si="133"/>
        <v>X</v>
      </c>
      <c r="K810" s="39" t="str">
        <f t="shared" si="136"/>
        <v>X</v>
      </c>
      <c r="L810" s="39" t="str">
        <f t="shared" si="137"/>
        <v>X</v>
      </c>
      <c r="M810" s="39" t="str">
        <f t="shared" si="134"/>
        <v>X</v>
      </c>
      <c r="N810" s="42">
        <v>0</v>
      </c>
      <c r="O810" s="8">
        <v>0</v>
      </c>
      <c r="P810" s="9">
        <v>1</v>
      </c>
      <c r="Q810" s="9">
        <v>0</v>
      </c>
      <c r="R810" s="8">
        <v>0</v>
      </c>
      <c r="S810" s="9">
        <v>0</v>
      </c>
      <c r="T810" s="9">
        <v>0</v>
      </c>
      <c r="U810" s="8">
        <v>0</v>
      </c>
      <c r="V810" s="9">
        <v>0</v>
      </c>
      <c r="W810" s="9">
        <v>0</v>
      </c>
      <c r="X810" s="9">
        <v>0</v>
      </c>
      <c r="Y810" s="8">
        <v>0</v>
      </c>
      <c r="Z810" s="9">
        <v>0</v>
      </c>
      <c r="AA810" s="8"/>
      <c r="AC810" s="8"/>
      <c r="AJ810" s="9">
        <f t="shared" si="135"/>
        <v>-1</v>
      </c>
      <c r="AK810" s="7">
        <v>5.266</v>
      </c>
      <c r="AO810" s="8"/>
      <c r="AQ810" s="31"/>
      <c r="AT810" s="31"/>
      <c r="AU810" s="21">
        <v>2010</v>
      </c>
      <c r="AV810" s="23">
        <f t="shared" si="138"/>
        <v>3.3031960574204891</v>
      </c>
      <c r="BB810" s="18"/>
      <c r="BD810" s="54"/>
      <c r="BF810" s="18"/>
      <c r="BH810" s="18"/>
      <c r="BJ810" s="18"/>
      <c r="BK810" s="18" t="s">
        <v>178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 s="18">
        <v>1</v>
      </c>
      <c r="BS810">
        <v>0</v>
      </c>
      <c r="BT810">
        <v>0</v>
      </c>
      <c r="BU810" s="18">
        <v>1</v>
      </c>
      <c r="BV810" t="s">
        <v>397</v>
      </c>
      <c r="BW810" t="s">
        <v>397</v>
      </c>
      <c r="CB810" s="18"/>
      <c r="CD810" s="18"/>
      <c r="CE810" s="18"/>
      <c r="CH810" s="18"/>
      <c r="CJ810" s="18"/>
      <c r="CU810" s="18"/>
      <c r="CV810" t="s">
        <v>397</v>
      </c>
      <c r="CW810" t="s">
        <v>397</v>
      </c>
      <c r="CX810" t="s">
        <v>397</v>
      </c>
      <c r="CY810" s="25" t="s">
        <v>397</v>
      </c>
    </row>
    <row r="811" spans="1:103" x14ac:dyDescent="0.25">
      <c r="A811">
        <v>813</v>
      </c>
      <c r="B811">
        <v>119</v>
      </c>
      <c r="C811" s="25" t="s">
        <v>3</v>
      </c>
      <c r="D811" s="12">
        <v>12.8</v>
      </c>
      <c r="E811" s="14"/>
      <c r="F811" s="7" t="str">
        <f t="shared" si="129"/>
        <v>X</v>
      </c>
      <c r="G811" s="7">
        <f t="shared" si="130"/>
        <v>12.8</v>
      </c>
      <c r="H811" s="16">
        <f t="shared" si="131"/>
        <v>12.8</v>
      </c>
      <c r="I811" s="11" t="str">
        <f t="shared" si="132"/>
        <v>X</v>
      </c>
      <c r="J811" s="39" t="str">
        <f t="shared" si="133"/>
        <v>X</v>
      </c>
      <c r="K811" s="39" t="str">
        <f t="shared" si="136"/>
        <v>X</v>
      </c>
      <c r="L811" s="39" t="str">
        <f t="shared" si="137"/>
        <v>X</v>
      </c>
      <c r="M811" s="39" t="str">
        <f t="shared" si="134"/>
        <v>X</v>
      </c>
      <c r="N811" s="42">
        <v>0</v>
      </c>
      <c r="O811" s="8">
        <v>0</v>
      </c>
      <c r="P811" s="9">
        <v>0</v>
      </c>
      <c r="Q811" s="9">
        <v>1</v>
      </c>
      <c r="R811" s="8">
        <v>0</v>
      </c>
      <c r="S811" s="9">
        <v>0</v>
      </c>
      <c r="T811" s="9">
        <v>0</v>
      </c>
      <c r="U811" s="8">
        <v>0</v>
      </c>
      <c r="V811" s="9">
        <v>0</v>
      </c>
      <c r="W811" s="9">
        <v>0</v>
      </c>
      <c r="X811" s="9">
        <v>0</v>
      </c>
      <c r="Y811" s="8">
        <v>0</v>
      </c>
      <c r="Z811" s="9">
        <v>0</v>
      </c>
      <c r="AA811" s="8"/>
      <c r="AC811" s="8"/>
      <c r="AJ811" s="9">
        <f t="shared" si="135"/>
        <v>-1</v>
      </c>
      <c r="AK811" s="7">
        <v>5.266</v>
      </c>
      <c r="AO811" s="8"/>
      <c r="AQ811" s="31"/>
      <c r="AT811" s="31"/>
      <c r="AU811" s="21">
        <v>2010</v>
      </c>
      <c r="AV811" s="23">
        <f t="shared" si="138"/>
        <v>3.3031960574204891</v>
      </c>
      <c r="BB811" s="18"/>
      <c r="BD811" s="54"/>
      <c r="BF811" s="18"/>
      <c r="BH811" s="18"/>
      <c r="BJ811" s="18"/>
      <c r="BK811" s="18" t="s">
        <v>178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 s="18">
        <v>1</v>
      </c>
      <c r="BS811">
        <v>0</v>
      </c>
      <c r="BT811">
        <v>0</v>
      </c>
      <c r="BU811" s="18">
        <v>1</v>
      </c>
      <c r="BV811" t="s">
        <v>397</v>
      </c>
      <c r="BW811" t="s">
        <v>397</v>
      </c>
      <c r="CB811" s="18"/>
      <c r="CD811" s="18"/>
      <c r="CE811" s="18"/>
      <c r="CH811" s="18"/>
      <c r="CJ811" s="18"/>
      <c r="CU811" s="18"/>
      <c r="CV811" t="s">
        <v>397</v>
      </c>
      <c r="CW811" t="s">
        <v>397</v>
      </c>
      <c r="CX811" t="s">
        <v>397</v>
      </c>
      <c r="CY811" s="25" t="s">
        <v>397</v>
      </c>
    </row>
    <row r="812" spans="1:103" x14ac:dyDescent="0.25">
      <c r="A812">
        <v>814</v>
      </c>
      <c r="B812">
        <v>119</v>
      </c>
      <c r="C812" s="25" t="s">
        <v>3</v>
      </c>
      <c r="D812" s="12">
        <v>11.8</v>
      </c>
      <c r="E812" s="14"/>
      <c r="F812" s="7" t="str">
        <f t="shared" si="129"/>
        <v>X</v>
      </c>
      <c r="G812" s="7">
        <f t="shared" si="130"/>
        <v>11.8</v>
      </c>
      <c r="H812" s="16">
        <f t="shared" si="131"/>
        <v>11.8</v>
      </c>
      <c r="I812" s="11" t="str">
        <f t="shared" si="132"/>
        <v>X</v>
      </c>
      <c r="J812" s="39" t="str">
        <f t="shared" si="133"/>
        <v>X</v>
      </c>
      <c r="K812" s="39" t="str">
        <f t="shared" si="136"/>
        <v>X</v>
      </c>
      <c r="L812" s="39" t="str">
        <f t="shared" si="137"/>
        <v>X</v>
      </c>
      <c r="M812" s="39" t="str">
        <f t="shared" si="134"/>
        <v>X</v>
      </c>
      <c r="N812" s="42">
        <v>0</v>
      </c>
      <c r="O812" s="8">
        <v>0</v>
      </c>
      <c r="P812" s="9">
        <v>0</v>
      </c>
      <c r="Q812" s="9">
        <v>0</v>
      </c>
      <c r="R812" s="8">
        <v>0</v>
      </c>
      <c r="S812" s="9">
        <v>0</v>
      </c>
      <c r="T812" s="9">
        <v>0</v>
      </c>
      <c r="U812" s="8">
        <v>1</v>
      </c>
      <c r="V812" s="9">
        <v>0</v>
      </c>
      <c r="W812" s="9">
        <v>0</v>
      </c>
      <c r="X812" s="9">
        <v>0</v>
      </c>
      <c r="Y812" s="8">
        <v>0</v>
      </c>
      <c r="Z812" s="9">
        <v>0</v>
      </c>
      <c r="AA812" s="8"/>
      <c r="AC812" s="8"/>
      <c r="AJ812" s="9">
        <f t="shared" si="135"/>
        <v>-1</v>
      </c>
      <c r="AK812" s="7">
        <v>5.266</v>
      </c>
      <c r="AO812" s="8"/>
      <c r="AQ812" s="31"/>
      <c r="AT812" s="31"/>
      <c r="AU812" s="21">
        <v>2010</v>
      </c>
      <c r="AV812" s="23">
        <f t="shared" si="138"/>
        <v>3.3031960574204891</v>
      </c>
      <c r="BB812" s="18"/>
      <c r="BD812" s="54"/>
      <c r="BF812" s="18"/>
      <c r="BH812" s="18"/>
      <c r="BJ812" s="18"/>
      <c r="BK812" s="18" t="s">
        <v>178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 s="18">
        <v>1</v>
      </c>
      <c r="BS812">
        <v>0</v>
      </c>
      <c r="BT812">
        <v>0</v>
      </c>
      <c r="BU812" s="18">
        <v>1</v>
      </c>
      <c r="BV812" t="s">
        <v>397</v>
      </c>
      <c r="BW812" t="s">
        <v>397</v>
      </c>
      <c r="CB812" s="18"/>
      <c r="CD812" s="18"/>
      <c r="CE812" s="18"/>
      <c r="CH812" s="18"/>
      <c r="CJ812" s="18"/>
      <c r="CU812" s="18"/>
      <c r="CV812" t="s">
        <v>397</v>
      </c>
      <c r="CW812" t="s">
        <v>397</v>
      </c>
      <c r="CX812" t="s">
        <v>397</v>
      </c>
      <c r="CY812" s="25" t="s">
        <v>397</v>
      </c>
    </row>
    <row r="813" spans="1:103" x14ac:dyDescent="0.25">
      <c r="A813">
        <v>815</v>
      </c>
      <c r="B813">
        <v>119</v>
      </c>
      <c r="C813" s="25" t="s">
        <v>3</v>
      </c>
      <c r="D813" s="12">
        <v>13.2</v>
      </c>
      <c r="E813" s="14"/>
      <c r="F813" s="7" t="str">
        <f t="shared" si="129"/>
        <v>X</v>
      </c>
      <c r="G813" s="7">
        <f t="shared" si="130"/>
        <v>13.2</v>
      </c>
      <c r="H813" s="16">
        <f t="shared" si="131"/>
        <v>13.2</v>
      </c>
      <c r="I813" s="11" t="str">
        <f t="shared" si="132"/>
        <v>X</v>
      </c>
      <c r="J813" s="39" t="str">
        <f t="shared" si="133"/>
        <v>X</v>
      </c>
      <c r="K813" s="39" t="str">
        <f t="shared" si="136"/>
        <v>X</v>
      </c>
      <c r="L813" s="39" t="str">
        <f t="shared" si="137"/>
        <v>X</v>
      </c>
      <c r="M813" s="39" t="str">
        <f t="shared" si="134"/>
        <v>X</v>
      </c>
      <c r="N813" s="42">
        <v>0</v>
      </c>
      <c r="O813" s="8">
        <v>0</v>
      </c>
      <c r="P813" s="9">
        <v>0</v>
      </c>
      <c r="Q813" s="9">
        <v>0</v>
      </c>
      <c r="R813" s="8">
        <v>0</v>
      </c>
      <c r="S813" s="9">
        <v>0</v>
      </c>
      <c r="T813" s="9">
        <v>0</v>
      </c>
      <c r="U813" s="8">
        <v>0</v>
      </c>
      <c r="V813" s="9">
        <v>1</v>
      </c>
      <c r="W813" s="9">
        <v>0</v>
      </c>
      <c r="X813" s="9">
        <v>0</v>
      </c>
      <c r="Y813" s="8">
        <v>0</v>
      </c>
      <c r="Z813" s="9">
        <v>0</v>
      </c>
      <c r="AA813" s="8"/>
      <c r="AC813" s="8"/>
      <c r="AJ813" s="9">
        <f t="shared" si="135"/>
        <v>-1</v>
      </c>
      <c r="AK813" s="7">
        <v>5.266</v>
      </c>
      <c r="AO813" s="8"/>
      <c r="AQ813" s="31"/>
      <c r="AT813" s="31"/>
      <c r="AU813" s="21">
        <v>2010</v>
      </c>
      <c r="AV813" s="23">
        <f t="shared" si="138"/>
        <v>3.3031960574204891</v>
      </c>
      <c r="BB813" s="18"/>
      <c r="BD813" s="54"/>
      <c r="BF813" s="18"/>
      <c r="BH813" s="18"/>
      <c r="BJ813" s="18"/>
      <c r="BK813" s="18" t="s">
        <v>178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 s="18">
        <v>1</v>
      </c>
      <c r="BS813">
        <v>0</v>
      </c>
      <c r="BT813">
        <v>0</v>
      </c>
      <c r="BU813" s="18">
        <v>1</v>
      </c>
      <c r="BV813" t="s">
        <v>397</v>
      </c>
      <c r="BW813" t="s">
        <v>397</v>
      </c>
      <c r="CB813" s="18"/>
      <c r="CD813" s="18"/>
      <c r="CE813" s="18"/>
      <c r="CH813" s="18"/>
      <c r="CJ813" s="18"/>
      <c r="CU813" s="18"/>
      <c r="CV813" t="s">
        <v>397</v>
      </c>
      <c r="CW813" t="s">
        <v>397</v>
      </c>
      <c r="CX813" t="s">
        <v>397</v>
      </c>
      <c r="CY813" s="25" t="s">
        <v>397</v>
      </c>
    </row>
    <row r="814" spans="1:103" x14ac:dyDescent="0.25">
      <c r="A814">
        <v>816</v>
      </c>
      <c r="B814">
        <v>119</v>
      </c>
      <c r="C814" s="25" t="s">
        <v>3</v>
      </c>
      <c r="D814" s="12">
        <v>7.1</v>
      </c>
      <c r="E814" s="14"/>
      <c r="F814" s="7" t="str">
        <f t="shared" si="129"/>
        <v>X</v>
      </c>
      <c r="G814" s="7">
        <f t="shared" si="130"/>
        <v>7.1</v>
      </c>
      <c r="H814" s="16">
        <f t="shared" si="131"/>
        <v>7.1</v>
      </c>
      <c r="I814" s="11" t="str">
        <f t="shared" si="132"/>
        <v>X</v>
      </c>
      <c r="J814" s="39" t="str">
        <f t="shared" si="133"/>
        <v>X</v>
      </c>
      <c r="K814" s="39" t="str">
        <f t="shared" si="136"/>
        <v>X</v>
      </c>
      <c r="L814" s="39" t="str">
        <f t="shared" si="137"/>
        <v>X</v>
      </c>
      <c r="M814" s="39" t="str">
        <f t="shared" si="134"/>
        <v>X</v>
      </c>
      <c r="N814" s="42">
        <v>1</v>
      </c>
      <c r="O814" s="8">
        <v>0</v>
      </c>
      <c r="P814" s="9">
        <v>0</v>
      </c>
      <c r="Q814" s="9">
        <v>0</v>
      </c>
      <c r="R814" s="8">
        <v>0</v>
      </c>
      <c r="S814" s="9">
        <v>0</v>
      </c>
      <c r="T814" s="9">
        <v>0</v>
      </c>
      <c r="U814" s="8">
        <v>0</v>
      </c>
      <c r="V814" s="9">
        <v>0</v>
      </c>
      <c r="W814" s="9">
        <v>0</v>
      </c>
      <c r="X814" s="9">
        <v>0</v>
      </c>
      <c r="Y814" s="8">
        <v>0</v>
      </c>
      <c r="Z814" s="9">
        <v>0</v>
      </c>
      <c r="AA814" s="8"/>
      <c r="AC814" s="8"/>
      <c r="AJ814" s="9">
        <f t="shared" si="135"/>
        <v>-1</v>
      </c>
      <c r="AK814" s="7">
        <v>5.8886666666666656</v>
      </c>
      <c r="AO814" s="8"/>
      <c r="AQ814" s="31"/>
      <c r="AT814" s="31"/>
      <c r="AU814" s="21">
        <v>1997</v>
      </c>
      <c r="AV814" s="23">
        <f t="shared" si="138"/>
        <v>3.3003780648707024</v>
      </c>
      <c r="BB814" s="18"/>
      <c r="BD814" s="54"/>
      <c r="BF814" s="18"/>
      <c r="BH814" s="18"/>
      <c r="BJ814" s="18"/>
      <c r="BK814" s="18" t="s">
        <v>202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 s="18">
        <v>0</v>
      </c>
      <c r="BS814">
        <v>0</v>
      </c>
      <c r="BT814">
        <v>1</v>
      </c>
      <c r="BU814" s="18">
        <v>0</v>
      </c>
      <c r="BV814" t="s">
        <v>397</v>
      </c>
      <c r="BW814" t="s">
        <v>397</v>
      </c>
      <c r="CB814" s="18"/>
      <c r="CD814" s="18"/>
      <c r="CE814" s="18"/>
      <c r="CH814" s="18"/>
      <c r="CJ814" s="18"/>
      <c r="CU814" s="18"/>
      <c r="CV814" t="s">
        <v>397</v>
      </c>
      <c r="CW814" t="s">
        <v>397</v>
      </c>
      <c r="CX814" t="s">
        <v>397</v>
      </c>
      <c r="CY814" s="25" t="s">
        <v>397</v>
      </c>
    </row>
    <row r="815" spans="1:103" x14ac:dyDescent="0.25">
      <c r="A815">
        <v>817</v>
      </c>
      <c r="B815">
        <v>119</v>
      </c>
      <c r="C815" s="25" t="s">
        <v>3</v>
      </c>
      <c r="D815" s="12">
        <v>4.0999999999999996</v>
      </c>
      <c r="E815" s="14"/>
      <c r="F815" s="7" t="str">
        <f t="shared" si="129"/>
        <v>X</v>
      </c>
      <c r="G815" s="7">
        <f t="shared" si="130"/>
        <v>4.0999999999999996</v>
      </c>
      <c r="H815" s="16">
        <f t="shared" si="131"/>
        <v>4.0999999999999996</v>
      </c>
      <c r="I815" s="11" t="str">
        <f t="shared" si="132"/>
        <v>X</v>
      </c>
      <c r="J815" s="39" t="str">
        <f t="shared" si="133"/>
        <v>X</v>
      </c>
      <c r="K815" s="39" t="str">
        <f t="shared" si="136"/>
        <v>X</v>
      </c>
      <c r="L815" s="39" t="str">
        <f t="shared" si="137"/>
        <v>X</v>
      </c>
      <c r="M815" s="39" t="str">
        <f t="shared" si="134"/>
        <v>X</v>
      </c>
      <c r="N815" s="42">
        <v>0</v>
      </c>
      <c r="O815" s="8">
        <v>1</v>
      </c>
      <c r="P815" s="9">
        <v>0</v>
      </c>
      <c r="Q815" s="9">
        <v>0</v>
      </c>
      <c r="R815" s="8">
        <v>0</v>
      </c>
      <c r="S815" s="9">
        <v>0</v>
      </c>
      <c r="T815" s="9">
        <v>0</v>
      </c>
      <c r="U815" s="8">
        <v>0</v>
      </c>
      <c r="V815" s="9">
        <v>0</v>
      </c>
      <c r="W815" s="9">
        <v>0</v>
      </c>
      <c r="X815" s="9">
        <v>0</v>
      </c>
      <c r="Y815" s="8">
        <v>0</v>
      </c>
      <c r="Z815" s="9">
        <v>0</v>
      </c>
      <c r="AA815" s="8"/>
      <c r="AC815" s="8"/>
      <c r="AJ815" s="9">
        <f t="shared" si="135"/>
        <v>-1</v>
      </c>
      <c r="AK815" s="7">
        <v>5.8886666666666656</v>
      </c>
      <c r="AO815" s="8"/>
      <c r="AQ815" s="31"/>
      <c r="AT815" s="31"/>
      <c r="AU815" s="21">
        <v>1997</v>
      </c>
      <c r="AV815" s="23">
        <f t="shared" si="138"/>
        <v>3.3003780648707024</v>
      </c>
      <c r="BB815" s="18"/>
      <c r="BD815" s="54"/>
      <c r="BF815" s="18"/>
      <c r="BH815" s="18"/>
      <c r="BJ815" s="18"/>
      <c r="BK815" s="18" t="s">
        <v>202</v>
      </c>
      <c r="BL815">
        <v>0</v>
      </c>
      <c r="BM815">
        <v>0</v>
      </c>
      <c r="BN815">
        <v>0</v>
      </c>
      <c r="BO815">
        <v>1</v>
      </c>
      <c r="BP815">
        <v>0</v>
      </c>
      <c r="BQ815">
        <v>0</v>
      </c>
      <c r="BR815" s="18">
        <v>0</v>
      </c>
      <c r="BS815">
        <v>0</v>
      </c>
      <c r="BT815">
        <v>1</v>
      </c>
      <c r="BU815" s="18">
        <v>0</v>
      </c>
      <c r="BV815" t="s">
        <v>397</v>
      </c>
      <c r="BW815" t="s">
        <v>397</v>
      </c>
      <c r="CB815" s="18"/>
      <c r="CD815" s="18"/>
      <c r="CE815" s="18"/>
      <c r="CH815" s="18"/>
      <c r="CJ815" s="18"/>
      <c r="CU815" s="18"/>
      <c r="CV815" t="s">
        <v>397</v>
      </c>
      <c r="CW815" t="s">
        <v>397</v>
      </c>
      <c r="CX815" t="s">
        <v>397</v>
      </c>
      <c r="CY815" s="25" t="s">
        <v>397</v>
      </c>
    </row>
    <row r="816" spans="1:103" x14ac:dyDescent="0.25">
      <c r="A816">
        <v>818</v>
      </c>
      <c r="B816">
        <v>119</v>
      </c>
      <c r="C816" s="25" t="s">
        <v>3</v>
      </c>
      <c r="D816" s="12">
        <v>6.1</v>
      </c>
      <c r="E816" s="14"/>
      <c r="F816" s="7" t="str">
        <f t="shared" si="129"/>
        <v>X</v>
      </c>
      <c r="G816" s="7">
        <f t="shared" si="130"/>
        <v>6.1</v>
      </c>
      <c r="H816" s="16">
        <f t="shared" si="131"/>
        <v>6.1</v>
      </c>
      <c r="I816" s="11" t="str">
        <f t="shared" si="132"/>
        <v>X</v>
      </c>
      <c r="J816" s="39" t="str">
        <f t="shared" si="133"/>
        <v>X</v>
      </c>
      <c r="K816" s="39" t="str">
        <f t="shared" si="136"/>
        <v>X</v>
      </c>
      <c r="L816" s="39" t="str">
        <f t="shared" si="137"/>
        <v>X</v>
      </c>
      <c r="M816" s="39" t="str">
        <f t="shared" si="134"/>
        <v>X</v>
      </c>
      <c r="N816" s="42">
        <v>0</v>
      </c>
      <c r="O816" s="8">
        <v>0</v>
      </c>
      <c r="P816" s="9">
        <v>1</v>
      </c>
      <c r="Q816" s="9">
        <v>0</v>
      </c>
      <c r="R816" s="8">
        <v>0</v>
      </c>
      <c r="S816" s="9">
        <v>0</v>
      </c>
      <c r="T816" s="9">
        <v>0</v>
      </c>
      <c r="U816" s="8">
        <v>0</v>
      </c>
      <c r="V816" s="9">
        <v>0</v>
      </c>
      <c r="W816" s="9">
        <v>0</v>
      </c>
      <c r="X816" s="9">
        <v>0</v>
      </c>
      <c r="Y816" s="8">
        <v>0</v>
      </c>
      <c r="Z816" s="9">
        <v>0</v>
      </c>
      <c r="AA816" s="8"/>
      <c r="AC816" s="8"/>
      <c r="AJ816" s="9">
        <f t="shared" si="135"/>
        <v>-1</v>
      </c>
      <c r="AK816" s="7">
        <v>5.8886666666666656</v>
      </c>
      <c r="AO816" s="8"/>
      <c r="AQ816" s="31"/>
      <c r="AT816" s="31"/>
      <c r="AU816" s="21">
        <v>1997</v>
      </c>
      <c r="AV816" s="23">
        <f t="shared" si="138"/>
        <v>3.3003780648707024</v>
      </c>
      <c r="BB816" s="18"/>
      <c r="BD816" s="54"/>
      <c r="BF816" s="18"/>
      <c r="BH816" s="18"/>
      <c r="BJ816" s="18"/>
      <c r="BK816" s="18" t="s">
        <v>202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 s="18">
        <v>0</v>
      </c>
      <c r="BS816">
        <v>0</v>
      </c>
      <c r="BT816">
        <v>1</v>
      </c>
      <c r="BU816" s="18">
        <v>0</v>
      </c>
      <c r="BV816" t="s">
        <v>397</v>
      </c>
      <c r="BW816" t="s">
        <v>397</v>
      </c>
      <c r="CB816" s="18"/>
      <c r="CD816" s="18"/>
      <c r="CE816" s="18"/>
      <c r="CH816" s="18"/>
      <c r="CJ816" s="18"/>
      <c r="CU816" s="18"/>
      <c r="CV816" t="s">
        <v>397</v>
      </c>
      <c r="CW816" t="s">
        <v>397</v>
      </c>
      <c r="CX816" t="s">
        <v>397</v>
      </c>
      <c r="CY816" s="25" t="s">
        <v>397</v>
      </c>
    </row>
    <row r="817" spans="1:103" x14ac:dyDescent="0.25">
      <c r="A817">
        <v>819</v>
      </c>
      <c r="B817">
        <v>119</v>
      </c>
      <c r="C817" s="25" t="s">
        <v>3</v>
      </c>
      <c r="D817" s="12">
        <v>7.5</v>
      </c>
      <c r="E817" s="14"/>
      <c r="F817" s="7" t="str">
        <f t="shared" si="129"/>
        <v>X</v>
      </c>
      <c r="G817" s="7">
        <f t="shared" si="130"/>
        <v>7.5</v>
      </c>
      <c r="H817" s="16">
        <f t="shared" si="131"/>
        <v>7.5</v>
      </c>
      <c r="I817" s="11" t="str">
        <f t="shared" si="132"/>
        <v>X</v>
      </c>
      <c r="J817" s="39" t="str">
        <f t="shared" si="133"/>
        <v>X</v>
      </c>
      <c r="K817" s="39" t="str">
        <f t="shared" si="136"/>
        <v>X</v>
      </c>
      <c r="L817" s="39" t="str">
        <f t="shared" si="137"/>
        <v>X</v>
      </c>
      <c r="M817" s="39" t="str">
        <f t="shared" si="134"/>
        <v>X</v>
      </c>
      <c r="N817" s="42">
        <v>0</v>
      </c>
      <c r="O817" s="8">
        <v>0</v>
      </c>
      <c r="P817" s="9">
        <v>0</v>
      </c>
      <c r="Q817" s="9">
        <v>1</v>
      </c>
      <c r="R817" s="8">
        <v>0</v>
      </c>
      <c r="S817" s="9">
        <v>0</v>
      </c>
      <c r="T817" s="9">
        <v>0</v>
      </c>
      <c r="U817" s="8">
        <v>0</v>
      </c>
      <c r="V817" s="9">
        <v>0</v>
      </c>
      <c r="W817" s="9">
        <v>0</v>
      </c>
      <c r="X817" s="9">
        <v>0</v>
      </c>
      <c r="Y817" s="8">
        <v>0</v>
      </c>
      <c r="Z817" s="9">
        <v>0</v>
      </c>
      <c r="AA817" s="8"/>
      <c r="AC817" s="8"/>
      <c r="AJ817" s="9">
        <f t="shared" si="135"/>
        <v>-1</v>
      </c>
      <c r="AK817" s="7">
        <v>5.8886666666666656</v>
      </c>
      <c r="AO817" s="8"/>
      <c r="AQ817" s="31"/>
      <c r="AT817" s="31"/>
      <c r="AU817" s="21">
        <v>1997</v>
      </c>
      <c r="AV817" s="23">
        <f t="shared" si="138"/>
        <v>3.3003780648707024</v>
      </c>
      <c r="BB817" s="18"/>
      <c r="BD817" s="54"/>
      <c r="BF817" s="18"/>
      <c r="BH817" s="18"/>
      <c r="BJ817" s="18"/>
      <c r="BK817" s="18" t="s">
        <v>202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 s="18">
        <v>0</v>
      </c>
      <c r="BS817">
        <v>0</v>
      </c>
      <c r="BT817">
        <v>1</v>
      </c>
      <c r="BU817" s="18">
        <v>0</v>
      </c>
      <c r="BV817" t="s">
        <v>397</v>
      </c>
      <c r="BW817" t="s">
        <v>397</v>
      </c>
      <c r="CB817" s="18"/>
      <c r="CD817" s="18"/>
      <c r="CE817" s="18"/>
      <c r="CH817" s="18"/>
      <c r="CJ817" s="18"/>
      <c r="CU817" s="18"/>
      <c r="CV817" t="s">
        <v>397</v>
      </c>
      <c r="CW817" t="s">
        <v>397</v>
      </c>
      <c r="CX817" t="s">
        <v>397</v>
      </c>
      <c r="CY817" s="25" t="s">
        <v>397</v>
      </c>
    </row>
    <row r="818" spans="1:103" x14ac:dyDescent="0.25">
      <c r="A818">
        <v>820</v>
      </c>
      <c r="B818">
        <v>119</v>
      </c>
      <c r="C818" s="25" t="s">
        <v>3</v>
      </c>
      <c r="D818" s="12">
        <v>7.2</v>
      </c>
      <c r="E818" s="14"/>
      <c r="F818" s="7" t="str">
        <f t="shared" si="129"/>
        <v>X</v>
      </c>
      <c r="G818" s="7">
        <f t="shared" si="130"/>
        <v>7.2</v>
      </c>
      <c r="H818" s="16">
        <f t="shared" si="131"/>
        <v>7.2</v>
      </c>
      <c r="I818" s="11" t="str">
        <f t="shared" si="132"/>
        <v>X</v>
      </c>
      <c r="J818" s="39" t="str">
        <f t="shared" si="133"/>
        <v>X</v>
      </c>
      <c r="K818" s="39" t="str">
        <f t="shared" si="136"/>
        <v>X</v>
      </c>
      <c r="L818" s="39" t="str">
        <f t="shared" si="137"/>
        <v>X</v>
      </c>
      <c r="M818" s="39" t="str">
        <f t="shared" si="134"/>
        <v>X</v>
      </c>
      <c r="N818" s="42">
        <v>0</v>
      </c>
      <c r="O818" s="8">
        <v>0</v>
      </c>
      <c r="P818" s="9">
        <v>0</v>
      </c>
      <c r="Q818" s="9">
        <v>0</v>
      </c>
      <c r="R818" s="8">
        <v>0</v>
      </c>
      <c r="S818" s="9">
        <v>0</v>
      </c>
      <c r="T818" s="9">
        <v>0</v>
      </c>
      <c r="U818" s="8">
        <v>1</v>
      </c>
      <c r="V818" s="9">
        <v>0</v>
      </c>
      <c r="W818" s="9">
        <v>0</v>
      </c>
      <c r="X818" s="9">
        <v>0</v>
      </c>
      <c r="Y818" s="8">
        <v>0</v>
      </c>
      <c r="Z818" s="9">
        <v>0</v>
      </c>
      <c r="AA818" s="8"/>
      <c r="AC818" s="8"/>
      <c r="AJ818" s="9">
        <f t="shared" si="135"/>
        <v>-1</v>
      </c>
      <c r="AK818" s="7">
        <v>5.8886666666666656</v>
      </c>
      <c r="AO818" s="8"/>
      <c r="AQ818" s="31"/>
      <c r="AT818" s="31"/>
      <c r="AU818" s="21">
        <v>1997</v>
      </c>
      <c r="AV818" s="23">
        <f t="shared" si="138"/>
        <v>3.3003780648707024</v>
      </c>
      <c r="BB818" s="18"/>
      <c r="BD818" s="54"/>
      <c r="BF818" s="18"/>
      <c r="BH818" s="18"/>
      <c r="BJ818" s="18"/>
      <c r="BK818" s="18" t="s">
        <v>202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 s="18">
        <v>0</v>
      </c>
      <c r="BS818">
        <v>0</v>
      </c>
      <c r="BT818">
        <v>1</v>
      </c>
      <c r="BU818" s="18">
        <v>0</v>
      </c>
      <c r="BV818" t="s">
        <v>397</v>
      </c>
      <c r="BW818" t="s">
        <v>397</v>
      </c>
      <c r="CB818" s="18"/>
      <c r="CD818" s="18"/>
      <c r="CE818" s="18"/>
      <c r="CH818" s="18"/>
      <c r="CJ818" s="18"/>
      <c r="CU818" s="18"/>
      <c r="CV818" t="s">
        <v>397</v>
      </c>
      <c r="CW818" t="s">
        <v>397</v>
      </c>
      <c r="CX818" t="s">
        <v>397</v>
      </c>
      <c r="CY818" s="25" t="s">
        <v>397</v>
      </c>
    </row>
    <row r="819" spans="1:103" x14ac:dyDescent="0.25">
      <c r="A819">
        <v>821</v>
      </c>
      <c r="B819">
        <v>119</v>
      </c>
      <c r="C819" s="25" t="s">
        <v>3</v>
      </c>
      <c r="D819" s="12">
        <v>6.7</v>
      </c>
      <c r="E819" s="14"/>
      <c r="F819" s="7" t="str">
        <f t="shared" si="129"/>
        <v>X</v>
      </c>
      <c r="G819" s="7">
        <f t="shared" si="130"/>
        <v>6.7</v>
      </c>
      <c r="H819" s="16">
        <f t="shared" si="131"/>
        <v>6.7</v>
      </c>
      <c r="I819" s="11" t="str">
        <f t="shared" si="132"/>
        <v>X</v>
      </c>
      <c r="J819" s="39" t="str">
        <f t="shared" si="133"/>
        <v>X</v>
      </c>
      <c r="K819" s="39" t="str">
        <f t="shared" si="136"/>
        <v>X</v>
      </c>
      <c r="L819" s="39" t="str">
        <f t="shared" si="137"/>
        <v>X</v>
      </c>
      <c r="M819" s="39" t="str">
        <f t="shared" si="134"/>
        <v>X</v>
      </c>
      <c r="N819" s="42">
        <v>0</v>
      </c>
      <c r="O819" s="8">
        <v>0</v>
      </c>
      <c r="P819" s="9">
        <v>0</v>
      </c>
      <c r="Q819" s="9">
        <v>0</v>
      </c>
      <c r="R819" s="8">
        <v>0</v>
      </c>
      <c r="S819" s="9">
        <v>0</v>
      </c>
      <c r="T819" s="9">
        <v>0</v>
      </c>
      <c r="U819" s="8">
        <v>0</v>
      </c>
      <c r="V819" s="9">
        <v>1</v>
      </c>
      <c r="W819" s="9">
        <v>0</v>
      </c>
      <c r="X819" s="9">
        <v>0</v>
      </c>
      <c r="Y819" s="8">
        <v>0</v>
      </c>
      <c r="Z819" s="9">
        <v>0</v>
      </c>
      <c r="AA819" s="8"/>
      <c r="AC819" s="8"/>
      <c r="AJ819" s="9">
        <f t="shared" si="135"/>
        <v>-1</v>
      </c>
      <c r="AK819" s="7">
        <v>5.8886666666666656</v>
      </c>
      <c r="AO819" s="8"/>
      <c r="AQ819" s="31"/>
      <c r="AT819" s="31"/>
      <c r="AU819" s="21">
        <v>1997</v>
      </c>
      <c r="AV819" s="23">
        <f t="shared" si="138"/>
        <v>3.3003780648707024</v>
      </c>
      <c r="BB819" s="18"/>
      <c r="BD819" s="54"/>
      <c r="BF819" s="18"/>
      <c r="BH819" s="18"/>
      <c r="BJ819" s="18"/>
      <c r="BK819" s="18" t="s">
        <v>202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 s="18">
        <v>0</v>
      </c>
      <c r="BS819">
        <v>0</v>
      </c>
      <c r="BT819">
        <v>1</v>
      </c>
      <c r="BU819" s="18">
        <v>0</v>
      </c>
      <c r="BV819" t="s">
        <v>397</v>
      </c>
      <c r="BW819" t="s">
        <v>397</v>
      </c>
      <c r="CB819" s="18"/>
      <c r="CD819" s="18"/>
      <c r="CE819" s="18"/>
      <c r="CH819" s="18"/>
      <c r="CJ819" s="18"/>
      <c r="CU819" s="18"/>
      <c r="CV819" t="s">
        <v>397</v>
      </c>
      <c r="CW819" t="s">
        <v>397</v>
      </c>
      <c r="CX819" t="s">
        <v>397</v>
      </c>
      <c r="CY819" s="25" t="s">
        <v>397</v>
      </c>
    </row>
    <row r="820" spans="1:103" x14ac:dyDescent="0.25">
      <c r="A820">
        <v>822</v>
      </c>
      <c r="B820">
        <v>119</v>
      </c>
      <c r="C820" s="25" t="s">
        <v>3</v>
      </c>
      <c r="D820" s="12">
        <v>11.1</v>
      </c>
      <c r="E820" s="14"/>
      <c r="F820" s="7" t="str">
        <f t="shared" si="129"/>
        <v>X</v>
      </c>
      <c r="G820" s="7">
        <f t="shared" si="130"/>
        <v>11.1</v>
      </c>
      <c r="H820" s="16">
        <f t="shared" si="131"/>
        <v>11.1</v>
      </c>
      <c r="I820" s="11" t="str">
        <f t="shared" si="132"/>
        <v>X</v>
      </c>
      <c r="J820" s="39" t="str">
        <f t="shared" si="133"/>
        <v>X</v>
      </c>
      <c r="K820" s="39" t="str">
        <f t="shared" si="136"/>
        <v>X</v>
      </c>
      <c r="L820" s="39" t="str">
        <f t="shared" si="137"/>
        <v>X</v>
      </c>
      <c r="M820" s="39" t="str">
        <f t="shared" si="134"/>
        <v>X</v>
      </c>
      <c r="N820" s="42">
        <v>1</v>
      </c>
      <c r="O820" s="8">
        <v>0</v>
      </c>
      <c r="P820" s="9">
        <v>0</v>
      </c>
      <c r="Q820" s="9">
        <v>0</v>
      </c>
      <c r="R820" s="8">
        <v>0</v>
      </c>
      <c r="S820" s="9">
        <v>0</v>
      </c>
      <c r="T820" s="9">
        <v>0</v>
      </c>
      <c r="U820" s="8">
        <v>0</v>
      </c>
      <c r="V820" s="9">
        <v>0</v>
      </c>
      <c r="W820" s="9">
        <v>0</v>
      </c>
      <c r="X820" s="9">
        <v>0</v>
      </c>
      <c r="Y820" s="8">
        <v>0</v>
      </c>
      <c r="Z820" s="9">
        <v>0</v>
      </c>
      <c r="AA820" s="8"/>
      <c r="AC820" s="8"/>
      <c r="AJ820" s="9">
        <f t="shared" si="135"/>
        <v>-1</v>
      </c>
      <c r="AK820" s="7">
        <v>2.415</v>
      </c>
      <c r="AO820" s="8"/>
      <c r="AQ820" s="31"/>
      <c r="AT820" s="31"/>
      <c r="AU820" s="21">
        <v>2011</v>
      </c>
      <c r="AV820" s="23">
        <f t="shared" si="138"/>
        <v>3.303412070596742</v>
      </c>
      <c r="BB820" s="18"/>
      <c r="BD820" s="54"/>
      <c r="BF820" s="18"/>
      <c r="BH820" s="18"/>
      <c r="BJ820" s="18"/>
      <c r="BK820" s="18" t="s">
        <v>206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 s="18">
        <v>1</v>
      </c>
      <c r="BS820">
        <v>0</v>
      </c>
      <c r="BT820">
        <v>0</v>
      </c>
      <c r="BU820" s="18">
        <v>1</v>
      </c>
      <c r="BV820" t="s">
        <v>397</v>
      </c>
      <c r="BW820" t="s">
        <v>397</v>
      </c>
      <c r="CB820" s="18"/>
      <c r="CD820" s="18"/>
      <c r="CE820" s="18"/>
      <c r="CH820" s="18"/>
      <c r="CJ820" s="18"/>
      <c r="CU820" s="18"/>
      <c r="CV820" t="s">
        <v>397</v>
      </c>
      <c r="CW820" t="s">
        <v>397</v>
      </c>
      <c r="CX820" t="s">
        <v>397</v>
      </c>
      <c r="CY820" s="25" t="s">
        <v>397</v>
      </c>
    </row>
    <row r="821" spans="1:103" x14ac:dyDescent="0.25">
      <c r="A821">
        <v>823</v>
      </c>
      <c r="B821">
        <v>119</v>
      </c>
      <c r="C821" s="25" t="s">
        <v>3</v>
      </c>
      <c r="D821" s="12">
        <v>5.5</v>
      </c>
      <c r="E821" s="14"/>
      <c r="F821" s="7" t="str">
        <f t="shared" si="129"/>
        <v>X</v>
      </c>
      <c r="G821" s="7">
        <f t="shared" si="130"/>
        <v>5.5</v>
      </c>
      <c r="H821" s="16">
        <f t="shared" si="131"/>
        <v>5.5</v>
      </c>
      <c r="I821" s="11" t="str">
        <f t="shared" si="132"/>
        <v>X</v>
      </c>
      <c r="J821" s="39" t="str">
        <f t="shared" si="133"/>
        <v>X</v>
      </c>
      <c r="K821" s="39" t="str">
        <f t="shared" si="136"/>
        <v>X</v>
      </c>
      <c r="L821" s="39" t="str">
        <f t="shared" si="137"/>
        <v>X</v>
      </c>
      <c r="M821" s="39" t="str">
        <f t="shared" si="134"/>
        <v>X</v>
      </c>
      <c r="N821" s="42">
        <v>0</v>
      </c>
      <c r="O821" s="8">
        <v>1</v>
      </c>
      <c r="P821" s="9">
        <v>0</v>
      </c>
      <c r="Q821" s="9">
        <v>0</v>
      </c>
      <c r="R821" s="8">
        <v>0</v>
      </c>
      <c r="S821" s="9">
        <v>0</v>
      </c>
      <c r="T821" s="9">
        <v>0</v>
      </c>
      <c r="U821" s="8">
        <v>0</v>
      </c>
      <c r="V821" s="9">
        <v>0</v>
      </c>
      <c r="W821" s="9">
        <v>0</v>
      </c>
      <c r="X821" s="9">
        <v>0</v>
      </c>
      <c r="Y821" s="8">
        <v>0</v>
      </c>
      <c r="Z821" s="9">
        <v>0</v>
      </c>
      <c r="AA821" s="8"/>
      <c r="AC821" s="8"/>
      <c r="AJ821" s="9">
        <f t="shared" si="135"/>
        <v>-1</v>
      </c>
      <c r="AK821" s="7">
        <v>2.415</v>
      </c>
      <c r="AO821" s="8"/>
      <c r="AQ821" s="31"/>
      <c r="AT821" s="31"/>
      <c r="AU821" s="21">
        <v>2011</v>
      </c>
      <c r="AV821" s="23">
        <f t="shared" si="138"/>
        <v>3.303412070596742</v>
      </c>
      <c r="BB821" s="18"/>
      <c r="BD821" s="54"/>
      <c r="BF821" s="18"/>
      <c r="BH821" s="18"/>
      <c r="BJ821" s="18"/>
      <c r="BK821" s="18" t="s">
        <v>206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 s="18">
        <v>1</v>
      </c>
      <c r="BS821">
        <v>0</v>
      </c>
      <c r="BT821">
        <v>0</v>
      </c>
      <c r="BU821" s="18">
        <v>1</v>
      </c>
      <c r="BV821" t="s">
        <v>397</v>
      </c>
      <c r="BW821" t="s">
        <v>397</v>
      </c>
      <c r="CB821" s="18"/>
      <c r="CD821" s="18"/>
      <c r="CE821" s="18"/>
      <c r="CH821" s="18"/>
      <c r="CJ821" s="18"/>
      <c r="CU821" s="18"/>
      <c r="CV821" t="s">
        <v>397</v>
      </c>
      <c r="CW821" t="s">
        <v>397</v>
      </c>
      <c r="CX821" t="s">
        <v>397</v>
      </c>
      <c r="CY821" s="25" t="s">
        <v>397</v>
      </c>
    </row>
    <row r="822" spans="1:103" x14ac:dyDescent="0.25">
      <c r="A822">
        <v>824</v>
      </c>
      <c r="B822">
        <v>119</v>
      </c>
      <c r="C822" s="25" t="s">
        <v>3</v>
      </c>
      <c r="D822" s="12">
        <v>11.4</v>
      </c>
      <c r="E822" s="14"/>
      <c r="F822" s="7" t="str">
        <f t="shared" si="129"/>
        <v>X</v>
      </c>
      <c r="G822" s="7">
        <f t="shared" si="130"/>
        <v>11.4</v>
      </c>
      <c r="H822" s="16">
        <f t="shared" si="131"/>
        <v>11.4</v>
      </c>
      <c r="I822" s="11" t="str">
        <f t="shared" si="132"/>
        <v>X</v>
      </c>
      <c r="J822" s="39" t="str">
        <f t="shared" si="133"/>
        <v>X</v>
      </c>
      <c r="K822" s="39" t="str">
        <f t="shared" si="136"/>
        <v>X</v>
      </c>
      <c r="L822" s="39" t="str">
        <f t="shared" si="137"/>
        <v>X</v>
      </c>
      <c r="M822" s="39" t="str">
        <f t="shared" si="134"/>
        <v>X</v>
      </c>
      <c r="N822" s="42">
        <v>0</v>
      </c>
      <c r="O822" s="8">
        <v>0</v>
      </c>
      <c r="P822" s="9">
        <v>1</v>
      </c>
      <c r="Q822" s="9">
        <v>0</v>
      </c>
      <c r="R822" s="8">
        <v>0</v>
      </c>
      <c r="S822" s="9">
        <v>0</v>
      </c>
      <c r="T822" s="9">
        <v>0</v>
      </c>
      <c r="U822" s="8">
        <v>0</v>
      </c>
      <c r="V822" s="9">
        <v>0</v>
      </c>
      <c r="W822" s="9">
        <v>0</v>
      </c>
      <c r="X822" s="9">
        <v>0</v>
      </c>
      <c r="Y822" s="8">
        <v>0</v>
      </c>
      <c r="Z822" s="9">
        <v>0</v>
      </c>
      <c r="AA822" s="8"/>
      <c r="AC822" s="8"/>
      <c r="AJ822" s="9">
        <f t="shared" si="135"/>
        <v>-1</v>
      </c>
      <c r="AK822" s="7">
        <v>2.415</v>
      </c>
      <c r="AO822" s="8"/>
      <c r="AQ822" s="31"/>
      <c r="AT822" s="31"/>
      <c r="AU822" s="21">
        <v>2011</v>
      </c>
      <c r="AV822" s="23">
        <f t="shared" si="138"/>
        <v>3.303412070596742</v>
      </c>
      <c r="BB822" s="18"/>
      <c r="BD822" s="54"/>
      <c r="BF822" s="18"/>
      <c r="BH822" s="18"/>
      <c r="BJ822" s="18"/>
      <c r="BK822" s="18" t="s">
        <v>206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 s="18">
        <v>1</v>
      </c>
      <c r="BS822">
        <v>0</v>
      </c>
      <c r="BT822">
        <v>0</v>
      </c>
      <c r="BU822" s="18">
        <v>1</v>
      </c>
      <c r="BV822" t="s">
        <v>397</v>
      </c>
      <c r="BW822" t="s">
        <v>397</v>
      </c>
      <c r="CB822" s="18"/>
      <c r="CD822" s="18"/>
      <c r="CE822" s="18"/>
      <c r="CH822" s="18"/>
      <c r="CJ822" s="18"/>
      <c r="CU822" s="18"/>
      <c r="CV822" t="s">
        <v>397</v>
      </c>
      <c r="CW822" t="s">
        <v>397</v>
      </c>
      <c r="CX822" t="s">
        <v>397</v>
      </c>
      <c r="CY822" s="25" t="s">
        <v>397</v>
      </c>
    </row>
    <row r="823" spans="1:103" x14ac:dyDescent="0.25">
      <c r="A823">
        <v>825</v>
      </c>
      <c r="B823">
        <v>119</v>
      </c>
      <c r="C823" s="25" t="s">
        <v>3</v>
      </c>
      <c r="D823" s="12">
        <v>14.7</v>
      </c>
      <c r="E823" s="14"/>
      <c r="F823" s="7" t="str">
        <f t="shared" si="129"/>
        <v>X</v>
      </c>
      <c r="G823" s="7">
        <f t="shared" si="130"/>
        <v>14.7</v>
      </c>
      <c r="H823" s="16">
        <f t="shared" si="131"/>
        <v>14.7</v>
      </c>
      <c r="I823" s="11" t="str">
        <f t="shared" si="132"/>
        <v>X</v>
      </c>
      <c r="J823" s="39" t="str">
        <f t="shared" si="133"/>
        <v>X</v>
      </c>
      <c r="K823" s="39" t="str">
        <f t="shared" si="136"/>
        <v>X</v>
      </c>
      <c r="L823" s="39" t="str">
        <f t="shared" si="137"/>
        <v>X</v>
      </c>
      <c r="M823" s="39" t="str">
        <f t="shared" si="134"/>
        <v>X</v>
      </c>
      <c r="N823" s="42">
        <v>0</v>
      </c>
      <c r="O823" s="8">
        <v>0</v>
      </c>
      <c r="P823" s="9">
        <v>0</v>
      </c>
      <c r="Q823" s="9">
        <v>1</v>
      </c>
      <c r="R823" s="8">
        <v>0</v>
      </c>
      <c r="S823" s="9">
        <v>0</v>
      </c>
      <c r="T823" s="9">
        <v>0</v>
      </c>
      <c r="U823" s="8">
        <v>0</v>
      </c>
      <c r="V823" s="9">
        <v>0</v>
      </c>
      <c r="W823" s="9">
        <v>0</v>
      </c>
      <c r="X823" s="9">
        <v>0</v>
      </c>
      <c r="Y823" s="8">
        <v>0</v>
      </c>
      <c r="Z823" s="9">
        <v>0</v>
      </c>
      <c r="AA823" s="8"/>
      <c r="AC823" s="8"/>
      <c r="AJ823" s="9">
        <f t="shared" si="135"/>
        <v>-1</v>
      </c>
      <c r="AK823" s="7">
        <v>2.415</v>
      </c>
      <c r="AO823" s="8"/>
      <c r="AQ823" s="31"/>
      <c r="AT823" s="31"/>
      <c r="AU823" s="21">
        <v>2011</v>
      </c>
      <c r="AV823" s="23">
        <f t="shared" si="138"/>
        <v>3.303412070596742</v>
      </c>
      <c r="BB823" s="18"/>
      <c r="BD823" s="54"/>
      <c r="BF823" s="18"/>
      <c r="BH823" s="18"/>
      <c r="BJ823" s="18"/>
      <c r="BK823" s="18" t="s">
        <v>206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 s="18">
        <v>1</v>
      </c>
      <c r="BS823">
        <v>0</v>
      </c>
      <c r="BT823">
        <v>0</v>
      </c>
      <c r="BU823" s="18">
        <v>1</v>
      </c>
      <c r="BV823" t="s">
        <v>397</v>
      </c>
      <c r="BW823" t="s">
        <v>397</v>
      </c>
      <c r="CB823" s="18"/>
      <c r="CD823" s="18"/>
      <c r="CE823" s="18"/>
      <c r="CH823" s="18"/>
      <c r="CJ823" s="18"/>
      <c r="CU823" s="18"/>
      <c r="CV823" t="s">
        <v>397</v>
      </c>
      <c r="CW823" t="s">
        <v>397</v>
      </c>
      <c r="CX823" t="s">
        <v>397</v>
      </c>
      <c r="CY823" s="25" t="s">
        <v>397</v>
      </c>
    </row>
    <row r="824" spans="1:103" x14ac:dyDescent="0.25">
      <c r="A824">
        <v>826</v>
      </c>
      <c r="B824">
        <v>119</v>
      </c>
      <c r="C824" s="25" t="s">
        <v>3</v>
      </c>
      <c r="D824" s="12">
        <v>9.4</v>
      </c>
      <c r="E824" s="14"/>
      <c r="F824" s="7" t="str">
        <f t="shared" si="129"/>
        <v>X</v>
      </c>
      <c r="G824" s="7">
        <f t="shared" si="130"/>
        <v>9.4</v>
      </c>
      <c r="H824" s="16">
        <f t="shared" si="131"/>
        <v>9.4</v>
      </c>
      <c r="I824" s="11" t="str">
        <f t="shared" si="132"/>
        <v>X</v>
      </c>
      <c r="J824" s="39" t="str">
        <f t="shared" si="133"/>
        <v>X</v>
      </c>
      <c r="K824" s="39" t="str">
        <f t="shared" si="136"/>
        <v>X</v>
      </c>
      <c r="L824" s="39" t="str">
        <f t="shared" si="137"/>
        <v>X</v>
      </c>
      <c r="M824" s="39" t="str">
        <f t="shared" si="134"/>
        <v>X</v>
      </c>
      <c r="N824" s="42">
        <v>0</v>
      </c>
      <c r="O824" s="8">
        <v>0</v>
      </c>
      <c r="P824" s="9">
        <v>0</v>
      </c>
      <c r="Q824" s="9">
        <v>0</v>
      </c>
      <c r="R824" s="8">
        <v>0</v>
      </c>
      <c r="S824" s="9">
        <v>0</v>
      </c>
      <c r="T824" s="9">
        <v>0</v>
      </c>
      <c r="U824" s="8">
        <v>1</v>
      </c>
      <c r="V824" s="9">
        <v>0</v>
      </c>
      <c r="W824" s="9">
        <v>0</v>
      </c>
      <c r="X824" s="9">
        <v>0</v>
      </c>
      <c r="Y824" s="8">
        <v>0</v>
      </c>
      <c r="Z824" s="9">
        <v>0</v>
      </c>
      <c r="AA824" s="8"/>
      <c r="AC824" s="8"/>
      <c r="AJ824" s="9">
        <f t="shared" si="135"/>
        <v>-1</v>
      </c>
      <c r="AK824" s="7">
        <v>2.415</v>
      </c>
      <c r="AO824" s="8"/>
      <c r="AQ824" s="31"/>
      <c r="AT824" s="31"/>
      <c r="AU824" s="21">
        <v>2011</v>
      </c>
      <c r="AV824" s="23">
        <f t="shared" si="138"/>
        <v>3.303412070596742</v>
      </c>
      <c r="BB824" s="18"/>
      <c r="BD824" s="54"/>
      <c r="BF824" s="18"/>
      <c r="BH824" s="18"/>
      <c r="BJ824" s="18"/>
      <c r="BK824" s="18" t="s">
        <v>206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 s="18">
        <v>1</v>
      </c>
      <c r="BS824">
        <v>0</v>
      </c>
      <c r="BT824">
        <v>0</v>
      </c>
      <c r="BU824" s="18">
        <v>1</v>
      </c>
      <c r="BV824" t="s">
        <v>397</v>
      </c>
      <c r="BW824" t="s">
        <v>397</v>
      </c>
      <c r="CB824" s="18"/>
      <c r="CD824" s="18"/>
      <c r="CE824" s="18"/>
      <c r="CH824" s="18"/>
      <c r="CJ824" s="18"/>
      <c r="CU824" s="18"/>
      <c r="CV824" t="s">
        <v>397</v>
      </c>
      <c r="CW824" t="s">
        <v>397</v>
      </c>
      <c r="CX824" t="s">
        <v>397</v>
      </c>
      <c r="CY824" s="25" t="s">
        <v>397</v>
      </c>
    </row>
    <row r="825" spans="1:103" x14ac:dyDescent="0.25">
      <c r="A825">
        <v>827</v>
      </c>
      <c r="B825">
        <v>119</v>
      </c>
      <c r="C825" s="25" t="s">
        <v>3</v>
      </c>
      <c r="D825" s="12">
        <v>14.9</v>
      </c>
      <c r="E825" s="14"/>
      <c r="F825" s="7" t="str">
        <f t="shared" si="129"/>
        <v>X</v>
      </c>
      <c r="G825" s="7">
        <f t="shared" si="130"/>
        <v>14.9</v>
      </c>
      <c r="H825" s="16">
        <f t="shared" si="131"/>
        <v>14.9</v>
      </c>
      <c r="I825" s="11" t="str">
        <f t="shared" si="132"/>
        <v>X</v>
      </c>
      <c r="J825" s="39" t="str">
        <f t="shared" si="133"/>
        <v>X</v>
      </c>
      <c r="K825" s="39" t="str">
        <f t="shared" si="136"/>
        <v>X</v>
      </c>
      <c r="L825" s="39" t="str">
        <f t="shared" si="137"/>
        <v>X</v>
      </c>
      <c r="M825" s="39" t="str">
        <f t="shared" si="134"/>
        <v>X</v>
      </c>
      <c r="N825" s="42">
        <v>0</v>
      </c>
      <c r="O825" s="8">
        <v>0</v>
      </c>
      <c r="P825" s="9">
        <v>0</v>
      </c>
      <c r="Q825" s="9">
        <v>0</v>
      </c>
      <c r="R825" s="8">
        <v>0</v>
      </c>
      <c r="S825" s="9">
        <v>0</v>
      </c>
      <c r="T825" s="9">
        <v>0</v>
      </c>
      <c r="U825" s="8">
        <v>0</v>
      </c>
      <c r="V825" s="9">
        <v>1</v>
      </c>
      <c r="W825" s="9">
        <v>0</v>
      </c>
      <c r="X825" s="9">
        <v>0</v>
      </c>
      <c r="Y825" s="8">
        <v>0</v>
      </c>
      <c r="Z825" s="9">
        <v>0</v>
      </c>
      <c r="AA825" s="8"/>
      <c r="AC825" s="8"/>
      <c r="AJ825" s="9">
        <f t="shared" si="135"/>
        <v>-1</v>
      </c>
      <c r="AK825" s="7">
        <v>2.415</v>
      </c>
      <c r="AO825" s="8"/>
      <c r="AQ825" s="31"/>
      <c r="AT825" s="31"/>
      <c r="AU825" s="21">
        <v>2011</v>
      </c>
      <c r="AV825" s="23">
        <f t="shared" si="138"/>
        <v>3.303412070596742</v>
      </c>
      <c r="BB825" s="18"/>
      <c r="BD825" s="54"/>
      <c r="BF825" s="18"/>
      <c r="BH825" s="18"/>
      <c r="BJ825" s="18"/>
      <c r="BK825" s="18" t="s">
        <v>206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 s="18">
        <v>1</v>
      </c>
      <c r="BS825">
        <v>0</v>
      </c>
      <c r="BT825">
        <v>0</v>
      </c>
      <c r="BU825" s="18">
        <v>1</v>
      </c>
      <c r="BV825" t="s">
        <v>397</v>
      </c>
      <c r="BW825" t="s">
        <v>397</v>
      </c>
      <c r="CB825" s="18"/>
      <c r="CD825" s="18"/>
      <c r="CE825" s="18"/>
      <c r="CH825" s="18"/>
      <c r="CJ825" s="18"/>
      <c r="CU825" s="18"/>
      <c r="CV825" t="s">
        <v>397</v>
      </c>
      <c r="CW825" t="s">
        <v>397</v>
      </c>
      <c r="CX825" t="s">
        <v>397</v>
      </c>
      <c r="CY825" s="25" t="s">
        <v>397</v>
      </c>
    </row>
    <row r="826" spans="1:103" x14ac:dyDescent="0.25">
      <c r="A826">
        <v>828</v>
      </c>
      <c r="B826">
        <v>119</v>
      </c>
      <c r="C826" s="25" t="s">
        <v>3</v>
      </c>
      <c r="D826" s="12">
        <v>5.7</v>
      </c>
      <c r="E826" s="14"/>
      <c r="F826" s="7" t="str">
        <f t="shared" si="129"/>
        <v>X</v>
      </c>
      <c r="G826" s="7">
        <f t="shared" si="130"/>
        <v>5.7</v>
      </c>
      <c r="H826" s="16">
        <f t="shared" si="131"/>
        <v>5.7</v>
      </c>
      <c r="I826" s="11" t="str">
        <f t="shared" si="132"/>
        <v>X</v>
      </c>
      <c r="J826" s="39" t="str">
        <f t="shared" si="133"/>
        <v>X</v>
      </c>
      <c r="K826" s="39" t="str">
        <f t="shared" si="136"/>
        <v>X</v>
      </c>
      <c r="L826" s="39" t="str">
        <f t="shared" si="137"/>
        <v>X</v>
      </c>
      <c r="M826" s="39" t="str">
        <f t="shared" si="134"/>
        <v>X</v>
      </c>
      <c r="N826" s="42">
        <v>1</v>
      </c>
      <c r="O826" s="8">
        <v>0</v>
      </c>
      <c r="P826" s="9">
        <v>0</v>
      </c>
      <c r="Q826" s="9">
        <v>0</v>
      </c>
      <c r="R826" s="8">
        <v>0</v>
      </c>
      <c r="S826" s="9">
        <v>0</v>
      </c>
      <c r="T826" s="9">
        <v>0</v>
      </c>
      <c r="U826" s="8">
        <v>0</v>
      </c>
      <c r="V826" s="9">
        <v>0</v>
      </c>
      <c r="W826" s="9">
        <v>0</v>
      </c>
      <c r="X826" s="9">
        <v>0</v>
      </c>
      <c r="Y826" s="8">
        <v>0</v>
      </c>
      <c r="Z826" s="9">
        <v>0</v>
      </c>
      <c r="AA826" s="8"/>
      <c r="AC826" s="8"/>
      <c r="AJ826" s="9">
        <f t="shared" si="135"/>
        <v>-1</v>
      </c>
      <c r="AK826" s="7">
        <v>6.2965</v>
      </c>
      <c r="AO826" s="8"/>
      <c r="AQ826" s="31"/>
      <c r="AT826" s="31"/>
      <c r="AU826" s="21">
        <v>2011</v>
      </c>
      <c r="AV826" s="23">
        <f t="shared" si="138"/>
        <v>3.303412070596742</v>
      </c>
      <c r="BB826" s="18"/>
      <c r="BD826" s="54"/>
      <c r="BF826" s="18"/>
      <c r="BH826" s="18"/>
      <c r="BJ826" s="18"/>
      <c r="BK826" s="18" t="s">
        <v>207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 s="18">
        <v>1</v>
      </c>
      <c r="BS826">
        <v>0</v>
      </c>
      <c r="BT826">
        <v>1</v>
      </c>
      <c r="BU826" s="18">
        <v>0</v>
      </c>
      <c r="BV826" t="s">
        <v>397</v>
      </c>
      <c r="BW826" t="s">
        <v>397</v>
      </c>
      <c r="CB826" s="18"/>
      <c r="CD826" s="18"/>
      <c r="CE826" s="18"/>
      <c r="CH826" s="18"/>
      <c r="CJ826" s="18"/>
      <c r="CU826" s="18"/>
      <c r="CV826" t="s">
        <v>397</v>
      </c>
      <c r="CW826" t="s">
        <v>397</v>
      </c>
      <c r="CX826" t="s">
        <v>397</v>
      </c>
      <c r="CY826" s="25" t="s">
        <v>397</v>
      </c>
    </row>
    <row r="827" spans="1:103" x14ac:dyDescent="0.25">
      <c r="A827">
        <v>829</v>
      </c>
      <c r="B827">
        <v>119</v>
      </c>
      <c r="C827" s="25" t="s">
        <v>3</v>
      </c>
      <c r="D827" s="12">
        <v>4.8</v>
      </c>
      <c r="E827" s="14"/>
      <c r="F827" s="7" t="str">
        <f t="shared" si="129"/>
        <v>X</v>
      </c>
      <c r="G827" s="7">
        <f t="shared" si="130"/>
        <v>4.8</v>
      </c>
      <c r="H827" s="16">
        <f t="shared" si="131"/>
        <v>4.8</v>
      </c>
      <c r="I827" s="11" t="str">
        <f t="shared" si="132"/>
        <v>X</v>
      </c>
      <c r="J827" s="39" t="str">
        <f t="shared" si="133"/>
        <v>X</v>
      </c>
      <c r="K827" s="39" t="str">
        <f t="shared" si="136"/>
        <v>X</v>
      </c>
      <c r="L827" s="39" t="str">
        <f t="shared" si="137"/>
        <v>X</v>
      </c>
      <c r="M827" s="39" t="str">
        <f t="shared" si="134"/>
        <v>X</v>
      </c>
      <c r="N827" s="42">
        <v>0</v>
      </c>
      <c r="O827" s="8">
        <v>1</v>
      </c>
      <c r="P827" s="9">
        <v>0</v>
      </c>
      <c r="Q827" s="9">
        <v>0</v>
      </c>
      <c r="R827" s="8">
        <v>0</v>
      </c>
      <c r="S827" s="9">
        <v>0</v>
      </c>
      <c r="T827" s="9">
        <v>0</v>
      </c>
      <c r="U827" s="8">
        <v>0</v>
      </c>
      <c r="V827" s="9">
        <v>0</v>
      </c>
      <c r="W827" s="9">
        <v>0</v>
      </c>
      <c r="X827" s="9">
        <v>0</v>
      </c>
      <c r="Y827" s="8">
        <v>0</v>
      </c>
      <c r="Z827" s="9">
        <v>0</v>
      </c>
      <c r="AA827" s="8"/>
      <c r="AC827" s="8"/>
      <c r="AJ827" s="9">
        <f t="shared" si="135"/>
        <v>-1</v>
      </c>
      <c r="AK827" s="7">
        <v>6.2965</v>
      </c>
      <c r="AO827" s="8"/>
      <c r="AQ827" s="31"/>
      <c r="AT827" s="31"/>
      <c r="AU827" s="21">
        <v>2011</v>
      </c>
      <c r="AV827" s="23">
        <f t="shared" si="138"/>
        <v>3.303412070596742</v>
      </c>
      <c r="BB827" s="18"/>
      <c r="BD827" s="54"/>
      <c r="BF827" s="18"/>
      <c r="BH827" s="18"/>
      <c r="BJ827" s="18"/>
      <c r="BK827" s="18" t="s">
        <v>207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 s="18">
        <v>1</v>
      </c>
      <c r="BS827">
        <v>0</v>
      </c>
      <c r="BT827">
        <v>1</v>
      </c>
      <c r="BU827" s="18">
        <v>0</v>
      </c>
      <c r="BV827" t="s">
        <v>397</v>
      </c>
      <c r="BW827" t="s">
        <v>397</v>
      </c>
      <c r="CB827" s="18"/>
      <c r="CD827" s="18"/>
      <c r="CE827" s="18"/>
      <c r="CH827" s="18"/>
      <c r="CJ827" s="18"/>
      <c r="CU827" s="18"/>
      <c r="CV827" t="s">
        <v>397</v>
      </c>
      <c r="CW827" t="s">
        <v>397</v>
      </c>
      <c r="CX827" t="s">
        <v>397</v>
      </c>
      <c r="CY827" s="25" t="s">
        <v>397</v>
      </c>
    </row>
    <row r="828" spans="1:103" x14ac:dyDescent="0.25">
      <c r="A828">
        <v>830</v>
      </c>
      <c r="B828">
        <v>119</v>
      </c>
      <c r="C828" s="25" t="s">
        <v>3</v>
      </c>
      <c r="D828" s="12">
        <v>5</v>
      </c>
      <c r="E828" s="14"/>
      <c r="F828" s="7" t="str">
        <f t="shared" si="129"/>
        <v>X</v>
      </c>
      <c r="G828" s="7">
        <f t="shared" si="130"/>
        <v>5</v>
      </c>
      <c r="H828" s="16">
        <f t="shared" si="131"/>
        <v>5</v>
      </c>
      <c r="I828" s="11" t="str">
        <f t="shared" si="132"/>
        <v>X</v>
      </c>
      <c r="J828" s="39" t="str">
        <f t="shared" si="133"/>
        <v>X</v>
      </c>
      <c r="K828" s="39" t="str">
        <f t="shared" si="136"/>
        <v>X</v>
      </c>
      <c r="L828" s="39" t="str">
        <f t="shared" si="137"/>
        <v>X</v>
      </c>
      <c r="M828" s="39" t="str">
        <f t="shared" si="134"/>
        <v>X</v>
      </c>
      <c r="N828" s="42">
        <v>0</v>
      </c>
      <c r="O828" s="8">
        <v>0</v>
      </c>
      <c r="P828" s="9">
        <v>1</v>
      </c>
      <c r="Q828" s="9">
        <v>0</v>
      </c>
      <c r="R828" s="8">
        <v>0</v>
      </c>
      <c r="S828" s="9">
        <v>0</v>
      </c>
      <c r="T828" s="9">
        <v>0</v>
      </c>
      <c r="U828" s="8">
        <v>0</v>
      </c>
      <c r="V828" s="9">
        <v>0</v>
      </c>
      <c r="W828" s="9">
        <v>0</v>
      </c>
      <c r="X828" s="9">
        <v>0</v>
      </c>
      <c r="Y828" s="8">
        <v>0</v>
      </c>
      <c r="Z828" s="9">
        <v>0</v>
      </c>
      <c r="AA828" s="8"/>
      <c r="AC828" s="8"/>
      <c r="AJ828" s="9">
        <f t="shared" si="135"/>
        <v>-1</v>
      </c>
      <c r="AK828" s="7">
        <v>6.2965</v>
      </c>
      <c r="AO828" s="8"/>
      <c r="AQ828" s="31"/>
      <c r="AT828" s="31"/>
      <c r="AU828" s="21">
        <v>2011</v>
      </c>
      <c r="AV828" s="23">
        <f t="shared" si="138"/>
        <v>3.303412070596742</v>
      </c>
      <c r="BB828" s="18"/>
      <c r="BD828" s="54"/>
      <c r="BF828" s="18"/>
      <c r="BH828" s="18"/>
      <c r="BJ828" s="18"/>
      <c r="BK828" s="18" t="s">
        <v>207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 s="18">
        <v>1</v>
      </c>
      <c r="BS828">
        <v>0</v>
      </c>
      <c r="BT828">
        <v>1</v>
      </c>
      <c r="BU828" s="18">
        <v>0</v>
      </c>
      <c r="BV828" t="s">
        <v>397</v>
      </c>
      <c r="BW828" t="s">
        <v>397</v>
      </c>
      <c r="CB828" s="18"/>
      <c r="CD828" s="18"/>
      <c r="CE828" s="18"/>
      <c r="CH828" s="18"/>
      <c r="CJ828" s="18"/>
      <c r="CU828" s="18"/>
      <c r="CV828" t="s">
        <v>397</v>
      </c>
      <c r="CW828" t="s">
        <v>397</v>
      </c>
      <c r="CX828" t="s">
        <v>397</v>
      </c>
      <c r="CY828" s="25" t="s">
        <v>397</v>
      </c>
    </row>
    <row r="829" spans="1:103" x14ac:dyDescent="0.25">
      <c r="A829">
        <v>831</v>
      </c>
      <c r="B829">
        <v>119</v>
      </c>
      <c r="C829" s="25" t="s">
        <v>3</v>
      </c>
      <c r="D829" s="12">
        <v>5.8</v>
      </c>
      <c r="E829" s="14"/>
      <c r="F829" s="7" t="str">
        <f t="shared" si="129"/>
        <v>X</v>
      </c>
      <c r="G829" s="7">
        <f t="shared" si="130"/>
        <v>5.8</v>
      </c>
      <c r="H829" s="16">
        <f t="shared" si="131"/>
        <v>5.8</v>
      </c>
      <c r="I829" s="11" t="str">
        <f t="shared" si="132"/>
        <v>X</v>
      </c>
      <c r="J829" s="39" t="str">
        <f t="shared" si="133"/>
        <v>X</v>
      </c>
      <c r="K829" s="39" t="str">
        <f t="shared" si="136"/>
        <v>X</v>
      </c>
      <c r="L829" s="39" t="str">
        <f t="shared" si="137"/>
        <v>X</v>
      </c>
      <c r="M829" s="39" t="str">
        <f t="shared" si="134"/>
        <v>X</v>
      </c>
      <c r="N829" s="42">
        <v>0</v>
      </c>
      <c r="O829" s="8">
        <v>0</v>
      </c>
      <c r="P829" s="9">
        <v>0</v>
      </c>
      <c r="Q829" s="9">
        <v>1</v>
      </c>
      <c r="R829" s="8">
        <v>0</v>
      </c>
      <c r="S829" s="9">
        <v>0</v>
      </c>
      <c r="T829" s="9">
        <v>0</v>
      </c>
      <c r="U829" s="8">
        <v>0</v>
      </c>
      <c r="V829" s="9">
        <v>0</v>
      </c>
      <c r="W829" s="9">
        <v>0</v>
      </c>
      <c r="X829" s="9">
        <v>0</v>
      </c>
      <c r="Y829" s="8">
        <v>0</v>
      </c>
      <c r="Z829" s="9">
        <v>0</v>
      </c>
      <c r="AA829" s="8"/>
      <c r="AC829" s="8"/>
      <c r="AJ829" s="9">
        <f t="shared" si="135"/>
        <v>-1</v>
      </c>
      <c r="AK829" s="7">
        <v>6.2965</v>
      </c>
      <c r="AO829" s="8"/>
      <c r="AQ829" s="31"/>
      <c r="AT829" s="31"/>
      <c r="AU829" s="21">
        <v>2011</v>
      </c>
      <c r="AV829" s="23">
        <f t="shared" si="138"/>
        <v>3.303412070596742</v>
      </c>
      <c r="BB829" s="18"/>
      <c r="BD829" s="54"/>
      <c r="BF829" s="18"/>
      <c r="BH829" s="18"/>
      <c r="BJ829" s="18"/>
      <c r="BK829" s="18" t="s">
        <v>207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 s="18">
        <v>1</v>
      </c>
      <c r="BS829">
        <v>0</v>
      </c>
      <c r="BT829">
        <v>1</v>
      </c>
      <c r="BU829" s="18">
        <v>0</v>
      </c>
      <c r="BV829" t="s">
        <v>397</v>
      </c>
      <c r="BW829" t="s">
        <v>397</v>
      </c>
      <c r="CB829" s="18"/>
      <c r="CD829" s="18"/>
      <c r="CE829" s="18"/>
      <c r="CH829" s="18"/>
      <c r="CJ829" s="18"/>
      <c r="CU829" s="18"/>
      <c r="CV829" t="s">
        <v>397</v>
      </c>
      <c r="CW829" t="s">
        <v>397</v>
      </c>
      <c r="CX829" t="s">
        <v>397</v>
      </c>
      <c r="CY829" s="25" t="s">
        <v>397</v>
      </c>
    </row>
    <row r="830" spans="1:103" x14ac:dyDescent="0.25">
      <c r="A830">
        <v>832</v>
      </c>
      <c r="B830">
        <v>119</v>
      </c>
      <c r="C830" s="25" t="s">
        <v>3</v>
      </c>
      <c r="D830" s="12">
        <v>5.0999999999999996</v>
      </c>
      <c r="E830" s="14"/>
      <c r="F830" s="7" t="str">
        <f t="shared" si="129"/>
        <v>X</v>
      </c>
      <c r="G830" s="7">
        <f t="shared" si="130"/>
        <v>5.0999999999999996</v>
      </c>
      <c r="H830" s="16">
        <f t="shared" si="131"/>
        <v>5.0999999999999996</v>
      </c>
      <c r="I830" s="11" t="str">
        <f t="shared" si="132"/>
        <v>X</v>
      </c>
      <c r="J830" s="39" t="str">
        <f t="shared" si="133"/>
        <v>X</v>
      </c>
      <c r="K830" s="39" t="str">
        <f t="shared" si="136"/>
        <v>X</v>
      </c>
      <c r="L830" s="39" t="str">
        <f t="shared" si="137"/>
        <v>X</v>
      </c>
      <c r="M830" s="39" t="str">
        <f t="shared" si="134"/>
        <v>X</v>
      </c>
      <c r="N830" s="42">
        <v>0</v>
      </c>
      <c r="O830" s="8">
        <v>0</v>
      </c>
      <c r="P830" s="9">
        <v>0</v>
      </c>
      <c r="Q830" s="9">
        <v>0</v>
      </c>
      <c r="R830" s="8">
        <v>0</v>
      </c>
      <c r="S830" s="9">
        <v>0</v>
      </c>
      <c r="T830" s="9">
        <v>0</v>
      </c>
      <c r="U830" s="8">
        <v>1</v>
      </c>
      <c r="V830" s="9">
        <v>0</v>
      </c>
      <c r="W830" s="9">
        <v>0</v>
      </c>
      <c r="X830" s="9">
        <v>0</v>
      </c>
      <c r="Y830" s="8">
        <v>0</v>
      </c>
      <c r="Z830" s="9">
        <v>0</v>
      </c>
      <c r="AA830" s="8"/>
      <c r="AC830" s="8"/>
      <c r="AJ830" s="9">
        <f t="shared" si="135"/>
        <v>-1</v>
      </c>
      <c r="AK830" s="7">
        <v>6.2965</v>
      </c>
      <c r="AO830" s="8"/>
      <c r="AQ830" s="31"/>
      <c r="AT830" s="31"/>
      <c r="AU830" s="21">
        <v>2011</v>
      </c>
      <c r="AV830" s="23">
        <f t="shared" si="138"/>
        <v>3.303412070596742</v>
      </c>
      <c r="BB830" s="18"/>
      <c r="BD830" s="54"/>
      <c r="BF830" s="18"/>
      <c r="BH830" s="18"/>
      <c r="BJ830" s="18"/>
      <c r="BK830" s="18" t="s">
        <v>207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 s="18">
        <v>1</v>
      </c>
      <c r="BS830">
        <v>0</v>
      </c>
      <c r="BT830">
        <v>1</v>
      </c>
      <c r="BU830" s="18">
        <v>0</v>
      </c>
      <c r="BV830" t="s">
        <v>397</v>
      </c>
      <c r="BW830" t="s">
        <v>397</v>
      </c>
      <c r="CB830" s="18"/>
      <c r="CD830" s="18"/>
      <c r="CE830" s="18"/>
      <c r="CH830" s="18"/>
      <c r="CJ830" s="18"/>
      <c r="CU830" s="18"/>
      <c r="CV830" t="s">
        <v>397</v>
      </c>
      <c r="CW830" t="s">
        <v>397</v>
      </c>
      <c r="CX830" t="s">
        <v>397</v>
      </c>
      <c r="CY830" s="25" t="s">
        <v>397</v>
      </c>
    </row>
    <row r="831" spans="1:103" x14ac:dyDescent="0.25">
      <c r="A831">
        <v>833</v>
      </c>
      <c r="B831">
        <v>119</v>
      </c>
      <c r="C831" s="25" t="s">
        <v>3</v>
      </c>
      <c r="D831" s="12">
        <v>6.5</v>
      </c>
      <c r="E831" s="14"/>
      <c r="F831" s="7" t="str">
        <f t="shared" si="129"/>
        <v>X</v>
      </c>
      <c r="G831" s="7">
        <f t="shared" si="130"/>
        <v>6.5</v>
      </c>
      <c r="H831" s="16">
        <f t="shared" si="131"/>
        <v>6.5</v>
      </c>
      <c r="I831" s="11" t="str">
        <f t="shared" si="132"/>
        <v>X</v>
      </c>
      <c r="J831" s="39" t="str">
        <f t="shared" si="133"/>
        <v>X</v>
      </c>
      <c r="K831" s="39" t="str">
        <f t="shared" si="136"/>
        <v>X</v>
      </c>
      <c r="L831" s="39" t="str">
        <f t="shared" si="137"/>
        <v>X</v>
      </c>
      <c r="M831" s="39" t="str">
        <f t="shared" si="134"/>
        <v>X</v>
      </c>
      <c r="N831" s="42">
        <v>0</v>
      </c>
      <c r="O831" s="8">
        <v>0</v>
      </c>
      <c r="P831" s="9">
        <v>0</v>
      </c>
      <c r="Q831" s="9">
        <v>0</v>
      </c>
      <c r="R831" s="8">
        <v>0</v>
      </c>
      <c r="S831" s="9">
        <v>0</v>
      </c>
      <c r="T831" s="9">
        <v>0</v>
      </c>
      <c r="U831" s="8">
        <v>0</v>
      </c>
      <c r="V831" s="9">
        <v>1</v>
      </c>
      <c r="W831" s="9">
        <v>0</v>
      </c>
      <c r="X831" s="9">
        <v>0</v>
      </c>
      <c r="Y831" s="8">
        <v>0</v>
      </c>
      <c r="Z831" s="9">
        <v>0</v>
      </c>
      <c r="AA831" s="8"/>
      <c r="AC831" s="8"/>
      <c r="AJ831" s="9">
        <f t="shared" si="135"/>
        <v>-1</v>
      </c>
      <c r="AK831" s="7">
        <v>6.2965</v>
      </c>
      <c r="AO831" s="8"/>
      <c r="AQ831" s="31"/>
      <c r="AT831" s="31"/>
      <c r="AU831" s="21">
        <v>2011</v>
      </c>
      <c r="AV831" s="23">
        <f t="shared" si="138"/>
        <v>3.303412070596742</v>
      </c>
      <c r="BB831" s="18"/>
      <c r="BD831" s="54"/>
      <c r="BF831" s="18"/>
      <c r="BH831" s="18"/>
      <c r="BJ831" s="18"/>
      <c r="BK831" s="18" t="s">
        <v>207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 s="18">
        <v>1</v>
      </c>
      <c r="BS831">
        <v>0</v>
      </c>
      <c r="BT831">
        <v>1</v>
      </c>
      <c r="BU831" s="18">
        <v>0</v>
      </c>
      <c r="BV831" t="s">
        <v>397</v>
      </c>
      <c r="BW831" t="s">
        <v>397</v>
      </c>
      <c r="CB831" s="18"/>
      <c r="CD831" s="18"/>
      <c r="CE831" s="18"/>
      <c r="CH831" s="18"/>
      <c r="CJ831" s="18"/>
      <c r="CU831" s="18"/>
      <c r="CV831" t="s">
        <v>397</v>
      </c>
      <c r="CW831" t="s">
        <v>397</v>
      </c>
      <c r="CX831" t="s">
        <v>397</v>
      </c>
      <c r="CY831" s="25" t="s">
        <v>397</v>
      </c>
    </row>
    <row r="832" spans="1:103" x14ac:dyDescent="0.25">
      <c r="A832">
        <v>834</v>
      </c>
      <c r="B832">
        <v>119</v>
      </c>
      <c r="C832" s="25" t="s">
        <v>3</v>
      </c>
      <c r="D832" s="12">
        <v>9.8000000000000007</v>
      </c>
      <c r="E832" s="14"/>
      <c r="F832" s="7" t="str">
        <f t="shared" si="129"/>
        <v>X</v>
      </c>
      <c r="G832" s="7">
        <f t="shared" si="130"/>
        <v>9.8000000000000007</v>
      </c>
      <c r="H832" s="16">
        <f t="shared" si="131"/>
        <v>9.8000000000000007</v>
      </c>
      <c r="I832" s="11" t="str">
        <f t="shared" si="132"/>
        <v>X</v>
      </c>
      <c r="J832" s="39" t="str">
        <f t="shared" si="133"/>
        <v>X</v>
      </c>
      <c r="K832" s="39" t="str">
        <f t="shared" si="136"/>
        <v>X</v>
      </c>
      <c r="L832" s="39" t="str">
        <f t="shared" si="137"/>
        <v>X</v>
      </c>
      <c r="M832" s="39" t="str">
        <f t="shared" si="134"/>
        <v>X</v>
      </c>
      <c r="N832" s="42">
        <v>1</v>
      </c>
      <c r="O832" s="8">
        <v>0</v>
      </c>
      <c r="P832" s="9">
        <v>0</v>
      </c>
      <c r="Q832" s="9">
        <v>0</v>
      </c>
      <c r="R832" s="8">
        <v>0</v>
      </c>
      <c r="S832" s="9">
        <v>0</v>
      </c>
      <c r="T832" s="9">
        <v>0</v>
      </c>
      <c r="U832" s="8">
        <v>0</v>
      </c>
      <c r="V832" s="9">
        <v>0</v>
      </c>
      <c r="W832" s="9">
        <v>0</v>
      </c>
      <c r="X832" s="9">
        <v>0</v>
      </c>
      <c r="Y832" s="8">
        <v>0</v>
      </c>
      <c r="Z832" s="9">
        <v>0</v>
      </c>
      <c r="AA832" s="8"/>
      <c r="AC832" s="8"/>
      <c r="AJ832" s="9">
        <f t="shared" si="135"/>
        <v>-1</v>
      </c>
      <c r="AK832" s="7">
        <v>4.7450000000000001</v>
      </c>
      <c r="AO832" s="8"/>
      <c r="AQ832" s="31"/>
      <c r="AT832" s="31"/>
      <c r="AU832" s="21">
        <v>1991</v>
      </c>
      <c r="AV832" s="23">
        <f t="shared" si="138"/>
        <v>3.2990712600274095</v>
      </c>
      <c r="BB832" s="18"/>
      <c r="BD832" s="54"/>
      <c r="BF832" s="18"/>
      <c r="BH832" s="18"/>
      <c r="BJ832" s="18"/>
      <c r="BK832" s="18" t="s">
        <v>214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 s="18">
        <v>0</v>
      </c>
      <c r="BS832">
        <v>0</v>
      </c>
      <c r="BT832">
        <v>1</v>
      </c>
      <c r="BU832" s="18">
        <v>0</v>
      </c>
      <c r="BV832" t="s">
        <v>397</v>
      </c>
      <c r="BW832" t="s">
        <v>397</v>
      </c>
      <c r="CB832" s="18"/>
      <c r="CD832" s="18"/>
      <c r="CE832" s="18"/>
      <c r="CH832" s="18"/>
      <c r="CJ832" s="18"/>
      <c r="CU832" s="18"/>
      <c r="CV832" t="s">
        <v>397</v>
      </c>
      <c r="CW832" t="s">
        <v>397</v>
      </c>
      <c r="CX832" t="s">
        <v>397</v>
      </c>
      <c r="CY832" s="25" t="s">
        <v>397</v>
      </c>
    </row>
    <row r="833" spans="1:103" x14ac:dyDescent="0.25">
      <c r="A833">
        <v>835</v>
      </c>
      <c r="B833">
        <v>119</v>
      </c>
      <c r="C833" s="25" t="s">
        <v>3</v>
      </c>
      <c r="D833" s="12">
        <v>3.2</v>
      </c>
      <c r="E833" s="14"/>
      <c r="F833" s="7" t="str">
        <f t="shared" si="129"/>
        <v>X</v>
      </c>
      <c r="G833" s="7">
        <f t="shared" si="130"/>
        <v>3.2</v>
      </c>
      <c r="H833" s="16">
        <f t="shared" si="131"/>
        <v>3.2</v>
      </c>
      <c r="I833" s="11" t="str">
        <f t="shared" si="132"/>
        <v>X</v>
      </c>
      <c r="J833" s="39" t="str">
        <f t="shared" si="133"/>
        <v>X</v>
      </c>
      <c r="K833" s="39" t="str">
        <f t="shared" si="136"/>
        <v>X</v>
      </c>
      <c r="L833" s="39" t="str">
        <f t="shared" si="137"/>
        <v>X</v>
      </c>
      <c r="M833" s="39" t="str">
        <f t="shared" si="134"/>
        <v>X</v>
      </c>
      <c r="N833" s="42">
        <v>0</v>
      </c>
      <c r="O833" s="8">
        <v>1</v>
      </c>
      <c r="P833" s="9">
        <v>0</v>
      </c>
      <c r="Q833" s="9">
        <v>0</v>
      </c>
      <c r="R833" s="8">
        <v>0</v>
      </c>
      <c r="S833" s="9">
        <v>0</v>
      </c>
      <c r="T833" s="9">
        <v>0</v>
      </c>
      <c r="U833" s="8">
        <v>0</v>
      </c>
      <c r="V833" s="9">
        <v>0</v>
      </c>
      <c r="W833" s="9">
        <v>0</v>
      </c>
      <c r="X833" s="9">
        <v>0</v>
      </c>
      <c r="Y833" s="8">
        <v>0</v>
      </c>
      <c r="Z833" s="9">
        <v>0</v>
      </c>
      <c r="AA833" s="8"/>
      <c r="AC833" s="8"/>
      <c r="AJ833" s="9">
        <f t="shared" si="135"/>
        <v>-1</v>
      </c>
      <c r="AK833" s="7">
        <v>4.7450000000000001</v>
      </c>
      <c r="AO833" s="8"/>
      <c r="AQ833" s="31"/>
      <c r="AT833" s="31"/>
      <c r="AU833" s="21">
        <v>1991</v>
      </c>
      <c r="AV833" s="23">
        <f t="shared" si="138"/>
        <v>3.2990712600274095</v>
      </c>
      <c r="BB833" s="18"/>
      <c r="BD833" s="54"/>
      <c r="BF833" s="18"/>
      <c r="BH833" s="18"/>
      <c r="BJ833" s="18"/>
      <c r="BK833" s="18" t="s">
        <v>214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 s="18">
        <v>0</v>
      </c>
      <c r="BS833">
        <v>0</v>
      </c>
      <c r="BT833">
        <v>1</v>
      </c>
      <c r="BU833" s="18">
        <v>0</v>
      </c>
      <c r="BV833" t="s">
        <v>397</v>
      </c>
      <c r="BW833" t="s">
        <v>397</v>
      </c>
      <c r="CB833" s="18"/>
      <c r="CD833" s="18"/>
      <c r="CE833" s="18"/>
      <c r="CH833" s="18"/>
      <c r="CJ833" s="18"/>
      <c r="CU833" s="18"/>
      <c r="CV833" t="s">
        <v>397</v>
      </c>
      <c r="CW833" t="s">
        <v>397</v>
      </c>
      <c r="CX833" t="s">
        <v>397</v>
      </c>
      <c r="CY833" s="25" t="s">
        <v>397</v>
      </c>
    </row>
    <row r="834" spans="1:103" x14ac:dyDescent="0.25">
      <c r="A834">
        <v>836</v>
      </c>
      <c r="B834">
        <v>119</v>
      </c>
      <c r="C834" s="25" t="s">
        <v>3</v>
      </c>
      <c r="D834" s="12">
        <v>4.4000000000000004</v>
      </c>
      <c r="E834" s="14"/>
      <c r="F834" s="7" t="str">
        <f t="shared" si="129"/>
        <v>X</v>
      </c>
      <c r="G834" s="7">
        <f t="shared" si="130"/>
        <v>4.4000000000000004</v>
      </c>
      <c r="H834" s="16">
        <f t="shared" si="131"/>
        <v>4.4000000000000004</v>
      </c>
      <c r="I834" s="11" t="str">
        <f t="shared" si="132"/>
        <v>X</v>
      </c>
      <c r="J834" s="39" t="str">
        <f t="shared" si="133"/>
        <v>X</v>
      </c>
      <c r="K834" s="39" t="str">
        <f t="shared" si="136"/>
        <v>X</v>
      </c>
      <c r="L834" s="39" t="str">
        <f t="shared" si="137"/>
        <v>X</v>
      </c>
      <c r="M834" s="39" t="str">
        <f t="shared" si="134"/>
        <v>X</v>
      </c>
      <c r="N834" s="42">
        <v>0</v>
      </c>
      <c r="O834" s="8">
        <v>0</v>
      </c>
      <c r="P834" s="9">
        <v>1</v>
      </c>
      <c r="Q834" s="9">
        <v>0</v>
      </c>
      <c r="R834" s="8">
        <v>0</v>
      </c>
      <c r="S834" s="9">
        <v>0</v>
      </c>
      <c r="T834" s="9">
        <v>0</v>
      </c>
      <c r="U834" s="8">
        <v>0</v>
      </c>
      <c r="V834" s="9">
        <v>0</v>
      </c>
      <c r="W834" s="9">
        <v>0</v>
      </c>
      <c r="X834" s="9">
        <v>0</v>
      </c>
      <c r="Y834" s="8">
        <v>0</v>
      </c>
      <c r="Z834" s="9">
        <v>0</v>
      </c>
      <c r="AA834" s="8"/>
      <c r="AC834" s="8"/>
      <c r="AJ834" s="9">
        <f t="shared" si="135"/>
        <v>-1</v>
      </c>
      <c r="AK834" s="7">
        <v>4.7450000000000001</v>
      </c>
      <c r="AO834" s="8"/>
      <c r="AQ834" s="31"/>
      <c r="AT834" s="31"/>
      <c r="AU834" s="21">
        <v>1991</v>
      </c>
      <c r="AV834" s="23">
        <f t="shared" si="138"/>
        <v>3.2990712600274095</v>
      </c>
      <c r="BB834" s="18"/>
      <c r="BD834" s="54"/>
      <c r="BF834" s="18"/>
      <c r="BH834" s="18"/>
      <c r="BJ834" s="18"/>
      <c r="BK834" s="18" t="s">
        <v>214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 s="18">
        <v>0</v>
      </c>
      <c r="BS834">
        <v>0</v>
      </c>
      <c r="BT834">
        <v>1</v>
      </c>
      <c r="BU834" s="18">
        <v>0</v>
      </c>
      <c r="BV834" t="s">
        <v>397</v>
      </c>
      <c r="BW834" t="s">
        <v>397</v>
      </c>
      <c r="CB834" s="18"/>
      <c r="CD834" s="18"/>
      <c r="CE834" s="18"/>
      <c r="CH834" s="18"/>
      <c r="CJ834" s="18"/>
      <c r="CU834" s="18"/>
      <c r="CV834" t="s">
        <v>397</v>
      </c>
      <c r="CW834" t="s">
        <v>397</v>
      </c>
      <c r="CX834" t="s">
        <v>397</v>
      </c>
      <c r="CY834" s="25" t="s">
        <v>397</v>
      </c>
    </row>
    <row r="835" spans="1:103" x14ac:dyDescent="0.25">
      <c r="A835">
        <v>837</v>
      </c>
      <c r="B835">
        <v>119</v>
      </c>
      <c r="C835" s="25" t="s">
        <v>3</v>
      </c>
      <c r="D835" s="12">
        <v>6.4</v>
      </c>
      <c r="E835" s="14"/>
      <c r="F835" s="7" t="str">
        <f t="shared" si="129"/>
        <v>X</v>
      </c>
      <c r="G835" s="7">
        <f t="shared" si="130"/>
        <v>6.4</v>
      </c>
      <c r="H835" s="16">
        <f t="shared" si="131"/>
        <v>6.4</v>
      </c>
      <c r="I835" s="11" t="str">
        <f t="shared" si="132"/>
        <v>X</v>
      </c>
      <c r="J835" s="39" t="str">
        <f t="shared" si="133"/>
        <v>X</v>
      </c>
      <c r="K835" s="39" t="str">
        <f t="shared" si="136"/>
        <v>X</v>
      </c>
      <c r="L835" s="39" t="str">
        <f t="shared" si="137"/>
        <v>X</v>
      </c>
      <c r="M835" s="39" t="str">
        <f t="shared" si="134"/>
        <v>X</v>
      </c>
      <c r="N835" s="42">
        <v>0</v>
      </c>
      <c r="O835" s="8">
        <v>0</v>
      </c>
      <c r="P835" s="9">
        <v>0</v>
      </c>
      <c r="Q835" s="9">
        <v>1</v>
      </c>
      <c r="R835" s="8">
        <v>0</v>
      </c>
      <c r="S835" s="9">
        <v>0</v>
      </c>
      <c r="T835" s="9">
        <v>0</v>
      </c>
      <c r="U835" s="8">
        <v>0</v>
      </c>
      <c r="V835" s="9">
        <v>0</v>
      </c>
      <c r="W835" s="9">
        <v>0</v>
      </c>
      <c r="X835" s="9">
        <v>0</v>
      </c>
      <c r="Y835" s="8">
        <v>0</v>
      </c>
      <c r="Z835" s="9">
        <v>0</v>
      </c>
      <c r="AA835" s="8"/>
      <c r="AC835" s="8"/>
      <c r="AJ835" s="9">
        <f t="shared" si="135"/>
        <v>-1</v>
      </c>
      <c r="AK835" s="7">
        <v>4.7450000000000001</v>
      </c>
      <c r="AO835" s="8"/>
      <c r="AQ835" s="31"/>
      <c r="AT835" s="31"/>
      <c r="AU835" s="21">
        <v>1991</v>
      </c>
      <c r="AV835" s="23">
        <f t="shared" si="138"/>
        <v>3.2990712600274095</v>
      </c>
      <c r="BB835" s="18"/>
      <c r="BD835" s="54"/>
      <c r="BF835" s="18"/>
      <c r="BH835" s="18"/>
      <c r="BJ835" s="18"/>
      <c r="BK835" s="18" t="s">
        <v>214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 s="18">
        <v>0</v>
      </c>
      <c r="BS835">
        <v>0</v>
      </c>
      <c r="BT835">
        <v>1</v>
      </c>
      <c r="BU835" s="18">
        <v>0</v>
      </c>
      <c r="BV835" t="s">
        <v>397</v>
      </c>
      <c r="BW835" t="s">
        <v>397</v>
      </c>
      <c r="CB835" s="18"/>
      <c r="CD835" s="18"/>
      <c r="CE835" s="18"/>
      <c r="CH835" s="18"/>
      <c r="CJ835" s="18"/>
      <c r="CU835" s="18"/>
      <c r="CV835" t="s">
        <v>397</v>
      </c>
      <c r="CW835" t="s">
        <v>397</v>
      </c>
      <c r="CX835" t="s">
        <v>397</v>
      </c>
      <c r="CY835" s="25" t="s">
        <v>397</v>
      </c>
    </row>
    <row r="836" spans="1:103" x14ac:dyDescent="0.25">
      <c r="A836">
        <v>838</v>
      </c>
      <c r="B836">
        <v>119</v>
      </c>
      <c r="C836" s="25" t="s">
        <v>3</v>
      </c>
      <c r="D836" s="12">
        <v>8.6999999999999993</v>
      </c>
      <c r="E836" s="14"/>
      <c r="F836" s="7" t="str">
        <f t="shared" si="129"/>
        <v>X</v>
      </c>
      <c r="G836" s="7">
        <f t="shared" si="130"/>
        <v>8.6999999999999993</v>
      </c>
      <c r="H836" s="16">
        <f t="shared" si="131"/>
        <v>8.6999999999999993</v>
      </c>
      <c r="I836" s="11" t="str">
        <f t="shared" si="132"/>
        <v>X</v>
      </c>
      <c r="J836" s="39" t="str">
        <f t="shared" si="133"/>
        <v>X</v>
      </c>
      <c r="K836" s="39" t="str">
        <f t="shared" si="136"/>
        <v>X</v>
      </c>
      <c r="L836" s="39" t="str">
        <f t="shared" si="137"/>
        <v>X</v>
      </c>
      <c r="M836" s="39" t="str">
        <f t="shared" si="134"/>
        <v>X</v>
      </c>
      <c r="N836" s="42">
        <v>0</v>
      </c>
      <c r="O836" s="8">
        <v>0</v>
      </c>
      <c r="P836" s="9">
        <v>0</v>
      </c>
      <c r="Q836" s="9">
        <v>0</v>
      </c>
      <c r="R836" s="8">
        <v>0</v>
      </c>
      <c r="S836" s="9">
        <v>0</v>
      </c>
      <c r="T836" s="9">
        <v>0</v>
      </c>
      <c r="U836" s="8">
        <v>1</v>
      </c>
      <c r="V836" s="9">
        <v>0</v>
      </c>
      <c r="W836" s="9">
        <v>0</v>
      </c>
      <c r="X836" s="9">
        <v>0</v>
      </c>
      <c r="Y836" s="8">
        <v>0</v>
      </c>
      <c r="Z836" s="9">
        <v>0</v>
      </c>
      <c r="AA836" s="8"/>
      <c r="AC836" s="8"/>
      <c r="AJ836" s="9">
        <f t="shared" si="135"/>
        <v>-1</v>
      </c>
      <c r="AK836" s="7">
        <v>4.7450000000000001</v>
      </c>
      <c r="AO836" s="8"/>
      <c r="AQ836" s="31"/>
      <c r="AT836" s="31"/>
      <c r="AU836" s="21">
        <v>1991</v>
      </c>
      <c r="AV836" s="23">
        <f t="shared" si="138"/>
        <v>3.2990712600274095</v>
      </c>
      <c r="BB836" s="18"/>
      <c r="BD836" s="54"/>
      <c r="BF836" s="18"/>
      <c r="BH836" s="18"/>
      <c r="BJ836" s="18"/>
      <c r="BK836" s="18" t="s">
        <v>214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 s="18">
        <v>0</v>
      </c>
      <c r="BS836">
        <v>0</v>
      </c>
      <c r="BT836">
        <v>1</v>
      </c>
      <c r="BU836" s="18">
        <v>0</v>
      </c>
      <c r="BV836" t="s">
        <v>397</v>
      </c>
      <c r="BW836" t="s">
        <v>397</v>
      </c>
      <c r="CB836" s="18"/>
      <c r="CD836" s="18"/>
      <c r="CE836" s="18"/>
      <c r="CH836" s="18"/>
      <c r="CJ836" s="18"/>
      <c r="CU836" s="18"/>
      <c r="CV836" t="s">
        <v>397</v>
      </c>
      <c r="CW836" t="s">
        <v>397</v>
      </c>
      <c r="CX836" t="s">
        <v>397</v>
      </c>
      <c r="CY836" s="25" t="s">
        <v>397</v>
      </c>
    </row>
    <row r="837" spans="1:103" x14ac:dyDescent="0.25">
      <c r="A837">
        <v>839</v>
      </c>
      <c r="B837">
        <v>119</v>
      </c>
      <c r="C837" s="25" t="s">
        <v>3</v>
      </c>
      <c r="D837" s="12">
        <v>11.3</v>
      </c>
      <c r="E837" s="14"/>
      <c r="F837" s="7" t="str">
        <f t="shared" si="129"/>
        <v>X</v>
      </c>
      <c r="G837" s="7">
        <f t="shared" si="130"/>
        <v>11.3</v>
      </c>
      <c r="H837" s="16">
        <f t="shared" si="131"/>
        <v>11.3</v>
      </c>
      <c r="I837" s="11" t="str">
        <f t="shared" si="132"/>
        <v>X</v>
      </c>
      <c r="J837" s="39" t="str">
        <f t="shared" si="133"/>
        <v>X</v>
      </c>
      <c r="K837" s="39" t="str">
        <f t="shared" si="136"/>
        <v>X</v>
      </c>
      <c r="L837" s="39" t="str">
        <f t="shared" si="137"/>
        <v>X</v>
      </c>
      <c r="M837" s="39" t="str">
        <f t="shared" si="134"/>
        <v>X</v>
      </c>
      <c r="N837" s="42">
        <v>0</v>
      </c>
      <c r="O837" s="8">
        <v>0</v>
      </c>
      <c r="P837" s="9">
        <v>0</v>
      </c>
      <c r="Q837" s="9">
        <v>0</v>
      </c>
      <c r="R837" s="8">
        <v>0</v>
      </c>
      <c r="S837" s="9">
        <v>0</v>
      </c>
      <c r="T837" s="9">
        <v>0</v>
      </c>
      <c r="U837" s="8">
        <v>0</v>
      </c>
      <c r="V837" s="9">
        <v>1</v>
      </c>
      <c r="W837" s="9">
        <v>0</v>
      </c>
      <c r="X837" s="9">
        <v>0</v>
      </c>
      <c r="Y837" s="8">
        <v>0</v>
      </c>
      <c r="Z837" s="9">
        <v>0</v>
      </c>
      <c r="AA837" s="8"/>
      <c r="AC837" s="8"/>
      <c r="AJ837" s="9">
        <f t="shared" si="135"/>
        <v>-1</v>
      </c>
      <c r="AK837" s="7">
        <v>4.7450000000000001</v>
      </c>
      <c r="AO837" s="8"/>
      <c r="AQ837" s="31"/>
      <c r="AT837" s="31"/>
      <c r="AU837" s="21">
        <v>1991</v>
      </c>
      <c r="AV837" s="23">
        <f t="shared" si="138"/>
        <v>3.2990712600274095</v>
      </c>
      <c r="BB837" s="18"/>
      <c r="BD837" s="54"/>
      <c r="BF837" s="18"/>
      <c r="BH837" s="18"/>
      <c r="BJ837" s="18"/>
      <c r="BK837" s="18" t="s">
        <v>214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 s="18">
        <v>0</v>
      </c>
      <c r="BS837">
        <v>0</v>
      </c>
      <c r="BT837">
        <v>1</v>
      </c>
      <c r="BU837" s="18">
        <v>0</v>
      </c>
      <c r="BV837" t="s">
        <v>397</v>
      </c>
      <c r="BW837" t="s">
        <v>397</v>
      </c>
      <c r="CB837" s="18"/>
      <c r="CD837" s="18"/>
      <c r="CE837" s="18"/>
      <c r="CH837" s="18"/>
      <c r="CJ837" s="18"/>
      <c r="CU837" s="18"/>
      <c r="CV837" t="s">
        <v>397</v>
      </c>
      <c r="CW837" t="s">
        <v>397</v>
      </c>
      <c r="CX837" t="s">
        <v>397</v>
      </c>
      <c r="CY837" s="25" t="s">
        <v>397</v>
      </c>
    </row>
    <row r="838" spans="1:103" x14ac:dyDescent="0.25">
      <c r="A838">
        <v>840</v>
      </c>
      <c r="B838">
        <v>119</v>
      </c>
      <c r="C838" s="25" t="s">
        <v>3</v>
      </c>
      <c r="D838" s="12">
        <v>10.7</v>
      </c>
      <c r="E838" s="14"/>
      <c r="F838" s="7" t="str">
        <f t="shared" si="129"/>
        <v>X</v>
      </c>
      <c r="G838" s="7">
        <f t="shared" si="130"/>
        <v>10.7</v>
      </c>
      <c r="H838" s="16">
        <f t="shared" si="131"/>
        <v>10.7</v>
      </c>
      <c r="I838" s="11" t="str">
        <f t="shared" si="132"/>
        <v>X</v>
      </c>
      <c r="J838" s="39" t="str">
        <f t="shared" si="133"/>
        <v>X</v>
      </c>
      <c r="K838" s="39" t="str">
        <f t="shared" si="136"/>
        <v>X</v>
      </c>
      <c r="L838" s="39" t="str">
        <f t="shared" si="137"/>
        <v>X</v>
      </c>
      <c r="M838" s="39" t="str">
        <f t="shared" si="134"/>
        <v>X</v>
      </c>
      <c r="N838" s="42">
        <v>1</v>
      </c>
      <c r="O838" s="8">
        <v>0</v>
      </c>
      <c r="P838" s="9">
        <v>0</v>
      </c>
      <c r="Q838" s="9">
        <v>0</v>
      </c>
      <c r="R838" s="8">
        <v>0</v>
      </c>
      <c r="S838" s="9">
        <v>0</v>
      </c>
      <c r="T838" s="9">
        <v>0</v>
      </c>
      <c r="U838" s="8">
        <v>0</v>
      </c>
      <c r="V838" s="9">
        <v>0</v>
      </c>
      <c r="W838" s="9">
        <v>0</v>
      </c>
      <c r="X838" s="9">
        <v>0</v>
      </c>
      <c r="Y838" s="8">
        <v>0</v>
      </c>
      <c r="Z838" s="9">
        <v>0</v>
      </c>
      <c r="AA838" s="8"/>
      <c r="AC838" s="8"/>
      <c r="AJ838" s="9">
        <f t="shared" si="135"/>
        <v>-1</v>
      </c>
      <c r="AK838" s="7">
        <v>8.596333333333332</v>
      </c>
      <c r="AO838" s="8"/>
      <c r="AQ838" s="31"/>
      <c r="AT838" s="31"/>
      <c r="AU838" s="21">
        <v>2003</v>
      </c>
      <c r="AV838" s="23">
        <f t="shared" si="138"/>
        <v>3.3016809492935764</v>
      </c>
      <c r="BB838" s="18"/>
      <c r="BD838" s="54"/>
      <c r="BF838" s="18"/>
      <c r="BH838" s="18"/>
      <c r="BJ838" s="18"/>
      <c r="BK838" s="18" t="s">
        <v>222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 s="18">
        <v>0</v>
      </c>
      <c r="BS838">
        <v>0</v>
      </c>
      <c r="BT838">
        <v>1</v>
      </c>
      <c r="BU838" s="18">
        <v>0</v>
      </c>
      <c r="BV838" t="s">
        <v>397</v>
      </c>
      <c r="BW838" t="s">
        <v>397</v>
      </c>
      <c r="CB838" s="18"/>
      <c r="CD838" s="18"/>
      <c r="CE838" s="18"/>
      <c r="CH838" s="18"/>
      <c r="CJ838" s="18"/>
      <c r="CU838" s="18"/>
      <c r="CV838" t="s">
        <v>397</v>
      </c>
      <c r="CW838" t="s">
        <v>397</v>
      </c>
      <c r="CX838" t="s">
        <v>397</v>
      </c>
      <c r="CY838" s="25" t="s">
        <v>397</v>
      </c>
    </row>
    <row r="839" spans="1:103" x14ac:dyDescent="0.25">
      <c r="A839">
        <v>841</v>
      </c>
      <c r="B839">
        <v>119</v>
      </c>
      <c r="C839" s="25" t="s">
        <v>3</v>
      </c>
      <c r="D839" s="12">
        <v>11.4</v>
      </c>
      <c r="E839" s="14"/>
      <c r="F839" s="7" t="str">
        <f t="shared" si="129"/>
        <v>X</v>
      </c>
      <c r="G839" s="7">
        <f t="shared" si="130"/>
        <v>11.4</v>
      </c>
      <c r="H839" s="16">
        <f t="shared" si="131"/>
        <v>11.4</v>
      </c>
      <c r="I839" s="11" t="str">
        <f t="shared" si="132"/>
        <v>X</v>
      </c>
      <c r="J839" s="39" t="str">
        <f t="shared" si="133"/>
        <v>X</v>
      </c>
      <c r="K839" s="39" t="str">
        <f t="shared" si="136"/>
        <v>X</v>
      </c>
      <c r="L839" s="39" t="str">
        <f t="shared" si="137"/>
        <v>X</v>
      </c>
      <c r="M839" s="39" t="str">
        <f t="shared" si="134"/>
        <v>X</v>
      </c>
      <c r="N839" s="42">
        <v>0</v>
      </c>
      <c r="O839" s="8">
        <v>1</v>
      </c>
      <c r="P839" s="9">
        <v>0</v>
      </c>
      <c r="Q839" s="9">
        <v>0</v>
      </c>
      <c r="R839" s="8">
        <v>0</v>
      </c>
      <c r="S839" s="9">
        <v>0</v>
      </c>
      <c r="T839" s="9">
        <v>0</v>
      </c>
      <c r="U839" s="8">
        <v>0</v>
      </c>
      <c r="V839" s="9">
        <v>0</v>
      </c>
      <c r="W839" s="9">
        <v>0</v>
      </c>
      <c r="X839" s="9">
        <v>0</v>
      </c>
      <c r="Y839" s="8">
        <v>0</v>
      </c>
      <c r="Z839" s="9">
        <v>0</v>
      </c>
      <c r="AA839" s="8"/>
      <c r="AC839" s="8"/>
      <c r="AJ839" s="9">
        <f t="shared" si="135"/>
        <v>-1</v>
      </c>
      <c r="AK839" s="7">
        <v>8.596333333333332</v>
      </c>
      <c r="AO839" s="8"/>
      <c r="AQ839" s="31"/>
      <c r="AT839" s="31"/>
      <c r="AU839" s="21">
        <v>2003</v>
      </c>
      <c r="AV839" s="23">
        <f t="shared" si="138"/>
        <v>3.3016809492935764</v>
      </c>
      <c r="BB839" s="18"/>
      <c r="BD839" s="54"/>
      <c r="BF839" s="18"/>
      <c r="BH839" s="18"/>
      <c r="BJ839" s="18"/>
      <c r="BK839" s="18" t="s">
        <v>222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 s="18">
        <v>0</v>
      </c>
      <c r="BS839">
        <v>0</v>
      </c>
      <c r="BT839">
        <v>1</v>
      </c>
      <c r="BU839" s="18">
        <v>0</v>
      </c>
      <c r="BV839" t="s">
        <v>397</v>
      </c>
      <c r="BW839" t="s">
        <v>397</v>
      </c>
      <c r="CB839" s="18"/>
      <c r="CD839" s="18"/>
      <c r="CE839" s="18"/>
      <c r="CH839" s="18"/>
      <c r="CJ839" s="18"/>
      <c r="CU839" s="18"/>
      <c r="CV839" t="s">
        <v>397</v>
      </c>
      <c r="CW839" t="s">
        <v>397</v>
      </c>
      <c r="CX839" t="s">
        <v>397</v>
      </c>
      <c r="CY839" s="25" t="s">
        <v>397</v>
      </c>
    </row>
    <row r="840" spans="1:103" x14ac:dyDescent="0.25">
      <c r="A840">
        <v>842</v>
      </c>
      <c r="B840">
        <v>119</v>
      </c>
      <c r="C840" s="25" t="s">
        <v>3</v>
      </c>
      <c r="D840" s="12">
        <v>9.1</v>
      </c>
      <c r="E840" s="14"/>
      <c r="F840" s="7" t="str">
        <f t="shared" si="129"/>
        <v>X</v>
      </c>
      <c r="G840" s="7">
        <f t="shared" si="130"/>
        <v>9.1</v>
      </c>
      <c r="H840" s="16">
        <f t="shared" si="131"/>
        <v>9.1</v>
      </c>
      <c r="I840" s="11" t="str">
        <f t="shared" si="132"/>
        <v>X</v>
      </c>
      <c r="J840" s="39" t="str">
        <f t="shared" si="133"/>
        <v>X</v>
      </c>
      <c r="K840" s="39" t="str">
        <f t="shared" si="136"/>
        <v>X</v>
      </c>
      <c r="L840" s="39" t="str">
        <f t="shared" si="137"/>
        <v>X</v>
      </c>
      <c r="M840" s="39" t="str">
        <f t="shared" si="134"/>
        <v>X</v>
      </c>
      <c r="N840" s="42">
        <v>0</v>
      </c>
      <c r="O840" s="8">
        <v>0</v>
      </c>
      <c r="P840" s="9">
        <v>1</v>
      </c>
      <c r="Q840" s="9">
        <v>0</v>
      </c>
      <c r="R840" s="8">
        <v>0</v>
      </c>
      <c r="S840" s="9">
        <v>0</v>
      </c>
      <c r="T840" s="9">
        <v>0</v>
      </c>
      <c r="U840" s="8">
        <v>0</v>
      </c>
      <c r="V840" s="9">
        <v>0</v>
      </c>
      <c r="W840" s="9">
        <v>0</v>
      </c>
      <c r="X840" s="9">
        <v>0</v>
      </c>
      <c r="Y840" s="8">
        <v>0</v>
      </c>
      <c r="Z840" s="9">
        <v>0</v>
      </c>
      <c r="AA840" s="8"/>
      <c r="AC840" s="8"/>
      <c r="AJ840" s="9">
        <f t="shared" si="135"/>
        <v>-1</v>
      </c>
      <c r="AK840" s="7">
        <v>8.596333333333332</v>
      </c>
      <c r="AO840" s="8"/>
      <c r="AQ840" s="31"/>
      <c r="AT840" s="31"/>
      <c r="AU840" s="21">
        <v>2003</v>
      </c>
      <c r="AV840" s="23">
        <f t="shared" si="138"/>
        <v>3.3016809492935764</v>
      </c>
      <c r="BB840" s="18"/>
      <c r="BD840" s="54"/>
      <c r="BF840" s="18"/>
      <c r="BH840" s="18"/>
      <c r="BJ840" s="18"/>
      <c r="BK840" s="18" t="s">
        <v>222</v>
      </c>
      <c r="BL840">
        <v>0</v>
      </c>
      <c r="BM840">
        <v>0</v>
      </c>
      <c r="BN840">
        <v>0</v>
      </c>
      <c r="BO840">
        <v>1</v>
      </c>
      <c r="BP840">
        <v>0</v>
      </c>
      <c r="BQ840">
        <v>0</v>
      </c>
      <c r="BR840" s="18">
        <v>0</v>
      </c>
      <c r="BS840">
        <v>0</v>
      </c>
      <c r="BT840">
        <v>1</v>
      </c>
      <c r="BU840" s="18">
        <v>0</v>
      </c>
      <c r="BV840" t="s">
        <v>397</v>
      </c>
      <c r="BW840" t="s">
        <v>397</v>
      </c>
      <c r="CB840" s="18"/>
      <c r="CD840" s="18"/>
      <c r="CE840" s="18"/>
      <c r="CH840" s="18"/>
      <c r="CJ840" s="18"/>
      <c r="CU840" s="18"/>
      <c r="CV840" t="s">
        <v>397</v>
      </c>
      <c r="CW840" t="s">
        <v>397</v>
      </c>
      <c r="CX840" t="s">
        <v>397</v>
      </c>
      <c r="CY840" s="25" t="s">
        <v>397</v>
      </c>
    </row>
    <row r="841" spans="1:103" x14ac:dyDescent="0.25">
      <c r="A841">
        <v>843</v>
      </c>
      <c r="B841">
        <v>119</v>
      </c>
      <c r="C841" s="25" t="s">
        <v>3</v>
      </c>
      <c r="D841" s="12">
        <v>11</v>
      </c>
      <c r="E841" s="14"/>
      <c r="F841" s="7" t="str">
        <f t="shared" si="129"/>
        <v>X</v>
      </c>
      <c r="G841" s="7">
        <f t="shared" si="130"/>
        <v>11</v>
      </c>
      <c r="H841" s="16">
        <f t="shared" si="131"/>
        <v>11</v>
      </c>
      <c r="I841" s="11" t="str">
        <f t="shared" si="132"/>
        <v>X</v>
      </c>
      <c r="J841" s="39" t="str">
        <f t="shared" si="133"/>
        <v>X</v>
      </c>
      <c r="K841" s="39" t="str">
        <f t="shared" si="136"/>
        <v>X</v>
      </c>
      <c r="L841" s="39" t="str">
        <f t="shared" si="137"/>
        <v>X</v>
      </c>
      <c r="M841" s="39" t="str">
        <f t="shared" si="134"/>
        <v>X</v>
      </c>
      <c r="N841" s="42">
        <v>0</v>
      </c>
      <c r="O841" s="8">
        <v>0</v>
      </c>
      <c r="P841" s="9">
        <v>0</v>
      </c>
      <c r="Q841" s="9">
        <v>1</v>
      </c>
      <c r="R841" s="8">
        <v>0</v>
      </c>
      <c r="S841" s="9">
        <v>0</v>
      </c>
      <c r="T841" s="9">
        <v>0</v>
      </c>
      <c r="U841" s="8">
        <v>0</v>
      </c>
      <c r="V841" s="9">
        <v>0</v>
      </c>
      <c r="W841" s="9">
        <v>0</v>
      </c>
      <c r="X841" s="9">
        <v>0</v>
      </c>
      <c r="Y841" s="8">
        <v>0</v>
      </c>
      <c r="Z841" s="9">
        <v>0</v>
      </c>
      <c r="AA841" s="8"/>
      <c r="AC841" s="8"/>
      <c r="AJ841" s="9">
        <f t="shared" si="135"/>
        <v>-1</v>
      </c>
      <c r="AK841" s="7">
        <v>8.596333333333332</v>
      </c>
      <c r="AO841" s="8"/>
      <c r="AQ841" s="31"/>
      <c r="AT841" s="31"/>
      <c r="AU841" s="21">
        <v>2003</v>
      </c>
      <c r="AV841" s="23">
        <f t="shared" si="138"/>
        <v>3.3016809492935764</v>
      </c>
      <c r="BB841" s="18"/>
      <c r="BD841" s="54"/>
      <c r="BF841" s="18"/>
      <c r="BH841" s="18"/>
      <c r="BJ841" s="18"/>
      <c r="BK841" s="18" t="s">
        <v>222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 s="18">
        <v>0</v>
      </c>
      <c r="BS841">
        <v>0</v>
      </c>
      <c r="BT841">
        <v>1</v>
      </c>
      <c r="BU841" s="18">
        <v>0</v>
      </c>
      <c r="BV841" t="s">
        <v>397</v>
      </c>
      <c r="BW841" t="s">
        <v>397</v>
      </c>
      <c r="CB841" s="18"/>
      <c r="CD841" s="18"/>
      <c r="CE841" s="18"/>
      <c r="CH841" s="18"/>
      <c r="CJ841" s="18"/>
      <c r="CU841" s="18"/>
      <c r="CV841" t="s">
        <v>397</v>
      </c>
      <c r="CW841" t="s">
        <v>397</v>
      </c>
      <c r="CX841" t="s">
        <v>397</v>
      </c>
      <c r="CY841" s="25" t="s">
        <v>397</v>
      </c>
    </row>
    <row r="842" spans="1:103" x14ac:dyDescent="0.25">
      <c r="A842">
        <v>844</v>
      </c>
      <c r="B842">
        <v>119</v>
      </c>
      <c r="C842" s="25" t="s">
        <v>3</v>
      </c>
      <c r="D842" s="12">
        <v>9.8000000000000007</v>
      </c>
      <c r="E842" s="14"/>
      <c r="F842" s="7" t="str">
        <f t="shared" si="129"/>
        <v>X</v>
      </c>
      <c r="G842" s="7">
        <f t="shared" si="130"/>
        <v>9.8000000000000007</v>
      </c>
      <c r="H842" s="16">
        <f t="shared" si="131"/>
        <v>9.8000000000000007</v>
      </c>
      <c r="I842" s="11" t="str">
        <f t="shared" si="132"/>
        <v>X</v>
      </c>
      <c r="J842" s="39" t="str">
        <f t="shared" si="133"/>
        <v>X</v>
      </c>
      <c r="K842" s="39" t="str">
        <f t="shared" si="136"/>
        <v>X</v>
      </c>
      <c r="L842" s="39" t="str">
        <f t="shared" si="137"/>
        <v>X</v>
      </c>
      <c r="M842" s="39" t="str">
        <f t="shared" si="134"/>
        <v>X</v>
      </c>
      <c r="N842" s="42">
        <v>0</v>
      </c>
      <c r="O842" s="8">
        <v>0</v>
      </c>
      <c r="P842" s="9">
        <v>0</v>
      </c>
      <c r="Q842" s="9">
        <v>0</v>
      </c>
      <c r="R842" s="8">
        <v>0</v>
      </c>
      <c r="S842" s="9">
        <v>0</v>
      </c>
      <c r="T842" s="9">
        <v>0</v>
      </c>
      <c r="U842" s="8">
        <v>1</v>
      </c>
      <c r="V842" s="9">
        <v>0</v>
      </c>
      <c r="W842" s="9">
        <v>0</v>
      </c>
      <c r="X842" s="9">
        <v>0</v>
      </c>
      <c r="Y842" s="8">
        <v>0</v>
      </c>
      <c r="Z842" s="9">
        <v>0</v>
      </c>
      <c r="AA842" s="8"/>
      <c r="AC842" s="8"/>
      <c r="AJ842" s="9">
        <f t="shared" si="135"/>
        <v>-1</v>
      </c>
      <c r="AK842" s="7">
        <v>8.596333333333332</v>
      </c>
      <c r="AO842" s="8"/>
      <c r="AQ842" s="31"/>
      <c r="AT842" s="31"/>
      <c r="AU842" s="21">
        <v>2003</v>
      </c>
      <c r="AV842" s="23">
        <f t="shared" si="138"/>
        <v>3.3016809492935764</v>
      </c>
      <c r="BB842" s="18"/>
      <c r="BD842" s="54"/>
      <c r="BF842" s="18"/>
      <c r="BH842" s="18"/>
      <c r="BJ842" s="18"/>
      <c r="BK842" s="18" t="s">
        <v>222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 s="18">
        <v>0</v>
      </c>
      <c r="BS842">
        <v>0</v>
      </c>
      <c r="BT842">
        <v>1</v>
      </c>
      <c r="BU842" s="18">
        <v>0</v>
      </c>
      <c r="BV842" t="s">
        <v>397</v>
      </c>
      <c r="BW842" t="s">
        <v>397</v>
      </c>
      <c r="CB842" s="18"/>
      <c r="CD842" s="18"/>
      <c r="CE842" s="18"/>
      <c r="CH842" s="18"/>
      <c r="CJ842" s="18"/>
      <c r="CU842" s="18"/>
      <c r="CV842" t="s">
        <v>397</v>
      </c>
      <c r="CW842" t="s">
        <v>397</v>
      </c>
      <c r="CX842" t="s">
        <v>397</v>
      </c>
      <c r="CY842" s="25" t="s">
        <v>397</v>
      </c>
    </row>
    <row r="843" spans="1:103" x14ac:dyDescent="0.25">
      <c r="A843">
        <v>845</v>
      </c>
      <c r="B843">
        <v>119</v>
      </c>
      <c r="C843" s="25" t="s">
        <v>3</v>
      </c>
      <c r="D843" s="12">
        <v>12.5</v>
      </c>
      <c r="E843" s="14"/>
      <c r="F843" s="7" t="str">
        <f t="shared" si="129"/>
        <v>X</v>
      </c>
      <c r="G843" s="7">
        <f t="shared" si="130"/>
        <v>12.5</v>
      </c>
      <c r="H843" s="16">
        <f t="shared" si="131"/>
        <v>12.5</v>
      </c>
      <c r="I843" s="11" t="str">
        <f t="shared" si="132"/>
        <v>X</v>
      </c>
      <c r="J843" s="39" t="str">
        <f t="shared" si="133"/>
        <v>X</v>
      </c>
      <c r="K843" s="39" t="str">
        <f t="shared" si="136"/>
        <v>X</v>
      </c>
      <c r="L843" s="39" t="str">
        <f t="shared" si="137"/>
        <v>X</v>
      </c>
      <c r="M843" s="39" t="str">
        <f t="shared" si="134"/>
        <v>X</v>
      </c>
      <c r="N843" s="42">
        <v>0</v>
      </c>
      <c r="O843" s="8">
        <v>0</v>
      </c>
      <c r="P843" s="9">
        <v>0</v>
      </c>
      <c r="Q843" s="9">
        <v>0</v>
      </c>
      <c r="R843" s="8">
        <v>0</v>
      </c>
      <c r="S843" s="9">
        <v>0</v>
      </c>
      <c r="T843" s="9">
        <v>0</v>
      </c>
      <c r="U843" s="8">
        <v>0</v>
      </c>
      <c r="V843" s="9">
        <v>1</v>
      </c>
      <c r="W843" s="9">
        <v>0</v>
      </c>
      <c r="X843" s="9">
        <v>0</v>
      </c>
      <c r="Y843" s="8">
        <v>0</v>
      </c>
      <c r="Z843" s="9">
        <v>0</v>
      </c>
      <c r="AA843" s="8"/>
      <c r="AC843" s="8"/>
      <c r="AJ843" s="9">
        <f t="shared" si="135"/>
        <v>-1</v>
      </c>
      <c r="AK843" s="7">
        <v>8.596333333333332</v>
      </c>
      <c r="AO843" s="8"/>
      <c r="AQ843" s="31"/>
      <c r="AT843" s="31"/>
      <c r="AU843" s="21">
        <v>2003</v>
      </c>
      <c r="AV843" s="23">
        <f t="shared" si="138"/>
        <v>3.3016809492935764</v>
      </c>
      <c r="BB843" s="18"/>
      <c r="BD843" s="54"/>
      <c r="BF843" s="18"/>
      <c r="BH843" s="18"/>
      <c r="BJ843" s="18"/>
      <c r="BK843" s="18" t="s">
        <v>222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 s="18">
        <v>0</v>
      </c>
      <c r="BS843">
        <v>0</v>
      </c>
      <c r="BT843">
        <v>1</v>
      </c>
      <c r="BU843" s="18">
        <v>0</v>
      </c>
      <c r="BV843" t="s">
        <v>397</v>
      </c>
      <c r="BW843" t="s">
        <v>397</v>
      </c>
      <c r="CB843" s="18"/>
      <c r="CD843" s="18"/>
      <c r="CE843" s="18"/>
      <c r="CH843" s="18"/>
      <c r="CJ843" s="18"/>
      <c r="CU843" s="18"/>
      <c r="CV843" t="s">
        <v>397</v>
      </c>
      <c r="CW843" t="s">
        <v>397</v>
      </c>
      <c r="CX843" t="s">
        <v>397</v>
      </c>
      <c r="CY843" s="25" t="s">
        <v>397</v>
      </c>
    </row>
    <row r="844" spans="1:103" x14ac:dyDescent="0.25">
      <c r="A844">
        <v>846</v>
      </c>
      <c r="B844">
        <v>119</v>
      </c>
      <c r="C844" s="25" t="s">
        <v>3</v>
      </c>
      <c r="D844" s="12">
        <v>6.9</v>
      </c>
      <c r="E844" s="14"/>
      <c r="F844" s="7" t="str">
        <f t="shared" si="129"/>
        <v>X</v>
      </c>
      <c r="G844" s="7">
        <f t="shared" si="130"/>
        <v>6.9</v>
      </c>
      <c r="H844" s="16">
        <f t="shared" si="131"/>
        <v>6.9</v>
      </c>
      <c r="I844" s="11" t="str">
        <f t="shared" si="132"/>
        <v>X</v>
      </c>
      <c r="J844" s="39" t="str">
        <f t="shared" si="133"/>
        <v>X</v>
      </c>
      <c r="K844" s="39" t="str">
        <f t="shared" si="136"/>
        <v>X</v>
      </c>
      <c r="L844" s="39" t="str">
        <f t="shared" si="137"/>
        <v>X</v>
      </c>
      <c r="M844" s="39" t="str">
        <f t="shared" si="134"/>
        <v>X</v>
      </c>
      <c r="N844" s="42">
        <v>1</v>
      </c>
      <c r="O844" s="8">
        <v>0</v>
      </c>
      <c r="P844" s="9">
        <v>0</v>
      </c>
      <c r="Q844" s="9">
        <v>0</v>
      </c>
      <c r="R844" s="8">
        <v>0</v>
      </c>
      <c r="S844" s="9">
        <v>0</v>
      </c>
      <c r="T844" s="9">
        <v>0</v>
      </c>
      <c r="U844" s="8">
        <v>0</v>
      </c>
      <c r="V844" s="9">
        <v>0</v>
      </c>
      <c r="W844" s="9">
        <v>0</v>
      </c>
      <c r="X844" s="9">
        <v>0</v>
      </c>
      <c r="Y844" s="8">
        <v>0</v>
      </c>
      <c r="Z844" s="9">
        <v>0</v>
      </c>
      <c r="AA844" s="8"/>
      <c r="AC844" s="8"/>
      <c r="AJ844" s="9">
        <f t="shared" si="135"/>
        <v>-1</v>
      </c>
      <c r="AK844" s="7">
        <v>6.9153333333333338</v>
      </c>
      <c r="AO844" s="8"/>
      <c r="AQ844" s="31"/>
      <c r="AT844" s="31"/>
      <c r="AU844" s="21">
        <v>1991</v>
      </c>
      <c r="AV844" s="23">
        <f t="shared" si="138"/>
        <v>3.2990712600274095</v>
      </c>
      <c r="BB844" s="18"/>
      <c r="BD844" s="54"/>
      <c r="BF844" s="18"/>
      <c r="BH844" s="18"/>
      <c r="BJ844" s="18"/>
      <c r="BK844" s="18" t="s">
        <v>228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 s="18">
        <v>0</v>
      </c>
      <c r="BS844">
        <v>0</v>
      </c>
      <c r="BT844">
        <v>1</v>
      </c>
      <c r="BU844" s="18">
        <v>0</v>
      </c>
      <c r="BV844" t="s">
        <v>397</v>
      </c>
      <c r="BW844" t="s">
        <v>397</v>
      </c>
      <c r="CB844" s="18"/>
      <c r="CD844" s="18"/>
      <c r="CE844" s="18"/>
      <c r="CH844" s="18"/>
      <c r="CJ844" s="18"/>
      <c r="CU844" s="18"/>
      <c r="CV844" t="s">
        <v>397</v>
      </c>
      <c r="CW844" t="s">
        <v>397</v>
      </c>
      <c r="CX844" t="s">
        <v>397</v>
      </c>
      <c r="CY844" s="25" t="s">
        <v>397</v>
      </c>
    </row>
    <row r="845" spans="1:103" x14ac:dyDescent="0.25">
      <c r="A845">
        <v>847</v>
      </c>
      <c r="B845">
        <v>119</v>
      </c>
      <c r="C845" s="25" t="s">
        <v>3</v>
      </c>
      <c r="D845" s="12">
        <v>8.1</v>
      </c>
      <c r="E845" s="14"/>
      <c r="F845" s="7" t="str">
        <f t="shared" si="129"/>
        <v>X</v>
      </c>
      <c r="G845" s="7">
        <f t="shared" si="130"/>
        <v>8.1</v>
      </c>
      <c r="H845" s="16">
        <f t="shared" si="131"/>
        <v>8.1</v>
      </c>
      <c r="I845" s="11" t="str">
        <f t="shared" si="132"/>
        <v>X</v>
      </c>
      <c r="J845" s="39" t="str">
        <f t="shared" si="133"/>
        <v>X</v>
      </c>
      <c r="K845" s="39" t="str">
        <f t="shared" si="136"/>
        <v>X</v>
      </c>
      <c r="L845" s="39" t="str">
        <f t="shared" si="137"/>
        <v>X</v>
      </c>
      <c r="M845" s="39" t="str">
        <f t="shared" si="134"/>
        <v>X</v>
      </c>
      <c r="N845" s="42">
        <v>0</v>
      </c>
      <c r="O845" s="8">
        <v>1</v>
      </c>
      <c r="P845" s="9">
        <v>0</v>
      </c>
      <c r="Q845" s="9">
        <v>0</v>
      </c>
      <c r="R845" s="8">
        <v>0</v>
      </c>
      <c r="S845" s="9">
        <v>0</v>
      </c>
      <c r="T845" s="9">
        <v>0</v>
      </c>
      <c r="U845" s="8">
        <v>0</v>
      </c>
      <c r="V845" s="9">
        <v>0</v>
      </c>
      <c r="W845" s="9">
        <v>0</v>
      </c>
      <c r="X845" s="9">
        <v>0</v>
      </c>
      <c r="Y845" s="8">
        <v>0</v>
      </c>
      <c r="Z845" s="9">
        <v>0</v>
      </c>
      <c r="AA845" s="8"/>
      <c r="AC845" s="8"/>
      <c r="AJ845" s="9">
        <f t="shared" si="135"/>
        <v>-1</v>
      </c>
      <c r="AK845" s="7">
        <v>6.9153333333333338</v>
      </c>
      <c r="AO845" s="8"/>
      <c r="AQ845" s="31"/>
      <c r="AT845" s="31"/>
      <c r="AU845" s="21">
        <v>1991</v>
      </c>
      <c r="AV845" s="23">
        <f t="shared" si="138"/>
        <v>3.2990712600274095</v>
      </c>
      <c r="BB845" s="18"/>
      <c r="BD845" s="54"/>
      <c r="BF845" s="18"/>
      <c r="BH845" s="18"/>
      <c r="BJ845" s="18"/>
      <c r="BK845" s="18" t="s">
        <v>228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 s="18">
        <v>0</v>
      </c>
      <c r="BS845">
        <v>0</v>
      </c>
      <c r="BT845">
        <v>1</v>
      </c>
      <c r="BU845" s="18">
        <v>0</v>
      </c>
      <c r="BV845" t="s">
        <v>397</v>
      </c>
      <c r="BW845" t="s">
        <v>397</v>
      </c>
      <c r="CB845" s="18"/>
      <c r="CD845" s="18"/>
      <c r="CE845" s="18"/>
      <c r="CH845" s="18"/>
      <c r="CJ845" s="18"/>
      <c r="CU845" s="18"/>
      <c r="CV845" t="s">
        <v>397</v>
      </c>
      <c r="CW845" t="s">
        <v>397</v>
      </c>
      <c r="CX845" t="s">
        <v>397</v>
      </c>
      <c r="CY845" s="25" t="s">
        <v>397</v>
      </c>
    </row>
    <row r="846" spans="1:103" x14ac:dyDescent="0.25">
      <c r="A846">
        <v>848</v>
      </c>
      <c r="B846">
        <v>119</v>
      </c>
      <c r="C846" s="25" t="s">
        <v>3</v>
      </c>
      <c r="D846" s="12">
        <v>7</v>
      </c>
      <c r="E846" s="14"/>
      <c r="F846" s="7" t="str">
        <f t="shared" si="129"/>
        <v>X</v>
      </c>
      <c r="G846" s="7">
        <f t="shared" si="130"/>
        <v>7</v>
      </c>
      <c r="H846" s="16">
        <f t="shared" si="131"/>
        <v>7</v>
      </c>
      <c r="I846" s="11" t="str">
        <f t="shared" si="132"/>
        <v>X</v>
      </c>
      <c r="J846" s="39" t="str">
        <f t="shared" si="133"/>
        <v>X</v>
      </c>
      <c r="K846" s="39" t="str">
        <f t="shared" si="136"/>
        <v>X</v>
      </c>
      <c r="L846" s="39" t="str">
        <f t="shared" si="137"/>
        <v>X</v>
      </c>
      <c r="M846" s="39" t="str">
        <f t="shared" si="134"/>
        <v>X</v>
      </c>
      <c r="N846" s="42">
        <v>0</v>
      </c>
      <c r="O846" s="8">
        <v>0</v>
      </c>
      <c r="P846" s="9">
        <v>1</v>
      </c>
      <c r="Q846" s="9">
        <v>0</v>
      </c>
      <c r="R846" s="8">
        <v>0</v>
      </c>
      <c r="S846" s="9">
        <v>0</v>
      </c>
      <c r="T846" s="9">
        <v>0</v>
      </c>
      <c r="U846" s="8">
        <v>0</v>
      </c>
      <c r="V846" s="9">
        <v>0</v>
      </c>
      <c r="W846" s="9">
        <v>0</v>
      </c>
      <c r="X846" s="9">
        <v>0</v>
      </c>
      <c r="Y846" s="8">
        <v>0</v>
      </c>
      <c r="Z846" s="9">
        <v>0</v>
      </c>
      <c r="AA846" s="8"/>
      <c r="AC846" s="8"/>
      <c r="AJ846" s="9">
        <f t="shared" si="135"/>
        <v>-1</v>
      </c>
      <c r="AK846" s="7">
        <v>6.9153333333333338</v>
      </c>
      <c r="AO846" s="8"/>
      <c r="AQ846" s="31"/>
      <c r="AT846" s="31"/>
      <c r="AU846" s="21">
        <v>1991</v>
      </c>
      <c r="AV846" s="23">
        <f t="shared" si="138"/>
        <v>3.2990712600274095</v>
      </c>
      <c r="BB846" s="18"/>
      <c r="BD846" s="54"/>
      <c r="BF846" s="18"/>
      <c r="BH846" s="18"/>
      <c r="BJ846" s="18"/>
      <c r="BK846" s="18" t="s">
        <v>228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 s="18">
        <v>0</v>
      </c>
      <c r="BS846">
        <v>0</v>
      </c>
      <c r="BT846">
        <v>1</v>
      </c>
      <c r="BU846" s="18">
        <v>0</v>
      </c>
      <c r="BV846" t="s">
        <v>397</v>
      </c>
      <c r="BW846" t="s">
        <v>397</v>
      </c>
      <c r="CB846" s="18"/>
      <c r="CD846" s="18"/>
      <c r="CE846" s="18"/>
      <c r="CH846" s="18"/>
      <c r="CJ846" s="18"/>
      <c r="CU846" s="18"/>
      <c r="CV846" t="s">
        <v>397</v>
      </c>
      <c r="CW846" t="s">
        <v>397</v>
      </c>
      <c r="CX846" t="s">
        <v>397</v>
      </c>
      <c r="CY846" s="25" t="s">
        <v>397</v>
      </c>
    </row>
    <row r="847" spans="1:103" x14ac:dyDescent="0.25">
      <c r="A847">
        <v>849</v>
      </c>
      <c r="B847">
        <v>119</v>
      </c>
      <c r="C847" s="25" t="s">
        <v>3</v>
      </c>
      <c r="D847" s="12">
        <v>7.2</v>
      </c>
      <c r="E847" s="14"/>
      <c r="F847" s="7" t="str">
        <f t="shared" ref="F847:F910" si="139">IFERROR(D847/E847, "X")</f>
        <v>X</v>
      </c>
      <c r="G847" s="7">
        <f t="shared" ref="G847:G910" si="140">D847-E847</f>
        <v>7.2</v>
      </c>
      <c r="H847" s="16">
        <f t="shared" ref="H847:H910" si="141">D847+E847</f>
        <v>7.2</v>
      </c>
      <c r="I847" s="11" t="str">
        <f t="shared" ref="I847:I910" si="142">IFERROR(F847/SQRT(F847^2+AJ847), "X")</f>
        <v>X</v>
      </c>
      <c r="J847" s="39" t="str">
        <f t="shared" ref="J847:J910" si="143">IFERROR(SQRT((1-I847^2)/AJ847), "X")</f>
        <v>X</v>
      </c>
      <c r="K847" s="39" t="str">
        <f t="shared" si="136"/>
        <v>X</v>
      </c>
      <c r="L847" s="39" t="str">
        <f t="shared" si="137"/>
        <v>X</v>
      </c>
      <c r="M847" s="39" t="str">
        <f t="shared" ref="M847:M910" si="144">IFERROR(I847+J847, "X")</f>
        <v>X</v>
      </c>
      <c r="N847" s="42">
        <v>0</v>
      </c>
      <c r="O847" s="8">
        <v>0</v>
      </c>
      <c r="P847" s="9">
        <v>0</v>
      </c>
      <c r="Q847" s="9">
        <v>1</v>
      </c>
      <c r="R847" s="8">
        <v>0</v>
      </c>
      <c r="S847" s="9">
        <v>0</v>
      </c>
      <c r="T847" s="9">
        <v>0</v>
      </c>
      <c r="U847" s="8">
        <v>0</v>
      </c>
      <c r="V847" s="9">
        <v>0</v>
      </c>
      <c r="W847" s="9">
        <v>0</v>
      </c>
      <c r="X847" s="9">
        <v>0</v>
      </c>
      <c r="Y847" s="8">
        <v>0</v>
      </c>
      <c r="Z847" s="9">
        <v>0</v>
      </c>
      <c r="AA847" s="8"/>
      <c r="AC847" s="8"/>
      <c r="AJ847" s="9">
        <f t="shared" ref="AJ847:AJ910" si="145">IFERROR(AH847-AI847-1, "X")</f>
        <v>-1</v>
      </c>
      <c r="AK847" s="7">
        <v>6.9153333333333338</v>
      </c>
      <c r="AO847" s="8"/>
      <c r="AQ847" s="31"/>
      <c r="AT847" s="31"/>
      <c r="AU847" s="21">
        <v>1991</v>
      </c>
      <c r="AV847" s="23">
        <f t="shared" si="138"/>
        <v>3.2990712600274095</v>
      </c>
      <c r="BB847" s="18"/>
      <c r="BD847" s="54"/>
      <c r="BF847" s="18"/>
      <c r="BH847" s="18"/>
      <c r="BJ847" s="18"/>
      <c r="BK847" s="18" t="s">
        <v>228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 s="18">
        <v>0</v>
      </c>
      <c r="BS847">
        <v>0</v>
      </c>
      <c r="BT847">
        <v>1</v>
      </c>
      <c r="BU847" s="18">
        <v>0</v>
      </c>
      <c r="BV847" t="s">
        <v>397</v>
      </c>
      <c r="BW847" t="s">
        <v>397</v>
      </c>
      <c r="CB847" s="18"/>
      <c r="CD847" s="18"/>
      <c r="CE847" s="18"/>
      <c r="CH847" s="18"/>
      <c r="CJ847" s="18"/>
      <c r="CU847" s="18"/>
      <c r="CV847" t="s">
        <v>397</v>
      </c>
      <c r="CW847" t="s">
        <v>397</v>
      </c>
      <c r="CX847" t="s">
        <v>397</v>
      </c>
      <c r="CY847" s="25" t="s">
        <v>397</v>
      </c>
    </row>
    <row r="848" spans="1:103" x14ac:dyDescent="0.25">
      <c r="A848">
        <v>850</v>
      </c>
      <c r="B848">
        <v>119</v>
      </c>
      <c r="C848" s="25" t="s">
        <v>3</v>
      </c>
      <c r="D848" s="12">
        <v>7.2</v>
      </c>
      <c r="E848" s="14"/>
      <c r="F848" s="7" t="str">
        <f t="shared" si="139"/>
        <v>X</v>
      </c>
      <c r="G848" s="7">
        <f t="shared" si="140"/>
        <v>7.2</v>
      </c>
      <c r="H848" s="16">
        <f t="shared" si="141"/>
        <v>7.2</v>
      </c>
      <c r="I848" s="11" t="str">
        <f t="shared" si="142"/>
        <v>X</v>
      </c>
      <c r="J848" s="39" t="str">
        <f t="shared" si="143"/>
        <v>X</v>
      </c>
      <c r="K848" s="39" t="str">
        <f t="shared" si="136"/>
        <v>X</v>
      </c>
      <c r="L848" s="39" t="str">
        <f t="shared" si="137"/>
        <v>X</v>
      </c>
      <c r="M848" s="39" t="str">
        <f t="shared" si="144"/>
        <v>X</v>
      </c>
      <c r="N848" s="42">
        <v>0</v>
      </c>
      <c r="O848" s="8">
        <v>0</v>
      </c>
      <c r="P848" s="9">
        <v>0</v>
      </c>
      <c r="Q848" s="9">
        <v>0</v>
      </c>
      <c r="R848" s="8">
        <v>0</v>
      </c>
      <c r="S848" s="9">
        <v>0</v>
      </c>
      <c r="T848" s="9">
        <v>0</v>
      </c>
      <c r="U848" s="8">
        <v>1</v>
      </c>
      <c r="V848" s="9">
        <v>0</v>
      </c>
      <c r="W848" s="9">
        <v>0</v>
      </c>
      <c r="X848" s="9">
        <v>0</v>
      </c>
      <c r="Y848" s="8">
        <v>0</v>
      </c>
      <c r="Z848" s="9">
        <v>0</v>
      </c>
      <c r="AA848" s="8"/>
      <c r="AC848" s="8"/>
      <c r="AJ848" s="9">
        <f t="shared" si="145"/>
        <v>-1</v>
      </c>
      <c r="AK848" s="7">
        <v>6.9153333333333338</v>
      </c>
      <c r="AO848" s="8"/>
      <c r="AQ848" s="31"/>
      <c r="AT848" s="31"/>
      <c r="AU848" s="21">
        <v>1991</v>
      </c>
      <c r="AV848" s="23">
        <f t="shared" si="138"/>
        <v>3.2990712600274095</v>
      </c>
      <c r="BB848" s="18"/>
      <c r="BD848" s="54"/>
      <c r="BF848" s="18"/>
      <c r="BH848" s="18"/>
      <c r="BJ848" s="18"/>
      <c r="BK848" s="18" t="s">
        <v>228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 s="18">
        <v>0</v>
      </c>
      <c r="BS848">
        <v>0</v>
      </c>
      <c r="BT848">
        <v>1</v>
      </c>
      <c r="BU848" s="18">
        <v>0</v>
      </c>
      <c r="BV848" t="s">
        <v>397</v>
      </c>
      <c r="BW848" t="s">
        <v>397</v>
      </c>
      <c r="CB848" s="18"/>
      <c r="CD848" s="18"/>
      <c r="CE848" s="18"/>
      <c r="CH848" s="18"/>
      <c r="CJ848" s="18"/>
      <c r="CU848" s="18"/>
      <c r="CV848" t="s">
        <v>397</v>
      </c>
      <c r="CW848" t="s">
        <v>397</v>
      </c>
      <c r="CX848" t="s">
        <v>397</v>
      </c>
      <c r="CY848" s="25" t="s">
        <v>397</v>
      </c>
    </row>
    <row r="849" spans="1:103" x14ac:dyDescent="0.25">
      <c r="A849">
        <v>851</v>
      </c>
      <c r="B849">
        <v>119</v>
      </c>
      <c r="C849" s="25" t="s">
        <v>3</v>
      </c>
      <c r="D849" s="12">
        <v>6.3</v>
      </c>
      <c r="E849" s="14"/>
      <c r="F849" s="7" t="str">
        <f t="shared" si="139"/>
        <v>X</v>
      </c>
      <c r="G849" s="7">
        <f t="shared" si="140"/>
        <v>6.3</v>
      </c>
      <c r="H849" s="16">
        <f t="shared" si="141"/>
        <v>6.3</v>
      </c>
      <c r="I849" s="11" t="str">
        <f t="shared" si="142"/>
        <v>X</v>
      </c>
      <c r="J849" s="39" t="str">
        <f t="shared" si="143"/>
        <v>X</v>
      </c>
      <c r="K849" s="39" t="str">
        <f t="shared" si="136"/>
        <v>X</v>
      </c>
      <c r="L849" s="39" t="str">
        <f t="shared" si="137"/>
        <v>X</v>
      </c>
      <c r="M849" s="39" t="str">
        <f t="shared" si="144"/>
        <v>X</v>
      </c>
      <c r="N849" s="42">
        <v>0</v>
      </c>
      <c r="O849" s="8">
        <v>0</v>
      </c>
      <c r="P849" s="9">
        <v>0</v>
      </c>
      <c r="Q849" s="9">
        <v>0</v>
      </c>
      <c r="R849" s="8">
        <v>0</v>
      </c>
      <c r="S849" s="9">
        <v>0</v>
      </c>
      <c r="T849" s="9">
        <v>0</v>
      </c>
      <c r="U849" s="8">
        <v>0</v>
      </c>
      <c r="V849" s="9">
        <v>1</v>
      </c>
      <c r="W849" s="9">
        <v>0</v>
      </c>
      <c r="X849" s="9">
        <v>0</v>
      </c>
      <c r="Y849" s="8">
        <v>0</v>
      </c>
      <c r="Z849" s="9">
        <v>0</v>
      </c>
      <c r="AA849" s="8"/>
      <c r="AC849" s="8"/>
      <c r="AJ849" s="9">
        <f t="shared" si="145"/>
        <v>-1</v>
      </c>
      <c r="AK849" s="7">
        <v>6.9153333333333338</v>
      </c>
      <c r="AO849" s="8"/>
      <c r="AQ849" s="31"/>
      <c r="AT849" s="31"/>
      <c r="AU849" s="21">
        <v>1991</v>
      </c>
      <c r="AV849" s="23">
        <f t="shared" si="138"/>
        <v>3.2990712600274095</v>
      </c>
      <c r="BB849" s="18"/>
      <c r="BD849" s="54"/>
      <c r="BF849" s="18"/>
      <c r="BH849" s="18"/>
      <c r="BJ849" s="18"/>
      <c r="BK849" s="18" t="s">
        <v>228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 s="18">
        <v>0</v>
      </c>
      <c r="BS849">
        <v>0</v>
      </c>
      <c r="BT849">
        <v>1</v>
      </c>
      <c r="BU849" s="18">
        <v>0</v>
      </c>
      <c r="BV849" t="s">
        <v>397</v>
      </c>
      <c r="BW849" t="s">
        <v>397</v>
      </c>
      <c r="CB849" s="18"/>
      <c r="CD849" s="18"/>
      <c r="CE849" s="18"/>
      <c r="CH849" s="18"/>
      <c r="CJ849" s="18"/>
      <c r="CU849" s="18"/>
      <c r="CV849" t="s">
        <v>397</v>
      </c>
      <c r="CW849" t="s">
        <v>397</v>
      </c>
      <c r="CX849" t="s">
        <v>397</v>
      </c>
      <c r="CY849" s="25" t="s">
        <v>397</v>
      </c>
    </row>
    <row r="850" spans="1:103" x14ac:dyDescent="0.25">
      <c r="A850">
        <v>852</v>
      </c>
      <c r="B850">
        <v>119</v>
      </c>
      <c r="C850" s="25" t="s">
        <v>3</v>
      </c>
      <c r="D850" s="12">
        <v>7.3</v>
      </c>
      <c r="E850" s="14"/>
      <c r="F850" s="7" t="str">
        <f t="shared" si="139"/>
        <v>X</v>
      </c>
      <c r="G850" s="7">
        <f t="shared" si="140"/>
        <v>7.3</v>
      </c>
      <c r="H850" s="16">
        <f t="shared" si="141"/>
        <v>7.3</v>
      </c>
      <c r="I850" s="11" t="str">
        <f t="shared" si="142"/>
        <v>X</v>
      </c>
      <c r="J850" s="39" t="str">
        <f t="shared" si="143"/>
        <v>X</v>
      </c>
      <c r="K850" s="39" t="str">
        <f t="shared" si="136"/>
        <v>X</v>
      </c>
      <c r="L850" s="39" t="str">
        <f t="shared" si="137"/>
        <v>X</v>
      </c>
      <c r="M850" s="39" t="str">
        <f t="shared" si="144"/>
        <v>X</v>
      </c>
      <c r="N850" s="42">
        <v>1</v>
      </c>
      <c r="O850" s="8">
        <v>0</v>
      </c>
      <c r="P850" s="9">
        <v>0</v>
      </c>
      <c r="Q850" s="9">
        <v>0</v>
      </c>
      <c r="R850" s="8">
        <v>0</v>
      </c>
      <c r="S850" s="9">
        <v>0</v>
      </c>
      <c r="T850" s="9">
        <v>0</v>
      </c>
      <c r="U850" s="8">
        <v>0</v>
      </c>
      <c r="V850" s="9">
        <v>0</v>
      </c>
      <c r="W850" s="9">
        <v>0</v>
      </c>
      <c r="X850" s="9">
        <v>0</v>
      </c>
      <c r="Y850" s="8">
        <v>0</v>
      </c>
      <c r="Z850" s="9">
        <v>0</v>
      </c>
      <c r="AA850" s="8"/>
      <c r="AC850" s="8"/>
      <c r="AJ850" s="9">
        <f t="shared" si="145"/>
        <v>-1</v>
      </c>
      <c r="AK850" s="7">
        <v>9.0489999999999995</v>
      </c>
      <c r="AO850" s="8"/>
      <c r="AQ850" s="31"/>
      <c r="AT850" s="31"/>
      <c r="AU850" s="21">
        <v>2004</v>
      </c>
      <c r="AV850" s="23">
        <f t="shared" si="138"/>
        <v>3.301897717195208</v>
      </c>
      <c r="BB850" s="18"/>
      <c r="BD850" s="54"/>
      <c r="BF850" s="18"/>
      <c r="BH850" s="18"/>
      <c r="BJ850" s="18"/>
      <c r="BK850" s="18" t="s">
        <v>249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0</v>
      </c>
      <c r="BR850" s="18">
        <v>0</v>
      </c>
      <c r="BS850">
        <v>0</v>
      </c>
      <c r="BT850">
        <v>1</v>
      </c>
      <c r="BU850" s="18">
        <v>0</v>
      </c>
      <c r="BV850" t="s">
        <v>397</v>
      </c>
      <c r="BW850" t="s">
        <v>397</v>
      </c>
      <c r="CB850" s="18"/>
      <c r="CD850" s="18"/>
      <c r="CE850" s="18"/>
      <c r="CH850" s="18"/>
      <c r="CJ850" s="18"/>
      <c r="CU850" s="18"/>
      <c r="CV850" t="s">
        <v>397</v>
      </c>
      <c r="CW850" t="s">
        <v>397</v>
      </c>
      <c r="CX850" t="s">
        <v>397</v>
      </c>
      <c r="CY850" s="25" t="s">
        <v>397</v>
      </c>
    </row>
    <row r="851" spans="1:103" x14ac:dyDescent="0.25">
      <c r="A851">
        <v>853</v>
      </c>
      <c r="B851">
        <v>119</v>
      </c>
      <c r="C851" s="25" t="s">
        <v>3</v>
      </c>
      <c r="D851" s="12">
        <v>7.5</v>
      </c>
      <c r="E851" s="14"/>
      <c r="F851" s="7" t="str">
        <f t="shared" si="139"/>
        <v>X</v>
      </c>
      <c r="G851" s="7">
        <f t="shared" si="140"/>
        <v>7.5</v>
      </c>
      <c r="H851" s="16">
        <f t="shared" si="141"/>
        <v>7.5</v>
      </c>
      <c r="I851" s="11" t="str">
        <f t="shared" si="142"/>
        <v>X</v>
      </c>
      <c r="J851" s="39" t="str">
        <f t="shared" si="143"/>
        <v>X</v>
      </c>
      <c r="K851" s="39" t="str">
        <f t="shared" si="136"/>
        <v>X</v>
      </c>
      <c r="L851" s="39" t="str">
        <f t="shared" si="137"/>
        <v>X</v>
      </c>
      <c r="M851" s="39" t="str">
        <f t="shared" si="144"/>
        <v>X</v>
      </c>
      <c r="N851" s="42">
        <v>0</v>
      </c>
      <c r="O851" s="8">
        <v>1</v>
      </c>
      <c r="P851" s="9">
        <v>0</v>
      </c>
      <c r="Q851" s="9">
        <v>0</v>
      </c>
      <c r="R851" s="8">
        <v>0</v>
      </c>
      <c r="S851" s="9">
        <v>0</v>
      </c>
      <c r="T851" s="9">
        <v>0</v>
      </c>
      <c r="U851" s="8">
        <v>0</v>
      </c>
      <c r="V851" s="9">
        <v>0</v>
      </c>
      <c r="W851" s="9">
        <v>0</v>
      </c>
      <c r="X851" s="9">
        <v>0</v>
      </c>
      <c r="Y851" s="8">
        <v>0</v>
      </c>
      <c r="Z851" s="9">
        <v>0</v>
      </c>
      <c r="AA851" s="8"/>
      <c r="AC851" s="8"/>
      <c r="AJ851" s="9">
        <f t="shared" si="145"/>
        <v>-1</v>
      </c>
      <c r="AK851" s="7">
        <v>9.0489999999999995</v>
      </c>
      <c r="AO851" s="8"/>
      <c r="AQ851" s="31"/>
      <c r="AT851" s="31"/>
      <c r="AU851" s="21">
        <v>2004</v>
      </c>
      <c r="AV851" s="23">
        <f t="shared" si="138"/>
        <v>3.301897717195208</v>
      </c>
      <c r="BB851" s="18"/>
      <c r="BD851" s="54"/>
      <c r="BF851" s="18"/>
      <c r="BH851" s="18"/>
      <c r="BJ851" s="18"/>
      <c r="BK851" s="18" t="s">
        <v>249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 s="18">
        <v>0</v>
      </c>
      <c r="BS851">
        <v>0</v>
      </c>
      <c r="BT851">
        <v>1</v>
      </c>
      <c r="BU851" s="18">
        <v>0</v>
      </c>
      <c r="BV851" t="s">
        <v>397</v>
      </c>
      <c r="BW851" t="s">
        <v>397</v>
      </c>
      <c r="CB851" s="18"/>
      <c r="CD851" s="18"/>
      <c r="CE851" s="18"/>
      <c r="CH851" s="18"/>
      <c r="CJ851" s="18"/>
      <c r="CU851" s="18"/>
      <c r="CV851" t="s">
        <v>397</v>
      </c>
      <c r="CW851" t="s">
        <v>397</v>
      </c>
      <c r="CX851" t="s">
        <v>397</v>
      </c>
      <c r="CY851" s="25" t="s">
        <v>397</v>
      </c>
    </row>
    <row r="852" spans="1:103" x14ac:dyDescent="0.25">
      <c r="A852">
        <v>854</v>
      </c>
      <c r="B852">
        <v>119</v>
      </c>
      <c r="C852" s="25" t="s">
        <v>3</v>
      </c>
      <c r="D852" s="12">
        <v>5.6</v>
      </c>
      <c r="E852" s="14"/>
      <c r="F852" s="7" t="str">
        <f t="shared" si="139"/>
        <v>X</v>
      </c>
      <c r="G852" s="7">
        <f t="shared" si="140"/>
        <v>5.6</v>
      </c>
      <c r="H852" s="16">
        <f t="shared" si="141"/>
        <v>5.6</v>
      </c>
      <c r="I852" s="11" t="str">
        <f t="shared" si="142"/>
        <v>X</v>
      </c>
      <c r="J852" s="39" t="str">
        <f t="shared" si="143"/>
        <v>X</v>
      </c>
      <c r="K852" s="39" t="str">
        <f t="shared" si="136"/>
        <v>X</v>
      </c>
      <c r="L852" s="39" t="str">
        <f t="shared" si="137"/>
        <v>X</v>
      </c>
      <c r="M852" s="39" t="str">
        <f t="shared" si="144"/>
        <v>X</v>
      </c>
      <c r="N852" s="42">
        <v>0</v>
      </c>
      <c r="O852" s="8">
        <v>0</v>
      </c>
      <c r="P852" s="9">
        <v>1</v>
      </c>
      <c r="Q852" s="9">
        <v>0</v>
      </c>
      <c r="R852" s="8">
        <v>0</v>
      </c>
      <c r="S852" s="9">
        <v>0</v>
      </c>
      <c r="T852" s="9">
        <v>0</v>
      </c>
      <c r="U852" s="8">
        <v>0</v>
      </c>
      <c r="V852" s="9">
        <v>0</v>
      </c>
      <c r="W852" s="9">
        <v>0</v>
      </c>
      <c r="X852" s="9">
        <v>0</v>
      </c>
      <c r="Y852" s="8">
        <v>0</v>
      </c>
      <c r="Z852" s="9">
        <v>0</v>
      </c>
      <c r="AA852" s="8"/>
      <c r="AC852" s="8"/>
      <c r="AJ852" s="9">
        <f t="shared" si="145"/>
        <v>-1</v>
      </c>
      <c r="AK852" s="7">
        <v>9.0489999999999995</v>
      </c>
      <c r="AO852" s="8"/>
      <c r="AQ852" s="31"/>
      <c r="AT852" s="31"/>
      <c r="AU852" s="21">
        <v>2004</v>
      </c>
      <c r="AV852" s="23">
        <f t="shared" si="138"/>
        <v>3.301897717195208</v>
      </c>
      <c r="BB852" s="18"/>
      <c r="BD852" s="54"/>
      <c r="BF852" s="18"/>
      <c r="BH852" s="18"/>
      <c r="BJ852" s="18"/>
      <c r="BK852" s="18" t="s">
        <v>249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 s="18">
        <v>0</v>
      </c>
      <c r="BS852">
        <v>0</v>
      </c>
      <c r="BT852">
        <v>1</v>
      </c>
      <c r="BU852" s="18">
        <v>0</v>
      </c>
      <c r="BV852" t="s">
        <v>397</v>
      </c>
      <c r="BW852" t="s">
        <v>397</v>
      </c>
      <c r="CB852" s="18"/>
      <c r="CD852" s="18"/>
      <c r="CE852" s="18"/>
      <c r="CH852" s="18"/>
      <c r="CJ852" s="18"/>
      <c r="CU852" s="18"/>
      <c r="CV852" t="s">
        <v>397</v>
      </c>
      <c r="CW852" t="s">
        <v>397</v>
      </c>
      <c r="CX852" t="s">
        <v>397</v>
      </c>
      <c r="CY852" s="25" t="s">
        <v>397</v>
      </c>
    </row>
    <row r="853" spans="1:103" x14ac:dyDescent="0.25">
      <c r="A853">
        <v>855</v>
      </c>
      <c r="B853">
        <v>119</v>
      </c>
      <c r="C853" s="25" t="s">
        <v>3</v>
      </c>
      <c r="D853" s="12">
        <v>6.9</v>
      </c>
      <c r="E853" s="14"/>
      <c r="F853" s="7" t="str">
        <f t="shared" si="139"/>
        <v>X</v>
      </c>
      <c r="G853" s="7">
        <f t="shared" si="140"/>
        <v>6.9</v>
      </c>
      <c r="H853" s="16">
        <f t="shared" si="141"/>
        <v>6.9</v>
      </c>
      <c r="I853" s="11" t="str">
        <f t="shared" si="142"/>
        <v>X</v>
      </c>
      <c r="J853" s="39" t="str">
        <f t="shared" si="143"/>
        <v>X</v>
      </c>
      <c r="K853" s="39" t="str">
        <f t="shared" si="136"/>
        <v>X</v>
      </c>
      <c r="L853" s="39" t="str">
        <f t="shared" si="137"/>
        <v>X</v>
      </c>
      <c r="M853" s="39" t="str">
        <f t="shared" si="144"/>
        <v>X</v>
      </c>
      <c r="N853" s="42">
        <v>0</v>
      </c>
      <c r="O853" s="8">
        <v>0</v>
      </c>
      <c r="P853" s="9">
        <v>0</v>
      </c>
      <c r="Q853" s="9">
        <v>1</v>
      </c>
      <c r="R853" s="8">
        <v>0</v>
      </c>
      <c r="S853" s="9">
        <v>0</v>
      </c>
      <c r="T853" s="9">
        <v>0</v>
      </c>
      <c r="U853" s="8">
        <v>0</v>
      </c>
      <c r="V853" s="9">
        <v>0</v>
      </c>
      <c r="W853" s="9">
        <v>0</v>
      </c>
      <c r="X853" s="9">
        <v>0</v>
      </c>
      <c r="Y853" s="8">
        <v>0</v>
      </c>
      <c r="Z853" s="9">
        <v>0</v>
      </c>
      <c r="AA853" s="8"/>
      <c r="AC853" s="8"/>
      <c r="AJ853" s="9">
        <f t="shared" si="145"/>
        <v>-1</v>
      </c>
      <c r="AK853" s="7">
        <v>9.0489999999999995</v>
      </c>
      <c r="AO853" s="8"/>
      <c r="AQ853" s="31"/>
      <c r="AT853" s="31"/>
      <c r="AU853" s="21">
        <v>2004</v>
      </c>
      <c r="AV853" s="23">
        <f t="shared" si="138"/>
        <v>3.301897717195208</v>
      </c>
      <c r="BB853" s="18"/>
      <c r="BD853" s="54"/>
      <c r="BF853" s="18"/>
      <c r="BH853" s="18"/>
      <c r="BJ853" s="18"/>
      <c r="BK853" s="18" t="s">
        <v>249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 s="18">
        <v>0</v>
      </c>
      <c r="BS853">
        <v>0</v>
      </c>
      <c r="BT853">
        <v>1</v>
      </c>
      <c r="BU853" s="18">
        <v>0</v>
      </c>
      <c r="BV853" t="s">
        <v>397</v>
      </c>
      <c r="BW853" t="s">
        <v>397</v>
      </c>
      <c r="CB853" s="18"/>
      <c r="CD853" s="18"/>
      <c r="CE853" s="18"/>
      <c r="CH853" s="18"/>
      <c r="CJ853" s="18"/>
      <c r="CU853" s="18"/>
      <c r="CV853" t="s">
        <v>397</v>
      </c>
      <c r="CW853" t="s">
        <v>397</v>
      </c>
      <c r="CX853" t="s">
        <v>397</v>
      </c>
      <c r="CY853" s="25" t="s">
        <v>397</v>
      </c>
    </row>
    <row r="854" spans="1:103" x14ac:dyDescent="0.25">
      <c r="A854">
        <v>856</v>
      </c>
      <c r="B854">
        <v>119</v>
      </c>
      <c r="C854" s="25" t="s">
        <v>3</v>
      </c>
      <c r="D854" s="12">
        <v>6.1</v>
      </c>
      <c r="E854" s="14"/>
      <c r="F854" s="7" t="str">
        <f t="shared" si="139"/>
        <v>X</v>
      </c>
      <c r="G854" s="7">
        <f t="shared" si="140"/>
        <v>6.1</v>
      </c>
      <c r="H854" s="16">
        <f t="shared" si="141"/>
        <v>6.1</v>
      </c>
      <c r="I854" s="11" t="str">
        <f t="shared" si="142"/>
        <v>X</v>
      </c>
      <c r="J854" s="39" t="str">
        <f t="shared" si="143"/>
        <v>X</v>
      </c>
      <c r="K854" s="39" t="str">
        <f t="shared" si="136"/>
        <v>X</v>
      </c>
      <c r="L854" s="39" t="str">
        <f t="shared" si="137"/>
        <v>X</v>
      </c>
      <c r="M854" s="39" t="str">
        <f t="shared" si="144"/>
        <v>X</v>
      </c>
      <c r="N854" s="42">
        <v>0</v>
      </c>
      <c r="O854" s="8">
        <v>0</v>
      </c>
      <c r="P854" s="9">
        <v>0</v>
      </c>
      <c r="Q854" s="9">
        <v>0</v>
      </c>
      <c r="R854" s="8">
        <v>0</v>
      </c>
      <c r="S854" s="9">
        <v>0</v>
      </c>
      <c r="T854" s="9">
        <v>0</v>
      </c>
      <c r="U854" s="8">
        <v>1</v>
      </c>
      <c r="V854" s="9">
        <v>0</v>
      </c>
      <c r="W854" s="9">
        <v>0</v>
      </c>
      <c r="X854" s="9">
        <v>0</v>
      </c>
      <c r="Y854" s="8">
        <v>0</v>
      </c>
      <c r="Z854" s="9">
        <v>0</v>
      </c>
      <c r="AA854" s="8"/>
      <c r="AC854" s="8"/>
      <c r="AJ854" s="9">
        <f t="shared" si="145"/>
        <v>-1</v>
      </c>
      <c r="AK854" s="7">
        <v>9.0489999999999995</v>
      </c>
      <c r="AO854" s="8"/>
      <c r="AQ854" s="31"/>
      <c r="AT854" s="31"/>
      <c r="AU854" s="21">
        <v>2004</v>
      </c>
      <c r="AV854" s="23">
        <f t="shared" si="138"/>
        <v>3.301897717195208</v>
      </c>
      <c r="BB854" s="18"/>
      <c r="BD854" s="54"/>
      <c r="BF854" s="18"/>
      <c r="BH854" s="18"/>
      <c r="BJ854" s="18"/>
      <c r="BK854" s="18" t="s">
        <v>249</v>
      </c>
      <c r="BL854">
        <v>0</v>
      </c>
      <c r="BM854">
        <v>0</v>
      </c>
      <c r="BN854">
        <v>1</v>
      </c>
      <c r="BO854">
        <v>0</v>
      </c>
      <c r="BP854">
        <v>0</v>
      </c>
      <c r="BQ854">
        <v>0</v>
      </c>
      <c r="BR854" s="18">
        <v>0</v>
      </c>
      <c r="BS854">
        <v>0</v>
      </c>
      <c r="BT854">
        <v>1</v>
      </c>
      <c r="BU854" s="18">
        <v>0</v>
      </c>
      <c r="BV854" t="s">
        <v>397</v>
      </c>
      <c r="BW854" t="s">
        <v>397</v>
      </c>
      <c r="CB854" s="18"/>
      <c r="CD854" s="18"/>
      <c r="CE854" s="18"/>
      <c r="CH854" s="18"/>
      <c r="CJ854" s="18"/>
      <c r="CU854" s="18"/>
      <c r="CV854" t="s">
        <v>397</v>
      </c>
      <c r="CW854" t="s">
        <v>397</v>
      </c>
      <c r="CX854" t="s">
        <v>397</v>
      </c>
      <c r="CY854" s="25" t="s">
        <v>397</v>
      </c>
    </row>
    <row r="855" spans="1:103" x14ac:dyDescent="0.25">
      <c r="A855">
        <v>857</v>
      </c>
      <c r="B855">
        <v>119</v>
      </c>
      <c r="C855" s="25" t="s">
        <v>3</v>
      </c>
      <c r="D855" s="12">
        <v>9.8000000000000007</v>
      </c>
      <c r="E855" s="14"/>
      <c r="F855" s="7" t="str">
        <f t="shared" si="139"/>
        <v>X</v>
      </c>
      <c r="G855" s="7">
        <f t="shared" si="140"/>
        <v>9.8000000000000007</v>
      </c>
      <c r="H855" s="16">
        <f t="shared" si="141"/>
        <v>9.8000000000000007</v>
      </c>
      <c r="I855" s="11" t="str">
        <f t="shared" si="142"/>
        <v>X</v>
      </c>
      <c r="J855" s="39" t="str">
        <f t="shared" si="143"/>
        <v>X</v>
      </c>
      <c r="K855" s="39" t="str">
        <f t="shared" si="136"/>
        <v>X</v>
      </c>
      <c r="L855" s="39" t="str">
        <f t="shared" si="137"/>
        <v>X</v>
      </c>
      <c r="M855" s="39" t="str">
        <f t="shared" si="144"/>
        <v>X</v>
      </c>
      <c r="N855" s="42">
        <v>0</v>
      </c>
      <c r="O855" s="8">
        <v>0</v>
      </c>
      <c r="P855" s="9">
        <v>0</v>
      </c>
      <c r="Q855" s="9">
        <v>0</v>
      </c>
      <c r="R855" s="8">
        <v>0</v>
      </c>
      <c r="S855" s="9">
        <v>0</v>
      </c>
      <c r="T855" s="9">
        <v>0</v>
      </c>
      <c r="U855" s="8">
        <v>0</v>
      </c>
      <c r="V855" s="9">
        <v>1</v>
      </c>
      <c r="W855" s="9">
        <v>0</v>
      </c>
      <c r="X855" s="9">
        <v>0</v>
      </c>
      <c r="Y855" s="8">
        <v>0</v>
      </c>
      <c r="Z855" s="9">
        <v>0</v>
      </c>
      <c r="AA855" s="8"/>
      <c r="AC855" s="8"/>
      <c r="AJ855" s="9">
        <f t="shared" si="145"/>
        <v>-1</v>
      </c>
      <c r="AK855" s="7">
        <v>9.0489999999999995</v>
      </c>
      <c r="AO855" s="8"/>
      <c r="AQ855" s="31"/>
      <c r="AT855" s="31"/>
      <c r="AU855" s="21">
        <v>2004</v>
      </c>
      <c r="AV855" s="23">
        <f t="shared" si="138"/>
        <v>3.301897717195208</v>
      </c>
      <c r="BB855" s="18"/>
      <c r="BD855" s="54"/>
      <c r="BF855" s="18"/>
      <c r="BH855" s="18"/>
      <c r="BJ855" s="18"/>
      <c r="BK855" s="18" t="s">
        <v>249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 s="18">
        <v>0</v>
      </c>
      <c r="BS855">
        <v>0</v>
      </c>
      <c r="BT855">
        <v>1</v>
      </c>
      <c r="BU855" s="18">
        <v>0</v>
      </c>
      <c r="BV855" t="s">
        <v>397</v>
      </c>
      <c r="BW855" t="s">
        <v>397</v>
      </c>
      <c r="CB855" s="18"/>
      <c r="CD855" s="18"/>
      <c r="CE855" s="18"/>
      <c r="CH855" s="18"/>
      <c r="CJ855" s="18"/>
      <c r="CU855" s="18"/>
      <c r="CV855" t="s">
        <v>397</v>
      </c>
      <c r="CW855" t="s">
        <v>397</v>
      </c>
      <c r="CX855" t="s">
        <v>397</v>
      </c>
      <c r="CY855" s="25" t="s">
        <v>397</v>
      </c>
    </row>
    <row r="856" spans="1:103" x14ac:dyDescent="0.25">
      <c r="A856">
        <v>858</v>
      </c>
      <c r="B856">
        <v>119</v>
      </c>
      <c r="C856" s="25" t="s">
        <v>3</v>
      </c>
      <c r="D856" s="12">
        <v>10.7</v>
      </c>
      <c r="E856" s="14"/>
      <c r="F856" s="7" t="str">
        <f t="shared" si="139"/>
        <v>X</v>
      </c>
      <c r="G856" s="7">
        <f t="shared" si="140"/>
        <v>10.7</v>
      </c>
      <c r="H856" s="16">
        <f t="shared" si="141"/>
        <v>10.7</v>
      </c>
      <c r="I856" s="11" t="str">
        <f t="shared" si="142"/>
        <v>X</v>
      </c>
      <c r="J856" s="39" t="str">
        <f t="shared" si="143"/>
        <v>X</v>
      </c>
      <c r="K856" s="39" t="str">
        <f t="shared" si="136"/>
        <v>X</v>
      </c>
      <c r="L856" s="39" t="str">
        <f t="shared" si="137"/>
        <v>X</v>
      </c>
      <c r="M856" s="39" t="str">
        <f t="shared" si="144"/>
        <v>X</v>
      </c>
      <c r="N856" s="42">
        <v>1</v>
      </c>
      <c r="O856" s="8">
        <v>0</v>
      </c>
      <c r="P856" s="9">
        <v>0</v>
      </c>
      <c r="Q856" s="9">
        <v>0</v>
      </c>
      <c r="R856" s="8">
        <v>0</v>
      </c>
      <c r="S856" s="9">
        <v>0</v>
      </c>
      <c r="T856" s="9">
        <v>0</v>
      </c>
      <c r="U856" s="8">
        <v>0</v>
      </c>
      <c r="V856" s="9">
        <v>0</v>
      </c>
      <c r="W856" s="9">
        <v>0</v>
      </c>
      <c r="X856" s="9">
        <v>0</v>
      </c>
      <c r="Y856" s="8">
        <v>0</v>
      </c>
      <c r="Z856" s="9">
        <v>0</v>
      </c>
      <c r="AA856" s="8"/>
      <c r="AC856" s="8"/>
      <c r="AJ856" s="9">
        <f t="shared" si="145"/>
        <v>-1</v>
      </c>
      <c r="AK856" s="7">
        <v>7.2770000000000001</v>
      </c>
      <c r="AO856" s="8"/>
      <c r="AQ856" s="31"/>
      <c r="AT856" s="31"/>
      <c r="AU856" s="21">
        <v>1993</v>
      </c>
      <c r="AV856" s="23">
        <f t="shared" si="138"/>
        <v>3.2995072987004876</v>
      </c>
      <c r="BB856" s="18"/>
      <c r="BD856" s="54"/>
      <c r="BF856" s="18"/>
      <c r="BH856" s="18"/>
      <c r="BJ856" s="18"/>
      <c r="BK856" s="18" t="s">
        <v>257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 s="18">
        <v>1</v>
      </c>
      <c r="BS856">
        <v>0</v>
      </c>
      <c r="BT856">
        <v>1</v>
      </c>
      <c r="BU856" s="18">
        <v>0</v>
      </c>
      <c r="BV856" t="s">
        <v>397</v>
      </c>
      <c r="BW856" t="s">
        <v>397</v>
      </c>
      <c r="CB856" s="18"/>
      <c r="CD856" s="18"/>
      <c r="CE856" s="18"/>
      <c r="CH856" s="18"/>
      <c r="CJ856" s="18"/>
      <c r="CU856" s="18"/>
      <c r="CV856" t="s">
        <v>397</v>
      </c>
      <c r="CW856" t="s">
        <v>397</v>
      </c>
      <c r="CX856" t="s">
        <v>397</v>
      </c>
      <c r="CY856" s="25" t="s">
        <v>397</v>
      </c>
    </row>
    <row r="857" spans="1:103" x14ac:dyDescent="0.25">
      <c r="A857">
        <v>859</v>
      </c>
      <c r="B857">
        <v>119</v>
      </c>
      <c r="C857" s="25" t="s">
        <v>3</v>
      </c>
      <c r="D857" s="12">
        <v>4.2</v>
      </c>
      <c r="E857" s="14"/>
      <c r="F857" s="7" t="str">
        <f t="shared" si="139"/>
        <v>X</v>
      </c>
      <c r="G857" s="7">
        <f t="shared" si="140"/>
        <v>4.2</v>
      </c>
      <c r="H857" s="16">
        <f t="shared" si="141"/>
        <v>4.2</v>
      </c>
      <c r="I857" s="11" t="str">
        <f t="shared" si="142"/>
        <v>X</v>
      </c>
      <c r="J857" s="39" t="str">
        <f t="shared" si="143"/>
        <v>X</v>
      </c>
      <c r="K857" s="39" t="str">
        <f t="shared" si="136"/>
        <v>X</v>
      </c>
      <c r="L857" s="39" t="str">
        <f t="shared" si="137"/>
        <v>X</v>
      </c>
      <c r="M857" s="39" t="str">
        <f t="shared" si="144"/>
        <v>X</v>
      </c>
      <c r="N857" s="42">
        <v>0</v>
      </c>
      <c r="O857" s="8">
        <v>1</v>
      </c>
      <c r="P857" s="9">
        <v>0</v>
      </c>
      <c r="Q857" s="9">
        <v>0</v>
      </c>
      <c r="R857" s="8">
        <v>0</v>
      </c>
      <c r="S857" s="9">
        <v>0</v>
      </c>
      <c r="T857" s="9">
        <v>0</v>
      </c>
      <c r="U857" s="8">
        <v>0</v>
      </c>
      <c r="V857" s="9">
        <v>0</v>
      </c>
      <c r="W857" s="9">
        <v>0</v>
      </c>
      <c r="X857" s="9">
        <v>0</v>
      </c>
      <c r="Y857" s="8">
        <v>0</v>
      </c>
      <c r="Z857" s="9">
        <v>0</v>
      </c>
      <c r="AA857" s="8"/>
      <c r="AC857" s="8"/>
      <c r="AJ857" s="9">
        <f t="shared" si="145"/>
        <v>-1</v>
      </c>
      <c r="AK857" s="7">
        <v>7.2770000000000001</v>
      </c>
      <c r="AO857" s="8"/>
      <c r="AQ857" s="31"/>
      <c r="AT857" s="31"/>
      <c r="AU857" s="21">
        <v>1993</v>
      </c>
      <c r="AV857" s="23">
        <f t="shared" si="138"/>
        <v>3.2995072987004876</v>
      </c>
      <c r="BB857" s="18"/>
      <c r="BD857" s="54"/>
      <c r="BF857" s="18"/>
      <c r="BH857" s="18"/>
      <c r="BJ857" s="18"/>
      <c r="BK857" s="18" t="s">
        <v>257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 s="18">
        <v>1</v>
      </c>
      <c r="BS857">
        <v>0</v>
      </c>
      <c r="BT857">
        <v>1</v>
      </c>
      <c r="BU857" s="18">
        <v>0</v>
      </c>
      <c r="BV857" t="s">
        <v>397</v>
      </c>
      <c r="BW857" t="s">
        <v>397</v>
      </c>
      <c r="CB857" s="18"/>
      <c r="CD857" s="18"/>
      <c r="CE857" s="18"/>
      <c r="CH857" s="18"/>
      <c r="CJ857" s="18"/>
      <c r="CU857" s="18"/>
      <c r="CV857" t="s">
        <v>397</v>
      </c>
      <c r="CW857" t="s">
        <v>397</v>
      </c>
      <c r="CX857" t="s">
        <v>397</v>
      </c>
      <c r="CY857" s="25" t="s">
        <v>397</v>
      </c>
    </row>
    <row r="858" spans="1:103" x14ac:dyDescent="0.25">
      <c r="A858">
        <v>860</v>
      </c>
      <c r="B858">
        <v>119</v>
      </c>
      <c r="C858" s="25" t="s">
        <v>3</v>
      </c>
      <c r="D858" s="12">
        <v>8.5</v>
      </c>
      <c r="E858" s="14"/>
      <c r="F858" s="7" t="str">
        <f t="shared" si="139"/>
        <v>X</v>
      </c>
      <c r="G858" s="7">
        <f t="shared" si="140"/>
        <v>8.5</v>
      </c>
      <c r="H858" s="16">
        <f t="shared" si="141"/>
        <v>8.5</v>
      </c>
      <c r="I858" s="11" t="str">
        <f t="shared" si="142"/>
        <v>X</v>
      </c>
      <c r="J858" s="39" t="str">
        <f t="shared" si="143"/>
        <v>X</v>
      </c>
      <c r="K858" s="39" t="str">
        <f t="shared" si="136"/>
        <v>X</v>
      </c>
      <c r="L858" s="39" t="str">
        <f t="shared" si="137"/>
        <v>X</v>
      </c>
      <c r="M858" s="39" t="str">
        <f t="shared" si="144"/>
        <v>X</v>
      </c>
      <c r="N858" s="42">
        <v>0</v>
      </c>
      <c r="O858" s="8">
        <v>0</v>
      </c>
      <c r="P858" s="9">
        <v>1</v>
      </c>
      <c r="Q858" s="9">
        <v>0</v>
      </c>
      <c r="R858" s="8">
        <v>0</v>
      </c>
      <c r="S858" s="9">
        <v>0</v>
      </c>
      <c r="T858" s="9">
        <v>0</v>
      </c>
      <c r="U858" s="8">
        <v>0</v>
      </c>
      <c r="V858" s="9">
        <v>0</v>
      </c>
      <c r="W858" s="9">
        <v>0</v>
      </c>
      <c r="X858" s="9">
        <v>0</v>
      </c>
      <c r="Y858" s="8">
        <v>0</v>
      </c>
      <c r="Z858" s="9">
        <v>0</v>
      </c>
      <c r="AA858" s="8"/>
      <c r="AC858" s="8"/>
      <c r="AJ858" s="9">
        <f t="shared" si="145"/>
        <v>-1</v>
      </c>
      <c r="AK858" s="7">
        <v>7.2770000000000001</v>
      </c>
      <c r="AO858" s="8"/>
      <c r="AQ858" s="31"/>
      <c r="AT858" s="31"/>
      <c r="AU858" s="21">
        <v>1993</v>
      </c>
      <c r="AV858" s="23">
        <f t="shared" si="138"/>
        <v>3.2995072987004876</v>
      </c>
      <c r="BB858" s="18"/>
      <c r="BD858" s="54"/>
      <c r="BF858" s="18"/>
      <c r="BH858" s="18"/>
      <c r="BJ858" s="18"/>
      <c r="BK858" s="18" t="s">
        <v>257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 s="18">
        <v>1</v>
      </c>
      <c r="BS858">
        <v>0</v>
      </c>
      <c r="BT858">
        <v>1</v>
      </c>
      <c r="BU858" s="18">
        <v>0</v>
      </c>
      <c r="BV858" t="s">
        <v>397</v>
      </c>
      <c r="BW858" t="s">
        <v>397</v>
      </c>
      <c r="CB858" s="18"/>
      <c r="CD858" s="18"/>
      <c r="CE858" s="18"/>
      <c r="CH858" s="18"/>
      <c r="CJ858" s="18"/>
      <c r="CU858" s="18"/>
      <c r="CV858" t="s">
        <v>397</v>
      </c>
      <c r="CW858" t="s">
        <v>397</v>
      </c>
      <c r="CX858" t="s">
        <v>397</v>
      </c>
      <c r="CY858" s="25" t="s">
        <v>397</v>
      </c>
    </row>
    <row r="859" spans="1:103" x14ac:dyDescent="0.25">
      <c r="A859">
        <v>861</v>
      </c>
      <c r="B859">
        <v>119</v>
      </c>
      <c r="C859" s="25" t="s">
        <v>3</v>
      </c>
      <c r="D859" s="12">
        <v>11.2</v>
      </c>
      <c r="E859" s="14"/>
      <c r="F859" s="7" t="str">
        <f t="shared" si="139"/>
        <v>X</v>
      </c>
      <c r="G859" s="7">
        <f t="shared" si="140"/>
        <v>11.2</v>
      </c>
      <c r="H859" s="16">
        <f t="shared" si="141"/>
        <v>11.2</v>
      </c>
      <c r="I859" s="11" t="str">
        <f t="shared" si="142"/>
        <v>X</v>
      </c>
      <c r="J859" s="39" t="str">
        <f t="shared" si="143"/>
        <v>X</v>
      </c>
      <c r="K859" s="39" t="str">
        <f t="shared" si="136"/>
        <v>X</v>
      </c>
      <c r="L859" s="39" t="str">
        <f t="shared" si="137"/>
        <v>X</v>
      </c>
      <c r="M859" s="39" t="str">
        <f t="shared" si="144"/>
        <v>X</v>
      </c>
      <c r="N859" s="42">
        <v>0</v>
      </c>
      <c r="O859" s="8">
        <v>0</v>
      </c>
      <c r="P859" s="9">
        <v>0</v>
      </c>
      <c r="Q859" s="9">
        <v>1</v>
      </c>
      <c r="R859" s="8">
        <v>0</v>
      </c>
      <c r="S859" s="9">
        <v>0</v>
      </c>
      <c r="T859" s="9">
        <v>0</v>
      </c>
      <c r="U859" s="8">
        <v>0</v>
      </c>
      <c r="V859" s="9">
        <v>0</v>
      </c>
      <c r="W859" s="9">
        <v>0</v>
      </c>
      <c r="X859" s="9">
        <v>0</v>
      </c>
      <c r="Y859" s="8">
        <v>0</v>
      </c>
      <c r="Z859" s="9">
        <v>0</v>
      </c>
      <c r="AA859" s="8"/>
      <c r="AC859" s="8"/>
      <c r="AJ859" s="9">
        <f t="shared" si="145"/>
        <v>-1</v>
      </c>
      <c r="AK859" s="7">
        <v>7.2770000000000001</v>
      </c>
      <c r="AO859" s="8"/>
      <c r="AQ859" s="31"/>
      <c r="AT859" s="31"/>
      <c r="AU859" s="21">
        <v>1993</v>
      </c>
      <c r="AV859" s="23">
        <f t="shared" si="138"/>
        <v>3.2995072987004876</v>
      </c>
      <c r="BB859" s="18"/>
      <c r="BD859" s="54"/>
      <c r="BF859" s="18"/>
      <c r="BH859" s="18"/>
      <c r="BJ859" s="18"/>
      <c r="BK859" s="18" t="s">
        <v>257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 s="18">
        <v>1</v>
      </c>
      <c r="BS859">
        <v>0</v>
      </c>
      <c r="BT859">
        <v>1</v>
      </c>
      <c r="BU859" s="18">
        <v>0</v>
      </c>
      <c r="BV859" t="s">
        <v>397</v>
      </c>
      <c r="BW859" t="s">
        <v>397</v>
      </c>
      <c r="CB859" s="18"/>
      <c r="CD859" s="18"/>
      <c r="CE859" s="18"/>
      <c r="CH859" s="18"/>
      <c r="CJ859" s="18"/>
      <c r="CU859" s="18"/>
      <c r="CV859" t="s">
        <v>397</v>
      </c>
      <c r="CW859" t="s">
        <v>397</v>
      </c>
      <c r="CX859" t="s">
        <v>397</v>
      </c>
      <c r="CY859" s="25" t="s">
        <v>397</v>
      </c>
    </row>
    <row r="860" spans="1:103" x14ac:dyDescent="0.25">
      <c r="A860">
        <v>862</v>
      </c>
      <c r="B860">
        <v>119</v>
      </c>
      <c r="C860" s="25" t="s">
        <v>3</v>
      </c>
      <c r="D860" s="12">
        <v>10.9</v>
      </c>
      <c r="E860" s="14"/>
      <c r="F860" s="7" t="str">
        <f t="shared" si="139"/>
        <v>X</v>
      </c>
      <c r="G860" s="7">
        <f t="shared" si="140"/>
        <v>10.9</v>
      </c>
      <c r="H860" s="16">
        <f t="shared" si="141"/>
        <v>10.9</v>
      </c>
      <c r="I860" s="11" t="str">
        <f t="shared" si="142"/>
        <v>X</v>
      </c>
      <c r="J860" s="39" t="str">
        <f t="shared" si="143"/>
        <v>X</v>
      </c>
      <c r="K860" s="39" t="str">
        <f t="shared" si="136"/>
        <v>X</v>
      </c>
      <c r="L860" s="39" t="str">
        <f t="shared" si="137"/>
        <v>X</v>
      </c>
      <c r="M860" s="39" t="str">
        <f t="shared" si="144"/>
        <v>X</v>
      </c>
      <c r="N860" s="42">
        <v>0</v>
      </c>
      <c r="O860" s="8">
        <v>0</v>
      </c>
      <c r="P860" s="9">
        <v>0</v>
      </c>
      <c r="Q860" s="9">
        <v>0</v>
      </c>
      <c r="R860" s="8">
        <v>0</v>
      </c>
      <c r="S860" s="9">
        <v>0</v>
      </c>
      <c r="T860" s="9">
        <v>0</v>
      </c>
      <c r="U860" s="8">
        <v>1</v>
      </c>
      <c r="V860" s="9">
        <v>0</v>
      </c>
      <c r="W860" s="9">
        <v>0</v>
      </c>
      <c r="X860" s="9">
        <v>0</v>
      </c>
      <c r="Y860" s="8">
        <v>0</v>
      </c>
      <c r="Z860" s="9">
        <v>0</v>
      </c>
      <c r="AA860" s="8"/>
      <c r="AC860" s="8"/>
      <c r="AJ860" s="9">
        <f t="shared" si="145"/>
        <v>-1</v>
      </c>
      <c r="AK860" s="7">
        <v>7.2770000000000001</v>
      </c>
      <c r="AO860" s="8"/>
      <c r="AQ860" s="31"/>
      <c r="AT860" s="31"/>
      <c r="AU860" s="21">
        <v>1993</v>
      </c>
      <c r="AV860" s="23">
        <f t="shared" si="138"/>
        <v>3.2995072987004876</v>
      </c>
      <c r="BB860" s="18"/>
      <c r="BD860" s="54"/>
      <c r="BF860" s="18"/>
      <c r="BH860" s="18"/>
      <c r="BJ860" s="18"/>
      <c r="BK860" s="18" t="s">
        <v>257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 s="18">
        <v>1</v>
      </c>
      <c r="BS860">
        <v>0</v>
      </c>
      <c r="BT860">
        <v>1</v>
      </c>
      <c r="BU860" s="18">
        <v>0</v>
      </c>
      <c r="BV860" t="s">
        <v>397</v>
      </c>
      <c r="BW860" t="s">
        <v>397</v>
      </c>
      <c r="CB860" s="18"/>
      <c r="CD860" s="18"/>
      <c r="CE860" s="18"/>
      <c r="CH860" s="18"/>
      <c r="CJ860" s="18"/>
      <c r="CU860" s="18"/>
      <c r="CV860" t="s">
        <v>397</v>
      </c>
      <c r="CW860" t="s">
        <v>397</v>
      </c>
      <c r="CX860" t="s">
        <v>397</v>
      </c>
      <c r="CY860" s="25" t="s">
        <v>397</v>
      </c>
    </row>
    <row r="861" spans="1:103" x14ac:dyDescent="0.25">
      <c r="A861">
        <v>863</v>
      </c>
      <c r="B861">
        <v>119</v>
      </c>
      <c r="C861" s="25" t="s">
        <v>3</v>
      </c>
      <c r="D861" s="12">
        <v>10.5</v>
      </c>
      <c r="E861" s="14"/>
      <c r="F861" s="7" t="str">
        <f t="shared" si="139"/>
        <v>X</v>
      </c>
      <c r="G861" s="7">
        <f t="shared" si="140"/>
        <v>10.5</v>
      </c>
      <c r="H861" s="16">
        <f t="shared" si="141"/>
        <v>10.5</v>
      </c>
      <c r="I861" s="11" t="str">
        <f t="shared" si="142"/>
        <v>X</v>
      </c>
      <c r="J861" s="39" t="str">
        <f t="shared" si="143"/>
        <v>X</v>
      </c>
      <c r="K861" s="39" t="str">
        <f t="shared" si="136"/>
        <v>X</v>
      </c>
      <c r="L861" s="39" t="str">
        <f t="shared" si="137"/>
        <v>X</v>
      </c>
      <c r="M861" s="39" t="str">
        <f t="shared" si="144"/>
        <v>X</v>
      </c>
      <c r="N861" s="42">
        <v>0</v>
      </c>
      <c r="O861" s="8">
        <v>0</v>
      </c>
      <c r="P861" s="9">
        <v>0</v>
      </c>
      <c r="Q861" s="9">
        <v>0</v>
      </c>
      <c r="R861" s="8">
        <v>0</v>
      </c>
      <c r="S861" s="9">
        <v>0</v>
      </c>
      <c r="T861" s="9">
        <v>0</v>
      </c>
      <c r="U861" s="8">
        <v>0</v>
      </c>
      <c r="V861" s="9">
        <v>1</v>
      </c>
      <c r="W861" s="9">
        <v>0</v>
      </c>
      <c r="X861" s="9">
        <v>0</v>
      </c>
      <c r="Y861" s="8">
        <v>0</v>
      </c>
      <c r="Z861" s="9">
        <v>0</v>
      </c>
      <c r="AA861" s="8"/>
      <c r="AC861" s="8"/>
      <c r="AJ861" s="9">
        <f t="shared" si="145"/>
        <v>-1</v>
      </c>
      <c r="AK861" s="7">
        <v>7.2770000000000001</v>
      </c>
      <c r="AO861" s="8"/>
      <c r="AQ861" s="31"/>
      <c r="AT861" s="31"/>
      <c r="AU861" s="21">
        <v>1993</v>
      </c>
      <c r="AV861" s="23">
        <f t="shared" si="138"/>
        <v>3.2995072987004876</v>
      </c>
      <c r="BB861" s="18"/>
      <c r="BD861" s="54"/>
      <c r="BF861" s="18"/>
      <c r="BH861" s="18"/>
      <c r="BJ861" s="18"/>
      <c r="BK861" s="18" t="s">
        <v>257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 s="18">
        <v>1</v>
      </c>
      <c r="BS861">
        <v>0</v>
      </c>
      <c r="BT861">
        <v>1</v>
      </c>
      <c r="BU861" s="18">
        <v>0</v>
      </c>
      <c r="BV861" t="s">
        <v>397</v>
      </c>
      <c r="BW861" t="s">
        <v>397</v>
      </c>
      <c r="CB861" s="18"/>
      <c r="CD861" s="18"/>
      <c r="CE861" s="18"/>
      <c r="CH861" s="18"/>
      <c r="CJ861" s="18"/>
      <c r="CU861" s="18"/>
      <c r="CV861" t="s">
        <v>397</v>
      </c>
      <c r="CW861" t="s">
        <v>397</v>
      </c>
      <c r="CX861" t="s">
        <v>397</v>
      </c>
      <c r="CY861" s="25" t="s">
        <v>397</v>
      </c>
    </row>
    <row r="862" spans="1:103" x14ac:dyDescent="0.25">
      <c r="A862">
        <v>864</v>
      </c>
      <c r="B862">
        <v>119</v>
      </c>
      <c r="C862" s="25" t="s">
        <v>3</v>
      </c>
      <c r="D862" s="12">
        <v>3.6</v>
      </c>
      <c r="E862" s="14"/>
      <c r="F862" s="7" t="str">
        <f t="shared" si="139"/>
        <v>X</v>
      </c>
      <c r="G862" s="7">
        <f t="shared" si="140"/>
        <v>3.6</v>
      </c>
      <c r="H862" s="16">
        <f t="shared" si="141"/>
        <v>3.6</v>
      </c>
      <c r="I862" s="11" t="str">
        <f t="shared" si="142"/>
        <v>X</v>
      </c>
      <c r="J862" s="39" t="str">
        <f t="shared" si="143"/>
        <v>X</v>
      </c>
      <c r="K862" s="39" t="str">
        <f t="shared" si="136"/>
        <v>X</v>
      </c>
      <c r="L862" s="39" t="str">
        <f t="shared" si="137"/>
        <v>X</v>
      </c>
      <c r="M862" s="39" t="str">
        <f t="shared" si="144"/>
        <v>X</v>
      </c>
      <c r="N862" s="42">
        <v>1</v>
      </c>
      <c r="O862" s="8">
        <v>0</v>
      </c>
      <c r="P862" s="9">
        <v>0</v>
      </c>
      <c r="Q862" s="9">
        <v>0</v>
      </c>
      <c r="R862" s="8">
        <v>0</v>
      </c>
      <c r="S862" s="9">
        <v>0</v>
      </c>
      <c r="T862" s="9">
        <v>0</v>
      </c>
      <c r="U862" s="8">
        <v>0</v>
      </c>
      <c r="V862" s="9">
        <v>0</v>
      </c>
      <c r="W862" s="9">
        <v>0</v>
      </c>
      <c r="X862" s="9">
        <v>0</v>
      </c>
      <c r="Y862" s="8">
        <v>0</v>
      </c>
      <c r="Z862" s="9">
        <v>0</v>
      </c>
      <c r="AA862" s="8"/>
      <c r="AC862" s="8"/>
      <c r="AJ862" s="9">
        <f t="shared" si="145"/>
        <v>-1</v>
      </c>
      <c r="AK862" s="7">
        <v>9.8714999999999993</v>
      </c>
      <c r="AO862" s="8"/>
      <c r="AQ862" s="31"/>
      <c r="AT862" s="31"/>
      <c r="AU862" s="21">
        <v>2004</v>
      </c>
      <c r="AV862" s="23">
        <f t="shared" si="138"/>
        <v>3.301897717195208</v>
      </c>
      <c r="BB862" s="18"/>
      <c r="BD862" s="54"/>
      <c r="BF862" s="18"/>
      <c r="BH862" s="18"/>
      <c r="BJ862" s="18"/>
      <c r="BK862" s="18" t="s">
        <v>276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 s="18">
        <v>0</v>
      </c>
      <c r="BS862">
        <v>0</v>
      </c>
      <c r="BT862">
        <v>1</v>
      </c>
      <c r="BU862" s="18">
        <v>0</v>
      </c>
      <c r="BV862" t="s">
        <v>397</v>
      </c>
      <c r="BW862" t="s">
        <v>397</v>
      </c>
      <c r="CB862" s="18"/>
      <c r="CD862" s="18"/>
      <c r="CE862" s="18"/>
      <c r="CH862" s="18"/>
      <c r="CJ862" s="18"/>
      <c r="CU862" s="18"/>
      <c r="CV862" t="s">
        <v>397</v>
      </c>
      <c r="CW862" t="s">
        <v>397</v>
      </c>
      <c r="CX862" t="s">
        <v>397</v>
      </c>
      <c r="CY862" s="25" t="s">
        <v>397</v>
      </c>
    </row>
    <row r="863" spans="1:103" x14ac:dyDescent="0.25">
      <c r="A863">
        <v>865</v>
      </c>
      <c r="B863">
        <v>119</v>
      </c>
      <c r="C863" s="25" t="s">
        <v>3</v>
      </c>
      <c r="D863" s="12">
        <v>3.9</v>
      </c>
      <c r="E863" s="14"/>
      <c r="F863" s="7" t="str">
        <f t="shared" si="139"/>
        <v>X</v>
      </c>
      <c r="G863" s="7">
        <f t="shared" si="140"/>
        <v>3.9</v>
      </c>
      <c r="H863" s="16">
        <f t="shared" si="141"/>
        <v>3.9</v>
      </c>
      <c r="I863" s="11" t="str">
        <f t="shared" si="142"/>
        <v>X</v>
      </c>
      <c r="J863" s="39" t="str">
        <f t="shared" si="143"/>
        <v>X</v>
      </c>
      <c r="K863" s="39" t="str">
        <f t="shared" si="136"/>
        <v>X</v>
      </c>
      <c r="L863" s="39" t="str">
        <f t="shared" si="137"/>
        <v>X</v>
      </c>
      <c r="M863" s="39" t="str">
        <f t="shared" si="144"/>
        <v>X</v>
      </c>
      <c r="N863" s="42">
        <v>0</v>
      </c>
      <c r="O863" s="8">
        <v>1</v>
      </c>
      <c r="P863" s="9">
        <v>0</v>
      </c>
      <c r="Q863" s="9">
        <v>0</v>
      </c>
      <c r="R863" s="8">
        <v>0</v>
      </c>
      <c r="S863" s="9">
        <v>0</v>
      </c>
      <c r="T863" s="9">
        <v>0</v>
      </c>
      <c r="U863" s="8">
        <v>0</v>
      </c>
      <c r="V863" s="9">
        <v>0</v>
      </c>
      <c r="W863" s="9">
        <v>0</v>
      </c>
      <c r="X863" s="9">
        <v>0</v>
      </c>
      <c r="Y863" s="8">
        <v>0</v>
      </c>
      <c r="Z863" s="9">
        <v>0</v>
      </c>
      <c r="AA863" s="8"/>
      <c r="AC863" s="8"/>
      <c r="AJ863" s="9">
        <f t="shared" si="145"/>
        <v>-1</v>
      </c>
      <c r="AK863" s="7">
        <v>9.8714999999999993</v>
      </c>
      <c r="AO863" s="8"/>
      <c r="AQ863" s="31"/>
      <c r="AT863" s="31"/>
      <c r="AU863" s="21">
        <v>2004</v>
      </c>
      <c r="AV863" s="23">
        <f t="shared" si="138"/>
        <v>3.301897717195208</v>
      </c>
      <c r="BB863" s="18"/>
      <c r="BD863" s="54"/>
      <c r="BF863" s="18"/>
      <c r="BH863" s="18"/>
      <c r="BJ863" s="18"/>
      <c r="BK863" s="18" t="s">
        <v>276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</v>
      </c>
      <c r="BR863" s="18">
        <v>0</v>
      </c>
      <c r="BS863">
        <v>0</v>
      </c>
      <c r="BT863">
        <v>1</v>
      </c>
      <c r="BU863" s="18">
        <v>0</v>
      </c>
      <c r="BV863" t="s">
        <v>397</v>
      </c>
      <c r="BW863" t="s">
        <v>397</v>
      </c>
      <c r="CB863" s="18"/>
      <c r="CD863" s="18"/>
      <c r="CE863" s="18"/>
      <c r="CH863" s="18"/>
      <c r="CJ863" s="18"/>
      <c r="CU863" s="18"/>
      <c r="CV863" t="s">
        <v>397</v>
      </c>
      <c r="CW863" t="s">
        <v>397</v>
      </c>
      <c r="CX863" t="s">
        <v>397</v>
      </c>
      <c r="CY863" s="25" t="s">
        <v>397</v>
      </c>
    </row>
    <row r="864" spans="1:103" x14ac:dyDescent="0.25">
      <c r="A864">
        <v>866</v>
      </c>
      <c r="B864">
        <v>119</v>
      </c>
      <c r="C864" s="25" t="s">
        <v>3</v>
      </c>
      <c r="D864" s="12">
        <v>3.5</v>
      </c>
      <c r="E864" s="14"/>
      <c r="F864" s="7" t="str">
        <f t="shared" si="139"/>
        <v>X</v>
      </c>
      <c r="G864" s="7">
        <f t="shared" si="140"/>
        <v>3.5</v>
      </c>
      <c r="H864" s="16">
        <f t="shared" si="141"/>
        <v>3.5</v>
      </c>
      <c r="I864" s="11" t="str">
        <f t="shared" si="142"/>
        <v>X</v>
      </c>
      <c r="J864" s="39" t="str">
        <f t="shared" si="143"/>
        <v>X</v>
      </c>
      <c r="K864" s="39" t="str">
        <f t="shared" si="136"/>
        <v>X</v>
      </c>
      <c r="L864" s="39" t="str">
        <f t="shared" si="137"/>
        <v>X</v>
      </c>
      <c r="M864" s="39" t="str">
        <f t="shared" si="144"/>
        <v>X</v>
      </c>
      <c r="N864" s="42">
        <v>0</v>
      </c>
      <c r="O864" s="8">
        <v>0</v>
      </c>
      <c r="P864" s="9">
        <v>1</v>
      </c>
      <c r="Q864" s="9">
        <v>0</v>
      </c>
      <c r="R864" s="8">
        <v>0</v>
      </c>
      <c r="S864" s="9">
        <v>0</v>
      </c>
      <c r="T864" s="9">
        <v>0</v>
      </c>
      <c r="U864" s="8">
        <v>0</v>
      </c>
      <c r="V864" s="9">
        <v>0</v>
      </c>
      <c r="W864" s="9">
        <v>0</v>
      </c>
      <c r="X864" s="9">
        <v>0</v>
      </c>
      <c r="Y864" s="8">
        <v>0</v>
      </c>
      <c r="Z864" s="9">
        <v>0</v>
      </c>
      <c r="AA864" s="8"/>
      <c r="AC864" s="8"/>
      <c r="AJ864" s="9">
        <f t="shared" si="145"/>
        <v>-1</v>
      </c>
      <c r="AK864" s="7">
        <v>9.8714999999999993</v>
      </c>
      <c r="AO864" s="8"/>
      <c r="AQ864" s="31"/>
      <c r="AT864" s="31"/>
      <c r="AU864" s="21">
        <v>2004</v>
      </c>
      <c r="AV864" s="23">
        <f t="shared" si="138"/>
        <v>3.301897717195208</v>
      </c>
      <c r="BB864" s="18"/>
      <c r="BD864" s="54"/>
      <c r="BF864" s="18"/>
      <c r="BH864" s="18"/>
      <c r="BJ864" s="18"/>
      <c r="BK864" s="18" t="s">
        <v>276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 s="18">
        <v>0</v>
      </c>
      <c r="BS864">
        <v>0</v>
      </c>
      <c r="BT864">
        <v>1</v>
      </c>
      <c r="BU864" s="18">
        <v>0</v>
      </c>
      <c r="BV864" t="s">
        <v>397</v>
      </c>
      <c r="BW864" t="s">
        <v>397</v>
      </c>
      <c r="CB864" s="18"/>
      <c r="CD864" s="18"/>
      <c r="CE864" s="18"/>
      <c r="CH864" s="18"/>
      <c r="CJ864" s="18"/>
      <c r="CU864" s="18"/>
      <c r="CV864" t="s">
        <v>397</v>
      </c>
      <c r="CW864" t="s">
        <v>397</v>
      </c>
      <c r="CX864" t="s">
        <v>397</v>
      </c>
      <c r="CY864" s="25" t="s">
        <v>397</v>
      </c>
    </row>
    <row r="865" spans="1:103" x14ac:dyDescent="0.25">
      <c r="A865">
        <v>867</v>
      </c>
      <c r="B865">
        <v>119</v>
      </c>
      <c r="C865" s="25" t="s">
        <v>3</v>
      </c>
      <c r="D865" s="12">
        <v>3.7</v>
      </c>
      <c r="E865" s="14"/>
      <c r="F865" s="7" t="str">
        <f t="shared" si="139"/>
        <v>X</v>
      </c>
      <c r="G865" s="7">
        <f t="shared" si="140"/>
        <v>3.7</v>
      </c>
      <c r="H865" s="16">
        <f t="shared" si="141"/>
        <v>3.7</v>
      </c>
      <c r="I865" s="11" t="str">
        <f t="shared" si="142"/>
        <v>X</v>
      </c>
      <c r="J865" s="39" t="str">
        <f t="shared" si="143"/>
        <v>X</v>
      </c>
      <c r="K865" s="39" t="str">
        <f t="shared" si="136"/>
        <v>X</v>
      </c>
      <c r="L865" s="39" t="str">
        <f t="shared" si="137"/>
        <v>X</v>
      </c>
      <c r="M865" s="39" t="str">
        <f t="shared" si="144"/>
        <v>X</v>
      </c>
      <c r="N865" s="42">
        <v>0</v>
      </c>
      <c r="O865" s="8">
        <v>0</v>
      </c>
      <c r="P865" s="9">
        <v>0</v>
      </c>
      <c r="Q865" s="9">
        <v>1</v>
      </c>
      <c r="R865" s="8">
        <v>0</v>
      </c>
      <c r="S865" s="9">
        <v>0</v>
      </c>
      <c r="T865" s="9">
        <v>0</v>
      </c>
      <c r="U865" s="8">
        <v>0</v>
      </c>
      <c r="V865" s="9">
        <v>0</v>
      </c>
      <c r="W865" s="9">
        <v>0</v>
      </c>
      <c r="X865" s="9">
        <v>0</v>
      </c>
      <c r="Y865" s="8">
        <v>0</v>
      </c>
      <c r="Z865" s="9">
        <v>0</v>
      </c>
      <c r="AA865" s="8"/>
      <c r="AC865" s="8"/>
      <c r="AJ865" s="9">
        <f t="shared" si="145"/>
        <v>-1</v>
      </c>
      <c r="AK865" s="7">
        <v>9.8714999999999993</v>
      </c>
      <c r="AO865" s="8"/>
      <c r="AQ865" s="31"/>
      <c r="AT865" s="31"/>
      <c r="AU865" s="21">
        <v>2004</v>
      </c>
      <c r="AV865" s="23">
        <f t="shared" si="138"/>
        <v>3.301897717195208</v>
      </c>
      <c r="BB865" s="18"/>
      <c r="BD865" s="54"/>
      <c r="BF865" s="18"/>
      <c r="BH865" s="18"/>
      <c r="BJ865" s="18"/>
      <c r="BK865" s="18" t="s">
        <v>276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 s="18">
        <v>0</v>
      </c>
      <c r="BS865">
        <v>0</v>
      </c>
      <c r="BT865">
        <v>1</v>
      </c>
      <c r="BU865" s="18">
        <v>0</v>
      </c>
      <c r="BV865" t="s">
        <v>397</v>
      </c>
      <c r="BW865" t="s">
        <v>397</v>
      </c>
      <c r="CB865" s="18"/>
      <c r="CD865" s="18"/>
      <c r="CE865" s="18"/>
      <c r="CH865" s="18"/>
      <c r="CJ865" s="18"/>
      <c r="CU865" s="18"/>
      <c r="CV865" t="s">
        <v>397</v>
      </c>
      <c r="CW865" t="s">
        <v>397</v>
      </c>
      <c r="CX865" t="s">
        <v>397</v>
      </c>
      <c r="CY865" s="25" t="s">
        <v>397</v>
      </c>
    </row>
    <row r="866" spans="1:103" x14ac:dyDescent="0.25">
      <c r="A866">
        <v>868</v>
      </c>
      <c r="B866">
        <v>119</v>
      </c>
      <c r="C866" s="25" t="s">
        <v>3</v>
      </c>
      <c r="D866" s="12">
        <v>3.3</v>
      </c>
      <c r="E866" s="14"/>
      <c r="F866" s="7" t="str">
        <f t="shared" si="139"/>
        <v>X</v>
      </c>
      <c r="G866" s="7">
        <f t="shared" si="140"/>
        <v>3.3</v>
      </c>
      <c r="H866" s="16">
        <f t="shared" si="141"/>
        <v>3.3</v>
      </c>
      <c r="I866" s="11" t="str">
        <f t="shared" si="142"/>
        <v>X</v>
      </c>
      <c r="J866" s="39" t="str">
        <f t="shared" si="143"/>
        <v>X</v>
      </c>
      <c r="K866" s="39" t="str">
        <f t="shared" si="136"/>
        <v>X</v>
      </c>
      <c r="L866" s="39" t="str">
        <f t="shared" si="137"/>
        <v>X</v>
      </c>
      <c r="M866" s="39" t="str">
        <f t="shared" si="144"/>
        <v>X</v>
      </c>
      <c r="N866" s="42">
        <v>0</v>
      </c>
      <c r="O866" s="8">
        <v>0</v>
      </c>
      <c r="P866" s="9">
        <v>0</v>
      </c>
      <c r="Q866" s="9">
        <v>0</v>
      </c>
      <c r="R866" s="8">
        <v>0</v>
      </c>
      <c r="S866" s="9">
        <v>0</v>
      </c>
      <c r="T866" s="9">
        <v>0</v>
      </c>
      <c r="U866" s="8">
        <v>1</v>
      </c>
      <c r="V866" s="9">
        <v>0</v>
      </c>
      <c r="W866" s="9">
        <v>0</v>
      </c>
      <c r="X866" s="9">
        <v>0</v>
      </c>
      <c r="Y866" s="8">
        <v>0</v>
      </c>
      <c r="Z866" s="9">
        <v>0</v>
      </c>
      <c r="AA866" s="8"/>
      <c r="AC866" s="8"/>
      <c r="AJ866" s="9">
        <f t="shared" si="145"/>
        <v>-1</v>
      </c>
      <c r="AK866" s="7">
        <v>9.8714999999999993</v>
      </c>
      <c r="AO866" s="8"/>
      <c r="AQ866" s="31"/>
      <c r="AT866" s="31"/>
      <c r="AU866" s="21">
        <v>2004</v>
      </c>
      <c r="AV866" s="23">
        <f t="shared" si="138"/>
        <v>3.301897717195208</v>
      </c>
      <c r="BB866" s="18"/>
      <c r="BD866" s="54"/>
      <c r="BF866" s="18"/>
      <c r="BH866" s="18"/>
      <c r="BJ866" s="18"/>
      <c r="BK866" s="18" t="s">
        <v>276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 s="18">
        <v>0</v>
      </c>
      <c r="BS866">
        <v>0</v>
      </c>
      <c r="BT866">
        <v>1</v>
      </c>
      <c r="BU866" s="18">
        <v>0</v>
      </c>
      <c r="BV866" t="s">
        <v>397</v>
      </c>
      <c r="BW866" t="s">
        <v>397</v>
      </c>
      <c r="CB866" s="18"/>
      <c r="CD866" s="18"/>
      <c r="CE866" s="18"/>
      <c r="CH866" s="18"/>
      <c r="CJ866" s="18"/>
      <c r="CU866" s="18"/>
      <c r="CV866" t="s">
        <v>397</v>
      </c>
      <c r="CW866" t="s">
        <v>397</v>
      </c>
      <c r="CX866" t="s">
        <v>397</v>
      </c>
      <c r="CY866" s="25" t="s">
        <v>397</v>
      </c>
    </row>
    <row r="867" spans="1:103" x14ac:dyDescent="0.25">
      <c r="A867">
        <v>869</v>
      </c>
      <c r="B867">
        <v>119</v>
      </c>
      <c r="C867" s="25" t="s">
        <v>3</v>
      </c>
      <c r="D867" s="12">
        <v>4.4000000000000004</v>
      </c>
      <c r="E867" s="14"/>
      <c r="F867" s="7" t="str">
        <f t="shared" si="139"/>
        <v>X</v>
      </c>
      <c r="G867" s="7">
        <f t="shared" si="140"/>
        <v>4.4000000000000004</v>
      </c>
      <c r="H867" s="16">
        <f t="shared" si="141"/>
        <v>4.4000000000000004</v>
      </c>
      <c r="I867" s="11" t="str">
        <f t="shared" si="142"/>
        <v>X</v>
      </c>
      <c r="J867" s="39" t="str">
        <f t="shared" si="143"/>
        <v>X</v>
      </c>
      <c r="K867" s="39" t="str">
        <f t="shared" si="136"/>
        <v>X</v>
      </c>
      <c r="L867" s="39" t="str">
        <f t="shared" si="137"/>
        <v>X</v>
      </c>
      <c r="M867" s="39" t="str">
        <f t="shared" si="144"/>
        <v>X</v>
      </c>
      <c r="N867" s="42">
        <v>0</v>
      </c>
      <c r="O867" s="8">
        <v>0</v>
      </c>
      <c r="P867" s="9">
        <v>0</v>
      </c>
      <c r="Q867" s="9">
        <v>0</v>
      </c>
      <c r="R867" s="8">
        <v>0</v>
      </c>
      <c r="S867" s="9">
        <v>0</v>
      </c>
      <c r="T867" s="9">
        <v>0</v>
      </c>
      <c r="U867" s="8">
        <v>0</v>
      </c>
      <c r="V867" s="9">
        <v>1</v>
      </c>
      <c r="W867" s="9">
        <v>0</v>
      </c>
      <c r="X867" s="9">
        <v>0</v>
      </c>
      <c r="Y867" s="8">
        <v>0</v>
      </c>
      <c r="Z867" s="9">
        <v>0</v>
      </c>
      <c r="AA867" s="8"/>
      <c r="AC867" s="8"/>
      <c r="AJ867" s="9">
        <f t="shared" si="145"/>
        <v>-1</v>
      </c>
      <c r="AK867" s="7">
        <v>9.8714999999999993</v>
      </c>
      <c r="AO867" s="8"/>
      <c r="AQ867" s="31"/>
      <c r="AT867" s="31"/>
      <c r="AU867" s="21">
        <v>2004</v>
      </c>
      <c r="AV867" s="23">
        <f t="shared" si="138"/>
        <v>3.301897717195208</v>
      </c>
      <c r="BB867" s="18"/>
      <c r="BD867" s="54"/>
      <c r="BF867" s="18"/>
      <c r="BH867" s="18"/>
      <c r="BJ867" s="18"/>
      <c r="BK867" s="18" t="s">
        <v>276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 s="18">
        <v>0</v>
      </c>
      <c r="BS867">
        <v>0</v>
      </c>
      <c r="BT867">
        <v>1</v>
      </c>
      <c r="BU867" s="18">
        <v>0</v>
      </c>
      <c r="BV867" t="s">
        <v>397</v>
      </c>
      <c r="BW867" t="s">
        <v>397</v>
      </c>
      <c r="CB867" s="18"/>
      <c r="CD867" s="18"/>
      <c r="CE867" s="18"/>
      <c r="CH867" s="18"/>
      <c r="CJ867" s="18"/>
      <c r="CU867" s="18"/>
      <c r="CV867" t="s">
        <v>397</v>
      </c>
      <c r="CW867" t="s">
        <v>397</v>
      </c>
      <c r="CX867" t="s">
        <v>397</v>
      </c>
      <c r="CY867" s="25" t="s">
        <v>397</v>
      </c>
    </row>
    <row r="868" spans="1:103" x14ac:dyDescent="0.25">
      <c r="A868">
        <v>870</v>
      </c>
      <c r="B868">
        <v>119</v>
      </c>
      <c r="C868" s="25" t="s">
        <v>3</v>
      </c>
      <c r="D868" s="12">
        <v>11.1</v>
      </c>
      <c r="E868" s="14"/>
      <c r="F868" s="7" t="str">
        <f t="shared" si="139"/>
        <v>X</v>
      </c>
      <c r="G868" s="7">
        <f t="shared" si="140"/>
        <v>11.1</v>
      </c>
      <c r="H868" s="16">
        <f t="shared" si="141"/>
        <v>11.1</v>
      </c>
      <c r="I868" s="11" t="str">
        <f t="shared" si="142"/>
        <v>X</v>
      </c>
      <c r="J868" s="39" t="str">
        <f t="shared" si="143"/>
        <v>X</v>
      </c>
      <c r="K868" s="39" t="str">
        <f t="shared" ref="K868:K931" si="146">IFERROR(1/J868, "X")</f>
        <v>X</v>
      </c>
      <c r="L868" s="39" t="str">
        <f t="shared" ref="L868:L931" si="147">IFERROR(I868-J868, "X")</f>
        <v>X</v>
      </c>
      <c r="M868" s="39" t="str">
        <f t="shared" si="144"/>
        <v>X</v>
      </c>
      <c r="N868" s="42">
        <v>1</v>
      </c>
      <c r="O868" s="8">
        <v>0</v>
      </c>
      <c r="P868" s="9">
        <v>0</v>
      </c>
      <c r="Q868" s="9">
        <v>0</v>
      </c>
      <c r="R868" s="8">
        <v>0</v>
      </c>
      <c r="S868" s="9">
        <v>0</v>
      </c>
      <c r="T868" s="9">
        <v>0</v>
      </c>
      <c r="U868" s="8">
        <v>0</v>
      </c>
      <c r="V868" s="9">
        <v>0</v>
      </c>
      <c r="W868" s="9">
        <v>0</v>
      </c>
      <c r="X868" s="9">
        <v>0</v>
      </c>
      <c r="Y868" s="8">
        <v>0</v>
      </c>
      <c r="Z868" s="9">
        <v>0</v>
      </c>
      <c r="AA868" s="8"/>
      <c r="AC868" s="8"/>
      <c r="AJ868" s="9">
        <f t="shared" si="145"/>
        <v>-1</v>
      </c>
      <c r="AK868" s="7">
        <v>5.6263333333333341</v>
      </c>
      <c r="AO868" s="8"/>
      <c r="AQ868" s="31"/>
      <c r="AT868" s="31"/>
      <c r="AU868" s="21">
        <v>2007</v>
      </c>
      <c r="AV868" s="23">
        <f t="shared" ref="AV868:AV931" si="148">LOG(AU868)</f>
        <v>3.3025473724874854</v>
      </c>
      <c r="BB868" s="18"/>
      <c r="BD868" s="54"/>
      <c r="BF868" s="18"/>
      <c r="BH868" s="18"/>
      <c r="BJ868" s="18"/>
      <c r="BK868" s="18" t="s">
        <v>278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 s="18">
        <v>1</v>
      </c>
      <c r="BS868">
        <v>0</v>
      </c>
      <c r="BT868">
        <v>0</v>
      </c>
      <c r="BU868" s="18">
        <v>1</v>
      </c>
      <c r="BV868" t="s">
        <v>397</v>
      </c>
      <c r="BW868" t="s">
        <v>397</v>
      </c>
      <c r="CB868" s="18"/>
      <c r="CD868" s="18"/>
      <c r="CE868" s="18"/>
      <c r="CH868" s="18"/>
      <c r="CJ868" s="18"/>
      <c r="CU868" s="18"/>
      <c r="CV868" t="s">
        <v>397</v>
      </c>
      <c r="CW868" t="s">
        <v>397</v>
      </c>
      <c r="CX868" t="s">
        <v>397</v>
      </c>
      <c r="CY868" s="25" t="s">
        <v>397</v>
      </c>
    </row>
    <row r="869" spans="1:103" x14ac:dyDescent="0.25">
      <c r="A869">
        <v>871</v>
      </c>
      <c r="B869">
        <v>119</v>
      </c>
      <c r="C869" s="25" t="s">
        <v>3</v>
      </c>
      <c r="D869" s="12">
        <v>2.5</v>
      </c>
      <c r="E869" s="14"/>
      <c r="F869" s="7" t="str">
        <f t="shared" si="139"/>
        <v>X</v>
      </c>
      <c r="G869" s="7">
        <f t="shared" si="140"/>
        <v>2.5</v>
      </c>
      <c r="H869" s="16">
        <f t="shared" si="141"/>
        <v>2.5</v>
      </c>
      <c r="I869" s="11" t="str">
        <f t="shared" si="142"/>
        <v>X</v>
      </c>
      <c r="J869" s="39" t="str">
        <f t="shared" si="143"/>
        <v>X</v>
      </c>
      <c r="K869" s="39" t="str">
        <f t="shared" si="146"/>
        <v>X</v>
      </c>
      <c r="L869" s="39" t="str">
        <f t="shared" si="147"/>
        <v>X</v>
      </c>
      <c r="M869" s="39" t="str">
        <f t="shared" si="144"/>
        <v>X</v>
      </c>
      <c r="N869" s="42">
        <v>0</v>
      </c>
      <c r="O869" s="8">
        <v>1</v>
      </c>
      <c r="P869" s="9">
        <v>0</v>
      </c>
      <c r="Q869" s="9">
        <v>0</v>
      </c>
      <c r="R869" s="8">
        <v>0</v>
      </c>
      <c r="S869" s="9">
        <v>0</v>
      </c>
      <c r="T869" s="9">
        <v>0</v>
      </c>
      <c r="U869" s="8">
        <v>0</v>
      </c>
      <c r="V869" s="9">
        <v>0</v>
      </c>
      <c r="W869" s="9">
        <v>0</v>
      </c>
      <c r="X869" s="9">
        <v>0</v>
      </c>
      <c r="Y869" s="8">
        <v>0</v>
      </c>
      <c r="Z869" s="9">
        <v>0</v>
      </c>
      <c r="AA869" s="8"/>
      <c r="AC869" s="8"/>
      <c r="AJ869" s="9">
        <f t="shared" si="145"/>
        <v>-1</v>
      </c>
      <c r="AK869" s="7">
        <v>5.6263333333333341</v>
      </c>
      <c r="AO869" s="8"/>
      <c r="AQ869" s="31"/>
      <c r="AT869" s="31"/>
      <c r="AU869" s="21">
        <v>2007</v>
      </c>
      <c r="AV869" s="23">
        <f t="shared" si="148"/>
        <v>3.3025473724874854</v>
      </c>
      <c r="BB869" s="18"/>
      <c r="BD869" s="54"/>
      <c r="BF869" s="18"/>
      <c r="BH869" s="18"/>
      <c r="BJ869" s="18"/>
      <c r="BK869" s="18" t="s">
        <v>278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 s="18">
        <v>1</v>
      </c>
      <c r="BS869">
        <v>0</v>
      </c>
      <c r="BT869">
        <v>0</v>
      </c>
      <c r="BU869" s="18">
        <v>1</v>
      </c>
      <c r="BV869" t="s">
        <v>397</v>
      </c>
      <c r="BW869" t="s">
        <v>397</v>
      </c>
      <c r="CB869" s="18"/>
      <c r="CD869" s="18"/>
      <c r="CE869" s="18"/>
      <c r="CH869" s="18"/>
      <c r="CJ869" s="18"/>
      <c r="CU869" s="18"/>
      <c r="CV869" t="s">
        <v>397</v>
      </c>
      <c r="CW869" t="s">
        <v>397</v>
      </c>
      <c r="CX869" t="s">
        <v>397</v>
      </c>
      <c r="CY869" s="25" t="s">
        <v>397</v>
      </c>
    </row>
    <row r="870" spans="1:103" x14ac:dyDescent="0.25">
      <c r="A870">
        <v>872</v>
      </c>
      <c r="B870">
        <v>119</v>
      </c>
      <c r="C870" s="25" t="s">
        <v>3</v>
      </c>
      <c r="D870" s="12">
        <v>10.8</v>
      </c>
      <c r="E870" s="14"/>
      <c r="F870" s="7" t="str">
        <f t="shared" si="139"/>
        <v>X</v>
      </c>
      <c r="G870" s="7">
        <f t="shared" si="140"/>
        <v>10.8</v>
      </c>
      <c r="H870" s="16">
        <f t="shared" si="141"/>
        <v>10.8</v>
      </c>
      <c r="I870" s="11" t="str">
        <f t="shared" si="142"/>
        <v>X</v>
      </c>
      <c r="J870" s="39" t="str">
        <f t="shared" si="143"/>
        <v>X</v>
      </c>
      <c r="K870" s="39" t="str">
        <f t="shared" si="146"/>
        <v>X</v>
      </c>
      <c r="L870" s="39" t="str">
        <f t="shared" si="147"/>
        <v>X</v>
      </c>
      <c r="M870" s="39" t="str">
        <f t="shared" si="144"/>
        <v>X</v>
      </c>
      <c r="N870" s="42">
        <v>0</v>
      </c>
      <c r="O870" s="8">
        <v>0</v>
      </c>
      <c r="P870" s="9">
        <v>1</v>
      </c>
      <c r="Q870" s="9">
        <v>0</v>
      </c>
      <c r="R870" s="8">
        <v>0</v>
      </c>
      <c r="S870" s="9">
        <v>0</v>
      </c>
      <c r="T870" s="9">
        <v>0</v>
      </c>
      <c r="U870" s="8">
        <v>0</v>
      </c>
      <c r="V870" s="9">
        <v>0</v>
      </c>
      <c r="W870" s="9">
        <v>0</v>
      </c>
      <c r="X870" s="9">
        <v>0</v>
      </c>
      <c r="Y870" s="8">
        <v>0</v>
      </c>
      <c r="Z870" s="9">
        <v>0</v>
      </c>
      <c r="AA870" s="8"/>
      <c r="AC870" s="8"/>
      <c r="AJ870" s="9">
        <f t="shared" si="145"/>
        <v>-1</v>
      </c>
      <c r="AK870" s="7">
        <v>5.6263333333333341</v>
      </c>
      <c r="AO870" s="8"/>
      <c r="AQ870" s="31"/>
      <c r="AT870" s="31"/>
      <c r="AU870" s="21">
        <v>2007</v>
      </c>
      <c r="AV870" s="23">
        <f t="shared" si="148"/>
        <v>3.3025473724874854</v>
      </c>
      <c r="BB870" s="18"/>
      <c r="BD870" s="54"/>
      <c r="BF870" s="18"/>
      <c r="BH870" s="18"/>
      <c r="BJ870" s="18"/>
      <c r="BK870" s="18" t="s">
        <v>278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 s="18">
        <v>1</v>
      </c>
      <c r="BS870">
        <v>0</v>
      </c>
      <c r="BT870">
        <v>0</v>
      </c>
      <c r="BU870" s="18">
        <v>1</v>
      </c>
      <c r="BV870" t="s">
        <v>397</v>
      </c>
      <c r="BW870" t="s">
        <v>397</v>
      </c>
      <c r="CB870" s="18"/>
      <c r="CD870" s="18"/>
      <c r="CE870" s="18"/>
      <c r="CH870" s="18"/>
      <c r="CJ870" s="18"/>
      <c r="CU870" s="18"/>
      <c r="CV870" t="s">
        <v>397</v>
      </c>
      <c r="CW870" t="s">
        <v>397</v>
      </c>
      <c r="CX870" t="s">
        <v>397</v>
      </c>
      <c r="CY870" s="25" t="s">
        <v>397</v>
      </c>
    </row>
    <row r="871" spans="1:103" x14ac:dyDescent="0.25">
      <c r="A871">
        <v>873</v>
      </c>
      <c r="B871">
        <v>119</v>
      </c>
      <c r="C871" s="25" t="s">
        <v>3</v>
      </c>
      <c r="D871" s="12">
        <v>14.6</v>
      </c>
      <c r="E871" s="14"/>
      <c r="F871" s="7" t="str">
        <f t="shared" si="139"/>
        <v>X</v>
      </c>
      <c r="G871" s="7">
        <f t="shared" si="140"/>
        <v>14.6</v>
      </c>
      <c r="H871" s="16">
        <f t="shared" si="141"/>
        <v>14.6</v>
      </c>
      <c r="I871" s="11" t="str">
        <f t="shared" si="142"/>
        <v>X</v>
      </c>
      <c r="J871" s="39" t="str">
        <f t="shared" si="143"/>
        <v>X</v>
      </c>
      <c r="K871" s="39" t="str">
        <f t="shared" si="146"/>
        <v>X</v>
      </c>
      <c r="L871" s="39" t="str">
        <f t="shared" si="147"/>
        <v>X</v>
      </c>
      <c r="M871" s="39" t="str">
        <f t="shared" si="144"/>
        <v>X</v>
      </c>
      <c r="N871" s="42">
        <v>0</v>
      </c>
      <c r="O871" s="8">
        <v>0</v>
      </c>
      <c r="P871" s="9">
        <v>0</v>
      </c>
      <c r="Q871" s="9">
        <v>1</v>
      </c>
      <c r="R871" s="8">
        <v>0</v>
      </c>
      <c r="S871" s="9">
        <v>0</v>
      </c>
      <c r="T871" s="9">
        <v>0</v>
      </c>
      <c r="U871" s="8">
        <v>0</v>
      </c>
      <c r="V871" s="9">
        <v>0</v>
      </c>
      <c r="W871" s="9">
        <v>0</v>
      </c>
      <c r="X871" s="9">
        <v>0</v>
      </c>
      <c r="Y871" s="8">
        <v>0</v>
      </c>
      <c r="Z871" s="9">
        <v>0</v>
      </c>
      <c r="AA871" s="8"/>
      <c r="AC871" s="8"/>
      <c r="AJ871" s="9">
        <f t="shared" si="145"/>
        <v>-1</v>
      </c>
      <c r="AK871" s="7">
        <v>5.6263333333333341</v>
      </c>
      <c r="AO871" s="8"/>
      <c r="AQ871" s="31"/>
      <c r="AT871" s="31"/>
      <c r="AU871" s="21">
        <v>2007</v>
      </c>
      <c r="AV871" s="23">
        <f t="shared" si="148"/>
        <v>3.3025473724874854</v>
      </c>
      <c r="BB871" s="18"/>
      <c r="BD871" s="54"/>
      <c r="BF871" s="18"/>
      <c r="BH871" s="18"/>
      <c r="BJ871" s="18"/>
      <c r="BK871" s="18" t="s">
        <v>278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 s="18">
        <v>1</v>
      </c>
      <c r="BS871">
        <v>0</v>
      </c>
      <c r="BT871">
        <v>0</v>
      </c>
      <c r="BU871" s="18">
        <v>1</v>
      </c>
      <c r="BV871" t="s">
        <v>397</v>
      </c>
      <c r="BW871" t="s">
        <v>397</v>
      </c>
      <c r="CB871" s="18"/>
      <c r="CD871" s="18"/>
      <c r="CE871" s="18"/>
      <c r="CH871" s="18"/>
      <c r="CJ871" s="18"/>
      <c r="CU871" s="18"/>
      <c r="CV871" t="s">
        <v>397</v>
      </c>
      <c r="CW871" t="s">
        <v>397</v>
      </c>
      <c r="CX871" t="s">
        <v>397</v>
      </c>
      <c r="CY871" s="25" t="s">
        <v>397</v>
      </c>
    </row>
    <row r="872" spans="1:103" x14ac:dyDescent="0.25">
      <c r="A872">
        <v>874</v>
      </c>
      <c r="B872">
        <v>119</v>
      </c>
      <c r="C872" s="25" t="s">
        <v>3</v>
      </c>
      <c r="D872" s="12">
        <v>9.1999999999999993</v>
      </c>
      <c r="E872" s="14"/>
      <c r="F872" s="7" t="str">
        <f t="shared" si="139"/>
        <v>X</v>
      </c>
      <c r="G872" s="7">
        <f t="shared" si="140"/>
        <v>9.1999999999999993</v>
      </c>
      <c r="H872" s="16">
        <f t="shared" si="141"/>
        <v>9.1999999999999993</v>
      </c>
      <c r="I872" s="11" t="str">
        <f t="shared" si="142"/>
        <v>X</v>
      </c>
      <c r="J872" s="39" t="str">
        <f t="shared" si="143"/>
        <v>X</v>
      </c>
      <c r="K872" s="39" t="str">
        <f t="shared" si="146"/>
        <v>X</v>
      </c>
      <c r="L872" s="39" t="str">
        <f t="shared" si="147"/>
        <v>X</v>
      </c>
      <c r="M872" s="39" t="str">
        <f t="shared" si="144"/>
        <v>X</v>
      </c>
      <c r="N872" s="42">
        <v>0</v>
      </c>
      <c r="O872" s="8">
        <v>0</v>
      </c>
      <c r="P872" s="9">
        <v>0</v>
      </c>
      <c r="Q872" s="9">
        <v>0</v>
      </c>
      <c r="R872" s="8">
        <v>0</v>
      </c>
      <c r="S872" s="9">
        <v>0</v>
      </c>
      <c r="T872" s="9">
        <v>0</v>
      </c>
      <c r="U872" s="8">
        <v>1</v>
      </c>
      <c r="V872" s="9">
        <v>0</v>
      </c>
      <c r="W872" s="9">
        <v>0</v>
      </c>
      <c r="X872" s="9">
        <v>0</v>
      </c>
      <c r="Y872" s="8">
        <v>0</v>
      </c>
      <c r="Z872" s="9">
        <v>0</v>
      </c>
      <c r="AA872" s="8"/>
      <c r="AC872" s="8"/>
      <c r="AJ872" s="9">
        <f t="shared" si="145"/>
        <v>-1</v>
      </c>
      <c r="AK872" s="7">
        <v>5.6263333333333341</v>
      </c>
      <c r="AO872" s="8"/>
      <c r="AQ872" s="31"/>
      <c r="AT872" s="31"/>
      <c r="AU872" s="21">
        <v>2007</v>
      </c>
      <c r="AV872" s="23">
        <f t="shared" si="148"/>
        <v>3.3025473724874854</v>
      </c>
      <c r="BB872" s="18"/>
      <c r="BD872" s="54"/>
      <c r="BF872" s="18"/>
      <c r="BH872" s="18"/>
      <c r="BJ872" s="18"/>
      <c r="BK872" s="18" t="s">
        <v>278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 s="18">
        <v>1</v>
      </c>
      <c r="BS872">
        <v>0</v>
      </c>
      <c r="BT872">
        <v>0</v>
      </c>
      <c r="BU872" s="18">
        <v>1</v>
      </c>
      <c r="BV872" t="s">
        <v>397</v>
      </c>
      <c r="BW872" t="s">
        <v>397</v>
      </c>
      <c r="CB872" s="18"/>
      <c r="CD872" s="18"/>
      <c r="CE872" s="18"/>
      <c r="CH872" s="18"/>
      <c r="CJ872" s="18"/>
      <c r="CU872" s="18"/>
      <c r="CV872" t="s">
        <v>397</v>
      </c>
      <c r="CW872" t="s">
        <v>397</v>
      </c>
      <c r="CX872" t="s">
        <v>397</v>
      </c>
      <c r="CY872" s="25" t="s">
        <v>397</v>
      </c>
    </row>
    <row r="873" spans="1:103" x14ac:dyDescent="0.25">
      <c r="A873">
        <v>875</v>
      </c>
      <c r="B873">
        <v>119</v>
      </c>
      <c r="C873" s="25" t="s">
        <v>3</v>
      </c>
      <c r="D873" s="12">
        <v>14.6</v>
      </c>
      <c r="E873" s="14"/>
      <c r="F873" s="7" t="str">
        <f t="shared" si="139"/>
        <v>X</v>
      </c>
      <c r="G873" s="7">
        <f t="shared" si="140"/>
        <v>14.6</v>
      </c>
      <c r="H873" s="16">
        <f t="shared" si="141"/>
        <v>14.6</v>
      </c>
      <c r="I873" s="11" t="str">
        <f t="shared" si="142"/>
        <v>X</v>
      </c>
      <c r="J873" s="39" t="str">
        <f t="shared" si="143"/>
        <v>X</v>
      </c>
      <c r="K873" s="39" t="str">
        <f t="shared" si="146"/>
        <v>X</v>
      </c>
      <c r="L873" s="39" t="str">
        <f t="shared" si="147"/>
        <v>X</v>
      </c>
      <c r="M873" s="39" t="str">
        <f t="shared" si="144"/>
        <v>X</v>
      </c>
      <c r="N873" s="42">
        <v>0</v>
      </c>
      <c r="O873" s="8">
        <v>0</v>
      </c>
      <c r="P873" s="9">
        <v>0</v>
      </c>
      <c r="Q873" s="9">
        <v>0</v>
      </c>
      <c r="R873" s="8">
        <v>0</v>
      </c>
      <c r="S873" s="9">
        <v>0</v>
      </c>
      <c r="T873" s="9">
        <v>0</v>
      </c>
      <c r="U873" s="8">
        <v>0</v>
      </c>
      <c r="V873" s="9">
        <v>1</v>
      </c>
      <c r="W873" s="9">
        <v>0</v>
      </c>
      <c r="X873" s="9">
        <v>0</v>
      </c>
      <c r="Y873" s="8">
        <v>0</v>
      </c>
      <c r="Z873" s="9">
        <v>0</v>
      </c>
      <c r="AA873" s="8"/>
      <c r="AC873" s="8"/>
      <c r="AJ873" s="9">
        <f t="shared" si="145"/>
        <v>-1</v>
      </c>
      <c r="AK873" s="7">
        <v>5.6263333333333341</v>
      </c>
      <c r="AO873" s="8"/>
      <c r="AQ873" s="31"/>
      <c r="AT873" s="31"/>
      <c r="AU873" s="21">
        <v>2007</v>
      </c>
      <c r="AV873" s="23">
        <f t="shared" si="148"/>
        <v>3.3025473724874854</v>
      </c>
      <c r="BB873" s="18"/>
      <c r="BD873" s="54"/>
      <c r="BF873" s="18"/>
      <c r="BH873" s="18"/>
      <c r="BJ873" s="18"/>
      <c r="BK873" s="18" t="s">
        <v>278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 s="18">
        <v>1</v>
      </c>
      <c r="BS873">
        <v>0</v>
      </c>
      <c r="BT873">
        <v>0</v>
      </c>
      <c r="BU873" s="18">
        <v>1</v>
      </c>
      <c r="BV873" t="s">
        <v>397</v>
      </c>
      <c r="BW873" t="s">
        <v>397</v>
      </c>
      <c r="CB873" s="18"/>
      <c r="CD873" s="18"/>
      <c r="CE873" s="18"/>
      <c r="CH873" s="18"/>
      <c r="CJ873" s="18"/>
      <c r="CU873" s="18"/>
      <c r="CV873" t="s">
        <v>397</v>
      </c>
      <c r="CW873" t="s">
        <v>397</v>
      </c>
      <c r="CX873" t="s">
        <v>397</v>
      </c>
      <c r="CY873" s="25" t="s">
        <v>397</v>
      </c>
    </row>
    <row r="874" spans="1:103" x14ac:dyDescent="0.25">
      <c r="A874">
        <v>876</v>
      </c>
      <c r="B874">
        <v>119</v>
      </c>
      <c r="C874" s="25" t="s">
        <v>3</v>
      </c>
      <c r="D874" s="12">
        <v>4.8</v>
      </c>
      <c r="E874" s="14"/>
      <c r="F874" s="7" t="str">
        <f t="shared" si="139"/>
        <v>X</v>
      </c>
      <c r="G874" s="7">
        <f t="shared" si="140"/>
        <v>4.8</v>
      </c>
      <c r="H874" s="16">
        <f t="shared" si="141"/>
        <v>4.8</v>
      </c>
      <c r="I874" s="11" t="str">
        <f t="shared" si="142"/>
        <v>X</v>
      </c>
      <c r="J874" s="39" t="str">
        <f t="shared" si="143"/>
        <v>X</v>
      </c>
      <c r="K874" s="39" t="str">
        <f t="shared" si="146"/>
        <v>X</v>
      </c>
      <c r="L874" s="39" t="str">
        <f t="shared" si="147"/>
        <v>X</v>
      </c>
      <c r="M874" s="39" t="str">
        <f t="shared" si="144"/>
        <v>X</v>
      </c>
      <c r="N874" s="42">
        <v>1</v>
      </c>
      <c r="O874" s="8">
        <v>0</v>
      </c>
      <c r="P874" s="9">
        <v>0</v>
      </c>
      <c r="Q874" s="9">
        <v>0</v>
      </c>
      <c r="R874" s="8">
        <v>0</v>
      </c>
      <c r="S874" s="9">
        <v>0</v>
      </c>
      <c r="T874" s="9">
        <v>0</v>
      </c>
      <c r="U874" s="8">
        <v>0</v>
      </c>
      <c r="V874" s="9">
        <v>0</v>
      </c>
      <c r="W874" s="9">
        <v>0</v>
      </c>
      <c r="X874" s="9">
        <v>0</v>
      </c>
      <c r="Y874" s="8">
        <v>0</v>
      </c>
      <c r="Z874" s="9">
        <v>0</v>
      </c>
      <c r="AA874" s="8"/>
      <c r="AC874" s="8"/>
      <c r="AJ874" s="9">
        <f t="shared" si="145"/>
        <v>-1</v>
      </c>
      <c r="AK874" s="7">
        <v>4.327</v>
      </c>
      <c r="AO874" s="8"/>
      <c r="AQ874" s="31"/>
      <c r="AT874" s="31"/>
      <c r="AU874" s="21">
        <v>2004</v>
      </c>
      <c r="AV874" s="23">
        <f t="shared" si="148"/>
        <v>3.301897717195208</v>
      </c>
      <c r="BB874" s="18"/>
      <c r="BD874" s="54"/>
      <c r="BF874" s="18"/>
      <c r="BH874" s="18"/>
      <c r="BJ874" s="18"/>
      <c r="BK874" s="18" t="s">
        <v>282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 s="18">
        <v>0</v>
      </c>
      <c r="BS874">
        <v>0</v>
      </c>
      <c r="BT874">
        <v>1</v>
      </c>
      <c r="BU874" s="18">
        <v>0</v>
      </c>
      <c r="BV874" t="s">
        <v>397</v>
      </c>
      <c r="BW874" t="s">
        <v>397</v>
      </c>
      <c r="CB874" s="18"/>
      <c r="CD874" s="18"/>
      <c r="CE874" s="18"/>
      <c r="CH874" s="18"/>
      <c r="CJ874" s="18"/>
      <c r="CU874" s="18"/>
      <c r="CV874" t="s">
        <v>397</v>
      </c>
      <c r="CW874" t="s">
        <v>397</v>
      </c>
      <c r="CX874" t="s">
        <v>397</v>
      </c>
      <c r="CY874" s="25" t="s">
        <v>397</v>
      </c>
    </row>
    <row r="875" spans="1:103" x14ac:dyDescent="0.25">
      <c r="A875">
        <v>877</v>
      </c>
      <c r="B875">
        <v>119</v>
      </c>
      <c r="C875" s="25" t="s">
        <v>3</v>
      </c>
      <c r="D875" s="12">
        <v>14.9</v>
      </c>
      <c r="E875" s="14"/>
      <c r="F875" s="7" t="str">
        <f t="shared" si="139"/>
        <v>X</v>
      </c>
      <c r="G875" s="7">
        <f t="shared" si="140"/>
        <v>14.9</v>
      </c>
      <c r="H875" s="16">
        <f t="shared" si="141"/>
        <v>14.9</v>
      </c>
      <c r="I875" s="11" t="str">
        <f t="shared" si="142"/>
        <v>X</v>
      </c>
      <c r="J875" s="39" t="str">
        <f t="shared" si="143"/>
        <v>X</v>
      </c>
      <c r="K875" s="39" t="str">
        <f t="shared" si="146"/>
        <v>X</v>
      </c>
      <c r="L875" s="39" t="str">
        <f t="shared" si="147"/>
        <v>X</v>
      </c>
      <c r="M875" s="39" t="str">
        <f t="shared" si="144"/>
        <v>X</v>
      </c>
      <c r="N875" s="42">
        <v>0</v>
      </c>
      <c r="O875" s="8">
        <v>1</v>
      </c>
      <c r="P875" s="9">
        <v>0</v>
      </c>
      <c r="Q875" s="9">
        <v>0</v>
      </c>
      <c r="R875" s="8">
        <v>0</v>
      </c>
      <c r="S875" s="9">
        <v>0</v>
      </c>
      <c r="T875" s="9">
        <v>0</v>
      </c>
      <c r="U875" s="8">
        <v>0</v>
      </c>
      <c r="V875" s="9">
        <v>0</v>
      </c>
      <c r="W875" s="9">
        <v>0</v>
      </c>
      <c r="X875" s="9">
        <v>0</v>
      </c>
      <c r="Y875" s="8">
        <v>0</v>
      </c>
      <c r="Z875" s="9">
        <v>0</v>
      </c>
      <c r="AA875" s="8"/>
      <c r="AC875" s="8"/>
      <c r="AJ875" s="9">
        <f t="shared" si="145"/>
        <v>-1</v>
      </c>
      <c r="AK875" s="7">
        <v>4.327</v>
      </c>
      <c r="AO875" s="8"/>
      <c r="AQ875" s="31"/>
      <c r="AT875" s="31"/>
      <c r="AU875" s="21">
        <v>2004</v>
      </c>
      <c r="AV875" s="23">
        <f t="shared" si="148"/>
        <v>3.301897717195208</v>
      </c>
      <c r="BB875" s="18"/>
      <c r="BD875" s="54"/>
      <c r="BF875" s="18"/>
      <c r="BH875" s="18"/>
      <c r="BJ875" s="18"/>
      <c r="BK875" s="18" t="s">
        <v>282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 s="18">
        <v>0</v>
      </c>
      <c r="BS875">
        <v>0</v>
      </c>
      <c r="BT875">
        <v>1</v>
      </c>
      <c r="BU875" s="18">
        <v>0</v>
      </c>
      <c r="BV875" t="s">
        <v>397</v>
      </c>
      <c r="BW875" t="s">
        <v>397</v>
      </c>
      <c r="CB875" s="18"/>
      <c r="CD875" s="18"/>
      <c r="CE875" s="18"/>
      <c r="CH875" s="18"/>
      <c r="CJ875" s="18"/>
      <c r="CU875" s="18"/>
      <c r="CV875" t="s">
        <v>397</v>
      </c>
      <c r="CW875" t="s">
        <v>397</v>
      </c>
      <c r="CX875" t="s">
        <v>397</v>
      </c>
      <c r="CY875" s="25" t="s">
        <v>397</v>
      </c>
    </row>
    <row r="876" spans="1:103" x14ac:dyDescent="0.25">
      <c r="A876">
        <v>878</v>
      </c>
      <c r="B876">
        <v>119</v>
      </c>
      <c r="C876" s="25" t="s">
        <v>3</v>
      </c>
      <c r="D876" s="12">
        <v>7.5</v>
      </c>
      <c r="E876" s="14"/>
      <c r="F876" s="7" t="str">
        <f t="shared" si="139"/>
        <v>X</v>
      </c>
      <c r="G876" s="7">
        <f t="shared" si="140"/>
        <v>7.5</v>
      </c>
      <c r="H876" s="16">
        <f t="shared" si="141"/>
        <v>7.5</v>
      </c>
      <c r="I876" s="11" t="str">
        <f t="shared" si="142"/>
        <v>X</v>
      </c>
      <c r="J876" s="39" t="str">
        <f t="shared" si="143"/>
        <v>X</v>
      </c>
      <c r="K876" s="39" t="str">
        <f t="shared" si="146"/>
        <v>X</v>
      </c>
      <c r="L876" s="39" t="str">
        <f t="shared" si="147"/>
        <v>X</v>
      </c>
      <c r="M876" s="39" t="str">
        <f t="shared" si="144"/>
        <v>X</v>
      </c>
      <c r="N876" s="42">
        <v>0</v>
      </c>
      <c r="O876" s="8">
        <v>0</v>
      </c>
      <c r="P876" s="9">
        <v>1</v>
      </c>
      <c r="Q876" s="9">
        <v>0</v>
      </c>
      <c r="R876" s="8">
        <v>0</v>
      </c>
      <c r="S876" s="9">
        <v>0</v>
      </c>
      <c r="T876" s="9">
        <v>0</v>
      </c>
      <c r="U876" s="8">
        <v>0</v>
      </c>
      <c r="V876" s="9">
        <v>0</v>
      </c>
      <c r="W876" s="9">
        <v>0</v>
      </c>
      <c r="X876" s="9">
        <v>0</v>
      </c>
      <c r="Y876" s="8">
        <v>0</v>
      </c>
      <c r="Z876" s="9">
        <v>0</v>
      </c>
      <c r="AA876" s="8"/>
      <c r="AC876" s="8"/>
      <c r="AJ876" s="9">
        <f t="shared" si="145"/>
        <v>-1</v>
      </c>
      <c r="AK876" s="7">
        <v>4.327</v>
      </c>
      <c r="AO876" s="8"/>
      <c r="AQ876" s="31"/>
      <c r="AT876" s="31"/>
      <c r="AU876" s="21">
        <v>2004</v>
      </c>
      <c r="AV876" s="23">
        <f t="shared" si="148"/>
        <v>3.301897717195208</v>
      </c>
      <c r="BB876" s="18"/>
      <c r="BD876" s="54"/>
      <c r="BF876" s="18"/>
      <c r="BH876" s="18"/>
      <c r="BJ876" s="18"/>
      <c r="BK876" s="18" t="s">
        <v>282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 s="18">
        <v>0</v>
      </c>
      <c r="BS876">
        <v>0</v>
      </c>
      <c r="BT876">
        <v>1</v>
      </c>
      <c r="BU876" s="18">
        <v>0</v>
      </c>
      <c r="BV876" t="s">
        <v>397</v>
      </c>
      <c r="BW876" t="s">
        <v>397</v>
      </c>
      <c r="CB876" s="18"/>
      <c r="CD876" s="18"/>
      <c r="CE876" s="18"/>
      <c r="CH876" s="18"/>
      <c r="CJ876" s="18"/>
      <c r="CU876" s="18"/>
      <c r="CV876" t="s">
        <v>397</v>
      </c>
      <c r="CW876" t="s">
        <v>397</v>
      </c>
      <c r="CX876" t="s">
        <v>397</v>
      </c>
      <c r="CY876" s="25" t="s">
        <v>397</v>
      </c>
    </row>
    <row r="877" spans="1:103" x14ac:dyDescent="0.25">
      <c r="A877">
        <v>879</v>
      </c>
      <c r="B877">
        <v>119</v>
      </c>
      <c r="C877" s="25" t="s">
        <v>3</v>
      </c>
      <c r="D877" s="12">
        <v>6.2</v>
      </c>
      <c r="E877" s="14"/>
      <c r="F877" s="7" t="str">
        <f t="shared" si="139"/>
        <v>X</v>
      </c>
      <c r="G877" s="7">
        <f t="shared" si="140"/>
        <v>6.2</v>
      </c>
      <c r="H877" s="16">
        <f t="shared" si="141"/>
        <v>6.2</v>
      </c>
      <c r="I877" s="11" t="str">
        <f t="shared" si="142"/>
        <v>X</v>
      </c>
      <c r="J877" s="39" t="str">
        <f t="shared" si="143"/>
        <v>X</v>
      </c>
      <c r="K877" s="39" t="str">
        <f t="shared" si="146"/>
        <v>X</v>
      </c>
      <c r="L877" s="39" t="str">
        <f t="shared" si="147"/>
        <v>X</v>
      </c>
      <c r="M877" s="39" t="str">
        <f t="shared" si="144"/>
        <v>X</v>
      </c>
      <c r="N877" s="42">
        <v>0</v>
      </c>
      <c r="O877" s="8">
        <v>0</v>
      </c>
      <c r="P877" s="9">
        <v>0</v>
      </c>
      <c r="Q877" s="9">
        <v>1</v>
      </c>
      <c r="R877" s="8">
        <v>0</v>
      </c>
      <c r="S877" s="9">
        <v>0</v>
      </c>
      <c r="T877" s="9">
        <v>0</v>
      </c>
      <c r="U877" s="8">
        <v>0</v>
      </c>
      <c r="V877" s="9">
        <v>0</v>
      </c>
      <c r="W877" s="9">
        <v>0</v>
      </c>
      <c r="X877" s="9">
        <v>0</v>
      </c>
      <c r="Y877" s="8">
        <v>0</v>
      </c>
      <c r="Z877" s="9">
        <v>0</v>
      </c>
      <c r="AA877" s="8"/>
      <c r="AC877" s="8"/>
      <c r="AJ877" s="9">
        <f t="shared" si="145"/>
        <v>-1</v>
      </c>
      <c r="AK877" s="7">
        <v>4.327</v>
      </c>
      <c r="AO877" s="8"/>
      <c r="AQ877" s="31"/>
      <c r="AT877" s="31"/>
      <c r="AU877" s="21">
        <v>2004</v>
      </c>
      <c r="AV877" s="23">
        <f t="shared" si="148"/>
        <v>3.301897717195208</v>
      </c>
      <c r="BB877" s="18"/>
      <c r="BD877" s="54"/>
      <c r="BF877" s="18"/>
      <c r="BH877" s="18"/>
      <c r="BJ877" s="18"/>
      <c r="BK877" s="18" t="s">
        <v>282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 s="18">
        <v>0</v>
      </c>
      <c r="BS877">
        <v>0</v>
      </c>
      <c r="BT877">
        <v>1</v>
      </c>
      <c r="BU877" s="18">
        <v>0</v>
      </c>
      <c r="BV877" t="s">
        <v>397</v>
      </c>
      <c r="BW877" t="s">
        <v>397</v>
      </c>
      <c r="CB877" s="18"/>
      <c r="CD877" s="18"/>
      <c r="CE877" s="18"/>
      <c r="CH877" s="18"/>
      <c r="CJ877" s="18"/>
      <c r="CU877" s="18"/>
      <c r="CV877" t="s">
        <v>397</v>
      </c>
      <c r="CW877" t="s">
        <v>397</v>
      </c>
      <c r="CX877" t="s">
        <v>397</v>
      </c>
      <c r="CY877" s="25" t="s">
        <v>397</v>
      </c>
    </row>
    <row r="878" spans="1:103" x14ac:dyDescent="0.25">
      <c r="A878">
        <v>880</v>
      </c>
      <c r="B878">
        <v>119</v>
      </c>
      <c r="C878" s="25" t="s">
        <v>3</v>
      </c>
      <c r="D878" s="12">
        <v>4.7</v>
      </c>
      <c r="E878" s="14"/>
      <c r="F878" s="7" t="str">
        <f t="shared" si="139"/>
        <v>X</v>
      </c>
      <c r="G878" s="7">
        <f t="shared" si="140"/>
        <v>4.7</v>
      </c>
      <c r="H878" s="16">
        <f t="shared" si="141"/>
        <v>4.7</v>
      </c>
      <c r="I878" s="11" t="str">
        <f t="shared" si="142"/>
        <v>X</v>
      </c>
      <c r="J878" s="39" t="str">
        <f t="shared" si="143"/>
        <v>X</v>
      </c>
      <c r="K878" s="39" t="str">
        <f t="shared" si="146"/>
        <v>X</v>
      </c>
      <c r="L878" s="39" t="str">
        <f t="shared" si="147"/>
        <v>X</v>
      </c>
      <c r="M878" s="39" t="str">
        <f t="shared" si="144"/>
        <v>X</v>
      </c>
      <c r="N878" s="42">
        <v>0</v>
      </c>
      <c r="O878" s="8">
        <v>0</v>
      </c>
      <c r="P878" s="9">
        <v>0</v>
      </c>
      <c r="Q878" s="9">
        <v>0</v>
      </c>
      <c r="R878" s="8">
        <v>0</v>
      </c>
      <c r="S878" s="9">
        <v>0</v>
      </c>
      <c r="T878" s="9">
        <v>0</v>
      </c>
      <c r="U878" s="8">
        <v>1</v>
      </c>
      <c r="V878" s="9">
        <v>0</v>
      </c>
      <c r="W878" s="9">
        <v>0</v>
      </c>
      <c r="X878" s="9">
        <v>0</v>
      </c>
      <c r="Y878" s="8">
        <v>0</v>
      </c>
      <c r="Z878" s="9">
        <v>0</v>
      </c>
      <c r="AA878" s="8"/>
      <c r="AC878" s="8"/>
      <c r="AJ878" s="9">
        <f t="shared" si="145"/>
        <v>-1</v>
      </c>
      <c r="AK878" s="7">
        <v>4.327</v>
      </c>
      <c r="AO878" s="8"/>
      <c r="AQ878" s="31"/>
      <c r="AT878" s="31"/>
      <c r="AU878" s="21">
        <v>2004</v>
      </c>
      <c r="AV878" s="23">
        <f t="shared" si="148"/>
        <v>3.301897717195208</v>
      </c>
      <c r="BB878" s="18"/>
      <c r="BD878" s="54"/>
      <c r="BF878" s="18"/>
      <c r="BH878" s="18"/>
      <c r="BJ878" s="18"/>
      <c r="BK878" s="18" t="s">
        <v>282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 s="18">
        <v>0</v>
      </c>
      <c r="BS878">
        <v>0</v>
      </c>
      <c r="BT878">
        <v>1</v>
      </c>
      <c r="BU878" s="18">
        <v>0</v>
      </c>
      <c r="BV878" t="s">
        <v>397</v>
      </c>
      <c r="BW878" t="s">
        <v>397</v>
      </c>
      <c r="CB878" s="18"/>
      <c r="CD878" s="18"/>
      <c r="CE878" s="18"/>
      <c r="CH878" s="18"/>
      <c r="CJ878" s="18"/>
      <c r="CU878" s="18"/>
      <c r="CV878" t="s">
        <v>397</v>
      </c>
      <c r="CW878" t="s">
        <v>397</v>
      </c>
      <c r="CX878" t="s">
        <v>397</v>
      </c>
      <c r="CY878" s="25" t="s">
        <v>397</v>
      </c>
    </row>
    <row r="879" spans="1:103" x14ac:dyDescent="0.25">
      <c r="A879">
        <v>881</v>
      </c>
      <c r="B879">
        <v>119</v>
      </c>
      <c r="C879" s="25" t="s">
        <v>3</v>
      </c>
      <c r="D879" s="12">
        <v>4.9000000000000004</v>
      </c>
      <c r="E879" s="14"/>
      <c r="F879" s="7" t="str">
        <f t="shared" si="139"/>
        <v>X</v>
      </c>
      <c r="G879" s="7">
        <f t="shared" si="140"/>
        <v>4.9000000000000004</v>
      </c>
      <c r="H879" s="16">
        <f t="shared" si="141"/>
        <v>4.9000000000000004</v>
      </c>
      <c r="I879" s="11" t="str">
        <f t="shared" si="142"/>
        <v>X</v>
      </c>
      <c r="J879" s="39" t="str">
        <f t="shared" si="143"/>
        <v>X</v>
      </c>
      <c r="K879" s="39" t="str">
        <f t="shared" si="146"/>
        <v>X</v>
      </c>
      <c r="L879" s="39" t="str">
        <f t="shared" si="147"/>
        <v>X</v>
      </c>
      <c r="M879" s="39" t="str">
        <f t="shared" si="144"/>
        <v>X</v>
      </c>
      <c r="N879" s="42">
        <v>0</v>
      </c>
      <c r="O879" s="8">
        <v>0</v>
      </c>
      <c r="P879" s="9">
        <v>0</v>
      </c>
      <c r="Q879" s="9">
        <v>0</v>
      </c>
      <c r="R879" s="8">
        <v>0</v>
      </c>
      <c r="S879" s="9">
        <v>0</v>
      </c>
      <c r="T879" s="9">
        <v>0</v>
      </c>
      <c r="U879" s="8">
        <v>0</v>
      </c>
      <c r="V879" s="9">
        <v>1</v>
      </c>
      <c r="W879" s="9">
        <v>0</v>
      </c>
      <c r="X879" s="9">
        <v>0</v>
      </c>
      <c r="Y879" s="8">
        <v>0</v>
      </c>
      <c r="Z879" s="9">
        <v>0</v>
      </c>
      <c r="AA879" s="8"/>
      <c r="AC879" s="8"/>
      <c r="AJ879" s="9">
        <f t="shared" si="145"/>
        <v>-1</v>
      </c>
      <c r="AK879" s="7">
        <v>4.327</v>
      </c>
      <c r="AO879" s="8"/>
      <c r="AQ879" s="31"/>
      <c r="AT879" s="31"/>
      <c r="AU879" s="21">
        <v>2004</v>
      </c>
      <c r="AV879" s="23">
        <f t="shared" si="148"/>
        <v>3.301897717195208</v>
      </c>
      <c r="BB879" s="18"/>
      <c r="BD879" s="54"/>
      <c r="BF879" s="18"/>
      <c r="BH879" s="18"/>
      <c r="BJ879" s="18"/>
      <c r="BK879" s="18" t="s">
        <v>282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 s="18">
        <v>0</v>
      </c>
      <c r="BS879">
        <v>0</v>
      </c>
      <c r="BT879">
        <v>1</v>
      </c>
      <c r="BU879" s="18">
        <v>0</v>
      </c>
      <c r="BV879" t="s">
        <v>397</v>
      </c>
      <c r="BW879" t="s">
        <v>397</v>
      </c>
      <c r="CB879" s="18"/>
      <c r="CD879" s="18"/>
      <c r="CE879" s="18"/>
      <c r="CH879" s="18"/>
      <c r="CJ879" s="18"/>
      <c r="CU879" s="18"/>
      <c r="CV879" t="s">
        <v>397</v>
      </c>
      <c r="CW879" t="s">
        <v>397</v>
      </c>
      <c r="CX879" t="s">
        <v>397</v>
      </c>
      <c r="CY879" s="25" t="s">
        <v>397</v>
      </c>
    </row>
    <row r="880" spans="1:103" x14ac:dyDescent="0.25">
      <c r="A880">
        <v>882</v>
      </c>
      <c r="B880">
        <v>119</v>
      </c>
      <c r="C880" s="25" t="s">
        <v>3</v>
      </c>
      <c r="D880" s="12">
        <v>11.9</v>
      </c>
      <c r="E880" s="14"/>
      <c r="F880" s="7" t="str">
        <f t="shared" si="139"/>
        <v>X</v>
      </c>
      <c r="G880" s="7">
        <f t="shared" si="140"/>
        <v>11.9</v>
      </c>
      <c r="H880" s="16">
        <f t="shared" si="141"/>
        <v>11.9</v>
      </c>
      <c r="I880" s="11" t="str">
        <f t="shared" si="142"/>
        <v>X</v>
      </c>
      <c r="J880" s="39" t="str">
        <f t="shared" si="143"/>
        <v>X</v>
      </c>
      <c r="K880" s="39" t="str">
        <f t="shared" si="146"/>
        <v>X</v>
      </c>
      <c r="L880" s="39" t="str">
        <f t="shared" si="147"/>
        <v>X</v>
      </c>
      <c r="M880" s="39" t="str">
        <f t="shared" si="144"/>
        <v>X</v>
      </c>
      <c r="N880" s="42">
        <v>1</v>
      </c>
      <c r="O880" s="8">
        <v>0</v>
      </c>
      <c r="P880" s="9">
        <v>0</v>
      </c>
      <c r="Q880" s="9">
        <v>0</v>
      </c>
      <c r="R880" s="8">
        <v>0</v>
      </c>
      <c r="S880" s="9">
        <v>0</v>
      </c>
      <c r="T880" s="9">
        <v>0</v>
      </c>
      <c r="U880" s="8">
        <v>0</v>
      </c>
      <c r="V880" s="9">
        <v>0</v>
      </c>
      <c r="W880" s="9">
        <v>0</v>
      </c>
      <c r="X880" s="9">
        <v>0</v>
      </c>
      <c r="Y880" s="8">
        <v>0</v>
      </c>
      <c r="Z880" s="9">
        <v>0</v>
      </c>
      <c r="AA880" s="8"/>
      <c r="AC880" s="8"/>
      <c r="AJ880" s="9">
        <f t="shared" si="145"/>
        <v>-1</v>
      </c>
      <c r="AK880" s="7">
        <v>5.4089999999999998</v>
      </c>
      <c r="AO880" s="8"/>
      <c r="AQ880" s="31"/>
      <c r="AT880" s="31"/>
      <c r="AU880" s="21">
        <v>2008</v>
      </c>
      <c r="AV880" s="23">
        <f t="shared" si="148"/>
        <v>3.3027637084729817</v>
      </c>
      <c r="BB880" s="18"/>
      <c r="BD880" s="54"/>
      <c r="BF880" s="18"/>
      <c r="BH880" s="18"/>
      <c r="BJ880" s="18"/>
      <c r="BK880" s="18" t="s">
        <v>289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 s="18">
        <v>1</v>
      </c>
      <c r="BS880">
        <v>0</v>
      </c>
      <c r="BT880">
        <v>0</v>
      </c>
      <c r="BU880" s="18">
        <v>1</v>
      </c>
      <c r="BV880" t="s">
        <v>397</v>
      </c>
      <c r="BW880" t="s">
        <v>397</v>
      </c>
      <c r="CB880" s="18"/>
      <c r="CD880" s="18"/>
      <c r="CE880" s="18"/>
      <c r="CH880" s="18"/>
      <c r="CJ880" s="18"/>
      <c r="CU880" s="18"/>
      <c r="CV880" t="s">
        <v>397</v>
      </c>
      <c r="CW880" t="s">
        <v>397</v>
      </c>
      <c r="CX880" t="s">
        <v>397</v>
      </c>
      <c r="CY880" s="25" t="s">
        <v>397</v>
      </c>
    </row>
    <row r="881" spans="1:103" x14ac:dyDescent="0.25">
      <c r="A881">
        <v>883</v>
      </c>
      <c r="B881">
        <v>119</v>
      </c>
      <c r="C881" s="25" t="s">
        <v>3</v>
      </c>
      <c r="D881" s="12">
        <v>8.1999999999999993</v>
      </c>
      <c r="E881" s="14"/>
      <c r="F881" s="7" t="str">
        <f t="shared" si="139"/>
        <v>X</v>
      </c>
      <c r="G881" s="7">
        <f t="shared" si="140"/>
        <v>8.1999999999999993</v>
      </c>
      <c r="H881" s="16">
        <f t="shared" si="141"/>
        <v>8.1999999999999993</v>
      </c>
      <c r="I881" s="11" t="str">
        <f t="shared" si="142"/>
        <v>X</v>
      </c>
      <c r="J881" s="39" t="str">
        <f t="shared" si="143"/>
        <v>X</v>
      </c>
      <c r="K881" s="39" t="str">
        <f t="shared" si="146"/>
        <v>X</v>
      </c>
      <c r="L881" s="39" t="str">
        <f t="shared" si="147"/>
        <v>X</v>
      </c>
      <c r="M881" s="39" t="str">
        <f t="shared" si="144"/>
        <v>X</v>
      </c>
      <c r="N881" s="42">
        <v>0</v>
      </c>
      <c r="O881" s="8">
        <v>1</v>
      </c>
      <c r="P881" s="9">
        <v>0</v>
      </c>
      <c r="Q881" s="9">
        <v>0</v>
      </c>
      <c r="R881" s="8">
        <v>0</v>
      </c>
      <c r="S881" s="9">
        <v>0</v>
      </c>
      <c r="T881" s="9">
        <v>0</v>
      </c>
      <c r="U881" s="8">
        <v>0</v>
      </c>
      <c r="V881" s="9">
        <v>0</v>
      </c>
      <c r="W881" s="9">
        <v>0</v>
      </c>
      <c r="X881" s="9">
        <v>0</v>
      </c>
      <c r="Y881" s="8">
        <v>0</v>
      </c>
      <c r="Z881" s="9">
        <v>0</v>
      </c>
      <c r="AA881" s="8"/>
      <c r="AC881" s="8"/>
      <c r="AJ881" s="9">
        <f t="shared" si="145"/>
        <v>-1</v>
      </c>
      <c r="AK881" s="7">
        <v>5.4089999999999998</v>
      </c>
      <c r="AO881" s="8"/>
      <c r="AQ881" s="31"/>
      <c r="AT881" s="31"/>
      <c r="AU881" s="21">
        <v>2008</v>
      </c>
      <c r="AV881" s="23">
        <f t="shared" si="148"/>
        <v>3.3027637084729817</v>
      </c>
      <c r="BB881" s="18"/>
      <c r="BD881" s="54"/>
      <c r="BF881" s="18"/>
      <c r="BH881" s="18"/>
      <c r="BJ881" s="18"/>
      <c r="BK881" s="18" t="s">
        <v>289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 s="18">
        <v>1</v>
      </c>
      <c r="BS881">
        <v>0</v>
      </c>
      <c r="BT881">
        <v>0</v>
      </c>
      <c r="BU881" s="18">
        <v>1</v>
      </c>
      <c r="BV881" t="s">
        <v>397</v>
      </c>
      <c r="BW881" t="s">
        <v>397</v>
      </c>
      <c r="CB881" s="18"/>
      <c r="CD881" s="18"/>
      <c r="CE881" s="18"/>
      <c r="CH881" s="18"/>
      <c r="CJ881" s="18"/>
      <c r="CU881" s="18"/>
      <c r="CV881" t="s">
        <v>397</v>
      </c>
      <c r="CW881" t="s">
        <v>397</v>
      </c>
      <c r="CX881" t="s">
        <v>397</v>
      </c>
      <c r="CY881" s="25" t="s">
        <v>397</v>
      </c>
    </row>
    <row r="882" spans="1:103" x14ac:dyDescent="0.25">
      <c r="A882">
        <v>884</v>
      </c>
      <c r="B882">
        <v>119</v>
      </c>
      <c r="C882" s="25" t="s">
        <v>3</v>
      </c>
      <c r="D882" s="12">
        <v>10.1</v>
      </c>
      <c r="E882" s="14"/>
      <c r="F882" s="7" t="str">
        <f t="shared" si="139"/>
        <v>X</v>
      </c>
      <c r="G882" s="7">
        <f t="shared" si="140"/>
        <v>10.1</v>
      </c>
      <c r="H882" s="16">
        <f t="shared" si="141"/>
        <v>10.1</v>
      </c>
      <c r="I882" s="11" t="str">
        <f t="shared" si="142"/>
        <v>X</v>
      </c>
      <c r="J882" s="39" t="str">
        <f t="shared" si="143"/>
        <v>X</v>
      </c>
      <c r="K882" s="39" t="str">
        <f t="shared" si="146"/>
        <v>X</v>
      </c>
      <c r="L882" s="39" t="str">
        <f t="shared" si="147"/>
        <v>X</v>
      </c>
      <c r="M882" s="39" t="str">
        <f t="shared" si="144"/>
        <v>X</v>
      </c>
      <c r="N882" s="42">
        <v>0</v>
      </c>
      <c r="O882" s="8">
        <v>0</v>
      </c>
      <c r="P882" s="9">
        <v>1</v>
      </c>
      <c r="Q882" s="9">
        <v>0</v>
      </c>
      <c r="R882" s="8">
        <v>0</v>
      </c>
      <c r="S882" s="9">
        <v>0</v>
      </c>
      <c r="T882" s="9">
        <v>0</v>
      </c>
      <c r="U882" s="8">
        <v>0</v>
      </c>
      <c r="V882" s="9">
        <v>0</v>
      </c>
      <c r="W882" s="9">
        <v>0</v>
      </c>
      <c r="X882" s="9">
        <v>0</v>
      </c>
      <c r="Y882" s="8">
        <v>0</v>
      </c>
      <c r="Z882" s="9">
        <v>0</v>
      </c>
      <c r="AA882" s="8"/>
      <c r="AC882" s="8"/>
      <c r="AJ882" s="9">
        <f t="shared" si="145"/>
        <v>-1</v>
      </c>
      <c r="AK882" s="7">
        <v>5.4089999999999998</v>
      </c>
      <c r="AO882" s="8"/>
      <c r="AQ882" s="31"/>
      <c r="AT882" s="31"/>
      <c r="AU882" s="21">
        <v>2008</v>
      </c>
      <c r="AV882" s="23">
        <f t="shared" si="148"/>
        <v>3.3027637084729817</v>
      </c>
      <c r="BB882" s="18"/>
      <c r="BD882" s="54"/>
      <c r="BF882" s="18"/>
      <c r="BH882" s="18"/>
      <c r="BJ882" s="18"/>
      <c r="BK882" s="18" t="s">
        <v>289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 s="18">
        <v>1</v>
      </c>
      <c r="BS882">
        <v>0</v>
      </c>
      <c r="BT882">
        <v>0</v>
      </c>
      <c r="BU882" s="18">
        <v>1</v>
      </c>
      <c r="BV882" t="s">
        <v>397</v>
      </c>
      <c r="BW882" t="s">
        <v>397</v>
      </c>
      <c r="CB882" s="18"/>
      <c r="CD882" s="18"/>
      <c r="CE882" s="18"/>
      <c r="CH882" s="18"/>
      <c r="CJ882" s="18"/>
      <c r="CU882" s="18"/>
      <c r="CV882" t="s">
        <v>397</v>
      </c>
      <c r="CW882" t="s">
        <v>397</v>
      </c>
      <c r="CX882" t="s">
        <v>397</v>
      </c>
      <c r="CY882" s="25" t="s">
        <v>397</v>
      </c>
    </row>
    <row r="883" spans="1:103" x14ac:dyDescent="0.25">
      <c r="A883">
        <v>885</v>
      </c>
      <c r="B883">
        <v>119</v>
      </c>
      <c r="C883" s="25" t="s">
        <v>3</v>
      </c>
      <c r="D883" s="12">
        <v>11.9</v>
      </c>
      <c r="E883" s="14"/>
      <c r="F883" s="7" t="str">
        <f t="shared" si="139"/>
        <v>X</v>
      </c>
      <c r="G883" s="7">
        <f t="shared" si="140"/>
        <v>11.9</v>
      </c>
      <c r="H883" s="16">
        <f t="shared" si="141"/>
        <v>11.9</v>
      </c>
      <c r="I883" s="11" t="str">
        <f t="shared" si="142"/>
        <v>X</v>
      </c>
      <c r="J883" s="39" t="str">
        <f t="shared" si="143"/>
        <v>X</v>
      </c>
      <c r="K883" s="39" t="str">
        <f t="shared" si="146"/>
        <v>X</v>
      </c>
      <c r="L883" s="39" t="str">
        <f t="shared" si="147"/>
        <v>X</v>
      </c>
      <c r="M883" s="39" t="str">
        <f t="shared" si="144"/>
        <v>X</v>
      </c>
      <c r="N883" s="42">
        <v>0</v>
      </c>
      <c r="O883" s="8">
        <v>0</v>
      </c>
      <c r="P883" s="9">
        <v>0</v>
      </c>
      <c r="Q883" s="9">
        <v>1</v>
      </c>
      <c r="R883" s="8">
        <v>0</v>
      </c>
      <c r="S883" s="9">
        <v>0</v>
      </c>
      <c r="T883" s="9">
        <v>0</v>
      </c>
      <c r="U883" s="8">
        <v>0</v>
      </c>
      <c r="V883" s="9">
        <v>0</v>
      </c>
      <c r="W883" s="9">
        <v>0</v>
      </c>
      <c r="X883" s="9">
        <v>0</v>
      </c>
      <c r="Y883" s="8">
        <v>0</v>
      </c>
      <c r="Z883" s="9">
        <v>0</v>
      </c>
      <c r="AA883" s="8"/>
      <c r="AC883" s="8"/>
      <c r="AJ883" s="9">
        <f t="shared" si="145"/>
        <v>-1</v>
      </c>
      <c r="AK883" s="7">
        <v>5.4089999999999998</v>
      </c>
      <c r="AO883" s="8"/>
      <c r="AQ883" s="31"/>
      <c r="AT883" s="31"/>
      <c r="AU883" s="21">
        <v>2008</v>
      </c>
      <c r="AV883" s="23">
        <f t="shared" si="148"/>
        <v>3.3027637084729817</v>
      </c>
      <c r="BB883" s="18"/>
      <c r="BD883" s="54"/>
      <c r="BF883" s="18"/>
      <c r="BH883" s="18"/>
      <c r="BJ883" s="18"/>
      <c r="BK883" s="18" t="s">
        <v>289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s="18">
        <v>1</v>
      </c>
      <c r="BS883">
        <v>0</v>
      </c>
      <c r="BT883">
        <v>0</v>
      </c>
      <c r="BU883" s="18">
        <v>1</v>
      </c>
      <c r="BV883" t="s">
        <v>397</v>
      </c>
      <c r="BW883" t="s">
        <v>397</v>
      </c>
      <c r="CB883" s="18"/>
      <c r="CD883" s="18"/>
      <c r="CE883" s="18"/>
      <c r="CH883" s="18"/>
      <c r="CJ883" s="18"/>
      <c r="CU883" s="18"/>
      <c r="CV883" t="s">
        <v>397</v>
      </c>
      <c r="CW883" t="s">
        <v>397</v>
      </c>
      <c r="CX883" t="s">
        <v>397</v>
      </c>
      <c r="CY883" s="25" t="s">
        <v>397</v>
      </c>
    </row>
    <row r="884" spans="1:103" x14ac:dyDescent="0.25">
      <c r="A884">
        <v>886</v>
      </c>
      <c r="B884">
        <v>119</v>
      </c>
      <c r="C884" s="25" t="s">
        <v>3</v>
      </c>
      <c r="D884" s="12">
        <v>12.1</v>
      </c>
      <c r="E884" s="14"/>
      <c r="F884" s="7" t="str">
        <f t="shared" si="139"/>
        <v>X</v>
      </c>
      <c r="G884" s="7">
        <f t="shared" si="140"/>
        <v>12.1</v>
      </c>
      <c r="H884" s="16">
        <f t="shared" si="141"/>
        <v>12.1</v>
      </c>
      <c r="I884" s="11" t="str">
        <f t="shared" si="142"/>
        <v>X</v>
      </c>
      <c r="J884" s="39" t="str">
        <f t="shared" si="143"/>
        <v>X</v>
      </c>
      <c r="K884" s="39" t="str">
        <f t="shared" si="146"/>
        <v>X</v>
      </c>
      <c r="L884" s="39" t="str">
        <f t="shared" si="147"/>
        <v>X</v>
      </c>
      <c r="M884" s="39" t="str">
        <f t="shared" si="144"/>
        <v>X</v>
      </c>
      <c r="N884" s="42">
        <v>0</v>
      </c>
      <c r="O884" s="8">
        <v>0</v>
      </c>
      <c r="P884" s="9">
        <v>0</v>
      </c>
      <c r="Q884" s="9">
        <v>0</v>
      </c>
      <c r="R884" s="8">
        <v>0</v>
      </c>
      <c r="S884" s="9">
        <v>0</v>
      </c>
      <c r="T884" s="9">
        <v>0</v>
      </c>
      <c r="U884" s="8">
        <v>1</v>
      </c>
      <c r="V884" s="9">
        <v>0</v>
      </c>
      <c r="W884" s="9">
        <v>0</v>
      </c>
      <c r="X884" s="9">
        <v>0</v>
      </c>
      <c r="Y884" s="8">
        <v>0</v>
      </c>
      <c r="Z884" s="9">
        <v>0</v>
      </c>
      <c r="AA884" s="8"/>
      <c r="AC884" s="8"/>
      <c r="AJ884" s="9">
        <f t="shared" si="145"/>
        <v>-1</v>
      </c>
      <c r="AK884" s="7">
        <v>5.4089999999999998</v>
      </c>
      <c r="AO884" s="8"/>
      <c r="AQ884" s="31"/>
      <c r="AT884" s="31"/>
      <c r="AU884" s="21">
        <v>2008</v>
      </c>
      <c r="AV884" s="23">
        <f t="shared" si="148"/>
        <v>3.3027637084729817</v>
      </c>
      <c r="BB884" s="18"/>
      <c r="BD884" s="54"/>
      <c r="BF884" s="18"/>
      <c r="BH884" s="18"/>
      <c r="BJ884" s="18"/>
      <c r="BK884" s="18" t="s">
        <v>289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 s="18">
        <v>1</v>
      </c>
      <c r="BS884">
        <v>0</v>
      </c>
      <c r="BT884">
        <v>0</v>
      </c>
      <c r="BU884" s="18">
        <v>1</v>
      </c>
      <c r="BV884" t="s">
        <v>397</v>
      </c>
      <c r="BW884" t="s">
        <v>397</v>
      </c>
      <c r="CB884" s="18"/>
      <c r="CD884" s="18"/>
      <c r="CE884" s="18"/>
      <c r="CH884" s="18"/>
      <c r="CJ884" s="18"/>
      <c r="CU884" s="18"/>
      <c r="CV884" t="s">
        <v>397</v>
      </c>
      <c r="CW884" t="s">
        <v>397</v>
      </c>
      <c r="CX884" t="s">
        <v>397</v>
      </c>
      <c r="CY884" s="25" t="s">
        <v>397</v>
      </c>
    </row>
    <row r="885" spans="1:103" x14ac:dyDescent="0.25">
      <c r="A885">
        <v>887</v>
      </c>
      <c r="B885">
        <v>119</v>
      </c>
      <c r="C885" s="25" t="s">
        <v>3</v>
      </c>
      <c r="D885" s="12">
        <v>12.2</v>
      </c>
      <c r="E885" s="14"/>
      <c r="F885" s="7" t="str">
        <f t="shared" si="139"/>
        <v>X</v>
      </c>
      <c r="G885" s="7">
        <f t="shared" si="140"/>
        <v>12.2</v>
      </c>
      <c r="H885" s="16">
        <f t="shared" si="141"/>
        <v>12.2</v>
      </c>
      <c r="I885" s="11" t="str">
        <f t="shared" si="142"/>
        <v>X</v>
      </c>
      <c r="J885" s="39" t="str">
        <f t="shared" si="143"/>
        <v>X</v>
      </c>
      <c r="K885" s="39" t="str">
        <f t="shared" si="146"/>
        <v>X</v>
      </c>
      <c r="L885" s="39" t="str">
        <f t="shared" si="147"/>
        <v>X</v>
      </c>
      <c r="M885" s="39" t="str">
        <f t="shared" si="144"/>
        <v>X</v>
      </c>
      <c r="N885" s="42">
        <v>0</v>
      </c>
      <c r="O885" s="8">
        <v>0</v>
      </c>
      <c r="P885" s="9">
        <v>0</v>
      </c>
      <c r="Q885" s="9">
        <v>0</v>
      </c>
      <c r="R885" s="8">
        <v>0</v>
      </c>
      <c r="S885" s="9">
        <v>0</v>
      </c>
      <c r="T885" s="9">
        <v>0</v>
      </c>
      <c r="U885" s="8">
        <v>0</v>
      </c>
      <c r="V885" s="9">
        <v>1</v>
      </c>
      <c r="W885" s="9">
        <v>0</v>
      </c>
      <c r="X885" s="9">
        <v>0</v>
      </c>
      <c r="Y885" s="8">
        <v>0</v>
      </c>
      <c r="Z885" s="9">
        <v>0</v>
      </c>
      <c r="AA885" s="8"/>
      <c r="AC885" s="8"/>
      <c r="AJ885" s="9">
        <f t="shared" si="145"/>
        <v>-1</v>
      </c>
      <c r="AK885" s="7">
        <v>5.4089999999999998</v>
      </c>
      <c r="AO885" s="8"/>
      <c r="AQ885" s="31"/>
      <c r="AT885" s="31"/>
      <c r="AU885" s="21">
        <v>2008</v>
      </c>
      <c r="AV885" s="23">
        <f t="shared" si="148"/>
        <v>3.3027637084729817</v>
      </c>
      <c r="BB885" s="18"/>
      <c r="BD885" s="54"/>
      <c r="BF885" s="18"/>
      <c r="BH885" s="18"/>
      <c r="BJ885" s="18"/>
      <c r="BK885" s="18" t="s">
        <v>289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 s="18">
        <v>1</v>
      </c>
      <c r="BS885">
        <v>0</v>
      </c>
      <c r="BT885">
        <v>0</v>
      </c>
      <c r="BU885" s="18">
        <v>1</v>
      </c>
      <c r="BV885" t="s">
        <v>397</v>
      </c>
      <c r="BW885" t="s">
        <v>397</v>
      </c>
      <c r="CB885" s="18"/>
      <c r="CD885" s="18"/>
      <c r="CE885" s="18"/>
      <c r="CH885" s="18"/>
      <c r="CJ885" s="18"/>
      <c r="CU885" s="18"/>
      <c r="CV885" t="s">
        <v>397</v>
      </c>
      <c r="CW885" t="s">
        <v>397</v>
      </c>
      <c r="CX885" t="s">
        <v>397</v>
      </c>
      <c r="CY885" s="25" t="s">
        <v>397</v>
      </c>
    </row>
    <row r="886" spans="1:103" x14ac:dyDescent="0.25">
      <c r="A886">
        <v>888</v>
      </c>
      <c r="B886">
        <v>120</v>
      </c>
      <c r="C886" s="25" t="s">
        <v>115</v>
      </c>
      <c r="D886" s="12">
        <v>8.3000000000000007</v>
      </c>
      <c r="E886" s="14"/>
      <c r="F886" s="7" t="str">
        <f t="shared" si="139"/>
        <v>X</v>
      </c>
      <c r="G886" s="7">
        <f t="shared" si="140"/>
        <v>8.3000000000000007</v>
      </c>
      <c r="H886" s="16">
        <f t="shared" si="141"/>
        <v>8.3000000000000007</v>
      </c>
      <c r="I886" s="11" t="str">
        <f t="shared" si="142"/>
        <v>X</v>
      </c>
      <c r="J886" s="39" t="str">
        <f t="shared" si="143"/>
        <v>X</v>
      </c>
      <c r="K886" s="39" t="str">
        <f t="shared" si="146"/>
        <v>X</v>
      </c>
      <c r="L886" s="39" t="str">
        <f t="shared" si="147"/>
        <v>X</v>
      </c>
      <c r="M886" s="39" t="str">
        <f t="shared" si="144"/>
        <v>X</v>
      </c>
      <c r="N886" s="42">
        <v>1</v>
      </c>
      <c r="O886" s="8">
        <v>0</v>
      </c>
      <c r="P886" s="9">
        <v>0</v>
      </c>
      <c r="Q886" s="9">
        <v>0</v>
      </c>
      <c r="R886" s="8">
        <v>0</v>
      </c>
      <c r="S886" s="9">
        <v>0</v>
      </c>
      <c r="T886" s="9">
        <v>0</v>
      </c>
      <c r="U886" s="8">
        <v>0</v>
      </c>
      <c r="V886" s="9">
        <v>0</v>
      </c>
      <c r="W886" s="9">
        <v>0</v>
      </c>
      <c r="X886" s="9">
        <v>0</v>
      </c>
      <c r="Y886" s="8">
        <v>0</v>
      </c>
      <c r="Z886" s="9">
        <v>0</v>
      </c>
      <c r="AA886" s="8"/>
      <c r="AC886" s="8"/>
      <c r="AJ886" s="9">
        <f t="shared" si="145"/>
        <v>-1</v>
      </c>
      <c r="AK886" s="7">
        <v>8.6</v>
      </c>
      <c r="AO886" s="8"/>
      <c r="AQ886" s="31"/>
      <c r="AT886" s="31"/>
      <c r="AU886" s="21">
        <v>1989</v>
      </c>
      <c r="AV886" s="23">
        <f t="shared" si="148"/>
        <v>3.2986347831244354</v>
      </c>
      <c r="BB886" s="18"/>
      <c r="BD886" s="54"/>
      <c r="BF886" s="18"/>
      <c r="BH886" s="18"/>
      <c r="BJ886" s="18"/>
      <c r="BK886" s="18" t="s">
        <v>113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 s="18">
        <v>0</v>
      </c>
      <c r="BS886">
        <v>1</v>
      </c>
      <c r="BT886">
        <v>0</v>
      </c>
      <c r="BU886" s="18">
        <v>0</v>
      </c>
      <c r="BV886" t="s">
        <v>397</v>
      </c>
      <c r="BW886" t="s">
        <v>397</v>
      </c>
      <c r="CB886" s="18"/>
      <c r="CD886" s="18"/>
      <c r="CE886" s="18"/>
      <c r="CH886" s="18"/>
      <c r="CJ886" s="18"/>
      <c r="CU886" s="18"/>
      <c r="CV886" t="s">
        <v>397</v>
      </c>
      <c r="CW886" t="s">
        <v>397</v>
      </c>
      <c r="CX886" t="s">
        <v>397</v>
      </c>
      <c r="CY886" s="25" t="s">
        <v>397</v>
      </c>
    </row>
    <row r="887" spans="1:103" x14ac:dyDescent="0.25">
      <c r="A887">
        <v>889</v>
      </c>
      <c r="B887">
        <v>121</v>
      </c>
      <c r="C887" s="25" t="s">
        <v>89</v>
      </c>
      <c r="D887" s="12">
        <v>12.4</v>
      </c>
      <c r="E887" s="14"/>
      <c r="F887" s="7" t="str">
        <f t="shared" si="139"/>
        <v>X</v>
      </c>
      <c r="G887" s="7">
        <f t="shared" si="140"/>
        <v>12.4</v>
      </c>
      <c r="H887" s="16">
        <f t="shared" si="141"/>
        <v>12.4</v>
      </c>
      <c r="I887" s="11" t="str">
        <f t="shared" si="142"/>
        <v>X</v>
      </c>
      <c r="J887" s="39" t="str">
        <f t="shared" si="143"/>
        <v>X</v>
      </c>
      <c r="K887" s="39" t="str">
        <f t="shared" si="146"/>
        <v>X</v>
      </c>
      <c r="L887" s="39" t="str">
        <f t="shared" si="147"/>
        <v>X</v>
      </c>
      <c r="M887" s="39" t="str">
        <f t="shared" si="144"/>
        <v>X</v>
      </c>
      <c r="N887" s="42">
        <v>1</v>
      </c>
      <c r="O887" s="8">
        <v>0</v>
      </c>
      <c r="P887" s="9">
        <v>0</v>
      </c>
      <c r="Q887" s="9">
        <v>0</v>
      </c>
      <c r="R887" s="8">
        <v>0</v>
      </c>
      <c r="S887" s="9">
        <v>0</v>
      </c>
      <c r="T887" s="9">
        <v>0</v>
      </c>
      <c r="U887" s="8">
        <v>0</v>
      </c>
      <c r="V887" s="9">
        <v>0</v>
      </c>
      <c r="W887" s="9">
        <v>0</v>
      </c>
      <c r="X887" s="9">
        <v>0</v>
      </c>
      <c r="Y887" s="8">
        <v>0</v>
      </c>
      <c r="Z887" s="9">
        <v>0</v>
      </c>
      <c r="AA887" s="8"/>
      <c r="AC887" s="8"/>
      <c r="AJ887" s="9">
        <f t="shared" si="145"/>
        <v>-1</v>
      </c>
      <c r="AK887" s="7">
        <v>9.6651000000000007</v>
      </c>
      <c r="AO887" s="8"/>
      <c r="AQ887" s="31"/>
      <c r="AT887" s="31"/>
      <c r="AU887" s="21">
        <v>1997</v>
      </c>
      <c r="AV887" s="23">
        <f t="shared" si="148"/>
        <v>3.3003780648707024</v>
      </c>
      <c r="BB887" s="18"/>
      <c r="BD887" s="54"/>
      <c r="BF887" s="18"/>
      <c r="BH887" s="18"/>
      <c r="BJ887" s="18"/>
      <c r="BK887" s="18" t="s">
        <v>85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 s="18">
        <v>0</v>
      </c>
      <c r="BS887">
        <v>1</v>
      </c>
      <c r="BT887">
        <v>0</v>
      </c>
      <c r="BU887" s="18">
        <v>0</v>
      </c>
      <c r="BV887" t="s">
        <v>397</v>
      </c>
      <c r="BW887" t="s">
        <v>397</v>
      </c>
      <c r="CB887" s="18"/>
      <c r="CD887" s="18"/>
      <c r="CE887" s="18"/>
      <c r="CH887" s="18"/>
      <c r="CJ887" s="18"/>
      <c r="CU887" s="18"/>
      <c r="CV887" t="s">
        <v>397</v>
      </c>
      <c r="CW887" t="s">
        <v>397</v>
      </c>
      <c r="CX887" t="s">
        <v>397</v>
      </c>
      <c r="CY887" s="25" t="s">
        <v>397</v>
      </c>
    </row>
    <row r="888" spans="1:103" x14ac:dyDescent="0.25">
      <c r="A888">
        <v>890</v>
      </c>
      <c r="B888">
        <v>121</v>
      </c>
      <c r="C888" s="25" t="s">
        <v>89</v>
      </c>
      <c r="D888" s="12">
        <v>13.4</v>
      </c>
      <c r="E888" s="14"/>
      <c r="F888" s="7" t="str">
        <f t="shared" si="139"/>
        <v>X</v>
      </c>
      <c r="G888" s="7">
        <f t="shared" si="140"/>
        <v>13.4</v>
      </c>
      <c r="H888" s="16">
        <f t="shared" si="141"/>
        <v>13.4</v>
      </c>
      <c r="I888" s="11" t="str">
        <f t="shared" si="142"/>
        <v>X</v>
      </c>
      <c r="J888" s="39" t="str">
        <f t="shared" si="143"/>
        <v>X</v>
      </c>
      <c r="K888" s="39" t="str">
        <f t="shared" si="146"/>
        <v>X</v>
      </c>
      <c r="L888" s="39" t="str">
        <f t="shared" si="147"/>
        <v>X</v>
      </c>
      <c r="M888" s="39" t="str">
        <f t="shared" si="144"/>
        <v>X</v>
      </c>
      <c r="N888" s="42">
        <v>1</v>
      </c>
      <c r="O888" s="8">
        <v>0</v>
      </c>
      <c r="P888" s="9">
        <v>0</v>
      </c>
      <c r="Q888" s="9">
        <v>0</v>
      </c>
      <c r="R888" s="8">
        <v>0</v>
      </c>
      <c r="S888" s="9">
        <v>0</v>
      </c>
      <c r="T888" s="9">
        <v>0</v>
      </c>
      <c r="U888" s="8">
        <v>0</v>
      </c>
      <c r="V888" s="9">
        <v>0</v>
      </c>
      <c r="W888" s="9">
        <v>0</v>
      </c>
      <c r="X888" s="9">
        <v>0</v>
      </c>
      <c r="Y888" s="8">
        <v>0</v>
      </c>
      <c r="Z888" s="9">
        <v>0</v>
      </c>
      <c r="AA888" s="8"/>
      <c r="AC888" s="8"/>
      <c r="AJ888" s="9">
        <f t="shared" si="145"/>
        <v>-1</v>
      </c>
      <c r="AK888" s="7">
        <v>12.7056</v>
      </c>
      <c r="AO888" s="8"/>
      <c r="AQ888" s="31"/>
      <c r="AT888" s="31"/>
      <c r="AU888" s="21">
        <v>2000</v>
      </c>
      <c r="AV888" s="23">
        <f t="shared" si="148"/>
        <v>3.3010299956639813</v>
      </c>
      <c r="BB888" s="18"/>
      <c r="BD888" s="54"/>
      <c r="BF888" s="18"/>
      <c r="BH888" s="18"/>
      <c r="BJ888" s="18"/>
      <c r="BK888" s="18" t="s">
        <v>294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 s="18">
        <v>0</v>
      </c>
      <c r="BS888">
        <v>1</v>
      </c>
      <c r="BT888">
        <v>0</v>
      </c>
      <c r="BU888" s="18">
        <v>0</v>
      </c>
      <c r="BV888" t="s">
        <v>397</v>
      </c>
      <c r="BW888" t="s">
        <v>397</v>
      </c>
      <c r="CB888" s="18"/>
      <c r="CD888" s="18"/>
      <c r="CE888" s="18"/>
      <c r="CH888" s="18"/>
      <c r="CJ888" s="18"/>
      <c r="CU888" s="18"/>
      <c r="CV888" t="s">
        <v>397</v>
      </c>
      <c r="CW888" t="s">
        <v>397</v>
      </c>
      <c r="CX888" t="s">
        <v>397</v>
      </c>
      <c r="CY888" s="25" t="s">
        <v>397</v>
      </c>
    </row>
    <row r="889" spans="1:103" x14ac:dyDescent="0.25">
      <c r="A889">
        <v>891</v>
      </c>
      <c r="B889">
        <v>122</v>
      </c>
      <c r="C889" s="25" t="s">
        <v>251</v>
      </c>
      <c r="D889" s="12">
        <v>10</v>
      </c>
      <c r="E889" s="14"/>
      <c r="F889" s="7" t="str">
        <f t="shared" si="139"/>
        <v>X</v>
      </c>
      <c r="G889" s="7">
        <f t="shared" si="140"/>
        <v>10</v>
      </c>
      <c r="H889" s="16">
        <f t="shared" si="141"/>
        <v>10</v>
      </c>
      <c r="I889" s="11" t="str">
        <f t="shared" si="142"/>
        <v>X</v>
      </c>
      <c r="J889" s="39" t="str">
        <f t="shared" si="143"/>
        <v>X</v>
      </c>
      <c r="K889" s="39" t="str">
        <f t="shared" si="146"/>
        <v>X</v>
      </c>
      <c r="L889" s="39" t="str">
        <f t="shared" si="147"/>
        <v>X</v>
      </c>
      <c r="M889" s="39" t="str">
        <f t="shared" si="144"/>
        <v>X</v>
      </c>
      <c r="N889" s="42">
        <v>1</v>
      </c>
      <c r="O889" s="8">
        <v>0</v>
      </c>
      <c r="P889" s="9">
        <v>0</v>
      </c>
      <c r="Q889" s="9">
        <v>0</v>
      </c>
      <c r="R889" s="8">
        <v>0</v>
      </c>
      <c r="S889" s="9">
        <v>0</v>
      </c>
      <c r="T889" s="9">
        <v>0</v>
      </c>
      <c r="U889" s="8">
        <v>0</v>
      </c>
      <c r="V889" s="9">
        <v>0</v>
      </c>
      <c r="W889" s="9">
        <v>0</v>
      </c>
      <c r="X889" s="9">
        <v>0</v>
      </c>
      <c r="Y889" s="8">
        <v>0</v>
      </c>
      <c r="Z889" s="9">
        <v>0</v>
      </c>
      <c r="AA889" s="8"/>
      <c r="AC889" s="8"/>
      <c r="AJ889" s="9">
        <f t="shared" si="145"/>
        <v>-1</v>
      </c>
      <c r="AK889" s="7">
        <v>10.06</v>
      </c>
      <c r="AO889" s="8"/>
      <c r="AQ889" s="31"/>
      <c r="AT889" s="31"/>
      <c r="AU889" s="21">
        <v>2013</v>
      </c>
      <c r="AV889" s="23">
        <f t="shared" si="148"/>
        <v>3.3038437748886547</v>
      </c>
      <c r="BB889" s="18"/>
      <c r="BD889" s="54"/>
      <c r="BF889" s="18"/>
      <c r="BH889" s="18"/>
      <c r="BJ889" s="18"/>
      <c r="BK889" s="18" t="s">
        <v>249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0</v>
      </c>
      <c r="BR889" s="18">
        <v>0</v>
      </c>
      <c r="BS889">
        <v>0</v>
      </c>
      <c r="BT889">
        <v>1</v>
      </c>
      <c r="BU889" s="18">
        <v>0</v>
      </c>
      <c r="BV889" t="s">
        <v>397</v>
      </c>
      <c r="BW889" t="s">
        <v>397</v>
      </c>
      <c r="CB889" s="18"/>
      <c r="CD889" s="18"/>
      <c r="CE889" s="18"/>
      <c r="CH889" s="18"/>
      <c r="CJ889" s="18"/>
      <c r="CU889" s="18"/>
      <c r="CV889" t="s">
        <v>397</v>
      </c>
      <c r="CW889" t="s">
        <v>397</v>
      </c>
      <c r="CX889" t="s">
        <v>397</v>
      </c>
      <c r="CY889" s="25" t="s">
        <v>397</v>
      </c>
    </row>
    <row r="890" spans="1:103" x14ac:dyDescent="0.25">
      <c r="A890">
        <v>892</v>
      </c>
      <c r="B890">
        <v>123</v>
      </c>
      <c r="C890" s="25" t="s">
        <v>46</v>
      </c>
      <c r="D890" s="12">
        <v>19.2</v>
      </c>
      <c r="E890" s="14"/>
      <c r="F890" s="7" t="str">
        <f t="shared" si="139"/>
        <v>X</v>
      </c>
      <c r="G890" s="7">
        <f t="shared" si="140"/>
        <v>19.2</v>
      </c>
      <c r="H890" s="16">
        <f t="shared" si="141"/>
        <v>19.2</v>
      </c>
      <c r="I890" s="11" t="str">
        <f t="shared" si="142"/>
        <v>X</v>
      </c>
      <c r="J890" s="39" t="str">
        <f t="shared" si="143"/>
        <v>X</v>
      </c>
      <c r="K890" s="39" t="str">
        <f t="shared" si="146"/>
        <v>X</v>
      </c>
      <c r="L890" s="39" t="str">
        <f t="shared" si="147"/>
        <v>X</v>
      </c>
      <c r="M890" s="39" t="str">
        <f t="shared" si="144"/>
        <v>X</v>
      </c>
      <c r="N890" s="42">
        <v>1</v>
      </c>
      <c r="O890" s="8">
        <v>0</v>
      </c>
      <c r="P890" s="9">
        <v>0</v>
      </c>
      <c r="Q890" s="9">
        <v>0</v>
      </c>
      <c r="R890" s="8">
        <v>0</v>
      </c>
      <c r="S890" s="9">
        <v>0</v>
      </c>
      <c r="T890" s="9">
        <v>0</v>
      </c>
      <c r="U890" s="8">
        <v>0</v>
      </c>
      <c r="V890" s="9">
        <v>0</v>
      </c>
      <c r="W890" s="9">
        <v>0</v>
      </c>
      <c r="X890" s="9">
        <v>0</v>
      </c>
      <c r="Y890" s="8">
        <v>0</v>
      </c>
      <c r="Z890" s="9">
        <v>0</v>
      </c>
      <c r="AA890" s="8"/>
      <c r="AC890" s="8"/>
      <c r="AJ890" s="9">
        <f t="shared" si="145"/>
        <v>-1</v>
      </c>
      <c r="AK890" s="7">
        <v>3.3</v>
      </c>
      <c r="AO890" s="8"/>
      <c r="AQ890" s="31"/>
      <c r="AT890" s="31"/>
      <c r="AU890" s="21">
        <v>1970</v>
      </c>
      <c r="AV890" s="23">
        <f t="shared" si="148"/>
        <v>3.2944662261615929</v>
      </c>
      <c r="BB890" s="18"/>
      <c r="BD890" s="54"/>
      <c r="BF890" s="18"/>
      <c r="BH890" s="18"/>
      <c r="BJ890" s="18"/>
      <c r="BK890" s="18" t="s">
        <v>45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0</v>
      </c>
      <c r="BR890" s="18">
        <v>0</v>
      </c>
      <c r="BS890">
        <v>0</v>
      </c>
      <c r="BT890">
        <v>1</v>
      </c>
      <c r="BU890" s="18">
        <v>0</v>
      </c>
      <c r="BV890" t="s">
        <v>397</v>
      </c>
      <c r="BW890" t="s">
        <v>397</v>
      </c>
      <c r="CB890" s="18"/>
      <c r="CD890" s="18"/>
      <c r="CE890" s="18"/>
      <c r="CH890" s="18"/>
      <c r="CJ890" s="18"/>
      <c r="CU890" s="18"/>
      <c r="CV890" t="s">
        <v>397</v>
      </c>
      <c r="CW890" t="s">
        <v>397</v>
      </c>
      <c r="CX890" t="s">
        <v>397</v>
      </c>
      <c r="CY890" s="25" t="s">
        <v>397</v>
      </c>
    </row>
    <row r="891" spans="1:103" x14ac:dyDescent="0.25">
      <c r="A891">
        <v>893</v>
      </c>
      <c r="B891">
        <v>123</v>
      </c>
      <c r="C891" s="25" t="s">
        <v>46</v>
      </c>
      <c r="D891" s="12">
        <v>5.2</v>
      </c>
      <c r="E891" s="14"/>
      <c r="F891" s="7" t="str">
        <f t="shared" si="139"/>
        <v>X</v>
      </c>
      <c r="G891" s="7">
        <f t="shared" si="140"/>
        <v>5.2</v>
      </c>
      <c r="H891" s="16">
        <f t="shared" si="141"/>
        <v>5.2</v>
      </c>
      <c r="I891" s="11" t="str">
        <f t="shared" si="142"/>
        <v>X</v>
      </c>
      <c r="J891" s="39" t="str">
        <f t="shared" si="143"/>
        <v>X</v>
      </c>
      <c r="K891" s="39" t="str">
        <f t="shared" si="146"/>
        <v>X</v>
      </c>
      <c r="L891" s="39" t="str">
        <f t="shared" si="147"/>
        <v>X</v>
      </c>
      <c r="M891" s="39" t="str">
        <f t="shared" si="144"/>
        <v>X</v>
      </c>
      <c r="N891" s="42">
        <v>1</v>
      </c>
      <c r="O891" s="8">
        <v>0</v>
      </c>
      <c r="P891" s="9">
        <v>0</v>
      </c>
      <c r="Q891" s="9">
        <v>0</v>
      </c>
      <c r="R891" s="8">
        <v>0</v>
      </c>
      <c r="S891" s="9">
        <v>0</v>
      </c>
      <c r="T891" s="9">
        <v>0</v>
      </c>
      <c r="U891" s="8">
        <v>0</v>
      </c>
      <c r="V891" s="9">
        <v>0</v>
      </c>
      <c r="W891" s="9">
        <v>0</v>
      </c>
      <c r="X891" s="9">
        <v>0</v>
      </c>
      <c r="Y891" s="8">
        <v>0</v>
      </c>
      <c r="Z891" s="9">
        <v>0</v>
      </c>
      <c r="AA891" s="8"/>
      <c r="AC891" s="8"/>
      <c r="AJ891" s="9">
        <f t="shared" si="145"/>
        <v>-1</v>
      </c>
      <c r="AK891" s="7">
        <v>9.1</v>
      </c>
      <c r="AO891" s="8"/>
      <c r="AQ891" s="31"/>
      <c r="AT891" s="31"/>
      <c r="AU891" s="21">
        <v>1971</v>
      </c>
      <c r="AV891" s="23">
        <f t="shared" si="148"/>
        <v>3.2946866242794433</v>
      </c>
      <c r="BB891" s="18"/>
      <c r="BD891" s="54"/>
      <c r="BF891" s="18"/>
      <c r="BH891" s="18"/>
      <c r="BJ891" s="18"/>
      <c r="BK891" s="18" t="s">
        <v>59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 s="18">
        <v>0</v>
      </c>
      <c r="BS891">
        <v>1</v>
      </c>
      <c r="BT891">
        <v>0</v>
      </c>
      <c r="BU891" s="18">
        <v>0</v>
      </c>
      <c r="BV891" t="s">
        <v>397</v>
      </c>
      <c r="BW891" t="s">
        <v>397</v>
      </c>
      <c r="CB891" s="18"/>
      <c r="CD891" s="18"/>
      <c r="CE891" s="18"/>
      <c r="CH891" s="18"/>
      <c r="CJ891" s="18"/>
      <c r="CU891" s="18"/>
      <c r="CV891" t="s">
        <v>397</v>
      </c>
      <c r="CW891" t="s">
        <v>397</v>
      </c>
      <c r="CX891" t="s">
        <v>397</v>
      </c>
      <c r="CY891" s="25" t="s">
        <v>397</v>
      </c>
    </row>
    <row r="892" spans="1:103" x14ac:dyDescent="0.25">
      <c r="A892">
        <v>894</v>
      </c>
      <c r="B892">
        <v>123</v>
      </c>
      <c r="C892" s="25" t="s">
        <v>46</v>
      </c>
      <c r="D892" s="12">
        <v>12.5</v>
      </c>
      <c r="E892" s="14"/>
      <c r="F892" s="7" t="str">
        <f t="shared" si="139"/>
        <v>X</v>
      </c>
      <c r="G892" s="7">
        <f t="shared" si="140"/>
        <v>12.5</v>
      </c>
      <c r="H892" s="16">
        <f t="shared" si="141"/>
        <v>12.5</v>
      </c>
      <c r="I892" s="11" t="str">
        <f t="shared" si="142"/>
        <v>X</v>
      </c>
      <c r="J892" s="39" t="str">
        <f t="shared" si="143"/>
        <v>X</v>
      </c>
      <c r="K892" s="39" t="str">
        <f t="shared" si="146"/>
        <v>X</v>
      </c>
      <c r="L892" s="39" t="str">
        <f t="shared" si="147"/>
        <v>X</v>
      </c>
      <c r="M892" s="39" t="str">
        <f t="shared" si="144"/>
        <v>X</v>
      </c>
      <c r="N892" s="42">
        <v>1</v>
      </c>
      <c r="O892" s="8">
        <v>0</v>
      </c>
      <c r="P892" s="9">
        <v>0</v>
      </c>
      <c r="Q892" s="9">
        <v>0</v>
      </c>
      <c r="R892" s="8">
        <v>0</v>
      </c>
      <c r="S892" s="9">
        <v>0</v>
      </c>
      <c r="T892" s="9">
        <v>0</v>
      </c>
      <c r="U892" s="8">
        <v>0</v>
      </c>
      <c r="V892" s="9">
        <v>0</v>
      </c>
      <c r="W892" s="9">
        <v>0</v>
      </c>
      <c r="X892" s="9">
        <v>0</v>
      </c>
      <c r="Y892" s="8">
        <v>0</v>
      </c>
      <c r="Z892" s="9">
        <v>0</v>
      </c>
      <c r="AA892" s="8"/>
      <c r="AC892" s="8"/>
      <c r="AJ892" s="9">
        <f t="shared" si="145"/>
        <v>-1</v>
      </c>
      <c r="AK892" s="7">
        <v>6.7</v>
      </c>
      <c r="AO892" s="8"/>
      <c r="AQ892" s="31"/>
      <c r="AT892" s="31"/>
      <c r="AU892" s="21">
        <v>1975</v>
      </c>
      <c r="AV892" s="23">
        <f t="shared" si="148"/>
        <v>3.2955670999624789</v>
      </c>
      <c r="BB892" s="18"/>
      <c r="BD892" s="54"/>
      <c r="BF892" s="18"/>
      <c r="BH892" s="18"/>
      <c r="BJ892" s="18"/>
      <c r="BK892" s="18" t="s">
        <v>80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 s="18">
        <v>0</v>
      </c>
      <c r="BS892">
        <v>1</v>
      </c>
      <c r="BT892">
        <v>0</v>
      </c>
      <c r="BU892" s="18">
        <v>0</v>
      </c>
      <c r="BV892" t="s">
        <v>397</v>
      </c>
      <c r="BW892" t="s">
        <v>397</v>
      </c>
      <c r="CB892" s="18"/>
      <c r="CD892" s="18"/>
      <c r="CE892" s="18"/>
      <c r="CH892" s="18"/>
      <c r="CJ892" s="18"/>
      <c r="CU892" s="18"/>
      <c r="CV892" t="s">
        <v>397</v>
      </c>
      <c r="CW892" t="s">
        <v>397</v>
      </c>
      <c r="CX892" t="s">
        <v>397</v>
      </c>
      <c r="CY892" s="25" t="s">
        <v>397</v>
      </c>
    </row>
    <row r="893" spans="1:103" x14ac:dyDescent="0.25">
      <c r="A893">
        <v>895</v>
      </c>
      <c r="B893">
        <v>123</v>
      </c>
      <c r="C893" s="25" t="s">
        <v>46</v>
      </c>
      <c r="D893" s="12">
        <v>11.6</v>
      </c>
      <c r="E893" s="14"/>
      <c r="F893" s="7" t="str">
        <f t="shared" si="139"/>
        <v>X</v>
      </c>
      <c r="G893" s="7">
        <f t="shared" si="140"/>
        <v>11.6</v>
      </c>
      <c r="H893" s="16">
        <f t="shared" si="141"/>
        <v>11.6</v>
      </c>
      <c r="I893" s="11" t="str">
        <f t="shared" si="142"/>
        <v>X</v>
      </c>
      <c r="J893" s="39" t="str">
        <f t="shared" si="143"/>
        <v>X</v>
      </c>
      <c r="K893" s="39" t="str">
        <f t="shared" si="146"/>
        <v>X</v>
      </c>
      <c r="L893" s="39" t="str">
        <f t="shared" si="147"/>
        <v>X</v>
      </c>
      <c r="M893" s="39" t="str">
        <f t="shared" si="144"/>
        <v>X</v>
      </c>
      <c r="N893" s="42">
        <v>0</v>
      </c>
      <c r="O893" s="8">
        <v>0</v>
      </c>
      <c r="P893" s="9">
        <v>0</v>
      </c>
      <c r="Q893" s="9">
        <v>0</v>
      </c>
      <c r="R893" s="8">
        <v>0</v>
      </c>
      <c r="S893" s="9">
        <v>1</v>
      </c>
      <c r="T893" s="9">
        <v>0</v>
      </c>
      <c r="U893" s="8">
        <v>0</v>
      </c>
      <c r="V893" s="9">
        <v>0</v>
      </c>
      <c r="W893" s="9">
        <v>0</v>
      </c>
      <c r="X893" s="9">
        <v>0</v>
      </c>
      <c r="Y893" s="8">
        <v>0</v>
      </c>
      <c r="Z893" s="9">
        <v>0</v>
      </c>
      <c r="AA893" s="8"/>
      <c r="AC893" s="8"/>
      <c r="AJ893" s="9">
        <f t="shared" si="145"/>
        <v>-1</v>
      </c>
      <c r="AK893" s="7">
        <v>6.7</v>
      </c>
      <c r="AO893" s="8"/>
      <c r="AQ893" s="31"/>
      <c r="AT893" s="31"/>
      <c r="AU893" s="21">
        <v>1975</v>
      </c>
      <c r="AV893" s="23">
        <f t="shared" si="148"/>
        <v>3.2955670999624789</v>
      </c>
      <c r="BB893" s="18"/>
      <c r="BD893" s="54"/>
      <c r="BF893" s="18"/>
      <c r="BH893" s="18"/>
      <c r="BJ893" s="18"/>
      <c r="BK893" s="18" t="s">
        <v>80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 s="18">
        <v>0</v>
      </c>
      <c r="BS893">
        <v>1</v>
      </c>
      <c r="BT893">
        <v>0</v>
      </c>
      <c r="BU893" s="18">
        <v>0</v>
      </c>
      <c r="BV893" t="s">
        <v>397</v>
      </c>
      <c r="BW893" t="s">
        <v>397</v>
      </c>
      <c r="CB893" s="18"/>
      <c r="CD893" s="18"/>
      <c r="CE893" s="18"/>
      <c r="CH893" s="18"/>
      <c r="CJ893" s="18"/>
      <c r="CU893" s="18"/>
      <c r="CV893" t="s">
        <v>397</v>
      </c>
      <c r="CW893" t="s">
        <v>397</v>
      </c>
      <c r="CX893" t="s">
        <v>397</v>
      </c>
      <c r="CY893" s="25" t="s">
        <v>397</v>
      </c>
    </row>
    <row r="894" spans="1:103" x14ac:dyDescent="0.25">
      <c r="A894">
        <v>896</v>
      </c>
      <c r="B894">
        <v>123</v>
      </c>
      <c r="C894" s="25" t="s">
        <v>46</v>
      </c>
      <c r="D894" s="12">
        <v>8.6</v>
      </c>
      <c r="E894" s="14"/>
      <c r="F894" s="7" t="str">
        <f t="shared" si="139"/>
        <v>X</v>
      </c>
      <c r="G894" s="7">
        <f t="shared" si="140"/>
        <v>8.6</v>
      </c>
      <c r="H894" s="16">
        <f t="shared" si="141"/>
        <v>8.6</v>
      </c>
      <c r="I894" s="11" t="str">
        <f t="shared" si="142"/>
        <v>X</v>
      </c>
      <c r="J894" s="39" t="str">
        <f t="shared" si="143"/>
        <v>X</v>
      </c>
      <c r="K894" s="39" t="str">
        <f t="shared" si="146"/>
        <v>X</v>
      </c>
      <c r="L894" s="39" t="str">
        <f t="shared" si="147"/>
        <v>X</v>
      </c>
      <c r="M894" s="39" t="str">
        <f t="shared" si="144"/>
        <v>X</v>
      </c>
      <c r="N894" s="42">
        <v>0</v>
      </c>
      <c r="O894" s="8">
        <v>0</v>
      </c>
      <c r="P894" s="9">
        <v>0</v>
      </c>
      <c r="Q894" s="9">
        <v>0</v>
      </c>
      <c r="R894" s="8">
        <v>0</v>
      </c>
      <c r="S894" s="9">
        <v>0</v>
      </c>
      <c r="T894" s="9">
        <v>1</v>
      </c>
      <c r="U894" s="8">
        <v>0</v>
      </c>
      <c r="V894" s="9">
        <v>0</v>
      </c>
      <c r="W894" s="9">
        <v>0</v>
      </c>
      <c r="X894" s="9">
        <v>0</v>
      </c>
      <c r="Y894" s="8">
        <v>0</v>
      </c>
      <c r="Z894" s="9">
        <v>0</v>
      </c>
      <c r="AA894" s="8"/>
      <c r="AC894" s="8"/>
      <c r="AJ894" s="9">
        <f t="shared" si="145"/>
        <v>-1</v>
      </c>
      <c r="AK894" s="7">
        <v>6.7</v>
      </c>
      <c r="AO894" s="8"/>
      <c r="AQ894" s="31"/>
      <c r="AT894" s="31"/>
      <c r="AU894" s="21">
        <v>1975</v>
      </c>
      <c r="AV894" s="23">
        <f t="shared" si="148"/>
        <v>3.2955670999624789</v>
      </c>
      <c r="BB894" s="18"/>
      <c r="BD894" s="54"/>
      <c r="BF894" s="18"/>
      <c r="BH894" s="18"/>
      <c r="BJ894" s="18"/>
      <c r="BK894" s="18" t="s">
        <v>80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 s="18">
        <v>0</v>
      </c>
      <c r="BS894">
        <v>1</v>
      </c>
      <c r="BT894">
        <v>0</v>
      </c>
      <c r="BU894" s="18">
        <v>0</v>
      </c>
      <c r="BV894" t="s">
        <v>397</v>
      </c>
      <c r="BW894" t="s">
        <v>397</v>
      </c>
      <c r="CB894" s="18"/>
      <c r="CD894" s="18"/>
      <c r="CE894" s="18"/>
      <c r="CH894" s="18"/>
      <c r="CJ894" s="18"/>
      <c r="CU894" s="18"/>
      <c r="CV894" t="s">
        <v>397</v>
      </c>
      <c r="CW894" t="s">
        <v>397</v>
      </c>
      <c r="CX894" t="s">
        <v>397</v>
      </c>
      <c r="CY894" s="25" t="s">
        <v>397</v>
      </c>
    </row>
    <row r="895" spans="1:103" x14ac:dyDescent="0.25">
      <c r="A895">
        <v>897</v>
      </c>
      <c r="B895">
        <v>123</v>
      </c>
      <c r="C895" s="25" t="s">
        <v>46</v>
      </c>
      <c r="D895" s="12">
        <v>10.9</v>
      </c>
      <c r="E895" s="14"/>
      <c r="F895" s="7" t="str">
        <f t="shared" si="139"/>
        <v>X</v>
      </c>
      <c r="G895" s="7">
        <f t="shared" si="140"/>
        <v>10.9</v>
      </c>
      <c r="H895" s="16">
        <f t="shared" si="141"/>
        <v>10.9</v>
      </c>
      <c r="I895" s="11" t="str">
        <f t="shared" si="142"/>
        <v>X</v>
      </c>
      <c r="J895" s="39" t="str">
        <f t="shared" si="143"/>
        <v>X</v>
      </c>
      <c r="K895" s="39" t="str">
        <f t="shared" si="146"/>
        <v>X</v>
      </c>
      <c r="L895" s="39" t="str">
        <f t="shared" si="147"/>
        <v>X</v>
      </c>
      <c r="M895" s="39" t="str">
        <f t="shared" si="144"/>
        <v>X</v>
      </c>
      <c r="N895" s="42">
        <v>1</v>
      </c>
      <c r="O895" s="8">
        <v>0</v>
      </c>
      <c r="P895" s="9">
        <v>0</v>
      </c>
      <c r="Q895" s="9">
        <v>0</v>
      </c>
      <c r="R895" s="8">
        <v>0</v>
      </c>
      <c r="S895" s="9">
        <v>0</v>
      </c>
      <c r="T895" s="9">
        <v>0</v>
      </c>
      <c r="U895" s="8">
        <v>0</v>
      </c>
      <c r="V895" s="9">
        <v>0</v>
      </c>
      <c r="W895" s="9">
        <v>0</v>
      </c>
      <c r="X895" s="9">
        <v>0</v>
      </c>
      <c r="Y895" s="8">
        <v>0</v>
      </c>
      <c r="Z895" s="9">
        <v>0</v>
      </c>
      <c r="AA895" s="8"/>
      <c r="AC895" s="8"/>
      <c r="AJ895" s="9">
        <f t="shared" si="145"/>
        <v>-1</v>
      </c>
      <c r="AK895" s="7">
        <v>4.5999999999999996</v>
      </c>
      <c r="AO895" s="8"/>
      <c r="AQ895" s="31"/>
      <c r="AT895" s="31"/>
      <c r="AU895" s="21">
        <v>1964</v>
      </c>
      <c r="AV895" s="23">
        <f t="shared" si="148"/>
        <v>3.2931414834509307</v>
      </c>
      <c r="BB895" s="18"/>
      <c r="BD895" s="54"/>
      <c r="BF895" s="18"/>
      <c r="BH895" s="18"/>
      <c r="BJ895" s="18"/>
      <c r="BK895" s="18" t="s">
        <v>107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 s="18">
        <v>0</v>
      </c>
      <c r="BS895">
        <v>1</v>
      </c>
      <c r="BT895">
        <v>0</v>
      </c>
      <c r="BU895" s="18">
        <v>0</v>
      </c>
      <c r="BV895" t="s">
        <v>397</v>
      </c>
      <c r="BW895" t="s">
        <v>397</v>
      </c>
      <c r="CB895" s="18"/>
      <c r="CD895" s="18"/>
      <c r="CE895" s="18"/>
      <c r="CH895" s="18"/>
      <c r="CJ895" s="18"/>
      <c r="CU895" s="18"/>
      <c r="CV895" t="s">
        <v>397</v>
      </c>
      <c r="CW895" t="s">
        <v>397</v>
      </c>
      <c r="CX895" t="s">
        <v>397</v>
      </c>
      <c r="CY895" s="25" t="s">
        <v>397</v>
      </c>
    </row>
    <row r="896" spans="1:103" x14ac:dyDescent="0.25">
      <c r="A896">
        <v>898</v>
      </c>
      <c r="B896">
        <v>123</v>
      </c>
      <c r="C896" s="25" t="s">
        <v>46</v>
      </c>
      <c r="D896" s="12">
        <v>7.3</v>
      </c>
      <c r="E896" s="14"/>
      <c r="F896" s="7" t="str">
        <f t="shared" si="139"/>
        <v>X</v>
      </c>
      <c r="G896" s="7">
        <f t="shared" si="140"/>
        <v>7.3</v>
      </c>
      <c r="H896" s="16">
        <f t="shared" si="141"/>
        <v>7.3</v>
      </c>
      <c r="I896" s="11" t="str">
        <f t="shared" si="142"/>
        <v>X</v>
      </c>
      <c r="J896" s="39" t="str">
        <f t="shared" si="143"/>
        <v>X</v>
      </c>
      <c r="K896" s="39" t="str">
        <f t="shared" si="146"/>
        <v>X</v>
      </c>
      <c r="L896" s="39" t="str">
        <f t="shared" si="147"/>
        <v>X</v>
      </c>
      <c r="M896" s="39" t="str">
        <f t="shared" si="144"/>
        <v>X</v>
      </c>
      <c r="N896" s="42">
        <v>1</v>
      </c>
      <c r="O896" s="8">
        <v>0</v>
      </c>
      <c r="P896" s="9">
        <v>0</v>
      </c>
      <c r="Q896" s="9">
        <v>0</v>
      </c>
      <c r="R896" s="8">
        <v>0</v>
      </c>
      <c r="S896" s="9">
        <v>0</v>
      </c>
      <c r="T896" s="9">
        <v>0</v>
      </c>
      <c r="U896" s="8">
        <v>0</v>
      </c>
      <c r="V896" s="9">
        <v>0</v>
      </c>
      <c r="W896" s="9">
        <v>0</v>
      </c>
      <c r="X896" s="9">
        <v>0</v>
      </c>
      <c r="Y896" s="8">
        <v>0</v>
      </c>
      <c r="Z896" s="9">
        <v>0</v>
      </c>
      <c r="AA896" s="8"/>
      <c r="AC896" s="8"/>
      <c r="AJ896" s="9">
        <f t="shared" si="145"/>
        <v>-1</v>
      </c>
      <c r="AK896" s="7">
        <v>7.8</v>
      </c>
      <c r="AO896" s="8"/>
      <c r="AQ896" s="31"/>
      <c r="AT896" s="31"/>
      <c r="AU896" s="21">
        <v>1970</v>
      </c>
      <c r="AV896" s="23">
        <f t="shared" si="148"/>
        <v>3.2944662261615929</v>
      </c>
      <c r="BB896" s="18"/>
      <c r="BD896" s="54"/>
      <c r="BF896" s="18"/>
      <c r="BH896" s="18"/>
      <c r="BJ896" s="18"/>
      <c r="BK896" s="18" t="s">
        <v>160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 s="18">
        <v>0</v>
      </c>
      <c r="BS896">
        <v>1</v>
      </c>
      <c r="BT896">
        <v>0</v>
      </c>
      <c r="BU896" s="18">
        <v>0</v>
      </c>
      <c r="BV896" t="s">
        <v>397</v>
      </c>
      <c r="BW896" t="s">
        <v>397</v>
      </c>
      <c r="CB896" s="18"/>
      <c r="CD896" s="18"/>
      <c r="CE896" s="18"/>
      <c r="CH896" s="18"/>
      <c r="CJ896" s="18"/>
      <c r="CU896" s="18"/>
      <c r="CV896" t="s">
        <v>397</v>
      </c>
      <c r="CW896" t="s">
        <v>397</v>
      </c>
      <c r="CX896" t="s">
        <v>397</v>
      </c>
      <c r="CY896" s="25" t="s">
        <v>397</v>
      </c>
    </row>
    <row r="897" spans="1:103" x14ac:dyDescent="0.25">
      <c r="A897">
        <v>899</v>
      </c>
      <c r="B897">
        <v>123</v>
      </c>
      <c r="C897" s="25" t="s">
        <v>46</v>
      </c>
      <c r="D897" s="12">
        <v>8.1999999999999993</v>
      </c>
      <c r="E897" s="14"/>
      <c r="F897" s="7" t="str">
        <f t="shared" si="139"/>
        <v>X</v>
      </c>
      <c r="G897" s="7">
        <f t="shared" si="140"/>
        <v>8.1999999999999993</v>
      </c>
      <c r="H897" s="16">
        <f t="shared" si="141"/>
        <v>8.1999999999999993</v>
      </c>
      <c r="I897" s="11" t="str">
        <f t="shared" si="142"/>
        <v>X</v>
      </c>
      <c r="J897" s="39" t="str">
        <f t="shared" si="143"/>
        <v>X</v>
      </c>
      <c r="K897" s="39" t="str">
        <f t="shared" si="146"/>
        <v>X</v>
      </c>
      <c r="L897" s="39" t="str">
        <f t="shared" si="147"/>
        <v>X</v>
      </c>
      <c r="M897" s="39" t="str">
        <f t="shared" si="144"/>
        <v>X</v>
      </c>
      <c r="N897" s="42">
        <v>1</v>
      </c>
      <c r="O897" s="8">
        <v>0</v>
      </c>
      <c r="P897" s="9">
        <v>0</v>
      </c>
      <c r="Q897" s="9">
        <v>0</v>
      </c>
      <c r="R897" s="8">
        <v>0</v>
      </c>
      <c r="S897" s="9">
        <v>0</v>
      </c>
      <c r="T897" s="9">
        <v>0</v>
      </c>
      <c r="U897" s="8">
        <v>0</v>
      </c>
      <c r="V897" s="9">
        <v>0</v>
      </c>
      <c r="W897" s="9">
        <v>0</v>
      </c>
      <c r="X897" s="9">
        <v>0</v>
      </c>
      <c r="Y897" s="8">
        <v>0</v>
      </c>
      <c r="Z897" s="9">
        <v>0</v>
      </c>
      <c r="AA897" s="8"/>
      <c r="AC897" s="8"/>
      <c r="AJ897" s="9">
        <f t="shared" si="145"/>
        <v>-1</v>
      </c>
      <c r="AK897" s="7">
        <v>11.4</v>
      </c>
      <c r="AO897" s="8"/>
      <c r="AQ897" s="31"/>
      <c r="AT897" s="31"/>
      <c r="AU897" s="21">
        <v>1973</v>
      </c>
      <c r="AV897" s="23">
        <f t="shared" si="148"/>
        <v>3.295127085252191</v>
      </c>
      <c r="BB897" s="18"/>
      <c r="BD897" s="54"/>
      <c r="BF897" s="18"/>
      <c r="BH897" s="18"/>
      <c r="BJ897" s="18"/>
      <c r="BK897" s="18" t="s">
        <v>294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 s="18">
        <v>0</v>
      </c>
      <c r="BS897">
        <v>1</v>
      </c>
      <c r="BT897">
        <v>0</v>
      </c>
      <c r="BU897" s="18">
        <v>0</v>
      </c>
      <c r="BV897" t="s">
        <v>397</v>
      </c>
      <c r="BW897" t="s">
        <v>397</v>
      </c>
      <c r="CB897" s="18"/>
      <c r="CD897" s="18"/>
      <c r="CE897" s="18"/>
      <c r="CH897" s="18"/>
      <c r="CJ897" s="18"/>
      <c r="CU897" s="18"/>
      <c r="CV897" t="s">
        <v>397</v>
      </c>
      <c r="CW897" t="s">
        <v>397</v>
      </c>
      <c r="CX897" t="s">
        <v>397</v>
      </c>
      <c r="CY897" s="25" t="s">
        <v>397</v>
      </c>
    </row>
    <row r="898" spans="1:103" x14ac:dyDescent="0.25">
      <c r="A898">
        <v>900</v>
      </c>
      <c r="B898">
        <v>124</v>
      </c>
      <c r="C898" s="25" t="s">
        <v>133</v>
      </c>
      <c r="D898" s="12">
        <v>9.1999999999999993</v>
      </c>
      <c r="E898" s="14"/>
      <c r="F898" s="7" t="str">
        <f t="shared" si="139"/>
        <v>X</v>
      </c>
      <c r="G898" s="7">
        <f t="shared" si="140"/>
        <v>9.1999999999999993</v>
      </c>
      <c r="H898" s="16">
        <f t="shared" si="141"/>
        <v>9.1999999999999993</v>
      </c>
      <c r="I898" s="11" t="str">
        <f t="shared" si="142"/>
        <v>X</v>
      </c>
      <c r="J898" s="39" t="str">
        <f t="shared" si="143"/>
        <v>X</v>
      </c>
      <c r="K898" s="39" t="str">
        <f t="shared" si="146"/>
        <v>X</v>
      </c>
      <c r="L898" s="39" t="str">
        <f t="shared" si="147"/>
        <v>X</v>
      </c>
      <c r="M898" s="39" t="str">
        <f t="shared" si="144"/>
        <v>X</v>
      </c>
      <c r="N898" s="42">
        <v>1</v>
      </c>
      <c r="O898" s="8">
        <v>0</v>
      </c>
      <c r="P898" s="9">
        <v>0</v>
      </c>
      <c r="Q898" s="9">
        <v>0</v>
      </c>
      <c r="R898" s="8">
        <v>0</v>
      </c>
      <c r="S898" s="9">
        <v>0</v>
      </c>
      <c r="T898" s="9">
        <v>0</v>
      </c>
      <c r="U898" s="8">
        <v>0</v>
      </c>
      <c r="V898" s="9">
        <v>0</v>
      </c>
      <c r="W898" s="9">
        <v>0</v>
      </c>
      <c r="X898" s="9">
        <v>0</v>
      </c>
      <c r="Y898" s="8">
        <v>0</v>
      </c>
      <c r="Z898" s="9">
        <v>0</v>
      </c>
      <c r="AA898" s="8"/>
      <c r="AC898" s="8"/>
      <c r="AJ898" s="9">
        <f t="shared" si="145"/>
        <v>-1</v>
      </c>
      <c r="AK898" s="7">
        <v>7.4</v>
      </c>
      <c r="AO898" s="8"/>
      <c r="AQ898" s="31"/>
      <c r="AT898" s="31"/>
      <c r="AU898" s="21">
        <v>1960</v>
      </c>
      <c r="AV898" s="23">
        <f t="shared" si="148"/>
        <v>3.2922560713564759</v>
      </c>
      <c r="BB898" s="18"/>
      <c r="BD898" s="54"/>
      <c r="BF898" s="18"/>
      <c r="BH898" s="18"/>
      <c r="BJ898" s="18"/>
      <c r="BK898" s="18" t="s">
        <v>132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 s="18">
        <v>0</v>
      </c>
      <c r="BS898">
        <v>1</v>
      </c>
      <c r="BT898">
        <v>0</v>
      </c>
      <c r="BU898" s="18">
        <v>0</v>
      </c>
      <c r="BV898" t="s">
        <v>397</v>
      </c>
      <c r="BW898" t="s">
        <v>397</v>
      </c>
      <c r="CB898" s="18"/>
      <c r="CD898" s="18"/>
      <c r="CE898" s="18"/>
      <c r="CH898" s="18"/>
      <c r="CJ898" s="18"/>
      <c r="CU898" s="18"/>
      <c r="CV898" t="s">
        <v>397</v>
      </c>
      <c r="CW898" t="s">
        <v>397</v>
      </c>
      <c r="CX898" t="s">
        <v>397</v>
      </c>
      <c r="CY898" s="25" t="s">
        <v>397</v>
      </c>
    </row>
    <row r="899" spans="1:103" x14ac:dyDescent="0.25">
      <c r="A899">
        <v>901</v>
      </c>
      <c r="B899">
        <v>125</v>
      </c>
      <c r="C899" s="25" t="s">
        <v>12</v>
      </c>
      <c r="D899" s="12">
        <v>10.7</v>
      </c>
      <c r="E899" s="14"/>
      <c r="F899" s="7" t="str">
        <f t="shared" si="139"/>
        <v>X</v>
      </c>
      <c r="G899" s="7">
        <f t="shared" si="140"/>
        <v>10.7</v>
      </c>
      <c r="H899" s="16">
        <f t="shared" si="141"/>
        <v>10.7</v>
      </c>
      <c r="I899" s="11" t="str">
        <f t="shared" si="142"/>
        <v>X</v>
      </c>
      <c r="J899" s="39" t="str">
        <f t="shared" si="143"/>
        <v>X</v>
      </c>
      <c r="K899" s="39" t="str">
        <f t="shared" si="146"/>
        <v>X</v>
      </c>
      <c r="L899" s="39" t="str">
        <f t="shared" si="147"/>
        <v>X</v>
      </c>
      <c r="M899" s="39" t="str">
        <f t="shared" si="144"/>
        <v>X</v>
      </c>
      <c r="N899" s="42">
        <v>1</v>
      </c>
      <c r="O899" s="8">
        <v>0</v>
      </c>
      <c r="P899" s="9">
        <v>0</v>
      </c>
      <c r="Q899" s="9">
        <v>0</v>
      </c>
      <c r="R899" s="8">
        <v>0</v>
      </c>
      <c r="S899" s="9">
        <v>0</v>
      </c>
      <c r="T899" s="9">
        <v>0</v>
      </c>
      <c r="U899" s="8">
        <v>0</v>
      </c>
      <c r="V899" s="9">
        <v>0</v>
      </c>
      <c r="W899" s="9">
        <v>0</v>
      </c>
      <c r="X899" s="9">
        <v>0</v>
      </c>
      <c r="Y899" s="8">
        <v>0</v>
      </c>
      <c r="Z899" s="9">
        <v>0</v>
      </c>
      <c r="AA899" s="8"/>
      <c r="AC899" s="8"/>
      <c r="AJ899" s="9">
        <f t="shared" si="145"/>
        <v>-1</v>
      </c>
      <c r="AK899" s="7">
        <v>10.6</v>
      </c>
      <c r="AO899" s="8"/>
      <c r="AQ899" s="31"/>
      <c r="AT899" s="31"/>
      <c r="AU899" s="21">
        <v>1959</v>
      </c>
      <c r="AV899" s="23">
        <f t="shared" si="148"/>
        <v>3.2920344359947364</v>
      </c>
      <c r="BB899" s="18"/>
      <c r="BD899" s="54"/>
      <c r="BF899" s="18"/>
      <c r="BH899" s="18"/>
      <c r="BJ899" s="18"/>
      <c r="BK899" s="18" t="s">
        <v>294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 s="18">
        <v>0</v>
      </c>
      <c r="BS899">
        <v>1</v>
      </c>
      <c r="BT899">
        <v>0</v>
      </c>
      <c r="BU899" s="18">
        <v>0</v>
      </c>
      <c r="BV899" t="s">
        <v>397</v>
      </c>
      <c r="BW899" t="s">
        <v>397</v>
      </c>
      <c r="CB899" s="18"/>
      <c r="CD899" s="18"/>
      <c r="CE899" s="18"/>
      <c r="CH899" s="18"/>
      <c r="CJ899" s="18"/>
      <c r="CU899" s="18"/>
      <c r="CV899" t="s">
        <v>397</v>
      </c>
      <c r="CW899" t="s">
        <v>397</v>
      </c>
      <c r="CX899" t="s">
        <v>397</v>
      </c>
      <c r="CY899" s="25" t="s">
        <v>397</v>
      </c>
    </row>
    <row r="900" spans="1:103" x14ac:dyDescent="0.25">
      <c r="A900">
        <v>902</v>
      </c>
      <c r="B900">
        <v>125</v>
      </c>
      <c r="C900" s="25" t="s">
        <v>12</v>
      </c>
      <c r="D900" s="12">
        <v>7.8</v>
      </c>
      <c r="E900" s="14"/>
      <c r="F900" s="7" t="str">
        <f t="shared" si="139"/>
        <v>X</v>
      </c>
      <c r="G900" s="7">
        <f t="shared" si="140"/>
        <v>7.8</v>
      </c>
      <c r="H900" s="16">
        <f t="shared" si="141"/>
        <v>7.8</v>
      </c>
      <c r="I900" s="11" t="str">
        <f t="shared" si="142"/>
        <v>X</v>
      </c>
      <c r="J900" s="39" t="str">
        <f t="shared" si="143"/>
        <v>X</v>
      </c>
      <c r="K900" s="39" t="str">
        <f t="shared" si="146"/>
        <v>X</v>
      </c>
      <c r="L900" s="39" t="str">
        <f t="shared" si="147"/>
        <v>X</v>
      </c>
      <c r="M900" s="39" t="str">
        <f t="shared" si="144"/>
        <v>X</v>
      </c>
      <c r="N900" s="42">
        <v>1</v>
      </c>
      <c r="O900" s="8">
        <v>0</v>
      </c>
      <c r="P900" s="9">
        <v>0</v>
      </c>
      <c r="Q900" s="9">
        <v>0</v>
      </c>
      <c r="R900" s="8">
        <v>0</v>
      </c>
      <c r="S900" s="9">
        <v>0</v>
      </c>
      <c r="T900" s="9">
        <v>0</v>
      </c>
      <c r="U900" s="8">
        <v>0</v>
      </c>
      <c r="V900" s="9">
        <v>0</v>
      </c>
      <c r="W900" s="9">
        <v>0</v>
      </c>
      <c r="X900" s="9">
        <v>0</v>
      </c>
      <c r="Y900" s="8">
        <v>0</v>
      </c>
      <c r="Z900" s="9">
        <v>0</v>
      </c>
      <c r="AA900" s="8"/>
      <c r="AC900" s="8"/>
      <c r="AJ900" s="9">
        <f t="shared" si="145"/>
        <v>-1</v>
      </c>
      <c r="AK900" s="7">
        <v>12.1</v>
      </c>
      <c r="AO900" s="8"/>
      <c r="AQ900" s="31"/>
      <c r="AT900" s="31"/>
      <c r="AU900" s="21">
        <v>1969</v>
      </c>
      <c r="AV900" s="23">
        <f t="shared" si="148"/>
        <v>3.2942457161381182</v>
      </c>
      <c r="BB900" s="18"/>
      <c r="BD900" s="54"/>
      <c r="BF900" s="18"/>
      <c r="BH900" s="18"/>
      <c r="BJ900" s="18"/>
      <c r="BK900" s="18" t="s">
        <v>294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 s="18">
        <v>0</v>
      </c>
      <c r="BS900">
        <v>1</v>
      </c>
      <c r="BT900">
        <v>0</v>
      </c>
      <c r="BU900" s="18">
        <v>0</v>
      </c>
      <c r="BV900" t="s">
        <v>397</v>
      </c>
      <c r="BW900" t="s">
        <v>397</v>
      </c>
      <c r="CB900" s="18"/>
      <c r="CD900" s="18"/>
      <c r="CE900" s="18"/>
      <c r="CH900" s="18"/>
      <c r="CJ900" s="18"/>
      <c r="CU900" s="18"/>
      <c r="CV900" t="s">
        <v>397</v>
      </c>
      <c r="CW900" t="s">
        <v>397</v>
      </c>
      <c r="CX900" t="s">
        <v>397</v>
      </c>
      <c r="CY900" s="25" t="s">
        <v>397</v>
      </c>
    </row>
    <row r="901" spans="1:103" x14ac:dyDescent="0.25">
      <c r="A901">
        <v>903</v>
      </c>
      <c r="B901">
        <v>126</v>
      </c>
      <c r="C901" s="25" t="s">
        <v>140</v>
      </c>
      <c r="D901" s="12">
        <v>6.3</v>
      </c>
      <c r="E901" s="14"/>
      <c r="F901" s="7" t="str">
        <f t="shared" si="139"/>
        <v>X</v>
      </c>
      <c r="G901" s="7">
        <f t="shared" si="140"/>
        <v>6.3</v>
      </c>
      <c r="H901" s="16">
        <f t="shared" si="141"/>
        <v>6.3</v>
      </c>
      <c r="I901" s="11" t="str">
        <f t="shared" si="142"/>
        <v>X</v>
      </c>
      <c r="J901" s="39" t="str">
        <f t="shared" si="143"/>
        <v>X</v>
      </c>
      <c r="K901" s="39" t="str">
        <f t="shared" si="146"/>
        <v>X</v>
      </c>
      <c r="L901" s="39" t="str">
        <f t="shared" si="147"/>
        <v>X</v>
      </c>
      <c r="M901" s="39" t="str">
        <f t="shared" si="144"/>
        <v>X</v>
      </c>
      <c r="N901" s="42">
        <v>1</v>
      </c>
      <c r="O901" s="8">
        <v>0</v>
      </c>
      <c r="P901" s="9">
        <v>0</v>
      </c>
      <c r="Q901" s="9">
        <v>0</v>
      </c>
      <c r="R901" s="8">
        <v>0</v>
      </c>
      <c r="S901" s="9">
        <v>0</v>
      </c>
      <c r="T901" s="9">
        <v>0</v>
      </c>
      <c r="U901" s="8">
        <v>0</v>
      </c>
      <c r="V901" s="9">
        <v>0</v>
      </c>
      <c r="W901" s="9">
        <v>0</v>
      </c>
      <c r="X901" s="9">
        <v>0</v>
      </c>
      <c r="Y901" s="8">
        <v>0</v>
      </c>
      <c r="Z901" s="9">
        <v>0</v>
      </c>
      <c r="AA901" s="8"/>
      <c r="AC901" s="8"/>
      <c r="AJ901" s="9">
        <f t="shared" si="145"/>
        <v>-1</v>
      </c>
      <c r="AK901" s="7">
        <v>6.9</v>
      </c>
      <c r="AO901" s="8"/>
      <c r="AQ901" s="31"/>
      <c r="AT901" s="31"/>
      <c r="AU901" s="21">
        <v>1976</v>
      </c>
      <c r="AV901" s="23">
        <f t="shared" si="148"/>
        <v>3.2957869402516091</v>
      </c>
      <c r="BB901" s="18"/>
      <c r="BD901" s="54"/>
      <c r="BF901" s="18"/>
      <c r="BH901" s="18"/>
      <c r="BJ901" s="18"/>
      <c r="BK901" s="18" t="s">
        <v>139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 s="18">
        <v>0</v>
      </c>
      <c r="BS901">
        <v>1</v>
      </c>
      <c r="BT901">
        <v>0</v>
      </c>
      <c r="BU901" s="18">
        <v>0</v>
      </c>
      <c r="BV901" t="s">
        <v>397</v>
      </c>
      <c r="BW901" t="s">
        <v>397</v>
      </c>
      <c r="CB901" s="18"/>
      <c r="CD901" s="18"/>
      <c r="CE901" s="18"/>
      <c r="CH901" s="18"/>
      <c r="CJ901" s="18"/>
      <c r="CU901" s="18"/>
      <c r="CV901" t="s">
        <v>397</v>
      </c>
      <c r="CW901" t="s">
        <v>397</v>
      </c>
      <c r="CX901" t="s">
        <v>397</v>
      </c>
      <c r="CY901" s="25" t="s">
        <v>397</v>
      </c>
    </row>
    <row r="902" spans="1:103" x14ac:dyDescent="0.25">
      <c r="A902">
        <v>904</v>
      </c>
      <c r="B902">
        <v>126</v>
      </c>
      <c r="C902" s="25" t="s">
        <v>140</v>
      </c>
      <c r="D902" s="12">
        <v>6.7</v>
      </c>
      <c r="E902" s="14"/>
      <c r="F902" s="7" t="str">
        <f t="shared" si="139"/>
        <v>X</v>
      </c>
      <c r="G902" s="7">
        <f t="shared" si="140"/>
        <v>6.7</v>
      </c>
      <c r="H902" s="16">
        <f t="shared" si="141"/>
        <v>6.7</v>
      </c>
      <c r="I902" s="11" t="str">
        <f t="shared" si="142"/>
        <v>X</v>
      </c>
      <c r="J902" s="39" t="str">
        <f t="shared" si="143"/>
        <v>X</v>
      </c>
      <c r="K902" s="39" t="str">
        <f t="shared" si="146"/>
        <v>X</v>
      </c>
      <c r="L902" s="39" t="str">
        <f t="shared" si="147"/>
        <v>X</v>
      </c>
      <c r="M902" s="39" t="str">
        <f t="shared" si="144"/>
        <v>X</v>
      </c>
      <c r="N902" s="42">
        <v>1</v>
      </c>
      <c r="O902" s="8">
        <v>0</v>
      </c>
      <c r="P902" s="9">
        <v>0</v>
      </c>
      <c r="Q902" s="9">
        <v>0</v>
      </c>
      <c r="R902" s="8">
        <v>0</v>
      </c>
      <c r="S902" s="9">
        <v>0</v>
      </c>
      <c r="T902" s="9">
        <v>0</v>
      </c>
      <c r="U902" s="8">
        <v>0</v>
      </c>
      <c r="V902" s="9">
        <v>0</v>
      </c>
      <c r="W902" s="9">
        <v>0</v>
      </c>
      <c r="X902" s="9">
        <v>0</v>
      </c>
      <c r="Y902" s="8">
        <v>0</v>
      </c>
      <c r="Z902" s="9">
        <v>0</v>
      </c>
      <c r="AA902" s="8"/>
      <c r="AC902" s="8"/>
      <c r="AJ902" s="9">
        <f t="shared" si="145"/>
        <v>-1</v>
      </c>
      <c r="AK902" s="7">
        <v>1.6</v>
      </c>
      <c r="AO902" s="8"/>
      <c r="AQ902" s="31"/>
      <c r="AT902" s="31"/>
      <c r="AU902" s="21">
        <v>1970</v>
      </c>
      <c r="AV902" s="23">
        <f t="shared" si="148"/>
        <v>3.2944662261615929</v>
      </c>
      <c r="BB902" s="18"/>
      <c r="BD902" s="54"/>
      <c r="BF902" s="18"/>
      <c r="BH902" s="18"/>
      <c r="BJ902" s="18"/>
      <c r="BK902" s="18" t="s">
        <v>144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 s="18">
        <v>0</v>
      </c>
      <c r="BS902">
        <v>0</v>
      </c>
      <c r="BT902">
        <v>1</v>
      </c>
      <c r="BU902" s="18">
        <v>0</v>
      </c>
      <c r="BV902" t="s">
        <v>397</v>
      </c>
      <c r="BW902" t="s">
        <v>397</v>
      </c>
      <c r="CB902" s="18"/>
      <c r="CD902" s="18"/>
      <c r="CE902" s="18"/>
      <c r="CH902" s="18"/>
      <c r="CJ902" s="18"/>
      <c r="CU902" s="18"/>
      <c r="CV902" t="s">
        <v>397</v>
      </c>
      <c r="CW902" t="s">
        <v>397</v>
      </c>
      <c r="CX902" t="s">
        <v>397</v>
      </c>
      <c r="CY902" s="25" t="s">
        <v>397</v>
      </c>
    </row>
    <row r="903" spans="1:103" x14ac:dyDescent="0.25">
      <c r="A903">
        <v>905</v>
      </c>
      <c r="B903">
        <v>126</v>
      </c>
      <c r="C903" s="25" t="s">
        <v>140</v>
      </c>
      <c r="D903" s="12">
        <v>7.1</v>
      </c>
      <c r="E903" s="14"/>
      <c r="F903" s="7" t="str">
        <f t="shared" si="139"/>
        <v>X</v>
      </c>
      <c r="G903" s="7">
        <f t="shared" si="140"/>
        <v>7.1</v>
      </c>
      <c r="H903" s="16">
        <f t="shared" si="141"/>
        <v>7.1</v>
      </c>
      <c r="I903" s="11" t="str">
        <f t="shared" si="142"/>
        <v>X</v>
      </c>
      <c r="J903" s="39" t="str">
        <f t="shared" si="143"/>
        <v>X</v>
      </c>
      <c r="K903" s="39" t="str">
        <f t="shared" si="146"/>
        <v>X</v>
      </c>
      <c r="L903" s="39" t="str">
        <f t="shared" si="147"/>
        <v>X</v>
      </c>
      <c r="M903" s="39" t="str">
        <f t="shared" si="144"/>
        <v>X</v>
      </c>
      <c r="N903" s="42">
        <v>1</v>
      </c>
      <c r="O903" s="8">
        <v>0</v>
      </c>
      <c r="P903" s="9">
        <v>0</v>
      </c>
      <c r="Q903" s="9">
        <v>0</v>
      </c>
      <c r="R903" s="8">
        <v>0</v>
      </c>
      <c r="S903" s="9">
        <v>0</v>
      </c>
      <c r="T903" s="9">
        <v>0</v>
      </c>
      <c r="U903" s="8">
        <v>0</v>
      </c>
      <c r="V903" s="9">
        <v>0</v>
      </c>
      <c r="W903" s="9">
        <v>0</v>
      </c>
      <c r="X903" s="9">
        <v>0</v>
      </c>
      <c r="Y903" s="8">
        <v>0</v>
      </c>
      <c r="Z903" s="9">
        <v>0</v>
      </c>
      <c r="AA903" s="8"/>
      <c r="AC903" s="8"/>
      <c r="AJ903" s="9">
        <f t="shared" si="145"/>
        <v>-1</v>
      </c>
      <c r="AK903" s="7">
        <v>9.6999999999999993</v>
      </c>
      <c r="AO903" s="8"/>
      <c r="AQ903" s="31"/>
      <c r="AT903" s="31"/>
      <c r="AU903" s="21">
        <v>1950</v>
      </c>
      <c r="AV903" s="23">
        <f t="shared" si="148"/>
        <v>3.2900346113625178</v>
      </c>
      <c r="BB903" s="18"/>
      <c r="BD903" s="54"/>
      <c r="BF903" s="18"/>
      <c r="BH903" s="18"/>
      <c r="BJ903" s="18"/>
      <c r="BK903" s="18" t="s">
        <v>294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 s="18">
        <v>0</v>
      </c>
      <c r="BS903">
        <v>1</v>
      </c>
      <c r="BT903">
        <v>0</v>
      </c>
      <c r="BU903" s="18">
        <v>0</v>
      </c>
      <c r="BV903" t="s">
        <v>397</v>
      </c>
      <c r="BW903" t="s">
        <v>397</v>
      </c>
      <c r="CB903" s="18"/>
      <c r="CD903" s="18"/>
      <c r="CE903" s="18"/>
      <c r="CH903" s="18"/>
      <c r="CJ903" s="18"/>
      <c r="CU903" s="18"/>
      <c r="CV903" t="s">
        <v>397</v>
      </c>
      <c r="CW903" t="s">
        <v>397</v>
      </c>
      <c r="CX903" t="s">
        <v>397</v>
      </c>
      <c r="CY903" s="25" t="s">
        <v>397</v>
      </c>
    </row>
    <row r="904" spans="1:103" x14ac:dyDescent="0.25">
      <c r="A904">
        <v>906</v>
      </c>
      <c r="B904">
        <v>127</v>
      </c>
      <c r="C904" s="25" t="s">
        <v>8</v>
      </c>
      <c r="D904" s="12">
        <v>9.1999999999999993</v>
      </c>
      <c r="E904" s="14"/>
      <c r="F904" s="7" t="str">
        <f t="shared" si="139"/>
        <v>X</v>
      </c>
      <c r="G904" s="7">
        <f t="shared" si="140"/>
        <v>9.1999999999999993</v>
      </c>
      <c r="H904" s="16">
        <f t="shared" si="141"/>
        <v>9.1999999999999993</v>
      </c>
      <c r="I904" s="11" t="str">
        <f t="shared" si="142"/>
        <v>X</v>
      </c>
      <c r="J904" s="39" t="str">
        <f t="shared" si="143"/>
        <v>X</v>
      </c>
      <c r="K904" s="39" t="str">
        <f t="shared" si="146"/>
        <v>X</v>
      </c>
      <c r="L904" s="39" t="str">
        <f t="shared" si="147"/>
        <v>X</v>
      </c>
      <c r="M904" s="39" t="str">
        <f t="shared" si="144"/>
        <v>X</v>
      </c>
      <c r="N904" s="42">
        <v>1</v>
      </c>
      <c r="O904" s="8">
        <v>0</v>
      </c>
      <c r="P904" s="9">
        <v>0</v>
      </c>
      <c r="Q904" s="9">
        <v>0</v>
      </c>
      <c r="R904" s="8">
        <v>0</v>
      </c>
      <c r="S904" s="9">
        <v>0</v>
      </c>
      <c r="T904" s="9">
        <v>0</v>
      </c>
      <c r="U904" s="8">
        <v>0</v>
      </c>
      <c r="V904" s="9">
        <v>0</v>
      </c>
      <c r="W904" s="9">
        <v>0</v>
      </c>
      <c r="X904" s="9">
        <v>0</v>
      </c>
      <c r="Y904" s="8">
        <v>0</v>
      </c>
      <c r="Z904" s="9">
        <v>0</v>
      </c>
      <c r="AA904" s="8"/>
      <c r="AC904" s="8"/>
      <c r="AJ904" s="9">
        <f t="shared" si="145"/>
        <v>-1</v>
      </c>
      <c r="AK904" s="7">
        <v>8.99</v>
      </c>
      <c r="AO904" s="8"/>
      <c r="AQ904" s="31"/>
      <c r="AT904" s="31"/>
      <c r="AU904" s="21">
        <v>1985</v>
      </c>
      <c r="AV904" s="23">
        <f t="shared" si="148"/>
        <v>3.2977605110991339</v>
      </c>
      <c r="BB904" s="18"/>
      <c r="BD904" s="54"/>
      <c r="BF904" s="18"/>
      <c r="BH904" s="18"/>
      <c r="BJ904" s="18"/>
      <c r="BK904" s="18" t="s">
        <v>6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 s="18">
        <v>0</v>
      </c>
      <c r="BS904">
        <v>1</v>
      </c>
      <c r="BT904">
        <v>0</v>
      </c>
      <c r="BU904" s="18">
        <v>0</v>
      </c>
      <c r="BV904" t="s">
        <v>397</v>
      </c>
      <c r="BW904" t="s">
        <v>397</v>
      </c>
      <c r="CB904" s="18"/>
      <c r="CD904" s="18"/>
      <c r="CE904" s="18"/>
      <c r="CH904" s="18"/>
      <c r="CJ904" s="18"/>
      <c r="CU904" s="18"/>
      <c r="CV904" t="s">
        <v>397</v>
      </c>
      <c r="CW904" t="s">
        <v>397</v>
      </c>
      <c r="CX904" t="s">
        <v>397</v>
      </c>
      <c r="CY904" s="25" t="s">
        <v>397</v>
      </c>
    </row>
    <row r="905" spans="1:103" x14ac:dyDescent="0.25">
      <c r="A905">
        <v>907</v>
      </c>
      <c r="B905">
        <v>127</v>
      </c>
      <c r="C905" s="25" t="s">
        <v>8</v>
      </c>
      <c r="D905" s="12">
        <v>10.3</v>
      </c>
      <c r="E905" s="14"/>
      <c r="F905" s="7" t="str">
        <f t="shared" si="139"/>
        <v>X</v>
      </c>
      <c r="G905" s="7">
        <f t="shared" si="140"/>
        <v>10.3</v>
      </c>
      <c r="H905" s="16">
        <f t="shared" si="141"/>
        <v>10.3</v>
      </c>
      <c r="I905" s="11" t="str">
        <f t="shared" si="142"/>
        <v>X</v>
      </c>
      <c r="J905" s="39" t="str">
        <f t="shared" si="143"/>
        <v>X</v>
      </c>
      <c r="K905" s="39" t="str">
        <f t="shared" si="146"/>
        <v>X</v>
      </c>
      <c r="L905" s="39" t="str">
        <f t="shared" si="147"/>
        <v>X</v>
      </c>
      <c r="M905" s="39" t="str">
        <f t="shared" si="144"/>
        <v>X</v>
      </c>
      <c r="N905" s="42">
        <v>1</v>
      </c>
      <c r="O905" s="8">
        <v>0</v>
      </c>
      <c r="P905" s="9">
        <v>0</v>
      </c>
      <c r="Q905" s="9">
        <v>0</v>
      </c>
      <c r="R905" s="8">
        <v>0</v>
      </c>
      <c r="S905" s="9">
        <v>0</v>
      </c>
      <c r="T905" s="9">
        <v>0</v>
      </c>
      <c r="U905" s="8">
        <v>0</v>
      </c>
      <c r="V905" s="9">
        <v>0</v>
      </c>
      <c r="W905" s="9">
        <v>0</v>
      </c>
      <c r="X905" s="9">
        <v>0</v>
      </c>
      <c r="Y905" s="8">
        <v>0</v>
      </c>
      <c r="Z905" s="9">
        <v>0</v>
      </c>
      <c r="AA905" s="8"/>
      <c r="AC905" s="8"/>
      <c r="AJ905" s="9">
        <f t="shared" si="145"/>
        <v>-1</v>
      </c>
      <c r="AK905" s="7">
        <v>9.1</v>
      </c>
      <c r="AO905" s="8"/>
      <c r="AQ905" s="31"/>
      <c r="AT905" s="31"/>
      <c r="AU905" s="21">
        <v>1989</v>
      </c>
      <c r="AV905" s="23">
        <f t="shared" si="148"/>
        <v>3.2986347831244354</v>
      </c>
      <c r="BB905" s="18"/>
      <c r="BD905" s="54"/>
      <c r="BF905" s="18"/>
      <c r="BH905" s="18"/>
      <c r="BJ905" s="18"/>
      <c r="BK905" s="18" t="s">
        <v>6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 s="18">
        <v>0</v>
      </c>
      <c r="BS905">
        <v>1</v>
      </c>
      <c r="BT905">
        <v>0</v>
      </c>
      <c r="BU905" s="18">
        <v>0</v>
      </c>
      <c r="BV905" t="s">
        <v>397</v>
      </c>
      <c r="BW905" t="s">
        <v>397</v>
      </c>
      <c r="CB905" s="18"/>
      <c r="CD905" s="18"/>
      <c r="CE905" s="18"/>
      <c r="CH905" s="18"/>
      <c r="CJ905" s="18"/>
      <c r="CU905" s="18"/>
      <c r="CV905" t="s">
        <v>397</v>
      </c>
      <c r="CW905" t="s">
        <v>397</v>
      </c>
      <c r="CX905" t="s">
        <v>397</v>
      </c>
      <c r="CY905" s="25" t="s">
        <v>397</v>
      </c>
    </row>
    <row r="906" spans="1:103" x14ac:dyDescent="0.25">
      <c r="A906">
        <v>908</v>
      </c>
      <c r="B906">
        <v>127</v>
      </c>
      <c r="C906" s="25" t="s">
        <v>8</v>
      </c>
      <c r="D906" s="12">
        <v>10.7</v>
      </c>
      <c r="E906" s="14"/>
      <c r="F906" s="7" t="str">
        <f t="shared" si="139"/>
        <v>X</v>
      </c>
      <c r="G906" s="7">
        <f t="shared" si="140"/>
        <v>10.7</v>
      </c>
      <c r="H906" s="16">
        <f t="shared" si="141"/>
        <v>10.7</v>
      </c>
      <c r="I906" s="11" t="str">
        <f t="shared" si="142"/>
        <v>X</v>
      </c>
      <c r="J906" s="39" t="str">
        <f t="shared" si="143"/>
        <v>X</v>
      </c>
      <c r="K906" s="39" t="str">
        <f t="shared" si="146"/>
        <v>X</v>
      </c>
      <c r="L906" s="39" t="str">
        <f t="shared" si="147"/>
        <v>X</v>
      </c>
      <c r="M906" s="39" t="str">
        <f t="shared" si="144"/>
        <v>X</v>
      </c>
      <c r="N906" s="42">
        <v>1</v>
      </c>
      <c r="O906" s="8">
        <v>0</v>
      </c>
      <c r="P906" s="9">
        <v>0</v>
      </c>
      <c r="Q906" s="9">
        <v>0</v>
      </c>
      <c r="R906" s="8">
        <v>0</v>
      </c>
      <c r="S906" s="9">
        <v>0</v>
      </c>
      <c r="T906" s="9">
        <v>0</v>
      </c>
      <c r="U906" s="8">
        <v>0</v>
      </c>
      <c r="V906" s="9">
        <v>0</v>
      </c>
      <c r="W906" s="9">
        <v>0</v>
      </c>
      <c r="X906" s="9">
        <v>0</v>
      </c>
      <c r="Y906" s="8">
        <v>0</v>
      </c>
      <c r="Z906" s="9">
        <v>0</v>
      </c>
      <c r="AA906" s="8"/>
      <c r="AC906" s="8"/>
      <c r="AJ906" s="9">
        <f t="shared" si="145"/>
        <v>-1</v>
      </c>
      <c r="AK906" s="7">
        <v>8.3699999999999992</v>
      </c>
      <c r="AO906" s="8"/>
      <c r="AQ906" s="31"/>
      <c r="AT906" s="31"/>
      <c r="AU906" s="21">
        <v>1990</v>
      </c>
      <c r="AV906" s="23">
        <f t="shared" si="148"/>
        <v>3.2988530764097068</v>
      </c>
      <c r="BB906" s="18"/>
      <c r="BD906" s="54"/>
      <c r="BF906" s="18"/>
      <c r="BH906" s="18"/>
      <c r="BJ906" s="18"/>
      <c r="BK906" s="18" t="s">
        <v>6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 s="18">
        <v>0</v>
      </c>
      <c r="BS906">
        <v>1</v>
      </c>
      <c r="BT906">
        <v>0</v>
      </c>
      <c r="BU906" s="18">
        <v>0</v>
      </c>
      <c r="BV906" t="s">
        <v>397</v>
      </c>
      <c r="BW906" t="s">
        <v>397</v>
      </c>
      <c r="CB906" s="18"/>
      <c r="CD906" s="18"/>
      <c r="CE906" s="18"/>
      <c r="CH906" s="18"/>
      <c r="CJ906" s="18"/>
      <c r="CU906" s="18"/>
      <c r="CV906" t="s">
        <v>397</v>
      </c>
      <c r="CW906" t="s">
        <v>397</v>
      </c>
      <c r="CX906" t="s">
        <v>397</v>
      </c>
      <c r="CY906" s="25" t="s">
        <v>397</v>
      </c>
    </row>
    <row r="907" spans="1:103" x14ac:dyDescent="0.25">
      <c r="A907">
        <v>909</v>
      </c>
      <c r="B907">
        <v>127</v>
      </c>
      <c r="C907" s="25" t="s">
        <v>8</v>
      </c>
      <c r="D907" s="12">
        <v>10.1</v>
      </c>
      <c r="E907" s="14"/>
      <c r="F907" s="7" t="str">
        <f t="shared" si="139"/>
        <v>X</v>
      </c>
      <c r="G907" s="7">
        <f t="shared" si="140"/>
        <v>10.1</v>
      </c>
      <c r="H907" s="16">
        <f t="shared" si="141"/>
        <v>10.1</v>
      </c>
      <c r="I907" s="11" t="str">
        <f t="shared" si="142"/>
        <v>X</v>
      </c>
      <c r="J907" s="39" t="str">
        <f t="shared" si="143"/>
        <v>X</v>
      </c>
      <c r="K907" s="39" t="str">
        <f t="shared" si="146"/>
        <v>X</v>
      </c>
      <c r="L907" s="39" t="str">
        <f t="shared" si="147"/>
        <v>X</v>
      </c>
      <c r="M907" s="39" t="str">
        <f t="shared" si="144"/>
        <v>X</v>
      </c>
      <c r="N907" s="42">
        <v>0</v>
      </c>
      <c r="O907" s="8">
        <v>0</v>
      </c>
      <c r="P907" s="9">
        <v>0</v>
      </c>
      <c r="Q907" s="9">
        <v>0</v>
      </c>
      <c r="R907" s="8">
        <v>1</v>
      </c>
      <c r="S907" s="9">
        <v>0</v>
      </c>
      <c r="T907" s="9">
        <v>0</v>
      </c>
      <c r="U907" s="8">
        <v>0</v>
      </c>
      <c r="V907" s="9">
        <v>0</v>
      </c>
      <c r="W907" s="9">
        <v>0</v>
      </c>
      <c r="X907" s="9">
        <v>0</v>
      </c>
      <c r="Y907" s="8">
        <v>0</v>
      </c>
      <c r="Z907" s="9">
        <v>0</v>
      </c>
      <c r="AA907" s="8"/>
      <c r="AC907" s="8"/>
      <c r="AJ907" s="9">
        <f t="shared" si="145"/>
        <v>-1</v>
      </c>
      <c r="AK907" s="7">
        <v>9.1</v>
      </c>
      <c r="AO907" s="8"/>
      <c r="AQ907" s="31"/>
      <c r="AT907" s="31"/>
      <c r="AU907" s="21">
        <v>1989</v>
      </c>
      <c r="AV907" s="23">
        <f t="shared" si="148"/>
        <v>3.2986347831244354</v>
      </c>
      <c r="BB907" s="18"/>
      <c r="BD907" s="54"/>
      <c r="BF907" s="18"/>
      <c r="BH907" s="18"/>
      <c r="BJ907" s="18"/>
      <c r="BK907" s="18" t="s">
        <v>6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 s="18">
        <v>0</v>
      </c>
      <c r="BS907">
        <v>1</v>
      </c>
      <c r="BT907">
        <v>0</v>
      </c>
      <c r="BU907" s="18">
        <v>0</v>
      </c>
      <c r="BV907" t="s">
        <v>397</v>
      </c>
      <c r="BW907" t="s">
        <v>397</v>
      </c>
      <c r="CB907" s="18"/>
      <c r="CD907" s="18"/>
      <c r="CE907" s="18"/>
      <c r="CH907" s="18"/>
      <c r="CJ907" s="18"/>
      <c r="CU907" s="18"/>
      <c r="CV907" t="s">
        <v>397</v>
      </c>
      <c r="CW907" t="s">
        <v>397</v>
      </c>
      <c r="CX907" t="s">
        <v>397</v>
      </c>
      <c r="CY907" s="25" t="s">
        <v>397</v>
      </c>
    </row>
    <row r="908" spans="1:103" x14ac:dyDescent="0.25">
      <c r="A908">
        <v>910</v>
      </c>
      <c r="B908">
        <v>127</v>
      </c>
      <c r="C908" s="25" t="s">
        <v>8</v>
      </c>
      <c r="D908" s="12">
        <v>14.2</v>
      </c>
      <c r="E908" s="14"/>
      <c r="F908" s="7" t="str">
        <f t="shared" si="139"/>
        <v>X</v>
      </c>
      <c r="G908" s="7">
        <f t="shared" si="140"/>
        <v>14.2</v>
      </c>
      <c r="H908" s="16">
        <f t="shared" si="141"/>
        <v>14.2</v>
      </c>
      <c r="I908" s="11" t="str">
        <f t="shared" si="142"/>
        <v>X</v>
      </c>
      <c r="J908" s="39" t="str">
        <f t="shared" si="143"/>
        <v>X</v>
      </c>
      <c r="K908" s="39" t="str">
        <f t="shared" si="146"/>
        <v>X</v>
      </c>
      <c r="L908" s="39" t="str">
        <f t="shared" si="147"/>
        <v>X</v>
      </c>
      <c r="M908" s="39" t="str">
        <f t="shared" si="144"/>
        <v>X</v>
      </c>
      <c r="N908" s="42">
        <v>0</v>
      </c>
      <c r="O908" s="8">
        <v>0</v>
      </c>
      <c r="P908" s="9">
        <v>0</v>
      </c>
      <c r="Q908" s="9">
        <v>0</v>
      </c>
      <c r="R908" s="8">
        <v>0</v>
      </c>
      <c r="S908" s="9">
        <v>1</v>
      </c>
      <c r="T908" s="9">
        <v>0</v>
      </c>
      <c r="U908" s="8">
        <v>0</v>
      </c>
      <c r="V908" s="9">
        <v>0</v>
      </c>
      <c r="W908" s="9">
        <v>0</v>
      </c>
      <c r="X908" s="9">
        <v>0</v>
      </c>
      <c r="Y908" s="8">
        <v>0</v>
      </c>
      <c r="Z908" s="9">
        <v>0</v>
      </c>
      <c r="AA908" s="8"/>
      <c r="AC908" s="8"/>
      <c r="AJ908" s="9">
        <f t="shared" si="145"/>
        <v>-1</v>
      </c>
      <c r="AK908" s="7">
        <v>9.1</v>
      </c>
      <c r="AO908" s="8"/>
      <c r="AQ908" s="31"/>
      <c r="AT908" s="31"/>
      <c r="AU908" s="21">
        <v>1989</v>
      </c>
      <c r="AV908" s="23">
        <f t="shared" si="148"/>
        <v>3.2986347831244354</v>
      </c>
      <c r="BB908" s="18"/>
      <c r="BD908" s="54"/>
      <c r="BF908" s="18"/>
      <c r="BH908" s="18"/>
      <c r="BJ908" s="18"/>
      <c r="BK908" s="18" t="s">
        <v>6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 s="18">
        <v>0</v>
      </c>
      <c r="BS908">
        <v>1</v>
      </c>
      <c r="BT908">
        <v>0</v>
      </c>
      <c r="BU908" s="18">
        <v>0</v>
      </c>
      <c r="BV908" t="s">
        <v>397</v>
      </c>
      <c r="BW908" t="s">
        <v>397</v>
      </c>
      <c r="CB908" s="18"/>
      <c r="CD908" s="18"/>
      <c r="CE908" s="18"/>
      <c r="CH908" s="18"/>
      <c r="CJ908" s="18"/>
      <c r="CU908" s="18"/>
      <c r="CV908" t="s">
        <v>397</v>
      </c>
      <c r="CW908" t="s">
        <v>397</v>
      </c>
      <c r="CX908" t="s">
        <v>397</v>
      </c>
      <c r="CY908" s="25" t="s">
        <v>397</v>
      </c>
    </row>
    <row r="909" spans="1:103" x14ac:dyDescent="0.25">
      <c r="A909">
        <v>911</v>
      </c>
      <c r="B909">
        <v>127</v>
      </c>
      <c r="C909" s="25" t="s">
        <v>8</v>
      </c>
      <c r="D909" s="12">
        <v>14.9</v>
      </c>
      <c r="E909" s="14"/>
      <c r="F909" s="7" t="str">
        <f t="shared" si="139"/>
        <v>X</v>
      </c>
      <c r="G909" s="7">
        <f t="shared" si="140"/>
        <v>14.9</v>
      </c>
      <c r="H909" s="16">
        <f t="shared" si="141"/>
        <v>14.9</v>
      </c>
      <c r="I909" s="11" t="str">
        <f t="shared" si="142"/>
        <v>X</v>
      </c>
      <c r="J909" s="39" t="str">
        <f t="shared" si="143"/>
        <v>X</v>
      </c>
      <c r="K909" s="39" t="str">
        <f t="shared" si="146"/>
        <v>X</v>
      </c>
      <c r="L909" s="39" t="str">
        <f t="shared" si="147"/>
        <v>X</v>
      </c>
      <c r="M909" s="39" t="str">
        <f t="shared" si="144"/>
        <v>X</v>
      </c>
      <c r="N909" s="42">
        <v>0</v>
      </c>
      <c r="O909" s="8">
        <v>0</v>
      </c>
      <c r="P909" s="9">
        <v>0</v>
      </c>
      <c r="Q909" s="9">
        <v>0</v>
      </c>
      <c r="R909" s="8">
        <v>0</v>
      </c>
      <c r="S909" s="9">
        <v>0</v>
      </c>
      <c r="T909" s="9">
        <v>1</v>
      </c>
      <c r="U909" s="8">
        <v>0</v>
      </c>
      <c r="V909" s="9">
        <v>0</v>
      </c>
      <c r="W909" s="9">
        <v>0</v>
      </c>
      <c r="X909" s="9">
        <v>0</v>
      </c>
      <c r="Y909" s="8">
        <v>0</v>
      </c>
      <c r="Z909" s="9">
        <v>0</v>
      </c>
      <c r="AA909" s="8"/>
      <c r="AC909" s="8"/>
      <c r="AJ909" s="9">
        <f t="shared" si="145"/>
        <v>-1</v>
      </c>
      <c r="AK909" s="7">
        <v>9.1</v>
      </c>
      <c r="AO909" s="8"/>
      <c r="AQ909" s="31"/>
      <c r="AT909" s="31"/>
      <c r="AU909" s="21">
        <v>1989</v>
      </c>
      <c r="AV909" s="23">
        <f t="shared" si="148"/>
        <v>3.2986347831244354</v>
      </c>
      <c r="BB909" s="18"/>
      <c r="BD909" s="54"/>
      <c r="BF909" s="18"/>
      <c r="BH909" s="18"/>
      <c r="BJ909" s="18"/>
      <c r="BK909" s="18" t="s">
        <v>6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 s="18">
        <v>0</v>
      </c>
      <c r="BS909">
        <v>1</v>
      </c>
      <c r="BT909">
        <v>0</v>
      </c>
      <c r="BU909" s="18">
        <v>0</v>
      </c>
      <c r="BV909" t="s">
        <v>397</v>
      </c>
      <c r="BW909" t="s">
        <v>397</v>
      </c>
      <c r="CB909" s="18"/>
      <c r="CD909" s="18"/>
      <c r="CE909" s="18"/>
      <c r="CH909" s="18"/>
      <c r="CJ909" s="18"/>
      <c r="CU909" s="18"/>
      <c r="CV909" t="s">
        <v>397</v>
      </c>
      <c r="CW909" t="s">
        <v>397</v>
      </c>
      <c r="CX909" t="s">
        <v>397</v>
      </c>
      <c r="CY909" s="25" t="s">
        <v>397</v>
      </c>
    </row>
    <row r="910" spans="1:103" x14ac:dyDescent="0.25">
      <c r="A910">
        <v>912</v>
      </c>
      <c r="B910">
        <v>127</v>
      </c>
      <c r="C910" s="25" t="s">
        <v>8</v>
      </c>
      <c r="D910" s="12">
        <v>9.1</v>
      </c>
      <c r="E910" s="14"/>
      <c r="F910" s="7" t="str">
        <f t="shared" si="139"/>
        <v>X</v>
      </c>
      <c r="G910" s="7">
        <f t="shared" si="140"/>
        <v>9.1</v>
      </c>
      <c r="H910" s="16">
        <f t="shared" si="141"/>
        <v>9.1</v>
      </c>
      <c r="I910" s="11" t="str">
        <f t="shared" si="142"/>
        <v>X</v>
      </c>
      <c r="J910" s="39" t="str">
        <f t="shared" si="143"/>
        <v>X</v>
      </c>
      <c r="K910" s="39" t="str">
        <f t="shared" si="146"/>
        <v>X</v>
      </c>
      <c r="L910" s="39" t="str">
        <f t="shared" si="147"/>
        <v>X</v>
      </c>
      <c r="M910" s="39" t="str">
        <f t="shared" si="144"/>
        <v>X</v>
      </c>
      <c r="N910" s="42">
        <v>0</v>
      </c>
      <c r="O910" s="8">
        <v>0</v>
      </c>
      <c r="P910" s="9">
        <v>0</v>
      </c>
      <c r="Q910" s="9">
        <v>0</v>
      </c>
      <c r="R910" s="8">
        <v>0</v>
      </c>
      <c r="S910" s="9">
        <v>0</v>
      </c>
      <c r="T910" s="9">
        <v>0</v>
      </c>
      <c r="U910" s="8">
        <v>1</v>
      </c>
      <c r="V910" s="9">
        <v>0</v>
      </c>
      <c r="W910" s="9">
        <v>0</v>
      </c>
      <c r="X910" s="9">
        <v>0</v>
      </c>
      <c r="Y910" s="8">
        <v>0</v>
      </c>
      <c r="Z910" s="9">
        <v>0</v>
      </c>
      <c r="AA910" s="8"/>
      <c r="AC910" s="8"/>
      <c r="AJ910" s="9">
        <f t="shared" si="145"/>
        <v>-1</v>
      </c>
      <c r="AK910" s="7">
        <v>8.99</v>
      </c>
      <c r="AO910" s="8"/>
      <c r="AQ910" s="31"/>
      <c r="AT910" s="31"/>
      <c r="AU910" s="21">
        <v>1985</v>
      </c>
      <c r="AV910" s="23">
        <f t="shared" si="148"/>
        <v>3.2977605110991339</v>
      </c>
      <c r="BB910" s="18"/>
      <c r="BD910" s="54"/>
      <c r="BF910" s="18"/>
      <c r="BH910" s="18"/>
      <c r="BJ910" s="18"/>
      <c r="BK910" s="18" t="s">
        <v>6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 s="18">
        <v>0</v>
      </c>
      <c r="BS910">
        <v>1</v>
      </c>
      <c r="BT910">
        <v>0</v>
      </c>
      <c r="BU910" s="18">
        <v>0</v>
      </c>
      <c r="BV910" t="s">
        <v>397</v>
      </c>
      <c r="BW910" t="s">
        <v>397</v>
      </c>
      <c r="CB910" s="18"/>
      <c r="CD910" s="18"/>
      <c r="CE910" s="18"/>
      <c r="CH910" s="18"/>
      <c r="CJ910" s="18"/>
      <c r="CU910" s="18"/>
      <c r="CV910" t="s">
        <v>397</v>
      </c>
      <c r="CW910" t="s">
        <v>397</v>
      </c>
      <c r="CX910" t="s">
        <v>397</v>
      </c>
      <c r="CY910" s="25" t="s">
        <v>397</v>
      </c>
    </row>
    <row r="911" spans="1:103" x14ac:dyDescent="0.25">
      <c r="A911">
        <v>913</v>
      </c>
      <c r="B911">
        <v>127</v>
      </c>
      <c r="C911" s="25" t="s">
        <v>8</v>
      </c>
      <c r="D911" s="12">
        <v>10.7</v>
      </c>
      <c r="E911" s="14"/>
      <c r="F911" s="7" t="str">
        <f t="shared" ref="F911:F974" si="149">IFERROR(D911/E911, "X")</f>
        <v>X</v>
      </c>
      <c r="G911" s="7">
        <f t="shared" ref="G911:G974" si="150">D911-E911</f>
        <v>10.7</v>
      </c>
      <c r="H911" s="16">
        <f t="shared" ref="H911:H974" si="151">D911+E911</f>
        <v>10.7</v>
      </c>
      <c r="I911" s="11" t="str">
        <f t="shared" ref="I911:I974" si="152">IFERROR(F911/SQRT(F911^2+AJ911), "X")</f>
        <v>X</v>
      </c>
      <c r="J911" s="39" t="str">
        <f t="shared" ref="J911:J974" si="153">IFERROR(SQRT((1-I911^2)/AJ911), "X")</f>
        <v>X</v>
      </c>
      <c r="K911" s="39" t="str">
        <f t="shared" si="146"/>
        <v>X</v>
      </c>
      <c r="L911" s="39" t="str">
        <f t="shared" si="147"/>
        <v>X</v>
      </c>
      <c r="M911" s="39" t="str">
        <f t="shared" ref="M911:M974" si="154">IFERROR(I911+J911, "X")</f>
        <v>X</v>
      </c>
      <c r="N911" s="42">
        <v>0</v>
      </c>
      <c r="O911" s="8">
        <v>0</v>
      </c>
      <c r="P911" s="9">
        <v>0</v>
      </c>
      <c r="Q911" s="9">
        <v>0</v>
      </c>
      <c r="R911" s="8">
        <v>0</v>
      </c>
      <c r="S911" s="9">
        <v>0</v>
      </c>
      <c r="T911" s="9">
        <v>0</v>
      </c>
      <c r="U911" s="8">
        <v>1</v>
      </c>
      <c r="V911" s="9">
        <v>0</v>
      </c>
      <c r="W911" s="9">
        <v>0</v>
      </c>
      <c r="X911" s="9">
        <v>0</v>
      </c>
      <c r="Y911" s="8">
        <v>0</v>
      </c>
      <c r="Z911" s="9">
        <v>0</v>
      </c>
      <c r="AA911" s="8"/>
      <c r="AC911" s="8"/>
      <c r="AJ911" s="9">
        <f t="shared" ref="AJ911:AJ974" si="155">IFERROR(AH911-AI911-1, "X")</f>
        <v>-1</v>
      </c>
      <c r="AK911" s="7">
        <v>9.1</v>
      </c>
      <c r="AO911" s="8"/>
      <c r="AQ911" s="31"/>
      <c r="AT911" s="31"/>
      <c r="AU911" s="21">
        <v>1989</v>
      </c>
      <c r="AV911" s="23">
        <f t="shared" si="148"/>
        <v>3.2986347831244354</v>
      </c>
      <c r="BB911" s="18"/>
      <c r="BD911" s="54"/>
      <c r="BF911" s="18"/>
      <c r="BH911" s="18"/>
      <c r="BJ911" s="18"/>
      <c r="BK911" s="18" t="s">
        <v>6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 s="18">
        <v>0</v>
      </c>
      <c r="BS911">
        <v>1</v>
      </c>
      <c r="BT911">
        <v>0</v>
      </c>
      <c r="BU911" s="18">
        <v>0</v>
      </c>
      <c r="BV911" t="s">
        <v>397</v>
      </c>
      <c r="BW911" t="s">
        <v>397</v>
      </c>
      <c r="CB911" s="18"/>
      <c r="CD911" s="18"/>
      <c r="CE911" s="18"/>
      <c r="CH911" s="18"/>
      <c r="CJ911" s="18"/>
      <c r="CU911" s="18"/>
      <c r="CV911" t="s">
        <v>397</v>
      </c>
      <c r="CW911" t="s">
        <v>397</v>
      </c>
      <c r="CX911" t="s">
        <v>397</v>
      </c>
      <c r="CY911" s="25" t="s">
        <v>397</v>
      </c>
    </row>
    <row r="912" spans="1:103" x14ac:dyDescent="0.25">
      <c r="A912">
        <v>914</v>
      </c>
      <c r="B912">
        <v>127</v>
      </c>
      <c r="C912" s="25" t="s">
        <v>8</v>
      </c>
      <c r="D912" s="12">
        <v>10.3</v>
      </c>
      <c r="E912" s="14"/>
      <c r="F912" s="7" t="str">
        <f t="shared" si="149"/>
        <v>X</v>
      </c>
      <c r="G912" s="7">
        <f t="shared" si="150"/>
        <v>10.3</v>
      </c>
      <c r="H912" s="16">
        <f t="shared" si="151"/>
        <v>10.3</v>
      </c>
      <c r="I912" s="11" t="str">
        <f t="shared" si="152"/>
        <v>X</v>
      </c>
      <c r="J912" s="39" t="str">
        <f t="shared" si="153"/>
        <v>X</v>
      </c>
      <c r="K912" s="39" t="str">
        <f t="shared" si="146"/>
        <v>X</v>
      </c>
      <c r="L912" s="39" t="str">
        <f t="shared" si="147"/>
        <v>X</v>
      </c>
      <c r="M912" s="39" t="str">
        <f t="shared" si="154"/>
        <v>X</v>
      </c>
      <c r="N912" s="42">
        <v>0</v>
      </c>
      <c r="O912" s="8">
        <v>0</v>
      </c>
      <c r="P912" s="9">
        <v>0</v>
      </c>
      <c r="Q912" s="9">
        <v>0</v>
      </c>
      <c r="R912" s="8">
        <v>0</v>
      </c>
      <c r="S912" s="9">
        <v>0</v>
      </c>
      <c r="T912" s="9">
        <v>0</v>
      </c>
      <c r="U912" s="8">
        <v>0</v>
      </c>
      <c r="V912" s="9">
        <v>1</v>
      </c>
      <c r="W912" s="9">
        <v>0</v>
      </c>
      <c r="X912" s="9">
        <v>0</v>
      </c>
      <c r="Y912" s="8">
        <v>0</v>
      </c>
      <c r="Z912" s="9">
        <v>0</v>
      </c>
      <c r="AA912" s="8"/>
      <c r="AC912" s="8"/>
      <c r="AJ912" s="9">
        <f t="shared" si="155"/>
        <v>-1</v>
      </c>
      <c r="AK912" s="7">
        <v>8.99</v>
      </c>
      <c r="AO912" s="8"/>
      <c r="AQ912" s="31"/>
      <c r="AT912" s="31"/>
      <c r="AU912" s="21">
        <v>1985</v>
      </c>
      <c r="AV912" s="23">
        <f t="shared" si="148"/>
        <v>3.2977605110991339</v>
      </c>
      <c r="BB912" s="18"/>
      <c r="BD912" s="54"/>
      <c r="BF912" s="18"/>
      <c r="BH912" s="18"/>
      <c r="BJ912" s="18"/>
      <c r="BK912" s="18" t="s">
        <v>6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 s="18">
        <v>0</v>
      </c>
      <c r="BS912">
        <v>1</v>
      </c>
      <c r="BT912">
        <v>0</v>
      </c>
      <c r="BU912" s="18">
        <v>0</v>
      </c>
      <c r="BV912" t="s">
        <v>397</v>
      </c>
      <c r="BW912" t="s">
        <v>397</v>
      </c>
      <c r="CB912" s="18"/>
      <c r="CD912" s="18"/>
      <c r="CE912" s="18"/>
      <c r="CH912" s="18"/>
      <c r="CJ912" s="18"/>
      <c r="CU912" s="18"/>
      <c r="CV912" t="s">
        <v>397</v>
      </c>
      <c r="CW912" t="s">
        <v>397</v>
      </c>
      <c r="CX912" t="s">
        <v>397</v>
      </c>
      <c r="CY912" s="25" t="s">
        <v>397</v>
      </c>
    </row>
    <row r="913" spans="1:103" x14ac:dyDescent="0.25">
      <c r="A913">
        <v>915</v>
      </c>
      <c r="B913">
        <v>127</v>
      </c>
      <c r="C913" s="25" t="s">
        <v>8</v>
      </c>
      <c r="D913" s="12">
        <v>11.2</v>
      </c>
      <c r="E913" s="14"/>
      <c r="F913" s="7" t="str">
        <f t="shared" si="149"/>
        <v>X</v>
      </c>
      <c r="G913" s="7">
        <f t="shared" si="150"/>
        <v>11.2</v>
      </c>
      <c r="H913" s="16">
        <f t="shared" si="151"/>
        <v>11.2</v>
      </c>
      <c r="I913" s="11" t="str">
        <f t="shared" si="152"/>
        <v>X</v>
      </c>
      <c r="J913" s="39" t="str">
        <f t="shared" si="153"/>
        <v>X</v>
      </c>
      <c r="K913" s="39" t="str">
        <f t="shared" si="146"/>
        <v>X</v>
      </c>
      <c r="L913" s="39" t="str">
        <f t="shared" si="147"/>
        <v>X</v>
      </c>
      <c r="M913" s="39" t="str">
        <f t="shared" si="154"/>
        <v>X</v>
      </c>
      <c r="N913" s="42">
        <v>0</v>
      </c>
      <c r="O913" s="8">
        <v>0</v>
      </c>
      <c r="P913" s="9">
        <v>0</v>
      </c>
      <c r="Q913" s="9">
        <v>0</v>
      </c>
      <c r="R913" s="8">
        <v>0</v>
      </c>
      <c r="S913" s="9">
        <v>0</v>
      </c>
      <c r="T913" s="9">
        <v>0</v>
      </c>
      <c r="U913" s="8">
        <v>0</v>
      </c>
      <c r="V913" s="9">
        <v>1</v>
      </c>
      <c r="W913" s="9">
        <v>0</v>
      </c>
      <c r="X913" s="9">
        <v>0</v>
      </c>
      <c r="Y913" s="8">
        <v>0</v>
      </c>
      <c r="Z913" s="9">
        <v>0</v>
      </c>
      <c r="AA913" s="8"/>
      <c r="AC913" s="8"/>
      <c r="AJ913" s="9">
        <f t="shared" si="155"/>
        <v>-1</v>
      </c>
      <c r="AK913" s="7">
        <v>9.1</v>
      </c>
      <c r="AO913" s="8"/>
      <c r="AQ913" s="31"/>
      <c r="AT913" s="31"/>
      <c r="AU913" s="21">
        <v>1989</v>
      </c>
      <c r="AV913" s="23">
        <f t="shared" si="148"/>
        <v>3.2986347831244354</v>
      </c>
      <c r="BB913" s="18"/>
      <c r="BD913" s="54"/>
      <c r="BF913" s="18"/>
      <c r="BH913" s="18"/>
      <c r="BJ913" s="18"/>
      <c r="BK913" s="18" t="s">
        <v>6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 s="18">
        <v>0</v>
      </c>
      <c r="BS913">
        <v>1</v>
      </c>
      <c r="BT913">
        <v>0</v>
      </c>
      <c r="BU913" s="18">
        <v>0</v>
      </c>
      <c r="BV913" t="s">
        <v>397</v>
      </c>
      <c r="BW913" t="s">
        <v>397</v>
      </c>
      <c r="CB913" s="18"/>
      <c r="CD913" s="18"/>
      <c r="CE913" s="18"/>
      <c r="CH913" s="18"/>
      <c r="CJ913" s="18"/>
      <c r="CU913" s="18"/>
      <c r="CV913" t="s">
        <v>397</v>
      </c>
      <c r="CW913" t="s">
        <v>397</v>
      </c>
      <c r="CX913" t="s">
        <v>397</v>
      </c>
      <c r="CY913" s="25" t="s">
        <v>397</v>
      </c>
    </row>
    <row r="914" spans="1:103" x14ac:dyDescent="0.25">
      <c r="A914">
        <v>916</v>
      </c>
      <c r="B914">
        <v>127</v>
      </c>
      <c r="C914" s="25" t="s">
        <v>8</v>
      </c>
      <c r="D914" s="12">
        <v>11.1</v>
      </c>
      <c r="E914" s="14"/>
      <c r="F914" s="7" t="str">
        <f t="shared" si="149"/>
        <v>X</v>
      </c>
      <c r="G914" s="7">
        <f t="shared" si="150"/>
        <v>11.1</v>
      </c>
      <c r="H914" s="16">
        <f t="shared" si="151"/>
        <v>11.1</v>
      </c>
      <c r="I914" s="11" t="str">
        <f t="shared" si="152"/>
        <v>X</v>
      </c>
      <c r="J914" s="39" t="str">
        <f t="shared" si="153"/>
        <v>X</v>
      </c>
      <c r="K914" s="39" t="str">
        <f t="shared" si="146"/>
        <v>X</v>
      </c>
      <c r="L914" s="39" t="str">
        <f t="shared" si="147"/>
        <v>X</v>
      </c>
      <c r="M914" s="39" t="str">
        <f t="shared" si="154"/>
        <v>X</v>
      </c>
      <c r="N914" s="42">
        <v>0</v>
      </c>
      <c r="O914" s="8">
        <v>0</v>
      </c>
      <c r="P914" s="9">
        <v>0</v>
      </c>
      <c r="Q914" s="9">
        <v>0</v>
      </c>
      <c r="R914" s="8">
        <v>0</v>
      </c>
      <c r="S914" s="9">
        <v>0</v>
      </c>
      <c r="T914" s="9">
        <v>0</v>
      </c>
      <c r="U914" s="8">
        <v>0</v>
      </c>
      <c r="V914" s="9">
        <v>0</v>
      </c>
      <c r="W914" s="9">
        <v>0</v>
      </c>
      <c r="X914" s="9">
        <v>0</v>
      </c>
      <c r="Y914" s="8">
        <v>1</v>
      </c>
      <c r="Z914" s="9">
        <v>0</v>
      </c>
      <c r="AA914" s="8"/>
      <c r="AC914" s="8"/>
      <c r="AJ914" s="9">
        <f t="shared" si="155"/>
        <v>-1</v>
      </c>
      <c r="AK914" s="7">
        <v>9.1</v>
      </c>
      <c r="AO914" s="8"/>
      <c r="AQ914" s="31"/>
      <c r="AT914" s="31"/>
      <c r="AU914" s="21">
        <v>1989</v>
      </c>
      <c r="AV914" s="23">
        <f t="shared" si="148"/>
        <v>3.2986347831244354</v>
      </c>
      <c r="BB914" s="18"/>
      <c r="BD914" s="54"/>
      <c r="BF914" s="18"/>
      <c r="BH914" s="18"/>
      <c r="BJ914" s="18"/>
      <c r="BK914" s="18" t="s">
        <v>6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 s="18">
        <v>0</v>
      </c>
      <c r="BS914">
        <v>1</v>
      </c>
      <c r="BT914">
        <v>0</v>
      </c>
      <c r="BU914" s="18">
        <v>0</v>
      </c>
      <c r="BV914" t="s">
        <v>397</v>
      </c>
      <c r="BW914" t="s">
        <v>397</v>
      </c>
      <c r="CB914" s="18"/>
      <c r="CD914" s="18"/>
      <c r="CE914" s="18"/>
      <c r="CH914" s="18"/>
      <c r="CJ914" s="18"/>
      <c r="CU914" s="18"/>
      <c r="CV914" t="s">
        <v>397</v>
      </c>
      <c r="CW914" t="s">
        <v>397</v>
      </c>
      <c r="CX914" t="s">
        <v>397</v>
      </c>
      <c r="CY914" s="25" t="s">
        <v>397</v>
      </c>
    </row>
    <row r="915" spans="1:103" x14ac:dyDescent="0.25">
      <c r="A915">
        <v>917</v>
      </c>
      <c r="B915">
        <v>127</v>
      </c>
      <c r="C915" s="25" t="s">
        <v>8</v>
      </c>
      <c r="D915" s="12">
        <v>8.9</v>
      </c>
      <c r="E915" s="14"/>
      <c r="F915" s="7" t="str">
        <f t="shared" si="149"/>
        <v>X</v>
      </c>
      <c r="G915" s="7">
        <f t="shared" si="150"/>
        <v>8.9</v>
      </c>
      <c r="H915" s="16">
        <f t="shared" si="151"/>
        <v>8.9</v>
      </c>
      <c r="I915" s="11" t="str">
        <f t="shared" si="152"/>
        <v>X</v>
      </c>
      <c r="J915" s="39" t="str">
        <f t="shared" si="153"/>
        <v>X</v>
      </c>
      <c r="K915" s="39" t="str">
        <f t="shared" si="146"/>
        <v>X</v>
      </c>
      <c r="L915" s="39" t="str">
        <f t="shared" si="147"/>
        <v>X</v>
      </c>
      <c r="M915" s="39" t="str">
        <f t="shared" si="154"/>
        <v>X</v>
      </c>
      <c r="N915" s="42">
        <v>0</v>
      </c>
      <c r="O915" s="8">
        <v>0</v>
      </c>
      <c r="P915" s="9">
        <v>0</v>
      </c>
      <c r="Q915" s="9">
        <v>0</v>
      </c>
      <c r="R915" s="8">
        <v>0</v>
      </c>
      <c r="S915" s="9">
        <v>0</v>
      </c>
      <c r="T915" s="9">
        <v>0</v>
      </c>
      <c r="U915" s="8">
        <v>0</v>
      </c>
      <c r="V915" s="9">
        <v>0</v>
      </c>
      <c r="W915" s="9">
        <v>0</v>
      </c>
      <c r="X915" s="9">
        <v>0</v>
      </c>
      <c r="Y915" s="8">
        <v>0</v>
      </c>
      <c r="Z915" s="9">
        <v>1</v>
      </c>
      <c r="AA915" s="8"/>
      <c r="AC915" s="8"/>
      <c r="AJ915" s="9">
        <f t="shared" si="155"/>
        <v>-1</v>
      </c>
      <c r="AK915" s="7">
        <v>9.1</v>
      </c>
      <c r="AO915" s="8"/>
      <c r="AQ915" s="31"/>
      <c r="AT915" s="31"/>
      <c r="AU915" s="21">
        <v>1989</v>
      </c>
      <c r="AV915" s="23">
        <f t="shared" si="148"/>
        <v>3.2986347831244354</v>
      </c>
      <c r="BB915" s="18"/>
      <c r="BD915" s="54"/>
      <c r="BF915" s="18"/>
      <c r="BH915" s="18"/>
      <c r="BJ915" s="18"/>
      <c r="BK915" s="18" t="s">
        <v>6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0</v>
      </c>
      <c r="BR915" s="18">
        <v>0</v>
      </c>
      <c r="BS915">
        <v>1</v>
      </c>
      <c r="BT915">
        <v>0</v>
      </c>
      <c r="BU915" s="18">
        <v>0</v>
      </c>
      <c r="BV915" t="s">
        <v>397</v>
      </c>
      <c r="BW915" t="s">
        <v>397</v>
      </c>
      <c r="CB915" s="18"/>
      <c r="CD915" s="18"/>
      <c r="CE915" s="18"/>
      <c r="CH915" s="18"/>
      <c r="CJ915" s="18"/>
      <c r="CU915" s="18"/>
      <c r="CV915" t="s">
        <v>397</v>
      </c>
      <c r="CW915" t="s">
        <v>397</v>
      </c>
      <c r="CX915" t="s">
        <v>397</v>
      </c>
      <c r="CY915" s="25" t="s">
        <v>397</v>
      </c>
    </row>
    <row r="916" spans="1:103" x14ac:dyDescent="0.25">
      <c r="A916">
        <v>918</v>
      </c>
      <c r="B916">
        <v>127</v>
      </c>
      <c r="C916" s="25" t="s">
        <v>8</v>
      </c>
      <c r="D916" s="12">
        <v>6.2</v>
      </c>
      <c r="E916" s="14"/>
      <c r="F916" s="7" t="str">
        <f t="shared" si="149"/>
        <v>X</v>
      </c>
      <c r="G916" s="7">
        <f t="shared" si="150"/>
        <v>6.2</v>
      </c>
      <c r="H916" s="16">
        <f t="shared" si="151"/>
        <v>6.2</v>
      </c>
      <c r="I916" s="11" t="str">
        <f t="shared" si="152"/>
        <v>X</v>
      </c>
      <c r="J916" s="39" t="str">
        <f t="shared" si="153"/>
        <v>X</v>
      </c>
      <c r="K916" s="39" t="str">
        <f t="shared" si="146"/>
        <v>X</v>
      </c>
      <c r="L916" s="39" t="str">
        <f t="shared" si="147"/>
        <v>X</v>
      </c>
      <c r="M916" s="39" t="str">
        <f t="shared" si="154"/>
        <v>X</v>
      </c>
      <c r="N916" s="42">
        <v>1</v>
      </c>
      <c r="O916" s="8">
        <v>0</v>
      </c>
      <c r="P916" s="9">
        <v>0</v>
      </c>
      <c r="Q916" s="9">
        <v>0</v>
      </c>
      <c r="R916" s="8">
        <v>0</v>
      </c>
      <c r="S916" s="9">
        <v>0</v>
      </c>
      <c r="T916" s="9">
        <v>0</v>
      </c>
      <c r="U916" s="8">
        <v>0</v>
      </c>
      <c r="V916" s="9">
        <v>0</v>
      </c>
      <c r="W916" s="9">
        <v>0</v>
      </c>
      <c r="X916" s="9">
        <v>0</v>
      </c>
      <c r="Y916" s="8">
        <v>0</v>
      </c>
      <c r="Z916" s="9">
        <v>0</v>
      </c>
      <c r="AA916" s="8"/>
      <c r="AC916" s="8"/>
      <c r="AJ916" s="9">
        <f t="shared" si="155"/>
        <v>-1</v>
      </c>
      <c r="AK916" s="7">
        <v>11.2</v>
      </c>
      <c r="AO916" s="8"/>
      <c r="AQ916" s="31"/>
      <c r="AT916" s="31"/>
      <c r="AU916" s="21">
        <v>1981</v>
      </c>
      <c r="AV916" s="23">
        <f t="shared" si="148"/>
        <v>3.2968844755385471</v>
      </c>
      <c r="BB916" s="18"/>
      <c r="BD916" s="54"/>
      <c r="BF916" s="18"/>
      <c r="BH916" s="18"/>
      <c r="BJ916" s="18"/>
      <c r="BK916" s="18" t="s">
        <v>11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 s="18">
        <v>0</v>
      </c>
      <c r="BS916">
        <v>1</v>
      </c>
      <c r="BT916">
        <v>0</v>
      </c>
      <c r="BU916" s="18">
        <v>0</v>
      </c>
      <c r="BV916" t="s">
        <v>397</v>
      </c>
      <c r="BW916" t="s">
        <v>397</v>
      </c>
      <c r="CB916" s="18"/>
      <c r="CD916" s="18"/>
      <c r="CE916" s="18"/>
      <c r="CH916" s="18"/>
      <c r="CJ916" s="18"/>
      <c r="CU916" s="18"/>
      <c r="CV916" t="s">
        <v>397</v>
      </c>
      <c r="CW916" t="s">
        <v>397</v>
      </c>
      <c r="CX916" t="s">
        <v>397</v>
      </c>
      <c r="CY916" s="25" t="s">
        <v>397</v>
      </c>
    </row>
    <row r="917" spans="1:103" x14ac:dyDescent="0.25">
      <c r="A917">
        <v>919</v>
      </c>
      <c r="B917">
        <v>127</v>
      </c>
      <c r="C917" s="25" t="s">
        <v>8</v>
      </c>
      <c r="D917" s="12">
        <v>9.5</v>
      </c>
      <c r="E917" s="14"/>
      <c r="F917" s="7" t="str">
        <f t="shared" si="149"/>
        <v>X</v>
      </c>
      <c r="G917" s="7">
        <f t="shared" si="150"/>
        <v>9.5</v>
      </c>
      <c r="H917" s="16">
        <f t="shared" si="151"/>
        <v>9.5</v>
      </c>
      <c r="I917" s="11" t="str">
        <f t="shared" si="152"/>
        <v>X</v>
      </c>
      <c r="J917" s="39" t="str">
        <f t="shared" si="153"/>
        <v>X</v>
      </c>
      <c r="K917" s="39" t="str">
        <f t="shared" si="146"/>
        <v>X</v>
      </c>
      <c r="L917" s="39" t="str">
        <f t="shared" si="147"/>
        <v>X</v>
      </c>
      <c r="M917" s="39" t="str">
        <f t="shared" si="154"/>
        <v>X</v>
      </c>
      <c r="N917" s="42">
        <v>1</v>
      </c>
      <c r="O917" s="8">
        <v>0</v>
      </c>
      <c r="P917" s="9">
        <v>0</v>
      </c>
      <c r="Q917" s="9">
        <v>0</v>
      </c>
      <c r="R917" s="8">
        <v>0</v>
      </c>
      <c r="S917" s="9">
        <v>0</v>
      </c>
      <c r="T917" s="9">
        <v>0</v>
      </c>
      <c r="U917" s="8">
        <v>0</v>
      </c>
      <c r="V917" s="9">
        <v>0</v>
      </c>
      <c r="W917" s="9">
        <v>0</v>
      </c>
      <c r="X917" s="9">
        <v>0</v>
      </c>
      <c r="Y917" s="8">
        <v>0</v>
      </c>
      <c r="Z917" s="9">
        <v>0</v>
      </c>
      <c r="AA917" s="8"/>
      <c r="AC917" s="8"/>
      <c r="AJ917" s="9">
        <f t="shared" si="155"/>
        <v>-1</v>
      </c>
      <c r="AK917" s="7">
        <v>11.2</v>
      </c>
      <c r="AO917" s="8"/>
      <c r="AQ917" s="31"/>
      <c r="AT917" s="31"/>
      <c r="AU917" s="21">
        <v>1994</v>
      </c>
      <c r="AV917" s="23">
        <f t="shared" si="148"/>
        <v>3.2997251539756367</v>
      </c>
      <c r="BB917" s="18"/>
      <c r="BD917" s="54"/>
      <c r="BF917" s="18"/>
      <c r="BH917" s="18"/>
      <c r="BJ917" s="18"/>
      <c r="BK917" s="18" t="s">
        <v>11</v>
      </c>
      <c r="BL917">
        <v>1</v>
      </c>
      <c r="BM917">
        <v>0</v>
      </c>
      <c r="BN917">
        <v>0</v>
      </c>
      <c r="BO917">
        <v>0</v>
      </c>
      <c r="BP917">
        <v>0</v>
      </c>
      <c r="BQ917">
        <v>0</v>
      </c>
      <c r="BR917" s="18">
        <v>0</v>
      </c>
      <c r="BS917">
        <v>1</v>
      </c>
      <c r="BT917">
        <v>0</v>
      </c>
      <c r="BU917" s="18">
        <v>0</v>
      </c>
      <c r="BV917" t="s">
        <v>397</v>
      </c>
      <c r="BW917" t="s">
        <v>397</v>
      </c>
      <c r="CB917" s="18"/>
      <c r="CD917" s="18"/>
      <c r="CE917" s="18"/>
      <c r="CH917" s="18"/>
      <c r="CJ917" s="18"/>
      <c r="CU917" s="18"/>
      <c r="CV917" t="s">
        <v>397</v>
      </c>
      <c r="CW917" t="s">
        <v>397</v>
      </c>
      <c r="CX917" t="s">
        <v>397</v>
      </c>
      <c r="CY917" s="25" t="s">
        <v>397</v>
      </c>
    </row>
    <row r="918" spans="1:103" x14ac:dyDescent="0.25">
      <c r="A918">
        <v>920</v>
      </c>
      <c r="B918">
        <v>127</v>
      </c>
      <c r="C918" s="25" t="s">
        <v>8</v>
      </c>
      <c r="D918" s="12">
        <v>11.6</v>
      </c>
      <c r="E918" s="14"/>
      <c r="F918" s="7" t="str">
        <f t="shared" si="149"/>
        <v>X</v>
      </c>
      <c r="G918" s="7">
        <f t="shared" si="150"/>
        <v>11.6</v>
      </c>
      <c r="H918" s="16">
        <f t="shared" si="151"/>
        <v>11.6</v>
      </c>
      <c r="I918" s="11" t="str">
        <f t="shared" si="152"/>
        <v>X</v>
      </c>
      <c r="J918" s="39" t="str">
        <f t="shared" si="153"/>
        <v>X</v>
      </c>
      <c r="K918" s="39" t="str">
        <f t="shared" si="146"/>
        <v>X</v>
      </c>
      <c r="L918" s="39" t="str">
        <f t="shared" si="147"/>
        <v>X</v>
      </c>
      <c r="M918" s="39" t="str">
        <f t="shared" si="154"/>
        <v>X</v>
      </c>
      <c r="N918" s="42">
        <v>1</v>
      </c>
      <c r="O918" s="8">
        <v>0</v>
      </c>
      <c r="P918" s="9">
        <v>0</v>
      </c>
      <c r="Q918" s="9">
        <v>0</v>
      </c>
      <c r="R918" s="8">
        <v>0</v>
      </c>
      <c r="S918" s="9">
        <v>0</v>
      </c>
      <c r="T918" s="9">
        <v>0</v>
      </c>
      <c r="U918" s="8">
        <v>0</v>
      </c>
      <c r="V918" s="9">
        <v>0</v>
      </c>
      <c r="W918" s="9">
        <v>0</v>
      </c>
      <c r="X918" s="9">
        <v>0</v>
      </c>
      <c r="Y918" s="8">
        <v>0</v>
      </c>
      <c r="Z918" s="9">
        <v>0</v>
      </c>
      <c r="AA918" s="8"/>
      <c r="AC918" s="8"/>
      <c r="AJ918" s="9">
        <f t="shared" si="155"/>
        <v>-1</v>
      </c>
      <c r="AK918" s="7">
        <v>7.9</v>
      </c>
      <c r="AO918" s="8"/>
      <c r="AQ918" s="31"/>
      <c r="AT918" s="31"/>
      <c r="AU918" s="21">
        <v>1981</v>
      </c>
      <c r="AV918" s="23">
        <f t="shared" si="148"/>
        <v>3.2968844755385471</v>
      </c>
      <c r="BB918" s="18"/>
      <c r="BD918" s="54"/>
      <c r="BF918" s="18"/>
      <c r="BH918" s="18"/>
      <c r="BJ918" s="18"/>
      <c r="BK918" s="18" t="s">
        <v>21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 s="18">
        <v>0</v>
      </c>
      <c r="BS918">
        <v>1</v>
      </c>
      <c r="BT918">
        <v>0</v>
      </c>
      <c r="BU918" s="18">
        <v>0</v>
      </c>
      <c r="BV918" t="s">
        <v>397</v>
      </c>
      <c r="BW918" t="s">
        <v>397</v>
      </c>
      <c r="CB918" s="18"/>
      <c r="CD918" s="18"/>
      <c r="CE918" s="18"/>
      <c r="CH918" s="18"/>
      <c r="CJ918" s="18"/>
      <c r="CU918" s="18"/>
      <c r="CV918" t="s">
        <v>397</v>
      </c>
      <c r="CW918" t="s">
        <v>397</v>
      </c>
      <c r="CX918" t="s">
        <v>397</v>
      </c>
      <c r="CY918" s="25" t="s">
        <v>397</v>
      </c>
    </row>
    <row r="919" spans="1:103" x14ac:dyDescent="0.25">
      <c r="A919">
        <v>921</v>
      </c>
      <c r="B919">
        <v>127</v>
      </c>
      <c r="C919" s="25" t="s">
        <v>8</v>
      </c>
      <c r="D919" s="12">
        <v>9.6</v>
      </c>
      <c r="E919" s="14"/>
      <c r="F919" s="7" t="str">
        <f t="shared" si="149"/>
        <v>X</v>
      </c>
      <c r="G919" s="7">
        <f t="shared" si="150"/>
        <v>9.6</v>
      </c>
      <c r="H919" s="16">
        <f t="shared" si="151"/>
        <v>9.6</v>
      </c>
      <c r="I919" s="11" t="str">
        <f t="shared" si="152"/>
        <v>X</v>
      </c>
      <c r="J919" s="39" t="str">
        <f t="shared" si="153"/>
        <v>X</v>
      </c>
      <c r="K919" s="39" t="str">
        <f t="shared" si="146"/>
        <v>X</v>
      </c>
      <c r="L919" s="39" t="str">
        <f t="shared" si="147"/>
        <v>X</v>
      </c>
      <c r="M919" s="39" t="str">
        <f t="shared" si="154"/>
        <v>X</v>
      </c>
      <c r="N919" s="42">
        <v>1</v>
      </c>
      <c r="O919" s="8">
        <v>0</v>
      </c>
      <c r="P919" s="9">
        <v>0</v>
      </c>
      <c r="Q919" s="9">
        <v>0</v>
      </c>
      <c r="R919" s="8">
        <v>0</v>
      </c>
      <c r="S919" s="9">
        <v>0</v>
      </c>
      <c r="T919" s="9">
        <v>0</v>
      </c>
      <c r="U919" s="8">
        <v>0</v>
      </c>
      <c r="V919" s="9">
        <v>0</v>
      </c>
      <c r="W919" s="9">
        <v>0</v>
      </c>
      <c r="X919" s="9">
        <v>0</v>
      </c>
      <c r="Y919" s="8">
        <v>0</v>
      </c>
      <c r="Z919" s="9">
        <v>0</v>
      </c>
      <c r="AA919" s="8"/>
      <c r="AC919" s="8"/>
      <c r="AJ919" s="9">
        <f t="shared" si="155"/>
        <v>-1</v>
      </c>
      <c r="AK919" s="7">
        <v>9.9</v>
      </c>
      <c r="AO919" s="8"/>
      <c r="AQ919" s="31"/>
      <c r="AT919" s="31"/>
      <c r="AU919" s="21">
        <v>1997</v>
      </c>
      <c r="AV919" s="23">
        <f t="shared" si="148"/>
        <v>3.3003780648707024</v>
      </c>
      <c r="BB919" s="18"/>
      <c r="BD919" s="54"/>
      <c r="BF919" s="18"/>
      <c r="BH919" s="18"/>
      <c r="BJ919" s="18"/>
      <c r="BK919" s="18" t="s">
        <v>32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 s="18">
        <v>0</v>
      </c>
      <c r="BS919">
        <v>1</v>
      </c>
      <c r="BT919">
        <v>0</v>
      </c>
      <c r="BU919" s="18">
        <v>0</v>
      </c>
      <c r="BV919" t="s">
        <v>397</v>
      </c>
      <c r="BW919" t="s">
        <v>397</v>
      </c>
      <c r="CB919" s="18"/>
      <c r="CD919" s="18"/>
      <c r="CE919" s="18"/>
      <c r="CH919" s="18"/>
      <c r="CJ919" s="18"/>
      <c r="CU919" s="18"/>
      <c r="CV919" t="s">
        <v>397</v>
      </c>
      <c r="CW919" t="s">
        <v>397</v>
      </c>
      <c r="CX919" t="s">
        <v>397</v>
      </c>
      <c r="CY919" s="25" t="s">
        <v>397</v>
      </c>
    </row>
    <row r="920" spans="1:103" x14ac:dyDescent="0.25">
      <c r="A920">
        <v>922</v>
      </c>
      <c r="B920">
        <v>127</v>
      </c>
      <c r="C920" s="25" t="s">
        <v>8</v>
      </c>
      <c r="D920" s="12">
        <v>7.3</v>
      </c>
      <c r="E920" s="14"/>
      <c r="F920" s="7" t="str">
        <f t="shared" si="149"/>
        <v>X</v>
      </c>
      <c r="G920" s="7">
        <f t="shared" si="150"/>
        <v>7.3</v>
      </c>
      <c r="H920" s="16">
        <f t="shared" si="151"/>
        <v>7.3</v>
      </c>
      <c r="I920" s="11" t="str">
        <f t="shared" si="152"/>
        <v>X</v>
      </c>
      <c r="J920" s="39" t="str">
        <f t="shared" si="153"/>
        <v>X</v>
      </c>
      <c r="K920" s="39" t="str">
        <f t="shared" si="146"/>
        <v>X</v>
      </c>
      <c r="L920" s="39" t="str">
        <f t="shared" si="147"/>
        <v>X</v>
      </c>
      <c r="M920" s="39" t="str">
        <f t="shared" si="154"/>
        <v>X</v>
      </c>
      <c r="N920" s="42">
        <v>0</v>
      </c>
      <c r="O920" s="8">
        <v>0</v>
      </c>
      <c r="P920" s="9">
        <v>0</v>
      </c>
      <c r="Q920" s="9">
        <v>0</v>
      </c>
      <c r="R920" s="8">
        <v>0</v>
      </c>
      <c r="S920" s="9">
        <v>0</v>
      </c>
      <c r="T920" s="9">
        <v>0</v>
      </c>
      <c r="U920" s="8">
        <v>1</v>
      </c>
      <c r="V920" s="9">
        <v>0</v>
      </c>
      <c r="W920" s="9">
        <v>0</v>
      </c>
      <c r="X920" s="9">
        <v>0</v>
      </c>
      <c r="Y920" s="8">
        <v>0</v>
      </c>
      <c r="Z920" s="9">
        <v>0</v>
      </c>
      <c r="AA920" s="8"/>
      <c r="AC920" s="8"/>
      <c r="AJ920" s="9">
        <f t="shared" si="155"/>
        <v>-1</v>
      </c>
      <c r="AK920" s="7">
        <v>10.1</v>
      </c>
      <c r="AO920" s="8"/>
      <c r="AQ920" s="31"/>
      <c r="AT920" s="31"/>
      <c r="AU920" s="21">
        <v>1989</v>
      </c>
      <c r="AV920" s="23">
        <f t="shared" si="148"/>
        <v>3.2986347831244354</v>
      </c>
      <c r="BB920" s="18"/>
      <c r="BD920" s="54"/>
      <c r="BF920" s="18"/>
      <c r="BH920" s="18"/>
      <c r="BJ920" s="18"/>
      <c r="BK920" s="18" t="s">
        <v>35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 s="18">
        <v>0</v>
      </c>
      <c r="BS920">
        <v>0</v>
      </c>
      <c r="BT920">
        <v>1</v>
      </c>
      <c r="BU920" s="18">
        <v>0</v>
      </c>
      <c r="BV920" t="s">
        <v>397</v>
      </c>
      <c r="BW920" t="s">
        <v>397</v>
      </c>
      <c r="CB920" s="18"/>
      <c r="CD920" s="18"/>
      <c r="CE920" s="18"/>
      <c r="CH920" s="18"/>
      <c r="CJ920" s="18"/>
      <c r="CU920" s="18"/>
      <c r="CV920" t="s">
        <v>397</v>
      </c>
      <c r="CW920" t="s">
        <v>397</v>
      </c>
      <c r="CX920" t="s">
        <v>397</v>
      </c>
      <c r="CY920" s="25" t="s">
        <v>397</v>
      </c>
    </row>
    <row r="921" spans="1:103" x14ac:dyDescent="0.25">
      <c r="A921">
        <v>923</v>
      </c>
      <c r="B921">
        <v>127</v>
      </c>
      <c r="C921" s="25" t="s">
        <v>8</v>
      </c>
      <c r="D921" s="12">
        <v>7.7</v>
      </c>
      <c r="E921" s="14"/>
      <c r="F921" s="7" t="str">
        <f t="shared" si="149"/>
        <v>X</v>
      </c>
      <c r="G921" s="7">
        <f t="shared" si="150"/>
        <v>7.7</v>
      </c>
      <c r="H921" s="16">
        <f t="shared" si="151"/>
        <v>7.7</v>
      </c>
      <c r="I921" s="11" t="str">
        <f t="shared" si="152"/>
        <v>X</v>
      </c>
      <c r="J921" s="39" t="str">
        <f t="shared" si="153"/>
        <v>X</v>
      </c>
      <c r="K921" s="39" t="str">
        <f t="shared" si="146"/>
        <v>X</v>
      </c>
      <c r="L921" s="39" t="str">
        <f t="shared" si="147"/>
        <v>X</v>
      </c>
      <c r="M921" s="39" t="str">
        <f t="shared" si="154"/>
        <v>X</v>
      </c>
      <c r="N921" s="42">
        <v>0</v>
      </c>
      <c r="O921" s="8">
        <v>0</v>
      </c>
      <c r="P921" s="9">
        <v>0</v>
      </c>
      <c r="Q921" s="9">
        <v>0</v>
      </c>
      <c r="R921" s="8">
        <v>0</v>
      </c>
      <c r="S921" s="9">
        <v>0</v>
      </c>
      <c r="T921" s="9">
        <v>0</v>
      </c>
      <c r="U921" s="8">
        <v>0</v>
      </c>
      <c r="V921" s="9">
        <v>1</v>
      </c>
      <c r="W921" s="9">
        <v>0</v>
      </c>
      <c r="X921" s="9">
        <v>0</v>
      </c>
      <c r="Y921" s="8">
        <v>0</v>
      </c>
      <c r="Z921" s="9">
        <v>0</v>
      </c>
      <c r="AA921" s="8"/>
      <c r="AC921" s="8"/>
      <c r="AJ921" s="9">
        <f t="shared" si="155"/>
        <v>-1</v>
      </c>
      <c r="AK921" s="7">
        <v>10.1</v>
      </c>
      <c r="AO921" s="8"/>
      <c r="AQ921" s="31"/>
      <c r="AT921" s="31"/>
      <c r="AU921" s="21">
        <v>1989</v>
      </c>
      <c r="AV921" s="23">
        <f t="shared" si="148"/>
        <v>3.2986347831244354</v>
      </c>
      <c r="BB921" s="18"/>
      <c r="BD921" s="54"/>
      <c r="BF921" s="18"/>
      <c r="BH921" s="18"/>
      <c r="BJ921" s="18"/>
      <c r="BK921" s="18" t="s">
        <v>35</v>
      </c>
      <c r="BL921">
        <v>0</v>
      </c>
      <c r="BM921">
        <v>0</v>
      </c>
      <c r="BN921">
        <v>0</v>
      </c>
      <c r="BO921">
        <v>1</v>
      </c>
      <c r="BP921">
        <v>0</v>
      </c>
      <c r="BQ921">
        <v>0</v>
      </c>
      <c r="BR921" s="18">
        <v>0</v>
      </c>
      <c r="BS921">
        <v>0</v>
      </c>
      <c r="BT921">
        <v>1</v>
      </c>
      <c r="BU921" s="18">
        <v>0</v>
      </c>
      <c r="BV921" t="s">
        <v>397</v>
      </c>
      <c r="BW921" t="s">
        <v>397</v>
      </c>
      <c r="CB921" s="18"/>
      <c r="CD921" s="18"/>
      <c r="CE921" s="18"/>
      <c r="CH921" s="18"/>
      <c r="CJ921" s="18"/>
      <c r="CU921" s="18"/>
      <c r="CV921" t="s">
        <v>397</v>
      </c>
      <c r="CW921" t="s">
        <v>397</v>
      </c>
      <c r="CX921" t="s">
        <v>397</v>
      </c>
      <c r="CY921" s="25" t="s">
        <v>397</v>
      </c>
    </row>
    <row r="922" spans="1:103" x14ac:dyDescent="0.25">
      <c r="A922">
        <v>924</v>
      </c>
      <c r="B922">
        <v>127</v>
      </c>
      <c r="C922" s="25" t="s">
        <v>8</v>
      </c>
      <c r="D922" s="12">
        <v>8.6999999999999993</v>
      </c>
      <c r="E922" s="14"/>
      <c r="F922" s="7" t="str">
        <f t="shared" si="149"/>
        <v>X</v>
      </c>
      <c r="G922" s="7">
        <f t="shared" si="150"/>
        <v>8.6999999999999993</v>
      </c>
      <c r="H922" s="16">
        <f t="shared" si="151"/>
        <v>8.6999999999999993</v>
      </c>
      <c r="I922" s="11" t="str">
        <f t="shared" si="152"/>
        <v>X</v>
      </c>
      <c r="J922" s="39" t="str">
        <f t="shared" si="153"/>
        <v>X</v>
      </c>
      <c r="K922" s="39" t="str">
        <f t="shared" si="146"/>
        <v>X</v>
      </c>
      <c r="L922" s="39" t="str">
        <f t="shared" si="147"/>
        <v>X</v>
      </c>
      <c r="M922" s="39" t="str">
        <f t="shared" si="154"/>
        <v>X</v>
      </c>
      <c r="N922" s="42">
        <v>0</v>
      </c>
      <c r="O922" s="8">
        <v>0</v>
      </c>
      <c r="P922" s="9">
        <v>0</v>
      </c>
      <c r="Q922" s="9">
        <v>0</v>
      </c>
      <c r="R922" s="8">
        <v>0</v>
      </c>
      <c r="S922" s="9">
        <v>0</v>
      </c>
      <c r="T922" s="9">
        <v>0</v>
      </c>
      <c r="U922" s="8">
        <v>0</v>
      </c>
      <c r="V922" s="9">
        <v>0</v>
      </c>
      <c r="W922" s="9">
        <v>0</v>
      </c>
      <c r="X922" s="9">
        <v>0</v>
      </c>
      <c r="Y922" s="8">
        <v>1</v>
      </c>
      <c r="Z922" s="9">
        <v>0</v>
      </c>
      <c r="AA922" s="8"/>
      <c r="AC922" s="8"/>
      <c r="AJ922" s="9">
        <f t="shared" si="155"/>
        <v>-1</v>
      </c>
      <c r="AK922" s="7">
        <v>10.1</v>
      </c>
      <c r="AO922" s="8"/>
      <c r="AQ922" s="31"/>
      <c r="AT922" s="31"/>
      <c r="AU922" s="21">
        <v>1989</v>
      </c>
      <c r="AV922" s="23">
        <f t="shared" si="148"/>
        <v>3.2986347831244354</v>
      </c>
      <c r="BB922" s="18"/>
      <c r="BD922" s="54"/>
      <c r="BF922" s="18"/>
      <c r="BH922" s="18"/>
      <c r="BJ922" s="18"/>
      <c r="BK922" s="18" t="s">
        <v>35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0</v>
      </c>
      <c r="BR922" s="18">
        <v>0</v>
      </c>
      <c r="BS922">
        <v>0</v>
      </c>
      <c r="BT922">
        <v>1</v>
      </c>
      <c r="BU922" s="18">
        <v>0</v>
      </c>
      <c r="BV922" t="s">
        <v>397</v>
      </c>
      <c r="BW922" t="s">
        <v>397</v>
      </c>
      <c r="CB922" s="18"/>
      <c r="CD922" s="18"/>
      <c r="CE922" s="18"/>
      <c r="CH922" s="18"/>
      <c r="CJ922" s="18"/>
      <c r="CU922" s="18"/>
      <c r="CV922" t="s">
        <v>397</v>
      </c>
      <c r="CW922" t="s">
        <v>397</v>
      </c>
      <c r="CX922" t="s">
        <v>397</v>
      </c>
      <c r="CY922" s="25" t="s">
        <v>397</v>
      </c>
    </row>
    <row r="923" spans="1:103" x14ac:dyDescent="0.25">
      <c r="A923">
        <v>925</v>
      </c>
      <c r="B923">
        <v>127</v>
      </c>
      <c r="C923" s="25" t="s">
        <v>8</v>
      </c>
      <c r="D923" s="12">
        <v>6.7</v>
      </c>
      <c r="E923" s="14"/>
      <c r="F923" s="7" t="str">
        <f t="shared" si="149"/>
        <v>X</v>
      </c>
      <c r="G923" s="7">
        <f t="shared" si="150"/>
        <v>6.7</v>
      </c>
      <c r="H923" s="16">
        <f t="shared" si="151"/>
        <v>6.7</v>
      </c>
      <c r="I923" s="11" t="str">
        <f t="shared" si="152"/>
        <v>X</v>
      </c>
      <c r="J923" s="39" t="str">
        <f t="shared" si="153"/>
        <v>X</v>
      </c>
      <c r="K923" s="39" t="str">
        <f t="shared" si="146"/>
        <v>X</v>
      </c>
      <c r="L923" s="39" t="str">
        <f t="shared" si="147"/>
        <v>X</v>
      </c>
      <c r="M923" s="39" t="str">
        <f t="shared" si="154"/>
        <v>X</v>
      </c>
      <c r="N923" s="42">
        <v>0</v>
      </c>
      <c r="O923" s="8">
        <v>0</v>
      </c>
      <c r="P923" s="9">
        <v>0</v>
      </c>
      <c r="Q923" s="9">
        <v>0</v>
      </c>
      <c r="R923" s="8">
        <v>0</v>
      </c>
      <c r="S923" s="9">
        <v>0</v>
      </c>
      <c r="T923" s="9">
        <v>0</v>
      </c>
      <c r="U923" s="8">
        <v>0</v>
      </c>
      <c r="V923" s="9">
        <v>0</v>
      </c>
      <c r="W923" s="9">
        <v>0</v>
      </c>
      <c r="X923" s="9">
        <v>0</v>
      </c>
      <c r="Y923" s="8">
        <v>0</v>
      </c>
      <c r="Z923" s="9">
        <v>1</v>
      </c>
      <c r="AA923" s="8"/>
      <c r="AC923" s="8"/>
      <c r="AJ923" s="9">
        <f t="shared" si="155"/>
        <v>-1</v>
      </c>
      <c r="AK923" s="7">
        <v>10.1</v>
      </c>
      <c r="AO923" s="8"/>
      <c r="AQ923" s="31"/>
      <c r="AT923" s="31"/>
      <c r="AU923" s="21">
        <v>1989</v>
      </c>
      <c r="AV923" s="23">
        <f t="shared" si="148"/>
        <v>3.2986347831244354</v>
      </c>
      <c r="BB923" s="18"/>
      <c r="BD923" s="54"/>
      <c r="BF923" s="18"/>
      <c r="BH923" s="18"/>
      <c r="BJ923" s="18"/>
      <c r="BK923" s="18" t="s">
        <v>35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 s="18">
        <v>0</v>
      </c>
      <c r="BS923">
        <v>0</v>
      </c>
      <c r="BT923">
        <v>1</v>
      </c>
      <c r="BU923" s="18">
        <v>0</v>
      </c>
      <c r="BV923" t="s">
        <v>397</v>
      </c>
      <c r="BW923" t="s">
        <v>397</v>
      </c>
      <c r="CB923" s="18"/>
      <c r="CD923" s="18"/>
      <c r="CE923" s="18"/>
      <c r="CH923" s="18"/>
      <c r="CJ923" s="18"/>
      <c r="CU923" s="18"/>
      <c r="CV923" t="s">
        <v>397</v>
      </c>
      <c r="CW923" t="s">
        <v>397</v>
      </c>
      <c r="CX923" t="s">
        <v>397</v>
      </c>
      <c r="CY923" s="25" t="s">
        <v>397</v>
      </c>
    </row>
    <row r="924" spans="1:103" x14ac:dyDescent="0.25">
      <c r="A924">
        <v>926</v>
      </c>
      <c r="B924">
        <v>127</v>
      </c>
      <c r="C924" s="25" t="s">
        <v>8</v>
      </c>
      <c r="D924" s="12">
        <v>19.100000000000001</v>
      </c>
      <c r="E924" s="14"/>
      <c r="F924" s="7" t="str">
        <f t="shared" si="149"/>
        <v>X</v>
      </c>
      <c r="G924" s="7">
        <f t="shared" si="150"/>
        <v>19.100000000000001</v>
      </c>
      <c r="H924" s="16">
        <f t="shared" si="151"/>
        <v>19.100000000000001</v>
      </c>
      <c r="I924" s="11" t="str">
        <f t="shared" si="152"/>
        <v>X</v>
      </c>
      <c r="J924" s="39" t="str">
        <f t="shared" si="153"/>
        <v>X</v>
      </c>
      <c r="K924" s="39" t="str">
        <f t="shared" si="146"/>
        <v>X</v>
      </c>
      <c r="L924" s="39" t="str">
        <f t="shared" si="147"/>
        <v>X</v>
      </c>
      <c r="M924" s="39" t="str">
        <f t="shared" si="154"/>
        <v>X</v>
      </c>
      <c r="N924" s="42">
        <v>1</v>
      </c>
      <c r="O924" s="8">
        <v>0</v>
      </c>
      <c r="P924" s="9">
        <v>0</v>
      </c>
      <c r="Q924" s="9">
        <v>0</v>
      </c>
      <c r="R924" s="8">
        <v>0</v>
      </c>
      <c r="S924" s="9">
        <v>0</v>
      </c>
      <c r="T924" s="9">
        <v>0</v>
      </c>
      <c r="U924" s="8">
        <v>0</v>
      </c>
      <c r="V924" s="9">
        <v>0</v>
      </c>
      <c r="W924" s="9">
        <v>0</v>
      </c>
      <c r="X924" s="9">
        <v>0</v>
      </c>
      <c r="Y924" s="8">
        <v>0</v>
      </c>
      <c r="Z924" s="9">
        <v>0</v>
      </c>
      <c r="AA924" s="8"/>
      <c r="AC924" s="8"/>
      <c r="AJ924" s="9">
        <f t="shared" si="155"/>
        <v>-1</v>
      </c>
      <c r="AK924" s="7">
        <v>3.3</v>
      </c>
      <c r="AO924" s="8"/>
      <c r="AQ924" s="31"/>
      <c r="AT924" s="31"/>
      <c r="AU924" s="21">
        <v>1979</v>
      </c>
      <c r="AV924" s="23">
        <f t="shared" si="148"/>
        <v>3.2964457942063961</v>
      </c>
      <c r="BB924" s="18"/>
      <c r="BD924" s="54"/>
      <c r="BF924" s="18"/>
      <c r="BH924" s="18"/>
      <c r="BJ924" s="18"/>
      <c r="BK924" s="18" t="s">
        <v>42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 s="18">
        <v>1</v>
      </c>
      <c r="BS924">
        <v>0</v>
      </c>
      <c r="BT924">
        <v>1</v>
      </c>
      <c r="BU924" s="18">
        <v>0</v>
      </c>
      <c r="BV924" t="s">
        <v>397</v>
      </c>
      <c r="BW924" t="s">
        <v>397</v>
      </c>
      <c r="CB924" s="18"/>
      <c r="CD924" s="18"/>
      <c r="CE924" s="18"/>
      <c r="CH924" s="18"/>
      <c r="CJ924" s="18"/>
      <c r="CU924" s="18"/>
      <c r="CV924" t="s">
        <v>397</v>
      </c>
      <c r="CW924" t="s">
        <v>397</v>
      </c>
      <c r="CX924" t="s">
        <v>397</v>
      </c>
      <c r="CY924" s="25" t="s">
        <v>397</v>
      </c>
    </row>
    <row r="925" spans="1:103" x14ac:dyDescent="0.25">
      <c r="A925">
        <v>927</v>
      </c>
      <c r="B925">
        <v>127</v>
      </c>
      <c r="C925" s="25" t="s">
        <v>8</v>
      </c>
      <c r="D925" s="12">
        <v>16.399999999999999</v>
      </c>
      <c r="E925" s="14"/>
      <c r="F925" s="7" t="str">
        <f t="shared" si="149"/>
        <v>X</v>
      </c>
      <c r="G925" s="7">
        <f t="shared" si="150"/>
        <v>16.399999999999999</v>
      </c>
      <c r="H925" s="16">
        <f t="shared" si="151"/>
        <v>16.399999999999999</v>
      </c>
      <c r="I925" s="11" t="str">
        <f t="shared" si="152"/>
        <v>X</v>
      </c>
      <c r="J925" s="39" t="str">
        <f t="shared" si="153"/>
        <v>X</v>
      </c>
      <c r="K925" s="39" t="str">
        <f t="shared" si="146"/>
        <v>X</v>
      </c>
      <c r="L925" s="39" t="str">
        <f t="shared" si="147"/>
        <v>X</v>
      </c>
      <c r="M925" s="39" t="str">
        <f t="shared" si="154"/>
        <v>X</v>
      </c>
      <c r="N925" s="42">
        <v>0</v>
      </c>
      <c r="O925" s="8">
        <v>0</v>
      </c>
      <c r="P925" s="9">
        <v>0</v>
      </c>
      <c r="Q925" s="9">
        <v>0</v>
      </c>
      <c r="R925" s="8">
        <v>0</v>
      </c>
      <c r="S925" s="9">
        <v>0</v>
      </c>
      <c r="T925" s="9">
        <v>0</v>
      </c>
      <c r="U925" s="8">
        <v>1</v>
      </c>
      <c r="V925" s="9">
        <v>0</v>
      </c>
      <c r="W925" s="9">
        <v>0</v>
      </c>
      <c r="X925" s="9">
        <v>0</v>
      </c>
      <c r="Y925" s="8">
        <v>0</v>
      </c>
      <c r="Z925" s="9">
        <v>0</v>
      </c>
      <c r="AA925" s="8"/>
      <c r="AC925" s="8"/>
      <c r="AJ925" s="9">
        <f t="shared" si="155"/>
        <v>-1</v>
      </c>
      <c r="AK925" s="7">
        <v>2.7</v>
      </c>
      <c r="AO925" s="8"/>
      <c r="AQ925" s="31"/>
      <c r="AT925" s="31"/>
      <c r="AU925" s="21">
        <v>1975</v>
      </c>
      <c r="AV925" s="23">
        <f t="shared" si="148"/>
        <v>3.2955670999624789</v>
      </c>
      <c r="BB925" s="18"/>
      <c r="BD925" s="54"/>
      <c r="BF925" s="18"/>
      <c r="BH925" s="18"/>
      <c r="BJ925" s="18"/>
      <c r="BK925" s="18" t="s">
        <v>42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 s="18">
        <v>1</v>
      </c>
      <c r="BS925">
        <v>0</v>
      </c>
      <c r="BT925">
        <v>1</v>
      </c>
      <c r="BU925" s="18">
        <v>0</v>
      </c>
      <c r="BV925" t="s">
        <v>397</v>
      </c>
      <c r="BW925" t="s">
        <v>397</v>
      </c>
      <c r="CB925" s="18"/>
      <c r="CD925" s="18"/>
      <c r="CE925" s="18"/>
      <c r="CH925" s="18"/>
      <c r="CJ925" s="18"/>
      <c r="CU925" s="18"/>
      <c r="CV925" t="s">
        <v>397</v>
      </c>
      <c r="CW925" t="s">
        <v>397</v>
      </c>
      <c r="CX925" t="s">
        <v>397</v>
      </c>
      <c r="CY925" s="25" t="s">
        <v>397</v>
      </c>
    </row>
    <row r="926" spans="1:103" x14ac:dyDescent="0.25">
      <c r="A926">
        <v>928</v>
      </c>
      <c r="B926">
        <v>127</v>
      </c>
      <c r="C926" s="25" t="s">
        <v>8</v>
      </c>
      <c r="D926" s="12">
        <v>18.2</v>
      </c>
      <c r="E926" s="14"/>
      <c r="F926" s="7" t="str">
        <f t="shared" si="149"/>
        <v>X</v>
      </c>
      <c r="G926" s="7">
        <f t="shared" si="150"/>
        <v>18.2</v>
      </c>
      <c r="H926" s="16">
        <f t="shared" si="151"/>
        <v>18.2</v>
      </c>
      <c r="I926" s="11" t="str">
        <f t="shared" si="152"/>
        <v>X</v>
      </c>
      <c r="J926" s="39" t="str">
        <f t="shared" si="153"/>
        <v>X</v>
      </c>
      <c r="K926" s="39" t="str">
        <f t="shared" si="146"/>
        <v>X</v>
      </c>
      <c r="L926" s="39" t="str">
        <f t="shared" si="147"/>
        <v>X</v>
      </c>
      <c r="M926" s="39" t="str">
        <f t="shared" si="154"/>
        <v>X</v>
      </c>
      <c r="N926" s="42">
        <v>0</v>
      </c>
      <c r="O926" s="8">
        <v>0</v>
      </c>
      <c r="P926" s="9">
        <v>0</v>
      </c>
      <c r="Q926" s="9">
        <v>0</v>
      </c>
      <c r="R926" s="8">
        <v>0</v>
      </c>
      <c r="S926" s="9">
        <v>0</v>
      </c>
      <c r="T926" s="9">
        <v>0</v>
      </c>
      <c r="U926" s="8">
        <v>0</v>
      </c>
      <c r="V926" s="9">
        <v>1</v>
      </c>
      <c r="W926" s="9">
        <v>0</v>
      </c>
      <c r="X926" s="9">
        <v>0</v>
      </c>
      <c r="Y926" s="8">
        <v>0</v>
      </c>
      <c r="Z926" s="9">
        <v>0</v>
      </c>
      <c r="AA926" s="8"/>
      <c r="AC926" s="8"/>
      <c r="AJ926" s="9">
        <f t="shared" si="155"/>
        <v>-1</v>
      </c>
      <c r="AK926" s="7">
        <v>2.7</v>
      </c>
      <c r="AO926" s="8"/>
      <c r="AQ926" s="31"/>
      <c r="AT926" s="31"/>
      <c r="AU926" s="21">
        <v>1975</v>
      </c>
      <c r="AV926" s="23">
        <f t="shared" si="148"/>
        <v>3.2955670999624789</v>
      </c>
      <c r="BB926" s="18"/>
      <c r="BD926" s="54"/>
      <c r="BF926" s="18"/>
      <c r="BH926" s="18"/>
      <c r="BJ926" s="18"/>
      <c r="BK926" s="18" t="s">
        <v>42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 s="18">
        <v>1</v>
      </c>
      <c r="BS926">
        <v>0</v>
      </c>
      <c r="BT926">
        <v>1</v>
      </c>
      <c r="BU926" s="18">
        <v>0</v>
      </c>
      <c r="BV926" t="s">
        <v>397</v>
      </c>
      <c r="BW926" t="s">
        <v>397</v>
      </c>
      <c r="CB926" s="18"/>
      <c r="CD926" s="18"/>
      <c r="CE926" s="18"/>
      <c r="CH926" s="18"/>
      <c r="CJ926" s="18"/>
      <c r="CU926" s="18"/>
      <c r="CV926" t="s">
        <v>397</v>
      </c>
      <c r="CW926" t="s">
        <v>397</v>
      </c>
      <c r="CX926" t="s">
        <v>397</v>
      </c>
      <c r="CY926" s="25" t="s">
        <v>397</v>
      </c>
    </row>
    <row r="927" spans="1:103" x14ac:dyDescent="0.25">
      <c r="A927">
        <v>929</v>
      </c>
      <c r="B927">
        <v>127</v>
      </c>
      <c r="C927" s="25" t="s">
        <v>8</v>
      </c>
      <c r="D927" s="12">
        <v>14.5</v>
      </c>
      <c r="E927" s="14"/>
      <c r="F927" s="7" t="str">
        <f t="shared" si="149"/>
        <v>X</v>
      </c>
      <c r="G927" s="7">
        <f t="shared" si="150"/>
        <v>14.5</v>
      </c>
      <c r="H927" s="16">
        <f t="shared" si="151"/>
        <v>14.5</v>
      </c>
      <c r="I927" s="11" t="str">
        <f t="shared" si="152"/>
        <v>X</v>
      </c>
      <c r="J927" s="39" t="str">
        <f t="shared" si="153"/>
        <v>X</v>
      </c>
      <c r="K927" s="39" t="str">
        <f t="shared" si="146"/>
        <v>X</v>
      </c>
      <c r="L927" s="39" t="str">
        <f t="shared" si="147"/>
        <v>X</v>
      </c>
      <c r="M927" s="39" t="str">
        <f t="shared" si="154"/>
        <v>X</v>
      </c>
      <c r="N927" s="42">
        <v>1</v>
      </c>
      <c r="O927" s="8">
        <v>0</v>
      </c>
      <c r="P927" s="9">
        <v>0</v>
      </c>
      <c r="Q927" s="9">
        <v>0</v>
      </c>
      <c r="R927" s="8">
        <v>0</v>
      </c>
      <c r="S927" s="9">
        <v>0</v>
      </c>
      <c r="T927" s="9">
        <v>0</v>
      </c>
      <c r="U927" s="8">
        <v>0</v>
      </c>
      <c r="V927" s="9">
        <v>0</v>
      </c>
      <c r="W927" s="9">
        <v>0</v>
      </c>
      <c r="X927" s="9">
        <v>0</v>
      </c>
      <c r="Y927" s="8">
        <v>0</v>
      </c>
      <c r="Z927" s="9">
        <v>0</v>
      </c>
      <c r="AA927" s="8"/>
      <c r="AC927" s="8"/>
      <c r="AJ927" s="9">
        <f t="shared" si="155"/>
        <v>-1</v>
      </c>
      <c r="AK927" s="7">
        <v>3</v>
      </c>
      <c r="AO927" s="8"/>
      <c r="AQ927" s="31"/>
      <c r="AT927" s="31"/>
      <c r="AU927" s="21">
        <v>1980</v>
      </c>
      <c r="AV927" s="23">
        <f t="shared" si="148"/>
        <v>3.2966651902615309</v>
      </c>
      <c r="BB927" s="18"/>
      <c r="BD927" s="54"/>
      <c r="BF927" s="18"/>
      <c r="BH927" s="18"/>
      <c r="BJ927" s="18"/>
      <c r="BK927" s="18" t="s">
        <v>45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  <c r="BR927" s="18">
        <v>0</v>
      </c>
      <c r="BS927">
        <v>0</v>
      </c>
      <c r="BT927">
        <v>1</v>
      </c>
      <c r="BU927" s="18">
        <v>0</v>
      </c>
      <c r="BV927" t="s">
        <v>397</v>
      </c>
      <c r="BW927" t="s">
        <v>397</v>
      </c>
      <c r="CB927" s="18"/>
      <c r="CD927" s="18"/>
      <c r="CE927" s="18"/>
      <c r="CH927" s="18"/>
      <c r="CJ927" s="18"/>
      <c r="CU927" s="18"/>
      <c r="CV927" t="s">
        <v>397</v>
      </c>
      <c r="CW927" t="s">
        <v>397</v>
      </c>
      <c r="CX927" t="s">
        <v>397</v>
      </c>
      <c r="CY927" s="25" t="s">
        <v>397</v>
      </c>
    </row>
    <row r="928" spans="1:103" x14ac:dyDescent="0.25">
      <c r="A928">
        <v>930</v>
      </c>
      <c r="B928">
        <v>127</v>
      </c>
      <c r="C928" s="25" t="s">
        <v>8</v>
      </c>
      <c r="D928" s="12">
        <v>14.7</v>
      </c>
      <c r="E928" s="14"/>
      <c r="F928" s="7" t="str">
        <f t="shared" si="149"/>
        <v>X</v>
      </c>
      <c r="G928" s="7">
        <f t="shared" si="150"/>
        <v>14.7</v>
      </c>
      <c r="H928" s="16">
        <f t="shared" si="151"/>
        <v>14.7</v>
      </c>
      <c r="I928" s="11" t="str">
        <f t="shared" si="152"/>
        <v>X</v>
      </c>
      <c r="J928" s="39" t="str">
        <f t="shared" si="153"/>
        <v>X</v>
      </c>
      <c r="K928" s="39" t="str">
        <f t="shared" si="146"/>
        <v>X</v>
      </c>
      <c r="L928" s="39" t="str">
        <f t="shared" si="147"/>
        <v>X</v>
      </c>
      <c r="M928" s="39" t="str">
        <f t="shared" si="154"/>
        <v>X</v>
      </c>
      <c r="N928" s="42">
        <v>1</v>
      </c>
      <c r="O928" s="8">
        <v>0</v>
      </c>
      <c r="P928" s="9">
        <v>0</v>
      </c>
      <c r="Q928" s="9">
        <v>0</v>
      </c>
      <c r="R928" s="8">
        <v>0</v>
      </c>
      <c r="S928" s="9">
        <v>0</v>
      </c>
      <c r="T928" s="9">
        <v>0</v>
      </c>
      <c r="U928" s="8">
        <v>0</v>
      </c>
      <c r="V928" s="9">
        <v>0</v>
      </c>
      <c r="W928" s="9">
        <v>0</v>
      </c>
      <c r="X928" s="9">
        <v>0</v>
      </c>
      <c r="Y928" s="8">
        <v>0</v>
      </c>
      <c r="Z928" s="9">
        <v>0</v>
      </c>
      <c r="AA928" s="8"/>
      <c r="AC928" s="8"/>
      <c r="AJ928" s="9">
        <f t="shared" si="155"/>
        <v>-1</v>
      </c>
      <c r="AK928" s="7">
        <v>5.3</v>
      </c>
      <c r="AO928" s="8"/>
      <c r="AQ928" s="31"/>
      <c r="AT928" s="31"/>
      <c r="AU928" s="21">
        <v>1989</v>
      </c>
      <c r="AV928" s="23">
        <f t="shared" si="148"/>
        <v>3.2986347831244354</v>
      </c>
      <c r="BB928" s="18"/>
      <c r="BD928" s="54"/>
      <c r="BF928" s="18"/>
      <c r="BH928" s="18"/>
      <c r="BJ928" s="18"/>
      <c r="BK928" s="18" t="s">
        <v>45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0</v>
      </c>
      <c r="BR928" s="18">
        <v>0</v>
      </c>
      <c r="BS928">
        <v>0</v>
      </c>
      <c r="BT928">
        <v>1</v>
      </c>
      <c r="BU928" s="18">
        <v>0</v>
      </c>
      <c r="BV928" t="s">
        <v>397</v>
      </c>
      <c r="BW928" t="s">
        <v>397</v>
      </c>
      <c r="CB928" s="18"/>
      <c r="CD928" s="18"/>
      <c r="CE928" s="18"/>
      <c r="CH928" s="18"/>
      <c r="CJ928" s="18"/>
      <c r="CU928" s="18"/>
      <c r="CV928" t="s">
        <v>397</v>
      </c>
      <c r="CW928" t="s">
        <v>397</v>
      </c>
      <c r="CX928" t="s">
        <v>397</v>
      </c>
      <c r="CY928" s="25" t="s">
        <v>397</v>
      </c>
    </row>
    <row r="929" spans="1:103" x14ac:dyDescent="0.25">
      <c r="A929">
        <v>931</v>
      </c>
      <c r="B929">
        <v>127</v>
      </c>
      <c r="C929" s="25" t="s">
        <v>8</v>
      </c>
      <c r="D929" s="12">
        <v>36.6</v>
      </c>
      <c r="E929" s="14"/>
      <c r="F929" s="7" t="str">
        <f t="shared" si="149"/>
        <v>X</v>
      </c>
      <c r="G929" s="7">
        <f t="shared" si="150"/>
        <v>36.6</v>
      </c>
      <c r="H929" s="16">
        <f t="shared" si="151"/>
        <v>36.6</v>
      </c>
      <c r="I929" s="11" t="str">
        <f t="shared" si="152"/>
        <v>X</v>
      </c>
      <c r="J929" s="39" t="str">
        <f t="shared" si="153"/>
        <v>X</v>
      </c>
      <c r="K929" s="39" t="str">
        <f t="shared" si="146"/>
        <v>X</v>
      </c>
      <c r="L929" s="39" t="str">
        <f t="shared" si="147"/>
        <v>X</v>
      </c>
      <c r="M929" s="39" t="str">
        <f t="shared" si="154"/>
        <v>X</v>
      </c>
      <c r="N929" s="42">
        <v>0</v>
      </c>
      <c r="O929" s="8">
        <v>0</v>
      </c>
      <c r="P929" s="9">
        <v>0</v>
      </c>
      <c r="Q929" s="9">
        <v>0</v>
      </c>
      <c r="R929" s="8">
        <v>1</v>
      </c>
      <c r="S929" s="9">
        <v>0</v>
      </c>
      <c r="T929" s="9">
        <v>0</v>
      </c>
      <c r="U929" s="8">
        <v>0</v>
      </c>
      <c r="V929" s="9">
        <v>0</v>
      </c>
      <c r="W929" s="9">
        <v>0</v>
      </c>
      <c r="X929" s="9">
        <v>0</v>
      </c>
      <c r="Y929" s="8">
        <v>0</v>
      </c>
      <c r="Z929" s="9">
        <v>0</v>
      </c>
      <c r="AA929" s="8"/>
      <c r="AC929" s="8"/>
      <c r="AJ929" s="9">
        <f t="shared" si="155"/>
        <v>-1</v>
      </c>
      <c r="AK929" s="7">
        <v>5.3</v>
      </c>
      <c r="AO929" s="8"/>
      <c r="AQ929" s="31"/>
      <c r="AT929" s="31"/>
      <c r="AU929" s="21">
        <v>1989</v>
      </c>
      <c r="AV929" s="23">
        <f t="shared" si="148"/>
        <v>3.2986347831244354</v>
      </c>
      <c r="BB929" s="18"/>
      <c r="BD929" s="54"/>
      <c r="BF929" s="18"/>
      <c r="BH929" s="18"/>
      <c r="BJ929" s="18"/>
      <c r="BK929" s="18" t="s">
        <v>45</v>
      </c>
      <c r="BL929">
        <v>0</v>
      </c>
      <c r="BM929">
        <v>0</v>
      </c>
      <c r="BN929">
        <v>0</v>
      </c>
      <c r="BO929">
        <v>1</v>
      </c>
      <c r="BP929">
        <v>0</v>
      </c>
      <c r="BQ929">
        <v>0</v>
      </c>
      <c r="BR929" s="18">
        <v>0</v>
      </c>
      <c r="BS929">
        <v>0</v>
      </c>
      <c r="BT929">
        <v>1</v>
      </c>
      <c r="BU929" s="18">
        <v>0</v>
      </c>
      <c r="BV929" t="s">
        <v>397</v>
      </c>
      <c r="BW929" t="s">
        <v>397</v>
      </c>
      <c r="CB929" s="18"/>
      <c r="CD929" s="18"/>
      <c r="CE929" s="18"/>
      <c r="CH929" s="18"/>
      <c r="CJ929" s="18"/>
      <c r="CU929" s="18"/>
      <c r="CV929" t="s">
        <v>397</v>
      </c>
      <c r="CW929" t="s">
        <v>397</v>
      </c>
      <c r="CX929" t="s">
        <v>397</v>
      </c>
      <c r="CY929" s="25" t="s">
        <v>397</v>
      </c>
    </row>
    <row r="930" spans="1:103" x14ac:dyDescent="0.25">
      <c r="A930">
        <v>932</v>
      </c>
      <c r="B930">
        <v>127</v>
      </c>
      <c r="C930" s="25" t="s">
        <v>8</v>
      </c>
      <c r="D930" s="12">
        <v>5.0999999999999996</v>
      </c>
      <c r="E930" s="14"/>
      <c r="F930" s="7" t="str">
        <f t="shared" si="149"/>
        <v>X</v>
      </c>
      <c r="G930" s="7">
        <f t="shared" si="150"/>
        <v>5.0999999999999996</v>
      </c>
      <c r="H930" s="16">
        <f t="shared" si="151"/>
        <v>5.0999999999999996</v>
      </c>
      <c r="I930" s="11" t="str">
        <f t="shared" si="152"/>
        <v>X</v>
      </c>
      <c r="J930" s="39" t="str">
        <f t="shared" si="153"/>
        <v>X</v>
      </c>
      <c r="K930" s="39" t="str">
        <f t="shared" si="146"/>
        <v>X</v>
      </c>
      <c r="L930" s="39" t="str">
        <f t="shared" si="147"/>
        <v>X</v>
      </c>
      <c r="M930" s="39" t="str">
        <f t="shared" si="154"/>
        <v>X</v>
      </c>
      <c r="N930" s="42">
        <v>0</v>
      </c>
      <c r="O930" s="8">
        <v>0</v>
      </c>
      <c r="P930" s="9">
        <v>0</v>
      </c>
      <c r="Q930" s="9">
        <v>0</v>
      </c>
      <c r="R930" s="8">
        <v>0</v>
      </c>
      <c r="S930" s="9">
        <v>1</v>
      </c>
      <c r="T930" s="9">
        <v>0</v>
      </c>
      <c r="U930" s="8">
        <v>0</v>
      </c>
      <c r="V930" s="9">
        <v>0</v>
      </c>
      <c r="W930" s="9">
        <v>0</v>
      </c>
      <c r="X930" s="9">
        <v>0</v>
      </c>
      <c r="Y930" s="8">
        <v>0</v>
      </c>
      <c r="Z930" s="9">
        <v>0</v>
      </c>
      <c r="AA930" s="8"/>
      <c r="AC930" s="8"/>
      <c r="AJ930" s="9">
        <f t="shared" si="155"/>
        <v>-1</v>
      </c>
      <c r="AK930" s="7">
        <v>5.3</v>
      </c>
      <c r="AO930" s="8"/>
      <c r="AQ930" s="31"/>
      <c r="AT930" s="31"/>
      <c r="AU930" s="21">
        <v>1989</v>
      </c>
      <c r="AV930" s="23">
        <f t="shared" si="148"/>
        <v>3.2986347831244354</v>
      </c>
      <c r="BB930" s="18"/>
      <c r="BD930" s="54"/>
      <c r="BF930" s="18"/>
      <c r="BH930" s="18"/>
      <c r="BJ930" s="18"/>
      <c r="BK930" s="18" t="s">
        <v>45</v>
      </c>
      <c r="BL930">
        <v>0</v>
      </c>
      <c r="BM930">
        <v>0</v>
      </c>
      <c r="BN930">
        <v>0</v>
      </c>
      <c r="BO930">
        <v>1</v>
      </c>
      <c r="BP930">
        <v>0</v>
      </c>
      <c r="BQ930">
        <v>0</v>
      </c>
      <c r="BR930" s="18">
        <v>0</v>
      </c>
      <c r="BS930">
        <v>0</v>
      </c>
      <c r="BT930">
        <v>1</v>
      </c>
      <c r="BU930" s="18">
        <v>0</v>
      </c>
      <c r="BV930" t="s">
        <v>397</v>
      </c>
      <c r="BW930" t="s">
        <v>397</v>
      </c>
      <c r="CB930" s="18"/>
      <c r="CD930" s="18"/>
      <c r="CE930" s="18"/>
      <c r="CH930" s="18"/>
      <c r="CJ930" s="18"/>
      <c r="CU930" s="18"/>
      <c r="CV930" t="s">
        <v>397</v>
      </c>
      <c r="CW930" t="s">
        <v>397</v>
      </c>
      <c r="CX930" t="s">
        <v>397</v>
      </c>
      <c r="CY930" s="25" t="s">
        <v>397</v>
      </c>
    </row>
    <row r="931" spans="1:103" x14ac:dyDescent="0.25">
      <c r="A931">
        <v>933</v>
      </c>
      <c r="B931">
        <v>127</v>
      </c>
      <c r="C931" s="25" t="s">
        <v>8</v>
      </c>
      <c r="D931" s="12">
        <v>28.2</v>
      </c>
      <c r="E931" s="14"/>
      <c r="F931" s="7" t="str">
        <f t="shared" si="149"/>
        <v>X</v>
      </c>
      <c r="G931" s="7">
        <f t="shared" si="150"/>
        <v>28.2</v>
      </c>
      <c r="H931" s="16">
        <f t="shared" si="151"/>
        <v>28.2</v>
      </c>
      <c r="I931" s="11" t="str">
        <f t="shared" si="152"/>
        <v>X</v>
      </c>
      <c r="J931" s="39" t="str">
        <f t="shared" si="153"/>
        <v>X</v>
      </c>
      <c r="K931" s="39" t="str">
        <f t="shared" si="146"/>
        <v>X</v>
      </c>
      <c r="L931" s="39" t="str">
        <f t="shared" si="147"/>
        <v>X</v>
      </c>
      <c r="M931" s="39" t="str">
        <f t="shared" si="154"/>
        <v>X</v>
      </c>
      <c r="N931" s="42">
        <v>0</v>
      </c>
      <c r="O931" s="8">
        <v>0</v>
      </c>
      <c r="P931" s="9">
        <v>0</v>
      </c>
      <c r="Q931" s="9">
        <v>0</v>
      </c>
      <c r="R931" s="8">
        <v>0</v>
      </c>
      <c r="S931" s="9">
        <v>0</v>
      </c>
      <c r="T931" s="9">
        <v>1</v>
      </c>
      <c r="U931" s="8">
        <v>0</v>
      </c>
      <c r="V931" s="9">
        <v>0</v>
      </c>
      <c r="W931" s="9">
        <v>0</v>
      </c>
      <c r="X931" s="9">
        <v>0</v>
      </c>
      <c r="Y931" s="8">
        <v>0</v>
      </c>
      <c r="Z931" s="9">
        <v>0</v>
      </c>
      <c r="AA931" s="8"/>
      <c r="AC931" s="8"/>
      <c r="AJ931" s="9">
        <f t="shared" si="155"/>
        <v>-1</v>
      </c>
      <c r="AK931" s="7">
        <v>5.3</v>
      </c>
      <c r="AO931" s="8"/>
      <c r="AQ931" s="31"/>
      <c r="AT931" s="31"/>
      <c r="AU931" s="21">
        <v>1989</v>
      </c>
      <c r="AV931" s="23">
        <f t="shared" si="148"/>
        <v>3.2986347831244354</v>
      </c>
      <c r="BB931" s="18"/>
      <c r="BD931" s="54"/>
      <c r="BF931" s="18"/>
      <c r="BH931" s="18"/>
      <c r="BJ931" s="18"/>
      <c r="BK931" s="18" t="s">
        <v>45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 s="18">
        <v>0</v>
      </c>
      <c r="BS931">
        <v>0</v>
      </c>
      <c r="BT931">
        <v>1</v>
      </c>
      <c r="BU931" s="18">
        <v>0</v>
      </c>
      <c r="BV931" t="s">
        <v>397</v>
      </c>
      <c r="BW931" t="s">
        <v>397</v>
      </c>
      <c r="CB931" s="18"/>
      <c r="CD931" s="18"/>
      <c r="CE931" s="18"/>
      <c r="CH931" s="18"/>
      <c r="CJ931" s="18"/>
      <c r="CU931" s="18"/>
      <c r="CV931" t="s">
        <v>397</v>
      </c>
      <c r="CW931" t="s">
        <v>397</v>
      </c>
      <c r="CX931" t="s">
        <v>397</v>
      </c>
      <c r="CY931" s="25" t="s">
        <v>397</v>
      </c>
    </row>
    <row r="932" spans="1:103" x14ac:dyDescent="0.25">
      <c r="A932">
        <v>934</v>
      </c>
      <c r="B932">
        <v>127</v>
      </c>
      <c r="C932" s="25" t="s">
        <v>8</v>
      </c>
      <c r="D932" s="12">
        <v>14.7</v>
      </c>
      <c r="E932" s="14"/>
      <c r="F932" s="7" t="str">
        <f t="shared" si="149"/>
        <v>X</v>
      </c>
      <c r="G932" s="7">
        <f t="shared" si="150"/>
        <v>14.7</v>
      </c>
      <c r="H932" s="16">
        <f t="shared" si="151"/>
        <v>14.7</v>
      </c>
      <c r="I932" s="11" t="str">
        <f t="shared" si="152"/>
        <v>X</v>
      </c>
      <c r="J932" s="39" t="str">
        <f t="shared" si="153"/>
        <v>X</v>
      </c>
      <c r="K932" s="39" t="str">
        <f t="shared" ref="K932:K995" si="156">IFERROR(1/J932, "X")</f>
        <v>X</v>
      </c>
      <c r="L932" s="39" t="str">
        <f t="shared" ref="L932:L995" si="157">IFERROR(I932-J932, "X")</f>
        <v>X</v>
      </c>
      <c r="M932" s="39" t="str">
        <f t="shared" si="154"/>
        <v>X</v>
      </c>
      <c r="N932" s="42">
        <v>0</v>
      </c>
      <c r="O932" s="8">
        <v>0</v>
      </c>
      <c r="P932" s="9">
        <v>0</v>
      </c>
      <c r="Q932" s="9">
        <v>0</v>
      </c>
      <c r="R932" s="8">
        <v>0</v>
      </c>
      <c r="S932" s="9">
        <v>0</v>
      </c>
      <c r="T932" s="9">
        <v>0</v>
      </c>
      <c r="U932" s="8">
        <v>1</v>
      </c>
      <c r="V932" s="9">
        <v>0</v>
      </c>
      <c r="W932" s="9">
        <v>0</v>
      </c>
      <c r="X932" s="9">
        <v>0</v>
      </c>
      <c r="Y932" s="8">
        <v>0</v>
      </c>
      <c r="Z932" s="9">
        <v>0</v>
      </c>
      <c r="AA932" s="8"/>
      <c r="AC932" s="8"/>
      <c r="AJ932" s="9">
        <f t="shared" si="155"/>
        <v>-1</v>
      </c>
      <c r="AK932" s="7">
        <v>3</v>
      </c>
      <c r="AO932" s="8"/>
      <c r="AQ932" s="31"/>
      <c r="AT932" s="31"/>
      <c r="AU932" s="21">
        <v>1980</v>
      </c>
      <c r="AV932" s="23">
        <f t="shared" ref="AV932:AV995" si="158">LOG(AU932)</f>
        <v>3.2966651902615309</v>
      </c>
      <c r="BB932" s="18"/>
      <c r="BD932" s="54"/>
      <c r="BF932" s="18"/>
      <c r="BH932" s="18"/>
      <c r="BJ932" s="18"/>
      <c r="BK932" s="18" t="s">
        <v>45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 s="18">
        <v>0</v>
      </c>
      <c r="BS932">
        <v>0</v>
      </c>
      <c r="BT932">
        <v>1</v>
      </c>
      <c r="BU932" s="18">
        <v>0</v>
      </c>
      <c r="BV932" t="s">
        <v>397</v>
      </c>
      <c r="BW932" t="s">
        <v>397</v>
      </c>
      <c r="CB932" s="18"/>
      <c r="CD932" s="18"/>
      <c r="CE932" s="18"/>
      <c r="CH932" s="18"/>
      <c r="CJ932" s="18"/>
      <c r="CU932" s="18"/>
      <c r="CV932" t="s">
        <v>397</v>
      </c>
      <c r="CW932" t="s">
        <v>397</v>
      </c>
      <c r="CX932" t="s">
        <v>397</v>
      </c>
      <c r="CY932" s="25" t="s">
        <v>397</v>
      </c>
    </row>
    <row r="933" spans="1:103" x14ac:dyDescent="0.25">
      <c r="A933">
        <v>935</v>
      </c>
      <c r="B933">
        <v>127</v>
      </c>
      <c r="C933" s="25" t="s">
        <v>8</v>
      </c>
      <c r="D933" s="12">
        <v>15.4</v>
      </c>
      <c r="E933" s="14"/>
      <c r="F933" s="7" t="str">
        <f t="shared" si="149"/>
        <v>X</v>
      </c>
      <c r="G933" s="7">
        <f t="shared" si="150"/>
        <v>15.4</v>
      </c>
      <c r="H933" s="16">
        <f t="shared" si="151"/>
        <v>15.4</v>
      </c>
      <c r="I933" s="11" t="str">
        <f t="shared" si="152"/>
        <v>X</v>
      </c>
      <c r="J933" s="39" t="str">
        <f t="shared" si="153"/>
        <v>X</v>
      </c>
      <c r="K933" s="39" t="str">
        <f t="shared" si="156"/>
        <v>X</v>
      </c>
      <c r="L933" s="39" t="str">
        <f t="shared" si="157"/>
        <v>X</v>
      </c>
      <c r="M933" s="39" t="str">
        <f t="shared" si="154"/>
        <v>X</v>
      </c>
      <c r="N933" s="42">
        <v>0</v>
      </c>
      <c r="O933" s="8">
        <v>0</v>
      </c>
      <c r="P933" s="9">
        <v>0</v>
      </c>
      <c r="Q933" s="9">
        <v>0</v>
      </c>
      <c r="R933" s="8">
        <v>0</v>
      </c>
      <c r="S933" s="9">
        <v>0</v>
      </c>
      <c r="T933" s="9">
        <v>0</v>
      </c>
      <c r="U933" s="8">
        <v>1</v>
      </c>
      <c r="V933" s="9">
        <v>0</v>
      </c>
      <c r="W933" s="9">
        <v>0</v>
      </c>
      <c r="X933" s="9">
        <v>0</v>
      </c>
      <c r="Y933" s="8">
        <v>0</v>
      </c>
      <c r="Z933" s="9">
        <v>0</v>
      </c>
      <c r="AA933" s="8"/>
      <c r="AC933" s="8"/>
      <c r="AJ933" s="9">
        <f t="shared" si="155"/>
        <v>-1</v>
      </c>
      <c r="AK933" s="7">
        <v>5.3</v>
      </c>
      <c r="AO933" s="8"/>
      <c r="AQ933" s="31"/>
      <c r="AT933" s="31"/>
      <c r="AU933" s="21">
        <v>1989</v>
      </c>
      <c r="AV933" s="23">
        <f t="shared" si="158"/>
        <v>3.2986347831244354</v>
      </c>
      <c r="BB933" s="18"/>
      <c r="BD933" s="54"/>
      <c r="BF933" s="18"/>
      <c r="BH933" s="18"/>
      <c r="BJ933" s="18"/>
      <c r="BK933" s="18" t="s">
        <v>45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 s="18">
        <v>0</v>
      </c>
      <c r="BS933">
        <v>0</v>
      </c>
      <c r="BT933">
        <v>1</v>
      </c>
      <c r="BU933" s="18">
        <v>0</v>
      </c>
      <c r="BV933" t="s">
        <v>397</v>
      </c>
      <c r="BW933" t="s">
        <v>397</v>
      </c>
      <c r="CB933" s="18"/>
      <c r="CD933" s="18"/>
      <c r="CE933" s="18"/>
      <c r="CH933" s="18"/>
      <c r="CJ933" s="18"/>
      <c r="CU933" s="18"/>
      <c r="CV933" t="s">
        <v>397</v>
      </c>
      <c r="CW933" t="s">
        <v>397</v>
      </c>
      <c r="CX933" t="s">
        <v>397</v>
      </c>
      <c r="CY933" s="25" t="s">
        <v>397</v>
      </c>
    </row>
    <row r="934" spans="1:103" x14ac:dyDescent="0.25">
      <c r="A934">
        <v>936</v>
      </c>
      <c r="B934">
        <v>127</v>
      </c>
      <c r="C934" s="25" t="s">
        <v>8</v>
      </c>
      <c r="D934" s="12">
        <v>15.6</v>
      </c>
      <c r="E934" s="14"/>
      <c r="F934" s="7" t="str">
        <f t="shared" si="149"/>
        <v>X</v>
      </c>
      <c r="G934" s="7">
        <f t="shared" si="150"/>
        <v>15.6</v>
      </c>
      <c r="H934" s="16">
        <f t="shared" si="151"/>
        <v>15.6</v>
      </c>
      <c r="I934" s="11" t="str">
        <f t="shared" si="152"/>
        <v>X</v>
      </c>
      <c r="J934" s="39" t="str">
        <f t="shared" si="153"/>
        <v>X</v>
      </c>
      <c r="K934" s="39" t="str">
        <f t="shared" si="156"/>
        <v>X</v>
      </c>
      <c r="L934" s="39" t="str">
        <f t="shared" si="157"/>
        <v>X</v>
      </c>
      <c r="M934" s="39" t="str">
        <f t="shared" si="154"/>
        <v>X</v>
      </c>
      <c r="N934" s="42">
        <v>0</v>
      </c>
      <c r="O934" s="8">
        <v>0</v>
      </c>
      <c r="P934" s="9">
        <v>0</v>
      </c>
      <c r="Q934" s="9">
        <v>0</v>
      </c>
      <c r="R934" s="8">
        <v>0</v>
      </c>
      <c r="S934" s="9">
        <v>0</v>
      </c>
      <c r="T934" s="9">
        <v>0</v>
      </c>
      <c r="U934" s="8">
        <v>0</v>
      </c>
      <c r="V934" s="9">
        <v>1</v>
      </c>
      <c r="W934" s="9">
        <v>0</v>
      </c>
      <c r="X934" s="9">
        <v>0</v>
      </c>
      <c r="Y934" s="8">
        <v>0</v>
      </c>
      <c r="Z934" s="9">
        <v>0</v>
      </c>
      <c r="AA934" s="8"/>
      <c r="AC934" s="8"/>
      <c r="AJ934" s="9">
        <f t="shared" si="155"/>
        <v>-1</v>
      </c>
      <c r="AK934" s="7">
        <v>3</v>
      </c>
      <c r="AO934" s="8"/>
      <c r="AQ934" s="31"/>
      <c r="AT934" s="31"/>
      <c r="AU934" s="21">
        <v>1980</v>
      </c>
      <c r="AV934" s="23">
        <f t="shared" si="158"/>
        <v>3.2966651902615309</v>
      </c>
      <c r="BB934" s="18"/>
      <c r="BD934" s="54"/>
      <c r="BF934" s="18"/>
      <c r="BH934" s="18"/>
      <c r="BJ934" s="18"/>
      <c r="BK934" s="18" t="s">
        <v>45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0</v>
      </c>
      <c r="BR934" s="18">
        <v>0</v>
      </c>
      <c r="BS934">
        <v>0</v>
      </c>
      <c r="BT934">
        <v>1</v>
      </c>
      <c r="BU934" s="18">
        <v>0</v>
      </c>
      <c r="BV934" t="s">
        <v>397</v>
      </c>
      <c r="BW934" t="s">
        <v>397</v>
      </c>
      <c r="CB934" s="18"/>
      <c r="CD934" s="18"/>
      <c r="CE934" s="18"/>
      <c r="CH934" s="18"/>
      <c r="CJ934" s="18"/>
      <c r="CU934" s="18"/>
      <c r="CV934" t="s">
        <v>397</v>
      </c>
      <c r="CW934" t="s">
        <v>397</v>
      </c>
      <c r="CX934" t="s">
        <v>397</v>
      </c>
      <c r="CY934" s="25" t="s">
        <v>397</v>
      </c>
    </row>
    <row r="935" spans="1:103" x14ac:dyDescent="0.25">
      <c r="A935">
        <v>937</v>
      </c>
      <c r="B935">
        <v>127</v>
      </c>
      <c r="C935" s="25" t="s">
        <v>8</v>
      </c>
      <c r="D935" s="12">
        <v>14.2</v>
      </c>
      <c r="E935" s="14"/>
      <c r="F935" s="7" t="str">
        <f t="shared" si="149"/>
        <v>X</v>
      </c>
      <c r="G935" s="7">
        <f t="shared" si="150"/>
        <v>14.2</v>
      </c>
      <c r="H935" s="16">
        <f t="shared" si="151"/>
        <v>14.2</v>
      </c>
      <c r="I935" s="11" t="str">
        <f t="shared" si="152"/>
        <v>X</v>
      </c>
      <c r="J935" s="39" t="str">
        <f t="shared" si="153"/>
        <v>X</v>
      </c>
      <c r="K935" s="39" t="str">
        <f t="shared" si="156"/>
        <v>X</v>
      </c>
      <c r="L935" s="39" t="str">
        <f t="shared" si="157"/>
        <v>X</v>
      </c>
      <c r="M935" s="39" t="str">
        <f t="shared" si="154"/>
        <v>X</v>
      </c>
      <c r="N935" s="42">
        <v>0</v>
      </c>
      <c r="O935" s="8">
        <v>0</v>
      </c>
      <c r="P935" s="9">
        <v>0</v>
      </c>
      <c r="Q935" s="9">
        <v>0</v>
      </c>
      <c r="R935" s="8">
        <v>0</v>
      </c>
      <c r="S935" s="9">
        <v>0</v>
      </c>
      <c r="T935" s="9">
        <v>0</v>
      </c>
      <c r="U935" s="8">
        <v>0</v>
      </c>
      <c r="V935" s="9">
        <v>1</v>
      </c>
      <c r="W935" s="9">
        <v>0</v>
      </c>
      <c r="X935" s="9">
        <v>0</v>
      </c>
      <c r="Y935" s="8">
        <v>0</v>
      </c>
      <c r="Z935" s="9">
        <v>0</v>
      </c>
      <c r="AA935" s="8"/>
      <c r="AC935" s="8"/>
      <c r="AJ935" s="9">
        <f t="shared" si="155"/>
        <v>-1</v>
      </c>
      <c r="AK935" s="7">
        <v>5.3</v>
      </c>
      <c r="AO935" s="8"/>
      <c r="AQ935" s="31"/>
      <c r="AT935" s="31"/>
      <c r="AU935" s="21">
        <v>1989</v>
      </c>
      <c r="AV935" s="23">
        <f t="shared" si="158"/>
        <v>3.2986347831244354</v>
      </c>
      <c r="BB935" s="18"/>
      <c r="BD935" s="54"/>
      <c r="BF935" s="18"/>
      <c r="BH935" s="18"/>
      <c r="BJ935" s="18"/>
      <c r="BK935" s="18" t="s">
        <v>45</v>
      </c>
      <c r="BL935">
        <v>0</v>
      </c>
      <c r="BM935">
        <v>0</v>
      </c>
      <c r="BN935">
        <v>0</v>
      </c>
      <c r="BO935">
        <v>1</v>
      </c>
      <c r="BP935">
        <v>0</v>
      </c>
      <c r="BQ935">
        <v>0</v>
      </c>
      <c r="BR935" s="18">
        <v>0</v>
      </c>
      <c r="BS935">
        <v>0</v>
      </c>
      <c r="BT935">
        <v>1</v>
      </c>
      <c r="BU935" s="18">
        <v>0</v>
      </c>
      <c r="BV935" t="s">
        <v>397</v>
      </c>
      <c r="BW935" t="s">
        <v>397</v>
      </c>
      <c r="CB935" s="18"/>
      <c r="CD935" s="18"/>
      <c r="CE935" s="18"/>
      <c r="CH935" s="18"/>
      <c r="CJ935" s="18"/>
      <c r="CU935" s="18"/>
      <c r="CV935" t="s">
        <v>397</v>
      </c>
      <c r="CW935" t="s">
        <v>397</v>
      </c>
      <c r="CX935" t="s">
        <v>397</v>
      </c>
      <c r="CY935" s="25" t="s">
        <v>397</v>
      </c>
    </row>
    <row r="936" spans="1:103" x14ac:dyDescent="0.25">
      <c r="A936">
        <v>938</v>
      </c>
      <c r="B936">
        <v>127</v>
      </c>
      <c r="C936" s="25" t="s">
        <v>8</v>
      </c>
      <c r="D936" s="12">
        <v>15</v>
      </c>
      <c r="E936" s="14"/>
      <c r="F936" s="7" t="str">
        <f t="shared" si="149"/>
        <v>X</v>
      </c>
      <c r="G936" s="7">
        <f t="shared" si="150"/>
        <v>15</v>
      </c>
      <c r="H936" s="16">
        <f t="shared" si="151"/>
        <v>15</v>
      </c>
      <c r="I936" s="11" t="str">
        <f t="shared" si="152"/>
        <v>X</v>
      </c>
      <c r="J936" s="39" t="str">
        <f t="shared" si="153"/>
        <v>X</v>
      </c>
      <c r="K936" s="39" t="str">
        <f t="shared" si="156"/>
        <v>X</v>
      </c>
      <c r="L936" s="39" t="str">
        <f t="shared" si="157"/>
        <v>X</v>
      </c>
      <c r="M936" s="39" t="str">
        <f t="shared" si="154"/>
        <v>X</v>
      </c>
      <c r="N936" s="42">
        <v>0</v>
      </c>
      <c r="O936" s="8">
        <v>0</v>
      </c>
      <c r="P936" s="9">
        <v>0</v>
      </c>
      <c r="Q936" s="9">
        <v>0</v>
      </c>
      <c r="R936" s="8">
        <v>0</v>
      </c>
      <c r="S936" s="9">
        <v>0</v>
      </c>
      <c r="T936" s="9">
        <v>0</v>
      </c>
      <c r="U936" s="8">
        <v>0</v>
      </c>
      <c r="V936" s="9">
        <v>0</v>
      </c>
      <c r="W936" s="9">
        <v>0</v>
      </c>
      <c r="X936" s="9">
        <v>0</v>
      </c>
      <c r="Y936" s="8">
        <v>1</v>
      </c>
      <c r="Z936" s="9">
        <v>0</v>
      </c>
      <c r="AA936" s="8"/>
      <c r="AC936" s="8"/>
      <c r="AJ936" s="9">
        <f t="shared" si="155"/>
        <v>-1</v>
      </c>
      <c r="AK936" s="7">
        <v>5.3</v>
      </c>
      <c r="AO936" s="8"/>
      <c r="AQ936" s="31"/>
      <c r="AT936" s="31"/>
      <c r="AU936" s="21">
        <v>1989</v>
      </c>
      <c r="AV936" s="23">
        <f t="shared" si="158"/>
        <v>3.2986347831244354</v>
      </c>
      <c r="BB936" s="18"/>
      <c r="BD936" s="54"/>
      <c r="BF936" s="18"/>
      <c r="BH936" s="18"/>
      <c r="BJ936" s="18"/>
      <c r="BK936" s="18" t="s">
        <v>45</v>
      </c>
      <c r="BL936">
        <v>0</v>
      </c>
      <c r="BM936">
        <v>0</v>
      </c>
      <c r="BN936">
        <v>0</v>
      </c>
      <c r="BO936">
        <v>1</v>
      </c>
      <c r="BP936">
        <v>0</v>
      </c>
      <c r="BQ936">
        <v>0</v>
      </c>
      <c r="BR936" s="18">
        <v>0</v>
      </c>
      <c r="BS936">
        <v>0</v>
      </c>
      <c r="BT936">
        <v>1</v>
      </c>
      <c r="BU936" s="18">
        <v>0</v>
      </c>
      <c r="BV936" t="s">
        <v>397</v>
      </c>
      <c r="BW936" t="s">
        <v>397</v>
      </c>
      <c r="CB936" s="18"/>
      <c r="CD936" s="18"/>
      <c r="CE936" s="18"/>
      <c r="CH936" s="18"/>
      <c r="CJ936" s="18"/>
      <c r="CU936" s="18"/>
      <c r="CV936" t="s">
        <v>397</v>
      </c>
      <c r="CW936" t="s">
        <v>397</v>
      </c>
      <c r="CX936" t="s">
        <v>397</v>
      </c>
      <c r="CY936" s="25" t="s">
        <v>397</v>
      </c>
    </row>
    <row r="937" spans="1:103" x14ac:dyDescent="0.25">
      <c r="A937">
        <v>939</v>
      </c>
      <c r="B937">
        <v>127</v>
      </c>
      <c r="C937" s="25" t="s">
        <v>8</v>
      </c>
      <c r="D937" s="12">
        <v>11.4</v>
      </c>
      <c r="E937" s="14"/>
      <c r="F937" s="7" t="str">
        <f t="shared" si="149"/>
        <v>X</v>
      </c>
      <c r="G937" s="7">
        <f t="shared" si="150"/>
        <v>11.4</v>
      </c>
      <c r="H937" s="16">
        <f t="shared" si="151"/>
        <v>11.4</v>
      </c>
      <c r="I937" s="11" t="str">
        <f t="shared" si="152"/>
        <v>X</v>
      </c>
      <c r="J937" s="39" t="str">
        <f t="shared" si="153"/>
        <v>X</v>
      </c>
      <c r="K937" s="39" t="str">
        <f t="shared" si="156"/>
        <v>X</v>
      </c>
      <c r="L937" s="39" t="str">
        <f t="shared" si="157"/>
        <v>X</v>
      </c>
      <c r="M937" s="39" t="str">
        <f t="shared" si="154"/>
        <v>X</v>
      </c>
      <c r="N937" s="42">
        <v>0</v>
      </c>
      <c r="O937" s="8">
        <v>0</v>
      </c>
      <c r="P937" s="9">
        <v>0</v>
      </c>
      <c r="Q937" s="9">
        <v>0</v>
      </c>
      <c r="R937" s="8">
        <v>0</v>
      </c>
      <c r="S937" s="9">
        <v>0</v>
      </c>
      <c r="T937" s="9">
        <v>0</v>
      </c>
      <c r="U937" s="8">
        <v>0</v>
      </c>
      <c r="V937" s="9">
        <v>0</v>
      </c>
      <c r="W937" s="9">
        <v>0</v>
      </c>
      <c r="X937" s="9">
        <v>0</v>
      </c>
      <c r="Y937" s="8">
        <v>0</v>
      </c>
      <c r="Z937" s="9">
        <v>1</v>
      </c>
      <c r="AA937" s="8"/>
      <c r="AC937" s="8"/>
      <c r="AJ937" s="9">
        <f t="shared" si="155"/>
        <v>-1</v>
      </c>
      <c r="AK937" s="7">
        <v>5.3</v>
      </c>
      <c r="AO937" s="8"/>
      <c r="AQ937" s="31"/>
      <c r="AT937" s="31"/>
      <c r="AU937" s="21">
        <v>1989</v>
      </c>
      <c r="AV937" s="23">
        <f t="shared" si="158"/>
        <v>3.2986347831244354</v>
      </c>
      <c r="BB937" s="18"/>
      <c r="BD937" s="54"/>
      <c r="BF937" s="18"/>
      <c r="BH937" s="18"/>
      <c r="BJ937" s="18"/>
      <c r="BK937" s="18" t="s">
        <v>45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 s="18">
        <v>0</v>
      </c>
      <c r="BS937">
        <v>0</v>
      </c>
      <c r="BT937">
        <v>1</v>
      </c>
      <c r="BU937" s="18">
        <v>0</v>
      </c>
      <c r="BV937" t="s">
        <v>397</v>
      </c>
      <c r="BW937" t="s">
        <v>397</v>
      </c>
      <c r="CB937" s="18"/>
      <c r="CD937" s="18"/>
      <c r="CE937" s="18"/>
      <c r="CH937" s="18"/>
      <c r="CJ937" s="18"/>
      <c r="CU937" s="18"/>
      <c r="CV937" t="s">
        <v>397</v>
      </c>
      <c r="CW937" t="s">
        <v>397</v>
      </c>
      <c r="CX937" t="s">
        <v>397</v>
      </c>
      <c r="CY937" s="25" t="s">
        <v>397</v>
      </c>
    </row>
    <row r="938" spans="1:103" x14ac:dyDescent="0.25">
      <c r="A938">
        <v>940</v>
      </c>
      <c r="B938">
        <v>127</v>
      </c>
      <c r="C938" s="25" t="s">
        <v>8</v>
      </c>
      <c r="D938" s="12">
        <v>9.6</v>
      </c>
      <c r="E938" s="14"/>
      <c r="F938" s="7" t="str">
        <f t="shared" si="149"/>
        <v>X</v>
      </c>
      <c r="G938" s="7">
        <f t="shared" si="150"/>
        <v>9.6</v>
      </c>
      <c r="H938" s="16">
        <f t="shared" si="151"/>
        <v>9.6</v>
      </c>
      <c r="I938" s="11" t="str">
        <f t="shared" si="152"/>
        <v>X</v>
      </c>
      <c r="J938" s="39" t="str">
        <f t="shared" si="153"/>
        <v>X</v>
      </c>
      <c r="K938" s="39" t="str">
        <f t="shared" si="156"/>
        <v>X</v>
      </c>
      <c r="L938" s="39" t="str">
        <f t="shared" si="157"/>
        <v>X</v>
      </c>
      <c r="M938" s="39" t="str">
        <f t="shared" si="154"/>
        <v>X</v>
      </c>
      <c r="N938" s="42">
        <v>1</v>
      </c>
      <c r="O938" s="8">
        <v>0</v>
      </c>
      <c r="P938" s="9">
        <v>0</v>
      </c>
      <c r="Q938" s="9">
        <v>0</v>
      </c>
      <c r="R938" s="8">
        <v>0</v>
      </c>
      <c r="S938" s="9">
        <v>0</v>
      </c>
      <c r="T938" s="9">
        <v>0</v>
      </c>
      <c r="U938" s="8">
        <v>0</v>
      </c>
      <c r="V938" s="9">
        <v>0</v>
      </c>
      <c r="W938" s="9">
        <v>0</v>
      </c>
      <c r="X938" s="9">
        <v>0</v>
      </c>
      <c r="Y938" s="8">
        <v>0</v>
      </c>
      <c r="Z938" s="9">
        <v>0</v>
      </c>
      <c r="AA938" s="8"/>
      <c r="AC938" s="8"/>
      <c r="AJ938" s="9">
        <f t="shared" si="155"/>
        <v>-1</v>
      </c>
      <c r="AK938" s="7">
        <v>0.7</v>
      </c>
      <c r="AO938" s="8"/>
      <c r="AQ938" s="31"/>
      <c r="AT938" s="31"/>
      <c r="AU938" s="21">
        <v>1980</v>
      </c>
      <c r="AV938" s="23">
        <f t="shared" si="158"/>
        <v>3.2966651902615309</v>
      </c>
      <c r="BB938" s="18"/>
      <c r="BD938" s="54"/>
      <c r="BF938" s="18"/>
      <c r="BH938" s="18"/>
      <c r="BJ938" s="18"/>
      <c r="BK938" s="18" t="s">
        <v>54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 s="18">
        <v>1</v>
      </c>
      <c r="BS938">
        <v>0</v>
      </c>
      <c r="BT938">
        <v>0</v>
      </c>
      <c r="BU938" s="18">
        <v>1</v>
      </c>
      <c r="BV938" t="s">
        <v>397</v>
      </c>
      <c r="BW938" t="s">
        <v>397</v>
      </c>
      <c r="CB938" s="18"/>
      <c r="CD938" s="18"/>
      <c r="CE938" s="18"/>
      <c r="CH938" s="18"/>
      <c r="CJ938" s="18"/>
      <c r="CU938" s="18"/>
      <c r="CV938" t="s">
        <v>397</v>
      </c>
      <c r="CW938" t="s">
        <v>397</v>
      </c>
      <c r="CX938" t="s">
        <v>397</v>
      </c>
      <c r="CY938" s="25" t="s">
        <v>397</v>
      </c>
    </row>
    <row r="939" spans="1:103" x14ac:dyDescent="0.25">
      <c r="A939">
        <v>941</v>
      </c>
      <c r="B939">
        <v>127</v>
      </c>
      <c r="C939" s="25" t="s">
        <v>8</v>
      </c>
      <c r="D939" s="12">
        <v>3.8</v>
      </c>
      <c r="E939" s="14"/>
      <c r="F939" s="7" t="str">
        <f t="shared" si="149"/>
        <v>X</v>
      </c>
      <c r="G939" s="7">
        <f t="shared" si="150"/>
        <v>3.8</v>
      </c>
      <c r="H939" s="16">
        <f t="shared" si="151"/>
        <v>3.8</v>
      </c>
      <c r="I939" s="11" t="str">
        <f t="shared" si="152"/>
        <v>X</v>
      </c>
      <c r="J939" s="39" t="str">
        <f t="shared" si="153"/>
        <v>X</v>
      </c>
      <c r="K939" s="39" t="str">
        <f t="shared" si="156"/>
        <v>X</v>
      </c>
      <c r="L939" s="39" t="str">
        <f t="shared" si="157"/>
        <v>X</v>
      </c>
      <c r="M939" s="39" t="str">
        <f t="shared" si="154"/>
        <v>X</v>
      </c>
      <c r="N939" s="42">
        <v>1</v>
      </c>
      <c r="O939" s="8">
        <v>0</v>
      </c>
      <c r="P939" s="9">
        <v>0</v>
      </c>
      <c r="Q939" s="9">
        <v>0</v>
      </c>
      <c r="R939" s="8">
        <v>0</v>
      </c>
      <c r="S939" s="9">
        <v>0</v>
      </c>
      <c r="T939" s="9">
        <v>0</v>
      </c>
      <c r="U939" s="8">
        <v>0</v>
      </c>
      <c r="V939" s="9">
        <v>0</v>
      </c>
      <c r="W939" s="9">
        <v>0</v>
      </c>
      <c r="X939" s="9">
        <v>0</v>
      </c>
      <c r="Y939" s="8">
        <v>0</v>
      </c>
      <c r="Z939" s="9">
        <v>0</v>
      </c>
      <c r="AA939" s="8"/>
      <c r="AC939" s="8"/>
      <c r="AJ939" s="9">
        <f t="shared" si="155"/>
        <v>-1</v>
      </c>
      <c r="AK939" s="7">
        <v>10.7</v>
      </c>
      <c r="AO939" s="8"/>
      <c r="AQ939" s="31"/>
      <c r="AT939" s="31"/>
      <c r="AU939" s="21">
        <v>1995</v>
      </c>
      <c r="AV939" s="23">
        <f t="shared" si="158"/>
        <v>3.2999429000227671</v>
      </c>
      <c r="BB939" s="18"/>
      <c r="BD939" s="54"/>
      <c r="BF939" s="18"/>
      <c r="BH939" s="18"/>
      <c r="BJ939" s="18"/>
      <c r="BK939" s="18" t="s">
        <v>59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 s="18">
        <v>0</v>
      </c>
      <c r="BS939">
        <v>1</v>
      </c>
      <c r="BT939">
        <v>0</v>
      </c>
      <c r="BU939" s="18">
        <v>0</v>
      </c>
      <c r="BV939" t="s">
        <v>397</v>
      </c>
      <c r="BW939" t="s">
        <v>397</v>
      </c>
      <c r="CB939" s="18"/>
      <c r="CD939" s="18"/>
      <c r="CE939" s="18"/>
      <c r="CH939" s="18"/>
      <c r="CJ939" s="18"/>
      <c r="CU939" s="18"/>
      <c r="CV939" t="s">
        <v>397</v>
      </c>
      <c r="CW939" t="s">
        <v>397</v>
      </c>
      <c r="CX939" t="s">
        <v>397</v>
      </c>
      <c r="CY939" s="25" t="s">
        <v>397</v>
      </c>
    </row>
    <row r="940" spans="1:103" x14ac:dyDescent="0.25">
      <c r="A940">
        <v>942</v>
      </c>
      <c r="B940">
        <v>127</v>
      </c>
      <c r="C940" s="25" t="s">
        <v>8</v>
      </c>
      <c r="D940" s="12">
        <v>9</v>
      </c>
      <c r="E940" s="14"/>
      <c r="F940" s="7" t="str">
        <f t="shared" si="149"/>
        <v>X</v>
      </c>
      <c r="G940" s="7">
        <f t="shared" si="150"/>
        <v>9</v>
      </c>
      <c r="H940" s="16">
        <f t="shared" si="151"/>
        <v>9</v>
      </c>
      <c r="I940" s="11" t="str">
        <f t="shared" si="152"/>
        <v>X</v>
      </c>
      <c r="J940" s="39" t="str">
        <f t="shared" si="153"/>
        <v>X</v>
      </c>
      <c r="K940" s="39" t="str">
        <f t="shared" si="156"/>
        <v>X</v>
      </c>
      <c r="L940" s="39" t="str">
        <f t="shared" si="157"/>
        <v>X</v>
      </c>
      <c r="M940" s="39" t="str">
        <f t="shared" si="154"/>
        <v>X</v>
      </c>
      <c r="N940" s="42">
        <v>1</v>
      </c>
      <c r="O940" s="8">
        <v>0</v>
      </c>
      <c r="P940" s="9">
        <v>0</v>
      </c>
      <c r="Q940" s="9">
        <v>0</v>
      </c>
      <c r="R940" s="8">
        <v>0</v>
      </c>
      <c r="S940" s="9">
        <v>0</v>
      </c>
      <c r="T940" s="9">
        <v>0</v>
      </c>
      <c r="U940" s="8">
        <v>0</v>
      </c>
      <c r="V940" s="9">
        <v>0</v>
      </c>
      <c r="W940" s="9">
        <v>0</v>
      </c>
      <c r="X940" s="9">
        <v>0</v>
      </c>
      <c r="Y940" s="8">
        <v>0</v>
      </c>
      <c r="Z940" s="9">
        <v>0</v>
      </c>
      <c r="AA940" s="8"/>
      <c r="AC940" s="8"/>
      <c r="AJ940" s="9">
        <f t="shared" si="155"/>
        <v>-1</v>
      </c>
      <c r="AK940" s="7">
        <v>10.8</v>
      </c>
      <c r="AO940" s="8"/>
      <c r="AQ940" s="31"/>
      <c r="AT940" s="31"/>
      <c r="AU940" s="21">
        <v>1997</v>
      </c>
      <c r="AV940" s="23">
        <f t="shared" si="158"/>
        <v>3.3003780648707024</v>
      </c>
      <c r="BB940" s="18"/>
      <c r="BD940" s="54"/>
      <c r="BF940" s="18"/>
      <c r="BH940" s="18"/>
      <c r="BJ940" s="18"/>
      <c r="BK940" s="18" t="s">
        <v>59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 s="18">
        <v>0</v>
      </c>
      <c r="BS940">
        <v>1</v>
      </c>
      <c r="BT940">
        <v>0</v>
      </c>
      <c r="BU940" s="18">
        <v>0</v>
      </c>
      <c r="BV940" t="s">
        <v>397</v>
      </c>
      <c r="BW940" t="s">
        <v>397</v>
      </c>
      <c r="CB940" s="18"/>
      <c r="CD940" s="18"/>
      <c r="CE940" s="18"/>
      <c r="CH940" s="18"/>
      <c r="CJ940" s="18"/>
      <c r="CU940" s="18"/>
      <c r="CV940" t="s">
        <v>397</v>
      </c>
      <c r="CW940" t="s">
        <v>397</v>
      </c>
      <c r="CX940" t="s">
        <v>397</v>
      </c>
      <c r="CY940" s="25" t="s">
        <v>397</v>
      </c>
    </row>
    <row r="941" spans="1:103" x14ac:dyDescent="0.25">
      <c r="A941">
        <v>943</v>
      </c>
      <c r="B941">
        <v>127</v>
      </c>
      <c r="C941" s="25" t="s">
        <v>8</v>
      </c>
      <c r="D941" s="12">
        <v>8.1999999999999993</v>
      </c>
      <c r="E941" s="14"/>
      <c r="F941" s="7" t="str">
        <f t="shared" si="149"/>
        <v>X</v>
      </c>
      <c r="G941" s="7">
        <f t="shared" si="150"/>
        <v>8.1999999999999993</v>
      </c>
      <c r="H941" s="16">
        <f t="shared" si="151"/>
        <v>8.1999999999999993</v>
      </c>
      <c r="I941" s="11" t="str">
        <f t="shared" si="152"/>
        <v>X</v>
      </c>
      <c r="J941" s="39" t="str">
        <f t="shared" si="153"/>
        <v>X</v>
      </c>
      <c r="K941" s="39" t="str">
        <f t="shared" si="156"/>
        <v>X</v>
      </c>
      <c r="L941" s="39" t="str">
        <f t="shared" si="157"/>
        <v>X</v>
      </c>
      <c r="M941" s="39" t="str">
        <f t="shared" si="154"/>
        <v>X</v>
      </c>
      <c r="N941" s="42">
        <v>1</v>
      </c>
      <c r="O941" s="8">
        <v>0</v>
      </c>
      <c r="P941" s="9">
        <v>0</v>
      </c>
      <c r="Q941" s="9">
        <v>0</v>
      </c>
      <c r="R941" s="8">
        <v>0</v>
      </c>
      <c r="S941" s="9">
        <v>0</v>
      </c>
      <c r="T941" s="9">
        <v>0</v>
      </c>
      <c r="U941" s="8">
        <v>0</v>
      </c>
      <c r="V941" s="9">
        <v>0</v>
      </c>
      <c r="W941" s="9">
        <v>0</v>
      </c>
      <c r="X941" s="9">
        <v>0</v>
      </c>
      <c r="Y941" s="8">
        <v>0</v>
      </c>
      <c r="Z941" s="9">
        <v>0</v>
      </c>
      <c r="AA941" s="8"/>
      <c r="AC941" s="8"/>
      <c r="AJ941" s="9">
        <f t="shared" si="155"/>
        <v>-1</v>
      </c>
      <c r="AK941" s="7">
        <v>10.9</v>
      </c>
      <c r="AO941" s="8"/>
      <c r="AQ941" s="31"/>
      <c r="AT941" s="31"/>
      <c r="AU941" s="21">
        <v>1998</v>
      </c>
      <c r="AV941" s="23">
        <f t="shared" si="158"/>
        <v>3.3005954838899636</v>
      </c>
      <c r="BB941" s="18"/>
      <c r="BD941" s="54"/>
      <c r="BF941" s="18"/>
      <c r="BH941" s="18"/>
      <c r="BJ941" s="18"/>
      <c r="BK941" s="18" t="s">
        <v>59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 s="18">
        <v>0</v>
      </c>
      <c r="BS941">
        <v>1</v>
      </c>
      <c r="BT941">
        <v>0</v>
      </c>
      <c r="BU941" s="18">
        <v>0</v>
      </c>
      <c r="BV941" t="s">
        <v>397</v>
      </c>
      <c r="BW941" t="s">
        <v>397</v>
      </c>
      <c r="CB941" s="18"/>
      <c r="CD941" s="18"/>
      <c r="CE941" s="18"/>
      <c r="CH941" s="18"/>
      <c r="CJ941" s="18"/>
      <c r="CU941" s="18"/>
      <c r="CV941" t="s">
        <v>397</v>
      </c>
      <c r="CW941" t="s">
        <v>397</v>
      </c>
      <c r="CX941" t="s">
        <v>397</v>
      </c>
      <c r="CY941" s="25" t="s">
        <v>397</v>
      </c>
    </row>
    <row r="942" spans="1:103" x14ac:dyDescent="0.25">
      <c r="A942">
        <v>944</v>
      </c>
      <c r="B942">
        <v>127</v>
      </c>
      <c r="C942" s="25" t="s">
        <v>8</v>
      </c>
      <c r="D942" s="12">
        <v>12</v>
      </c>
      <c r="E942" s="14"/>
      <c r="F942" s="7" t="str">
        <f t="shared" si="149"/>
        <v>X</v>
      </c>
      <c r="G942" s="7">
        <f t="shared" si="150"/>
        <v>12</v>
      </c>
      <c r="H942" s="16">
        <f t="shared" si="151"/>
        <v>12</v>
      </c>
      <c r="I942" s="11" t="str">
        <f t="shared" si="152"/>
        <v>X</v>
      </c>
      <c r="J942" s="39" t="str">
        <f t="shared" si="153"/>
        <v>X</v>
      </c>
      <c r="K942" s="39" t="str">
        <f t="shared" si="156"/>
        <v>X</v>
      </c>
      <c r="L942" s="39" t="str">
        <f t="shared" si="157"/>
        <v>X</v>
      </c>
      <c r="M942" s="39" t="str">
        <f t="shared" si="154"/>
        <v>X</v>
      </c>
      <c r="N942" s="42">
        <v>1</v>
      </c>
      <c r="O942" s="8">
        <v>0</v>
      </c>
      <c r="P942" s="9">
        <v>0</v>
      </c>
      <c r="Q942" s="9">
        <v>0</v>
      </c>
      <c r="R942" s="8">
        <v>0</v>
      </c>
      <c r="S942" s="9">
        <v>0</v>
      </c>
      <c r="T942" s="9">
        <v>0</v>
      </c>
      <c r="U942" s="8">
        <v>0</v>
      </c>
      <c r="V942" s="9">
        <v>0</v>
      </c>
      <c r="W942" s="9">
        <v>0</v>
      </c>
      <c r="X942" s="9">
        <v>0</v>
      </c>
      <c r="Y942" s="8">
        <v>0</v>
      </c>
      <c r="Z942" s="9">
        <v>0</v>
      </c>
      <c r="AA942" s="8"/>
      <c r="AC942" s="8"/>
      <c r="AJ942" s="9">
        <f t="shared" si="155"/>
        <v>-1</v>
      </c>
      <c r="AK942" s="7">
        <v>8.5</v>
      </c>
      <c r="AO942" s="8"/>
      <c r="AQ942" s="31"/>
      <c r="AT942" s="31"/>
      <c r="AU942" s="21">
        <v>1989</v>
      </c>
      <c r="AV942" s="23">
        <f t="shared" si="158"/>
        <v>3.2986347831244354</v>
      </c>
      <c r="BB942" s="18"/>
      <c r="BD942" s="54"/>
      <c r="BF942" s="18"/>
      <c r="BH942" s="18"/>
      <c r="BJ942" s="18"/>
      <c r="BK942" s="18" t="s">
        <v>60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 s="18">
        <v>0</v>
      </c>
      <c r="BS942">
        <v>1</v>
      </c>
      <c r="BT942">
        <v>0</v>
      </c>
      <c r="BU942" s="18">
        <v>0</v>
      </c>
      <c r="BV942" t="s">
        <v>397</v>
      </c>
      <c r="BW942" t="s">
        <v>397</v>
      </c>
      <c r="CB942" s="18"/>
      <c r="CD942" s="18"/>
      <c r="CE942" s="18"/>
      <c r="CH942" s="18"/>
      <c r="CJ942" s="18"/>
      <c r="CU942" s="18"/>
      <c r="CV942" t="s">
        <v>397</v>
      </c>
      <c r="CW942" t="s">
        <v>397</v>
      </c>
      <c r="CX942" t="s">
        <v>397</v>
      </c>
      <c r="CY942" s="25" t="s">
        <v>397</v>
      </c>
    </row>
    <row r="943" spans="1:103" x14ac:dyDescent="0.25">
      <c r="A943">
        <v>945</v>
      </c>
      <c r="B943">
        <v>127</v>
      </c>
      <c r="C943" s="25" t="s">
        <v>8</v>
      </c>
      <c r="D943" s="12">
        <v>9.6999999999999993</v>
      </c>
      <c r="E943" s="14"/>
      <c r="F943" s="7" t="str">
        <f t="shared" si="149"/>
        <v>X</v>
      </c>
      <c r="G943" s="7">
        <f t="shared" si="150"/>
        <v>9.6999999999999993</v>
      </c>
      <c r="H943" s="16">
        <f t="shared" si="151"/>
        <v>9.6999999999999993</v>
      </c>
      <c r="I943" s="11" t="str">
        <f t="shared" si="152"/>
        <v>X</v>
      </c>
      <c r="J943" s="39" t="str">
        <f t="shared" si="153"/>
        <v>X</v>
      </c>
      <c r="K943" s="39" t="str">
        <f t="shared" si="156"/>
        <v>X</v>
      </c>
      <c r="L943" s="39" t="str">
        <f t="shared" si="157"/>
        <v>X</v>
      </c>
      <c r="M943" s="39" t="str">
        <f t="shared" si="154"/>
        <v>X</v>
      </c>
      <c r="N943" s="42">
        <v>0</v>
      </c>
      <c r="O943" s="8">
        <v>0</v>
      </c>
      <c r="P943" s="9">
        <v>0</v>
      </c>
      <c r="Q943" s="9">
        <v>0</v>
      </c>
      <c r="R943" s="8">
        <v>1</v>
      </c>
      <c r="S943" s="9">
        <v>0</v>
      </c>
      <c r="T943" s="9">
        <v>0</v>
      </c>
      <c r="U943" s="8">
        <v>0</v>
      </c>
      <c r="V943" s="9">
        <v>0</v>
      </c>
      <c r="W943" s="9">
        <v>0</v>
      </c>
      <c r="X943" s="9">
        <v>0</v>
      </c>
      <c r="Y943" s="8">
        <v>0</v>
      </c>
      <c r="Z943" s="9">
        <v>0</v>
      </c>
      <c r="AA943" s="8"/>
      <c r="AC943" s="8"/>
      <c r="AJ943" s="9">
        <f t="shared" si="155"/>
        <v>-1</v>
      </c>
      <c r="AK943" s="7">
        <v>8.5</v>
      </c>
      <c r="AO943" s="8"/>
      <c r="AQ943" s="31"/>
      <c r="AT943" s="31"/>
      <c r="AU943" s="21">
        <v>1989</v>
      </c>
      <c r="AV943" s="23">
        <f t="shared" si="158"/>
        <v>3.2986347831244354</v>
      </c>
      <c r="BB943" s="18"/>
      <c r="BD943" s="54"/>
      <c r="BF943" s="18"/>
      <c r="BH943" s="18"/>
      <c r="BJ943" s="18"/>
      <c r="BK943" s="18" t="s">
        <v>60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 s="18">
        <v>0</v>
      </c>
      <c r="BS943">
        <v>1</v>
      </c>
      <c r="BT943">
        <v>0</v>
      </c>
      <c r="BU943" s="18">
        <v>0</v>
      </c>
      <c r="BV943" t="s">
        <v>397</v>
      </c>
      <c r="BW943" t="s">
        <v>397</v>
      </c>
      <c r="CB943" s="18"/>
      <c r="CD943" s="18"/>
      <c r="CE943" s="18"/>
      <c r="CH943" s="18"/>
      <c r="CJ943" s="18"/>
      <c r="CU943" s="18"/>
      <c r="CV943" t="s">
        <v>397</v>
      </c>
      <c r="CW943" t="s">
        <v>397</v>
      </c>
      <c r="CX943" t="s">
        <v>397</v>
      </c>
      <c r="CY943" s="25" t="s">
        <v>397</v>
      </c>
    </row>
    <row r="944" spans="1:103" x14ac:dyDescent="0.25">
      <c r="A944">
        <v>946</v>
      </c>
      <c r="B944">
        <v>127</v>
      </c>
      <c r="C944" s="25" t="s">
        <v>8</v>
      </c>
      <c r="D944" s="12">
        <v>12.9</v>
      </c>
      <c r="E944" s="14"/>
      <c r="F944" s="7" t="str">
        <f t="shared" si="149"/>
        <v>X</v>
      </c>
      <c r="G944" s="7">
        <f t="shared" si="150"/>
        <v>12.9</v>
      </c>
      <c r="H944" s="16">
        <f t="shared" si="151"/>
        <v>12.9</v>
      </c>
      <c r="I944" s="11" t="str">
        <f t="shared" si="152"/>
        <v>X</v>
      </c>
      <c r="J944" s="39" t="str">
        <f t="shared" si="153"/>
        <v>X</v>
      </c>
      <c r="K944" s="39" t="str">
        <f t="shared" si="156"/>
        <v>X</v>
      </c>
      <c r="L944" s="39" t="str">
        <f t="shared" si="157"/>
        <v>X</v>
      </c>
      <c r="M944" s="39" t="str">
        <f t="shared" si="154"/>
        <v>X</v>
      </c>
      <c r="N944" s="42">
        <v>0</v>
      </c>
      <c r="O944" s="8">
        <v>0</v>
      </c>
      <c r="P944" s="9">
        <v>0</v>
      </c>
      <c r="Q944" s="9">
        <v>0</v>
      </c>
      <c r="R944" s="8">
        <v>0</v>
      </c>
      <c r="S944" s="9">
        <v>1</v>
      </c>
      <c r="T944" s="9">
        <v>0</v>
      </c>
      <c r="U944" s="8">
        <v>0</v>
      </c>
      <c r="V944" s="9">
        <v>0</v>
      </c>
      <c r="W944" s="9">
        <v>0</v>
      </c>
      <c r="X944" s="9">
        <v>0</v>
      </c>
      <c r="Y944" s="8">
        <v>0</v>
      </c>
      <c r="Z944" s="9">
        <v>0</v>
      </c>
      <c r="AA944" s="8"/>
      <c r="AC944" s="8"/>
      <c r="AJ944" s="9">
        <f t="shared" si="155"/>
        <v>-1</v>
      </c>
      <c r="AK944" s="7">
        <v>8.5</v>
      </c>
      <c r="AO944" s="8"/>
      <c r="AQ944" s="31"/>
      <c r="AT944" s="31"/>
      <c r="AU944" s="21">
        <v>1989</v>
      </c>
      <c r="AV944" s="23">
        <f t="shared" si="158"/>
        <v>3.2986347831244354</v>
      </c>
      <c r="BB944" s="18"/>
      <c r="BD944" s="54"/>
      <c r="BF944" s="18"/>
      <c r="BH944" s="18"/>
      <c r="BJ944" s="18"/>
      <c r="BK944" s="18" t="s">
        <v>60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 s="18">
        <v>0</v>
      </c>
      <c r="BS944">
        <v>1</v>
      </c>
      <c r="BT944">
        <v>0</v>
      </c>
      <c r="BU944" s="18">
        <v>0</v>
      </c>
      <c r="BV944" t="s">
        <v>397</v>
      </c>
      <c r="BW944" t="s">
        <v>397</v>
      </c>
      <c r="CB944" s="18"/>
      <c r="CD944" s="18"/>
      <c r="CE944" s="18"/>
      <c r="CH944" s="18"/>
      <c r="CJ944" s="18"/>
      <c r="CU944" s="18"/>
      <c r="CV944" t="s">
        <v>397</v>
      </c>
      <c r="CW944" t="s">
        <v>397</v>
      </c>
      <c r="CX944" t="s">
        <v>397</v>
      </c>
      <c r="CY944" s="25" t="s">
        <v>397</v>
      </c>
    </row>
    <row r="945" spans="1:103" x14ac:dyDescent="0.25">
      <c r="A945">
        <v>947</v>
      </c>
      <c r="B945">
        <v>127</v>
      </c>
      <c r="C945" s="25" t="s">
        <v>8</v>
      </c>
      <c r="D945" s="12">
        <v>20.7</v>
      </c>
      <c r="E945" s="14"/>
      <c r="F945" s="7" t="str">
        <f t="shared" si="149"/>
        <v>X</v>
      </c>
      <c r="G945" s="7">
        <f t="shared" si="150"/>
        <v>20.7</v>
      </c>
      <c r="H945" s="16">
        <f t="shared" si="151"/>
        <v>20.7</v>
      </c>
      <c r="I945" s="11" t="str">
        <f t="shared" si="152"/>
        <v>X</v>
      </c>
      <c r="J945" s="39" t="str">
        <f t="shared" si="153"/>
        <v>X</v>
      </c>
      <c r="K945" s="39" t="str">
        <f t="shared" si="156"/>
        <v>X</v>
      </c>
      <c r="L945" s="39" t="str">
        <f t="shared" si="157"/>
        <v>X</v>
      </c>
      <c r="M945" s="39" t="str">
        <f t="shared" si="154"/>
        <v>X</v>
      </c>
      <c r="N945" s="42">
        <v>0</v>
      </c>
      <c r="O945" s="8">
        <v>0</v>
      </c>
      <c r="P945" s="9">
        <v>0</v>
      </c>
      <c r="Q945" s="9">
        <v>0</v>
      </c>
      <c r="R945" s="8">
        <v>0</v>
      </c>
      <c r="S945" s="9">
        <v>0</v>
      </c>
      <c r="T945" s="9">
        <v>1</v>
      </c>
      <c r="U945" s="8">
        <v>0</v>
      </c>
      <c r="V945" s="9">
        <v>0</v>
      </c>
      <c r="W945" s="9">
        <v>0</v>
      </c>
      <c r="X945" s="9">
        <v>0</v>
      </c>
      <c r="Y945" s="8">
        <v>0</v>
      </c>
      <c r="Z945" s="9">
        <v>0</v>
      </c>
      <c r="AA945" s="8"/>
      <c r="AC945" s="8"/>
      <c r="AJ945" s="9">
        <f t="shared" si="155"/>
        <v>-1</v>
      </c>
      <c r="AK945" s="7">
        <v>8.5</v>
      </c>
      <c r="AO945" s="8"/>
      <c r="AQ945" s="31"/>
      <c r="AT945" s="31"/>
      <c r="AU945" s="21">
        <v>1989</v>
      </c>
      <c r="AV945" s="23">
        <f t="shared" si="158"/>
        <v>3.2986347831244354</v>
      </c>
      <c r="BB945" s="18"/>
      <c r="BD945" s="54"/>
      <c r="BF945" s="18"/>
      <c r="BH945" s="18"/>
      <c r="BJ945" s="18"/>
      <c r="BK945" s="18" t="s">
        <v>60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 s="18">
        <v>0</v>
      </c>
      <c r="BS945">
        <v>1</v>
      </c>
      <c r="BT945">
        <v>0</v>
      </c>
      <c r="BU945" s="18">
        <v>0</v>
      </c>
      <c r="BV945" t="s">
        <v>397</v>
      </c>
      <c r="BW945" t="s">
        <v>397</v>
      </c>
      <c r="CB945" s="18"/>
      <c r="CD945" s="18"/>
      <c r="CE945" s="18"/>
      <c r="CH945" s="18"/>
      <c r="CJ945" s="18"/>
      <c r="CU945" s="18"/>
      <c r="CV945" t="s">
        <v>397</v>
      </c>
      <c r="CW945" t="s">
        <v>397</v>
      </c>
      <c r="CX945" t="s">
        <v>397</v>
      </c>
      <c r="CY945" s="25" t="s">
        <v>397</v>
      </c>
    </row>
    <row r="946" spans="1:103" x14ac:dyDescent="0.25">
      <c r="A946">
        <v>948</v>
      </c>
      <c r="B946">
        <v>127</v>
      </c>
      <c r="C946" s="25" t="s">
        <v>8</v>
      </c>
      <c r="D946" s="12">
        <v>13.7</v>
      </c>
      <c r="E946" s="14"/>
      <c r="F946" s="7" t="str">
        <f t="shared" si="149"/>
        <v>X</v>
      </c>
      <c r="G946" s="7">
        <f t="shared" si="150"/>
        <v>13.7</v>
      </c>
      <c r="H946" s="16">
        <f t="shared" si="151"/>
        <v>13.7</v>
      </c>
      <c r="I946" s="11" t="str">
        <f t="shared" si="152"/>
        <v>X</v>
      </c>
      <c r="J946" s="39" t="str">
        <f t="shared" si="153"/>
        <v>X</v>
      </c>
      <c r="K946" s="39" t="str">
        <f t="shared" si="156"/>
        <v>X</v>
      </c>
      <c r="L946" s="39" t="str">
        <f t="shared" si="157"/>
        <v>X</v>
      </c>
      <c r="M946" s="39" t="str">
        <f t="shared" si="154"/>
        <v>X</v>
      </c>
      <c r="N946" s="42">
        <v>0</v>
      </c>
      <c r="O946" s="8">
        <v>0</v>
      </c>
      <c r="P946" s="9">
        <v>0</v>
      </c>
      <c r="Q946" s="9">
        <v>0</v>
      </c>
      <c r="R946" s="8">
        <v>0</v>
      </c>
      <c r="S946" s="9">
        <v>0</v>
      </c>
      <c r="T946" s="9">
        <v>0</v>
      </c>
      <c r="U946" s="8">
        <v>1</v>
      </c>
      <c r="V946" s="9">
        <v>0</v>
      </c>
      <c r="W946" s="9">
        <v>0</v>
      </c>
      <c r="X946" s="9">
        <v>0</v>
      </c>
      <c r="Y946" s="8">
        <v>0</v>
      </c>
      <c r="Z946" s="9">
        <v>0</v>
      </c>
      <c r="AA946" s="8"/>
      <c r="AC946" s="8"/>
      <c r="AJ946" s="9">
        <f t="shared" si="155"/>
        <v>-1</v>
      </c>
      <c r="AK946" s="7">
        <v>7.9</v>
      </c>
      <c r="AO946" s="8"/>
      <c r="AQ946" s="31"/>
      <c r="AT946" s="31"/>
      <c r="AU946" s="21">
        <v>1987</v>
      </c>
      <c r="AV946" s="23">
        <f t="shared" si="158"/>
        <v>3.2981978671098151</v>
      </c>
      <c r="BB946" s="18"/>
      <c r="BD946" s="54"/>
      <c r="BF946" s="18"/>
      <c r="BH946" s="18"/>
      <c r="BJ946" s="18"/>
      <c r="BK946" s="18" t="s">
        <v>60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 s="18">
        <v>0</v>
      </c>
      <c r="BS946">
        <v>1</v>
      </c>
      <c r="BT946">
        <v>0</v>
      </c>
      <c r="BU946" s="18">
        <v>0</v>
      </c>
      <c r="BV946" t="s">
        <v>397</v>
      </c>
      <c r="BW946" t="s">
        <v>397</v>
      </c>
      <c r="CB946" s="18"/>
      <c r="CD946" s="18"/>
      <c r="CE946" s="18"/>
      <c r="CH946" s="18"/>
      <c r="CJ946" s="18"/>
      <c r="CU946" s="18"/>
      <c r="CV946" t="s">
        <v>397</v>
      </c>
      <c r="CW946" t="s">
        <v>397</v>
      </c>
      <c r="CX946" t="s">
        <v>397</v>
      </c>
      <c r="CY946" s="25" t="s">
        <v>397</v>
      </c>
    </row>
    <row r="947" spans="1:103" x14ac:dyDescent="0.25">
      <c r="A947">
        <v>949</v>
      </c>
      <c r="B947">
        <v>127</v>
      </c>
      <c r="C947" s="25" t="s">
        <v>8</v>
      </c>
      <c r="D947" s="12">
        <v>12.1</v>
      </c>
      <c r="E947" s="14"/>
      <c r="F947" s="7" t="str">
        <f t="shared" si="149"/>
        <v>X</v>
      </c>
      <c r="G947" s="7">
        <f t="shared" si="150"/>
        <v>12.1</v>
      </c>
      <c r="H947" s="16">
        <f t="shared" si="151"/>
        <v>12.1</v>
      </c>
      <c r="I947" s="11" t="str">
        <f t="shared" si="152"/>
        <v>X</v>
      </c>
      <c r="J947" s="39" t="str">
        <f t="shared" si="153"/>
        <v>X</v>
      </c>
      <c r="K947" s="39" t="str">
        <f t="shared" si="156"/>
        <v>X</v>
      </c>
      <c r="L947" s="39" t="str">
        <f t="shared" si="157"/>
        <v>X</v>
      </c>
      <c r="M947" s="39" t="str">
        <f t="shared" si="154"/>
        <v>X</v>
      </c>
      <c r="N947" s="42">
        <v>0</v>
      </c>
      <c r="O947" s="8">
        <v>0</v>
      </c>
      <c r="P947" s="9">
        <v>0</v>
      </c>
      <c r="Q947" s="9">
        <v>0</v>
      </c>
      <c r="R947" s="8">
        <v>0</v>
      </c>
      <c r="S947" s="9">
        <v>0</v>
      </c>
      <c r="T947" s="9">
        <v>0</v>
      </c>
      <c r="U947" s="8">
        <v>1</v>
      </c>
      <c r="V947" s="9">
        <v>0</v>
      </c>
      <c r="W947" s="9">
        <v>0</v>
      </c>
      <c r="X947" s="9">
        <v>0</v>
      </c>
      <c r="Y947" s="8">
        <v>0</v>
      </c>
      <c r="Z947" s="9">
        <v>0</v>
      </c>
      <c r="AA947" s="8"/>
      <c r="AC947" s="8"/>
      <c r="AJ947" s="9">
        <f t="shared" si="155"/>
        <v>-1</v>
      </c>
      <c r="AK947" s="7">
        <v>8.5</v>
      </c>
      <c r="AO947" s="8"/>
      <c r="AQ947" s="31"/>
      <c r="AT947" s="31"/>
      <c r="AU947" s="21">
        <v>1989</v>
      </c>
      <c r="AV947" s="23">
        <f t="shared" si="158"/>
        <v>3.2986347831244354</v>
      </c>
      <c r="BB947" s="18"/>
      <c r="BD947" s="54"/>
      <c r="BF947" s="18"/>
      <c r="BH947" s="18"/>
      <c r="BJ947" s="18"/>
      <c r="BK947" s="18" t="s">
        <v>60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 s="18">
        <v>0</v>
      </c>
      <c r="BS947">
        <v>1</v>
      </c>
      <c r="BT947">
        <v>0</v>
      </c>
      <c r="BU947" s="18">
        <v>0</v>
      </c>
      <c r="BV947" t="s">
        <v>397</v>
      </c>
      <c r="BW947" t="s">
        <v>397</v>
      </c>
      <c r="CB947" s="18"/>
      <c r="CD947" s="18"/>
      <c r="CE947" s="18"/>
      <c r="CH947" s="18"/>
      <c r="CJ947" s="18"/>
      <c r="CU947" s="18"/>
      <c r="CV947" t="s">
        <v>397</v>
      </c>
      <c r="CW947" t="s">
        <v>397</v>
      </c>
      <c r="CX947" t="s">
        <v>397</v>
      </c>
      <c r="CY947" s="25" t="s">
        <v>397</v>
      </c>
    </row>
    <row r="948" spans="1:103" x14ac:dyDescent="0.25">
      <c r="A948">
        <v>950</v>
      </c>
      <c r="B948">
        <v>127</v>
      </c>
      <c r="C948" s="25" t="s">
        <v>8</v>
      </c>
      <c r="D948" s="12">
        <v>12.6</v>
      </c>
      <c r="E948" s="14"/>
      <c r="F948" s="7" t="str">
        <f t="shared" si="149"/>
        <v>X</v>
      </c>
      <c r="G948" s="7">
        <f t="shared" si="150"/>
        <v>12.6</v>
      </c>
      <c r="H948" s="16">
        <f t="shared" si="151"/>
        <v>12.6</v>
      </c>
      <c r="I948" s="11" t="str">
        <f t="shared" si="152"/>
        <v>X</v>
      </c>
      <c r="J948" s="39" t="str">
        <f t="shared" si="153"/>
        <v>X</v>
      </c>
      <c r="K948" s="39" t="str">
        <f t="shared" si="156"/>
        <v>X</v>
      </c>
      <c r="L948" s="39" t="str">
        <f t="shared" si="157"/>
        <v>X</v>
      </c>
      <c r="M948" s="39" t="str">
        <f t="shared" si="154"/>
        <v>X</v>
      </c>
      <c r="N948" s="42">
        <v>0</v>
      </c>
      <c r="O948" s="8">
        <v>0</v>
      </c>
      <c r="P948" s="9">
        <v>0</v>
      </c>
      <c r="Q948" s="9">
        <v>0</v>
      </c>
      <c r="R948" s="8">
        <v>0</v>
      </c>
      <c r="S948" s="9">
        <v>0</v>
      </c>
      <c r="T948" s="9">
        <v>0</v>
      </c>
      <c r="U948" s="8">
        <v>0</v>
      </c>
      <c r="V948" s="9">
        <v>1</v>
      </c>
      <c r="W948" s="9">
        <v>0</v>
      </c>
      <c r="X948" s="9">
        <v>0</v>
      </c>
      <c r="Y948" s="8">
        <v>0</v>
      </c>
      <c r="Z948" s="9">
        <v>0</v>
      </c>
      <c r="AA948" s="8"/>
      <c r="AC948" s="8"/>
      <c r="AJ948" s="9">
        <f t="shared" si="155"/>
        <v>-1</v>
      </c>
      <c r="AK948" s="7">
        <v>7.9</v>
      </c>
      <c r="AO948" s="8"/>
      <c r="AQ948" s="31"/>
      <c r="AT948" s="31"/>
      <c r="AU948" s="21">
        <v>1987</v>
      </c>
      <c r="AV948" s="23">
        <f t="shared" si="158"/>
        <v>3.2981978671098151</v>
      </c>
      <c r="BB948" s="18"/>
      <c r="BD948" s="54"/>
      <c r="BF948" s="18"/>
      <c r="BH948" s="18"/>
      <c r="BJ948" s="18"/>
      <c r="BK948" s="18" t="s">
        <v>60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 s="18">
        <v>0</v>
      </c>
      <c r="BS948">
        <v>1</v>
      </c>
      <c r="BT948">
        <v>0</v>
      </c>
      <c r="BU948" s="18">
        <v>0</v>
      </c>
      <c r="BV948" t="s">
        <v>397</v>
      </c>
      <c r="BW948" t="s">
        <v>397</v>
      </c>
      <c r="CB948" s="18"/>
      <c r="CD948" s="18"/>
      <c r="CE948" s="18"/>
      <c r="CH948" s="18"/>
      <c r="CJ948" s="18"/>
      <c r="CU948" s="18"/>
      <c r="CV948" t="s">
        <v>397</v>
      </c>
      <c r="CW948" t="s">
        <v>397</v>
      </c>
      <c r="CX948" t="s">
        <v>397</v>
      </c>
      <c r="CY948" s="25" t="s">
        <v>397</v>
      </c>
    </row>
    <row r="949" spans="1:103" x14ac:dyDescent="0.25">
      <c r="A949">
        <v>951</v>
      </c>
      <c r="B949">
        <v>127</v>
      </c>
      <c r="C949" s="25" t="s">
        <v>8</v>
      </c>
      <c r="D949" s="12">
        <v>13.2</v>
      </c>
      <c r="E949" s="14"/>
      <c r="F949" s="7" t="str">
        <f t="shared" si="149"/>
        <v>X</v>
      </c>
      <c r="G949" s="7">
        <f t="shared" si="150"/>
        <v>13.2</v>
      </c>
      <c r="H949" s="16">
        <f t="shared" si="151"/>
        <v>13.2</v>
      </c>
      <c r="I949" s="11" t="str">
        <f t="shared" si="152"/>
        <v>X</v>
      </c>
      <c r="J949" s="39" t="str">
        <f t="shared" si="153"/>
        <v>X</v>
      </c>
      <c r="K949" s="39" t="str">
        <f t="shared" si="156"/>
        <v>X</v>
      </c>
      <c r="L949" s="39" t="str">
        <f t="shared" si="157"/>
        <v>X</v>
      </c>
      <c r="M949" s="39" t="str">
        <f t="shared" si="154"/>
        <v>X</v>
      </c>
      <c r="N949" s="42">
        <v>0</v>
      </c>
      <c r="O949" s="8">
        <v>0</v>
      </c>
      <c r="P949" s="9">
        <v>0</v>
      </c>
      <c r="Q949" s="9">
        <v>0</v>
      </c>
      <c r="R949" s="8">
        <v>0</v>
      </c>
      <c r="S949" s="9">
        <v>0</v>
      </c>
      <c r="T949" s="9">
        <v>0</v>
      </c>
      <c r="U949" s="8">
        <v>0</v>
      </c>
      <c r="V949" s="9">
        <v>1</v>
      </c>
      <c r="W949" s="9">
        <v>0</v>
      </c>
      <c r="X949" s="9">
        <v>0</v>
      </c>
      <c r="Y949" s="8">
        <v>0</v>
      </c>
      <c r="Z949" s="9">
        <v>0</v>
      </c>
      <c r="AA949" s="8"/>
      <c r="AC949" s="8"/>
      <c r="AJ949" s="9">
        <f t="shared" si="155"/>
        <v>-1</v>
      </c>
      <c r="AK949" s="7">
        <v>8.5</v>
      </c>
      <c r="AO949" s="8"/>
      <c r="AQ949" s="31"/>
      <c r="AT949" s="31"/>
      <c r="AU949" s="21">
        <v>1989</v>
      </c>
      <c r="AV949" s="23">
        <f t="shared" si="158"/>
        <v>3.2986347831244354</v>
      </c>
      <c r="BB949" s="18"/>
      <c r="BD949" s="54"/>
      <c r="BF949" s="18"/>
      <c r="BH949" s="18"/>
      <c r="BJ949" s="18"/>
      <c r="BK949" s="18" t="s">
        <v>60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 s="18">
        <v>0</v>
      </c>
      <c r="BS949">
        <v>1</v>
      </c>
      <c r="BT949">
        <v>0</v>
      </c>
      <c r="BU949" s="18">
        <v>0</v>
      </c>
      <c r="BV949" t="s">
        <v>397</v>
      </c>
      <c r="BW949" t="s">
        <v>397</v>
      </c>
      <c r="CB949" s="18"/>
      <c r="CD949" s="18"/>
      <c r="CE949" s="18"/>
      <c r="CH949" s="18"/>
      <c r="CJ949" s="18"/>
      <c r="CU949" s="18"/>
      <c r="CV949" t="s">
        <v>397</v>
      </c>
      <c r="CW949" t="s">
        <v>397</v>
      </c>
      <c r="CX949" t="s">
        <v>397</v>
      </c>
      <c r="CY949" s="25" t="s">
        <v>397</v>
      </c>
    </row>
    <row r="950" spans="1:103" x14ac:dyDescent="0.25">
      <c r="A950">
        <v>952</v>
      </c>
      <c r="B950">
        <v>127</v>
      </c>
      <c r="C950" s="25" t="s">
        <v>8</v>
      </c>
      <c r="D950" s="12">
        <v>11.4</v>
      </c>
      <c r="E950" s="14"/>
      <c r="F950" s="7" t="str">
        <f t="shared" si="149"/>
        <v>X</v>
      </c>
      <c r="G950" s="7">
        <f t="shared" si="150"/>
        <v>11.4</v>
      </c>
      <c r="H950" s="16">
        <f t="shared" si="151"/>
        <v>11.4</v>
      </c>
      <c r="I950" s="11" t="str">
        <f t="shared" si="152"/>
        <v>X</v>
      </c>
      <c r="J950" s="39" t="str">
        <f t="shared" si="153"/>
        <v>X</v>
      </c>
      <c r="K950" s="39" t="str">
        <f t="shared" si="156"/>
        <v>X</v>
      </c>
      <c r="L950" s="39" t="str">
        <f t="shared" si="157"/>
        <v>X</v>
      </c>
      <c r="M950" s="39" t="str">
        <f t="shared" si="154"/>
        <v>X</v>
      </c>
      <c r="N950" s="42">
        <v>0</v>
      </c>
      <c r="O950" s="8">
        <v>0</v>
      </c>
      <c r="P950" s="9">
        <v>0</v>
      </c>
      <c r="Q950" s="9">
        <v>0</v>
      </c>
      <c r="R950" s="8">
        <v>0</v>
      </c>
      <c r="S950" s="9">
        <v>0</v>
      </c>
      <c r="T950" s="9">
        <v>0</v>
      </c>
      <c r="U950" s="8">
        <v>0</v>
      </c>
      <c r="V950" s="9">
        <v>0</v>
      </c>
      <c r="W950" s="9">
        <v>0</v>
      </c>
      <c r="X950" s="9">
        <v>0</v>
      </c>
      <c r="Y950" s="8">
        <v>1</v>
      </c>
      <c r="Z950" s="9">
        <v>0</v>
      </c>
      <c r="AA950" s="8"/>
      <c r="AC950" s="8"/>
      <c r="AJ950" s="9">
        <f t="shared" si="155"/>
        <v>-1</v>
      </c>
      <c r="AK950" s="7">
        <v>8.5</v>
      </c>
      <c r="AO950" s="8"/>
      <c r="AQ950" s="31"/>
      <c r="AT950" s="31"/>
      <c r="AU950" s="21">
        <v>1989</v>
      </c>
      <c r="AV950" s="23">
        <f t="shared" si="158"/>
        <v>3.2986347831244354</v>
      </c>
      <c r="BB950" s="18"/>
      <c r="BD950" s="54"/>
      <c r="BF950" s="18"/>
      <c r="BH950" s="18"/>
      <c r="BJ950" s="18"/>
      <c r="BK950" s="18" t="s">
        <v>60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 s="18">
        <v>0</v>
      </c>
      <c r="BS950">
        <v>1</v>
      </c>
      <c r="BT950">
        <v>0</v>
      </c>
      <c r="BU950" s="18">
        <v>0</v>
      </c>
      <c r="BV950" t="s">
        <v>397</v>
      </c>
      <c r="BW950" t="s">
        <v>397</v>
      </c>
      <c r="CB950" s="18"/>
      <c r="CD950" s="18"/>
      <c r="CE950" s="18"/>
      <c r="CH950" s="18"/>
      <c r="CJ950" s="18"/>
      <c r="CU950" s="18"/>
      <c r="CV950" t="s">
        <v>397</v>
      </c>
      <c r="CW950" t="s">
        <v>397</v>
      </c>
      <c r="CX950" t="s">
        <v>397</v>
      </c>
      <c r="CY950" s="25" t="s">
        <v>397</v>
      </c>
    </row>
    <row r="951" spans="1:103" x14ac:dyDescent="0.25">
      <c r="A951">
        <v>953</v>
      </c>
      <c r="B951">
        <v>127</v>
      </c>
      <c r="C951" s="25" t="s">
        <v>8</v>
      </c>
      <c r="D951" s="12">
        <v>11.2</v>
      </c>
      <c r="E951" s="14"/>
      <c r="F951" s="7" t="str">
        <f t="shared" si="149"/>
        <v>X</v>
      </c>
      <c r="G951" s="7">
        <f t="shared" si="150"/>
        <v>11.2</v>
      </c>
      <c r="H951" s="16">
        <f t="shared" si="151"/>
        <v>11.2</v>
      </c>
      <c r="I951" s="11" t="str">
        <f t="shared" si="152"/>
        <v>X</v>
      </c>
      <c r="J951" s="39" t="str">
        <f t="shared" si="153"/>
        <v>X</v>
      </c>
      <c r="K951" s="39" t="str">
        <f t="shared" si="156"/>
        <v>X</v>
      </c>
      <c r="L951" s="39" t="str">
        <f t="shared" si="157"/>
        <v>X</v>
      </c>
      <c r="M951" s="39" t="str">
        <f t="shared" si="154"/>
        <v>X</v>
      </c>
      <c r="N951" s="42">
        <v>0</v>
      </c>
      <c r="O951" s="8">
        <v>0</v>
      </c>
      <c r="P951" s="9">
        <v>0</v>
      </c>
      <c r="Q951" s="9">
        <v>0</v>
      </c>
      <c r="R951" s="8">
        <v>0</v>
      </c>
      <c r="S951" s="9">
        <v>0</v>
      </c>
      <c r="T951" s="9">
        <v>0</v>
      </c>
      <c r="U951" s="8">
        <v>0</v>
      </c>
      <c r="V951" s="9">
        <v>0</v>
      </c>
      <c r="W951" s="9">
        <v>0</v>
      </c>
      <c r="X951" s="9">
        <v>0</v>
      </c>
      <c r="Y951" s="8">
        <v>0</v>
      </c>
      <c r="Z951" s="9">
        <v>1</v>
      </c>
      <c r="AA951" s="8"/>
      <c r="AC951" s="8"/>
      <c r="AJ951" s="9">
        <f t="shared" si="155"/>
        <v>-1</v>
      </c>
      <c r="AK951" s="7">
        <v>8.5</v>
      </c>
      <c r="AO951" s="8"/>
      <c r="AQ951" s="31"/>
      <c r="AT951" s="31"/>
      <c r="AU951" s="21">
        <v>1989</v>
      </c>
      <c r="AV951" s="23">
        <f t="shared" si="158"/>
        <v>3.2986347831244354</v>
      </c>
      <c r="BB951" s="18"/>
      <c r="BD951" s="54"/>
      <c r="BF951" s="18"/>
      <c r="BH951" s="18"/>
      <c r="BJ951" s="18"/>
      <c r="BK951" s="18" t="s">
        <v>60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 s="18">
        <v>0</v>
      </c>
      <c r="BS951">
        <v>1</v>
      </c>
      <c r="BT951">
        <v>0</v>
      </c>
      <c r="BU951" s="18">
        <v>0</v>
      </c>
      <c r="BV951" t="s">
        <v>397</v>
      </c>
      <c r="BW951" t="s">
        <v>397</v>
      </c>
      <c r="CB951" s="18"/>
      <c r="CD951" s="18"/>
      <c r="CE951" s="18"/>
      <c r="CH951" s="18"/>
      <c r="CJ951" s="18"/>
      <c r="CU951" s="18"/>
      <c r="CV951" t="s">
        <v>397</v>
      </c>
      <c r="CW951" t="s">
        <v>397</v>
      </c>
      <c r="CX951" t="s">
        <v>397</v>
      </c>
      <c r="CY951" s="25" t="s">
        <v>397</v>
      </c>
    </row>
    <row r="952" spans="1:103" x14ac:dyDescent="0.25">
      <c r="A952">
        <v>954</v>
      </c>
      <c r="B952">
        <v>127</v>
      </c>
      <c r="C952" s="25" t="s">
        <v>8</v>
      </c>
      <c r="D952" s="12">
        <v>4.5</v>
      </c>
      <c r="E952" s="14"/>
      <c r="F952" s="7" t="str">
        <f t="shared" si="149"/>
        <v>X</v>
      </c>
      <c r="G952" s="7">
        <f t="shared" si="150"/>
        <v>4.5</v>
      </c>
      <c r="H952" s="16">
        <f t="shared" si="151"/>
        <v>4.5</v>
      </c>
      <c r="I952" s="11" t="str">
        <f t="shared" si="152"/>
        <v>X</v>
      </c>
      <c r="J952" s="39" t="str">
        <f t="shared" si="153"/>
        <v>X</v>
      </c>
      <c r="K952" s="39" t="str">
        <f t="shared" si="156"/>
        <v>X</v>
      </c>
      <c r="L952" s="39" t="str">
        <f t="shared" si="157"/>
        <v>X</v>
      </c>
      <c r="M952" s="39" t="str">
        <f t="shared" si="154"/>
        <v>X</v>
      </c>
      <c r="N952" s="42">
        <v>1</v>
      </c>
      <c r="O952" s="8">
        <v>0</v>
      </c>
      <c r="P952" s="9">
        <v>0</v>
      </c>
      <c r="Q952" s="9">
        <v>0</v>
      </c>
      <c r="R952" s="8">
        <v>0</v>
      </c>
      <c r="S952" s="9">
        <v>0</v>
      </c>
      <c r="T952" s="9">
        <v>0</v>
      </c>
      <c r="U952" s="8">
        <v>0</v>
      </c>
      <c r="V952" s="9">
        <v>0</v>
      </c>
      <c r="W952" s="9">
        <v>0</v>
      </c>
      <c r="X952" s="9">
        <v>0</v>
      </c>
      <c r="Y952" s="8">
        <v>0</v>
      </c>
      <c r="Z952" s="9">
        <v>0</v>
      </c>
      <c r="AA952" s="8"/>
      <c r="AC952" s="8"/>
      <c r="AJ952" s="9">
        <f t="shared" si="155"/>
        <v>-1</v>
      </c>
      <c r="AK952" s="7">
        <v>3</v>
      </c>
      <c r="AO952" s="8"/>
      <c r="AQ952" s="31"/>
      <c r="AT952" s="31"/>
      <c r="AU952" s="21">
        <v>1985</v>
      </c>
      <c r="AV952" s="23">
        <f t="shared" si="158"/>
        <v>3.2977605110991339</v>
      </c>
      <c r="BB952" s="18"/>
      <c r="BD952" s="54"/>
      <c r="BF952" s="18"/>
      <c r="BH952" s="18"/>
      <c r="BJ952" s="18"/>
      <c r="BK952" s="18" t="s">
        <v>62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 s="18">
        <v>0</v>
      </c>
      <c r="BS952">
        <v>0</v>
      </c>
      <c r="BT952">
        <v>1</v>
      </c>
      <c r="BU952" s="18">
        <v>0</v>
      </c>
      <c r="BV952" t="s">
        <v>397</v>
      </c>
      <c r="BW952" t="s">
        <v>397</v>
      </c>
      <c r="CB952" s="18"/>
      <c r="CD952" s="18"/>
      <c r="CE952" s="18"/>
      <c r="CH952" s="18"/>
      <c r="CJ952" s="18"/>
      <c r="CU952" s="18"/>
      <c r="CV952" t="s">
        <v>397</v>
      </c>
      <c r="CW952" t="s">
        <v>397</v>
      </c>
      <c r="CX952" t="s">
        <v>397</v>
      </c>
      <c r="CY952" s="25" t="s">
        <v>397</v>
      </c>
    </row>
    <row r="953" spans="1:103" x14ac:dyDescent="0.25">
      <c r="A953">
        <v>955</v>
      </c>
      <c r="B953">
        <v>127</v>
      </c>
      <c r="C953" s="25" t="s">
        <v>8</v>
      </c>
      <c r="D953" s="12">
        <v>4.5</v>
      </c>
      <c r="E953" s="14"/>
      <c r="F953" s="7" t="str">
        <f t="shared" si="149"/>
        <v>X</v>
      </c>
      <c r="G953" s="7">
        <f t="shared" si="150"/>
        <v>4.5</v>
      </c>
      <c r="H953" s="16">
        <f t="shared" si="151"/>
        <v>4.5</v>
      </c>
      <c r="I953" s="11" t="str">
        <f t="shared" si="152"/>
        <v>X</v>
      </c>
      <c r="J953" s="39" t="str">
        <f t="shared" si="153"/>
        <v>X</v>
      </c>
      <c r="K953" s="39" t="str">
        <f t="shared" si="156"/>
        <v>X</v>
      </c>
      <c r="L953" s="39" t="str">
        <f t="shared" si="157"/>
        <v>X</v>
      </c>
      <c r="M953" s="39" t="str">
        <f t="shared" si="154"/>
        <v>X</v>
      </c>
      <c r="N953" s="42">
        <v>0</v>
      </c>
      <c r="O953" s="8">
        <v>0</v>
      </c>
      <c r="P953" s="9">
        <v>0</v>
      </c>
      <c r="Q953" s="9">
        <v>0</v>
      </c>
      <c r="R953" s="8">
        <v>0</v>
      </c>
      <c r="S953" s="9">
        <v>0</v>
      </c>
      <c r="T953" s="9">
        <v>0</v>
      </c>
      <c r="U953" s="8">
        <v>1</v>
      </c>
      <c r="V953" s="9">
        <v>0</v>
      </c>
      <c r="W953" s="9">
        <v>0</v>
      </c>
      <c r="X953" s="9">
        <v>0</v>
      </c>
      <c r="Y953" s="8">
        <v>0</v>
      </c>
      <c r="Z953" s="9">
        <v>0</v>
      </c>
      <c r="AA953" s="8"/>
      <c r="AC953" s="8"/>
      <c r="AJ953" s="9">
        <f t="shared" si="155"/>
        <v>-1</v>
      </c>
      <c r="AK953" s="7">
        <v>3</v>
      </c>
      <c r="AO953" s="8"/>
      <c r="AQ953" s="31"/>
      <c r="AT953" s="31"/>
      <c r="AU953" s="21">
        <v>1985</v>
      </c>
      <c r="AV953" s="23">
        <f t="shared" si="158"/>
        <v>3.2977605110991339</v>
      </c>
      <c r="BB953" s="18"/>
      <c r="BD953" s="54"/>
      <c r="BF953" s="18"/>
      <c r="BH953" s="18"/>
      <c r="BJ953" s="18"/>
      <c r="BK953" s="18" t="s">
        <v>62</v>
      </c>
      <c r="BL953">
        <v>0</v>
      </c>
      <c r="BM953">
        <v>1</v>
      </c>
      <c r="BN953">
        <v>0</v>
      </c>
      <c r="BO953">
        <v>0</v>
      </c>
      <c r="BP953">
        <v>0</v>
      </c>
      <c r="BQ953">
        <v>0</v>
      </c>
      <c r="BR953" s="18">
        <v>0</v>
      </c>
      <c r="BS953">
        <v>0</v>
      </c>
      <c r="BT953">
        <v>1</v>
      </c>
      <c r="BU953" s="18">
        <v>0</v>
      </c>
      <c r="BV953" t="s">
        <v>397</v>
      </c>
      <c r="BW953" t="s">
        <v>397</v>
      </c>
      <c r="CB953" s="18"/>
      <c r="CD953" s="18"/>
      <c r="CE953" s="18"/>
      <c r="CH953" s="18"/>
      <c r="CJ953" s="18"/>
      <c r="CU953" s="18"/>
      <c r="CV953" t="s">
        <v>397</v>
      </c>
      <c r="CW953" t="s">
        <v>397</v>
      </c>
      <c r="CX953" t="s">
        <v>397</v>
      </c>
      <c r="CY953" s="25" t="s">
        <v>397</v>
      </c>
    </row>
    <row r="954" spans="1:103" x14ac:dyDescent="0.25">
      <c r="A954">
        <v>956</v>
      </c>
      <c r="B954">
        <v>127</v>
      </c>
      <c r="C954" s="25" t="s">
        <v>8</v>
      </c>
      <c r="D954" s="12">
        <v>5.6</v>
      </c>
      <c r="E954" s="14"/>
      <c r="F954" s="7" t="str">
        <f t="shared" si="149"/>
        <v>X</v>
      </c>
      <c r="G954" s="7">
        <f t="shared" si="150"/>
        <v>5.6</v>
      </c>
      <c r="H954" s="16">
        <f t="shared" si="151"/>
        <v>5.6</v>
      </c>
      <c r="I954" s="11" t="str">
        <f t="shared" si="152"/>
        <v>X</v>
      </c>
      <c r="J954" s="39" t="str">
        <f t="shared" si="153"/>
        <v>X</v>
      </c>
      <c r="K954" s="39" t="str">
        <f t="shared" si="156"/>
        <v>X</v>
      </c>
      <c r="L954" s="39" t="str">
        <f t="shared" si="157"/>
        <v>X</v>
      </c>
      <c r="M954" s="39" t="str">
        <f t="shared" si="154"/>
        <v>X</v>
      </c>
      <c r="N954" s="42">
        <v>0</v>
      </c>
      <c r="O954" s="8">
        <v>0</v>
      </c>
      <c r="P954" s="9">
        <v>0</v>
      </c>
      <c r="Q954" s="9">
        <v>0</v>
      </c>
      <c r="R954" s="8">
        <v>0</v>
      </c>
      <c r="S954" s="9">
        <v>0</v>
      </c>
      <c r="T954" s="9">
        <v>0</v>
      </c>
      <c r="U954" s="8">
        <v>0</v>
      </c>
      <c r="V954" s="9">
        <v>1</v>
      </c>
      <c r="W954" s="9">
        <v>0</v>
      </c>
      <c r="X954" s="9">
        <v>0</v>
      </c>
      <c r="Y954" s="8">
        <v>0</v>
      </c>
      <c r="Z954" s="9">
        <v>0</v>
      </c>
      <c r="AA954" s="8"/>
      <c r="AC954" s="8"/>
      <c r="AJ954" s="9">
        <f t="shared" si="155"/>
        <v>-1</v>
      </c>
      <c r="AK954" s="7">
        <v>3</v>
      </c>
      <c r="AO954" s="8"/>
      <c r="AQ954" s="31"/>
      <c r="AT954" s="31"/>
      <c r="AU954" s="21">
        <v>1985</v>
      </c>
      <c r="AV954" s="23">
        <f t="shared" si="158"/>
        <v>3.2977605110991339</v>
      </c>
      <c r="BB954" s="18"/>
      <c r="BD954" s="54"/>
      <c r="BF954" s="18"/>
      <c r="BH954" s="18"/>
      <c r="BJ954" s="18"/>
      <c r="BK954" s="18" t="s">
        <v>62</v>
      </c>
      <c r="BL954">
        <v>0</v>
      </c>
      <c r="BM954">
        <v>1</v>
      </c>
      <c r="BN954">
        <v>0</v>
      </c>
      <c r="BO954">
        <v>0</v>
      </c>
      <c r="BP954">
        <v>0</v>
      </c>
      <c r="BQ954">
        <v>0</v>
      </c>
      <c r="BR954" s="18">
        <v>0</v>
      </c>
      <c r="BS954">
        <v>0</v>
      </c>
      <c r="BT954">
        <v>1</v>
      </c>
      <c r="BU954" s="18">
        <v>0</v>
      </c>
      <c r="BV954" t="s">
        <v>397</v>
      </c>
      <c r="BW954" t="s">
        <v>397</v>
      </c>
      <c r="CB954" s="18"/>
      <c r="CD954" s="18"/>
      <c r="CE954" s="18"/>
      <c r="CH954" s="18"/>
      <c r="CJ954" s="18"/>
      <c r="CU954" s="18"/>
      <c r="CV954" t="s">
        <v>397</v>
      </c>
      <c r="CW954" t="s">
        <v>397</v>
      </c>
      <c r="CX954" t="s">
        <v>397</v>
      </c>
      <c r="CY954" s="25" t="s">
        <v>397</v>
      </c>
    </row>
    <row r="955" spans="1:103" x14ac:dyDescent="0.25">
      <c r="A955">
        <v>957</v>
      </c>
      <c r="B955">
        <v>127</v>
      </c>
      <c r="C955" s="25" t="s">
        <v>8</v>
      </c>
      <c r="D955" s="12">
        <v>20.5</v>
      </c>
      <c r="E955" s="14"/>
      <c r="F955" s="7" t="str">
        <f t="shared" si="149"/>
        <v>X</v>
      </c>
      <c r="G955" s="7">
        <f t="shared" si="150"/>
        <v>20.5</v>
      </c>
      <c r="H955" s="16">
        <f t="shared" si="151"/>
        <v>20.5</v>
      </c>
      <c r="I955" s="11" t="str">
        <f t="shared" si="152"/>
        <v>X</v>
      </c>
      <c r="J955" s="39" t="str">
        <f t="shared" si="153"/>
        <v>X</v>
      </c>
      <c r="K955" s="39" t="str">
        <f t="shared" si="156"/>
        <v>X</v>
      </c>
      <c r="L955" s="39" t="str">
        <f t="shared" si="157"/>
        <v>X</v>
      </c>
      <c r="M955" s="39" t="str">
        <f t="shared" si="154"/>
        <v>X</v>
      </c>
      <c r="N955" s="42">
        <v>1</v>
      </c>
      <c r="O955" s="8">
        <v>0</v>
      </c>
      <c r="P955" s="9">
        <v>0</v>
      </c>
      <c r="Q955" s="9">
        <v>0</v>
      </c>
      <c r="R955" s="8">
        <v>0</v>
      </c>
      <c r="S955" s="9">
        <v>0</v>
      </c>
      <c r="T955" s="9">
        <v>0</v>
      </c>
      <c r="U955" s="8">
        <v>0</v>
      </c>
      <c r="V955" s="9">
        <v>0</v>
      </c>
      <c r="W955" s="9">
        <v>0</v>
      </c>
      <c r="X955" s="9">
        <v>0</v>
      </c>
      <c r="Y955" s="8">
        <v>0</v>
      </c>
      <c r="Z955" s="9">
        <v>0</v>
      </c>
      <c r="AA955" s="8"/>
      <c r="AC955" s="8"/>
      <c r="AJ955" s="9">
        <f t="shared" si="155"/>
        <v>-1</v>
      </c>
      <c r="AK955" s="7">
        <v>4.2</v>
      </c>
      <c r="AO955" s="8"/>
      <c r="AQ955" s="31"/>
      <c r="AT955" s="31"/>
      <c r="AU955" s="21">
        <v>1973</v>
      </c>
      <c r="AV955" s="23">
        <f t="shared" si="158"/>
        <v>3.295127085252191</v>
      </c>
      <c r="BB955" s="18"/>
      <c r="BD955" s="54"/>
      <c r="BF955" s="18"/>
      <c r="BH955" s="18"/>
      <c r="BJ955" s="18"/>
      <c r="BK955" s="18" t="s">
        <v>68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 s="18">
        <v>0</v>
      </c>
      <c r="BS955">
        <v>0</v>
      </c>
      <c r="BT955">
        <v>1</v>
      </c>
      <c r="BU955" s="18">
        <v>0</v>
      </c>
      <c r="BV955" t="s">
        <v>397</v>
      </c>
      <c r="BW955" t="s">
        <v>397</v>
      </c>
      <c r="CB955" s="18"/>
      <c r="CD955" s="18"/>
      <c r="CE955" s="18"/>
      <c r="CH955" s="18"/>
      <c r="CJ955" s="18"/>
      <c r="CU955" s="18"/>
      <c r="CV955" t="s">
        <v>397</v>
      </c>
      <c r="CW955" t="s">
        <v>397</v>
      </c>
      <c r="CX955" t="s">
        <v>397</v>
      </c>
      <c r="CY955" s="25" t="s">
        <v>397</v>
      </c>
    </row>
    <row r="956" spans="1:103" x14ac:dyDescent="0.25">
      <c r="A956">
        <v>958</v>
      </c>
      <c r="B956">
        <v>127</v>
      </c>
      <c r="C956" s="25" t="s">
        <v>8</v>
      </c>
      <c r="D956" s="12">
        <v>18.100000000000001</v>
      </c>
      <c r="E956" s="14"/>
      <c r="F956" s="7" t="str">
        <f t="shared" si="149"/>
        <v>X</v>
      </c>
      <c r="G956" s="7">
        <f t="shared" si="150"/>
        <v>18.100000000000001</v>
      </c>
      <c r="H956" s="16">
        <f t="shared" si="151"/>
        <v>18.100000000000001</v>
      </c>
      <c r="I956" s="11" t="str">
        <f t="shared" si="152"/>
        <v>X</v>
      </c>
      <c r="J956" s="39" t="str">
        <f t="shared" si="153"/>
        <v>X</v>
      </c>
      <c r="K956" s="39" t="str">
        <f t="shared" si="156"/>
        <v>X</v>
      </c>
      <c r="L956" s="39" t="str">
        <f t="shared" si="157"/>
        <v>X</v>
      </c>
      <c r="M956" s="39" t="str">
        <f t="shared" si="154"/>
        <v>X</v>
      </c>
      <c r="N956" s="42">
        <v>0</v>
      </c>
      <c r="O956" s="8">
        <v>0</v>
      </c>
      <c r="P956" s="9">
        <v>0</v>
      </c>
      <c r="Q956" s="9">
        <v>0</v>
      </c>
      <c r="R956" s="8">
        <v>0</v>
      </c>
      <c r="S956" s="9">
        <v>0</v>
      </c>
      <c r="T956" s="9">
        <v>0</v>
      </c>
      <c r="U956" s="8">
        <v>1</v>
      </c>
      <c r="V956" s="9">
        <v>0</v>
      </c>
      <c r="W956" s="9">
        <v>0</v>
      </c>
      <c r="X956" s="9">
        <v>0</v>
      </c>
      <c r="Y956" s="8">
        <v>0</v>
      </c>
      <c r="Z956" s="9">
        <v>0</v>
      </c>
      <c r="AA956" s="8"/>
      <c r="AC956" s="8"/>
      <c r="AJ956" s="9">
        <f t="shared" si="155"/>
        <v>-1</v>
      </c>
      <c r="AK956" s="7">
        <v>4.2</v>
      </c>
      <c r="AO956" s="8"/>
      <c r="AQ956" s="31"/>
      <c r="AT956" s="31"/>
      <c r="AU956" s="21">
        <v>1973</v>
      </c>
      <c r="AV956" s="23">
        <f t="shared" si="158"/>
        <v>3.295127085252191</v>
      </c>
      <c r="BB956" s="18"/>
      <c r="BD956" s="54"/>
      <c r="BF956" s="18"/>
      <c r="BH956" s="18"/>
      <c r="BJ956" s="18"/>
      <c r="BK956" s="18" t="s">
        <v>68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 s="18">
        <v>0</v>
      </c>
      <c r="BS956">
        <v>0</v>
      </c>
      <c r="BT956">
        <v>1</v>
      </c>
      <c r="BU956" s="18">
        <v>0</v>
      </c>
      <c r="BV956" t="s">
        <v>397</v>
      </c>
      <c r="BW956" t="s">
        <v>397</v>
      </c>
      <c r="CB956" s="18"/>
      <c r="CD956" s="18"/>
      <c r="CE956" s="18"/>
      <c r="CH956" s="18"/>
      <c r="CJ956" s="18"/>
      <c r="CU956" s="18"/>
      <c r="CV956" t="s">
        <v>397</v>
      </c>
      <c r="CW956" t="s">
        <v>397</v>
      </c>
      <c r="CX956" t="s">
        <v>397</v>
      </c>
      <c r="CY956" s="25" t="s">
        <v>397</v>
      </c>
    </row>
    <row r="957" spans="1:103" x14ac:dyDescent="0.25">
      <c r="A957">
        <v>959</v>
      </c>
      <c r="B957">
        <v>127</v>
      </c>
      <c r="C957" s="25" t="s">
        <v>8</v>
      </c>
      <c r="D957" s="12">
        <v>20.8</v>
      </c>
      <c r="E957" s="14"/>
      <c r="F957" s="7" t="str">
        <f t="shared" si="149"/>
        <v>X</v>
      </c>
      <c r="G957" s="7">
        <f t="shared" si="150"/>
        <v>20.8</v>
      </c>
      <c r="H957" s="16">
        <f t="shared" si="151"/>
        <v>20.8</v>
      </c>
      <c r="I957" s="11" t="str">
        <f t="shared" si="152"/>
        <v>X</v>
      </c>
      <c r="J957" s="39" t="str">
        <f t="shared" si="153"/>
        <v>X</v>
      </c>
      <c r="K957" s="39" t="str">
        <f t="shared" si="156"/>
        <v>X</v>
      </c>
      <c r="L957" s="39" t="str">
        <f t="shared" si="157"/>
        <v>X</v>
      </c>
      <c r="M957" s="39" t="str">
        <f t="shared" si="154"/>
        <v>X</v>
      </c>
      <c r="N957" s="42">
        <v>0</v>
      </c>
      <c r="O957" s="8">
        <v>0</v>
      </c>
      <c r="P957" s="9">
        <v>0</v>
      </c>
      <c r="Q957" s="9">
        <v>0</v>
      </c>
      <c r="R957" s="8">
        <v>0</v>
      </c>
      <c r="S957" s="9">
        <v>0</v>
      </c>
      <c r="T957" s="9">
        <v>0</v>
      </c>
      <c r="U957" s="8">
        <v>0</v>
      </c>
      <c r="V957" s="9">
        <v>1</v>
      </c>
      <c r="W957" s="9">
        <v>0</v>
      </c>
      <c r="X957" s="9">
        <v>0</v>
      </c>
      <c r="Y957" s="8">
        <v>0</v>
      </c>
      <c r="Z957" s="9">
        <v>0</v>
      </c>
      <c r="AA957" s="8"/>
      <c r="AC957" s="8"/>
      <c r="AJ957" s="9">
        <f t="shared" si="155"/>
        <v>-1</v>
      </c>
      <c r="AK957" s="7">
        <v>4.2</v>
      </c>
      <c r="AO957" s="8"/>
      <c r="AQ957" s="31"/>
      <c r="AT957" s="31"/>
      <c r="AU957" s="21">
        <v>1973</v>
      </c>
      <c r="AV957" s="23">
        <f t="shared" si="158"/>
        <v>3.295127085252191</v>
      </c>
      <c r="BB957" s="18"/>
      <c r="BD957" s="54"/>
      <c r="BF957" s="18"/>
      <c r="BH957" s="18"/>
      <c r="BJ957" s="18"/>
      <c r="BK957" s="18" t="s">
        <v>68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 s="18">
        <v>0</v>
      </c>
      <c r="BS957">
        <v>0</v>
      </c>
      <c r="BT957">
        <v>1</v>
      </c>
      <c r="BU957" s="18">
        <v>0</v>
      </c>
      <c r="BV957" t="s">
        <v>397</v>
      </c>
      <c r="BW957" t="s">
        <v>397</v>
      </c>
      <c r="CB957" s="18"/>
      <c r="CD957" s="18"/>
      <c r="CE957" s="18"/>
      <c r="CH957" s="18"/>
      <c r="CJ957" s="18"/>
      <c r="CU957" s="18"/>
      <c r="CV957" t="s">
        <v>397</v>
      </c>
      <c r="CW957" t="s">
        <v>397</v>
      </c>
      <c r="CX957" t="s">
        <v>397</v>
      </c>
      <c r="CY957" s="25" t="s">
        <v>397</v>
      </c>
    </row>
    <row r="958" spans="1:103" x14ac:dyDescent="0.25">
      <c r="A958">
        <v>960</v>
      </c>
      <c r="B958">
        <v>127</v>
      </c>
      <c r="C958" s="25" t="s">
        <v>8</v>
      </c>
      <c r="D958" s="12">
        <v>10.9</v>
      </c>
      <c r="E958" s="14"/>
      <c r="F958" s="7" t="str">
        <f t="shared" si="149"/>
        <v>X</v>
      </c>
      <c r="G958" s="7">
        <f t="shared" si="150"/>
        <v>10.9</v>
      </c>
      <c r="H958" s="16">
        <f t="shared" si="151"/>
        <v>10.9</v>
      </c>
      <c r="I958" s="11" t="str">
        <f t="shared" si="152"/>
        <v>X</v>
      </c>
      <c r="J958" s="39" t="str">
        <f t="shared" si="153"/>
        <v>X</v>
      </c>
      <c r="K958" s="39" t="str">
        <f t="shared" si="156"/>
        <v>X</v>
      </c>
      <c r="L958" s="39" t="str">
        <f t="shared" si="157"/>
        <v>X</v>
      </c>
      <c r="M958" s="39" t="str">
        <f t="shared" si="154"/>
        <v>X</v>
      </c>
      <c r="N958" s="42">
        <v>1</v>
      </c>
      <c r="O958" s="8">
        <v>0</v>
      </c>
      <c r="P958" s="9">
        <v>0</v>
      </c>
      <c r="Q958" s="9">
        <v>0</v>
      </c>
      <c r="R958" s="8">
        <v>0</v>
      </c>
      <c r="S958" s="9">
        <v>0</v>
      </c>
      <c r="T958" s="9">
        <v>0</v>
      </c>
      <c r="U958" s="8">
        <v>0</v>
      </c>
      <c r="V958" s="9">
        <v>0</v>
      </c>
      <c r="W958" s="9">
        <v>0</v>
      </c>
      <c r="X958" s="9">
        <v>0</v>
      </c>
      <c r="Y958" s="8">
        <v>0</v>
      </c>
      <c r="Z958" s="9">
        <v>0</v>
      </c>
      <c r="AA958" s="8"/>
      <c r="AC958" s="8"/>
      <c r="AJ958" s="9">
        <f t="shared" si="155"/>
        <v>-1</v>
      </c>
      <c r="AK958" s="7">
        <v>6.9</v>
      </c>
      <c r="AO958" s="8"/>
      <c r="AQ958" s="31"/>
      <c r="AT958" s="31"/>
      <c r="AU958" s="21">
        <v>1989</v>
      </c>
      <c r="AV958" s="23">
        <f t="shared" si="158"/>
        <v>3.2986347831244354</v>
      </c>
      <c r="BB958" s="18"/>
      <c r="BD958" s="54"/>
      <c r="BF958" s="18"/>
      <c r="BH958" s="18"/>
      <c r="BJ958" s="18"/>
      <c r="BK958" s="18" t="s">
        <v>71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 s="18">
        <v>0</v>
      </c>
      <c r="BS958">
        <v>0</v>
      </c>
      <c r="BT958">
        <v>1</v>
      </c>
      <c r="BU958" s="18">
        <v>0</v>
      </c>
      <c r="BV958" t="s">
        <v>397</v>
      </c>
      <c r="BW958" t="s">
        <v>397</v>
      </c>
      <c r="CB958" s="18"/>
      <c r="CD958" s="18"/>
      <c r="CE958" s="18"/>
      <c r="CH958" s="18"/>
      <c r="CJ958" s="18"/>
      <c r="CU958" s="18"/>
      <c r="CV958" t="s">
        <v>397</v>
      </c>
      <c r="CW958" t="s">
        <v>397</v>
      </c>
      <c r="CX958" t="s">
        <v>397</v>
      </c>
      <c r="CY958" s="25" t="s">
        <v>397</v>
      </c>
    </row>
    <row r="959" spans="1:103" x14ac:dyDescent="0.25">
      <c r="A959">
        <v>961</v>
      </c>
      <c r="B959">
        <v>127</v>
      </c>
      <c r="C959" s="25" t="s">
        <v>8</v>
      </c>
      <c r="D959" s="12">
        <v>12.2</v>
      </c>
      <c r="E959" s="14"/>
      <c r="F959" s="7" t="str">
        <f t="shared" si="149"/>
        <v>X</v>
      </c>
      <c r="G959" s="7">
        <f t="shared" si="150"/>
        <v>12.2</v>
      </c>
      <c r="H959" s="16">
        <f t="shared" si="151"/>
        <v>12.2</v>
      </c>
      <c r="I959" s="11" t="str">
        <f t="shared" si="152"/>
        <v>X</v>
      </c>
      <c r="J959" s="39" t="str">
        <f t="shared" si="153"/>
        <v>X</v>
      </c>
      <c r="K959" s="39" t="str">
        <f t="shared" si="156"/>
        <v>X</v>
      </c>
      <c r="L959" s="39" t="str">
        <f t="shared" si="157"/>
        <v>X</v>
      </c>
      <c r="M959" s="39" t="str">
        <f t="shared" si="154"/>
        <v>X</v>
      </c>
      <c r="N959" s="42">
        <v>0</v>
      </c>
      <c r="O959" s="8">
        <v>0</v>
      </c>
      <c r="P959" s="9">
        <v>0</v>
      </c>
      <c r="Q959" s="9">
        <v>0</v>
      </c>
      <c r="R959" s="8">
        <v>1</v>
      </c>
      <c r="S959" s="9">
        <v>0</v>
      </c>
      <c r="T959" s="9">
        <v>0</v>
      </c>
      <c r="U959" s="8">
        <v>0</v>
      </c>
      <c r="V959" s="9">
        <v>0</v>
      </c>
      <c r="W959" s="9">
        <v>0</v>
      </c>
      <c r="X959" s="9">
        <v>0</v>
      </c>
      <c r="Y959" s="8">
        <v>0</v>
      </c>
      <c r="Z959" s="9">
        <v>0</v>
      </c>
      <c r="AA959" s="8"/>
      <c r="AC959" s="8"/>
      <c r="AJ959" s="9">
        <f t="shared" si="155"/>
        <v>-1</v>
      </c>
      <c r="AK959" s="7">
        <v>6.9</v>
      </c>
      <c r="AO959" s="8"/>
      <c r="AQ959" s="31"/>
      <c r="AT959" s="31"/>
      <c r="AU959" s="21">
        <v>1989</v>
      </c>
      <c r="AV959" s="23">
        <f t="shared" si="158"/>
        <v>3.2986347831244354</v>
      </c>
      <c r="BB959" s="18"/>
      <c r="BD959" s="54"/>
      <c r="BF959" s="18"/>
      <c r="BH959" s="18"/>
      <c r="BJ959" s="18"/>
      <c r="BK959" s="18" t="s">
        <v>71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 s="18">
        <v>0</v>
      </c>
      <c r="BS959">
        <v>0</v>
      </c>
      <c r="BT959">
        <v>1</v>
      </c>
      <c r="BU959" s="18">
        <v>0</v>
      </c>
      <c r="BV959" t="s">
        <v>397</v>
      </c>
      <c r="BW959" t="s">
        <v>397</v>
      </c>
      <c r="CB959" s="18"/>
      <c r="CD959" s="18"/>
      <c r="CE959" s="18"/>
      <c r="CH959" s="18"/>
      <c r="CJ959" s="18"/>
      <c r="CU959" s="18"/>
      <c r="CV959" t="s">
        <v>397</v>
      </c>
      <c r="CW959" t="s">
        <v>397</v>
      </c>
      <c r="CX959" t="s">
        <v>397</v>
      </c>
      <c r="CY959" s="25" t="s">
        <v>397</v>
      </c>
    </row>
    <row r="960" spans="1:103" x14ac:dyDescent="0.25">
      <c r="A960">
        <v>962</v>
      </c>
      <c r="B960">
        <v>127</v>
      </c>
      <c r="C960" s="25" t="s">
        <v>8</v>
      </c>
      <c r="D960" s="12">
        <v>17.600000000000001</v>
      </c>
      <c r="E960" s="14"/>
      <c r="F960" s="7" t="str">
        <f t="shared" si="149"/>
        <v>X</v>
      </c>
      <c r="G960" s="7">
        <f t="shared" si="150"/>
        <v>17.600000000000001</v>
      </c>
      <c r="H960" s="16">
        <f t="shared" si="151"/>
        <v>17.600000000000001</v>
      </c>
      <c r="I960" s="11" t="str">
        <f t="shared" si="152"/>
        <v>X</v>
      </c>
      <c r="J960" s="39" t="str">
        <f t="shared" si="153"/>
        <v>X</v>
      </c>
      <c r="K960" s="39" t="str">
        <f t="shared" si="156"/>
        <v>X</v>
      </c>
      <c r="L960" s="39" t="str">
        <f t="shared" si="157"/>
        <v>X</v>
      </c>
      <c r="M960" s="39" t="str">
        <f t="shared" si="154"/>
        <v>X</v>
      </c>
      <c r="N960" s="42">
        <v>0</v>
      </c>
      <c r="O960" s="8">
        <v>0</v>
      </c>
      <c r="P960" s="9">
        <v>0</v>
      </c>
      <c r="Q960" s="9">
        <v>0</v>
      </c>
      <c r="R960" s="8">
        <v>0</v>
      </c>
      <c r="S960" s="9">
        <v>1</v>
      </c>
      <c r="T960" s="9">
        <v>0</v>
      </c>
      <c r="U960" s="8">
        <v>0</v>
      </c>
      <c r="V960" s="9">
        <v>0</v>
      </c>
      <c r="W960" s="9">
        <v>0</v>
      </c>
      <c r="X960" s="9">
        <v>0</v>
      </c>
      <c r="Y960" s="8">
        <v>0</v>
      </c>
      <c r="Z960" s="9">
        <v>0</v>
      </c>
      <c r="AA960" s="8"/>
      <c r="AC960" s="8"/>
      <c r="AJ960" s="9">
        <f t="shared" si="155"/>
        <v>-1</v>
      </c>
      <c r="AK960" s="7">
        <v>6.9</v>
      </c>
      <c r="AO960" s="8"/>
      <c r="AQ960" s="31"/>
      <c r="AT960" s="31"/>
      <c r="AU960" s="21">
        <v>1989</v>
      </c>
      <c r="AV960" s="23">
        <f t="shared" si="158"/>
        <v>3.2986347831244354</v>
      </c>
      <c r="BB960" s="18"/>
      <c r="BD960" s="54"/>
      <c r="BF960" s="18"/>
      <c r="BH960" s="18"/>
      <c r="BJ960" s="18"/>
      <c r="BK960" s="18" t="s">
        <v>71</v>
      </c>
      <c r="BL960">
        <v>0</v>
      </c>
      <c r="BM960">
        <v>0</v>
      </c>
      <c r="BN960">
        <v>0</v>
      </c>
      <c r="BO960">
        <v>1</v>
      </c>
      <c r="BP960">
        <v>0</v>
      </c>
      <c r="BQ960">
        <v>0</v>
      </c>
      <c r="BR960" s="18">
        <v>0</v>
      </c>
      <c r="BS960">
        <v>0</v>
      </c>
      <c r="BT960">
        <v>1</v>
      </c>
      <c r="BU960" s="18">
        <v>0</v>
      </c>
      <c r="BV960" t="s">
        <v>397</v>
      </c>
      <c r="BW960" t="s">
        <v>397</v>
      </c>
      <c r="CB960" s="18"/>
      <c r="CD960" s="18"/>
      <c r="CE960" s="18"/>
      <c r="CH960" s="18"/>
      <c r="CJ960" s="18"/>
      <c r="CU960" s="18"/>
      <c r="CV960" t="s">
        <v>397</v>
      </c>
      <c r="CW960" t="s">
        <v>397</v>
      </c>
      <c r="CX960" t="s">
        <v>397</v>
      </c>
      <c r="CY960" s="25" t="s">
        <v>397</v>
      </c>
    </row>
    <row r="961" spans="1:103" x14ac:dyDescent="0.25">
      <c r="A961">
        <v>963</v>
      </c>
      <c r="B961">
        <v>127</v>
      </c>
      <c r="C961" s="25" t="s">
        <v>8</v>
      </c>
      <c r="D961" s="12">
        <v>12.9</v>
      </c>
      <c r="E961" s="14"/>
      <c r="F961" s="7" t="str">
        <f t="shared" si="149"/>
        <v>X</v>
      </c>
      <c r="G961" s="7">
        <f t="shared" si="150"/>
        <v>12.9</v>
      </c>
      <c r="H961" s="16">
        <f t="shared" si="151"/>
        <v>12.9</v>
      </c>
      <c r="I961" s="11" t="str">
        <f t="shared" si="152"/>
        <v>X</v>
      </c>
      <c r="J961" s="39" t="str">
        <f t="shared" si="153"/>
        <v>X</v>
      </c>
      <c r="K961" s="39" t="str">
        <f t="shared" si="156"/>
        <v>X</v>
      </c>
      <c r="L961" s="39" t="str">
        <f t="shared" si="157"/>
        <v>X</v>
      </c>
      <c r="M961" s="39" t="str">
        <f t="shared" si="154"/>
        <v>X</v>
      </c>
      <c r="N961" s="42">
        <v>0</v>
      </c>
      <c r="O961" s="8">
        <v>0</v>
      </c>
      <c r="P961" s="9">
        <v>0</v>
      </c>
      <c r="Q961" s="9">
        <v>0</v>
      </c>
      <c r="R961" s="8">
        <v>0</v>
      </c>
      <c r="S961" s="9">
        <v>0</v>
      </c>
      <c r="T961" s="9">
        <v>1</v>
      </c>
      <c r="U961" s="8">
        <v>0</v>
      </c>
      <c r="V961" s="9">
        <v>0</v>
      </c>
      <c r="W961" s="9">
        <v>0</v>
      </c>
      <c r="X961" s="9">
        <v>0</v>
      </c>
      <c r="Y961" s="8">
        <v>0</v>
      </c>
      <c r="Z961" s="9">
        <v>0</v>
      </c>
      <c r="AA961" s="8"/>
      <c r="AC961" s="8"/>
      <c r="AJ961" s="9">
        <f t="shared" si="155"/>
        <v>-1</v>
      </c>
      <c r="AK961" s="7">
        <v>6.9</v>
      </c>
      <c r="AO961" s="8"/>
      <c r="AQ961" s="31"/>
      <c r="AT961" s="31"/>
      <c r="AU961" s="21">
        <v>1989</v>
      </c>
      <c r="AV961" s="23">
        <f t="shared" si="158"/>
        <v>3.2986347831244354</v>
      </c>
      <c r="BB961" s="18"/>
      <c r="BD961" s="54"/>
      <c r="BF961" s="18"/>
      <c r="BH961" s="18"/>
      <c r="BJ961" s="18"/>
      <c r="BK961" s="18" t="s">
        <v>71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 s="18">
        <v>0</v>
      </c>
      <c r="BS961">
        <v>0</v>
      </c>
      <c r="BT961">
        <v>1</v>
      </c>
      <c r="BU961" s="18">
        <v>0</v>
      </c>
      <c r="BV961" t="s">
        <v>397</v>
      </c>
      <c r="BW961" t="s">
        <v>397</v>
      </c>
      <c r="CB961" s="18"/>
      <c r="CD961" s="18"/>
      <c r="CE961" s="18"/>
      <c r="CH961" s="18"/>
      <c r="CJ961" s="18"/>
      <c r="CU961" s="18"/>
      <c r="CV961" t="s">
        <v>397</v>
      </c>
      <c r="CW961" t="s">
        <v>397</v>
      </c>
      <c r="CX961" t="s">
        <v>397</v>
      </c>
      <c r="CY961" s="25" t="s">
        <v>397</v>
      </c>
    </row>
    <row r="962" spans="1:103" x14ac:dyDescent="0.25">
      <c r="A962">
        <v>964</v>
      </c>
      <c r="B962">
        <v>127</v>
      </c>
      <c r="C962" s="25" t="s">
        <v>8</v>
      </c>
      <c r="D962" s="12">
        <v>14.7</v>
      </c>
      <c r="E962" s="14"/>
      <c r="F962" s="7" t="str">
        <f t="shared" si="149"/>
        <v>X</v>
      </c>
      <c r="G962" s="7">
        <f t="shared" si="150"/>
        <v>14.7</v>
      </c>
      <c r="H962" s="16">
        <f t="shared" si="151"/>
        <v>14.7</v>
      </c>
      <c r="I962" s="11" t="str">
        <f t="shared" si="152"/>
        <v>X</v>
      </c>
      <c r="J962" s="39" t="str">
        <f t="shared" si="153"/>
        <v>X</v>
      </c>
      <c r="K962" s="39" t="str">
        <f t="shared" si="156"/>
        <v>X</v>
      </c>
      <c r="L962" s="39" t="str">
        <f t="shared" si="157"/>
        <v>X</v>
      </c>
      <c r="M962" s="39" t="str">
        <f t="shared" si="154"/>
        <v>X</v>
      </c>
      <c r="N962" s="42">
        <v>0</v>
      </c>
      <c r="O962" s="8">
        <v>0</v>
      </c>
      <c r="P962" s="9">
        <v>0</v>
      </c>
      <c r="Q962" s="9">
        <v>0</v>
      </c>
      <c r="R962" s="8">
        <v>0</v>
      </c>
      <c r="S962" s="9">
        <v>0</v>
      </c>
      <c r="T962" s="9">
        <v>0</v>
      </c>
      <c r="U962" s="8">
        <v>1</v>
      </c>
      <c r="V962" s="9">
        <v>0</v>
      </c>
      <c r="W962" s="9">
        <v>0</v>
      </c>
      <c r="X962" s="9">
        <v>0</v>
      </c>
      <c r="Y962" s="8">
        <v>0</v>
      </c>
      <c r="Z962" s="9">
        <v>0</v>
      </c>
      <c r="AA962" s="8"/>
      <c r="AC962" s="8"/>
      <c r="AJ962" s="9">
        <f t="shared" si="155"/>
        <v>-1</v>
      </c>
      <c r="AK962" s="7">
        <v>5.0999999999999996</v>
      </c>
      <c r="AO962" s="8"/>
      <c r="AQ962" s="31"/>
      <c r="AT962" s="31"/>
      <c r="AU962" s="21">
        <v>1974</v>
      </c>
      <c r="AV962" s="23">
        <f t="shared" si="158"/>
        <v>3.2953471483336179</v>
      </c>
      <c r="BB962" s="18"/>
      <c r="BD962" s="54"/>
      <c r="BF962" s="18"/>
      <c r="BH962" s="18"/>
      <c r="BJ962" s="18"/>
      <c r="BK962" s="18" t="s">
        <v>71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 s="18">
        <v>0</v>
      </c>
      <c r="BS962">
        <v>0</v>
      </c>
      <c r="BT962">
        <v>1</v>
      </c>
      <c r="BU962" s="18">
        <v>0</v>
      </c>
      <c r="BV962" t="s">
        <v>397</v>
      </c>
      <c r="BW962" t="s">
        <v>397</v>
      </c>
      <c r="CB962" s="18"/>
      <c r="CD962" s="18"/>
      <c r="CE962" s="18"/>
      <c r="CH962" s="18"/>
      <c r="CJ962" s="18"/>
      <c r="CU962" s="18"/>
      <c r="CV962" t="s">
        <v>397</v>
      </c>
      <c r="CW962" t="s">
        <v>397</v>
      </c>
      <c r="CX962" t="s">
        <v>397</v>
      </c>
      <c r="CY962" s="25" t="s">
        <v>397</v>
      </c>
    </row>
    <row r="963" spans="1:103" x14ac:dyDescent="0.25">
      <c r="A963">
        <v>965</v>
      </c>
      <c r="B963">
        <v>127</v>
      </c>
      <c r="C963" s="25" t="s">
        <v>8</v>
      </c>
      <c r="D963" s="12">
        <v>10.5</v>
      </c>
      <c r="E963" s="14"/>
      <c r="F963" s="7" t="str">
        <f t="shared" si="149"/>
        <v>X</v>
      </c>
      <c r="G963" s="7">
        <f t="shared" si="150"/>
        <v>10.5</v>
      </c>
      <c r="H963" s="16">
        <f t="shared" si="151"/>
        <v>10.5</v>
      </c>
      <c r="I963" s="11" t="str">
        <f t="shared" si="152"/>
        <v>X</v>
      </c>
      <c r="J963" s="39" t="str">
        <f t="shared" si="153"/>
        <v>X</v>
      </c>
      <c r="K963" s="39" t="str">
        <f t="shared" si="156"/>
        <v>X</v>
      </c>
      <c r="L963" s="39" t="str">
        <f t="shared" si="157"/>
        <v>X</v>
      </c>
      <c r="M963" s="39" t="str">
        <f t="shared" si="154"/>
        <v>X</v>
      </c>
      <c r="N963" s="42">
        <v>0</v>
      </c>
      <c r="O963" s="8">
        <v>0</v>
      </c>
      <c r="P963" s="9">
        <v>0</v>
      </c>
      <c r="Q963" s="9">
        <v>0</v>
      </c>
      <c r="R963" s="8">
        <v>0</v>
      </c>
      <c r="S963" s="9">
        <v>0</v>
      </c>
      <c r="T963" s="9">
        <v>0</v>
      </c>
      <c r="U963" s="8">
        <v>1</v>
      </c>
      <c r="V963" s="9">
        <v>0</v>
      </c>
      <c r="W963" s="9">
        <v>0</v>
      </c>
      <c r="X963" s="9">
        <v>0</v>
      </c>
      <c r="Y963" s="8">
        <v>0</v>
      </c>
      <c r="Z963" s="9">
        <v>0</v>
      </c>
      <c r="AA963" s="8"/>
      <c r="AC963" s="8"/>
      <c r="AJ963" s="9">
        <f t="shared" si="155"/>
        <v>-1</v>
      </c>
      <c r="AK963" s="7">
        <v>6.9</v>
      </c>
      <c r="AO963" s="8"/>
      <c r="AQ963" s="31"/>
      <c r="AT963" s="31"/>
      <c r="AU963" s="21">
        <v>1989</v>
      </c>
      <c r="AV963" s="23">
        <f t="shared" si="158"/>
        <v>3.2986347831244354</v>
      </c>
      <c r="BB963" s="18"/>
      <c r="BD963" s="54"/>
      <c r="BF963" s="18"/>
      <c r="BH963" s="18"/>
      <c r="BJ963" s="18"/>
      <c r="BK963" s="18" t="s">
        <v>71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0</v>
      </c>
      <c r="BR963" s="18">
        <v>0</v>
      </c>
      <c r="BS963">
        <v>0</v>
      </c>
      <c r="BT963">
        <v>1</v>
      </c>
      <c r="BU963" s="18">
        <v>0</v>
      </c>
      <c r="BV963" t="s">
        <v>397</v>
      </c>
      <c r="BW963" t="s">
        <v>397</v>
      </c>
      <c r="CB963" s="18"/>
      <c r="CD963" s="18"/>
      <c r="CE963" s="18"/>
      <c r="CH963" s="18"/>
      <c r="CJ963" s="18"/>
      <c r="CU963" s="18"/>
      <c r="CV963" t="s">
        <v>397</v>
      </c>
      <c r="CW963" t="s">
        <v>397</v>
      </c>
      <c r="CX963" t="s">
        <v>397</v>
      </c>
      <c r="CY963" s="25" t="s">
        <v>397</v>
      </c>
    </row>
    <row r="964" spans="1:103" x14ac:dyDescent="0.25">
      <c r="A964">
        <v>966</v>
      </c>
      <c r="B964">
        <v>127</v>
      </c>
      <c r="C964" s="25" t="s">
        <v>8</v>
      </c>
      <c r="D964" s="12">
        <v>14.7</v>
      </c>
      <c r="E964" s="14"/>
      <c r="F964" s="7" t="str">
        <f t="shared" si="149"/>
        <v>X</v>
      </c>
      <c r="G964" s="7">
        <f t="shared" si="150"/>
        <v>14.7</v>
      </c>
      <c r="H964" s="16">
        <f t="shared" si="151"/>
        <v>14.7</v>
      </c>
      <c r="I964" s="11" t="str">
        <f t="shared" si="152"/>
        <v>X</v>
      </c>
      <c r="J964" s="39" t="str">
        <f t="shared" si="153"/>
        <v>X</v>
      </c>
      <c r="K964" s="39" t="str">
        <f t="shared" si="156"/>
        <v>X</v>
      </c>
      <c r="L964" s="39" t="str">
        <f t="shared" si="157"/>
        <v>X</v>
      </c>
      <c r="M964" s="39" t="str">
        <f t="shared" si="154"/>
        <v>X</v>
      </c>
      <c r="N964" s="42">
        <v>0</v>
      </c>
      <c r="O964" s="8">
        <v>0</v>
      </c>
      <c r="P964" s="9">
        <v>0</v>
      </c>
      <c r="Q964" s="9">
        <v>0</v>
      </c>
      <c r="R964" s="8">
        <v>0</v>
      </c>
      <c r="S964" s="9">
        <v>0</v>
      </c>
      <c r="T964" s="9">
        <v>0</v>
      </c>
      <c r="U964" s="8">
        <v>0</v>
      </c>
      <c r="V964" s="9">
        <v>1</v>
      </c>
      <c r="W964" s="9">
        <v>0</v>
      </c>
      <c r="X964" s="9">
        <v>0</v>
      </c>
      <c r="Y964" s="8">
        <v>0</v>
      </c>
      <c r="Z964" s="9">
        <v>0</v>
      </c>
      <c r="AA964" s="8"/>
      <c r="AC964" s="8"/>
      <c r="AJ964" s="9">
        <f t="shared" si="155"/>
        <v>-1</v>
      </c>
      <c r="AK964" s="7">
        <v>5.0999999999999996</v>
      </c>
      <c r="AO964" s="8"/>
      <c r="AQ964" s="31"/>
      <c r="AT964" s="31"/>
      <c r="AU964" s="21">
        <v>1974</v>
      </c>
      <c r="AV964" s="23">
        <f t="shared" si="158"/>
        <v>3.2953471483336179</v>
      </c>
      <c r="BB964" s="18"/>
      <c r="BD964" s="54"/>
      <c r="BF964" s="18"/>
      <c r="BH964" s="18"/>
      <c r="BJ964" s="18"/>
      <c r="BK964" s="18" t="s">
        <v>71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0</v>
      </c>
      <c r="BR964" s="18">
        <v>0</v>
      </c>
      <c r="BS964">
        <v>0</v>
      </c>
      <c r="BT964">
        <v>1</v>
      </c>
      <c r="BU964" s="18">
        <v>0</v>
      </c>
      <c r="BV964" t="s">
        <v>397</v>
      </c>
      <c r="BW964" t="s">
        <v>397</v>
      </c>
      <c r="CB964" s="18"/>
      <c r="CD964" s="18"/>
      <c r="CE964" s="18"/>
      <c r="CH964" s="18"/>
      <c r="CJ964" s="18"/>
      <c r="CU964" s="18"/>
      <c r="CV964" t="s">
        <v>397</v>
      </c>
      <c r="CW964" t="s">
        <v>397</v>
      </c>
      <c r="CX964" t="s">
        <v>397</v>
      </c>
      <c r="CY964" s="25" t="s">
        <v>397</v>
      </c>
    </row>
    <row r="965" spans="1:103" x14ac:dyDescent="0.25">
      <c r="A965">
        <v>967</v>
      </c>
      <c r="B965">
        <v>127</v>
      </c>
      <c r="C965" s="25" t="s">
        <v>8</v>
      </c>
      <c r="D965" s="12">
        <v>13.5</v>
      </c>
      <c r="E965" s="14"/>
      <c r="F965" s="7" t="str">
        <f t="shared" si="149"/>
        <v>X</v>
      </c>
      <c r="G965" s="7">
        <f t="shared" si="150"/>
        <v>13.5</v>
      </c>
      <c r="H965" s="16">
        <f t="shared" si="151"/>
        <v>13.5</v>
      </c>
      <c r="I965" s="11" t="str">
        <f t="shared" si="152"/>
        <v>X</v>
      </c>
      <c r="J965" s="39" t="str">
        <f t="shared" si="153"/>
        <v>X</v>
      </c>
      <c r="K965" s="39" t="str">
        <f t="shared" si="156"/>
        <v>X</v>
      </c>
      <c r="L965" s="39" t="str">
        <f t="shared" si="157"/>
        <v>X</v>
      </c>
      <c r="M965" s="39" t="str">
        <f t="shared" si="154"/>
        <v>X</v>
      </c>
      <c r="N965" s="42">
        <v>0</v>
      </c>
      <c r="O965" s="8">
        <v>0</v>
      </c>
      <c r="P965" s="9">
        <v>0</v>
      </c>
      <c r="Q965" s="9">
        <v>0</v>
      </c>
      <c r="R965" s="8">
        <v>0</v>
      </c>
      <c r="S965" s="9">
        <v>0</v>
      </c>
      <c r="T965" s="9">
        <v>0</v>
      </c>
      <c r="U965" s="8">
        <v>0</v>
      </c>
      <c r="V965" s="9">
        <v>1</v>
      </c>
      <c r="W965" s="9">
        <v>0</v>
      </c>
      <c r="X965" s="9">
        <v>0</v>
      </c>
      <c r="Y965" s="8">
        <v>0</v>
      </c>
      <c r="Z965" s="9">
        <v>0</v>
      </c>
      <c r="AA965" s="8"/>
      <c r="AC965" s="8"/>
      <c r="AJ965" s="9">
        <f t="shared" si="155"/>
        <v>-1</v>
      </c>
      <c r="AK965" s="7">
        <v>6.9</v>
      </c>
      <c r="AO965" s="8"/>
      <c r="AQ965" s="31"/>
      <c r="AT965" s="31"/>
      <c r="AU965" s="21">
        <v>1989</v>
      </c>
      <c r="AV965" s="23">
        <f t="shared" si="158"/>
        <v>3.2986347831244354</v>
      </c>
      <c r="BB965" s="18"/>
      <c r="BD965" s="54"/>
      <c r="BF965" s="18"/>
      <c r="BH965" s="18"/>
      <c r="BJ965" s="18"/>
      <c r="BK965" s="18" t="s">
        <v>71</v>
      </c>
      <c r="BL965">
        <v>0</v>
      </c>
      <c r="BM965">
        <v>0</v>
      </c>
      <c r="BN965">
        <v>0</v>
      </c>
      <c r="BO965">
        <v>1</v>
      </c>
      <c r="BP965">
        <v>0</v>
      </c>
      <c r="BQ965">
        <v>0</v>
      </c>
      <c r="BR965" s="18">
        <v>0</v>
      </c>
      <c r="BS965">
        <v>0</v>
      </c>
      <c r="BT965">
        <v>1</v>
      </c>
      <c r="BU965" s="18">
        <v>0</v>
      </c>
      <c r="BV965" t="s">
        <v>397</v>
      </c>
      <c r="BW965" t="s">
        <v>397</v>
      </c>
      <c r="CB965" s="18"/>
      <c r="CD965" s="18"/>
      <c r="CE965" s="18"/>
      <c r="CH965" s="18"/>
      <c r="CJ965" s="18"/>
      <c r="CU965" s="18"/>
      <c r="CV965" t="s">
        <v>397</v>
      </c>
      <c r="CW965" t="s">
        <v>397</v>
      </c>
      <c r="CX965" t="s">
        <v>397</v>
      </c>
      <c r="CY965" s="25" t="s">
        <v>397</v>
      </c>
    </row>
    <row r="966" spans="1:103" x14ac:dyDescent="0.25">
      <c r="A966">
        <v>968</v>
      </c>
      <c r="B966">
        <v>127</v>
      </c>
      <c r="C966" s="25" t="s">
        <v>8</v>
      </c>
      <c r="D966" s="12">
        <v>9.3000000000000007</v>
      </c>
      <c r="E966" s="14"/>
      <c r="F966" s="7" t="str">
        <f t="shared" si="149"/>
        <v>X</v>
      </c>
      <c r="G966" s="7">
        <f t="shared" si="150"/>
        <v>9.3000000000000007</v>
      </c>
      <c r="H966" s="16">
        <f t="shared" si="151"/>
        <v>9.3000000000000007</v>
      </c>
      <c r="I966" s="11" t="str">
        <f t="shared" si="152"/>
        <v>X</v>
      </c>
      <c r="J966" s="39" t="str">
        <f t="shared" si="153"/>
        <v>X</v>
      </c>
      <c r="K966" s="39" t="str">
        <f t="shared" si="156"/>
        <v>X</v>
      </c>
      <c r="L966" s="39" t="str">
        <f t="shared" si="157"/>
        <v>X</v>
      </c>
      <c r="M966" s="39" t="str">
        <f t="shared" si="154"/>
        <v>X</v>
      </c>
      <c r="N966" s="42">
        <v>0</v>
      </c>
      <c r="O966" s="8">
        <v>0</v>
      </c>
      <c r="P966" s="9">
        <v>0</v>
      </c>
      <c r="Q966" s="9">
        <v>0</v>
      </c>
      <c r="R966" s="8">
        <v>0</v>
      </c>
      <c r="S966" s="9">
        <v>0</v>
      </c>
      <c r="T966" s="9">
        <v>0</v>
      </c>
      <c r="U966" s="8">
        <v>0</v>
      </c>
      <c r="V966" s="9">
        <v>0</v>
      </c>
      <c r="W966" s="9">
        <v>0</v>
      </c>
      <c r="X966" s="9">
        <v>0</v>
      </c>
      <c r="Y966" s="8">
        <v>1</v>
      </c>
      <c r="Z966" s="9">
        <v>0</v>
      </c>
      <c r="AA966" s="8"/>
      <c r="AC966" s="8"/>
      <c r="AJ966" s="9">
        <f t="shared" si="155"/>
        <v>-1</v>
      </c>
      <c r="AK966" s="7">
        <v>6.9</v>
      </c>
      <c r="AO966" s="8"/>
      <c r="AQ966" s="31"/>
      <c r="AT966" s="31"/>
      <c r="AU966" s="21">
        <v>1989</v>
      </c>
      <c r="AV966" s="23">
        <f t="shared" si="158"/>
        <v>3.2986347831244354</v>
      </c>
      <c r="BB966" s="18"/>
      <c r="BD966" s="54"/>
      <c r="BF966" s="18"/>
      <c r="BH966" s="18"/>
      <c r="BJ966" s="18"/>
      <c r="BK966" s="18" t="s">
        <v>71</v>
      </c>
      <c r="BL966">
        <v>0</v>
      </c>
      <c r="BM966">
        <v>0</v>
      </c>
      <c r="BN966">
        <v>0</v>
      </c>
      <c r="BO966">
        <v>1</v>
      </c>
      <c r="BP966">
        <v>0</v>
      </c>
      <c r="BQ966">
        <v>0</v>
      </c>
      <c r="BR966" s="18">
        <v>0</v>
      </c>
      <c r="BS966">
        <v>0</v>
      </c>
      <c r="BT966">
        <v>1</v>
      </c>
      <c r="BU966" s="18">
        <v>0</v>
      </c>
      <c r="BV966" t="s">
        <v>397</v>
      </c>
      <c r="BW966" t="s">
        <v>397</v>
      </c>
      <c r="CB966" s="18"/>
      <c r="CD966" s="18"/>
      <c r="CE966" s="18"/>
      <c r="CH966" s="18"/>
      <c r="CJ966" s="18"/>
      <c r="CU966" s="18"/>
      <c r="CV966" t="s">
        <v>397</v>
      </c>
      <c r="CW966" t="s">
        <v>397</v>
      </c>
      <c r="CX966" t="s">
        <v>397</v>
      </c>
      <c r="CY966" s="25" t="s">
        <v>397</v>
      </c>
    </row>
    <row r="967" spans="1:103" x14ac:dyDescent="0.25">
      <c r="A967">
        <v>969</v>
      </c>
      <c r="B967">
        <v>127</v>
      </c>
      <c r="C967" s="25" t="s">
        <v>8</v>
      </c>
      <c r="D967" s="12">
        <v>8.5</v>
      </c>
      <c r="E967" s="14"/>
      <c r="F967" s="7" t="str">
        <f t="shared" si="149"/>
        <v>X</v>
      </c>
      <c r="G967" s="7">
        <f t="shared" si="150"/>
        <v>8.5</v>
      </c>
      <c r="H967" s="16">
        <f t="shared" si="151"/>
        <v>8.5</v>
      </c>
      <c r="I967" s="11" t="str">
        <f t="shared" si="152"/>
        <v>X</v>
      </c>
      <c r="J967" s="39" t="str">
        <f t="shared" si="153"/>
        <v>X</v>
      </c>
      <c r="K967" s="39" t="str">
        <f t="shared" si="156"/>
        <v>X</v>
      </c>
      <c r="L967" s="39" t="str">
        <f t="shared" si="157"/>
        <v>X</v>
      </c>
      <c r="M967" s="39" t="str">
        <f t="shared" si="154"/>
        <v>X</v>
      </c>
      <c r="N967" s="42">
        <v>0</v>
      </c>
      <c r="O967" s="8">
        <v>0</v>
      </c>
      <c r="P967" s="9">
        <v>0</v>
      </c>
      <c r="Q967" s="9">
        <v>0</v>
      </c>
      <c r="R967" s="8">
        <v>0</v>
      </c>
      <c r="S967" s="9">
        <v>0</v>
      </c>
      <c r="T967" s="9">
        <v>0</v>
      </c>
      <c r="U967" s="8">
        <v>0</v>
      </c>
      <c r="V967" s="9">
        <v>0</v>
      </c>
      <c r="W967" s="9">
        <v>0</v>
      </c>
      <c r="X967" s="9">
        <v>0</v>
      </c>
      <c r="Y967" s="8">
        <v>0</v>
      </c>
      <c r="Z967" s="9">
        <v>1</v>
      </c>
      <c r="AA967" s="8"/>
      <c r="AC967" s="8"/>
      <c r="AJ967" s="9">
        <f t="shared" si="155"/>
        <v>-1</v>
      </c>
      <c r="AK967" s="7">
        <v>6.9</v>
      </c>
      <c r="AO967" s="8"/>
      <c r="AQ967" s="31"/>
      <c r="AT967" s="31"/>
      <c r="AU967" s="21">
        <v>1989</v>
      </c>
      <c r="AV967" s="23">
        <f t="shared" si="158"/>
        <v>3.2986347831244354</v>
      </c>
      <c r="BB967" s="18"/>
      <c r="BD967" s="54"/>
      <c r="BF967" s="18"/>
      <c r="BH967" s="18"/>
      <c r="BJ967" s="18"/>
      <c r="BK967" s="18" t="s">
        <v>71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 s="18">
        <v>0</v>
      </c>
      <c r="BS967">
        <v>0</v>
      </c>
      <c r="BT967">
        <v>1</v>
      </c>
      <c r="BU967" s="18">
        <v>0</v>
      </c>
      <c r="BV967" t="s">
        <v>397</v>
      </c>
      <c r="BW967" t="s">
        <v>397</v>
      </c>
      <c r="CB967" s="18"/>
      <c r="CD967" s="18"/>
      <c r="CE967" s="18"/>
      <c r="CH967" s="18"/>
      <c r="CJ967" s="18"/>
      <c r="CU967" s="18"/>
      <c r="CV967" t="s">
        <v>397</v>
      </c>
      <c r="CW967" t="s">
        <v>397</v>
      </c>
      <c r="CX967" t="s">
        <v>397</v>
      </c>
      <c r="CY967" s="25" t="s">
        <v>397</v>
      </c>
    </row>
    <row r="968" spans="1:103" x14ac:dyDescent="0.25">
      <c r="A968">
        <v>970</v>
      </c>
      <c r="B968">
        <v>127</v>
      </c>
      <c r="C968" s="25" t="s">
        <v>8</v>
      </c>
      <c r="D968" s="12">
        <v>20.100000000000001</v>
      </c>
      <c r="E968" s="14"/>
      <c r="F968" s="7" t="str">
        <f t="shared" si="149"/>
        <v>X</v>
      </c>
      <c r="G968" s="7">
        <f t="shared" si="150"/>
        <v>20.100000000000001</v>
      </c>
      <c r="H968" s="16">
        <f t="shared" si="151"/>
        <v>20.100000000000001</v>
      </c>
      <c r="I968" s="11" t="str">
        <f t="shared" si="152"/>
        <v>X</v>
      </c>
      <c r="J968" s="39" t="str">
        <f t="shared" si="153"/>
        <v>X</v>
      </c>
      <c r="K968" s="39" t="str">
        <f t="shared" si="156"/>
        <v>X</v>
      </c>
      <c r="L968" s="39" t="str">
        <f t="shared" si="157"/>
        <v>X</v>
      </c>
      <c r="M968" s="39" t="str">
        <f t="shared" si="154"/>
        <v>X</v>
      </c>
      <c r="N968" s="42">
        <v>1</v>
      </c>
      <c r="O968" s="8">
        <v>0</v>
      </c>
      <c r="P968" s="9">
        <v>0</v>
      </c>
      <c r="Q968" s="9">
        <v>0</v>
      </c>
      <c r="R968" s="8">
        <v>0</v>
      </c>
      <c r="S968" s="9">
        <v>0</v>
      </c>
      <c r="T968" s="9">
        <v>0</v>
      </c>
      <c r="U968" s="8">
        <v>0</v>
      </c>
      <c r="V968" s="9">
        <v>0</v>
      </c>
      <c r="W968" s="9">
        <v>0</v>
      </c>
      <c r="X968" s="9">
        <v>0</v>
      </c>
      <c r="Y968" s="8">
        <v>0</v>
      </c>
      <c r="Z968" s="9">
        <v>0</v>
      </c>
      <c r="AA968" s="8"/>
      <c r="AC968" s="8"/>
      <c r="AJ968" s="9">
        <f t="shared" si="155"/>
        <v>-1</v>
      </c>
      <c r="AK968" s="7">
        <v>6.9</v>
      </c>
      <c r="AO968" s="8"/>
      <c r="AQ968" s="31"/>
      <c r="AT968" s="31"/>
      <c r="AU968" s="21">
        <v>1986</v>
      </c>
      <c r="AV968" s="23">
        <f t="shared" si="158"/>
        <v>3.2979792441593623</v>
      </c>
      <c r="BB968" s="18"/>
      <c r="BD968" s="54"/>
      <c r="BF968" s="18"/>
      <c r="BH968" s="18"/>
      <c r="BJ968" s="18"/>
      <c r="BK968" s="18" t="s">
        <v>74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 s="18">
        <v>1</v>
      </c>
      <c r="BS968">
        <v>0</v>
      </c>
      <c r="BT968">
        <v>1</v>
      </c>
      <c r="BU968" s="18">
        <v>0</v>
      </c>
      <c r="BV968" t="s">
        <v>397</v>
      </c>
      <c r="BW968" t="s">
        <v>397</v>
      </c>
      <c r="CB968" s="18"/>
      <c r="CD968" s="18"/>
      <c r="CE968" s="18"/>
      <c r="CH968" s="18"/>
      <c r="CJ968" s="18"/>
      <c r="CU968" s="18"/>
      <c r="CV968" t="s">
        <v>397</v>
      </c>
      <c r="CW968" t="s">
        <v>397</v>
      </c>
      <c r="CX968" t="s">
        <v>397</v>
      </c>
      <c r="CY968" s="25" t="s">
        <v>397</v>
      </c>
    </row>
    <row r="969" spans="1:103" x14ac:dyDescent="0.25">
      <c r="A969">
        <v>971</v>
      </c>
      <c r="B969">
        <v>127</v>
      </c>
      <c r="C969" s="25" t="s">
        <v>8</v>
      </c>
      <c r="D969" s="12">
        <v>25.7</v>
      </c>
      <c r="E969" s="14"/>
      <c r="F969" s="7" t="str">
        <f t="shared" si="149"/>
        <v>X</v>
      </c>
      <c r="G969" s="7">
        <f t="shared" si="150"/>
        <v>25.7</v>
      </c>
      <c r="H969" s="16">
        <f t="shared" si="151"/>
        <v>25.7</v>
      </c>
      <c r="I969" s="11" t="str">
        <f t="shared" si="152"/>
        <v>X</v>
      </c>
      <c r="J969" s="39" t="str">
        <f t="shared" si="153"/>
        <v>X</v>
      </c>
      <c r="K969" s="39" t="str">
        <f t="shared" si="156"/>
        <v>X</v>
      </c>
      <c r="L969" s="39" t="str">
        <f t="shared" si="157"/>
        <v>X</v>
      </c>
      <c r="M969" s="39" t="str">
        <f t="shared" si="154"/>
        <v>X</v>
      </c>
      <c r="N969" s="42">
        <v>0</v>
      </c>
      <c r="O969" s="8">
        <v>0</v>
      </c>
      <c r="P969" s="9">
        <v>0</v>
      </c>
      <c r="Q969" s="9">
        <v>0</v>
      </c>
      <c r="R969" s="8">
        <v>1</v>
      </c>
      <c r="S969" s="9">
        <v>0</v>
      </c>
      <c r="T969" s="9">
        <v>0</v>
      </c>
      <c r="U969" s="8">
        <v>0</v>
      </c>
      <c r="V969" s="9">
        <v>0</v>
      </c>
      <c r="W969" s="9">
        <v>0</v>
      </c>
      <c r="X969" s="9">
        <v>0</v>
      </c>
      <c r="Y969" s="8">
        <v>0</v>
      </c>
      <c r="Z969" s="9">
        <v>0</v>
      </c>
      <c r="AA969" s="8"/>
      <c r="AC969" s="8"/>
      <c r="AJ969" s="9">
        <f t="shared" si="155"/>
        <v>-1</v>
      </c>
      <c r="AK969" s="7">
        <v>2.4</v>
      </c>
      <c r="AO969" s="8"/>
      <c r="AQ969" s="31"/>
      <c r="AT969" s="31"/>
      <c r="AU969" s="21">
        <v>1984</v>
      </c>
      <c r="AV969" s="23">
        <f t="shared" si="158"/>
        <v>3.2975416678181597</v>
      </c>
      <c r="BB969" s="18"/>
      <c r="BD969" s="54"/>
      <c r="BF969" s="18"/>
      <c r="BH969" s="18"/>
      <c r="BJ969" s="18"/>
      <c r="BK969" s="18" t="s">
        <v>74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 s="18">
        <v>1</v>
      </c>
      <c r="BS969">
        <v>0</v>
      </c>
      <c r="BT969">
        <v>1</v>
      </c>
      <c r="BU969" s="18">
        <v>0</v>
      </c>
      <c r="BV969" t="s">
        <v>397</v>
      </c>
      <c r="BW969" t="s">
        <v>397</v>
      </c>
      <c r="CB969" s="18"/>
      <c r="CD969" s="18"/>
      <c r="CE969" s="18"/>
      <c r="CH969" s="18"/>
      <c r="CJ969" s="18"/>
      <c r="CU969" s="18"/>
      <c r="CV969" t="s">
        <v>397</v>
      </c>
      <c r="CW969" t="s">
        <v>397</v>
      </c>
      <c r="CX969" t="s">
        <v>397</v>
      </c>
      <c r="CY969" s="25" t="s">
        <v>397</v>
      </c>
    </row>
    <row r="970" spans="1:103" x14ac:dyDescent="0.25">
      <c r="A970">
        <v>972</v>
      </c>
      <c r="B970">
        <v>127</v>
      </c>
      <c r="C970" s="25" t="s">
        <v>8</v>
      </c>
      <c r="D970" s="12">
        <v>30.7</v>
      </c>
      <c r="E970" s="14"/>
      <c r="F970" s="7" t="str">
        <f t="shared" si="149"/>
        <v>X</v>
      </c>
      <c r="G970" s="7">
        <f t="shared" si="150"/>
        <v>30.7</v>
      </c>
      <c r="H970" s="16">
        <f t="shared" si="151"/>
        <v>30.7</v>
      </c>
      <c r="I970" s="11" t="str">
        <f t="shared" si="152"/>
        <v>X</v>
      </c>
      <c r="J970" s="39" t="str">
        <f t="shared" si="153"/>
        <v>X</v>
      </c>
      <c r="K970" s="39" t="str">
        <f t="shared" si="156"/>
        <v>X</v>
      </c>
      <c r="L970" s="39" t="str">
        <f t="shared" si="157"/>
        <v>X</v>
      </c>
      <c r="M970" s="39" t="str">
        <f t="shared" si="154"/>
        <v>X</v>
      </c>
      <c r="N970" s="42">
        <v>0</v>
      </c>
      <c r="O970" s="8">
        <v>0</v>
      </c>
      <c r="P970" s="9">
        <v>0</v>
      </c>
      <c r="Q970" s="9">
        <v>0</v>
      </c>
      <c r="R970" s="8">
        <v>0</v>
      </c>
      <c r="S970" s="9">
        <v>1</v>
      </c>
      <c r="T970" s="9">
        <v>0</v>
      </c>
      <c r="U970" s="8">
        <v>0</v>
      </c>
      <c r="V970" s="9">
        <v>0</v>
      </c>
      <c r="W970" s="9">
        <v>0</v>
      </c>
      <c r="X970" s="9">
        <v>0</v>
      </c>
      <c r="Y970" s="8">
        <v>0</v>
      </c>
      <c r="Z970" s="9">
        <v>0</v>
      </c>
      <c r="AA970" s="8"/>
      <c r="AC970" s="8"/>
      <c r="AJ970" s="9">
        <f t="shared" si="155"/>
        <v>-1</v>
      </c>
      <c r="AK970" s="7">
        <v>2.4</v>
      </c>
      <c r="AO970" s="8"/>
      <c r="AQ970" s="31"/>
      <c r="AT970" s="31"/>
      <c r="AU970" s="21">
        <v>1984</v>
      </c>
      <c r="AV970" s="23">
        <f t="shared" si="158"/>
        <v>3.2975416678181597</v>
      </c>
      <c r="BB970" s="18"/>
      <c r="BD970" s="54"/>
      <c r="BF970" s="18"/>
      <c r="BH970" s="18"/>
      <c r="BJ970" s="18"/>
      <c r="BK970" s="18" t="s">
        <v>74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 s="18">
        <v>1</v>
      </c>
      <c r="BS970">
        <v>0</v>
      </c>
      <c r="BT970">
        <v>1</v>
      </c>
      <c r="BU970" s="18">
        <v>0</v>
      </c>
      <c r="BV970" t="s">
        <v>397</v>
      </c>
      <c r="BW970" t="s">
        <v>397</v>
      </c>
      <c r="CB970" s="18"/>
      <c r="CD970" s="18"/>
      <c r="CE970" s="18"/>
      <c r="CH970" s="18"/>
      <c r="CJ970" s="18"/>
      <c r="CU970" s="18"/>
      <c r="CV970" t="s">
        <v>397</v>
      </c>
      <c r="CW970" t="s">
        <v>397</v>
      </c>
      <c r="CX970" t="s">
        <v>397</v>
      </c>
      <c r="CY970" s="25" t="s">
        <v>397</v>
      </c>
    </row>
    <row r="971" spans="1:103" x14ac:dyDescent="0.25">
      <c r="A971">
        <v>973</v>
      </c>
      <c r="B971">
        <v>127</v>
      </c>
      <c r="C971" s="25" t="s">
        <v>8</v>
      </c>
      <c r="D971" s="12">
        <v>25.1</v>
      </c>
      <c r="E971" s="14"/>
      <c r="F971" s="7" t="str">
        <f t="shared" si="149"/>
        <v>X</v>
      </c>
      <c r="G971" s="7">
        <f t="shared" si="150"/>
        <v>25.1</v>
      </c>
      <c r="H971" s="16">
        <f t="shared" si="151"/>
        <v>25.1</v>
      </c>
      <c r="I971" s="11" t="str">
        <f t="shared" si="152"/>
        <v>X</v>
      </c>
      <c r="J971" s="39" t="str">
        <f t="shared" si="153"/>
        <v>X</v>
      </c>
      <c r="K971" s="39" t="str">
        <f t="shared" si="156"/>
        <v>X</v>
      </c>
      <c r="L971" s="39" t="str">
        <f t="shared" si="157"/>
        <v>X</v>
      </c>
      <c r="M971" s="39" t="str">
        <f t="shared" si="154"/>
        <v>X</v>
      </c>
      <c r="N971" s="42">
        <v>0</v>
      </c>
      <c r="O971" s="8">
        <v>0</v>
      </c>
      <c r="P971" s="9">
        <v>0</v>
      </c>
      <c r="Q971" s="9">
        <v>0</v>
      </c>
      <c r="R971" s="8">
        <v>0</v>
      </c>
      <c r="S971" s="9">
        <v>0</v>
      </c>
      <c r="T971" s="9">
        <v>1</v>
      </c>
      <c r="U971" s="8">
        <v>0</v>
      </c>
      <c r="V971" s="9">
        <v>0</v>
      </c>
      <c r="W971" s="9">
        <v>0</v>
      </c>
      <c r="X971" s="9">
        <v>0</v>
      </c>
      <c r="Y971" s="8">
        <v>0</v>
      </c>
      <c r="Z971" s="9">
        <v>0</v>
      </c>
      <c r="AA971" s="8"/>
      <c r="AC971" s="8"/>
      <c r="AJ971" s="9">
        <f t="shared" si="155"/>
        <v>-1</v>
      </c>
      <c r="AK971" s="7">
        <v>2.4</v>
      </c>
      <c r="AO971" s="8"/>
      <c r="AQ971" s="31"/>
      <c r="AT971" s="31"/>
      <c r="AU971" s="21">
        <v>1984</v>
      </c>
      <c r="AV971" s="23">
        <f t="shared" si="158"/>
        <v>3.2975416678181597</v>
      </c>
      <c r="BB971" s="18"/>
      <c r="BD971" s="54"/>
      <c r="BF971" s="18"/>
      <c r="BH971" s="18"/>
      <c r="BJ971" s="18"/>
      <c r="BK971" s="18" t="s">
        <v>74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 s="18">
        <v>1</v>
      </c>
      <c r="BS971">
        <v>0</v>
      </c>
      <c r="BT971">
        <v>1</v>
      </c>
      <c r="BU971" s="18">
        <v>0</v>
      </c>
      <c r="BV971" t="s">
        <v>397</v>
      </c>
      <c r="BW971" t="s">
        <v>397</v>
      </c>
      <c r="CB971" s="18"/>
      <c r="CD971" s="18"/>
      <c r="CE971" s="18"/>
      <c r="CH971" s="18"/>
      <c r="CJ971" s="18"/>
      <c r="CU971" s="18"/>
      <c r="CV971" t="s">
        <v>397</v>
      </c>
      <c r="CW971" t="s">
        <v>397</v>
      </c>
      <c r="CX971" t="s">
        <v>397</v>
      </c>
      <c r="CY971" s="25" t="s">
        <v>397</v>
      </c>
    </row>
    <row r="972" spans="1:103" x14ac:dyDescent="0.25">
      <c r="A972">
        <v>974</v>
      </c>
      <c r="B972">
        <v>127</v>
      </c>
      <c r="C972" s="25" t="s">
        <v>8</v>
      </c>
      <c r="D972" s="12">
        <v>11.1</v>
      </c>
      <c r="E972" s="14"/>
      <c r="F972" s="7" t="str">
        <f t="shared" si="149"/>
        <v>X</v>
      </c>
      <c r="G972" s="7">
        <f t="shared" si="150"/>
        <v>11.1</v>
      </c>
      <c r="H972" s="16">
        <f t="shared" si="151"/>
        <v>11.1</v>
      </c>
      <c r="I972" s="11" t="str">
        <f t="shared" si="152"/>
        <v>X</v>
      </c>
      <c r="J972" s="39" t="str">
        <f t="shared" si="153"/>
        <v>X</v>
      </c>
      <c r="K972" s="39" t="str">
        <f t="shared" si="156"/>
        <v>X</v>
      </c>
      <c r="L972" s="39" t="str">
        <f t="shared" si="157"/>
        <v>X</v>
      </c>
      <c r="M972" s="39" t="str">
        <f t="shared" si="154"/>
        <v>X</v>
      </c>
      <c r="N972" s="42">
        <v>0</v>
      </c>
      <c r="O972" s="8">
        <v>0</v>
      </c>
      <c r="P972" s="9">
        <v>0</v>
      </c>
      <c r="Q972" s="9">
        <v>0</v>
      </c>
      <c r="R972" s="8">
        <v>0</v>
      </c>
      <c r="S972" s="9">
        <v>0</v>
      </c>
      <c r="T972" s="9">
        <v>0</v>
      </c>
      <c r="U972" s="8">
        <v>1</v>
      </c>
      <c r="V972" s="9">
        <v>0</v>
      </c>
      <c r="W972" s="9">
        <v>0</v>
      </c>
      <c r="X972" s="9">
        <v>0</v>
      </c>
      <c r="Y972" s="8">
        <v>0</v>
      </c>
      <c r="Z972" s="9">
        <v>0</v>
      </c>
      <c r="AA972" s="8"/>
      <c r="AC972" s="8"/>
      <c r="AJ972" s="9">
        <f t="shared" si="155"/>
        <v>-1</v>
      </c>
      <c r="AK972" s="7">
        <v>2.4</v>
      </c>
      <c r="AO972" s="8"/>
      <c r="AQ972" s="31"/>
      <c r="AT972" s="31"/>
      <c r="AU972" s="21">
        <v>1984</v>
      </c>
      <c r="AV972" s="23">
        <f t="shared" si="158"/>
        <v>3.2975416678181597</v>
      </c>
      <c r="BB972" s="18"/>
      <c r="BD972" s="54"/>
      <c r="BF972" s="18"/>
      <c r="BH972" s="18"/>
      <c r="BJ972" s="18"/>
      <c r="BK972" s="18" t="s">
        <v>74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 s="18">
        <v>1</v>
      </c>
      <c r="BS972">
        <v>0</v>
      </c>
      <c r="BT972">
        <v>1</v>
      </c>
      <c r="BU972" s="18">
        <v>0</v>
      </c>
      <c r="BV972" t="s">
        <v>397</v>
      </c>
      <c r="BW972" t="s">
        <v>397</v>
      </c>
      <c r="CB972" s="18"/>
      <c r="CD972" s="18"/>
      <c r="CE972" s="18"/>
      <c r="CH972" s="18"/>
      <c r="CJ972" s="18"/>
      <c r="CU972" s="18"/>
      <c r="CV972" t="s">
        <v>397</v>
      </c>
      <c r="CW972" t="s">
        <v>397</v>
      </c>
      <c r="CX972" t="s">
        <v>397</v>
      </c>
      <c r="CY972" s="25" t="s">
        <v>397</v>
      </c>
    </row>
    <row r="973" spans="1:103" x14ac:dyDescent="0.25">
      <c r="A973">
        <v>975</v>
      </c>
      <c r="B973">
        <v>127</v>
      </c>
      <c r="C973" s="25" t="s">
        <v>8</v>
      </c>
      <c r="D973" s="12">
        <v>22.6</v>
      </c>
      <c r="E973" s="14"/>
      <c r="F973" s="7" t="str">
        <f t="shared" si="149"/>
        <v>X</v>
      </c>
      <c r="G973" s="7">
        <f t="shared" si="150"/>
        <v>22.6</v>
      </c>
      <c r="H973" s="16">
        <f t="shared" si="151"/>
        <v>22.6</v>
      </c>
      <c r="I973" s="11" t="str">
        <f t="shared" si="152"/>
        <v>X</v>
      </c>
      <c r="J973" s="39" t="str">
        <f t="shared" si="153"/>
        <v>X</v>
      </c>
      <c r="K973" s="39" t="str">
        <f t="shared" si="156"/>
        <v>X</v>
      </c>
      <c r="L973" s="39" t="str">
        <f t="shared" si="157"/>
        <v>X</v>
      </c>
      <c r="M973" s="39" t="str">
        <f t="shared" si="154"/>
        <v>X</v>
      </c>
      <c r="N973" s="42">
        <v>0</v>
      </c>
      <c r="O973" s="8">
        <v>0</v>
      </c>
      <c r="P973" s="9">
        <v>0</v>
      </c>
      <c r="Q973" s="9">
        <v>0</v>
      </c>
      <c r="R973" s="8">
        <v>0</v>
      </c>
      <c r="S973" s="9">
        <v>0</v>
      </c>
      <c r="T973" s="9">
        <v>0</v>
      </c>
      <c r="U973" s="8">
        <v>0</v>
      </c>
      <c r="V973" s="9">
        <v>1</v>
      </c>
      <c r="W973" s="9">
        <v>0</v>
      </c>
      <c r="X973" s="9">
        <v>0</v>
      </c>
      <c r="Y973" s="8">
        <v>0</v>
      </c>
      <c r="Z973" s="9">
        <v>0</v>
      </c>
      <c r="AA973" s="8"/>
      <c r="AC973" s="8"/>
      <c r="AJ973" s="9">
        <f t="shared" si="155"/>
        <v>-1</v>
      </c>
      <c r="AK973" s="7">
        <v>2.4</v>
      </c>
      <c r="AO973" s="8"/>
      <c r="AQ973" s="31"/>
      <c r="AT973" s="31"/>
      <c r="AU973" s="21">
        <v>1984</v>
      </c>
      <c r="AV973" s="23">
        <f t="shared" si="158"/>
        <v>3.2975416678181597</v>
      </c>
      <c r="BB973" s="18"/>
      <c r="BD973" s="54"/>
      <c r="BF973" s="18"/>
      <c r="BH973" s="18"/>
      <c r="BJ973" s="18"/>
      <c r="BK973" s="18" t="s">
        <v>74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 s="18">
        <v>1</v>
      </c>
      <c r="BS973">
        <v>0</v>
      </c>
      <c r="BT973">
        <v>1</v>
      </c>
      <c r="BU973" s="18">
        <v>0</v>
      </c>
      <c r="BV973" t="s">
        <v>397</v>
      </c>
      <c r="BW973" t="s">
        <v>397</v>
      </c>
      <c r="CB973" s="18"/>
      <c r="CD973" s="18"/>
      <c r="CE973" s="18"/>
      <c r="CH973" s="18"/>
      <c r="CJ973" s="18"/>
      <c r="CU973" s="18"/>
      <c r="CV973" t="s">
        <v>397</v>
      </c>
      <c r="CW973" t="s">
        <v>397</v>
      </c>
      <c r="CX973" t="s">
        <v>397</v>
      </c>
      <c r="CY973" s="25" t="s">
        <v>397</v>
      </c>
    </row>
    <row r="974" spans="1:103" x14ac:dyDescent="0.25">
      <c r="A974">
        <v>976</v>
      </c>
      <c r="B974">
        <v>127</v>
      </c>
      <c r="C974" s="25" t="s">
        <v>8</v>
      </c>
      <c r="D974" s="12">
        <v>11</v>
      </c>
      <c r="E974" s="14"/>
      <c r="F974" s="7" t="str">
        <f t="shared" si="149"/>
        <v>X</v>
      </c>
      <c r="G974" s="7">
        <f t="shared" si="150"/>
        <v>11</v>
      </c>
      <c r="H974" s="16">
        <f t="shared" si="151"/>
        <v>11</v>
      </c>
      <c r="I974" s="11" t="str">
        <f t="shared" si="152"/>
        <v>X</v>
      </c>
      <c r="J974" s="39" t="str">
        <f t="shared" si="153"/>
        <v>X</v>
      </c>
      <c r="K974" s="39" t="str">
        <f t="shared" si="156"/>
        <v>X</v>
      </c>
      <c r="L974" s="39" t="str">
        <f t="shared" si="157"/>
        <v>X</v>
      </c>
      <c r="M974" s="39" t="str">
        <f t="shared" si="154"/>
        <v>X</v>
      </c>
      <c r="N974" s="42">
        <v>1</v>
      </c>
      <c r="O974" s="8">
        <v>0</v>
      </c>
      <c r="P974" s="9">
        <v>0</v>
      </c>
      <c r="Q974" s="9">
        <v>0</v>
      </c>
      <c r="R974" s="8">
        <v>0</v>
      </c>
      <c r="S974" s="9">
        <v>0</v>
      </c>
      <c r="T974" s="9">
        <v>0</v>
      </c>
      <c r="U974" s="8">
        <v>0</v>
      </c>
      <c r="V974" s="9">
        <v>0</v>
      </c>
      <c r="W974" s="9">
        <v>0</v>
      </c>
      <c r="X974" s="9">
        <v>0</v>
      </c>
      <c r="Y974" s="8">
        <v>0</v>
      </c>
      <c r="Z974" s="9">
        <v>0</v>
      </c>
      <c r="AA974" s="8"/>
      <c r="AC974" s="8"/>
      <c r="AJ974" s="9">
        <f t="shared" si="155"/>
        <v>-1</v>
      </c>
      <c r="AK974" s="7">
        <v>9.5</v>
      </c>
      <c r="AO974" s="8"/>
      <c r="AQ974" s="31"/>
      <c r="AT974" s="31"/>
      <c r="AU974" s="21">
        <v>1984</v>
      </c>
      <c r="AV974" s="23">
        <f t="shared" si="158"/>
        <v>3.2975416678181597</v>
      </c>
      <c r="BB974" s="18"/>
      <c r="BD974" s="54"/>
      <c r="BF974" s="18"/>
      <c r="BH974" s="18"/>
      <c r="BJ974" s="18"/>
      <c r="BK974" s="18" t="s">
        <v>80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 s="18">
        <v>0</v>
      </c>
      <c r="BS974">
        <v>1</v>
      </c>
      <c r="BT974">
        <v>0</v>
      </c>
      <c r="BU974" s="18">
        <v>0</v>
      </c>
      <c r="BV974" t="s">
        <v>397</v>
      </c>
      <c r="BW974" t="s">
        <v>397</v>
      </c>
      <c r="CB974" s="18"/>
      <c r="CD974" s="18"/>
      <c r="CE974" s="18"/>
      <c r="CH974" s="18"/>
      <c r="CJ974" s="18"/>
      <c r="CU974" s="18"/>
      <c r="CV974" t="s">
        <v>397</v>
      </c>
      <c r="CW974" t="s">
        <v>397</v>
      </c>
      <c r="CX974" t="s">
        <v>397</v>
      </c>
      <c r="CY974" s="25" t="s">
        <v>397</v>
      </c>
    </row>
    <row r="975" spans="1:103" x14ac:dyDescent="0.25">
      <c r="A975">
        <v>977</v>
      </c>
      <c r="B975">
        <v>127</v>
      </c>
      <c r="C975" s="25" t="s">
        <v>8</v>
      </c>
      <c r="D975" s="12">
        <v>8.9</v>
      </c>
      <c r="E975" s="14"/>
      <c r="F975" s="7" t="str">
        <f t="shared" ref="F975:F1038" si="159">IFERROR(D975/E975, "X")</f>
        <v>X</v>
      </c>
      <c r="G975" s="7">
        <f t="shared" ref="G975:G1038" si="160">D975-E975</f>
        <v>8.9</v>
      </c>
      <c r="H975" s="16">
        <f t="shared" ref="H975:H1038" si="161">D975+E975</f>
        <v>8.9</v>
      </c>
      <c r="I975" s="11" t="str">
        <f t="shared" ref="I975:I1038" si="162">IFERROR(F975/SQRT(F975^2+AJ975), "X")</f>
        <v>X</v>
      </c>
      <c r="J975" s="39" t="str">
        <f t="shared" ref="J975:J1038" si="163">IFERROR(SQRT((1-I975^2)/AJ975), "X")</f>
        <v>X</v>
      </c>
      <c r="K975" s="39" t="str">
        <f t="shared" si="156"/>
        <v>X</v>
      </c>
      <c r="L975" s="39" t="str">
        <f t="shared" si="157"/>
        <v>X</v>
      </c>
      <c r="M975" s="39" t="str">
        <f t="shared" ref="M975:M1038" si="164">IFERROR(I975+J975, "X")</f>
        <v>X</v>
      </c>
      <c r="N975" s="42">
        <v>0</v>
      </c>
      <c r="O975" s="8">
        <v>0</v>
      </c>
      <c r="P975" s="9">
        <v>0</v>
      </c>
      <c r="Q975" s="9">
        <v>0</v>
      </c>
      <c r="R975" s="8">
        <v>0</v>
      </c>
      <c r="S975" s="9">
        <v>0</v>
      </c>
      <c r="T975" s="9">
        <v>0</v>
      </c>
      <c r="U975" s="8">
        <v>1</v>
      </c>
      <c r="V975" s="9">
        <v>0</v>
      </c>
      <c r="W975" s="9">
        <v>0</v>
      </c>
      <c r="X975" s="9">
        <v>0</v>
      </c>
      <c r="Y975" s="8">
        <v>0</v>
      </c>
      <c r="Z975" s="9">
        <v>0</v>
      </c>
      <c r="AA975" s="8"/>
      <c r="AC975" s="8"/>
      <c r="AJ975" s="9">
        <f t="shared" ref="AJ975:AJ1038" si="165">IFERROR(AH975-AI975-1, "X")</f>
        <v>-1</v>
      </c>
      <c r="AK975" s="7">
        <v>9.5</v>
      </c>
      <c r="AO975" s="8"/>
      <c r="AQ975" s="31"/>
      <c r="AT975" s="31"/>
      <c r="AU975" s="21">
        <v>1984</v>
      </c>
      <c r="AV975" s="23">
        <f t="shared" si="158"/>
        <v>3.2975416678181597</v>
      </c>
      <c r="BB975" s="18"/>
      <c r="BD975" s="54"/>
      <c r="BF975" s="18"/>
      <c r="BH975" s="18"/>
      <c r="BJ975" s="18"/>
      <c r="BK975" s="18" t="s">
        <v>80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0</v>
      </c>
      <c r="BR975" s="18">
        <v>0</v>
      </c>
      <c r="BS975">
        <v>1</v>
      </c>
      <c r="BT975">
        <v>0</v>
      </c>
      <c r="BU975" s="18">
        <v>0</v>
      </c>
      <c r="BV975" t="s">
        <v>397</v>
      </c>
      <c r="BW975" t="s">
        <v>397</v>
      </c>
      <c r="CB975" s="18"/>
      <c r="CD975" s="18"/>
      <c r="CE975" s="18"/>
      <c r="CH975" s="18"/>
      <c r="CJ975" s="18"/>
      <c r="CU975" s="18"/>
      <c r="CV975" t="s">
        <v>397</v>
      </c>
      <c r="CW975" t="s">
        <v>397</v>
      </c>
      <c r="CX975" t="s">
        <v>397</v>
      </c>
      <c r="CY975" s="25" t="s">
        <v>397</v>
      </c>
    </row>
    <row r="976" spans="1:103" x14ac:dyDescent="0.25">
      <c r="A976">
        <v>978</v>
      </c>
      <c r="B976">
        <v>127</v>
      </c>
      <c r="C976" s="25" t="s">
        <v>8</v>
      </c>
      <c r="D976" s="12">
        <v>12.7</v>
      </c>
      <c r="E976" s="14"/>
      <c r="F976" s="7" t="str">
        <f t="shared" si="159"/>
        <v>X</v>
      </c>
      <c r="G976" s="7">
        <f t="shared" si="160"/>
        <v>12.7</v>
      </c>
      <c r="H976" s="16">
        <f t="shared" si="161"/>
        <v>12.7</v>
      </c>
      <c r="I976" s="11" t="str">
        <f t="shared" si="162"/>
        <v>X</v>
      </c>
      <c r="J976" s="39" t="str">
        <f t="shared" si="163"/>
        <v>X</v>
      </c>
      <c r="K976" s="39" t="str">
        <f t="shared" si="156"/>
        <v>X</v>
      </c>
      <c r="L976" s="39" t="str">
        <f t="shared" si="157"/>
        <v>X</v>
      </c>
      <c r="M976" s="39" t="str">
        <f t="shared" si="164"/>
        <v>X</v>
      </c>
      <c r="N976" s="42">
        <v>0</v>
      </c>
      <c r="O976" s="8">
        <v>0</v>
      </c>
      <c r="P976" s="9">
        <v>0</v>
      </c>
      <c r="Q976" s="9">
        <v>0</v>
      </c>
      <c r="R976" s="8">
        <v>0</v>
      </c>
      <c r="S976" s="9">
        <v>0</v>
      </c>
      <c r="T976" s="9">
        <v>0</v>
      </c>
      <c r="U976" s="8">
        <v>0</v>
      </c>
      <c r="V976" s="9">
        <v>1</v>
      </c>
      <c r="W976" s="9">
        <v>0</v>
      </c>
      <c r="X976" s="9">
        <v>0</v>
      </c>
      <c r="Y976" s="8">
        <v>0</v>
      </c>
      <c r="Z976" s="9">
        <v>0</v>
      </c>
      <c r="AA976" s="8"/>
      <c r="AC976" s="8"/>
      <c r="AJ976" s="9">
        <f t="shared" si="165"/>
        <v>-1</v>
      </c>
      <c r="AK976" s="7">
        <v>9.5</v>
      </c>
      <c r="AO976" s="8"/>
      <c r="AQ976" s="31"/>
      <c r="AT976" s="31"/>
      <c r="AU976" s="21">
        <v>1984</v>
      </c>
      <c r="AV976" s="23">
        <f t="shared" si="158"/>
        <v>3.2975416678181597</v>
      </c>
      <c r="BB976" s="18"/>
      <c r="BD976" s="54"/>
      <c r="BF976" s="18"/>
      <c r="BH976" s="18"/>
      <c r="BJ976" s="18"/>
      <c r="BK976" s="18" t="s">
        <v>80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 s="18">
        <v>0</v>
      </c>
      <c r="BS976">
        <v>1</v>
      </c>
      <c r="BT976">
        <v>0</v>
      </c>
      <c r="BU976" s="18">
        <v>0</v>
      </c>
      <c r="BV976" t="s">
        <v>397</v>
      </c>
      <c r="BW976" t="s">
        <v>397</v>
      </c>
      <c r="CB976" s="18"/>
      <c r="CD976" s="18"/>
      <c r="CE976" s="18"/>
      <c r="CH976" s="18"/>
      <c r="CJ976" s="18"/>
      <c r="CU976" s="18"/>
      <c r="CV976" t="s">
        <v>397</v>
      </c>
      <c r="CW976" t="s">
        <v>397</v>
      </c>
      <c r="CX976" t="s">
        <v>397</v>
      </c>
      <c r="CY976" s="25" t="s">
        <v>397</v>
      </c>
    </row>
    <row r="977" spans="1:103" x14ac:dyDescent="0.25">
      <c r="A977">
        <v>979</v>
      </c>
      <c r="B977">
        <v>127</v>
      </c>
      <c r="C977" s="25" t="s">
        <v>8</v>
      </c>
      <c r="D977" s="12">
        <v>9.4</v>
      </c>
      <c r="E977" s="14"/>
      <c r="F977" s="7" t="str">
        <f t="shared" si="159"/>
        <v>X</v>
      </c>
      <c r="G977" s="7">
        <f t="shared" si="160"/>
        <v>9.4</v>
      </c>
      <c r="H977" s="16">
        <f t="shared" si="161"/>
        <v>9.4</v>
      </c>
      <c r="I977" s="11" t="str">
        <f t="shared" si="162"/>
        <v>X</v>
      </c>
      <c r="J977" s="39" t="str">
        <f t="shared" si="163"/>
        <v>X</v>
      </c>
      <c r="K977" s="39" t="str">
        <f t="shared" si="156"/>
        <v>X</v>
      </c>
      <c r="L977" s="39" t="str">
        <f t="shared" si="157"/>
        <v>X</v>
      </c>
      <c r="M977" s="39" t="str">
        <f t="shared" si="164"/>
        <v>X</v>
      </c>
      <c r="N977" s="42">
        <v>1</v>
      </c>
      <c r="O977" s="8">
        <v>0</v>
      </c>
      <c r="P977" s="9">
        <v>0</v>
      </c>
      <c r="Q977" s="9">
        <v>0</v>
      </c>
      <c r="R977" s="8">
        <v>0</v>
      </c>
      <c r="S977" s="9">
        <v>0</v>
      </c>
      <c r="T977" s="9">
        <v>0</v>
      </c>
      <c r="U977" s="8">
        <v>0</v>
      </c>
      <c r="V977" s="9">
        <v>0</v>
      </c>
      <c r="W977" s="9">
        <v>0</v>
      </c>
      <c r="X977" s="9">
        <v>0</v>
      </c>
      <c r="Y977" s="8">
        <v>0</v>
      </c>
      <c r="Z977" s="9">
        <v>0</v>
      </c>
      <c r="AA977" s="8"/>
      <c r="AC977" s="8"/>
      <c r="AJ977" s="9">
        <f t="shared" si="165"/>
        <v>-1</v>
      </c>
      <c r="AK977" s="7">
        <v>6</v>
      </c>
      <c r="AO977" s="8"/>
      <c r="AQ977" s="31"/>
      <c r="AT977" s="31"/>
      <c r="AU977" s="21">
        <v>1989</v>
      </c>
      <c r="AV977" s="23">
        <f t="shared" si="158"/>
        <v>3.2986347831244354</v>
      </c>
      <c r="BB977" s="18"/>
      <c r="BD977" s="54"/>
      <c r="BF977" s="18"/>
      <c r="BH977" s="18"/>
      <c r="BJ977" s="18"/>
      <c r="BK977" s="18" t="s">
        <v>92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 s="18">
        <v>0</v>
      </c>
      <c r="BS977">
        <v>0</v>
      </c>
      <c r="BT977">
        <v>1</v>
      </c>
      <c r="BU977" s="18">
        <v>0</v>
      </c>
      <c r="BV977" t="s">
        <v>397</v>
      </c>
      <c r="BW977" t="s">
        <v>397</v>
      </c>
      <c r="CB977" s="18"/>
      <c r="CD977" s="18"/>
      <c r="CE977" s="18"/>
      <c r="CH977" s="18"/>
      <c r="CJ977" s="18"/>
      <c r="CU977" s="18"/>
      <c r="CV977" t="s">
        <v>397</v>
      </c>
      <c r="CW977" t="s">
        <v>397</v>
      </c>
      <c r="CX977" t="s">
        <v>397</v>
      </c>
      <c r="CY977" s="25" t="s">
        <v>397</v>
      </c>
    </row>
    <row r="978" spans="1:103" x14ac:dyDescent="0.25">
      <c r="A978">
        <v>980</v>
      </c>
      <c r="B978">
        <v>127</v>
      </c>
      <c r="C978" s="25" t="s">
        <v>8</v>
      </c>
      <c r="D978" s="12">
        <v>85.1</v>
      </c>
      <c r="E978" s="14"/>
      <c r="F978" s="7" t="str">
        <f t="shared" si="159"/>
        <v>X</v>
      </c>
      <c r="G978" s="7">
        <f t="shared" si="160"/>
        <v>85.1</v>
      </c>
      <c r="H978" s="16">
        <f t="shared" si="161"/>
        <v>85.1</v>
      </c>
      <c r="I978" s="11" t="str">
        <f t="shared" si="162"/>
        <v>X</v>
      </c>
      <c r="J978" s="39" t="str">
        <f t="shared" si="163"/>
        <v>X</v>
      </c>
      <c r="K978" s="39" t="str">
        <f t="shared" si="156"/>
        <v>X</v>
      </c>
      <c r="L978" s="39" t="str">
        <f t="shared" si="157"/>
        <v>X</v>
      </c>
      <c r="M978" s="39" t="str">
        <f t="shared" si="164"/>
        <v>X</v>
      </c>
      <c r="N978" s="42">
        <v>0</v>
      </c>
      <c r="O978" s="8">
        <v>0</v>
      </c>
      <c r="P978" s="9">
        <v>0</v>
      </c>
      <c r="Q978" s="9">
        <v>0</v>
      </c>
      <c r="R978" s="8">
        <v>1</v>
      </c>
      <c r="S978" s="9">
        <v>0</v>
      </c>
      <c r="T978" s="9">
        <v>0</v>
      </c>
      <c r="U978" s="8">
        <v>0</v>
      </c>
      <c r="V978" s="9">
        <v>0</v>
      </c>
      <c r="W978" s="9">
        <v>0</v>
      </c>
      <c r="X978" s="9">
        <v>0</v>
      </c>
      <c r="Y978" s="8">
        <v>0</v>
      </c>
      <c r="Z978" s="9">
        <v>0</v>
      </c>
      <c r="AA978" s="8"/>
      <c r="AC978" s="8"/>
      <c r="AJ978" s="9">
        <f t="shared" si="165"/>
        <v>-1</v>
      </c>
      <c r="AK978" s="7">
        <v>6</v>
      </c>
      <c r="AO978" s="8"/>
      <c r="AQ978" s="31"/>
      <c r="AT978" s="31"/>
      <c r="AU978" s="21">
        <v>1989</v>
      </c>
      <c r="AV978" s="23">
        <f t="shared" si="158"/>
        <v>3.2986347831244354</v>
      </c>
      <c r="BB978" s="18"/>
      <c r="BD978" s="54"/>
      <c r="BF978" s="18"/>
      <c r="BH978" s="18"/>
      <c r="BJ978" s="18"/>
      <c r="BK978" s="18" t="s">
        <v>92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 s="18">
        <v>0</v>
      </c>
      <c r="BS978">
        <v>0</v>
      </c>
      <c r="BT978">
        <v>1</v>
      </c>
      <c r="BU978" s="18">
        <v>0</v>
      </c>
      <c r="BV978" t="s">
        <v>397</v>
      </c>
      <c r="BW978" t="s">
        <v>397</v>
      </c>
      <c r="CB978" s="18"/>
      <c r="CD978" s="18"/>
      <c r="CE978" s="18"/>
      <c r="CH978" s="18"/>
      <c r="CJ978" s="18"/>
      <c r="CU978" s="18"/>
      <c r="CV978" t="s">
        <v>397</v>
      </c>
      <c r="CW978" t="s">
        <v>397</v>
      </c>
      <c r="CX978" t="s">
        <v>397</v>
      </c>
      <c r="CY978" s="25" t="s">
        <v>397</v>
      </c>
    </row>
    <row r="979" spans="1:103" x14ac:dyDescent="0.25">
      <c r="A979">
        <v>981</v>
      </c>
      <c r="B979">
        <v>127</v>
      </c>
      <c r="C979" s="25" t="s">
        <v>8</v>
      </c>
      <c r="D979" s="12">
        <v>15.1</v>
      </c>
      <c r="E979" s="14"/>
      <c r="F979" s="7" t="str">
        <f t="shared" si="159"/>
        <v>X</v>
      </c>
      <c r="G979" s="7">
        <f t="shared" si="160"/>
        <v>15.1</v>
      </c>
      <c r="H979" s="16">
        <f t="shared" si="161"/>
        <v>15.1</v>
      </c>
      <c r="I979" s="11" t="str">
        <f t="shared" si="162"/>
        <v>X</v>
      </c>
      <c r="J979" s="39" t="str">
        <f t="shared" si="163"/>
        <v>X</v>
      </c>
      <c r="K979" s="39" t="str">
        <f t="shared" si="156"/>
        <v>X</v>
      </c>
      <c r="L979" s="39" t="str">
        <f t="shared" si="157"/>
        <v>X</v>
      </c>
      <c r="M979" s="39" t="str">
        <f t="shared" si="164"/>
        <v>X</v>
      </c>
      <c r="N979" s="42">
        <v>0</v>
      </c>
      <c r="O979" s="8">
        <v>0</v>
      </c>
      <c r="P979" s="9">
        <v>0</v>
      </c>
      <c r="Q979" s="9">
        <v>0</v>
      </c>
      <c r="R979" s="8">
        <v>0</v>
      </c>
      <c r="S979" s="9">
        <v>1</v>
      </c>
      <c r="T979" s="9">
        <v>0</v>
      </c>
      <c r="U979" s="8">
        <v>0</v>
      </c>
      <c r="V979" s="9">
        <v>0</v>
      </c>
      <c r="W979" s="9">
        <v>0</v>
      </c>
      <c r="X979" s="9">
        <v>0</v>
      </c>
      <c r="Y979" s="8">
        <v>0</v>
      </c>
      <c r="Z979" s="9">
        <v>0</v>
      </c>
      <c r="AA979" s="8"/>
      <c r="AC979" s="8"/>
      <c r="AJ979" s="9">
        <f t="shared" si="165"/>
        <v>-1</v>
      </c>
      <c r="AK979" s="7">
        <v>6</v>
      </c>
      <c r="AO979" s="8"/>
      <c r="AQ979" s="31"/>
      <c r="AT979" s="31"/>
      <c r="AU979" s="21">
        <v>1989</v>
      </c>
      <c r="AV979" s="23">
        <f t="shared" si="158"/>
        <v>3.2986347831244354</v>
      </c>
      <c r="BB979" s="18"/>
      <c r="BD979" s="54"/>
      <c r="BF979" s="18"/>
      <c r="BH979" s="18"/>
      <c r="BJ979" s="18"/>
      <c r="BK979" s="18" t="s">
        <v>92</v>
      </c>
      <c r="BL979">
        <v>0</v>
      </c>
      <c r="BM979">
        <v>0</v>
      </c>
      <c r="BN979">
        <v>0</v>
      </c>
      <c r="BO979">
        <v>1</v>
      </c>
      <c r="BP979">
        <v>0</v>
      </c>
      <c r="BQ979">
        <v>0</v>
      </c>
      <c r="BR979" s="18">
        <v>0</v>
      </c>
      <c r="BS979">
        <v>0</v>
      </c>
      <c r="BT979">
        <v>1</v>
      </c>
      <c r="BU979" s="18">
        <v>0</v>
      </c>
      <c r="BV979" t="s">
        <v>397</v>
      </c>
      <c r="BW979" t="s">
        <v>397</v>
      </c>
      <c r="CB979" s="18"/>
      <c r="CD979" s="18"/>
      <c r="CE979" s="18"/>
      <c r="CH979" s="18"/>
      <c r="CJ979" s="18"/>
      <c r="CU979" s="18"/>
      <c r="CV979" t="s">
        <v>397</v>
      </c>
      <c r="CW979" t="s">
        <v>397</v>
      </c>
      <c r="CX979" t="s">
        <v>397</v>
      </c>
      <c r="CY979" s="25" t="s">
        <v>397</v>
      </c>
    </row>
    <row r="980" spans="1:103" x14ac:dyDescent="0.25">
      <c r="A980">
        <v>982</v>
      </c>
      <c r="B980">
        <v>127</v>
      </c>
      <c r="C980" s="25" t="s">
        <v>8</v>
      </c>
      <c r="D980" s="12">
        <v>19.399999999999999</v>
      </c>
      <c r="E980" s="14"/>
      <c r="F980" s="7" t="str">
        <f t="shared" si="159"/>
        <v>X</v>
      </c>
      <c r="G980" s="7">
        <f t="shared" si="160"/>
        <v>19.399999999999999</v>
      </c>
      <c r="H980" s="16">
        <f t="shared" si="161"/>
        <v>19.399999999999999</v>
      </c>
      <c r="I980" s="11" t="str">
        <f t="shared" si="162"/>
        <v>X</v>
      </c>
      <c r="J980" s="39" t="str">
        <f t="shared" si="163"/>
        <v>X</v>
      </c>
      <c r="K980" s="39" t="str">
        <f t="shared" si="156"/>
        <v>X</v>
      </c>
      <c r="L980" s="39" t="str">
        <f t="shared" si="157"/>
        <v>X</v>
      </c>
      <c r="M980" s="39" t="str">
        <f t="shared" si="164"/>
        <v>X</v>
      </c>
      <c r="N980" s="42">
        <v>0</v>
      </c>
      <c r="O980" s="8">
        <v>0</v>
      </c>
      <c r="P980" s="9">
        <v>0</v>
      </c>
      <c r="Q980" s="9">
        <v>0</v>
      </c>
      <c r="R980" s="8">
        <v>0</v>
      </c>
      <c r="S980" s="9">
        <v>0</v>
      </c>
      <c r="T980" s="9">
        <v>1</v>
      </c>
      <c r="U980" s="8">
        <v>0</v>
      </c>
      <c r="V980" s="9">
        <v>0</v>
      </c>
      <c r="W980" s="9">
        <v>0</v>
      </c>
      <c r="X980" s="9">
        <v>0</v>
      </c>
      <c r="Y980" s="8">
        <v>0</v>
      </c>
      <c r="Z980" s="9">
        <v>0</v>
      </c>
      <c r="AA980" s="8"/>
      <c r="AC980" s="8"/>
      <c r="AJ980" s="9">
        <f t="shared" si="165"/>
        <v>-1</v>
      </c>
      <c r="AK980" s="7">
        <v>6</v>
      </c>
      <c r="AO980" s="8"/>
      <c r="AQ980" s="31"/>
      <c r="AT980" s="31"/>
      <c r="AU980" s="21">
        <v>1989</v>
      </c>
      <c r="AV980" s="23">
        <f t="shared" si="158"/>
        <v>3.2986347831244354</v>
      </c>
      <c r="BB980" s="18"/>
      <c r="BD980" s="54"/>
      <c r="BF980" s="18"/>
      <c r="BH980" s="18"/>
      <c r="BJ980" s="18"/>
      <c r="BK980" s="18" t="s">
        <v>92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 s="18">
        <v>0</v>
      </c>
      <c r="BS980">
        <v>0</v>
      </c>
      <c r="BT980">
        <v>1</v>
      </c>
      <c r="BU980" s="18">
        <v>0</v>
      </c>
      <c r="BV980" t="s">
        <v>397</v>
      </c>
      <c r="BW980" t="s">
        <v>397</v>
      </c>
      <c r="CB980" s="18"/>
      <c r="CD980" s="18"/>
      <c r="CE980" s="18"/>
      <c r="CH980" s="18"/>
      <c r="CJ980" s="18"/>
      <c r="CU980" s="18"/>
      <c r="CV980" t="s">
        <v>397</v>
      </c>
      <c r="CW980" t="s">
        <v>397</v>
      </c>
      <c r="CX980" t="s">
        <v>397</v>
      </c>
      <c r="CY980" s="25" t="s">
        <v>397</v>
      </c>
    </row>
    <row r="981" spans="1:103" x14ac:dyDescent="0.25">
      <c r="A981">
        <v>983</v>
      </c>
      <c r="B981">
        <v>127</v>
      </c>
      <c r="C981" s="25" t="s">
        <v>8</v>
      </c>
      <c r="D981" s="12">
        <v>7.8</v>
      </c>
      <c r="E981" s="14"/>
      <c r="F981" s="7" t="str">
        <f t="shared" si="159"/>
        <v>X</v>
      </c>
      <c r="G981" s="7">
        <f t="shared" si="160"/>
        <v>7.8</v>
      </c>
      <c r="H981" s="16">
        <f t="shared" si="161"/>
        <v>7.8</v>
      </c>
      <c r="I981" s="11" t="str">
        <f t="shared" si="162"/>
        <v>X</v>
      </c>
      <c r="J981" s="39" t="str">
        <f t="shared" si="163"/>
        <v>X</v>
      </c>
      <c r="K981" s="39" t="str">
        <f t="shared" si="156"/>
        <v>X</v>
      </c>
      <c r="L981" s="39" t="str">
        <f t="shared" si="157"/>
        <v>X</v>
      </c>
      <c r="M981" s="39" t="str">
        <f t="shared" si="164"/>
        <v>X</v>
      </c>
      <c r="N981" s="42">
        <v>0</v>
      </c>
      <c r="O981" s="8">
        <v>0</v>
      </c>
      <c r="P981" s="9">
        <v>0</v>
      </c>
      <c r="Q981" s="9">
        <v>0</v>
      </c>
      <c r="R981" s="8">
        <v>0</v>
      </c>
      <c r="S981" s="9">
        <v>0</v>
      </c>
      <c r="T981" s="9">
        <v>0</v>
      </c>
      <c r="U981" s="8">
        <v>1</v>
      </c>
      <c r="V981" s="9">
        <v>0</v>
      </c>
      <c r="W981" s="9">
        <v>0</v>
      </c>
      <c r="X981" s="9">
        <v>0</v>
      </c>
      <c r="Y981" s="8">
        <v>0</v>
      </c>
      <c r="Z981" s="9">
        <v>0</v>
      </c>
      <c r="AA981" s="8"/>
      <c r="AC981" s="8"/>
      <c r="AJ981" s="9">
        <f t="shared" si="165"/>
        <v>-1</v>
      </c>
      <c r="AK981" s="7">
        <v>6</v>
      </c>
      <c r="AO981" s="8"/>
      <c r="AQ981" s="31"/>
      <c r="AT981" s="31"/>
      <c r="AU981" s="21">
        <v>1989</v>
      </c>
      <c r="AV981" s="23">
        <f t="shared" si="158"/>
        <v>3.2986347831244354</v>
      </c>
      <c r="BB981" s="18"/>
      <c r="BD981" s="54"/>
      <c r="BF981" s="18"/>
      <c r="BH981" s="18"/>
      <c r="BJ981" s="18"/>
      <c r="BK981" s="18" t="s">
        <v>92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 s="18">
        <v>0</v>
      </c>
      <c r="BS981">
        <v>0</v>
      </c>
      <c r="BT981">
        <v>1</v>
      </c>
      <c r="BU981" s="18">
        <v>0</v>
      </c>
      <c r="BV981" t="s">
        <v>397</v>
      </c>
      <c r="BW981" t="s">
        <v>397</v>
      </c>
      <c r="CB981" s="18"/>
      <c r="CD981" s="18"/>
      <c r="CE981" s="18"/>
      <c r="CH981" s="18"/>
      <c r="CJ981" s="18"/>
      <c r="CU981" s="18"/>
      <c r="CV981" t="s">
        <v>397</v>
      </c>
      <c r="CW981" t="s">
        <v>397</v>
      </c>
      <c r="CX981" t="s">
        <v>397</v>
      </c>
      <c r="CY981" s="25" t="s">
        <v>397</v>
      </c>
    </row>
    <row r="982" spans="1:103" x14ac:dyDescent="0.25">
      <c r="A982">
        <v>984</v>
      </c>
      <c r="B982">
        <v>127</v>
      </c>
      <c r="C982" s="25" t="s">
        <v>8</v>
      </c>
      <c r="D982" s="12">
        <v>12</v>
      </c>
      <c r="E982" s="14"/>
      <c r="F982" s="7" t="str">
        <f t="shared" si="159"/>
        <v>X</v>
      </c>
      <c r="G982" s="7">
        <f t="shared" si="160"/>
        <v>12</v>
      </c>
      <c r="H982" s="16">
        <f t="shared" si="161"/>
        <v>12</v>
      </c>
      <c r="I982" s="11" t="str">
        <f t="shared" si="162"/>
        <v>X</v>
      </c>
      <c r="J982" s="39" t="str">
        <f t="shared" si="163"/>
        <v>X</v>
      </c>
      <c r="K982" s="39" t="str">
        <f t="shared" si="156"/>
        <v>X</v>
      </c>
      <c r="L982" s="39" t="str">
        <f t="shared" si="157"/>
        <v>X</v>
      </c>
      <c r="M982" s="39" t="str">
        <f t="shared" si="164"/>
        <v>X</v>
      </c>
      <c r="N982" s="42">
        <v>0</v>
      </c>
      <c r="O982" s="8">
        <v>0</v>
      </c>
      <c r="P982" s="9">
        <v>0</v>
      </c>
      <c r="Q982" s="9">
        <v>0</v>
      </c>
      <c r="R982" s="8">
        <v>0</v>
      </c>
      <c r="S982" s="9">
        <v>0</v>
      </c>
      <c r="T982" s="9">
        <v>0</v>
      </c>
      <c r="U982" s="8">
        <v>0</v>
      </c>
      <c r="V982" s="9">
        <v>1</v>
      </c>
      <c r="W982" s="9">
        <v>0</v>
      </c>
      <c r="X982" s="9">
        <v>0</v>
      </c>
      <c r="Y982" s="8">
        <v>0</v>
      </c>
      <c r="Z982" s="9">
        <v>0</v>
      </c>
      <c r="AA982" s="8"/>
      <c r="AC982" s="8"/>
      <c r="AJ982" s="9">
        <f t="shared" si="165"/>
        <v>-1</v>
      </c>
      <c r="AK982" s="7">
        <v>6</v>
      </c>
      <c r="AO982" s="8"/>
      <c r="AQ982" s="31"/>
      <c r="AT982" s="31"/>
      <c r="AU982" s="21">
        <v>1989</v>
      </c>
      <c r="AV982" s="23">
        <f t="shared" si="158"/>
        <v>3.2986347831244354</v>
      </c>
      <c r="BB982" s="18"/>
      <c r="BD982" s="54"/>
      <c r="BF982" s="18"/>
      <c r="BH982" s="18"/>
      <c r="BJ982" s="18"/>
      <c r="BK982" s="18" t="s">
        <v>92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 s="18">
        <v>0</v>
      </c>
      <c r="BS982">
        <v>0</v>
      </c>
      <c r="BT982">
        <v>1</v>
      </c>
      <c r="BU982" s="18">
        <v>0</v>
      </c>
      <c r="BV982" t="s">
        <v>397</v>
      </c>
      <c r="BW982" t="s">
        <v>397</v>
      </c>
      <c r="CB982" s="18"/>
      <c r="CD982" s="18"/>
      <c r="CE982" s="18"/>
      <c r="CH982" s="18"/>
      <c r="CJ982" s="18"/>
      <c r="CU982" s="18"/>
      <c r="CV982" t="s">
        <v>397</v>
      </c>
      <c r="CW982" t="s">
        <v>397</v>
      </c>
      <c r="CX982" t="s">
        <v>397</v>
      </c>
      <c r="CY982" s="25" t="s">
        <v>397</v>
      </c>
    </row>
    <row r="983" spans="1:103" x14ac:dyDescent="0.25">
      <c r="A983">
        <v>985</v>
      </c>
      <c r="B983">
        <v>127</v>
      </c>
      <c r="C983" s="25" t="s">
        <v>8</v>
      </c>
      <c r="D983" s="12">
        <v>11.8</v>
      </c>
      <c r="E983" s="14"/>
      <c r="F983" s="7" t="str">
        <f t="shared" si="159"/>
        <v>X</v>
      </c>
      <c r="G983" s="7">
        <f t="shared" si="160"/>
        <v>11.8</v>
      </c>
      <c r="H983" s="16">
        <f t="shared" si="161"/>
        <v>11.8</v>
      </c>
      <c r="I983" s="11" t="str">
        <f t="shared" si="162"/>
        <v>X</v>
      </c>
      <c r="J983" s="39" t="str">
        <f t="shared" si="163"/>
        <v>X</v>
      </c>
      <c r="K983" s="39" t="str">
        <f t="shared" si="156"/>
        <v>X</v>
      </c>
      <c r="L983" s="39" t="str">
        <f t="shared" si="157"/>
        <v>X</v>
      </c>
      <c r="M983" s="39" t="str">
        <f t="shared" si="164"/>
        <v>X</v>
      </c>
      <c r="N983" s="42">
        <v>1</v>
      </c>
      <c r="O983" s="8">
        <v>0</v>
      </c>
      <c r="P983" s="9">
        <v>0</v>
      </c>
      <c r="Q983" s="9">
        <v>0</v>
      </c>
      <c r="R983" s="8">
        <v>0</v>
      </c>
      <c r="S983" s="9">
        <v>0</v>
      </c>
      <c r="T983" s="9">
        <v>0</v>
      </c>
      <c r="U983" s="8">
        <v>0</v>
      </c>
      <c r="V983" s="9">
        <v>0</v>
      </c>
      <c r="W983" s="9">
        <v>0</v>
      </c>
      <c r="X983" s="9">
        <v>0</v>
      </c>
      <c r="Y983" s="8">
        <v>0</v>
      </c>
      <c r="Z983" s="9">
        <v>0</v>
      </c>
      <c r="AA983" s="8"/>
      <c r="AC983" s="8"/>
      <c r="AJ983" s="9">
        <f t="shared" si="165"/>
        <v>-1</v>
      </c>
      <c r="AK983" s="7">
        <v>9.6</v>
      </c>
      <c r="AO983" s="8"/>
      <c r="AQ983" s="31"/>
      <c r="AT983" s="31"/>
      <c r="AU983" s="21">
        <v>1987</v>
      </c>
      <c r="AV983" s="23">
        <f t="shared" si="158"/>
        <v>3.2981978671098151</v>
      </c>
      <c r="BB983" s="18"/>
      <c r="BD983" s="54"/>
      <c r="BF983" s="18"/>
      <c r="BH983" s="18"/>
      <c r="BJ983" s="18"/>
      <c r="BK983" s="18" t="s">
        <v>93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0</v>
      </c>
      <c r="BR983" s="18">
        <v>0</v>
      </c>
      <c r="BS983">
        <v>0</v>
      </c>
      <c r="BT983">
        <v>1</v>
      </c>
      <c r="BU983" s="18">
        <v>0</v>
      </c>
      <c r="BV983" t="s">
        <v>397</v>
      </c>
      <c r="BW983" t="s">
        <v>397</v>
      </c>
      <c r="CB983" s="18"/>
      <c r="CD983" s="18"/>
      <c r="CE983" s="18"/>
      <c r="CH983" s="18"/>
      <c r="CJ983" s="18"/>
      <c r="CU983" s="18"/>
      <c r="CV983" t="s">
        <v>397</v>
      </c>
      <c r="CW983" t="s">
        <v>397</v>
      </c>
      <c r="CX983" t="s">
        <v>397</v>
      </c>
      <c r="CY983" s="25" t="s">
        <v>397</v>
      </c>
    </row>
    <row r="984" spans="1:103" x14ac:dyDescent="0.25">
      <c r="A984">
        <v>986</v>
      </c>
      <c r="B984">
        <v>127</v>
      </c>
      <c r="C984" s="25" t="s">
        <v>8</v>
      </c>
      <c r="D984" s="12">
        <v>17.100000000000001</v>
      </c>
      <c r="E984" s="14"/>
      <c r="F984" s="7" t="str">
        <f t="shared" si="159"/>
        <v>X</v>
      </c>
      <c r="G984" s="7">
        <f t="shared" si="160"/>
        <v>17.100000000000001</v>
      </c>
      <c r="H984" s="16">
        <f t="shared" si="161"/>
        <v>17.100000000000001</v>
      </c>
      <c r="I984" s="11" t="str">
        <f t="shared" si="162"/>
        <v>X</v>
      </c>
      <c r="J984" s="39" t="str">
        <f t="shared" si="163"/>
        <v>X</v>
      </c>
      <c r="K984" s="39" t="str">
        <f t="shared" si="156"/>
        <v>X</v>
      </c>
      <c r="L984" s="39" t="str">
        <f t="shared" si="157"/>
        <v>X</v>
      </c>
      <c r="M984" s="39" t="str">
        <f t="shared" si="164"/>
        <v>X</v>
      </c>
      <c r="N984" s="42">
        <v>0</v>
      </c>
      <c r="O984" s="8">
        <v>0</v>
      </c>
      <c r="P984" s="9">
        <v>0</v>
      </c>
      <c r="Q984" s="9">
        <v>0</v>
      </c>
      <c r="R984" s="8">
        <v>1</v>
      </c>
      <c r="S984" s="9">
        <v>0</v>
      </c>
      <c r="T984" s="9">
        <v>0</v>
      </c>
      <c r="U984" s="8">
        <v>0</v>
      </c>
      <c r="V984" s="9">
        <v>0</v>
      </c>
      <c r="W984" s="9">
        <v>0</v>
      </c>
      <c r="X984" s="9">
        <v>0</v>
      </c>
      <c r="Y984" s="8">
        <v>0</v>
      </c>
      <c r="Z984" s="9">
        <v>0</v>
      </c>
      <c r="AA984" s="8"/>
      <c r="AC984" s="8"/>
      <c r="AJ984" s="9">
        <f t="shared" si="165"/>
        <v>-1</v>
      </c>
      <c r="AK984" s="7">
        <v>9.6</v>
      </c>
      <c r="AO984" s="8"/>
      <c r="AQ984" s="31"/>
      <c r="AT984" s="31"/>
      <c r="AU984" s="21">
        <v>1987</v>
      </c>
      <c r="AV984" s="23">
        <f t="shared" si="158"/>
        <v>3.2981978671098151</v>
      </c>
      <c r="BB984" s="18"/>
      <c r="BD984" s="54"/>
      <c r="BF984" s="18"/>
      <c r="BH984" s="18"/>
      <c r="BJ984" s="18"/>
      <c r="BK984" s="18" t="s">
        <v>93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 s="18">
        <v>0</v>
      </c>
      <c r="BS984">
        <v>0</v>
      </c>
      <c r="BT984">
        <v>1</v>
      </c>
      <c r="BU984" s="18">
        <v>0</v>
      </c>
      <c r="BV984" t="s">
        <v>397</v>
      </c>
      <c r="BW984" t="s">
        <v>397</v>
      </c>
      <c r="CB984" s="18"/>
      <c r="CD984" s="18"/>
      <c r="CE984" s="18"/>
      <c r="CH984" s="18"/>
      <c r="CJ984" s="18"/>
      <c r="CU984" s="18"/>
      <c r="CV984" t="s">
        <v>397</v>
      </c>
      <c r="CW984" t="s">
        <v>397</v>
      </c>
      <c r="CX984" t="s">
        <v>397</v>
      </c>
      <c r="CY984" s="25" t="s">
        <v>397</v>
      </c>
    </row>
    <row r="985" spans="1:103" x14ac:dyDescent="0.25">
      <c r="A985">
        <v>987</v>
      </c>
      <c r="B985">
        <v>127</v>
      </c>
      <c r="C985" s="25" t="s">
        <v>8</v>
      </c>
      <c r="D985" s="12">
        <v>17.2</v>
      </c>
      <c r="E985" s="14"/>
      <c r="F985" s="7" t="str">
        <f t="shared" si="159"/>
        <v>X</v>
      </c>
      <c r="G985" s="7">
        <f t="shared" si="160"/>
        <v>17.2</v>
      </c>
      <c r="H985" s="16">
        <f t="shared" si="161"/>
        <v>17.2</v>
      </c>
      <c r="I985" s="11" t="str">
        <f t="shared" si="162"/>
        <v>X</v>
      </c>
      <c r="J985" s="39" t="str">
        <f t="shared" si="163"/>
        <v>X</v>
      </c>
      <c r="K985" s="39" t="str">
        <f t="shared" si="156"/>
        <v>X</v>
      </c>
      <c r="L985" s="39" t="str">
        <f t="shared" si="157"/>
        <v>X</v>
      </c>
      <c r="M985" s="39" t="str">
        <f t="shared" si="164"/>
        <v>X</v>
      </c>
      <c r="N985" s="42">
        <v>0</v>
      </c>
      <c r="O985" s="8">
        <v>0</v>
      </c>
      <c r="P985" s="9">
        <v>0</v>
      </c>
      <c r="Q985" s="9">
        <v>0</v>
      </c>
      <c r="R985" s="8">
        <v>0</v>
      </c>
      <c r="S985" s="9">
        <v>1</v>
      </c>
      <c r="T985" s="9">
        <v>0</v>
      </c>
      <c r="U985" s="8">
        <v>0</v>
      </c>
      <c r="V985" s="9">
        <v>0</v>
      </c>
      <c r="W985" s="9">
        <v>0</v>
      </c>
      <c r="X985" s="9">
        <v>0</v>
      </c>
      <c r="Y985" s="8">
        <v>0</v>
      </c>
      <c r="Z985" s="9">
        <v>0</v>
      </c>
      <c r="AA985" s="8"/>
      <c r="AC985" s="8"/>
      <c r="AJ985" s="9">
        <f t="shared" si="165"/>
        <v>-1</v>
      </c>
      <c r="AK985" s="7">
        <v>9.6</v>
      </c>
      <c r="AO985" s="8"/>
      <c r="AQ985" s="31"/>
      <c r="AT985" s="31"/>
      <c r="AU985" s="21">
        <v>1987</v>
      </c>
      <c r="AV985" s="23">
        <f t="shared" si="158"/>
        <v>3.2981978671098151</v>
      </c>
      <c r="BB985" s="18"/>
      <c r="BD985" s="54"/>
      <c r="BF985" s="18"/>
      <c r="BH985" s="18"/>
      <c r="BJ985" s="18"/>
      <c r="BK985" s="18" t="s">
        <v>93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 s="18">
        <v>0</v>
      </c>
      <c r="BS985">
        <v>0</v>
      </c>
      <c r="BT985">
        <v>1</v>
      </c>
      <c r="BU985" s="18">
        <v>0</v>
      </c>
      <c r="BV985" t="s">
        <v>397</v>
      </c>
      <c r="BW985" t="s">
        <v>397</v>
      </c>
      <c r="CB985" s="18"/>
      <c r="CD985" s="18"/>
      <c r="CE985" s="18"/>
      <c r="CH985" s="18"/>
      <c r="CJ985" s="18"/>
      <c r="CU985" s="18"/>
      <c r="CV985" t="s">
        <v>397</v>
      </c>
      <c r="CW985" t="s">
        <v>397</v>
      </c>
      <c r="CX985" t="s">
        <v>397</v>
      </c>
      <c r="CY985" s="25" t="s">
        <v>397</v>
      </c>
    </row>
    <row r="986" spans="1:103" x14ac:dyDescent="0.25">
      <c r="A986">
        <v>988</v>
      </c>
      <c r="B986">
        <v>127</v>
      </c>
      <c r="C986" s="25" t="s">
        <v>8</v>
      </c>
      <c r="D986" s="12">
        <v>12.7</v>
      </c>
      <c r="E986" s="14"/>
      <c r="F986" s="7" t="str">
        <f t="shared" si="159"/>
        <v>X</v>
      </c>
      <c r="G986" s="7">
        <f t="shared" si="160"/>
        <v>12.7</v>
      </c>
      <c r="H986" s="16">
        <f t="shared" si="161"/>
        <v>12.7</v>
      </c>
      <c r="I986" s="11" t="str">
        <f t="shared" si="162"/>
        <v>X</v>
      </c>
      <c r="J986" s="39" t="str">
        <f t="shared" si="163"/>
        <v>X</v>
      </c>
      <c r="K986" s="39" t="str">
        <f t="shared" si="156"/>
        <v>X</v>
      </c>
      <c r="L986" s="39" t="str">
        <f t="shared" si="157"/>
        <v>X</v>
      </c>
      <c r="M986" s="39" t="str">
        <f t="shared" si="164"/>
        <v>X</v>
      </c>
      <c r="N986" s="42">
        <v>0</v>
      </c>
      <c r="O986" s="8">
        <v>0</v>
      </c>
      <c r="P986" s="9">
        <v>0</v>
      </c>
      <c r="Q986" s="9">
        <v>0</v>
      </c>
      <c r="R986" s="8">
        <v>0</v>
      </c>
      <c r="S986" s="9">
        <v>0</v>
      </c>
      <c r="T986" s="9">
        <v>1</v>
      </c>
      <c r="U986" s="8">
        <v>0</v>
      </c>
      <c r="V986" s="9">
        <v>0</v>
      </c>
      <c r="W986" s="9">
        <v>0</v>
      </c>
      <c r="X986" s="9">
        <v>0</v>
      </c>
      <c r="Y986" s="8">
        <v>0</v>
      </c>
      <c r="Z986" s="9">
        <v>0</v>
      </c>
      <c r="AA986" s="8"/>
      <c r="AC986" s="8"/>
      <c r="AJ986" s="9">
        <f t="shared" si="165"/>
        <v>-1</v>
      </c>
      <c r="AK986" s="7">
        <v>9.6</v>
      </c>
      <c r="AO986" s="8"/>
      <c r="AQ986" s="31"/>
      <c r="AT986" s="31"/>
      <c r="AU986" s="21">
        <v>1987</v>
      </c>
      <c r="AV986" s="23">
        <f t="shared" si="158"/>
        <v>3.2981978671098151</v>
      </c>
      <c r="BB986" s="18"/>
      <c r="BD986" s="54"/>
      <c r="BF986" s="18"/>
      <c r="BH986" s="18"/>
      <c r="BJ986" s="18"/>
      <c r="BK986" s="18" t="s">
        <v>93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 s="18">
        <v>0</v>
      </c>
      <c r="BS986">
        <v>0</v>
      </c>
      <c r="BT986">
        <v>1</v>
      </c>
      <c r="BU986" s="18">
        <v>0</v>
      </c>
      <c r="BV986" t="s">
        <v>397</v>
      </c>
      <c r="BW986" t="s">
        <v>397</v>
      </c>
      <c r="CB986" s="18"/>
      <c r="CD986" s="18"/>
      <c r="CE986" s="18"/>
      <c r="CH986" s="18"/>
      <c r="CJ986" s="18"/>
      <c r="CU986" s="18"/>
      <c r="CV986" t="s">
        <v>397</v>
      </c>
      <c r="CW986" t="s">
        <v>397</v>
      </c>
      <c r="CX986" t="s">
        <v>397</v>
      </c>
      <c r="CY986" s="25" t="s">
        <v>397</v>
      </c>
    </row>
    <row r="987" spans="1:103" x14ac:dyDescent="0.25">
      <c r="A987">
        <v>989</v>
      </c>
      <c r="B987">
        <v>127</v>
      </c>
      <c r="C987" s="25" t="s">
        <v>8</v>
      </c>
      <c r="D987" s="12">
        <v>9.8000000000000007</v>
      </c>
      <c r="E987" s="14"/>
      <c r="F987" s="7" t="str">
        <f t="shared" si="159"/>
        <v>X</v>
      </c>
      <c r="G987" s="7">
        <f t="shared" si="160"/>
        <v>9.8000000000000007</v>
      </c>
      <c r="H987" s="16">
        <f t="shared" si="161"/>
        <v>9.8000000000000007</v>
      </c>
      <c r="I987" s="11" t="str">
        <f t="shared" si="162"/>
        <v>X</v>
      </c>
      <c r="J987" s="39" t="str">
        <f t="shared" si="163"/>
        <v>X</v>
      </c>
      <c r="K987" s="39" t="str">
        <f t="shared" si="156"/>
        <v>X</v>
      </c>
      <c r="L987" s="39" t="str">
        <f t="shared" si="157"/>
        <v>X</v>
      </c>
      <c r="M987" s="39" t="str">
        <f t="shared" si="164"/>
        <v>X</v>
      </c>
      <c r="N987" s="42">
        <v>0</v>
      </c>
      <c r="O987" s="8">
        <v>0</v>
      </c>
      <c r="P987" s="9">
        <v>0</v>
      </c>
      <c r="Q987" s="9">
        <v>0</v>
      </c>
      <c r="R987" s="8">
        <v>0</v>
      </c>
      <c r="S987" s="9">
        <v>0</v>
      </c>
      <c r="T987" s="9">
        <v>0</v>
      </c>
      <c r="U987" s="8">
        <v>1</v>
      </c>
      <c r="V987" s="9">
        <v>0</v>
      </c>
      <c r="W987" s="9">
        <v>0</v>
      </c>
      <c r="X987" s="9">
        <v>0</v>
      </c>
      <c r="Y987" s="8">
        <v>0</v>
      </c>
      <c r="Z987" s="9">
        <v>0</v>
      </c>
      <c r="AA987" s="8"/>
      <c r="AC987" s="8"/>
      <c r="AJ987" s="9">
        <f t="shared" si="165"/>
        <v>-1</v>
      </c>
      <c r="AK987" s="7">
        <v>9.6</v>
      </c>
      <c r="AO987" s="8"/>
      <c r="AQ987" s="31"/>
      <c r="AT987" s="31"/>
      <c r="AU987" s="21">
        <v>1987</v>
      </c>
      <c r="AV987" s="23">
        <f t="shared" si="158"/>
        <v>3.2981978671098151</v>
      </c>
      <c r="BB987" s="18"/>
      <c r="BD987" s="54"/>
      <c r="BF987" s="18"/>
      <c r="BH987" s="18"/>
      <c r="BJ987" s="18"/>
      <c r="BK987" s="18" t="s">
        <v>93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 s="18">
        <v>0</v>
      </c>
      <c r="BS987">
        <v>0</v>
      </c>
      <c r="BT987">
        <v>1</v>
      </c>
      <c r="BU987" s="18">
        <v>0</v>
      </c>
      <c r="BV987" t="s">
        <v>397</v>
      </c>
      <c r="BW987" t="s">
        <v>397</v>
      </c>
      <c r="CB987" s="18"/>
      <c r="CD987" s="18"/>
      <c r="CE987" s="18"/>
      <c r="CH987" s="18"/>
      <c r="CJ987" s="18"/>
      <c r="CU987" s="18"/>
      <c r="CV987" t="s">
        <v>397</v>
      </c>
      <c r="CW987" t="s">
        <v>397</v>
      </c>
      <c r="CX987" t="s">
        <v>397</v>
      </c>
      <c r="CY987" s="25" t="s">
        <v>397</v>
      </c>
    </row>
    <row r="988" spans="1:103" x14ac:dyDescent="0.25">
      <c r="A988">
        <v>990</v>
      </c>
      <c r="B988">
        <v>127</v>
      </c>
      <c r="C988" s="25" t="s">
        <v>8</v>
      </c>
      <c r="D988" s="12">
        <v>11.5</v>
      </c>
      <c r="E988" s="14"/>
      <c r="F988" s="7" t="str">
        <f t="shared" si="159"/>
        <v>X</v>
      </c>
      <c r="G988" s="7">
        <f t="shared" si="160"/>
        <v>11.5</v>
      </c>
      <c r="H988" s="16">
        <f t="shared" si="161"/>
        <v>11.5</v>
      </c>
      <c r="I988" s="11" t="str">
        <f t="shared" si="162"/>
        <v>X</v>
      </c>
      <c r="J988" s="39" t="str">
        <f t="shared" si="163"/>
        <v>X</v>
      </c>
      <c r="K988" s="39" t="str">
        <f t="shared" si="156"/>
        <v>X</v>
      </c>
      <c r="L988" s="39" t="str">
        <f t="shared" si="157"/>
        <v>X</v>
      </c>
      <c r="M988" s="39" t="str">
        <f t="shared" si="164"/>
        <v>X</v>
      </c>
      <c r="N988" s="42">
        <v>0</v>
      </c>
      <c r="O988" s="8">
        <v>0</v>
      </c>
      <c r="P988" s="9">
        <v>0</v>
      </c>
      <c r="Q988" s="9">
        <v>0</v>
      </c>
      <c r="R988" s="8">
        <v>0</v>
      </c>
      <c r="S988" s="9">
        <v>0</v>
      </c>
      <c r="T988" s="9">
        <v>0</v>
      </c>
      <c r="U988" s="8">
        <v>0</v>
      </c>
      <c r="V988" s="9">
        <v>1</v>
      </c>
      <c r="W988" s="9">
        <v>0</v>
      </c>
      <c r="X988" s="9">
        <v>0</v>
      </c>
      <c r="Y988" s="8">
        <v>0</v>
      </c>
      <c r="Z988" s="9">
        <v>0</v>
      </c>
      <c r="AA988" s="8"/>
      <c r="AC988" s="8"/>
      <c r="AJ988" s="9">
        <f t="shared" si="165"/>
        <v>-1</v>
      </c>
      <c r="AK988" s="7">
        <v>9.6</v>
      </c>
      <c r="AO988" s="8"/>
      <c r="AQ988" s="31"/>
      <c r="AT988" s="31"/>
      <c r="AU988" s="21">
        <v>1987</v>
      </c>
      <c r="AV988" s="23">
        <f t="shared" si="158"/>
        <v>3.2981978671098151</v>
      </c>
      <c r="BB988" s="18"/>
      <c r="BD988" s="54"/>
      <c r="BF988" s="18"/>
      <c r="BH988" s="18"/>
      <c r="BJ988" s="18"/>
      <c r="BK988" s="18" t="s">
        <v>93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 s="18">
        <v>0</v>
      </c>
      <c r="BS988">
        <v>0</v>
      </c>
      <c r="BT988">
        <v>1</v>
      </c>
      <c r="BU988" s="18">
        <v>0</v>
      </c>
      <c r="BV988" t="s">
        <v>397</v>
      </c>
      <c r="BW988" t="s">
        <v>397</v>
      </c>
      <c r="CB988" s="18"/>
      <c r="CD988" s="18"/>
      <c r="CE988" s="18"/>
      <c r="CH988" s="18"/>
      <c r="CJ988" s="18"/>
      <c r="CU988" s="18"/>
      <c r="CV988" t="s">
        <v>397</v>
      </c>
      <c r="CW988" t="s">
        <v>397</v>
      </c>
      <c r="CX988" t="s">
        <v>397</v>
      </c>
      <c r="CY988" s="25" t="s">
        <v>397</v>
      </c>
    </row>
    <row r="989" spans="1:103" x14ac:dyDescent="0.25">
      <c r="A989">
        <v>991</v>
      </c>
      <c r="B989">
        <v>127</v>
      </c>
      <c r="C989" s="25" t="s">
        <v>8</v>
      </c>
      <c r="D989" s="12">
        <v>11.3</v>
      </c>
      <c r="E989" s="14"/>
      <c r="F989" s="7" t="str">
        <f t="shared" si="159"/>
        <v>X</v>
      </c>
      <c r="G989" s="7">
        <f t="shared" si="160"/>
        <v>11.3</v>
      </c>
      <c r="H989" s="16">
        <f t="shared" si="161"/>
        <v>11.3</v>
      </c>
      <c r="I989" s="11" t="str">
        <f t="shared" si="162"/>
        <v>X</v>
      </c>
      <c r="J989" s="39" t="str">
        <f t="shared" si="163"/>
        <v>X</v>
      </c>
      <c r="K989" s="39" t="str">
        <f t="shared" si="156"/>
        <v>X</v>
      </c>
      <c r="L989" s="39" t="str">
        <f t="shared" si="157"/>
        <v>X</v>
      </c>
      <c r="M989" s="39" t="str">
        <f t="shared" si="164"/>
        <v>X</v>
      </c>
      <c r="N989" s="42">
        <v>0</v>
      </c>
      <c r="O989" s="8">
        <v>0</v>
      </c>
      <c r="P989" s="9">
        <v>0</v>
      </c>
      <c r="Q989" s="9">
        <v>0</v>
      </c>
      <c r="R989" s="8">
        <v>0</v>
      </c>
      <c r="S989" s="9">
        <v>0</v>
      </c>
      <c r="T989" s="9">
        <v>0</v>
      </c>
      <c r="U989" s="8">
        <v>0</v>
      </c>
      <c r="V989" s="9">
        <v>0</v>
      </c>
      <c r="W989" s="9">
        <v>0</v>
      </c>
      <c r="X989" s="9">
        <v>0</v>
      </c>
      <c r="Y989" s="8">
        <v>1</v>
      </c>
      <c r="Z989" s="9">
        <v>0</v>
      </c>
      <c r="AA989" s="8"/>
      <c r="AC989" s="8"/>
      <c r="AJ989" s="9">
        <f t="shared" si="165"/>
        <v>-1</v>
      </c>
      <c r="AK989" s="7">
        <v>9.6</v>
      </c>
      <c r="AO989" s="8"/>
      <c r="AQ989" s="31"/>
      <c r="AT989" s="31"/>
      <c r="AU989" s="21">
        <v>1987</v>
      </c>
      <c r="AV989" s="23">
        <f t="shared" si="158"/>
        <v>3.2981978671098151</v>
      </c>
      <c r="BB989" s="18"/>
      <c r="BD989" s="54"/>
      <c r="BF989" s="18"/>
      <c r="BH989" s="18"/>
      <c r="BJ989" s="18"/>
      <c r="BK989" s="18" t="s">
        <v>93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 s="18">
        <v>0</v>
      </c>
      <c r="BS989">
        <v>0</v>
      </c>
      <c r="BT989">
        <v>1</v>
      </c>
      <c r="BU989" s="18">
        <v>0</v>
      </c>
      <c r="BV989" t="s">
        <v>397</v>
      </c>
      <c r="BW989" t="s">
        <v>397</v>
      </c>
      <c r="CB989" s="18"/>
      <c r="CD989" s="18"/>
      <c r="CE989" s="18"/>
      <c r="CH989" s="18"/>
      <c r="CJ989" s="18"/>
      <c r="CU989" s="18"/>
      <c r="CV989" t="s">
        <v>397</v>
      </c>
      <c r="CW989" t="s">
        <v>397</v>
      </c>
      <c r="CX989" t="s">
        <v>397</v>
      </c>
      <c r="CY989" s="25" t="s">
        <v>397</v>
      </c>
    </row>
    <row r="990" spans="1:103" x14ac:dyDescent="0.25">
      <c r="A990">
        <v>992</v>
      </c>
      <c r="B990">
        <v>127</v>
      </c>
      <c r="C990" s="25" t="s">
        <v>8</v>
      </c>
      <c r="D990" s="12">
        <v>7.1</v>
      </c>
      <c r="E990" s="14"/>
      <c r="F990" s="7" t="str">
        <f t="shared" si="159"/>
        <v>X</v>
      </c>
      <c r="G990" s="7">
        <f t="shared" si="160"/>
        <v>7.1</v>
      </c>
      <c r="H990" s="16">
        <f t="shared" si="161"/>
        <v>7.1</v>
      </c>
      <c r="I990" s="11" t="str">
        <f t="shared" si="162"/>
        <v>X</v>
      </c>
      <c r="J990" s="39" t="str">
        <f t="shared" si="163"/>
        <v>X</v>
      </c>
      <c r="K990" s="39" t="str">
        <f t="shared" si="156"/>
        <v>X</v>
      </c>
      <c r="L990" s="39" t="str">
        <f t="shared" si="157"/>
        <v>X</v>
      </c>
      <c r="M990" s="39" t="str">
        <f t="shared" si="164"/>
        <v>X</v>
      </c>
      <c r="N990" s="42">
        <v>0</v>
      </c>
      <c r="O990" s="8">
        <v>0</v>
      </c>
      <c r="P990" s="9">
        <v>0</v>
      </c>
      <c r="Q990" s="9">
        <v>0</v>
      </c>
      <c r="R990" s="8">
        <v>0</v>
      </c>
      <c r="S990" s="9">
        <v>0</v>
      </c>
      <c r="T990" s="9">
        <v>0</v>
      </c>
      <c r="U990" s="8">
        <v>0</v>
      </c>
      <c r="V990" s="9">
        <v>0</v>
      </c>
      <c r="W990" s="9">
        <v>0</v>
      </c>
      <c r="X990" s="9">
        <v>0</v>
      </c>
      <c r="Y990" s="8">
        <v>0</v>
      </c>
      <c r="Z990" s="9">
        <v>1</v>
      </c>
      <c r="AA990" s="8"/>
      <c r="AC990" s="8"/>
      <c r="AJ990" s="9">
        <f t="shared" si="165"/>
        <v>-1</v>
      </c>
      <c r="AK990" s="7">
        <v>9.6</v>
      </c>
      <c r="AO990" s="8"/>
      <c r="AQ990" s="31"/>
      <c r="AT990" s="31"/>
      <c r="AU990" s="21">
        <v>1987</v>
      </c>
      <c r="AV990" s="23">
        <f t="shared" si="158"/>
        <v>3.2981978671098151</v>
      </c>
      <c r="BB990" s="18"/>
      <c r="BD990" s="54"/>
      <c r="BF990" s="18"/>
      <c r="BH990" s="18"/>
      <c r="BJ990" s="18"/>
      <c r="BK990" s="18" t="s">
        <v>93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 s="18">
        <v>0</v>
      </c>
      <c r="BS990">
        <v>0</v>
      </c>
      <c r="BT990">
        <v>1</v>
      </c>
      <c r="BU990" s="18">
        <v>0</v>
      </c>
      <c r="BV990" t="s">
        <v>397</v>
      </c>
      <c r="BW990" t="s">
        <v>397</v>
      </c>
      <c r="CB990" s="18"/>
      <c r="CD990" s="18"/>
      <c r="CE990" s="18"/>
      <c r="CH990" s="18"/>
      <c r="CJ990" s="18"/>
      <c r="CU990" s="18"/>
      <c r="CV990" t="s">
        <v>397</v>
      </c>
      <c r="CW990" t="s">
        <v>397</v>
      </c>
      <c r="CX990" t="s">
        <v>397</v>
      </c>
      <c r="CY990" s="25" t="s">
        <v>397</v>
      </c>
    </row>
    <row r="991" spans="1:103" x14ac:dyDescent="0.25">
      <c r="A991">
        <v>993</v>
      </c>
      <c r="B991">
        <v>127</v>
      </c>
      <c r="C991" s="25" t="s">
        <v>8</v>
      </c>
      <c r="D991" s="12">
        <v>8</v>
      </c>
      <c r="E991" s="14"/>
      <c r="F991" s="7" t="str">
        <f t="shared" si="159"/>
        <v>X</v>
      </c>
      <c r="G991" s="7">
        <f t="shared" si="160"/>
        <v>8</v>
      </c>
      <c r="H991" s="16">
        <f t="shared" si="161"/>
        <v>8</v>
      </c>
      <c r="I991" s="11" t="str">
        <f t="shared" si="162"/>
        <v>X</v>
      </c>
      <c r="J991" s="39" t="str">
        <f t="shared" si="163"/>
        <v>X</v>
      </c>
      <c r="K991" s="39" t="str">
        <f t="shared" si="156"/>
        <v>X</v>
      </c>
      <c r="L991" s="39" t="str">
        <f t="shared" si="157"/>
        <v>X</v>
      </c>
      <c r="M991" s="39" t="str">
        <f t="shared" si="164"/>
        <v>X</v>
      </c>
      <c r="N991" s="42">
        <v>1</v>
      </c>
      <c r="O991" s="8">
        <v>0</v>
      </c>
      <c r="P991" s="9">
        <v>0</v>
      </c>
      <c r="Q991" s="9">
        <v>0</v>
      </c>
      <c r="R991" s="8">
        <v>0</v>
      </c>
      <c r="S991" s="9">
        <v>0</v>
      </c>
      <c r="T991" s="9">
        <v>0</v>
      </c>
      <c r="U991" s="8">
        <v>0</v>
      </c>
      <c r="V991" s="9">
        <v>0</v>
      </c>
      <c r="W991" s="9">
        <v>0</v>
      </c>
      <c r="X991" s="9">
        <v>0</v>
      </c>
      <c r="Y991" s="8">
        <v>0</v>
      </c>
      <c r="Z991" s="9">
        <v>0</v>
      </c>
      <c r="AA991" s="8"/>
      <c r="AC991" s="8"/>
      <c r="AJ991" s="9">
        <f t="shared" si="165"/>
        <v>-1</v>
      </c>
      <c r="AK991" s="7">
        <v>6</v>
      </c>
      <c r="AO991" s="8"/>
      <c r="AQ991" s="31"/>
      <c r="AT991" s="31"/>
      <c r="AU991" s="21">
        <v>1972</v>
      </c>
      <c r="AV991" s="23">
        <f t="shared" si="158"/>
        <v>3.2949069106051923</v>
      </c>
      <c r="BB991" s="18"/>
      <c r="BD991" s="54"/>
      <c r="BF991" s="18"/>
      <c r="BH991" s="18"/>
      <c r="BJ991" s="18"/>
      <c r="BK991" s="18" t="s">
        <v>104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 s="18">
        <v>1</v>
      </c>
      <c r="BS991">
        <v>0</v>
      </c>
      <c r="BT991">
        <v>0</v>
      </c>
      <c r="BU991" s="18">
        <v>1</v>
      </c>
      <c r="BV991" t="s">
        <v>397</v>
      </c>
      <c r="BW991" t="s">
        <v>397</v>
      </c>
      <c r="CB991" s="18"/>
      <c r="CD991" s="18"/>
      <c r="CE991" s="18"/>
      <c r="CH991" s="18"/>
      <c r="CJ991" s="18"/>
      <c r="CU991" s="18"/>
      <c r="CV991" t="s">
        <v>397</v>
      </c>
      <c r="CW991" t="s">
        <v>397</v>
      </c>
      <c r="CX991" t="s">
        <v>397</v>
      </c>
      <c r="CY991" s="25" t="s">
        <v>397</v>
      </c>
    </row>
    <row r="992" spans="1:103" x14ac:dyDescent="0.25">
      <c r="A992">
        <v>994</v>
      </c>
      <c r="B992">
        <v>127</v>
      </c>
      <c r="C992" s="25" t="s">
        <v>8</v>
      </c>
      <c r="D992" s="12">
        <v>10</v>
      </c>
      <c r="E992" s="14"/>
      <c r="F992" s="7" t="str">
        <f t="shared" si="159"/>
        <v>X</v>
      </c>
      <c r="G992" s="7">
        <f t="shared" si="160"/>
        <v>10</v>
      </c>
      <c r="H992" s="16">
        <f t="shared" si="161"/>
        <v>10</v>
      </c>
      <c r="I992" s="11" t="str">
        <f t="shared" si="162"/>
        <v>X</v>
      </c>
      <c r="J992" s="39" t="str">
        <f t="shared" si="163"/>
        <v>X</v>
      </c>
      <c r="K992" s="39" t="str">
        <f t="shared" si="156"/>
        <v>X</v>
      </c>
      <c r="L992" s="39" t="str">
        <f t="shared" si="157"/>
        <v>X</v>
      </c>
      <c r="M992" s="39" t="str">
        <f t="shared" si="164"/>
        <v>X</v>
      </c>
      <c r="N992" s="42">
        <v>1</v>
      </c>
      <c r="O992" s="8">
        <v>0</v>
      </c>
      <c r="P992" s="9">
        <v>0</v>
      </c>
      <c r="Q992" s="9">
        <v>0</v>
      </c>
      <c r="R992" s="8">
        <v>0</v>
      </c>
      <c r="S992" s="9">
        <v>0</v>
      </c>
      <c r="T992" s="9">
        <v>0</v>
      </c>
      <c r="U992" s="8">
        <v>0</v>
      </c>
      <c r="V992" s="9">
        <v>0</v>
      </c>
      <c r="W992" s="9">
        <v>0</v>
      </c>
      <c r="X992" s="9">
        <v>0</v>
      </c>
      <c r="Y992" s="8">
        <v>0</v>
      </c>
      <c r="Z992" s="9">
        <v>0</v>
      </c>
      <c r="AA992" s="8"/>
      <c r="AC992" s="8"/>
      <c r="AJ992" s="9">
        <f t="shared" si="165"/>
        <v>-1</v>
      </c>
      <c r="AK992" s="7">
        <v>6.2</v>
      </c>
      <c r="AO992" s="8"/>
      <c r="AQ992" s="31"/>
      <c r="AT992" s="31"/>
      <c r="AU992" s="21">
        <v>1977</v>
      </c>
      <c r="AV992" s="23">
        <f t="shared" si="158"/>
        <v>3.2960066693136723</v>
      </c>
      <c r="BB992" s="18"/>
      <c r="BD992" s="54"/>
      <c r="BF992" s="18"/>
      <c r="BH992" s="18"/>
      <c r="BJ992" s="18"/>
      <c r="BK992" s="18" t="s">
        <v>107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 s="18">
        <v>0</v>
      </c>
      <c r="BS992">
        <v>1</v>
      </c>
      <c r="BT992">
        <v>0</v>
      </c>
      <c r="BU992" s="18">
        <v>0</v>
      </c>
      <c r="BV992" t="s">
        <v>397</v>
      </c>
      <c r="BW992" t="s">
        <v>397</v>
      </c>
      <c r="CB992" s="18"/>
      <c r="CD992" s="18"/>
      <c r="CE992" s="18"/>
      <c r="CH992" s="18"/>
      <c r="CJ992" s="18"/>
      <c r="CU992" s="18"/>
      <c r="CV992" t="s">
        <v>397</v>
      </c>
      <c r="CW992" t="s">
        <v>397</v>
      </c>
      <c r="CX992" t="s">
        <v>397</v>
      </c>
      <c r="CY992" s="25" t="s">
        <v>397</v>
      </c>
    </row>
    <row r="993" spans="1:103" x14ac:dyDescent="0.25">
      <c r="A993">
        <v>995</v>
      </c>
      <c r="B993">
        <v>127</v>
      </c>
      <c r="C993" s="25" t="s">
        <v>8</v>
      </c>
      <c r="D993" s="12">
        <v>8.9</v>
      </c>
      <c r="E993" s="14"/>
      <c r="F993" s="7" t="str">
        <f t="shared" si="159"/>
        <v>X</v>
      </c>
      <c r="G993" s="7">
        <f t="shared" si="160"/>
        <v>8.9</v>
      </c>
      <c r="H993" s="16">
        <f t="shared" si="161"/>
        <v>8.9</v>
      </c>
      <c r="I993" s="11" t="str">
        <f t="shared" si="162"/>
        <v>X</v>
      </c>
      <c r="J993" s="39" t="str">
        <f t="shared" si="163"/>
        <v>X</v>
      </c>
      <c r="K993" s="39" t="str">
        <f t="shared" si="156"/>
        <v>X</v>
      </c>
      <c r="L993" s="39" t="str">
        <f t="shared" si="157"/>
        <v>X</v>
      </c>
      <c r="M993" s="39" t="str">
        <f t="shared" si="164"/>
        <v>X</v>
      </c>
      <c r="N993" s="42">
        <v>1</v>
      </c>
      <c r="O993" s="8">
        <v>0</v>
      </c>
      <c r="P993" s="9">
        <v>0</v>
      </c>
      <c r="Q993" s="9">
        <v>0</v>
      </c>
      <c r="R993" s="8">
        <v>0</v>
      </c>
      <c r="S993" s="9">
        <v>0</v>
      </c>
      <c r="T993" s="9">
        <v>0</v>
      </c>
      <c r="U993" s="8">
        <v>0</v>
      </c>
      <c r="V993" s="9">
        <v>0</v>
      </c>
      <c r="W993" s="9">
        <v>0</v>
      </c>
      <c r="X993" s="9">
        <v>0</v>
      </c>
      <c r="Y993" s="8">
        <v>0</v>
      </c>
      <c r="Z993" s="9">
        <v>0</v>
      </c>
      <c r="AA993" s="8"/>
      <c r="AC993" s="8"/>
      <c r="AJ993" s="9">
        <f t="shared" si="165"/>
        <v>-1</v>
      </c>
      <c r="AK993" s="7">
        <v>8.4</v>
      </c>
      <c r="AO993" s="8"/>
      <c r="AQ993" s="31"/>
      <c r="AT993" s="31"/>
      <c r="AU993" s="21">
        <v>1994</v>
      </c>
      <c r="AV993" s="23">
        <f t="shared" si="158"/>
        <v>3.2997251539756367</v>
      </c>
      <c r="BB993" s="18"/>
      <c r="BD993" s="54"/>
      <c r="BF993" s="18"/>
      <c r="BH993" s="18"/>
      <c r="BJ993" s="18"/>
      <c r="BK993" s="18" t="s">
        <v>107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 s="18">
        <v>0</v>
      </c>
      <c r="BS993">
        <v>1</v>
      </c>
      <c r="BT993">
        <v>0</v>
      </c>
      <c r="BU993" s="18">
        <v>0</v>
      </c>
      <c r="BV993" t="s">
        <v>397</v>
      </c>
      <c r="BW993" t="s">
        <v>397</v>
      </c>
      <c r="CB993" s="18"/>
      <c r="CD993" s="18"/>
      <c r="CE993" s="18"/>
      <c r="CH993" s="18"/>
      <c r="CJ993" s="18"/>
      <c r="CU993" s="18"/>
      <c r="CV993" t="s">
        <v>397</v>
      </c>
      <c r="CW993" t="s">
        <v>397</v>
      </c>
      <c r="CX993" t="s">
        <v>397</v>
      </c>
      <c r="CY993" s="25" t="s">
        <v>397</v>
      </c>
    </row>
    <row r="994" spans="1:103" x14ac:dyDescent="0.25">
      <c r="A994">
        <v>996</v>
      </c>
      <c r="B994">
        <v>127</v>
      </c>
      <c r="C994" s="25" t="s">
        <v>8</v>
      </c>
      <c r="D994" s="12">
        <v>14.8</v>
      </c>
      <c r="E994" s="14"/>
      <c r="F994" s="7" t="str">
        <f t="shared" si="159"/>
        <v>X</v>
      </c>
      <c r="G994" s="7">
        <f t="shared" si="160"/>
        <v>14.8</v>
      </c>
      <c r="H994" s="16">
        <f t="shared" si="161"/>
        <v>14.8</v>
      </c>
      <c r="I994" s="11" t="str">
        <f t="shared" si="162"/>
        <v>X</v>
      </c>
      <c r="J994" s="39" t="str">
        <f t="shared" si="163"/>
        <v>X</v>
      </c>
      <c r="K994" s="39" t="str">
        <f t="shared" si="156"/>
        <v>X</v>
      </c>
      <c r="L994" s="39" t="str">
        <f t="shared" si="157"/>
        <v>X</v>
      </c>
      <c r="M994" s="39" t="str">
        <f t="shared" si="164"/>
        <v>X</v>
      </c>
      <c r="N994" s="42">
        <v>0</v>
      </c>
      <c r="O994" s="8">
        <v>0</v>
      </c>
      <c r="P994" s="9">
        <v>0</v>
      </c>
      <c r="Q994" s="9">
        <v>0</v>
      </c>
      <c r="R994" s="8">
        <v>0</v>
      </c>
      <c r="S994" s="9">
        <v>1</v>
      </c>
      <c r="T994" s="9">
        <v>0</v>
      </c>
      <c r="U994" s="8">
        <v>0</v>
      </c>
      <c r="V994" s="9">
        <v>0</v>
      </c>
      <c r="W994" s="9">
        <v>0</v>
      </c>
      <c r="X994" s="9">
        <v>0</v>
      </c>
      <c r="Y994" s="8">
        <v>0</v>
      </c>
      <c r="Z994" s="9">
        <v>0</v>
      </c>
      <c r="AA994" s="8"/>
      <c r="AC994" s="8"/>
      <c r="AJ994" s="9">
        <f t="shared" si="165"/>
        <v>-1</v>
      </c>
      <c r="AK994" s="7">
        <v>6.2</v>
      </c>
      <c r="AO994" s="8"/>
      <c r="AQ994" s="31"/>
      <c r="AT994" s="31"/>
      <c r="AU994" s="21">
        <v>1977</v>
      </c>
      <c r="AV994" s="23">
        <f t="shared" si="158"/>
        <v>3.2960066693136723</v>
      </c>
      <c r="BB994" s="18"/>
      <c r="BD994" s="54"/>
      <c r="BF994" s="18"/>
      <c r="BH994" s="18"/>
      <c r="BJ994" s="18"/>
      <c r="BK994" s="18" t="s">
        <v>107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 s="18">
        <v>0</v>
      </c>
      <c r="BS994">
        <v>1</v>
      </c>
      <c r="BT994">
        <v>0</v>
      </c>
      <c r="BU994" s="18">
        <v>0</v>
      </c>
      <c r="BV994" t="s">
        <v>397</v>
      </c>
      <c r="BW994" t="s">
        <v>397</v>
      </c>
      <c r="CB994" s="18"/>
      <c r="CD994" s="18"/>
      <c r="CE994" s="18"/>
      <c r="CH994" s="18"/>
      <c r="CJ994" s="18"/>
      <c r="CU994" s="18"/>
      <c r="CV994" t="s">
        <v>397</v>
      </c>
      <c r="CW994" t="s">
        <v>397</v>
      </c>
      <c r="CX994" t="s">
        <v>397</v>
      </c>
      <c r="CY994" s="25" t="s">
        <v>397</v>
      </c>
    </row>
    <row r="995" spans="1:103" x14ac:dyDescent="0.25">
      <c r="A995">
        <v>997</v>
      </c>
      <c r="B995">
        <v>127</v>
      </c>
      <c r="C995" s="25" t="s">
        <v>8</v>
      </c>
      <c r="D995" s="12">
        <v>20</v>
      </c>
      <c r="E995" s="14"/>
      <c r="F995" s="7" t="str">
        <f t="shared" si="159"/>
        <v>X</v>
      </c>
      <c r="G995" s="7">
        <f t="shared" si="160"/>
        <v>20</v>
      </c>
      <c r="H995" s="16">
        <f t="shared" si="161"/>
        <v>20</v>
      </c>
      <c r="I995" s="11" t="str">
        <f t="shared" si="162"/>
        <v>X</v>
      </c>
      <c r="J995" s="39" t="str">
        <f t="shared" si="163"/>
        <v>X</v>
      </c>
      <c r="K995" s="39" t="str">
        <f t="shared" si="156"/>
        <v>X</v>
      </c>
      <c r="L995" s="39" t="str">
        <f t="shared" si="157"/>
        <v>X</v>
      </c>
      <c r="M995" s="39" t="str">
        <f t="shared" si="164"/>
        <v>X</v>
      </c>
      <c r="N995" s="42">
        <v>0</v>
      </c>
      <c r="O995" s="8">
        <v>0</v>
      </c>
      <c r="P995" s="9">
        <v>0</v>
      </c>
      <c r="Q995" s="9">
        <v>0</v>
      </c>
      <c r="R995" s="8">
        <v>0</v>
      </c>
      <c r="S995" s="9">
        <v>0</v>
      </c>
      <c r="T995" s="9">
        <v>1</v>
      </c>
      <c r="U995" s="8">
        <v>0</v>
      </c>
      <c r="V995" s="9">
        <v>0</v>
      </c>
      <c r="W995" s="9">
        <v>0</v>
      </c>
      <c r="X995" s="9">
        <v>0</v>
      </c>
      <c r="Y995" s="8">
        <v>0</v>
      </c>
      <c r="Z995" s="9">
        <v>0</v>
      </c>
      <c r="AA995" s="8"/>
      <c r="AC995" s="8"/>
      <c r="AJ995" s="9">
        <f t="shared" si="165"/>
        <v>-1</v>
      </c>
      <c r="AK995" s="7">
        <v>6.2</v>
      </c>
      <c r="AO995" s="8"/>
      <c r="AQ995" s="31"/>
      <c r="AT995" s="31"/>
      <c r="AU995" s="21">
        <v>1977</v>
      </c>
      <c r="AV995" s="23">
        <f t="shared" si="158"/>
        <v>3.2960066693136723</v>
      </c>
      <c r="BB995" s="18"/>
      <c r="BD995" s="54"/>
      <c r="BF995" s="18"/>
      <c r="BH995" s="18"/>
      <c r="BJ995" s="18"/>
      <c r="BK995" s="18" t="s">
        <v>107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0</v>
      </c>
      <c r="BR995" s="18">
        <v>0</v>
      </c>
      <c r="BS995">
        <v>1</v>
      </c>
      <c r="BT995">
        <v>0</v>
      </c>
      <c r="BU995" s="18">
        <v>0</v>
      </c>
      <c r="BV995" t="s">
        <v>397</v>
      </c>
      <c r="BW995" t="s">
        <v>397</v>
      </c>
      <c r="CB995" s="18"/>
      <c r="CD995" s="18"/>
      <c r="CE995" s="18"/>
      <c r="CH995" s="18"/>
      <c r="CJ995" s="18"/>
      <c r="CU995" s="18"/>
      <c r="CV995" t="s">
        <v>397</v>
      </c>
      <c r="CW995" t="s">
        <v>397</v>
      </c>
      <c r="CX995" t="s">
        <v>397</v>
      </c>
      <c r="CY995" s="25" t="s">
        <v>397</v>
      </c>
    </row>
    <row r="996" spans="1:103" x14ac:dyDescent="0.25">
      <c r="A996">
        <v>998</v>
      </c>
      <c r="B996">
        <v>127</v>
      </c>
      <c r="C996" s="25" t="s">
        <v>8</v>
      </c>
      <c r="D996" s="12">
        <v>4.9000000000000004</v>
      </c>
      <c r="E996" s="14"/>
      <c r="F996" s="7" t="str">
        <f t="shared" si="159"/>
        <v>X</v>
      </c>
      <c r="G996" s="7">
        <f t="shared" si="160"/>
        <v>4.9000000000000004</v>
      </c>
      <c r="H996" s="16">
        <f t="shared" si="161"/>
        <v>4.9000000000000004</v>
      </c>
      <c r="I996" s="11" t="str">
        <f t="shared" si="162"/>
        <v>X</v>
      </c>
      <c r="J996" s="39" t="str">
        <f t="shared" si="163"/>
        <v>X</v>
      </c>
      <c r="K996" s="39" t="str">
        <f t="shared" ref="K996:K1059" si="166">IFERROR(1/J996, "X")</f>
        <v>X</v>
      </c>
      <c r="L996" s="39" t="str">
        <f t="shared" ref="L996:L1059" si="167">IFERROR(I996-J996, "X")</f>
        <v>X</v>
      </c>
      <c r="M996" s="39" t="str">
        <f t="shared" si="164"/>
        <v>X</v>
      </c>
      <c r="N996" s="42">
        <v>1</v>
      </c>
      <c r="O996" s="8">
        <v>0</v>
      </c>
      <c r="P996" s="9">
        <v>0</v>
      </c>
      <c r="Q996" s="9">
        <v>0</v>
      </c>
      <c r="R996" s="8">
        <v>0</v>
      </c>
      <c r="S996" s="9">
        <v>0</v>
      </c>
      <c r="T996" s="9">
        <v>0</v>
      </c>
      <c r="U996" s="8">
        <v>0</v>
      </c>
      <c r="V996" s="9">
        <v>0</v>
      </c>
      <c r="W996" s="9">
        <v>0</v>
      </c>
      <c r="X996" s="9">
        <v>0</v>
      </c>
      <c r="Y996" s="8">
        <v>0</v>
      </c>
      <c r="Z996" s="9">
        <v>0</v>
      </c>
      <c r="AA996" s="8"/>
      <c r="AC996" s="8"/>
      <c r="AJ996" s="9">
        <f t="shared" si="165"/>
        <v>-1</v>
      </c>
      <c r="AK996" s="7">
        <v>10.1</v>
      </c>
      <c r="AO996" s="8"/>
      <c r="AQ996" s="31"/>
      <c r="AT996" s="31"/>
      <c r="AU996" s="21">
        <v>1987</v>
      </c>
      <c r="AV996" s="23">
        <f t="shared" ref="AV996:AV1059" si="168">LOG(AU996)</f>
        <v>3.2981978671098151</v>
      </c>
      <c r="BB996" s="18"/>
      <c r="BD996" s="54"/>
      <c r="BF996" s="18"/>
      <c r="BH996" s="18"/>
      <c r="BJ996" s="18"/>
      <c r="BK996" s="18" t="s">
        <v>113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 s="18">
        <v>0</v>
      </c>
      <c r="BS996">
        <v>1</v>
      </c>
      <c r="BT996">
        <v>0</v>
      </c>
      <c r="BU996" s="18">
        <v>0</v>
      </c>
      <c r="BV996" t="s">
        <v>397</v>
      </c>
      <c r="BW996" t="s">
        <v>397</v>
      </c>
      <c r="CB996" s="18"/>
      <c r="CD996" s="18"/>
      <c r="CE996" s="18"/>
      <c r="CH996" s="18"/>
      <c r="CJ996" s="18"/>
      <c r="CU996" s="18"/>
      <c r="CV996" t="s">
        <v>397</v>
      </c>
      <c r="CW996" t="s">
        <v>397</v>
      </c>
      <c r="CX996" t="s">
        <v>397</v>
      </c>
      <c r="CY996" s="25" t="s">
        <v>397</v>
      </c>
    </row>
    <row r="997" spans="1:103" x14ac:dyDescent="0.25">
      <c r="A997">
        <v>999</v>
      </c>
      <c r="B997">
        <v>127</v>
      </c>
      <c r="C997" s="25" t="s">
        <v>8</v>
      </c>
      <c r="D997" s="12">
        <v>6.5</v>
      </c>
      <c r="E997" s="14"/>
      <c r="F997" s="7" t="str">
        <f t="shared" si="159"/>
        <v>X</v>
      </c>
      <c r="G997" s="7">
        <f t="shared" si="160"/>
        <v>6.5</v>
      </c>
      <c r="H997" s="16">
        <f t="shared" si="161"/>
        <v>6.5</v>
      </c>
      <c r="I997" s="11" t="str">
        <f t="shared" si="162"/>
        <v>X</v>
      </c>
      <c r="J997" s="39" t="str">
        <f t="shared" si="163"/>
        <v>X</v>
      </c>
      <c r="K997" s="39" t="str">
        <f t="shared" si="166"/>
        <v>X</v>
      </c>
      <c r="L997" s="39" t="str">
        <f t="shared" si="167"/>
        <v>X</v>
      </c>
      <c r="M997" s="39" t="str">
        <f t="shared" si="164"/>
        <v>X</v>
      </c>
      <c r="N997" s="42">
        <v>0</v>
      </c>
      <c r="O997" s="8">
        <v>0</v>
      </c>
      <c r="P997" s="9">
        <v>0</v>
      </c>
      <c r="Q997" s="9">
        <v>0</v>
      </c>
      <c r="R997" s="8">
        <v>0</v>
      </c>
      <c r="S997" s="9">
        <v>1</v>
      </c>
      <c r="T997" s="9">
        <v>0</v>
      </c>
      <c r="U997" s="8">
        <v>0</v>
      </c>
      <c r="V997" s="9">
        <v>0</v>
      </c>
      <c r="W997" s="9">
        <v>0</v>
      </c>
      <c r="X997" s="9">
        <v>0</v>
      </c>
      <c r="Y997" s="8">
        <v>0</v>
      </c>
      <c r="Z997" s="9">
        <v>0</v>
      </c>
      <c r="AA997" s="8"/>
      <c r="AC997" s="8"/>
      <c r="AJ997" s="9">
        <f t="shared" si="165"/>
        <v>-1</v>
      </c>
      <c r="AK997" s="7">
        <v>7</v>
      </c>
      <c r="AO997" s="8"/>
      <c r="AQ997" s="31"/>
      <c r="AT997" s="31"/>
      <c r="AU997" s="21">
        <v>1978</v>
      </c>
      <c r="AV997" s="23">
        <f t="shared" si="168"/>
        <v>3.2962262872611605</v>
      </c>
      <c r="BB997" s="18"/>
      <c r="BD997" s="54"/>
      <c r="BF997" s="18"/>
      <c r="BH997" s="18"/>
      <c r="BJ997" s="18"/>
      <c r="BK997" s="18" t="s">
        <v>113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 s="18">
        <v>0</v>
      </c>
      <c r="BS997">
        <v>1</v>
      </c>
      <c r="BT997">
        <v>0</v>
      </c>
      <c r="BU997" s="18">
        <v>0</v>
      </c>
      <c r="BV997" t="s">
        <v>397</v>
      </c>
      <c r="BW997" t="s">
        <v>397</v>
      </c>
      <c r="CB997" s="18"/>
      <c r="CD997" s="18"/>
      <c r="CE997" s="18"/>
      <c r="CH997" s="18"/>
      <c r="CJ997" s="18"/>
      <c r="CU997" s="18"/>
      <c r="CV997" t="s">
        <v>397</v>
      </c>
      <c r="CW997" t="s">
        <v>397</v>
      </c>
      <c r="CX997" t="s">
        <v>397</v>
      </c>
      <c r="CY997" s="25" t="s">
        <v>397</v>
      </c>
    </row>
    <row r="998" spans="1:103" x14ac:dyDescent="0.25">
      <c r="A998">
        <v>1000</v>
      </c>
      <c r="B998">
        <v>127</v>
      </c>
      <c r="C998" s="25" t="s">
        <v>8</v>
      </c>
      <c r="D998" s="12">
        <v>10.5</v>
      </c>
      <c r="E998" s="14"/>
      <c r="F998" s="7" t="str">
        <f t="shared" si="159"/>
        <v>X</v>
      </c>
      <c r="G998" s="7">
        <f t="shared" si="160"/>
        <v>10.5</v>
      </c>
      <c r="H998" s="16">
        <f t="shared" si="161"/>
        <v>10.5</v>
      </c>
      <c r="I998" s="11" t="str">
        <f t="shared" si="162"/>
        <v>X</v>
      </c>
      <c r="J998" s="39" t="str">
        <f t="shared" si="163"/>
        <v>X</v>
      </c>
      <c r="K998" s="39" t="str">
        <f t="shared" si="166"/>
        <v>X</v>
      </c>
      <c r="L998" s="39" t="str">
        <f t="shared" si="167"/>
        <v>X</v>
      </c>
      <c r="M998" s="39" t="str">
        <f t="shared" si="164"/>
        <v>X</v>
      </c>
      <c r="N998" s="42">
        <v>0</v>
      </c>
      <c r="O998" s="8">
        <v>0</v>
      </c>
      <c r="P998" s="9">
        <v>0</v>
      </c>
      <c r="Q998" s="9">
        <v>0</v>
      </c>
      <c r="R998" s="8">
        <v>0</v>
      </c>
      <c r="S998" s="9">
        <v>0</v>
      </c>
      <c r="T998" s="9">
        <v>1</v>
      </c>
      <c r="U998" s="8">
        <v>0</v>
      </c>
      <c r="V998" s="9">
        <v>0</v>
      </c>
      <c r="W998" s="9">
        <v>0</v>
      </c>
      <c r="X998" s="9">
        <v>0</v>
      </c>
      <c r="Y998" s="8">
        <v>0</v>
      </c>
      <c r="Z998" s="9">
        <v>0</v>
      </c>
      <c r="AA998" s="8"/>
      <c r="AC998" s="8"/>
      <c r="AJ998" s="9">
        <f t="shared" si="165"/>
        <v>-1</v>
      </c>
      <c r="AK998" s="7">
        <v>7</v>
      </c>
      <c r="AO998" s="8"/>
      <c r="AQ998" s="31"/>
      <c r="AT998" s="31"/>
      <c r="AU998" s="21">
        <v>1978</v>
      </c>
      <c r="AV998" s="23">
        <f t="shared" si="168"/>
        <v>3.2962262872611605</v>
      </c>
      <c r="BB998" s="18"/>
      <c r="BD998" s="54"/>
      <c r="BF998" s="18"/>
      <c r="BH998" s="18"/>
      <c r="BJ998" s="18"/>
      <c r="BK998" s="18" t="s">
        <v>113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 s="18">
        <v>0</v>
      </c>
      <c r="BS998">
        <v>1</v>
      </c>
      <c r="BT998">
        <v>0</v>
      </c>
      <c r="BU998" s="18">
        <v>0</v>
      </c>
      <c r="BV998" t="s">
        <v>397</v>
      </c>
      <c r="BW998" t="s">
        <v>397</v>
      </c>
      <c r="CB998" s="18"/>
      <c r="CD998" s="18"/>
      <c r="CE998" s="18"/>
      <c r="CH998" s="18"/>
      <c r="CJ998" s="18"/>
      <c r="CU998" s="18"/>
      <c r="CV998" t="s">
        <v>397</v>
      </c>
      <c r="CW998" t="s">
        <v>397</v>
      </c>
      <c r="CX998" t="s">
        <v>397</v>
      </c>
      <c r="CY998" s="25" t="s">
        <v>397</v>
      </c>
    </row>
    <row r="999" spans="1:103" x14ac:dyDescent="0.25">
      <c r="A999">
        <v>1001</v>
      </c>
      <c r="B999">
        <v>127</v>
      </c>
      <c r="C999" s="25" t="s">
        <v>8</v>
      </c>
      <c r="D999" s="12">
        <v>13.1</v>
      </c>
      <c r="E999" s="14"/>
      <c r="F999" s="7" t="str">
        <f t="shared" si="159"/>
        <v>X</v>
      </c>
      <c r="G999" s="7">
        <f t="shared" si="160"/>
        <v>13.1</v>
      </c>
      <c r="H999" s="16">
        <f t="shared" si="161"/>
        <v>13.1</v>
      </c>
      <c r="I999" s="11" t="str">
        <f t="shared" si="162"/>
        <v>X</v>
      </c>
      <c r="J999" s="39" t="str">
        <f t="shared" si="163"/>
        <v>X</v>
      </c>
      <c r="K999" s="39" t="str">
        <f t="shared" si="166"/>
        <v>X</v>
      </c>
      <c r="L999" s="39" t="str">
        <f t="shared" si="167"/>
        <v>X</v>
      </c>
      <c r="M999" s="39" t="str">
        <f t="shared" si="164"/>
        <v>X</v>
      </c>
      <c r="N999" s="42">
        <v>0</v>
      </c>
      <c r="O999" s="8">
        <v>0</v>
      </c>
      <c r="P999" s="9">
        <v>0</v>
      </c>
      <c r="Q999" s="9">
        <v>0</v>
      </c>
      <c r="R999" s="8">
        <v>0</v>
      </c>
      <c r="S999" s="9">
        <v>0</v>
      </c>
      <c r="T999" s="9">
        <v>0</v>
      </c>
      <c r="U999" s="8">
        <v>1</v>
      </c>
      <c r="V999" s="9">
        <v>0</v>
      </c>
      <c r="W999" s="9">
        <v>0</v>
      </c>
      <c r="X999" s="9">
        <v>0</v>
      </c>
      <c r="Y999" s="8">
        <v>0</v>
      </c>
      <c r="Z999" s="9">
        <v>0</v>
      </c>
      <c r="AA999" s="8"/>
      <c r="AC999" s="8"/>
      <c r="AJ999" s="9">
        <f t="shared" si="165"/>
        <v>-1</v>
      </c>
      <c r="AK999" s="7">
        <v>6.9</v>
      </c>
      <c r="AO999" s="8"/>
      <c r="AQ999" s="31"/>
      <c r="AT999" s="31"/>
      <c r="AU999" s="21">
        <v>1974</v>
      </c>
      <c r="AV999" s="23">
        <f t="shared" si="168"/>
        <v>3.2953471483336179</v>
      </c>
      <c r="BB999" s="18"/>
      <c r="BD999" s="54"/>
      <c r="BF999" s="18"/>
      <c r="BH999" s="18"/>
      <c r="BJ999" s="18"/>
      <c r="BK999" s="18" t="s">
        <v>113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 s="18">
        <v>0</v>
      </c>
      <c r="BS999">
        <v>1</v>
      </c>
      <c r="BT999">
        <v>0</v>
      </c>
      <c r="BU999" s="18">
        <v>0</v>
      </c>
      <c r="BV999" t="s">
        <v>397</v>
      </c>
      <c r="BW999" t="s">
        <v>397</v>
      </c>
      <c r="CB999" s="18"/>
      <c r="CD999" s="18"/>
      <c r="CE999" s="18"/>
      <c r="CH999" s="18"/>
      <c r="CJ999" s="18"/>
      <c r="CU999" s="18"/>
      <c r="CV999" t="s">
        <v>397</v>
      </c>
      <c r="CW999" t="s">
        <v>397</v>
      </c>
      <c r="CX999" t="s">
        <v>397</v>
      </c>
      <c r="CY999" s="25" t="s">
        <v>397</v>
      </c>
    </row>
    <row r="1000" spans="1:103" x14ac:dyDescent="0.25">
      <c r="A1000">
        <v>1002</v>
      </c>
      <c r="B1000">
        <v>127</v>
      </c>
      <c r="C1000" s="25" t="s">
        <v>8</v>
      </c>
      <c r="D1000" s="12">
        <v>13.6</v>
      </c>
      <c r="E1000" s="14"/>
      <c r="F1000" s="7" t="str">
        <f t="shared" si="159"/>
        <v>X</v>
      </c>
      <c r="G1000" s="7">
        <f t="shared" si="160"/>
        <v>13.6</v>
      </c>
      <c r="H1000" s="16">
        <f t="shared" si="161"/>
        <v>13.6</v>
      </c>
      <c r="I1000" s="11" t="str">
        <f t="shared" si="162"/>
        <v>X</v>
      </c>
      <c r="J1000" s="39" t="str">
        <f t="shared" si="163"/>
        <v>X</v>
      </c>
      <c r="K1000" s="39" t="str">
        <f t="shared" si="166"/>
        <v>X</v>
      </c>
      <c r="L1000" s="39" t="str">
        <f t="shared" si="167"/>
        <v>X</v>
      </c>
      <c r="M1000" s="39" t="str">
        <f t="shared" si="164"/>
        <v>X</v>
      </c>
      <c r="N1000" s="42">
        <v>0</v>
      </c>
      <c r="O1000" s="8">
        <v>0</v>
      </c>
      <c r="P1000" s="9">
        <v>0</v>
      </c>
      <c r="Q1000" s="9">
        <v>0</v>
      </c>
      <c r="R1000" s="8">
        <v>0</v>
      </c>
      <c r="S1000" s="9">
        <v>0</v>
      </c>
      <c r="T1000" s="9">
        <v>0</v>
      </c>
      <c r="U1000" s="8">
        <v>1</v>
      </c>
      <c r="V1000" s="9">
        <v>0</v>
      </c>
      <c r="W1000" s="9">
        <v>0</v>
      </c>
      <c r="X1000" s="9">
        <v>0</v>
      </c>
      <c r="Y1000" s="8">
        <v>0</v>
      </c>
      <c r="Z1000" s="9">
        <v>0</v>
      </c>
      <c r="AA1000" s="8"/>
      <c r="AC1000" s="8"/>
      <c r="AJ1000" s="9">
        <f t="shared" si="165"/>
        <v>-1</v>
      </c>
      <c r="AK1000" s="7">
        <v>7</v>
      </c>
      <c r="AO1000" s="8"/>
      <c r="AQ1000" s="31"/>
      <c r="AT1000" s="31"/>
      <c r="AU1000" s="21">
        <v>1978</v>
      </c>
      <c r="AV1000" s="23">
        <f t="shared" si="168"/>
        <v>3.2962262872611605</v>
      </c>
      <c r="BB1000" s="18"/>
      <c r="BD1000" s="54"/>
      <c r="BF1000" s="18"/>
      <c r="BH1000" s="18"/>
      <c r="BJ1000" s="18"/>
      <c r="BK1000" s="18" t="s">
        <v>113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 s="18">
        <v>0</v>
      </c>
      <c r="BS1000">
        <v>1</v>
      </c>
      <c r="BT1000">
        <v>0</v>
      </c>
      <c r="BU1000" s="18">
        <v>0</v>
      </c>
      <c r="BV1000" t="s">
        <v>397</v>
      </c>
      <c r="BW1000" t="s">
        <v>397</v>
      </c>
      <c r="CB1000" s="18"/>
      <c r="CD1000" s="18"/>
      <c r="CE1000" s="18"/>
      <c r="CH1000" s="18"/>
      <c r="CJ1000" s="18"/>
      <c r="CU1000" s="18"/>
      <c r="CV1000" t="s">
        <v>397</v>
      </c>
      <c r="CW1000" t="s">
        <v>397</v>
      </c>
      <c r="CX1000" t="s">
        <v>397</v>
      </c>
      <c r="CY1000" s="25" t="s">
        <v>397</v>
      </c>
    </row>
    <row r="1001" spans="1:103" x14ac:dyDescent="0.25">
      <c r="A1001">
        <v>1003</v>
      </c>
      <c r="B1001">
        <v>127</v>
      </c>
      <c r="C1001" s="25" t="s">
        <v>8</v>
      </c>
      <c r="D1001" s="12">
        <v>11.2</v>
      </c>
      <c r="E1001" s="14"/>
      <c r="F1001" s="7" t="str">
        <f t="shared" si="159"/>
        <v>X</v>
      </c>
      <c r="G1001" s="7">
        <f t="shared" si="160"/>
        <v>11.2</v>
      </c>
      <c r="H1001" s="16">
        <f t="shared" si="161"/>
        <v>11.2</v>
      </c>
      <c r="I1001" s="11" t="str">
        <f t="shared" si="162"/>
        <v>X</v>
      </c>
      <c r="J1001" s="39" t="str">
        <f t="shared" si="163"/>
        <v>X</v>
      </c>
      <c r="K1001" s="39" t="str">
        <f t="shared" si="166"/>
        <v>X</v>
      </c>
      <c r="L1001" s="39" t="str">
        <f t="shared" si="167"/>
        <v>X</v>
      </c>
      <c r="M1001" s="39" t="str">
        <f t="shared" si="164"/>
        <v>X</v>
      </c>
      <c r="N1001" s="42">
        <v>0</v>
      </c>
      <c r="O1001" s="8">
        <v>0</v>
      </c>
      <c r="P1001" s="9">
        <v>0</v>
      </c>
      <c r="Q1001" s="9">
        <v>0</v>
      </c>
      <c r="R1001" s="8">
        <v>0</v>
      </c>
      <c r="S1001" s="9">
        <v>0</v>
      </c>
      <c r="T1001" s="9">
        <v>0</v>
      </c>
      <c r="U1001" s="8">
        <v>0</v>
      </c>
      <c r="V1001" s="9">
        <v>1</v>
      </c>
      <c r="W1001" s="9">
        <v>0</v>
      </c>
      <c r="X1001" s="9">
        <v>0</v>
      </c>
      <c r="Y1001" s="8">
        <v>0</v>
      </c>
      <c r="Z1001" s="9">
        <v>0</v>
      </c>
      <c r="AA1001" s="8"/>
      <c r="AC1001" s="8"/>
      <c r="AJ1001" s="9">
        <f t="shared" si="165"/>
        <v>-1</v>
      </c>
      <c r="AK1001" s="7">
        <v>6.9</v>
      </c>
      <c r="AO1001" s="8"/>
      <c r="AQ1001" s="31"/>
      <c r="AT1001" s="31"/>
      <c r="AU1001" s="21">
        <v>1974</v>
      </c>
      <c r="AV1001" s="23">
        <f t="shared" si="168"/>
        <v>3.2953471483336179</v>
      </c>
      <c r="BB1001" s="18"/>
      <c r="BD1001" s="54"/>
      <c r="BF1001" s="18"/>
      <c r="BH1001" s="18"/>
      <c r="BJ1001" s="18"/>
      <c r="BK1001" s="18" t="s">
        <v>113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 s="18">
        <v>0</v>
      </c>
      <c r="BS1001">
        <v>1</v>
      </c>
      <c r="BT1001">
        <v>0</v>
      </c>
      <c r="BU1001" s="18">
        <v>0</v>
      </c>
      <c r="BV1001" t="s">
        <v>397</v>
      </c>
      <c r="BW1001" t="s">
        <v>397</v>
      </c>
      <c r="CB1001" s="18"/>
      <c r="CD1001" s="18"/>
      <c r="CE1001" s="18"/>
      <c r="CH1001" s="18"/>
      <c r="CJ1001" s="18"/>
      <c r="CU1001" s="18"/>
      <c r="CV1001" t="s">
        <v>397</v>
      </c>
      <c r="CW1001" t="s">
        <v>397</v>
      </c>
      <c r="CX1001" t="s">
        <v>397</v>
      </c>
      <c r="CY1001" s="25" t="s">
        <v>397</v>
      </c>
    </row>
    <row r="1002" spans="1:103" x14ac:dyDescent="0.25">
      <c r="A1002">
        <v>1004</v>
      </c>
      <c r="B1002">
        <v>127</v>
      </c>
      <c r="C1002" s="25" t="s">
        <v>8</v>
      </c>
      <c r="D1002" s="12">
        <v>11.7</v>
      </c>
      <c r="E1002" s="14"/>
      <c r="F1002" s="7" t="str">
        <f t="shared" si="159"/>
        <v>X</v>
      </c>
      <c r="G1002" s="7">
        <f t="shared" si="160"/>
        <v>11.7</v>
      </c>
      <c r="H1002" s="16">
        <f t="shared" si="161"/>
        <v>11.7</v>
      </c>
      <c r="I1002" s="11" t="str">
        <f t="shared" si="162"/>
        <v>X</v>
      </c>
      <c r="J1002" s="39" t="str">
        <f t="shared" si="163"/>
        <v>X</v>
      </c>
      <c r="K1002" s="39" t="str">
        <f t="shared" si="166"/>
        <v>X</v>
      </c>
      <c r="L1002" s="39" t="str">
        <f t="shared" si="167"/>
        <v>X</v>
      </c>
      <c r="M1002" s="39" t="str">
        <f t="shared" si="164"/>
        <v>X</v>
      </c>
      <c r="N1002" s="42">
        <v>0</v>
      </c>
      <c r="O1002" s="8">
        <v>0</v>
      </c>
      <c r="P1002" s="9">
        <v>0</v>
      </c>
      <c r="Q1002" s="9">
        <v>0</v>
      </c>
      <c r="R1002" s="8">
        <v>0</v>
      </c>
      <c r="S1002" s="9">
        <v>0</v>
      </c>
      <c r="T1002" s="9">
        <v>0</v>
      </c>
      <c r="U1002" s="8">
        <v>0</v>
      </c>
      <c r="V1002" s="9">
        <v>1</v>
      </c>
      <c r="W1002" s="9">
        <v>0</v>
      </c>
      <c r="X1002" s="9">
        <v>0</v>
      </c>
      <c r="Y1002" s="8">
        <v>0</v>
      </c>
      <c r="Z1002" s="9">
        <v>0</v>
      </c>
      <c r="AA1002" s="8"/>
      <c r="AC1002" s="8"/>
      <c r="AJ1002" s="9">
        <f t="shared" si="165"/>
        <v>-1</v>
      </c>
      <c r="AK1002" s="7">
        <v>7</v>
      </c>
      <c r="AO1002" s="8"/>
      <c r="AQ1002" s="31"/>
      <c r="AT1002" s="31"/>
      <c r="AU1002" s="21">
        <v>1978</v>
      </c>
      <c r="AV1002" s="23">
        <f t="shared" si="168"/>
        <v>3.2962262872611605</v>
      </c>
      <c r="BB1002" s="18"/>
      <c r="BD1002" s="54"/>
      <c r="BF1002" s="18"/>
      <c r="BH1002" s="18"/>
      <c r="BJ1002" s="18"/>
      <c r="BK1002" s="18" t="s">
        <v>113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 s="18">
        <v>0</v>
      </c>
      <c r="BS1002">
        <v>1</v>
      </c>
      <c r="BT1002">
        <v>0</v>
      </c>
      <c r="BU1002" s="18">
        <v>0</v>
      </c>
      <c r="BV1002" t="s">
        <v>397</v>
      </c>
      <c r="BW1002" t="s">
        <v>397</v>
      </c>
      <c r="CB1002" s="18"/>
      <c r="CD1002" s="18"/>
      <c r="CE1002" s="18"/>
      <c r="CH1002" s="18"/>
      <c r="CJ1002" s="18"/>
      <c r="CU1002" s="18"/>
      <c r="CV1002" t="s">
        <v>397</v>
      </c>
      <c r="CW1002" t="s">
        <v>397</v>
      </c>
      <c r="CX1002" t="s">
        <v>397</v>
      </c>
      <c r="CY1002" s="25" t="s">
        <v>397</v>
      </c>
    </row>
    <row r="1003" spans="1:103" x14ac:dyDescent="0.25">
      <c r="A1003">
        <v>1005</v>
      </c>
      <c r="B1003">
        <v>127</v>
      </c>
      <c r="C1003" s="25" t="s">
        <v>8</v>
      </c>
      <c r="D1003" s="12">
        <v>8</v>
      </c>
      <c r="E1003" s="14"/>
      <c r="F1003" s="7" t="str">
        <f t="shared" si="159"/>
        <v>X</v>
      </c>
      <c r="G1003" s="7">
        <f t="shared" si="160"/>
        <v>8</v>
      </c>
      <c r="H1003" s="16">
        <f t="shared" si="161"/>
        <v>8</v>
      </c>
      <c r="I1003" s="11" t="str">
        <f t="shared" si="162"/>
        <v>X</v>
      </c>
      <c r="J1003" s="39" t="str">
        <f t="shared" si="163"/>
        <v>X</v>
      </c>
      <c r="K1003" s="39" t="str">
        <f t="shared" si="166"/>
        <v>X</v>
      </c>
      <c r="L1003" s="39" t="str">
        <f t="shared" si="167"/>
        <v>X</v>
      </c>
      <c r="M1003" s="39" t="str">
        <f t="shared" si="164"/>
        <v>X</v>
      </c>
      <c r="N1003" s="42">
        <v>1</v>
      </c>
      <c r="O1003" s="8">
        <v>0</v>
      </c>
      <c r="P1003" s="9">
        <v>0</v>
      </c>
      <c r="Q1003" s="9">
        <v>0</v>
      </c>
      <c r="R1003" s="8">
        <v>0</v>
      </c>
      <c r="S1003" s="9">
        <v>0</v>
      </c>
      <c r="T1003" s="9">
        <v>0</v>
      </c>
      <c r="U1003" s="8">
        <v>0</v>
      </c>
      <c r="V1003" s="9">
        <v>0</v>
      </c>
      <c r="W1003" s="9">
        <v>0</v>
      </c>
      <c r="X1003" s="9">
        <v>0</v>
      </c>
      <c r="Y1003" s="8">
        <v>0</v>
      </c>
      <c r="Z1003" s="9">
        <v>0</v>
      </c>
      <c r="AA1003" s="8"/>
      <c r="AC1003" s="8"/>
      <c r="AJ1003" s="9">
        <f t="shared" si="165"/>
        <v>-1</v>
      </c>
      <c r="AK1003" s="7">
        <v>13</v>
      </c>
      <c r="AO1003" s="8"/>
      <c r="AQ1003" s="31"/>
      <c r="AT1003" s="31"/>
      <c r="AU1003" s="21">
        <v>1975</v>
      </c>
      <c r="AV1003" s="23">
        <f t="shared" si="168"/>
        <v>3.2955670999624789</v>
      </c>
      <c r="BB1003" s="18"/>
      <c r="BD1003" s="54"/>
      <c r="BF1003" s="18"/>
      <c r="BH1003" s="18"/>
      <c r="BJ1003" s="18"/>
      <c r="BK1003" s="18" t="s">
        <v>125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 s="18">
        <v>0</v>
      </c>
      <c r="BS1003">
        <v>1</v>
      </c>
      <c r="BT1003">
        <v>0</v>
      </c>
      <c r="BU1003" s="18">
        <v>0</v>
      </c>
      <c r="BV1003" t="s">
        <v>397</v>
      </c>
      <c r="BW1003" t="s">
        <v>397</v>
      </c>
      <c r="CB1003" s="18"/>
      <c r="CD1003" s="18"/>
      <c r="CE1003" s="18"/>
      <c r="CH1003" s="18"/>
      <c r="CJ1003" s="18"/>
      <c r="CU1003" s="18"/>
      <c r="CV1003" t="s">
        <v>397</v>
      </c>
      <c r="CW1003" t="s">
        <v>397</v>
      </c>
      <c r="CX1003" t="s">
        <v>397</v>
      </c>
      <c r="CY1003" s="25" t="s">
        <v>397</v>
      </c>
    </row>
    <row r="1004" spans="1:103" x14ac:dyDescent="0.25">
      <c r="A1004">
        <v>1006</v>
      </c>
      <c r="B1004">
        <v>127</v>
      </c>
      <c r="C1004" s="25" t="s">
        <v>8</v>
      </c>
      <c r="D1004" s="12">
        <v>8.6999999999999993</v>
      </c>
      <c r="E1004" s="14"/>
      <c r="F1004" s="7" t="str">
        <f t="shared" si="159"/>
        <v>X</v>
      </c>
      <c r="G1004" s="7">
        <f t="shared" si="160"/>
        <v>8.6999999999999993</v>
      </c>
      <c r="H1004" s="16">
        <f t="shared" si="161"/>
        <v>8.6999999999999993</v>
      </c>
      <c r="I1004" s="11" t="str">
        <f t="shared" si="162"/>
        <v>X</v>
      </c>
      <c r="J1004" s="39" t="str">
        <f t="shared" si="163"/>
        <v>X</v>
      </c>
      <c r="K1004" s="39" t="str">
        <f t="shared" si="166"/>
        <v>X</v>
      </c>
      <c r="L1004" s="39" t="str">
        <f t="shared" si="167"/>
        <v>X</v>
      </c>
      <c r="M1004" s="39" t="str">
        <f t="shared" si="164"/>
        <v>X</v>
      </c>
      <c r="N1004" s="42">
        <v>0</v>
      </c>
      <c r="O1004" s="8">
        <v>0</v>
      </c>
      <c r="P1004" s="9">
        <v>0</v>
      </c>
      <c r="Q1004" s="9">
        <v>0</v>
      </c>
      <c r="R1004" s="8">
        <v>0</v>
      </c>
      <c r="S1004" s="9">
        <v>0</v>
      </c>
      <c r="T1004" s="9">
        <v>0</v>
      </c>
      <c r="U1004" s="8">
        <v>0</v>
      </c>
      <c r="V1004" s="9">
        <v>0</v>
      </c>
      <c r="W1004" s="9">
        <v>0</v>
      </c>
      <c r="X1004" s="9">
        <v>0</v>
      </c>
      <c r="Y1004" s="8">
        <v>1</v>
      </c>
      <c r="Z1004" s="9">
        <v>0</v>
      </c>
      <c r="AA1004" s="8"/>
      <c r="AC1004" s="8"/>
      <c r="AJ1004" s="9">
        <f t="shared" si="165"/>
        <v>-1</v>
      </c>
      <c r="AK1004" s="7">
        <v>13</v>
      </c>
      <c r="AO1004" s="8"/>
      <c r="AQ1004" s="31"/>
      <c r="AT1004" s="31"/>
      <c r="AU1004" s="21">
        <v>1975</v>
      </c>
      <c r="AV1004" s="23">
        <f t="shared" si="168"/>
        <v>3.2955670999624789</v>
      </c>
      <c r="BB1004" s="18"/>
      <c r="BD1004" s="54"/>
      <c r="BF1004" s="18"/>
      <c r="BH1004" s="18"/>
      <c r="BJ1004" s="18"/>
      <c r="BK1004" s="18" t="s">
        <v>125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 s="18">
        <v>0</v>
      </c>
      <c r="BS1004">
        <v>1</v>
      </c>
      <c r="BT1004">
        <v>0</v>
      </c>
      <c r="BU1004" s="18">
        <v>0</v>
      </c>
      <c r="BV1004" t="s">
        <v>397</v>
      </c>
      <c r="BW1004" t="s">
        <v>397</v>
      </c>
      <c r="CB1004" s="18"/>
      <c r="CD1004" s="18"/>
      <c r="CE1004" s="18"/>
      <c r="CH1004" s="18"/>
      <c r="CJ1004" s="18"/>
      <c r="CU1004" s="18"/>
      <c r="CV1004" t="s">
        <v>397</v>
      </c>
      <c r="CW1004" t="s">
        <v>397</v>
      </c>
      <c r="CX1004" t="s">
        <v>397</v>
      </c>
      <c r="CY1004" s="25" t="s">
        <v>397</v>
      </c>
    </row>
    <row r="1005" spans="1:103" x14ac:dyDescent="0.25">
      <c r="A1005">
        <v>1007</v>
      </c>
      <c r="B1005">
        <v>127</v>
      </c>
      <c r="C1005" s="25" t="s">
        <v>8</v>
      </c>
      <c r="D1005" s="12">
        <v>6.3</v>
      </c>
      <c r="E1005" s="14"/>
      <c r="F1005" s="7" t="str">
        <f t="shared" si="159"/>
        <v>X</v>
      </c>
      <c r="G1005" s="7">
        <f t="shared" si="160"/>
        <v>6.3</v>
      </c>
      <c r="H1005" s="16">
        <f t="shared" si="161"/>
        <v>6.3</v>
      </c>
      <c r="I1005" s="11" t="str">
        <f t="shared" si="162"/>
        <v>X</v>
      </c>
      <c r="J1005" s="39" t="str">
        <f t="shared" si="163"/>
        <v>X</v>
      </c>
      <c r="K1005" s="39" t="str">
        <f t="shared" si="166"/>
        <v>X</v>
      </c>
      <c r="L1005" s="39" t="str">
        <f t="shared" si="167"/>
        <v>X</v>
      </c>
      <c r="M1005" s="39" t="str">
        <f t="shared" si="164"/>
        <v>X</v>
      </c>
      <c r="N1005" s="42">
        <v>0</v>
      </c>
      <c r="O1005" s="8">
        <v>0</v>
      </c>
      <c r="P1005" s="9">
        <v>0</v>
      </c>
      <c r="Q1005" s="9">
        <v>0</v>
      </c>
      <c r="R1005" s="8">
        <v>0</v>
      </c>
      <c r="S1005" s="9">
        <v>0</v>
      </c>
      <c r="T1005" s="9">
        <v>0</v>
      </c>
      <c r="U1005" s="8">
        <v>0</v>
      </c>
      <c r="V1005" s="9">
        <v>0</v>
      </c>
      <c r="W1005" s="9">
        <v>0</v>
      </c>
      <c r="X1005" s="9">
        <v>0</v>
      </c>
      <c r="Y1005" s="8">
        <v>0</v>
      </c>
      <c r="Z1005" s="9">
        <v>1</v>
      </c>
      <c r="AA1005" s="8"/>
      <c r="AC1005" s="8"/>
      <c r="AJ1005" s="9">
        <f t="shared" si="165"/>
        <v>-1</v>
      </c>
      <c r="AK1005" s="7">
        <v>13</v>
      </c>
      <c r="AO1005" s="8"/>
      <c r="AQ1005" s="31"/>
      <c r="AT1005" s="31"/>
      <c r="AU1005" s="21">
        <v>1975</v>
      </c>
      <c r="AV1005" s="23">
        <f t="shared" si="168"/>
        <v>3.2955670999624789</v>
      </c>
      <c r="BB1005" s="18"/>
      <c r="BD1005" s="54"/>
      <c r="BF1005" s="18"/>
      <c r="BH1005" s="18"/>
      <c r="BJ1005" s="18"/>
      <c r="BK1005" s="18" t="s">
        <v>125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 s="18">
        <v>0</v>
      </c>
      <c r="BS1005">
        <v>1</v>
      </c>
      <c r="BT1005">
        <v>0</v>
      </c>
      <c r="BU1005" s="18">
        <v>0</v>
      </c>
      <c r="BV1005" t="s">
        <v>397</v>
      </c>
      <c r="BW1005" t="s">
        <v>397</v>
      </c>
      <c r="CB1005" s="18"/>
      <c r="CD1005" s="18"/>
      <c r="CE1005" s="18"/>
      <c r="CH1005" s="18"/>
      <c r="CJ1005" s="18"/>
      <c r="CU1005" s="18"/>
      <c r="CV1005" t="s">
        <v>397</v>
      </c>
      <c r="CW1005" t="s">
        <v>397</v>
      </c>
      <c r="CX1005" t="s">
        <v>397</v>
      </c>
      <c r="CY1005" s="25" t="s">
        <v>397</v>
      </c>
    </row>
    <row r="1006" spans="1:103" x14ac:dyDescent="0.25">
      <c r="A1006">
        <v>1008</v>
      </c>
      <c r="B1006">
        <v>127</v>
      </c>
      <c r="C1006" s="25" t="s">
        <v>8</v>
      </c>
      <c r="D1006" s="12">
        <v>5.8</v>
      </c>
      <c r="E1006" s="14"/>
      <c r="F1006" s="7" t="str">
        <f t="shared" si="159"/>
        <v>X</v>
      </c>
      <c r="G1006" s="7">
        <f t="shared" si="160"/>
        <v>5.8</v>
      </c>
      <c r="H1006" s="16">
        <f t="shared" si="161"/>
        <v>5.8</v>
      </c>
      <c r="I1006" s="11" t="str">
        <f t="shared" si="162"/>
        <v>X</v>
      </c>
      <c r="J1006" s="39" t="str">
        <f t="shared" si="163"/>
        <v>X</v>
      </c>
      <c r="K1006" s="39" t="str">
        <f t="shared" si="166"/>
        <v>X</v>
      </c>
      <c r="L1006" s="39" t="str">
        <f t="shared" si="167"/>
        <v>X</v>
      </c>
      <c r="M1006" s="39" t="str">
        <f t="shared" si="164"/>
        <v>X</v>
      </c>
      <c r="N1006" s="42">
        <v>1</v>
      </c>
      <c r="O1006" s="8">
        <v>0</v>
      </c>
      <c r="P1006" s="9">
        <v>0</v>
      </c>
      <c r="Q1006" s="9">
        <v>0</v>
      </c>
      <c r="R1006" s="8">
        <v>0</v>
      </c>
      <c r="S1006" s="9">
        <v>0</v>
      </c>
      <c r="T1006" s="9">
        <v>0</v>
      </c>
      <c r="U1006" s="8">
        <v>0</v>
      </c>
      <c r="V1006" s="9">
        <v>0</v>
      </c>
      <c r="W1006" s="9">
        <v>0</v>
      </c>
      <c r="X1006" s="9">
        <v>0</v>
      </c>
      <c r="Y1006" s="8">
        <v>0</v>
      </c>
      <c r="Z1006" s="9">
        <v>0</v>
      </c>
      <c r="AA1006" s="8"/>
      <c r="AC1006" s="8"/>
      <c r="AJ1006" s="9">
        <f t="shared" si="165"/>
        <v>-1</v>
      </c>
      <c r="AK1006" s="7">
        <v>6.9</v>
      </c>
      <c r="AO1006" s="8"/>
      <c r="AQ1006" s="31"/>
      <c r="AT1006" s="31"/>
      <c r="AU1006" s="21">
        <v>1977</v>
      </c>
      <c r="AV1006" s="23">
        <f t="shared" si="168"/>
        <v>3.2960066693136723</v>
      </c>
      <c r="BB1006" s="18"/>
      <c r="BD1006" s="54"/>
      <c r="BF1006" s="18"/>
      <c r="BH1006" s="18"/>
      <c r="BJ1006" s="18"/>
      <c r="BK1006" s="18" t="s">
        <v>132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 s="18">
        <v>0</v>
      </c>
      <c r="BS1006">
        <v>1</v>
      </c>
      <c r="BT1006">
        <v>0</v>
      </c>
      <c r="BU1006" s="18">
        <v>0</v>
      </c>
      <c r="BV1006" t="s">
        <v>397</v>
      </c>
      <c r="BW1006" t="s">
        <v>397</v>
      </c>
      <c r="CB1006" s="18"/>
      <c r="CD1006" s="18"/>
      <c r="CE1006" s="18"/>
      <c r="CH1006" s="18"/>
      <c r="CJ1006" s="18"/>
      <c r="CU1006" s="18"/>
      <c r="CV1006" t="s">
        <v>397</v>
      </c>
      <c r="CW1006" t="s">
        <v>397</v>
      </c>
      <c r="CX1006" t="s">
        <v>397</v>
      </c>
      <c r="CY1006" s="25" t="s">
        <v>397</v>
      </c>
    </row>
    <row r="1007" spans="1:103" x14ac:dyDescent="0.25">
      <c r="A1007">
        <v>1009</v>
      </c>
      <c r="B1007">
        <v>127</v>
      </c>
      <c r="C1007" s="25" t="s">
        <v>8</v>
      </c>
      <c r="D1007" s="12">
        <v>4.7</v>
      </c>
      <c r="E1007" s="14"/>
      <c r="F1007" s="7" t="str">
        <f t="shared" si="159"/>
        <v>X</v>
      </c>
      <c r="G1007" s="7">
        <f t="shared" si="160"/>
        <v>4.7</v>
      </c>
      <c r="H1007" s="16">
        <f t="shared" si="161"/>
        <v>4.7</v>
      </c>
      <c r="I1007" s="11" t="str">
        <f t="shared" si="162"/>
        <v>X</v>
      </c>
      <c r="J1007" s="39" t="str">
        <f t="shared" si="163"/>
        <v>X</v>
      </c>
      <c r="K1007" s="39" t="str">
        <f t="shared" si="166"/>
        <v>X</v>
      </c>
      <c r="L1007" s="39" t="str">
        <f t="shared" si="167"/>
        <v>X</v>
      </c>
      <c r="M1007" s="39" t="str">
        <f t="shared" si="164"/>
        <v>X</v>
      </c>
      <c r="N1007" s="42">
        <v>0</v>
      </c>
      <c r="O1007" s="8">
        <v>0</v>
      </c>
      <c r="P1007" s="9">
        <v>0</v>
      </c>
      <c r="Q1007" s="9">
        <v>0</v>
      </c>
      <c r="R1007" s="8">
        <v>0</v>
      </c>
      <c r="S1007" s="9">
        <v>0</v>
      </c>
      <c r="T1007" s="9">
        <v>0</v>
      </c>
      <c r="U1007" s="8">
        <v>1</v>
      </c>
      <c r="V1007" s="9">
        <v>0</v>
      </c>
      <c r="W1007" s="9">
        <v>0</v>
      </c>
      <c r="X1007" s="9">
        <v>0</v>
      </c>
      <c r="Y1007" s="8">
        <v>0</v>
      </c>
      <c r="Z1007" s="9">
        <v>0</v>
      </c>
      <c r="AA1007" s="8"/>
      <c r="AC1007" s="8"/>
      <c r="AJ1007" s="9">
        <f t="shared" si="165"/>
        <v>-1</v>
      </c>
      <c r="AK1007" s="7">
        <v>6.9</v>
      </c>
      <c r="AO1007" s="8"/>
      <c r="AQ1007" s="31"/>
      <c r="AT1007" s="31"/>
      <c r="AU1007" s="21">
        <v>1977</v>
      </c>
      <c r="AV1007" s="23">
        <f t="shared" si="168"/>
        <v>3.2960066693136723</v>
      </c>
      <c r="BB1007" s="18"/>
      <c r="BD1007" s="54"/>
      <c r="BF1007" s="18"/>
      <c r="BH1007" s="18"/>
      <c r="BJ1007" s="18"/>
      <c r="BK1007" s="18" t="s">
        <v>132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 s="18">
        <v>0</v>
      </c>
      <c r="BS1007">
        <v>1</v>
      </c>
      <c r="BT1007">
        <v>0</v>
      </c>
      <c r="BU1007" s="18">
        <v>0</v>
      </c>
      <c r="BV1007" t="s">
        <v>397</v>
      </c>
      <c r="BW1007" t="s">
        <v>397</v>
      </c>
      <c r="CB1007" s="18"/>
      <c r="CD1007" s="18"/>
      <c r="CE1007" s="18"/>
      <c r="CH1007" s="18"/>
      <c r="CJ1007" s="18"/>
      <c r="CU1007" s="18"/>
      <c r="CV1007" t="s">
        <v>397</v>
      </c>
      <c r="CW1007" t="s">
        <v>397</v>
      </c>
      <c r="CX1007" t="s">
        <v>397</v>
      </c>
      <c r="CY1007" s="25" t="s">
        <v>397</v>
      </c>
    </row>
    <row r="1008" spans="1:103" x14ac:dyDescent="0.25">
      <c r="A1008">
        <v>1010</v>
      </c>
      <c r="B1008">
        <v>127</v>
      </c>
      <c r="C1008" s="25" t="s">
        <v>8</v>
      </c>
      <c r="D1008" s="12">
        <v>4.5</v>
      </c>
      <c r="E1008" s="14"/>
      <c r="F1008" s="7" t="str">
        <f t="shared" si="159"/>
        <v>X</v>
      </c>
      <c r="G1008" s="7">
        <f t="shared" si="160"/>
        <v>4.5</v>
      </c>
      <c r="H1008" s="16">
        <f t="shared" si="161"/>
        <v>4.5</v>
      </c>
      <c r="I1008" s="11" t="str">
        <f t="shared" si="162"/>
        <v>X</v>
      </c>
      <c r="J1008" s="39" t="str">
        <f t="shared" si="163"/>
        <v>X</v>
      </c>
      <c r="K1008" s="39" t="str">
        <f t="shared" si="166"/>
        <v>X</v>
      </c>
      <c r="L1008" s="39" t="str">
        <f t="shared" si="167"/>
        <v>X</v>
      </c>
      <c r="M1008" s="39" t="str">
        <f t="shared" si="164"/>
        <v>X</v>
      </c>
      <c r="N1008" s="42">
        <v>0</v>
      </c>
      <c r="O1008" s="8">
        <v>0</v>
      </c>
      <c r="P1008" s="9">
        <v>0</v>
      </c>
      <c r="Q1008" s="9">
        <v>0</v>
      </c>
      <c r="R1008" s="8">
        <v>0</v>
      </c>
      <c r="S1008" s="9">
        <v>0</v>
      </c>
      <c r="T1008" s="9">
        <v>0</v>
      </c>
      <c r="U1008" s="8">
        <v>0</v>
      </c>
      <c r="V1008" s="9">
        <v>1</v>
      </c>
      <c r="W1008" s="9">
        <v>0</v>
      </c>
      <c r="X1008" s="9">
        <v>0</v>
      </c>
      <c r="Y1008" s="8">
        <v>0</v>
      </c>
      <c r="Z1008" s="9">
        <v>0</v>
      </c>
      <c r="AA1008" s="8"/>
      <c r="AC1008" s="8"/>
      <c r="AJ1008" s="9">
        <f t="shared" si="165"/>
        <v>-1</v>
      </c>
      <c r="AK1008" s="7">
        <v>6.9</v>
      </c>
      <c r="AO1008" s="8"/>
      <c r="AQ1008" s="31"/>
      <c r="AT1008" s="31"/>
      <c r="AU1008" s="21">
        <v>1977</v>
      </c>
      <c r="AV1008" s="23">
        <f t="shared" si="168"/>
        <v>3.2960066693136723</v>
      </c>
      <c r="BB1008" s="18"/>
      <c r="BD1008" s="54"/>
      <c r="BF1008" s="18"/>
      <c r="BH1008" s="18"/>
      <c r="BJ1008" s="18"/>
      <c r="BK1008" s="18" t="s">
        <v>132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 s="18">
        <v>0</v>
      </c>
      <c r="BS1008">
        <v>1</v>
      </c>
      <c r="BT1008">
        <v>0</v>
      </c>
      <c r="BU1008" s="18">
        <v>0</v>
      </c>
      <c r="BV1008" t="s">
        <v>397</v>
      </c>
      <c r="BW1008" t="s">
        <v>397</v>
      </c>
      <c r="CB1008" s="18"/>
      <c r="CD1008" s="18"/>
      <c r="CE1008" s="18"/>
      <c r="CH1008" s="18"/>
      <c r="CJ1008" s="18"/>
      <c r="CU1008" s="18"/>
      <c r="CV1008" t="s">
        <v>397</v>
      </c>
      <c r="CW1008" t="s">
        <v>397</v>
      </c>
      <c r="CX1008" t="s">
        <v>397</v>
      </c>
      <c r="CY1008" s="25" t="s">
        <v>397</v>
      </c>
    </row>
    <row r="1009" spans="1:103" x14ac:dyDescent="0.25">
      <c r="A1009">
        <v>1011</v>
      </c>
      <c r="B1009">
        <v>127</v>
      </c>
      <c r="C1009" s="25" t="s">
        <v>8</v>
      </c>
      <c r="D1009" s="12">
        <v>14.9</v>
      </c>
      <c r="E1009" s="14"/>
      <c r="F1009" s="7" t="str">
        <f t="shared" si="159"/>
        <v>X</v>
      </c>
      <c r="G1009" s="7">
        <f t="shared" si="160"/>
        <v>14.9</v>
      </c>
      <c r="H1009" s="16">
        <f t="shared" si="161"/>
        <v>14.9</v>
      </c>
      <c r="I1009" s="11" t="str">
        <f t="shared" si="162"/>
        <v>X</v>
      </c>
      <c r="J1009" s="39" t="str">
        <f t="shared" si="163"/>
        <v>X</v>
      </c>
      <c r="K1009" s="39" t="str">
        <f t="shared" si="166"/>
        <v>X</v>
      </c>
      <c r="L1009" s="39" t="str">
        <f t="shared" si="167"/>
        <v>X</v>
      </c>
      <c r="M1009" s="39" t="str">
        <f t="shared" si="164"/>
        <v>X</v>
      </c>
      <c r="N1009" s="42">
        <v>1</v>
      </c>
      <c r="O1009" s="8">
        <v>0</v>
      </c>
      <c r="P1009" s="9">
        <v>0</v>
      </c>
      <c r="Q1009" s="9">
        <v>0</v>
      </c>
      <c r="R1009" s="8">
        <v>0</v>
      </c>
      <c r="S1009" s="9">
        <v>0</v>
      </c>
      <c r="T1009" s="9">
        <v>0</v>
      </c>
      <c r="U1009" s="8">
        <v>0</v>
      </c>
      <c r="V1009" s="9">
        <v>0</v>
      </c>
      <c r="W1009" s="9">
        <v>0</v>
      </c>
      <c r="X1009" s="9">
        <v>0</v>
      </c>
      <c r="Y1009" s="8">
        <v>0</v>
      </c>
      <c r="Z1009" s="9">
        <v>0</v>
      </c>
      <c r="AA1009" s="8"/>
      <c r="AC1009" s="8"/>
      <c r="AJ1009" s="9">
        <f t="shared" si="165"/>
        <v>-1</v>
      </c>
      <c r="AK1009" s="7">
        <v>4.3</v>
      </c>
      <c r="AO1009" s="8"/>
      <c r="AQ1009" s="31"/>
      <c r="AT1009" s="31"/>
      <c r="AU1009" s="21">
        <v>1989</v>
      </c>
      <c r="AV1009" s="23">
        <f t="shared" si="168"/>
        <v>3.2986347831244354</v>
      </c>
      <c r="BB1009" s="18"/>
      <c r="BD1009" s="54"/>
      <c r="BF1009" s="18"/>
      <c r="BH1009" s="18"/>
      <c r="BJ1009" s="18"/>
      <c r="BK1009" s="18" t="s">
        <v>135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 s="18">
        <v>0</v>
      </c>
      <c r="BS1009">
        <v>0</v>
      </c>
      <c r="BT1009">
        <v>1</v>
      </c>
      <c r="BU1009" s="18">
        <v>0</v>
      </c>
      <c r="BV1009" t="s">
        <v>397</v>
      </c>
      <c r="BW1009" t="s">
        <v>397</v>
      </c>
      <c r="CB1009" s="18"/>
      <c r="CD1009" s="18"/>
      <c r="CE1009" s="18"/>
      <c r="CH1009" s="18"/>
      <c r="CJ1009" s="18"/>
      <c r="CU1009" s="18"/>
      <c r="CV1009" t="s">
        <v>397</v>
      </c>
      <c r="CW1009" t="s">
        <v>397</v>
      </c>
      <c r="CX1009" t="s">
        <v>397</v>
      </c>
      <c r="CY1009" s="25" t="s">
        <v>397</v>
      </c>
    </row>
    <row r="1010" spans="1:103" x14ac:dyDescent="0.25">
      <c r="A1010">
        <v>1012</v>
      </c>
      <c r="B1010">
        <v>127</v>
      </c>
      <c r="C1010" s="25" t="s">
        <v>8</v>
      </c>
      <c r="D1010" s="12">
        <v>12.6</v>
      </c>
      <c r="E1010" s="14"/>
      <c r="F1010" s="7" t="str">
        <f t="shared" si="159"/>
        <v>X</v>
      </c>
      <c r="G1010" s="7">
        <f t="shared" si="160"/>
        <v>12.6</v>
      </c>
      <c r="H1010" s="16">
        <f t="shared" si="161"/>
        <v>12.6</v>
      </c>
      <c r="I1010" s="11" t="str">
        <f t="shared" si="162"/>
        <v>X</v>
      </c>
      <c r="J1010" s="39" t="str">
        <f t="shared" si="163"/>
        <v>X</v>
      </c>
      <c r="K1010" s="39" t="str">
        <f t="shared" si="166"/>
        <v>X</v>
      </c>
      <c r="L1010" s="39" t="str">
        <f t="shared" si="167"/>
        <v>X</v>
      </c>
      <c r="M1010" s="39" t="str">
        <f t="shared" si="164"/>
        <v>X</v>
      </c>
      <c r="N1010" s="42">
        <v>1</v>
      </c>
      <c r="O1010" s="8">
        <v>0</v>
      </c>
      <c r="P1010" s="9">
        <v>0</v>
      </c>
      <c r="Q1010" s="9">
        <v>0</v>
      </c>
      <c r="R1010" s="8">
        <v>0</v>
      </c>
      <c r="S1010" s="9">
        <v>0</v>
      </c>
      <c r="T1010" s="9">
        <v>0</v>
      </c>
      <c r="U1010" s="8">
        <v>0</v>
      </c>
      <c r="V1010" s="9">
        <v>0</v>
      </c>
      <c r="W1010" s="9">
        <v>0</v>
      </c>
      <c r="X1010" s="9">
        <v>0</v>
      </c>
      <c r="Y1010" s="8">
        <v>0</v>
      </c>
      <c r="Z1010" s="9">
        <v>0</v>
      </c>
      <c r="AA1010" s="8"/>
      <c r="AC1010" s="8"/>
      <c r="AJ1010" s="9">
        <f t="shared" si="165"/>
        <v>-1</v>
      </c>
      <c r="AK1010" s="7">
        <v>4.0999999999999996</v>
      </c>
      <c r="AO1010" s="8"/>
      <c r="AQ1010" s="31"/>
      <c r="AT1010" s="31"/>
      <c r="AU1010" s="21">
        <v>2000</v>
      </c>
      <c r="AV1010" s="23">
        <f t="shared" si="168"/>
        <v>3.3010299956639813</v>
      </c>
      <c r="BB1010" s="18"/>
      <c r="BD1010" s="54"/>
      <c r="BF1010" s="18"/>
      <c r="BH1010" s="18"/>
      <c r="BJ1010" s="18"/>
      <c r="BK1010" s="18" t="s">
        <v>135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 s="18">
        <v>0</v>
      </c>
      <c r="BS1010">
        <v>0</v>
      </c>
      <c r="BT1010">
        <v>1</v>
      </c>
      <c r="BU1010" s="18">
        <v>0</v>
      </c>
      <c r="BV1010" t="s">
        <v>397</v>
      </c>
      <c r="BW1010" t="s">
        <v>397</v>
      </c>
      <c r="CB1010" s="18"/>
      <c r="CD1010" s="18"/>
      <c r="CE1010" s="18"/>
      <c r="CH1010" s="18"/>
      <c r="CJ1010" s="18"/>
      <c r="CU1010" s="18"/>
      <c r="CV1010" t="s">
        <v>397</v>
      </c>
      <c r="CW1010" t="s">
        <v>397</v>
      </c>
      <c r="CX1010" t="s">
        <v>397</v>
      </c>
      <c r="CY1010" s="25" t="s">
        <v>397</v>
      </c>
    </row>
    <row r="1011" spans="1:103" x14ac:dyDescent="0.25">
      <c r="A1011">
        <v>1013</v>
      </c>
      <c r="B1011">
        <v>127</v>
      </c>
      <c r="C1011" s="25" t="s">
        <v>8</v>
      </c>
      <c r="D1011" s="12">
        <v>33.799999999999997</v>
      </c>
      <c r="E1011" s="14"/>
      <c r="F1011" s="7" t="str">
        <f t="shared" si="159"/>
        <v>X</v>
      </c>
      <c r="G1011" s="7">
        <f t="shared" si="160"/>
        <v>33.799999999999997</v>
      </c>
      <c r="H1011" s="16">
        <f t="shared" si="161"/>
        <v>33.799999999999997</v>
      </c>
      <c r="I1011" s="11" t="str">
        <f t="shared" si="162"/>
        <v>X</v>
      </c>
      <c r="J1011" s="39" t="str">
        <f t="shared" si="163"/>
        <v>X</v>
      </c>
      <c r="K1011" s="39" t="str">
        <f t="shared" si="166"/>
        <v>X</v>
      </c>
      <c r="L1011" s="39" t="str">
        <f t="shared" si="167"/>
        <v>X</v>
      </c>
      <c r="M1011" s="39" t="str">
        <f t="shared" si="164"/>
        <v>X</v>
      </c>
      <c r="N1011" s="42">
        <v>0</v>
      </c>
      <c r="O1011" s="8">
        <v>0</v>
      </c>
      <c r="P1011" s="9">
        <v>0</v>
      </c>
      <c r="Q1011" s="9">
        <v>0</v>
      </c>
      <c r="R1011" s="8">
        <v>1</v>
      </c>
      <c r="S1011" s="9">
        <v>0</v>
      </c>
      <c r="T1011" s="9">
        <v>0</v>
      </c>
      <c r="U1011" s="8">
        <v>0</v>
      </c>
      <c r="V1011" s="9">
        <v>0</v>
      </c>
      <c r="W1011" s="9">
        <v>0</v>
      </c>
      <c r="X1011" s="9">
        <v>0</v>
      </c>
      <c r="Y1011" s="8">
        <v>0</v>
      </c>
      <c r="Z1011" s="9">
        <v>0</v>
      </c>
      <c r="AA1011" s="8"/>
      <c r="AC1011" s="8"/>
      <c r="AJ1011" s="9">
        <f t="shared" si="165"/>
        <v>-1</v>
      </c>
      <c r="AK1011" s="7">
        <v>4.3</v>
      </c>
      <c r="AO1011" s="8"/>
      <c r="AQ1011" s="31"/>
      <c r="AT1011" s="31"/>
      <c r="AU1011" s="21">
        <v>1989</v>
      </c>
      <c r="AV1011" s="23">
        <f t="shared" si="168"/>
        <v>3.2986347831244354</v>
      </c>
      <c r="BB1011" s="18"/>
      <c r="BD1011" s="54"/>
      <c r="BF1011" s="18"/>
      <c r="BH1011" s="18"/>
      <c r="BJ1011" s="18"/>
      <c r="BK1011" s="18" t="s">
        <v>135</v>
      </c>
      <c r="BL1011">
        <v>0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 s="18">
        <v>0</v>
      </c>
      <c r="BS1011">
        <v>0</v>
      </c>
      <c r="BT1011">
        <v>1</v>
      </c>
      <c r="BU1011" s="18">
        <v>0</v>
      </c>
      <c r="BV1011" t="s">
        <v>397</v>
      </c>
      <c r="BW1011" t="s">
        <v>397</v>
      </c>
      <c r="CB1011" s="18"/>
      <c r="CD1011" s="18"/>
      <c r="CE1011" s="18"/>
      <c r="CH1011" s="18"/>
      <c r="CJ1011" s="18"/>
      <c r="CU1011" s="18"/>
      <c r="CV1011" t="s">
        <v>397</v>
      </c>
      <c r="CW1011" t="s">
        <v>397</v>
      </c>
      <c r="CX1011" t="s">
        <v>397</v>
      </c>
      <c r="CY1011" s="25" t="s">
        <v>397</v>
      </c>
    </row>
    <row r="1012" spans="1:103" x14ac:dyDescent="0.25">
      <c r="A1012">
        <v>1014</v>
      </c>
      <c r="B1012">
        <v>127</v>
      </c>
      <c r="C1012" s="25" t="s">
        <v>8</v>
      </c>
      <c r="D1012" s="12">
        <v>17.899999999999999</v>
      </c>
      <c r="E1012" s="14"/>
      <c r="F1012" s="7" t="str">
        <f t="shared" si="159"/>
        <v>X</v>
      </c>
      <c r="G1012" s="7">
        <f t="shared" si="160"/>
        <v>17.899999999999999</v>
      </c>
      <c r="H1012" s="16">
        <f t="shared" si="161"/>
        <v>17.899999999999999</v>
      </c>
      <c r="I1012" s="11" t="str">
        <f t="shared" si="162"/>
        <v>X</v>
      </c>
      <c r="J1012" s="39" t="str">
        <f t="shared" si="163"/>
        <v>X</v>
      </c>
      <c r="K1012" s="39" t="str">
        <f t="shared" si="166"/>
        <v>X</v>
      </c>
      <c r="L1012" s="39" t="str">
        <f t="shared" si="167"/>
        <v>X</v>
      </c>
      <c r="M1012" s="39" t="str">
        <f t="shared" si="164"/>
        <v>X</v>
      </c>
      <c r="N1012" s="42">
        <v>0</v>
      </c>
      <c r="O1012" s="8">
        <v>0</v>
      </c>
      <c r="P1012" s="9">
        <v>0</v>
      </c>
      <c r="Q1012" s="9">
        <v>0</v>
      </c>
      <c r="R1012" s="8">
        <v>0</v>
      </c>
      <c r="S1012" s="9">
        <v>1</v>
      </c>
      <c r="T1012" s="9">
        <v>0</v>
      </c>
      <c r="U1012" s="8">
        <v>0</v>
      </c>
      <c r="V1012" s="9">
        <v>0</v>
      </c>
      <c r="W1012" s="9">
        <v>0</v>
      </c>
      <c r="X1012" s="9">
        <v>0</v>
      </c>
      <c r="Y1012" s="8">
        <v>0</v>
      </c>
      <c r="Z1012" s="9">
        <v>0</v>
      </c>
      <c r="AA1012" s="8"/>
      <c r="AC1012" s="8"/>
      <c r="AJ1012" s="9">
        <f t="shared" si="165"/>
        <v>-1</v>
      </c>
      <c r="AK1012" s="7">
        <v>4.3</v>
      </c>
      <c r="AO1012" s="8"/>
      <c r="AQ1012" s="31"/>
      <c r="AT1012" s="31"/>
      <c r="AU1012" s="21">
        <v>1989</v>
      </c>
      <c r="AV1012" s="23">
        <f t="shared" si="168"/>
        <v>3.2986347831244354</v>
      </c>
      <c r="BB1012" s="18"/>
      <c r="BD1012" s="54"/>
      <c r="BF1012" s="18"/>
      <c r="BH1012" s="18"/>
      <c r="BJ1012" s="18"/>
      <c r="BK1012" s="18" t="s">
        <v>135</v>
      </c>
      <c r="BL1012">
        <v>0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 s="18">
        <v>0</v>
      </c>
      <c r="BS1012">
        <v>0</v>
      </c>
      <c r="BT1012">
        <v>1</v>
      </c>
      <c r="BU1012" s="18">
        <v>0</v>
      </c>
      <c r="BV1012" t="s">
        <v>397</v>
      </c>
      <c r="BW1012" t="s">
        <v>397</v>
      </c>
      <c r="CB1012" s="18"/>
      <c r="CD1012" s="18"/>
      <c r="CE1012" s="18"/>
      <c r="CH1012" s="18"/>
      <c r="CJ1012" s="18"/>
      <c r="CU1012" s="18"/>
      <c r="CV1012" t="s">
        <v>397</v>
      </c>
      <c r="CW1012" t="s">
        <v>397</v>
      </c>
      <c r="CX1012" t="s">
        <v>397</v>
      </c>
      <c r="CY1012" s="25" t="s">
        <v>397</v>
      </c>
    </row>
    <row r="1013" spans="1:103" x14ac:dyDescent="0.25">
      <c r="A1013">
        <v>1015</v>
      </c>
      <c r="B1013">
        <v>127</v>
      </c>
      <c r="C1013" s="25" t="s">
        <v>8</v>
      </c>
      <c r="D1013" s="12">
        <v>22.2</v>
      </c>
      <c r="E1013" s="14"/>
      <c r="F1013" s="7" t="str">
        <f t="shared" si="159"/>
        <v>X</v>
      </c>
      <c r="G1013" s="7">
        <f t="shared" si="160"/>
        <v>22.2</v>
      </c>
      <c r="H1013" s="16">
        <f t="shared" si="161"/>
        <v>22.2</v>
      </c>
      <c r="I1013" s="11" t="str">
        <f t="shared" si="162"/>
        <v>X</v>
      </c>
      <c r="J1013" s="39" t="str">
        <f t="shared" si="163"/>
        <v>X</v>
      </c>
      <c r="K1013" s="39" t="str">
        <f t="shared" si="166"/>
        <v>X</v>
      </c>
      <c r="L1013" s="39" t="str">
        <f t="shared" si="167"/>
        <v>X</v>
      </c>
      <c r="M1013" s="39" t="str">
        <f t="shared" si="164"/>
        <v>X</v>
      </c>
      <c r="N1013" s="42">
        <v>0</v>
      </c>
      <c r="O1013" s="8">
        <v>0</v>
      </c>
      <c r="P1013" s="9">
        <v>0</v>
      </c>
      <c r="Q1013" s="9">
        <v>0</v>
      </c>
      <c r="R1013" s="8">
        <v>0</v>
      </c>
      <c r="S1013" s="9">
        <v>0</v>
      </c>
      <c r="T1013" s="9">
        <v>1</v>
      </c>
      <c r="U1013" s="8">
        <v>0</v>
      </c>
      <c r="V1013" s="9">
        <v>0</v>
      </c>
      <c r="W1013" s="9">
        <v>0</v>
      </c>
      <c r="X1013" s="9">
        <v>0</v>
      </c>
      <c r="Y1013" s="8">
        <v>0</v>
      </c>
      <c r="Z1013" s="9">
        <v>0</v>
      </c>
      <c r="AA1013" s="8"/>
      <c r="AC1013" s="8"/>
      <c r="AJ1013" s="9">
        <f t="shared" si="165"/>
        <v>-1</v>
      </c>
      <c r="AK1013" s="7">
        <v>4.3</v>
      </c>
      <c r="AO1013" s="8"/>
      <c r="AQ1013" s="31"/>
      <c r="AT1013" s="31"/>
      <c r="AU1013" s="21">
        <v>1989</v>
      </c>
      <c r="AV1013" s="23">
        <f t="shared" si="168"/>
        <v>3.2986347831244354</v>
      </c>
      <c r="BB1013" s="18"/>
      <c r="BD1013" s="54"/>
      <c r="BF1013" s="18"/>
      <c r="BH1013" s="18"/>
      <c r="BJ1013" s="18"/>
      <c r="BK1013" s="18" t="s">
        <v>135</v>
      </c>
      <c r="BL1013">
        <v>0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 s="18">
        <v>0</v>
      </c>
      <c r="BS1013">
        <v>0</v>
      </c>
      <c r="BT1013">
        <v>1</v>
      </c>
      <c r="BU1013" s="18">
        <v>0</v>
      </c>
      <c r="BV1013" t="s">
        <v>397</v>
      </c>
      <c r="BW1013" t="s">
        <v>397</v>
      </c>
      <c r="CB1013" s="18"/>
      <c r="CD1013" s="18"/>
      <c r="CE1013" s="18"/>
      <c r="CH1013" s="18"/>
      <c r="CJ1013" s="18"/>
      <c r="CU1013" s="18"/>
      <c r="CV1013" t="s">
        <v>397</v>
      </c>
      <c r="CW1013" t="s">
        <v>397</v>
      </c>
      <c r="CX1013" t="s">
        <v>397</v>
      </c>
      <c r="CY1013" s="25" t="s">
        <v>397</v>
      </c>
    </row>
    <row r="1014" spans="1:103" x14ac:dyDescent="0.25">
      <c r="A1014">
        <v>1016</v>
      </c>
      <c r="B1014">
        <v>127</v>
      </c>
      <c r="C1014" s="25" t="s">
        <v>8</v>
      </c>
      <c r="D1014" s="12">
        <v>14.2</v>
      </c>
      <c r="E1014" s="14"/>
      <c r="F1014" s="7" t="str">
        <f t="shared" si="159"/>
        <v>X</v>
      </c>
      <c r="G1014" s="7">
        <f t="shared" si="160"/>
        <v>14.2</v>
      </c>
      <c r="H1014" s="16">
        <f t="shared" si="161"/>
        <v>14.2</v>
      </c>
      <c r="I1014" s="11" t="str">
        <f t="shared" si="162"/>
        <v>X</v>
      </c>
      <c r="J1014" s="39" t="str">
        <f t="shared" si="163"/>
        <v>X</v>
      </c>
      <c r="K1014" s="39" t="str">
        <f t="shared" si="166"/>
        <v>X</v>
      </c>
      <c r="L1014" s="39" t="str">
        <f t="shared" si="167"/>
        <v>X</v>
      </c>
      <c r="M1014" s="39" t="str">
        <f t="shared" si="164"/>
        <v>X</v>
      </c>
      <c r="N1014" s="42">
        <v>0</v>
      </c>
      <c r="O1014" s="8">
        <v>0</v>
      </c>
      <c r="P1014" s="9">
        <v>0</v>
      </c>
      <c r="Q1014" s="9">
        <v>0</v>
      </c>
      <c r="R1014" s="8">
        <v>0</v>
      </c>
      <c r="S1014" s="9">
        <v>0</v>
      </c>
      <c r="T1014" s="9">
        <v>0</v>
      </c>
      <c r="U1014" s="8">
        <v>1</v>
      </c>
      <c r="V1014" s="9">
        <v>0</v>
      </c>
      <c r="W1014" s="9">
        <v>0</v>
      </c>
      <c r="X1014" s="9">
        <v>0</v>
      </c>
      <c r="Y1014" s="8">
        <v>0</v>
      </c>
      <c r="Z1014" s="9">
        <v>0</v>
      </c>
      <c r="AA1014" s="8"/>
      <c r="AC1014" s="8"/>
      <c r="AJ1014" s="9">
        <f t="shared" si="165"/>
        <v>-1</v>
      </c>
      <c r="AK1014" s="7">
        <v>4.3</v>
      </c>
      <c r="AO1014" s="8"/>
      <c r="AQ1014" s="31"/>
      <c r="AT1014" s="31"/>
      <c r="AU1014" s="21">
        <v>1989</v>
      </c>
      <c r="AV1014" s="23">
        <f t="shared" si="168"/>
        <v>3.2986347831244354</v>
      </c>
      <c r="BB1014" s="18"/>
      <c r="BD1014" s="54"/>
      <c r="BF1014" s="18"/>
      <c r="BH1014" s="18"/>
      <c r="BJ1014" s="18"/>
      <c r="BK1014" s="18" t="s">
        <v>135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 s="18">
        <v>0</v>
      </c>
      <c r="BS1014">
        <v>0</v>
      </c>
      <c r="BT1014">
        <v>1</v>
      </c>
      <c r="BU1014" s="18">
        <v>0</v>
      </c>
      <c r="BV1014" t="s">
        <v>397</v>
      </c>
      <c r="BW1014" t="s">
        <v>397</v>
      </c>
      <c r="CB1014" s="18"/>
      <c r="CD1014" s="18"/>
      <c r="CE1014" s="18"/>
      <c r="CH1014" s="18"/>
      <c r="CJ1014" s="18"/>
      <c r="CU1014" s="18"/>
      <c r="CV1014" t="s">
        <v>397</v>
      </c>
      <c r="CW1014" t="s">
        <v>397</v>
      </c>
      <c r="CX1014" t="s">
        <v>397</v>
      </c>
      <c r="CY1014" s="25" t="s">
        <v>397</v>
      </c>
    </row>
    <row r="1015" spans="1:103" x14ac:dyDescent="0.25">
      <c r="A1015">
        <v>1017</v>
      </c>
      <c r="B1015">
        <v>127</v>
      </c>
      <c r="C1015" s="25" t="s">
        <v>8</v>
      </c>
      <c r="D1015" s="12">
        <v>16.3</v>
      </c>
      <c r="E1015" s="14"/>
      <c r="F1015" s="7" t="str">
        <f t="shared" si="159"/>
        <v>X</v>
      </c>
      <c r="G1015" s="7">
        <f t="shared" si="160"/>
        <v>16.3</v>
      </c>
      <c r="H1015" s="16">
        <f t="shared" si="161"/>
        <v>16.3</v>
      </c>
      <c r="I1015" s="11" t="str">
        <f t="shared" si="162"/>
        <v>X</v>
      </c>
      <c r="J1015" s="39" t="str">
        <f t="shared" si="163"/>
        <v>X</v>
      </c>
      <c r="K1015" s="39" t="str">
        <f t="shared" si="166"/>
        <v>X</v>
      </c>
      <c r="L1015" s="39" t="str">
        <f t="shared" si="167"/>
        <v>X</v>
      </c>
      <c r="M1015" s="39" t="str">
        <f t="shared" si="164"/>
        <v>X</v>
      </c>
      <c r="N1015" s="42">
        <v>0</v>
      </c>
      <c r="O1015" s="8">
        <v>0</v>
      </c>
      <c r="P1015" s="9">
        <v>0</v>
      </c>
      <c r="Q1015" s="9">
        <v>0</v>
      </c>
      <c r="R1015" s="8">
        <v>0</v>
      </c>
      <c r="S1015" s="9">
        <v>0</v>
      </c>
      <c r="T1015" s="9">
        <v>0</v>
      </c>
      <c r="U1015" s="8">
        <v>0</v>
      </c>
      <c r="V1015" s="9">
        <v>1</v>
      </c>
      <c r="W1015" s="9">
        <v>0</v>
      </c>
      <c r="X1015" s="9">
        <v>0</v>
      </c>
      <c r="Y1015" s="8">
        <v>0</v>
      </c>
      <c r="Z1015" s="9">
        <v>0</v>
      </c>
      <c r="AA1015" s="8"/>
      <c r="AC1015" s="8"/>
      <c r="AJ1015" s="9">
        <f t="shared" si="165"/>
        <v>-1</v>
      </c>
      <c r="AK1015" s="7">
        <v>4.3</v>
      </c>
      <c r="AO1015" s="8"/>
      <c r="AQ1015" s="31"/>
      <c r="AT1015" s="31"/>
      <c r="AU1015" s="21">
        <v>1989</v>
      </c>
      <c r="AV1015" s="23">
        <f t="shared" si="168"/>
        <v>3.2986347831244354</v>
      </c>
      <c r="BB1015" s="18"/>
      <c r="BD1015" s="54"/>
      <c r="BF1015" s="18"/>
      <c r="BH1015" s="18"/>
      <c r="BJ1015" s="18"/>
      <c r="BK1015" s="18" t="s">
        <v>135</v>
      </c>
      <c r="BL1015">
        <v>0</v>
      </c>
      <c r="BM1015">
        <v>0</v>
      </c>
      <c r="BN1015">
        <v>0</v>
      </c>
      <c r="BO1015">
        <v>1</v>
      </c>
      <c r="BP1015">
        <v>0</v>
      </c>
      <c r="BQ1015">
        <v>0</v>
      </c>
      <c r="BR1015" s="18">
        <v>0</v>
      </c>
      <c r="BS1015">
        <v>0</v>
      </c>
      <c r="BT1015">
        <v>1</v>
      </c>
      <c r="BU1015" s="18">
        <v>0</v>
      </c>
      <c r="BV1015" t="s">
        <v>397</v>
      </c>
      <c r="BW1015" t="s">
        <v>397</v>
      </c>
      <c r="CB1015" s="18"/>
      <c r="CD1015" s="18"/>
      <c r="CE1015" s="18"/>
      <c r="CH1015" s="18"/>
      <c r="CJ1015" s="18"/>
      <c r="CU1015" s="18"/>
      <c r="CV1015" t="s">
        <v>397</v>
      </c>
      <c r="CW1015" t="s">
        <v>397</v>
      </c>
      <c r="CX1015" t="s">
        <v>397</v>
      </c>
      <c r="CY1015" s="25" t="s">
        <v>397</v>
      </c>
    </row>
    <row r="1016" spans="1:103" x14ac:dyDescent="0.25">
      <c r="A1016">
        <v>1018</v>
      </c>
      <c r="B1016">
        <v>127</v>
      </c>
      <c r="C1016" s="25" t="s">
        <v>8</v>
      </c>
      <c r="D1016" s="12">
        <v>14.1</v>
      </c>
      <c r="E1016" s="14"/>
      <c r="F1016" s="7" t="str">
        <f t="shared" si="159"/>
        <v>X</v>
      </c>
      <c r="G1016" s="7">
        <f t="shared" si="160"/>
        <v>14.1</v>
      </c>
      <c r="H1016" s="16">
        <f t="shared" si="161"/>
        <v>14.1</v>
      </c>
      <c r="I1016" s="11" t="str">
        <f t="shared" si="162"/>
        <v>X</v>
      </c>
      <c r="J1016" s="39" t="str">
        <f t="shared" si="163"/>
        <v>X</v>
      </c>
      <c r="K1016" s="39" t="str">
        <f t="shared" si="166"/>
        <v>X</v>
      </c>
      <c r="L1016" s="39" t="str">
        <f t="shared" si="167"/>
        <v>X</v>
      </c>
      <c r="M1016" s="39" t="str">
        <f t="shared" si="164"/>
        <v>X</v>
      </c>
      <c r="N1016" s="42">
        <v>0</v>
      </c>
      <c r="O1016" s="8">
        <v>0</v>
      </c>
      <c r="P1016" s="9">
        <v>0</v>
      </c>
      <c r="Q1016" s="9">
        <v>0</v>
      </c>
      <c r="R1016" s="8">
        <v>0</v>
      </c>
      <c r="S1016" s="9">
        <v>0</v>
      </c>
      <c r="T1016" s="9">
        <v>0</v>
      </c>
      <c r="U1016" s="8">
        <v>0</v>
      </c>
      <c r="V1016" s="9">
        <v>0</v>
      </c>
      <c r="W1016" s="9">
        <v>0</v>
      </c>
      <c r="X1016" s="9">
        <v>0</v>
      </c>
      <c r="Y1016" s="8">
        <v>1</v>
      </c>
      <c r="Z1016" s="9">
        <v>0</v>
      </c>
      <c r="AA1016" s="8"/>
      <c r="AC1016" s="8"/>
      <c r="AJ1016" s="9">
        <f t="shared" si="165"/>
        <v>-1</v>
      </c>
      <c r="AK1016" s="7">
        <v>4.3</v>
      </c>
      <c r="AO1016" s="8"/>
      <c r="AQ1016" s="31"/>
      <c r="AT1016" s="31"/>
      <c r="AU1016" s="21">
        <v>1989</v>
      </c>
      <c r="AV1016" s="23">
        <f t="shared" si="168"/>
        <v>3.2986347831244354</v>
      </c>
      <c r="BB1016" s="18"/>
      <c r="BD1016" s="54"/>
      <c r="BF1016" s="18"/>
      <c r="BH1016" s="18"/>
      <c r="BJ1016" s="18"/>
      <c r="BK1016" s="18" t="s">
        <v>135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 s="18">
        <v>0</v>
      </c>
      <c r="BS1016">
        <v>0</v>
      </c>
      <c r="BT1016">
        <v>1</v>
      </c>
      <c r="BU1016" s="18">
        <v>0</v>
      </c>
      <c r="BV1016" t="s">
        <v>397</v>
      </c>
      <c r="BW1016" t="s">
        <v>397</v>
      </c>
      <c r="CB1016" s="18"/>
      <c r="CD1016" s="18"/>
      <c r="CE1016" s="18"/>
      <c r="CH1016" s="18"/>
      <c r="CJ1016" s="18"/>
      <c r="CU1016" s="18"/>
      <c r="CV1016" t="s">
        <v>397</v>
      </c>
      <c r="CW1016" t="s">
        <v>397</v>
      </c>
      <c r="CX1016" t="s">
        <v>397</v>
      </c>
      <c r="CY1016" s="25" t="s">
        <v>397</v>
      </c>
    </row>
    <row r="1017" spans="1:103" x14ac:dyDescent="0.25">
      <c r="A1017">
        <v>1019</v>
      </c>
      <c r="B1017">
        <v>127</v>
      </c>
      <c r="C1017" s="25" t="s">
        <v>8</v>
      </c>
      <c r="D1017" s="12">
        <v>8.6999999999999993</v>
      </c>
      <c r="E1017" s="14"/>
      <c r="F1017" s="7" t="str">
        <f t="shared" si="159"/>
        <v>X</v>
      </c>
      <c r="G1017" s="7">
        <f t="shared" si="160"/>
        <v>8.6999999999999993</v>
      </c>
      <c r="H1017" s="16">
        <f t="shared" si="161"/>
        <v>8.6999999999999993</v>
      </c>
      <c r="I1017" s="11" t="str">
        <f t="shared" si="162"/>
        <v>X</v>
      </c>
      <c r="J1017" s="39" t="str">
        <f t="shared" si="163"/>
        <v>X</v>
      </c>
      <c r="K1017" s="39" t="str">
        <f t="shared" si="166"/>
        <v>X</v>
      </c>
      <c r="L1017" s="39" t="str">
        <f t="shared" si="167"/>
        <v>X</v>
      </c>
      <c r="M1017" s="39" t="str">
        <f t="shared" si="164"/>
        <v>X</v>
      </c>
      <c r="N1017" s="42">
        <v>0</v>
      </c>
      <c r="O1017" s="8">
        <v>0</v>
      </c>
      <c r="P1017" s="9">
        <v>0</v>
      </c>
      <c r="Q1017" s="9">
        <v>0</v>
      </c>
      <c r="R1017" s="8">
        <v>0</v>
      </c>
      <c r="S1017" s="9">
        <v>0</v>
      </c>
      <c r="T1017" s="9">
        <v>0</v>
      </c>
      <c r="U1017" s="8">
        <v>0</v>
      </c>
      <c r="V1017" s="9">
        <v>0</v>
      </c>
      <c r="W1017" s="9">
        <v>0</v>
      </c>
      <c r="X1017" s="9">
        <v>0</v>
      </c>
      <c r="Y1017" s="8">
        <v>0</v>
      </c>
      <c r="Z1017" s="9">
        <v>1</v>
      </c>
      <c r="AA1017" s="8"/>
      <c r="AC1017" s="8"/>
      <c r="AJ1017" s="9">
        <f t="shared" si="165"/>
        <v>-1</v>
      </c>
      <c r="AK1017" s="7">
        <v>4.3</v>
      </c>
      <c r="AO1017" s="8"/>
      <c r="AQ1017" s="31"/>
      <c r="AT1017" s="31"/>
      <c r="AU1017" s="21">
        <v>1989</v>
      </c>
      <c r="AV1017" s="23">
        <f t="shared" si="168"/>
        <v>3.2986347831244354</v>
      </c>
      <c r="BB1017" s="18"/>
      <c r="BD1017" s="54"/>
      <c r="BF1017" s="18"/>
      <c r="BH1017" s="18"/>
      <c r="BJ1017" s="18"/>
      <c r="BK1017" s="18" t="s">
        <v>135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 s="18">
        <v>0</v>
      </c>
      <c r="BS1017">
        <v>0</v>
      </c>
      <c r="BT1017">
        <v>1</v>
      </c>
      <c r="BU1017" s="18">
        <v>0</v>
      </c>
      <c r="BV1017" t="s">
        <v>397</v>
      </c>
      <c r="BW1017" t="s">
        <v>397</v>
      </c>
      <c r="CB1017" s="18"/>
      <c r="CD1017" s="18"/>
      <c r="CE1017" s="18"/>
      <c r="CH1017" s="18"/>
      <c r="CJ1017" s="18"/>
      <c r="CU1017" s="18"/>
      <c r="CV1017" t="s">
        <v>397</v>
      </c>
      <c r="CW1017" t="s">
        <v>397</v>
      </c>
      <c r="CX1017" t="s">
        <v>397</v>
      </c>
      <c r="CY1017" s="25" t="s">
        <v>397</v>
      </c>
    </row>
    <row r="1018" spans="1:103" x14ac:dyDescent="0.25">
      <c r="A1018">
        <v>1020</v>
      </c>
      <c r="B1018">
        <v>127</v>
      </c>
      <c r="C1018" s="25" t="s">
        <v>8</v>
      </c>
      <c r="D1018" s="12">
        <v>6.1</v>
      </c>
      <c r="E1018" s="14"/>
      <c r="F1018" s="7" t="str">
        <f t="shared" si="159"/>
        <v>X</v>
      </c>
      <c r="G1018" s="7">
        <f t="shared" si="160"/>
        <v>6.1</v>
      </c>
      <c r="H1018" s="16">
        <f t="shared" si="161"/>
        <v>6.1</v>
      </c>
      <c r="I1018" s="11" t="str">
        <f t="shared" si="162"/>
        <v>X</v>
      </c>
      <c r="J1018" s="39" t="str">
        <f t="shared" si="163"/>
        <v>X</v>
      </c>
      <c r="K1018" s="39" t="str">
        <f t="shared" si="166"/>
        <v>X</v>
      </c>
      <c r="L1018" s="39" t="str">
        <f t="shared" si="167"/>
        <v>X</v>
      </c>
      <c r="M1018" s="39" t="str">
        <f t="shared" si="164"/>
        <v>X</v>
      </c>
      <c r="N1018" s="42">
        <v>1</v>
      </c>
      <c r="O1018" s="8">
        <v>0</v>
      </c>
      <c r="P1018" s="9">
        <v>0</v>
      </c>
      <c r="Q1018" s="9">
        <v>0</v>
      </c>
      <c r="R1018" s="8">
        <v>0</v>
      </c>
      <c r="S1018" s="9">
        <v>0</v>
      </c>
      <c r="T1018" s="9">
        <v>0</v>
      </c>
      <c r="U1018" s="8">
        <v>0</v>
      </c>
      <c r="V1018" s="9">
        <v>0</v>
      </c>
      <c r="W1018" s="9">
        <v>0</v>
      </c>
      <c r="X1018" s="9">
        <v>0</v>
      </c>
      <c r="Y1018" s="8">
        <v>0</v>
      </c>
      <c r="Z1018" s="9">
        <v>0</v>
      </c>
      <c r="AA1018" s="8"/>
      <c r="AC1018" s="8"/>
      <c r="AJ1018" s="9">
        <f t="shared" si="165"/>
        <v>-1</v>
      </c>
      <c r="AK1018" s="7">
        <v>9.1</v>
      </c>
      <c r="AO1018" s="8"/>
      <c r="AQ1018" s="31"/>
      <c r="AT1018" s="31"/>
      <c r="AU1018" s="21">
        <v>1981</v>
      </c>
      <c r="AV1018" s="23">
        <f t="shared" si="168"/>
        <v>3.2968844755385471</v>
      </c>
      <c r="BB1018" s="18"/>
      <c r="BD1018" s="54"/>
      <c r="BF1018" s="18"/>
      <c r="BH1018" s="18"/>
      <c r="BJ1018" s="18"/>
      <c r="BK1018" s="18" t="s">
        <v>139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 s="18">
        <v>0</v>
      </c>
      <c r="BS1018">
        <v>1</v>
      </c>
      <c r="BT1018">
        <v>0</v>
      </c>
      <c r="BU1018" s="18">
        <v>0</v>
      </c>
      <c r="BV1018" t="s">
        <v>397</v>
      </c>
      <c r="BW1018" t="s">
        <v>397</v>
      </c>
      <c r="CB1018" s="18"/>
      <c r="CD1018" s="18"/>
      <c r="CE1018" s="18"/>
      <c r="CH1018" s="18"/>
      <c r="CJ1018" s="18"/>
      <c r="CU1018" s="18"/>
      <c r="CV1018" t="s">
        <v>397</v>
      </c>
      <c r="CW1018" t="s">
        <v>397</v>
      </c>
      <c r="CX1018" t="s">
        <v>397</v>
      </c>
      <c r="CY1018" s="25" t="s">
        <v>397</v>
      </c>
    </row>
    <row r="1019" spans="1:103" x14ac:dyDescent="0.25">
      <c r="A1019">
        <v>1021</v>
      </c>
      <c r="B1019">
        <v>127</v>
      </c>
      <c r="C1019" s="25" t="s">
        <v>8</v>
      </c>
      <c r="D1019" s="12">
        <v>5.3</v>
      </c>
      <c r="E1019" s="14"/>
      <c r="F1019" s="7" t="str">
        <f t="shared" si="159"/>
        <v>X</v>
      </c>
      <c r="G1019" s="7">
        <f t="shared" si="160"/>
        <v>5.3</v>
      </c>
      <c r="H1019" s="16">
        <f t="shared" si="161"/>
        <v>5.3</v>
      </c>
      <c r="I1019" s="11" t="str">
        <f t="shared" si="162"/>
        <v>X</v>
      </c>
      <c r="J1019" s="39" t="str">
        <f t="shared" si="163"/>
        <v>X</v>
      </c>
      <c r="K1019" s="39" t="str">
        <f t="shared" si="166"/>
        <v>X</v>
      </c>
      <c r="L1019" s="39" t="str">
        <f t="shared" si="167"/>
        <v>X</v>
      </c>
      <c r="M1019" s="39" t="str">
        <f t="shared" si="164"/>
        <v>X</v>
      </c>
      <c r="N1019" s="42">
        <v>0</v>
      </c>
      <c r="O1019" s="8">
        <v>0</v>
      </c>
      <c r="P1019" s="9">
        <v>0</v>
      </c>
      <c r="Q1019" s="9">
        <v>0</v>
      </c>
      <c r="R1019" s="8">
        <v>0</v>
      </c>
      <c r="S1019" s="9">
        <v>0</v>
      </c>
      <c r="T1019" s="9">
        <v>0</v>
      </c>
      <c r="U1019" s="8">
        <v>1</v>
      </c>
      <c r="V1019" s="9">
        <v>0</v>
      </c>
      <c r="W1019" s="9">
        <v>0</v>
      </c>
      <c r="X1019" s="9">
        <v>0</v>
      </c>
      <c r="Y1019" s="8">
        <v>0</v>
      </c>
      <c r="Z1019" s="9">
        <v>0</v>
      </c>
      <c r="AA1019" s="8"/>
      <c r="AC1019" s="8"/>
      <c r="AJ1019" s="9">
        <f t="shared" si="165"/>
        <v>-1</v>
      </c>
      <c r="AK1019" s="7">
        <v>2.1</v>
      </c>
      <c r="AO1019" s="8"/>
      <c r="AQ1019" s="31"/>
      <c r="AT1019" s="31"/>
      <c r="AU1019" s="21">
        <v>1978</v>
      </c>
      <c r="AV1019" s="23">
        <f t="shared" si="168"/>
        <v>3.2962262872611605</v>
      </c>
      <c r="BB1019" s="18"/>
      <c r="BD1019" s="54"/>
      <c r="BF1019" s="18"/>
      <c r="BH1019" s="18"/>
      <c r="BJ1019" s="18"/>
      <c r="BK1019" s="18" t="s">
        <v>144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 s="18">
        <v>0</v>
      </c>
      <c r="BS1019">
        <v>0</v>
      </c>
      <c r="BT1019">
        <v>1</v>
      </c>
      <c r="BU1019" s="18">
        <v>0</v>
      </c>
      <c r="BV1019" t="s">
        <v>397</v>
      </c>
      <c r="BW1019" t="s">
        <v>397</v>
      </c>
      <c r="CB1019" s="18"/>
      <c r="CD1019" s="18"/>
      <c r="CE1019" s="18"/>
      <c r="CH1019" s="18"/>
      <c r="CJ1019" s="18"/>
      <c r="CU1019" s="18"/>
      <c r="CV1019" t="s">
        <v>397</v>
      </c>
      <c r="CW1019" t="s">
        <v>397</v>
      </c>
      <c r="CX1019" t="s">
        <v>397</v>
      </c>
      <c r="CY1019" s="25" t="s">
        <v>397</v>
      </c>
    </row>
    <row r="1020" spans="1:103" x14ac:dyDescent="0.25">
      <c r="A1020">
        <v>1022</v>
      </c>
      <c r="B1020">
        <v>127</v>
      </c>
      <c r="C1020" s="25" t="s">
        <v>8</v>
      </c>
      <c r="D1020" s="12">
        <v>3.6</v>
      </c>
      <c r="E1020" s="14"/>
      <c r="F1020" s="7" t="str">
        <f t="shared" si="159"/>
        <v>X</v>
      </c>
      <c r="G1020" s="7">
        <f t="shared" si="160"/>
        <v>3.6</v>
      </c>
      <c r="H1020" s="16">
        <f t="shared" si="161"/>
        <v>3.6</v>
      </c>
      <c r="I1020" s="11" t="str">
        <f t="shared" si="162"/>
        <v>X</v>
      </c>
      <c r="J1020" s="39" t="str">
        <f t="shared" si="163"/>
        <v>X</v>
      </c>
      <c r="K1020" s="39" t="str">
        <f t="shared" si="166"/>
        <v>X</v>
      </c>
      <c r="L1020" s="39" t="str">
        <f t="shared" si="167"/>
        <v>X</v>
      </c>
      <c r="M1020" s="39" t="str">
        <f t="shared" si="164"/>
        <v>X</v>
      </c>
      <c r="N1020" s="42">
        <v>0</v>
      </c>
      <c r="O1020" s="8">
        <v>0</v>
      </c>
      <c r="P1020" s="9">
        <v>0</v>
      </c>
      <c r="Q1020" s="9">
        <v>0</v>
      </c>
      <c r="R1020" s="8">
        <v>0</v>
      </c>
      <c r="S1020" s="9">
        <v>0</v>
      </c>
      <c r="T1020" s="9">
        <v>0</v>
      </c>
      <c r="U1020" s="8">
        <v>0</v>
      </c>
      <c r="V1020" s="9">
        <v>1</v>
      </c>
      <c r="W1020" s="9">
        <v>0</v>
      </c>
      <c r="X1020" s="9">
        <v>0</v>
      </c>
      <c r="Y1020" s="8">
        <v>0</v>
      </c>
      <c r="Z1020" s="9">
        <v>0</v>
      </c>
      <c r="AA1020" s="8"/>
      <c r="AC1020" s="8"/>
      <c r="AJ1020" s="9">
        <f t="shared" si="165"/>
        <v>-1</v>
      </c>
      <c r="AK1020" s="7">
        <v>2.1</v>
      </c>
      <c r="AO1020" s="8"/>
      <c r="AQ1020" s="31"/>
      <c r="AT1020" s="31"/>
      <c r="AU1020" s="21">
        <v>1978</v>
      </c>
      <c r="AV1020" s="23">
        <f t="shared" si="168"/>
        <v>3.2962262872611605</v>
      </c>
      <c r="BB1020" s="18"/>
      <c r="BD1020" s="54"/>
      <c r="BF1020" s="18"/>
      <c r="BH1020" s="18"/>
      <c r="BJ1020" s="18"/>
      <c r="BK1020" s="18" t="s">
        <v>144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 s="18">
        <v>0</v>
      </c>
      <c r="BS1020">
        <v>0</v>
      </c>
      <c r="BT1020">
        <v>1</v>
      </c>
      <c r="BU1020" s="18">
        <v>0</v>
      </c>
      <c r="BV1020" t="s">
        <v>397</v>
      </c>
      <c r="BW1020" t="s">
        <v>397</v>
      </c>
      <c r="CB1020" s="18"/>
      <c r="CD1020" s="18"/>
      <c r="CE1020" s="18"/>
      <c r="CH1020" s="18"/>
      <c r="CJ1020" s="18"/>
      <c r="CU1020" s="18"/>
      <c r="CV1020" t="s">
        <v>397</v>
      </c>
      <c r="CW1020" t="s">
        <v>397</v>
      </c>
      <c r="CX1020" t="s">
        <v>397</v>
      </c>
      <c r="CY1020" s="25" t="s">
        <v>397</v>
      </c>
    </row>
    <row r="1021" spans="1:103" x14ac:dyDescent="0.25">
      <c r="A1021">
        <v>1023</v>
      </c>
      <c r="B1021">
        <v>127</v>
      </c>
      <c r="C1021" s="25" t="s">
        <v>8</v>
      </c>
      <c r="D1021" s="12">
        <v>17</v>
      </c>
      <c r="E1021" s="14"/>
      <c r="F1021" s="7" t="str">
        <f t="shared" si="159"/>
        <v>X</v>
      </c>
      <c r="G1021" s="7">
        <f t="shared" si="160"/>
        <v>17</v>
      </c>
      <c r="H1021" s="16">
        <f t="shared" si="161"/>
        <v>17</v>
      </c>
      <c r="I1021" s="11" t="str">
        <f t="shared" si="162"/>
        <v>X</v>
      </c>
      <c r="J1021" s="39" t="str">
        <f t="shared" si="163"/>
        <v>X</v>
      </c>
      <c r="K1021" s="39" t="str">
        <f t="shared" si="166"/>
        <v>X</v>
      </c>
      <c r="L1021" s="39" t="str">
        <f t="shared" si="167"/>
        <v>X</v>
      </c>
      <c r="M1021" s="39" t="str">
        <f t="shared" si="164"/>
        <v>X</v>
      </c>
      <c r="N1021" s="42">
        <v>1</v>
      </c>
      <c r="O1021" s="8">
        <v>0</v>
      </c>
      <c r="P1021" s="9">
        <v>0</v>
      </c>
      <c r="Q1021" s="9">
        <v>0</v>
      </c>
      <c r="R1021" s="8">
        <v>0</v>
      </c>
      <c r="S1021" s="9">
        <v>0</v>
      </c>
      <c r="T1021" s="9">
        <v>0</v>
      </c>
      <c r="U1021" s="8">
        <v>0</v>
      </c>
      <c r="V1021" s="9">
        <v>0</v>
      </c>
      <c r="W1021" s="9">
        <v>0</v>
      </c>
      <c r="X1021" s="9">
        <v>0</v>
      </c>
      <c r="Y1021" s="8">
        <v>0</v>
      </c>
      <c r="Z1021" s="9">
        <v>0</v>
      </c>
      <c r="AA1021" s="8"/>
      <c r="AC1021" s="8"/>
      <c r="AJ1021" s="9">
        <f t="shared" si="165"/>
        <v>-1</v>
      </c>
      <c r="AK1021" s="7">
        <v>5</v>
      </c>
      <c r="AO1021" s="8"/>
      <c r="AQ1021" s="31"/>
      <c r="AT1021" s="31"/>
      <c r="AU1021" s="21">
        <v>1981</v>
      </c>
      <c r="AV1021" s="23">
        <f t="shared" si="168"/>
        <v>3.2968844755385471</v>
      </c>
      <c r="BB1021" s="18"/>
      <c r="BD1021" s="54"/>
      <c r="BF1021" s="18"/>
      <c r="BH1021" s="18"/>
      <c r="BJ1021" s="18"/>
      <c r="BK1021" s="18" t="s">
        <v>149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 s="18">
        <v>0</v>
      </c>
      <c r="BS1021">
        <v>0</v>
      </c>
      <c r="BT1021">
        <v>1</v>
      </c>
      <c r="BU1021" s="18">
        <v>0</v>
      </c>
      <c r="BV1021" t="s">
        <v>397</v>
      </c>
      <c r="BW1021" t="s">
        <v>397</v>
      </c>
      <c r="CB1021" s="18"/>
      <c r="CD1021" s="18"/>
      <c r="CE1021" s="18"/>
      <c r="CH1021" s="18"/>
      <c r="CJ1021" s="18"/>
      <c r="CU1021" s="18"/>
      <c r="CV1021" t="s">
        <v>397</v>
      </c>
      <c r="CW1021" t="s">
        <v>397</v>
      </c>
      <c r="CX1021" t="s">
        <v>397</v>
      </c>
      <c r="CY1021" s="25" t="s">
        <v>397</v>
      </c>
    </row>
    <row r="1022" spans="1:103" x14ac:dyDescent="0.25">
      <c r="A1022">
        <v>1024</v>
      </c>
      <c r="B1022">
        <v>127</v>
      </c>
      <c r="C1022" s="25" t="s">
        <v>8</v>
      </c>
      <c r="D1022" s="12">
        <v>11.6</v>
      </c>
      <c r="E1022" s="14"/>
      <c r="F1022" s="7" t="str">
        <f t="shared" si="159"/>
        <v>X</v>
      </c>
      <c r="G1022" s="7">
        <f t="shared" si="160"/>
        <v>11.6</v>
      </c>
      <c r="H1022" s="16">
        <f t="shared" si="161"/>
        <v>11.6</v>
      </c>
      <c r="I1022" s="11" t="str">
        <f t="shared" si="162"/>
        <v>X</v>
      </c>
      <c r="J1022" s="39" t="str">
        <f t="shared" si="163"/>
        <v>X</v>
      </c>
      <c r="K1022" s="39" t="str">
        <f t="shared" si="166"/>
        <v>X</v>
      </c>
      <c r="L1022" s="39" t="str">
        <f t="shared" si="167"/>
        <v>X</v>
      </c>
      <c r="M1022" s="39" t="str">
        <f t="shared" si="164"/>
        <v>X</v>
      </c>
      <c r="N1022" s="42">
        <v>1</v>
      </c>
      <c r="O1022" s="8">
        <v>0</v>
      </c>
      <c r="P1022" s="9">
        <v>0</v>
      </c>
      <c r="Q1022" s="9">
        <v>0</v>
      </c>
      <c r="R1022" s="8">
        <v>0</v>
      </c>
      <c r="S1022" s="9">
        <v>0</v>
      </c>
      <c r="T1022" s="9">
        <v>0</v>
      </c>
      <c r="U1022" s="8">
        <v>0</v>
      </c>
      <c r="V1022" s="9">
        <v>0</v>
      </c>
      <c r="W1022" s="9">
        <v>0</v>
      </c>
      <c r="X1022" s="9">
        <v>0</v>
      </c>
      <c r="Y1022" s="8">
        <v>0</v>
      </c>
      <c r="Z1022" s="9">
        <v>0</v>
      </c>
      <c r="AA1022" s="8"/>
      <c r="AC1022" s="8"/>
      <c r="AJ1022" s="9">
        <f t="shared" si="165"/>
        <v>-1</v>
      </c>
      <c r="AK1022" s="7">
        <v>2.7</v>
      </c>
      <c r="AO1022" s="8"/>
      <c r="AQ1022" s="31"/>
      <c r="AT1022" s="31"/>
      <c r="AU1022" s="21">
        <v>1976</v>
      </c>
      <c r="AV1022" s="23">
        <f t="shared" si="168"/>
        <v>3.2957869402516091</v>
      </c>
      <c r="BB1022" s="18"/>
      <c r="BD1022" s="54"/>
      <c r="BF1022" s="18"/>
      <c r="BH1022" s="18"/>
      <c r="BJ1022" s="18"/>
      <c r="BK1022" s="18" t="s">
        <v>152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 s="18">
        <v>0</v>
      </c>
      <c r="BS1022">
        <v>0</v>
      </c>
      <c r="BT1022">
        <v>1</v>
      </c>
      <c r="BU1022" s="18">
        <v>0</v>
      </c>
      <c r="BV1022" t="s">
        <v>397</v>
      </c>
      <c r="BW1022" t="s">
        <v>397</v>
      </c>
      <c r="CB1022" s="18"/>
      <c r="CD1022" s="18"/>
      <c r="CE1022" s="18"/>
      <c r="CH1022" s="18"/>
      <c r="CJ1022" s="18"/>
      <c r="CU1022" s="18"/>
      <c r="CV1022" t="s">
        <v>397</v>
      </c>
      <c r="CW1022" t="s">
        <v>397</v>
      </c>
      <c r="CX1022" t="s">
        <v>397</v>
      </c>
      <c r="CY1022" s="25" t="s">
        <v>397</v>
      </c>
    </row>
    <row r="1023" spans="1:103" x14ac:dyDescent="0.25">
      <c r="A1023">
        <v>1025</v>
      </c>
      <c r="B1023">
        <v>127</v>
      </c>
      <c r="C1023" s="25" t="s">
        <v>8</v>
      </c>
      <c r="D1023" s="12">
        <v>21.2</v>
      </c>
      <c r="E1023" s="14"/>
      <c r="F1023" s="7" t="str">
        <f t="shared" si="159"/>
        <v>X</v>
      </c>
      <c r="G1023" s="7">
        <f t="shared" si="160"/>
        <v>21.2</v>
      </c>
      <c r="H1023" s="16">
        <f t="shared" si="161"/>
        <v>21.2</v>
      </c>
      <c r="I1023" s="11" t="str">
        <f t="shared" si="162"/>
        <v>X</v>
      </c>
      <c r="J1023" s="39" t="str">
        <f t="shared" si="163"/>
        <v>X</v>
      </c>
      <c r="K1023" s="39" t="str">
        <f t="shared" si="166"/>
        <v>X</v>
      </c>
      <c r="L1023" s="39" t="str">
        <f t="shared" si="167"/>
        <v>X</v>
      </c>
      <c r="M1023" s="39" t="str">
        <f t="shared" si="164"/>
        <v>X</v>
      </c>
      <c r="N1023" s="42">
        <v>0</v>
      </c>
      <c r="O1023" s="8">
        <v>0</v>
      </c>
      <c r="P1023" s="9">
        <v>0</v>
      </c>
      <c r="Q1023" s="9">
        <v>0</v>
      </c>
      <c r="R1023" s="8">
        <v>0</v>
      </c>
      <c r="S1023" s="9">
        <v>1</v>
      </c>
      <c r="T1023" s="9">
        <v>0</v>
      </c>
      <c r="U1023" s="8">
        <v>0</v>
      </c>
      <c r="V1023" s="9">
        <v>0</v>
      </c>
      <c r="W1023" s="9">
        <v>0</v>
      </c>
      <c r="X1023" s="9">
        <v>0</v>
      </c>
      <c r="Y1023" s="8">
        <v>0</v>
      </c>
      <c r="Z1023" s="9">
        <v>0</v>
      </c>
      <c r="AA1023" s="8"/>
      <c r="AC1023" s="8"/>
      <c r="AJ1023" s="9">
        <f t="shared" si="165"/>
        <v>-1</v>
      </c>
      <c r="AK1023" s="7">
        <v>2.7</v>
      </c>
      <c r="AO1023" s="8"/>
      <c r="AQ1023" s="31"/>
      <c r="AT1023" s="31"/>
      <c r="AU1023" s="21">
        <v>1976</v>
      </c>
      <c r="AV1023" s="23">
        <f t="shared" si="168"/>
        <v>3.2957869402516091</v>
      </c>
      <c r="BB1023" s="18"/>
      <c r="BD1023" s="54"/>
      <c r="BF1023" s="18"/>
      <c r="BH1023" s="18"/>
      <c r="BJ1023" s="18"/>
      <c r="BK1023" s="18" t="s">
        <v>152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 s="18">
        <v>0</v>
      </c>
      <c r="BS1023">
        <v>0</v>
      </c>
      <c r="BT1023">
        <v>1</v>
      </c>
      <c r="BU1023" s="18">
        <v>0</v>
      </c>
      <c r="BV1023" t="s">
        <v>397</v>
      </c>
      <c r="BW1023" t="s">
        <v>397</v>
      </c>
      <c r="CB1023" s="18"/>
      <c r="CD1023" s="18"/>
      <c r="CE1023" s="18"/>
      <c r="CH1023" s="18"/>
      <c r="CJ1023" s="18"/>
      <c r="CU1023" s="18"/>
      <c r="CV1023" t="s">
        <v>397</v>
      </c>
      <c r="CW1023" t="s">
        <v>397</v>
      </c>
      <c r="CX1023" t="s">
        <v>397</v>
      </c>
      <c r="CY1023" s="25" t="s">
        <v>397</v>
      </c>
    </row>
    <row r="1024" spans="1:103" x14ac:dyDescent="0.25">
      <c r="A1024">
        <v>1026</v>
      </c>
      <c r="B1024">
        <v>127</v>
      </c>
      <c r="C1024" s="25" t="s">
        <v>8</v>
      </c>
      <c r="D1024" s="12">
        <v>18.5</v>
      </c>
      <c r="E1024" s="14"/>
      <c r="F1024" s="7" t="str">
        <f t="shared" si="159"/>
        <v>X</v>
      </c>
      <c r="G1024" s="7">
        <f t="shared" si="160"/>
        <v>18.5</v>
      </c>
      <c r="H1024" s="16">
        <f t="shared" si="161"/>
        <v>18.5</v>
      </c>
      <c r="I1024" s="11" t="str">
        <f t="shared" si="162"/>
        <v>X</v>
      </c>
      <c r="J1024" s="39" t="str">
        <f t="shared" si="163"/>
        <v>X</v>
      </c>
      <c r="K1024" s="39" t="str">
        <f t="shared" si="166"/>
        <v>X</v>
      </c>
      <c r="L1024" s="39" t="str">
        <f t="shared" si="167"/>
        <v>X</v>
      </c>
      <c r="M1024" s="39" t="str">
        <f t="shared" si="164"/>
        <v>X</v>
      </c>
      <c r="N1024" s="42">
        <v>0</v>
      </c>
      <c r="O1024" s="8">
        <v>0</v>
      </c>
      <c r="P1024" s="9">
        <v>0</v>
      </c>
      <c r="Q1024" s="9">
        <v>0</v>
      </c>
      <c r="R1024" s="8">
        <v>0</v>
      </c>
      <c r="S1024" s="9">
        <v>0</v>
      </c>
      <c r="T1024" s="9">
        <v>1</v>
      </c>
      <c r="U1024" s="8">
        <v>0</v>
      </c>
      <c r="V1024" s="9">
        <v>0</v>
      </c>
      <c r="W1024" s="9">
        <v>0</v>
      </c>
      <c r="X1024" s="9">
        <v>0</v>
      </c>
      <c r="Y1024" s="8">
        <v>0</v>
      </c>
      <c r="Z1024" s="9">
        <v>0</v>
      </c>
      <c r="AA1024" s="8"/>
      <c r="AC1024" s="8"/>
      <c r="AJ1024" s="9">
        <f t="shared" si="165"/>
        <v>-1</v>
      </c>
      <c r="AK1024" s="7">
        <v>2.7</v>
      </c>
      <c r="AO1024" s="8"/>
      <c r="AQ1024" s="31"/>
      <c r="AT1024" s="31"/>
      <c r="AU1024" s="21">
        <v>1976</v>
      </c>
      <c r="AV1024" s="23">
        <f t="shared" si="168"/>
        <v>3.2957869402516091</v>
      </c>
      <c r="BB1024" s="18"/>
      <c r="BD1024" s="54"/>
      <c r="BF1024" s="18"/>
      <c r="BH1024" s="18"/>
      <c r="BJ1024" s="18"/>
      <c r="BK1024" s="18" t="s">
        <v>152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 s="18">
        <v>0</v>
      </c>
      <c r="BS1024">
        <v>0</v>
      </c>
      <c r="BT1024">
        <v>1</v>
      </c>
      <c r="BU1024" s="18">
        <v>0</v>
      </c>
      <c r="BV1024" t="s">
        <v>397</v>
      </c>
      <c r="BW1024" t="s">
        <v>397</v>
      </c>
      <c r="CB1024" s="18"/>
      <c r="CD1024" s="18"/>
      <c r="CE1024" s="18"/>
      <c r="CH1024" s="18"/>
      <c r="CJ1024" s="18"/>
      <c r="CU1024" s="18"/>
      <c r="CV1024" t="s">
        <v>397</v>
      </c>
      <c r="CW1024" t="s">
        <v>397</v>
      </c>
      <c r="CX1024" t="s">
        <v>397</v>
      </c>
      <c r="CY1024" s="25" t="s">
        <v>397</v>
      </c>
    </row>
    <row r="1025" spans="1:103" x14ac:dyDescent="0.25">
      <c r="A1025">
        <v>1027</v>
      </c>
      <c r="B1025">
        <v>127</v>
      </c>
      <c r="C1025" s="25" t="s">
        <v>8</v>
      </c>
      <c r="D1025" s="12">
        <v>6.4</v>
      </c>
      <c r="E1025" s="14"/>
      <c r="F1025" s="7" t="str">
        <f t="shared" si="159"/>
        <v>X</v>
      </c>
      <c r="G1025" s="7">
        <f t="shared" si="160"/>
        <v>6.4</v>
      </c>
      <c r="H1025" s="16">
        <f t="shared" si="161"/>
        <v>6.4</v>
      </c>
      <c r="I1025" s="11" t="str">
        <f t="shared" si="162"/>
        <v>X</v>
      </c>
      <c r="J1025" s="39" t="str">
        <f t="shared" si="163"/>
        <v>X</v>
      </c>
      <c r="K1025" s="39" t="str">
        <f t="shared" si="166"/>
        <v>X</v>
      </c>
      <c r="L1025" s="39" t="str">
        <f t="shared" si="167"/>
        <v>X</v>
      </c>
      <c r="M1025" s="39" t="str">
        <f t="shared" si="164"/>
        <v>X</v>
      </c>
      <c r="N1025" s="42">
        <v>1</v>
      </c>
      <c r="O1025" s="8">
        <v>0</v>
      </c>
      <c r="P1025" s="9">
        <v>0</v>
      </c>
      <c r="Q1025" s="9">
        <v>0</v>
      </c>
      <c r="R1025" s="8">
        <v>0</v>
      </c>
      <c r="S1025" s="9">
        <v>0</v>
      </c>
      <c r="T1025" s="9">
        <v>0</v>
      </c>
      <c r="U1025" s="8">
        <v>0</v>
      </c>
      <c r="V1025" s="9">
        <v>0</v>
      </c>
      <c r="W1025" s="9">
        <v>0</v>
      </c>
      <c r="X1025" s="9">
        <v>0</v>
      </c>
      <c r="Y1025" s="8">
        <v>0</v>
      </c>
      <c r="Z1025" s="9">
        <v>0</v>
      </c>
      <c r="AA1025" s="8"/>
      <c r="AC1025" s="8"/>
      <c r="AJ1025" s="9">
        <f t="shared" si="165"/>
        <v>-1</v>
      </c>
      <c r="AK1025" s="7">
        <v>11.2</v>
      </c>
      <c r="AO1025" s="8"/>
      <c r="AQ1025" s="31"/>
      <c r="AT1025" s="31"/>
      <c r="AU1025" s="21">
        <v>1979</v>
      </c>
      <c r="AV1025" s="23">
        <f t="shared" si="168"/>
        <v>3.2964457942063961</v>
      </c>
      <c r="BB1025" s="18"/>
      <c r="BD1025" s="54"/>
      <c r="BF1025" s="18"/>
      <c r="BH1025" s="18"/>
      <c r="BJ1025" s="18"/>
      <c r="BK1025" s="18" t="s">
        <v>155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 s="18">
        <v>0</v>
      </c>
      <c r="BS1025">
        <v>1</v>
      </c>
      <c r="BT1025">
        <v>0</v>
      </c>
      <c r="BU1025" s="18">
        <v>0</v>
      </c>
      <c r="BV1025" t="s">
        <v>397</v>
      </c>
      <c r="BW1025" t="s">
        <v>397</v>
      </c>
      <c r="CB1025" s="18"/>
      <c r="CD1025" s="18"/>
      <c r="CE1025" s="18"/>
      <c r="CH1025" s="18"/>
      <c r="CJ1025" s="18"/>
      <c r="CU1025" s="18"/>
      <c r="CV1025" t="s">
        <v>397</v>
      </c>
      <c r="CW1025" t="s">
        <v>397</v>
      </c>
      <c r="CX1025" t="s">
        <v>397</v>
      </c>
      <c r="CY1025" s="25" t="s">
        <v>397</v>
      </c>
    </row>
    <row r="1026" spans="1:103" x14ac:dyDescent="0.25">
      <c r="A1026">
        <v>1028</v>
      </c>
      <c r="B1026">
        <v>127</v>
      </c>
      <c r="C1026" s="25" t="s">
        <v>8</v>
      </c>
      <c r="D1026" s="12">
        <v>28.8</v>
      </c>
      <c r="E1026" s="14"/>
      <c r="F1026" s="7" t="str">
        <f t="shared" si="159"/>
        <v>X</v>
      </c>
      <c r="G1026" s="7">
        <f t="shared" si="160"/>
        <v>28.8</v>
      </c>
      <c r="H1026" s="16">
        <f t="shared" si="161"/>
        <v>28.8</v>
      </c>
      <c r="I1026" s="11" t="str">
        <f t="shared" si="162"/>
        <v>X</v>
      </c>
      <c r="J1026" s="39" t="str">
        <f t="shared" si="163"/>
        <v>X</v>
      </c>
      <c r="K1026" s="39" t="str">
        <f t="shared" si="166"/>
        <v>X</v>
      </c>
      <c r="L1026" s="39" t="str">
        <f t="shared" si="167"/>
        <v>X</v>
      </c>
      <c r="M1026" s="39" t="str">
        <f t="shared" si="164"/>
        <v>X</v>
      </c>
      <c r="N1026" s="42">
        <v>1</v>
      </c>
      <c r="O1026" s="8">
        <v>0</v>
      </c>
      <c r="P1026" s="9">
        <v>0</v>
      </c>
      <c r="Q1026" s="9">
        <v>0</v>
      </c>
      <c r="R1026" s="8">
        <v>0</v>
      </c>
      <c r="S1026" s="9">
        <v>0</v>
      </c>
      <c r="T1026" s="9">
        <v>0</v>
      </c>
      <c r="U1026" s="8">
        <v>0</v>
      </c>
      <c r="V1026" s="9">
        <v>0</v>
      </c>
      <c r="W1026" s="9">
        <v>0</v>
      </c>
      <c r="X1026" s="9">
        <v>0</v>
      </c>
      <c r="Y1026" s="8">
        <v>0</v>
      </c>
      <c r="Z1026" s="9">
        <v>0</v>
      </c>
      <c r="AA1026" s="8"/>
      <c r="AC1026" s="8"/>
      <c r="AJ1026" s="9">
        <f t="shared" si="165"/>
        <v>-1</v>
      </c>
      <c r="AK1026" s="7">
        <v>7.1</v>
      </c>
      <c r="AO1026" s="8"/>
      <c r="AQ1026" s="31"/>
      <c r="AT1026" s="31"/>
      <c r="AU1026" s="21">
        <v>1989</v>
      </c>
      <c r="AV1026" s="23">
        <f t="shared" si="168"/>
        <v>3.2986347831244354</v>
      </c>
      <c r="BB1026" s="18"/>
      <c r="BD1026" s="54"/>
      <c r="BF1026" s="18"/>
      <c r="BH1026" s="18"/>
      <c r="BJ1026" s="18"/>
      <c r="BK1026" s="18" t="s">
        <v>159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 s="18">
        <v>0</v>
      </c>
      <c r="BS1026">
        <v>0</v>
      </c>
      <c r="BT1026">
        <v>1</v>
      </c>
      <c r="BU1026" s="18">
        <v>0</v>
      </c>
      <c r="BV1026" t="s">
        <v>397</v>
      </c>
      <c r="BW1026" t="s">
        <v>397</v>
      </c>
      <c r="CB1026" s="18"/>
      <c r="CD1026" s="18"/>
      <c r="CE1026" s="18"/>
      <c r="CH1026" s="18"/>
      <c r="CJ1026" s="18"/>
      <c r="CU1026" s="18"/>
      <c r="CV1026" t="s">
        <v>397</v>
      </c>
      <c r="CW1026" t="s">
        <v>397</v>
      </c>
      <c r="CX1026" t="s">
        <v>397</v>
      </c>
      <c r="CY1026" s="25" t="s">
        <v>397</v>
      </c>
    </row>
    <row r="1027" spans="1:103" x14ac:dyDescent="0.25">
      <c r="A1027">
        <v>1029</v>
      </c>
      <c r="B1027">
        <v>127</v>
      </c>
      <c r="C1027" s="25" t="s">
        <v>8</v>
      </c>
      <c r="D1027" s="12">
        <v>20.399999999999999</v>
      </c>
      <c r="E1027" s="14"/>
      <c r="F1027" s="7" t="str">
        <f t="shared" si="159"/>
        <v>X</v>
      </c>
      <c r="G1027" s="7">
        <f t="shared" si="160"/>
        <v>20.399999999999999</v>
      </c>
      <c r="H1027" s="16">
        <f t="shared" si="161"/>
        <v>20.399999999999999</v>
      </c>
      <c r="I1027" s="11" t="str">
        <f t="shared" si="162"/>
        <v>X</v>
      </c>
      <c r="J1027" s="39" t="str">
        <f t="shared" si="163"/>
        <v>X</v>
      </c>
      <c r="K1027" s="39" t="str">
        <f t="shared" si="166"/>
        <v>X</v>
      </c>
      <c r="L1027" s="39" t="str">
        <f t="shared" si="167"/>
        <v>X</v>
      </c>
      <c r="M1027" s="39" t="str">
        <f t="shared" si="164"/>
        <v>X</v>
      </c>
      <c r="N1027" s="42">
        <v>0</v>
      </c>
      <c r="O1027" s="8">
        <v>0</v>
      </c>
      <c r="P1027" s="9">
        <v>0</v>
      </c>
      <c r="Q1027" s="9">
        <v>0</v>
      </c>
      <c r="R1027" s="8">
        <v>1</v>
      </c>
      <c r="S1027" s="9">
        <v>0</v>
      </c>
      <c r="T1027" s="9">
        <v>0</v>
      </c>
      <c r="U1027" s="8">
        <v>0</v>
      </c>
      <c r="V1027" s="9">
        <v>0</v>
      </c>
      <c r="W1027" s="9">
        <v>0</v>
      </c>
      <c r="X1027" s="9">
        <v>0</v>
      </c>
      <c r="Y1027" s="8">
        <v>0</v>
      </c>
      <c r="Z1027" s="9">
        <v>0</v>
      </c>
      <c r="AA1027" s="8"/>
      <c r="AC1027" s="8"/>
      <c r="AJ1027" s="9">
        <f t="shared" si="165"/>
        <v>-1</v>
      </c>
      <c r="AK1027" s="7">
        <v>7.1</v>
      </c>
      <c r="AO1027" s="8"/>
      <c r="AQ1027" s="31"/>
      <c r="AT1027" s="31"/>
      <c r="AU1027" s="21">
        <v>1989</v>
      </c>
      <c r="AV1027" s="23">
        <f t="shared" si="168"/>
        <v>3.2986347831244354</v>
      </c>
      <c r="BB1027" s="18"/>
      <c r="BD1027" s="54"/>
      <c r="BF1027" s="18"/>
      <c r="BH1027" s="18"/>
      <c r="BJ1027" s="18"/>
      <c r="BK1027" s="18" t="s">
        <v>159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 s="18">
        <v>0</v>
      </c>
      <c r="BS1027">
        <v>0</v>
      </c>
      <c r="BT1027">
        <v>1</v>
      </c>
      <c r="BU1027" s="18">
        <v>0</v>
      </c>
      <c r="BV1027" t="s">
        <v>397</v>
      </c>
      <c r="BW1027" t="s">
        <v>397</v>
      </c>
      <c r="CB1027" s="18"/>
      <c r="CD1027" s="18"/>
      <c r="CE1027" s="18"/>
      <c r="CH1027" s="18"/>
      <c r="CJ1027" s="18"/>
      <c r="CU1027" s="18"/>
      <c r="CV1027" t="s">
        <v>397</v>
      </c>
      <c r="CW1027" t="s">
        <v>397</v>
      </c>
      <c r="CX1027" t="s">
        <v>397</v>
      </c>
      <c r="CY1027" s="25" t="s">
        <v>397</v>
      </c>
    </row>
    <row r="1028" spans="1:103" x14ac:dyDescent="0.25">
      <c r="A1028">
        <v>1030</v>
      </c>
      <c r="B1028">
        <v>127</v>
      </c>
      <c r="C1028" s="25" t="s">
        <v>8</v>
      </c>
      <c r="D1028" s="12">
        <v>15.7</v>
      </c>
      <c r="E1028" s="14"/>
      <c r="F1028" s="7" t="str">
        <f t="shared" si="159"/>
        <v>X</v>
      </c>
      <c r="G1028" s="7">
        <f t="shared" si="160"/>
        <v>15.7</v>
      </c>
      <c r="H1028" s="16">
        <f t="shared" si="161"/>
        <v>15.7</v>
      </c>
      <c r="I1028" s="11" t="str">
        <f t="shared" si="162"/>
        <v>X</v>
      </c>
      <c r="J1028" s="39" t="str">
        <f t="shared" si="163"/>
        <v>X</v>
      </c>
      <c r="K1028" s="39" t="str">
        <f t="shared" si="166"/>
        <v>X</v>
      </c>
      <c r="L1028" s="39" t="str">
        <f t="shared" si="167"/>
        <v>X</v>
      </c>
      <c r="M1028" s="39" t="str">
        <f t="shared" si="164"/>
        <v>X</v>
      </c>
      <c r="N1028" s="42">
        <v>0</v>
      </c>
      <c r="O1028" s="8">
        <v>0</v>
      </c>
      <c r="P1028" s="9">
        <v>0</v>
      </c>
      <c r="Q1028" s="9">
        <v>0</v>
      </c>
      <c r="R1028" s="8">
        <v>0</v>
      </c>
      <c r="S1028" s="9">
        <v>1</v>
      </c>
      <c r="T1028" s="9">
        <v>0</v>
      </c>
      <c r="U1028" s="8">
        <v>0</v>
      </c>
      <c r="V1028" s="9">
        <v>0</v>
      </c>
      <c r="W1028" s="9">
        <v>0</v>
      </c>
      <c r="X1028" s="9">
        <v>0</v>
      </c>
      <c r="Y1028" s="8">
        <v>0</v>
      </c>
      <c r="Z1028" s="9">
        <v>0</v>
      </c>
      <c r="AA1028" s="8"/>
      <c r="AC1028" s="8"/>
      <c r="AJ1028" s="9">
        <f t="shared" si="165"/>
        <v>-1</v>
      </c>
      <c r="AK1028" s="7">
        <v>7.1</v>
      </c>
      <c r="AO1028" s="8"/>
      <c r="AQ1028" s="31"/>
      <c r="AT1028" s="31"/>
      <c r="AU1028" s="21">
        <v>1989</v>
      </c>
      <c r="AV1028" s="23">
        <f t="shared" si="168"/>
        <v>3.2986347831244354</v>
      </c>
      <c r="BB1028" s="18"/>
      <c r="BD1028" s="54"/>
      <c r="BF1028" s="18"/>
      <c r="BH1028" s="18"/>
      <c r="BJ1028" s="18"/>
      <c r="BK1028" s="18" t="s">
        <v>159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 s="18">
        <v>0</v>
      </c>
      <c r="BS1028">
        <v>0</v>
      </c>
      <c r="BT1028">
        <v>1</v>
      </c>
      <c r="BU1028" s="18">
        <v>0</v>
      </c>
      <c r="BV1028" t="s">
        <v>397</v>
      </c>
      <c r="BW1028" t="s">
        <v>397</v>
      </c>
      <c r="CB1028" s="18"/>
      <c r="CD1028" s="18"/>
      <c r="CE1028" s="18"/>
      <c r="CH1028" s="18"/>
      <c r="CJ1028" s="18"/>
      <c r="CU1028" s="18"/>
      <c r="CV1028" t="s">
        <v>397</v>
      </c>
      <c r="CW1028" t="s">
        <v>397</v>
      </c>
      <c r="CX1028" t="s">
        <v>397</v>
      </c>
      <c r="CY1028" s="25" t="s">
        <v>397</v>
      </c>
    </row>
    <row r="1029" spans="1:103" x14ac:dyDescent="0.25">
      <c r="A1029">
        <v>1031</v>
      </c>
      <c r="B1029">
        <v>127</v>
      </c>
      <c r="C1029" s="25" t="s">
        <v>8</v>
      </c>
      <c r="D1029" s="12">
        <v>12.3</v>
      </c>
      <c r="E1029" s="14"/>
      <c r="F1029" s="7" t="str">
        <f t="shared" si="159"/>
        <v>X</v>
      </c>
      <c r="G1029" s="7">
        <f t="shared" si="160"/>
        <v>12.3</v>
      </c>
      <c r="H1029" s="16">
        <f t="shared" si="161"/>
        <v>12.3</v>
      </c>
      <c r="I1029" s="11" t="str">
        <f t="shared" si="162"/>
        <v>X</v>
      </c>
      <c r="J1029" s="39" t="str">
        <f t="shared" si="163"/>
        <v>X</v>
      </c>
      <c r="K1029" s="39" t="str">
        <f t="shared" si="166"/>
        <v>X</v>
      </c>
      <c r="L1029" s="39" t="str">
        <f t="shared" si="167"/>
        <v>X</v>
      </c>
      <c r="M1029" s="39" t="str">
        <f t="shared" si="164"/>
        <v>X</v>
      </c>
      <c r="N1029" s="42">
        <v>0</v>
      </c>
      <c r="O1029" s="8">
        <v>0</v>
      </c>
      <c r="P1029" s="9">
        <v>0</v>
      </c>
      <c r="Q1029" s="9">
        <v>0</v>
      </c>
      <c r="R1029" s="8">
        <v>0</v>
      </c>
      <c r="S1029" s="9">
        <v>0</v>
      </c>
      <c r="T1029" s="9">
        <v>0</v>
      </c>
      <c r="U1029" s="8">
        <v>1</v>
      </c>
      <c r="V1029" s="9">
        <v>0</v>
      </c>
      <c r="W1029" s="9">
        <v>0</v>
      </c>
      <c r="X1029" s="9">
        <v>0</v>
      </c>
      <c r="Y1029" s="8">
        <v>0</v>
      </c>
      <c r="Z1029" s="9">
        <v>0</v>
      </c>
      <c r="AA1029" s="8"/>
      <c r="AC1029" s="8"/>
      <c r="AJ1029" s="9">
        <f t="shared" si="165"/>
        <v>-1</v>
      </c>
      <c r="AK1029" s="7">
        <v>7.1</v>
      </c>
      <c r="AO1029" s="8"/>
      <c r="AQ1029" s="31"/>
      <c r="AT1029" s="31"/>
      <c r="AU1029" s="21">
        <v>1989</v>
      </c>
      <c r="AV1029" s="23">
        <f t="shared" si="168"/>
        <v>3.2986347831244354</v>
      </c>
      <c r="BB1029" s="18"/>
      <c r="BD1029" s="54"/>
      <c r="BF1029" s="18"/>
      <c r="BH1029" s="18"/>
      <c r="BJ1029" s="18"/>
      <c r="BK1029" s="18" t="s">
        <v>159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 s="18">
        <v>0</v>
      </c>
      <c r="BS1029">
        <v>0</v>
      </c>
      <c r="BT1029">
        <v>1</v>
      </c>
      <c r="BU1029" s="18">
        <v>0</v>
      </c>
      <c r="BV1029" t="s">
        <v>397</v>
      </c>
      <c r="BW1029" t="s">
        <v>397</v>
      </c>
      <c r="CB1029" s="18"/>
      <c r="CD1029" s="18"/>
      <c r="CE1029" s="18"/>
      <c r="CH1029" s="18"/>
      <c r="CJ1029" s="18"/>
      <c r="CU1029" s="18"/>
      <c r="CV1029" t="s">
        <v>397</v>
      </c>
      <c r="CW1029" t="s">
        <v>397</v>
      </c>
      <c r="CX1029" t="s">
        <v>397</v>
      </c>
      <c r="CY1029" s="25" t="s">
        <v>397</v>
      </c>
    </row>
    <row r="1030" spans="1:103" x14ac:dyDescent="0.25">
      <c r="A1030">
        <v>1032</v>
      </c>
      <c r="B1030">
        <v>127</v>
      </c>
      <c r="C1030" s="25" t="s">
        <v>8</v>
      </c>
      <c r="D1030" s="12">
        <v>21.5</v>
      </c>
      <c r="E1030" s="14"/>
      <c r="F1030" s="7" t="str">
        <f t="shared" si="159"/>
        <v>X</v>
      </c>
      <c r="G1030" s="7">
        <f t="shared" si="160"/>
        <v>21.5</v>
      </c>
      <c r="H1030" s="16">
        <f t="shared" si="161"/>
        <v>21.5</v>
      </c>
      <c r="I1030" s="11" t="str">
        <f t="shared" si="162"/>
        <v>X</v>
      </c>
      <c r="J1030" s="39" t="str">
        <f t="shared" si="163"/>
        <v>X</v>
      </c>
      <c r="K1030" s="39" t="str">
        <f t="shared" si="166"/>
        <v>X</v>
      </c>
      <c r="L1030" s="39" t="str">
        <f t="shared" si="167"/>
        <v>X</v>
      </c>
      <c r="M1030" s="39" t="str">
        <f t="shared" si="164"/>
        <v>X</v>
      </c>
      <c r="N1030" s="42">
        <v>0</v>
      </c>
      <c r="O1030" s="8">
        <v>0</v>
      </c>
      <c r="P1030" s="9">
        <v>0</v>
      </c>
      <c r="Q1030" s="9">
        <v>0</v>
      </c>
      <c r="R1030" s="8">
        <v>0</v>
      </c>
      <c r="S1030" s="9">
        <v>0</v>
      </c>
      <c r="T1030" s="9">
        <v>0</v>
      </c>
      <c r="U1030" s="8">
        <v>0</v>
      </c>
      <c r="V1030" s="9">
        <v>1</v>
      </c>
      <c r="W1030" s="9">
        <v>0</v>
      </c>
      <c r="X1030" s="9">
        <v>0</v>
      </c>
      <c r="Y1030" s="8">
        <v>0</v>
      </c>
      <c r="Z1030" s="9">
        <v>0</v>
      </c>
      <c r="AA1030" s="8"/>
      <c r="AC1030" s="8"/>
      <c r="AJ1030" s="9">
        <f t="shared" si="165"/>
        <v>-1</v>
      </c>
      <c r="AK1030" s="7">
        <v>7.1</v>
      </c>
      <c r="AO1030" s="8"/>
      <c r="AQ1030" s="31"/>
      <c r="AT1030" s="31"/>
      <c r="AU1030" s="21">
        <v>1989</v>
      </c>
      <c r="AV1030" s="23">
        <f t="shared" si="168"/>
        <v>3.2986347831244354</v>
      </c>
      <c r="BB1030" s="18"/>
      <c r="BD1030" s="54"/>
      <c r="BF1030" s="18"/>
      <c r="BH1030" s="18"/>
      <c r="BJ1030" s="18"/>
      <c r="BK1030" s="18" t="s">
        <v>159</v>
      </c>
      <c r="BL1030">
        <v>0</v>
      </c>
      <c r="BM1030">
        <v>0</v>
      </c>
      <c r="BN1030">
        <v>0</v>
      </c>
      <c r="BO1030">
        <v>1</v>
      </c>
      <c r="BP1030">
        <v>0</v>
      </c>
      <c r="BQ1030">
        <v>0</v>
      </c>
      <c r="BR1030" s="18">
        <v>0</v>
      </c>
      <c r="BS1030">
        <v>0</v>
      </c>
      <c r="BT1030">
        <v>1</v>
      </c>
      <c r="BU1030" s="18">
        <v>0</v>
      </c>
      <c r="BV1030" t="s">
        <v>397</v>
      </c>
      <c r="BW1030" t="s">
        <v>397</v>
      </c>
      <c r="CB1030" s="18"/>
      <c r="CD1030" s="18"/>
      <c r="CE1030" s="18"/>
      <c r="CH1030" s="18"/>
      <c r="CJ1030" s="18"/>
      <c r="CU1030" s="18"/>
      <c r="CV1030" t="s">
        <v>397</v>
      </c>
      <c r="CW1030" t="s">
        <v>397</v>
      </c>
      <c r="CX1030" t="s">
        <v>397</v>
      </c>
      <c r="CY1030" s="25" t="s">
        <v>397</v>
      </c>
    </row>
    <row r="1031" spans="1:103" x14ac:dyDescent="0.25">
      <c r="A1031">
        <v>1033</v>
      </c>
      <c r="B1031">
        <v>127</v>
      </c>
      <c r="C1031" s="25" t="s">
        <v>8</v>
      </c>
      <c r="D1031" s="12">
        <v>24.9</v>
      </c>
      <c r="E1031" s="14"/>
      <c r="F1031" s="7" t="str">
        <f t="shared" si="159"/>
        <v>X</v>
      </c>
      <c r="G1031" s="7">
        <f t="shared" si="160"/>
        <v>24.9</v>
      </c>
      <c r="H1031" s="16">
        <f t="shared" si="161"/>
        <v>24.9</v>
      </c>
      <c r="I1031" s="11" t="str">
        <f t="shared" si="162"/>
        <v>X</v>
      </c>
      <c r="J1031" s="39" t="str">
        <f t="shared" si="163"/>
        <v>X</v>
      </c>
      <c r="K1031" s="39" t="str">
        <f t="shared" si="166"/>
        <v>X</v>
      </c>
      <c r="L1031" s="39" t="str">
        <f t="shared" si="167"/>
        <v>X</v>
      </c>
      <c r="M1031" s="39" t="str">
        <f t="shared" si="164"/>
        <v>X</v>
      </c>
      <c r="N1031" s="42">
        <v>0</v>
      </c>
      <c r="O1031" s="8">
        <v>0</v>
      </c>
      <c r="P1031" s="9">
        <v>0</v>
      </c>
      <c r="Q1031" s="9">
        <v>0</v>
      </c>
      <c r="R1031" s="8">
        <v>0</v>
      </c>
      <c r="S1031" s="9">
        <v>0</v>
      </c>
      <c r="T1031" s="9">
        <v>0</v>
      </c>
      <c r="U1031" s="8">
        <v>0</v>
      </c>
      <c r="V1031" s="9">
        <v>0</v>
      </c>
      <c r="W1031" s="9">
        <v>0</v>
      </c>
      <c r="X1031" s="9">
        <v>0</v>
      </c>
      <c r="Y1031" s="8">
        <v>1</v>
      </c>
      <c r="Z1031" s="9">
        <v>0</v>
      </c>
      <c r="AA1031" s="8"/>
      <c r="AC1031" s="8"/>
      <c r="AJ1031" s="9">
        <f t="shared" si="165"/>
        <v>-1</v>
      </c>
      <c r="AK1031" s="7">
        <v>7.1</v>
      </c>
      <c r="AO1031" s="8"/>
      <c r="AQ1031" s="31"/>
      <c r="AT1031" s="31"/>
      <c r="AU1031" s="21">
        <v>1989</v>
      </c>
      <c r="AV1031" s="23">
        <f t="shared" si="168"/>
        <v>3.2986347831244354</v>
      </c>
      <c r="BB1031" s="18"/>
      <c r="BD1031" s="54"/>
      <c r="BF1031" s="18"/>
      <c r="BH1031" s="18"/>
      <c r="BJ1031" s="18"/>
      <c r="BK1031" s="18" t="s">
        <v>159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 s="18">
        <v>0</v>
      </c>
      <c r="BS1031">
        <v>0</v>
      </c>
      <c r="BT1031">
        <v>1</v>
      </c>
      <c r="BU1031" s="18">
        <v>0</v>
      </c>
      <c r="BV1031" t="s">
        <v>397</v>
      </c>
      <c r="BW1031" t="s">
        <v>397</v>
      </c>
      <c r="CB1031" s="18"/>
      <c r="CD1031" s="18"/>
      <c r="CE1031" s="18"/>
      <c r="CH1031" s="18"/>
      <c r="CJ1031" s="18"/>
      <c r="CU1031" s="18"/>
      <c r="CV1031" t="s">
        <v>397</v>
      </c>
      <c r="CW1031" t="s">
        <v>397</v>
      </c>
      <c r="CX1031" t="s">
        <v>397</v>
      </c>
      <c r="CY1031" s="25" t="s">
        <v>397</v>
      </c>
    </row>
    <row r="1032" spans="1:103" x14ac:dyDescent="0.25">
      <c r="A1032">
        <v>1034</v>
      </c>
      <c r="B1032">
        <v>127</v>
      </c>
      <c r="C1032" s="25" t="s">
        <v>8</v>
      </c>
      <c r="D1032" s="12">
        <v>16</v>
      </c>
      <c r="E1032" s="14"/>
      <c r="F1032" s="7" t="str">
        <f t="shared" si="159"/>
        <v>X</v>
      </c>
      <c r="G1032" s="7">
        <f t="shared" si="160"/>
        <v>16</v>
      </c>
      <c r="H1032" s="16">
        <f t="shared" si="161"/>
        <v>16</v>
      </c>
      <c r="I1032" s="11" t="str">
        <f t="shared" si="162"/>
        <v>X</v>
      </c>
      <c r="J1032" s="39" t="str">
        <f t="shared" si="163"/>
        <v>X</v>
      </c>
      <c r="K1032" s="39" t="str">
        <f t="shared" si="166"/>
        <v>X</v>
      </c>
      <c r="L1032" s="39" t="str">
        <f t="shared" si="167"/>
        <v>X</v>
      </c>
      <c r="M1032" s="39" t="str">
        <f t="shared" si="164"/>
        <v>X</v>
      </c>
      <c r="N1032" s="42">
        <v>0</v>
      </c>
      <c r="O1032" s="8">
        <v>0</v>
      </c>
      <c r="P1032" s="9">
        <v>0</v>
      </c>
      <c r="Q1032" s="9">
        <v>0</v>
      </c>
      <c r="R1032" s="8">
        <v>0</v>
      </c>
      <c r="S1032" s="9">
        <v>0</v>
      </c>
      <c r="T1032" s="9">
        <v>0</v>
      </c>
      <c r="U1032" s="8">
        <v>0</v>
      </c>
      <c r="V1032" s="9">
        <v>0</v>
      </c>
      <c r="W1032" s="9">
        <v>0</v>
      </c>
      <c r="X1032" s="9">
        <v>0</v>
      </c>
      <c r="Y1032" s="8">
        <v>0</v>
      </c>
      <c r="Z1032" s="9">
        <v>1</v>
      </c>
      <c r="AA1032" s="8"/>
      <c r="AC1032" s="8"/>
      <c r="AJ1032" s="9">
        <f t="shared" si="165"/>
        <v>-1</v>
      </c>
      <c r="AK1032" s="7">
        <v>7.1</v>
      </c>
      <c r="AO1032" s="8"/>
      <c r="AQ1032" s="31"/>
      <c r="AT1032" s="31"/>
      <c r="AU1032" s="21">
        <v>1989</v>
      </c>
      <c r="AV1032" s="23">
        <f t="shared" si="168"/>
        <v>3.2986347831244354</v>
      </c>
      <c r="BB1032" s="18"/>
      <c r="BD1032" s="54"/>
      <c r="BF1032" s="18"/>
      <c r="BH1032" s="18"/>
      <c r="BJ1032" s="18"/>
      <c r="BK1032" s="18" t="s">
        <v>159</v>
      </c>
      <c r="BL1032">
        <v>0</v>
      </c>
      <c r="BM1032">
        <v>0</v>
      </c>
      <c r="BN1032">
        <v>0</v>
      </c>
      <c r="BO1032">
        <v>1</v>
      </c>
      <c r="BP1032">
        <v>0</v>
      </c>
      <c r="BQ1032">
        <v>0</v>
      </c>
      <c r="BR1032" s="18">
        <v>0</v>
      </c>
      <c r="BS1032">
        <v>0</v>
      </c>
      <c r="BT1032">
        <v>1</v>
      </c>
      <c r="BU1032" s="18">
        <v>0</v>
      </c>
      <c r="BV1032" t="s">
        <v>397</v>
      </c>
      <c r="BW1032" t="s">
        <v>397</v>
      </c>
      <c r="CB1032" s="18"/>
      <c r="CD1032" s="18"/>
      <c r="CE1032" s="18"/>
      <c r="CH1032" s="18"/>
      <c r="CJ1032" s="18"/>
      <c r="CU1032" s="18"/>
      <c r="CV1032" t="s">
        <v>397</v>
      </c>
      <c r="CW1032" t="s">
        <v>397</v>
      </c>
      <c r="CX1032" t="s">
        <v>397</v>
      </c>
      <c r="CY1032" s="25" t="s">
        <v>397</v>
      </c>
    </row>
    <row r="1033" spans="1:103" x14ac:dyDescent="0.25">
      <c r="A1033">
        <v>1035</v>
      </c>
      <c r="B1033">
        <v>127</v>
      </c>
      <c r="C1033" s="25" t="s">
        <v>8</v>
      </c>
      <c r="D1033" s="12">
        <v>6.5</v>
      </c>
      <c r="E1033" s="14"/>
      <c r="F1033" s="7" t="str">
        <f t="shared" si="159"/>
        <v>X</v>
      </c>
      <c r="G1033" s="7">
        <f t="shared" si="160"/>
        <v>6.5</v>
      </c>
      <c r="H1033" s="16">
        <f t="shared" si="161"/>
        <v>6.5</v>
      </c>
      <c r="I1033" s="11" t="str">
        <f t="shared" si="162"/>
        <v>X</v>
      </c>
      <c r="J1033" s="39" t="str">
        <f t="shared" si="163"/>
        <v>X</v>
      </c>
      <c r="K1033" s="39" t="str">
        <f t="shared" si="166"/>
        <v>X</v>
      </c>
      <c r="L1033" s="39" t="str">
        <f t="shared" si="167"/>
        <v>X</v>
      </c>
      <c r="M1033" s="39" t="str">
        <f t="shared" si="164"/>
        <v>X</v>
      </c>
      <c r="N1033" s="42">
        <v>1</v>
      </c>
      <c r="O1033" s="8">
        <v>0</v>
      </c>
      <c r="P1033" s="9">
        <v>0</v>
      </c>
      <c r="Q1033" s="9">
        <v>0</v>
      </c>
      <c r="R1033" s="8">
        <v>0</v>
      </c>
      <c r="S1033" s="9">
        <v>0</v>
      </c>
      <c r="T1033" s="9">
        <v>0</v>
      </c>
      <c r="U1033" s="8">
        <v>0</v>
      </c>
      <c r="V1033" s="9">
        <v>0</v>
      </c>
      <c r="W1033" s="9">
        <v>0</v>
      </c>
      <c r="X1033" s="9">
        <v>0</v>
      </c>
      <c r="Y1033" s="8">
        <v>0</v>
      </c>
      <c r="Z1033" s="9">
        <v>0</v>
      </c>
      <c r="AA1033" s="8"/>
      <c r="AC1033" s="8"/>
      <c r="AJ1033" s="9">
        <f t="shared" si="165"/>
        <v>-1</v>
      </c>
      <c r="AK1033" s="7">
        <v>11.1</v>
      </c>
      <c r="AO1033" s="8"/>
      <c r="AQ1033" s="31"/>
      <c r="AT1033" s="31"/>
      <c r="AU1033" s="21">
        <v>1976</v>
      </c>
      <c r="AV1033" s="23">
        <f t="shared" si="168"/>
        <v>3.2957869402516091</v>
      </c>
      <c r="BB1033" s="18"/>
      <c r="BD1033" s="54"/>
      <c r="BF1033" s="18"/>
      <c r="BH1033" s="18"/>
      <c r="BJ1033" s="18"/>
      <c r="BK1033" s="18" t="s">
        <v>160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 s="18">
        <v>0</v>
      </c>
      <c r="BS1033">
        <v>1</v>
      </c>
      <c r="BT1033">
        <v>0</v>
      </c>
      <c r="BU1033" s="18">
        <v>0</v>
      </c>
      <c r="BV1033" t="s">
        <v>397</v>
      </c>
      <c r="BW1033" t="s">
        <v>397</v>
      </c>
      <c r="CB1033" s="18"/>
      <c r="CD1033" s="18"/>
      <c r="CE1033" s="18"/>
      <c r="CH1033" s="18"/>
      <c r="CJ1033" s="18"/>
      <c r="CU1033" s="18"/>
      <c r="CV1033" t="s">
        <v>397</v>
      </c>
      <c r="CW1033" t="s">
        <v>397</v>
      </c>
      <c r="CX1033" t="s">
        <v>397</v>
      </c>
      <c r="CY1033" s="25" t="s">
        <v>397</v>
      </c>
    </row>
    <row r="1034" spans="1:103" x14ac:dyDescent="0.25">
      <c r="A1034">
        <v>1036</v>
      </c>
      <c r="B1034">
        <v>127</v>
      </c>
      <c r="C1034" s="25" t="s">
        <v>8</v>
      </c>
      <c r="D1034" s="12">
        <v>13.4</v>
      </c>
      <c r="E1034" s="14"/>
      <c r="F1034" s="7" t="str">
        <f t="shared" si="159"/>
        <v>X</v>
      </c>
      <c r="G1034" s="7">
        <f t="shared" si="160"/>
        <v>13.4</v>
      </c>
      <c r="H1034" s="16">
        <f t="shared" si="161"/>
        <v>13.4</v>
      </c>
      <c r="I1034" s="11" t="str">
        <f t="shared" si="162"/>
        <v>X</v>
      </c>
      <c r="J1034" s="39" t="str">
        <f t="shared" si="163"/>
        <v>X</v>
      </c>
      <c r="K1034" s="39" t="str">
        <f t="shared" si="166"/>
        <v>X</v>
      </c>
      <c r="L1034" s="39" t="str">
        <f t="shared" si="167"/>
        <v>X</v>
      </c>
      <c r="M1034" s="39" t="str">
        <f t="shared" si="164"/>
        <v>X</v>
      </c>
      <c r="N1034" s="42">
        <v>0</v>
      </c>
      <c r="O1034" s="8">
        <v>0</v>
      </c>
      <c r="P1034" s="9">
        <v>0</v>
      </c>
      <c r="Q1034" s="9">
        <v>0</v>
      </c>
      <c r="R1034" s="8">
        <v>1</v>
      </c>
      <c r="S1034" s="9">
        <v>0</v>
      </c>
      <c r="T1034" s="9">
        <v>0</v>
      </c>
      <c r="U1034" s="8">
        <v>0</v>
      </c>
      <c r="V1034" s="9">
        <v>0</v>
      </c>
      <c r="W1034" s="9">
        <v>0</v>
      </c>
      <c r="X1034" s="9">
        <v>0</v>
      </c>
      <c r="Y1034" s="8">
        <v>0</v>
      </c>
      <c r="Z1034" s="9">
        <v>0</v>
      </c>
      <c r="AA1034" s="8"/>
      <c r="AC1034" s="8"/>
      <c r="AJ1034" s="9">
        <f t="shared" si="165"/>
        <v>-1</v>
      </c>
      <c r="AK1034" s="7">
        <v>11.1</v>
      </c>
      <c r="AO1034" s="8"/>
      <c r="AQ1034" s="31"/>
      <c r="AT1034" s="31"/>
      <c r="AU1034" s="21">
        <v>1976</v>
      </c>
      <c r="AV1034" s="23">
        <f t="shared" si="168"/>
        <v>3.2957869402516091</v>
      </c>
      <c r="BB1034" s="18"/>
      <c r="BD1034" s="54"/>
      <c r="BF1034" s="18"/>
      <c r="BH1034" s="18"/>
      <c r="BJ1034" s="18"/>
      <c r="BK1034" s="18" t="s">
        <v>160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 s="18">
        <v>0</v>
      </c>
      <c r="BS1034">
        <v>1</v>
      </c>
      <c r="BT1034">
        <v>0</v>
      </c>
      <c r="BU1034" s="18">
        <v>0</v>
      </c>
      <c r="BV1034" t="s">
        <v>397</v>
      </c>
      <c r="BW1034" t="s">
        <v>397</v>
      </c>
      <c r="CB1034" s="18"/>
      <c r="CD1034" s="18"/>
      <c r="CE1034" s="18"/>
      <c r="CH1034" s="18"/>
      <c r="CJ1034" s="18"/>
      <c r="CU1034" s="18"/>
      <c r="CV1034" t="s">
        <v>397</v>
      </c>
      <c r="CW1034" t="s">
        <v>397</v>
      </c>
      <c r="CX1034" t="s">
        <v>397</v>
      </c>
      <c r="CY1034" s="25" t="s">
        <v>397</v>
      </c>
    </row>
    <row r="1035" spans="1:103" x14ac:dyDescent="0.25">
      <c r="A1035">
        <v>1037</v>
      </c>
      <c r="B1035">
        <v>127</v>
      </c>
      <c r="C1035" s="25" t="s">
        <v>8</v>
      </c>
      <c r="D1035" s="12">
        <v>10.4</v>
      </c>
      <c r="E1035" s="14"/>
      <c r="F1035" s="7" t="str">
        <f t="shared" si="159"/>
        <v>X</v>
      </c>
      <c r="G1035" s="7">
        <f t="shared" si="160"/>
        <v>10.4</v>
      </c>
      <c r="H1035" s="16">
        <f t="shared" si="161"/>
        <v>10.4</v>
      </c>
      <c r="I1035" s="11" t="str">
        <f t="shared" si="162"/>
        <v>X</v>
      </c>
      <c r="J1035" s="39" t="str">
        <f t="shared" si="163"/>
        <v>X</v>
      </c>
      <c r="K1035" s="39" t="str">
        <f t="shared" si="166"/>
        <v>X</v>
      </c>
      <c r="L1035" s="39" t="str">
        <f t="shared" si="167"/>
        <v>X</v>
      </c>
      <c r="M1035" s="39" t="str">
        <f t="shared" si="164"/>
        <v>X</v>
      </c>
      <c r="N1035" s="42">
        <v>0</v>
      </c>
      <c r="O1035" s="8">
        <v>0</v>
      </c>
      <c r="P1035" s="9">
        <v>0</v>
      </c>
      <c r="Q1035" s="9">
        <v>0</v>
      </c>
      <c r="R1035" s="8">
        <v>0</v>
      </c>
      <c r="S1035" s="9">
        <v>1</v>
      </c>
      <c r="T1035" s="9">
        <v>0</v>
      </c>
      <c r="U1035" s="8">
        <v>0</v>
      </c>
      <c r="V1035" s="9">
        <v>0</v>
      </c>
      <c r="W1035" s="9">
        <v>0</v>
      </c>
      <c r="X1035" s="9">
        <v>0</v>
      </c>
      <c r="Y1035" s="8">
        <v>0</v>
      </c>
      <c r="Z1035" s="9">
        <v>0</v>
      </c>
      <c r="AA1035" s="8"/>
      <c r="AC1035" s="8"/>
      <c r="AJ1035" s="9">
        <f t="shared" si="165"/>
        <v>-1</v>
      </c>
      <c r="AK1035" s="7">
        <v>11.1</v>
      </c>
      <c r="AO1035" s="8"/>
      <c r="AQ1035" s="31"/>
      <c r="AT1035" s="31"/>
      <c r="AU1035" s="21">
        <v>1976</v>
      </c>
      <c r="AV1035" s="23">
        <f t="shared" si="168"/>
        <v>3.2957869402516091</v>
      </c>
      <c r="BB1035" s="18"/>
      <c r="BD1035" s="54"/>
      <c r="BF1035" s="18"/>
      <c r="BH1035" s="18"/>
      <c r="BJ1035" s="18"/>
      <c r="BK1035" s="18" t="s">
        <v>160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 s="18">
        <v>0</v>
      </c>
      <c r="BS1035">
        <v>1</v>
      </c>
      <c r="BT1035">
        <v>0</v>
      </c>
      <c r="BU1035" s="18">
        <v>0</v>
      </c>
      <c r="BV1035" t="s">
        <v>397</v>
      </c>
      <c r="BW1035" t="s">
        <v>397</v>
      </c>
      <c r="CB1035" s="18"/>
      <c r="CD1035" s="18"/>
      <c r="CE1035" s="18"/>
      <c r="CH1035" s="18"/>
      <c r="CJ1035" s="18"/>
      <c r="CU1035" s="18"/>
      <c r="CV1035" t="s">
        <v>397</v>
      </c>
      <c r="CW1035" t="s">
        <v>397</v>
      </c>
      <c r="CX1035" t="s">
        <v>397</v>
      </c>
      <c r="CY1035" s="25" t="s">
        <v>397</v>
      </c>
    </row>
    <row r="1036" spans="1:103" x14ac:dyDescent="0.25">
      <c r="A1036">
        <v>1038</v>
      </c>
      <c r="B1036">
        <v>127</v>
      </c>
      <c r="C1036" s="25" t="s">
        <v>8</v>
      </c>
      <c r="D1036" s="12">
        <v>8.8000000000000007</v>
      </c>
      <c r="E1036" s="14"/>
      <c r="F1036" s="7" t="str">
        <f t="shared" si="159"/>
        <v>X</v>
      </c>
      <c r="G1036" s="7">
        <f t="shared" si="160"/>
        <v>8.8000000000000007</v>
      </c>
      <c r="H1036" s="16">
        <f t="shared" si="161"/>
        <v>8.8000000000000007</v>
      </c>
      <c r="I1036" s="11" t="str">
        <f t="shared" si="162"/>
        <v>X</v>
      </c>
      <c r="J1036" s="39" t="str">
        <f t="shared" si="163"/>
        <v>X</v>
      </c>
      <c r="K1036" s="39" t="str">
        <f t="shared" si="166"/>
        <v>X</v>
      </c>
      <c r="L1036" s="39" t="str">
        <f t="shared" si="167"/>
        <v>X</v>
      </c>
      <c r="M1036" s="39" t="str">
        <f t="shared" si="164"/>
        <v>X</v>
      </c>
      <c r="N1036" s="42">
        <v>0</v>
      </c>
      <c r="O1036" s="8">
        <v>0</v>
      </c>
      <c r="P1036" s="9">
        <v>0</v>
      </c>
      <c r="Q1036" s="9">
        <v>0</v>
      </c>
      <c r="R1036" s="8">
        <v>0</v>
      </c>
      <c r="S1036" s="9">
        <v>0</v>
      </c>
      <c r="T1036" s="9">
        <v>1</v>
      </c>
      <c r="U1036" s="8">
        <v>0</v>
      </c>
      <c r="V1036" s="9">
        <v>0</v>
      </c>
      <c r="W1036" s="9">
        <v>0</v>
      </c>
      <c r="X1036" s="9">
        <v>0</v>
      </c>
      <c r="Y1036" s="8">
        <v>0</v>
      </c>
      <c r="Z1036" s="9">
        <v>0</v>
      </c>
      <c r="AA1036" s="8"/>
      <c r="AC1036" s="8"/>
      <c r="AJ1036" s="9">
        <f t="shared" si="165"/>
        <v>-1</v>
      </c>
      <c r="AK1036" s="7">
        <v>11.1</v>
      </c>
      <c r="AO1036" s="8"/>
      <c r="AQ1036" s="31"/>
      <c r="AT1036" s="31"/>
      <c r="AU1036" s="21">
        <v>1976</v>
      </c>
      <c r="AV1036" s="23">
        <f t="shared" si="168"/>
        <v>3.2957869402516091</v>
      </c>
      <c r="BB1036" s="18"/>
      <c r="BD1036" s="54"/>
      <c r="BF1036" s="18"/>
      <c r="BH1036" s="18"/>
      <c r="BJ1036" s="18"/>
      <c r="BK1036" s="18" t="s">
        <v>160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 s="18">
        <v>0</v>
      </c>
      <c r="BS1036">
        <v>1</v>
      </c>
      <c r="BT1036">
        <v>0</v>
      </c>
      <c r="BU1036" s="18">
        <v>0</v>
      </c>
      <c r="BV1036" t="s">
        <v>397</v>
      </c>
      <c r="BW1036" t="s">
        <v>397</v>
      </c>
      <c r="CB1036" s="18"/>
      <c r="CD1036" s="18"/>
      <c r="CE1036" s="18"/>
      <c r="CH1036" s="18"/>
      <c r="CJ1036" s="18"/>
      <c r="CU1036" s="18"/>
      <c r="CV1036" t="s">
        <v>397</v>
      </c>
      <c r="CW1036" t="s">
        <v>397</v>
      </c>
      <c r="CX1036" t="s">
        <v>397</v>
      </c>
      <c r="CY1036" s="25" t="s">
        <v>397</v>
      </c>
    </row>
    <row r="1037" spans="1:103" x14ac:dyDescent="0.25">
      <c r="A1037">
        <v>1039</v>
      </c>
      <c r="B1037">
        <v>127</v>
      </c>
      <c r="C1037" s="25" t="s">
        <v>8</v>
      </c>
      <c r="D1037" s="12">
        <v>16.399999999999999</v>
      </c>
      <c r="E1037" s="14"/>
      <c r="F1037" s="7" t="str">
        <f t="shared" si="159"/>
        <v>X</v>
      </c>
      <c r="G1037" s="7">
        <f t="shared" si="160"/>
        <v>16.399999999999999</v>
      </c>
      <c r="H1037" s="16">
        <f t="shared" si="161"/>
        <v>16.399999999999999</v>
      </c>
      <c r="I1037" s="11" t="str">
        <f t="shared" si="162"/>
        <v>X</v>
      </c>
      <c r="J1037" s="39" t="str">
        <f t="shared" si="163"/>
        <v>X</v>
      </c>
      <c r="K1037" s="39" t="str">
        <f t="shared" si="166"/>
        <v>X</v>
      </c>
      <c r="L1037" s="39" t="str">
        <f t="shared" si="167"/>
        <v>X</v>
      </c>
      <c r="M1037" s="39" t="str">
        <f t="shared" si="164"/>
        <v>X</v>
      </c>
      <c r="N1037" s="42">
        <v>1</v>
      </c>
      <c r="O1037" s="8">
        <v>0</v>
      </c>
      <c r="P1037" s="9">
        <v>0</v>
      </c>
      <c r="Q1037" s="9">
        <v>0</v>
      </c>
      <c r="R1037" s="8">
        <v>0</v>
      </c>
      <c r="S1037" s="9">
        <v>0</v>
      </c>
      <c r="T1037" s="9">
        <v>0</v>
      </c>
      <c r="U1037" s="8">
        <v>0</v>
      </c>
      <c r="V1037" s="9">
        <v>0</v>
      </c>
      <c r="W1037" s="9">
        <v>0</v>
      </c>
      <c r="X1037" s="9">
        <v>0</v>
      </c>
      <c r="Y1037" s="8">
        <v>0</v>
      </c>
      <c r="Z1037" s="9">
        <v>0</v>
      </c>
      <c r="AA1037" s="8"/>
      <c r="AC1037" s="8"/>
      <c r="AJ1037" s="9">
        <f t="shared" si="165"/>
        <v>-1</v>
      </c>
      <c r="AK1037" s="7">
        <v>3.5</v>
      </c>
      <c r="AO1037" s="8"/>
      <c r="AQ1037" s="31"/>
      <c r="AT1037" s="31"/>
      <c r="AU1037" s="21">
        <v>1970</v>
      </c>
      <c r="AV1037" s="23">
        <f t="shared" si="168"/>
        <v>3.2944662261615929</v>
      </c>
      <c r="BB1037" s="18"/>
      <c r="BD1037" s="54"/>
      <c r="BF1037" s="18"/>
      <c r="BH1037" s="18"/>
      <c r="BJ1037" s="18"/>
      <c r="BK1037" s="18" t="s">
        <v>164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s="18">
        <v>1</v>
      </c>
      <c r="BS1037">
        <v>0</v>
      </c>
      <c r="BT1037">
        <v>1</v>
      </c>
      <c r="BU1037" s="18">
        <v>0</v>
      </c>
      <c r="BV1037" t="s">
        <v>397</v>
      </c>
      <c r="BW1037" t="s">
        <v>397</v>
      </c>
      <c r="CB1037" s="18"/>
      <c r="CD1037" s="18"/>
      <c r="CE1037" s="18"/>
      <c r="CH1037" s="18"/>
      <c r="CJ1037" s="18"/>
      <c r="CU1037" s="18"/>
      <c r="CV1037" t="s">
        <v>397</v>
      </c>
      <c r="CW1037" t="s">
        <v>397</v>
      </c>
      <c r="CX1037" t="s">
        <v>397</v>
      </c>
      <c r="CY1037" s="25" t="s">
        <v>397</v>
      </c>
    </row>
    <row r="1038" spans="1:103" x14ac:dyDescent="0.25">
      <c r="A1038">
        <v>1040</v>
      </c>
      <c r="B1038">
        <v>127</v>
      </c>
      <c r="C1038" s="25" t="s">
        <v>8</v>
      </c>
      <c r="D1038" s="12">
        <v>6.5</v>
      </c>
      <c r="E1038" s="14"/>
      <c r="F1038" s="7" t="str">
        <f t="shared" si="159"/>
        <v>X</v>
      </c>
      <c r="G1038" s="7">
        <f t="shared" si="160"/>
        <v>6.5</v>
      </c>
      <c r="H1038" s="16">
        <f t="shared" si="161"/>
        <v>6.5</v>
      </c>
      <c r="I1038" s="11" t="str">
        <f t="shared" si="162"/>
        <v>X</v>
      </c>
      <c r="J1038" s="39" t="str">
        <f t="shared" si="163"/>
        <v>X</v>
      </c>
      <c r="K1038" s="39" t="str">
        <f t="shared" si="166"/>
        <v>X</v>
      </c>
      <c r="L1038" s="39" t="str">
        <f t="shared" si="167"/>
        <v>X</v>
      </c>
      <c r="M1038" s="39" t="str">
        <f t="shared" si="164"/>
        <v>X</v>
      </c>
      <c r="N1038" s="42">
        <v>1</v>
      </c>
      <c r="O1038" s="8">
        <v>0</v>
      </c>
      <c r="P1038" s="9">
        <v>0</v>
      </c>
      <c r="Q1038" s="9">
        <v>0</v>
      </c>
      <c r="R1038" s="8">
        <v>0</v>
      </c>
      <c r="S1038" s="9">
        <v>0</v>
      </c>
      <c r="T1038" s="9">
        <v>0</v>
      </c>
      <c r="U1038" s="8">
        <v>0</v>
      </c>
      <c r="V1038" s="9">
        <v>0</v>
      </c>
      <c r="W1038" s="9">
        <v>0</v>
      </c>
      <c r="X1038" s="9">
        <v>0</v>
      </c>
      <c r="Y1038" s="8">
        <v>0</v>
      </c>
      <c r="Z1038" s="9">
        <v>0</v>
      </c>
      <c r="AA1038" s="8"/>
      <c r="AC1038" s="8"/>
      <c r="AJ1038" s="9">
        <f t="shared" si="165"/>
        <v>-1</v>
      </c>
      <c r="AK1038" s="7">
        <v>7.2</v>
      </c>
      <c r="AO1038" s="8"/>
      <c r="AQ1038" s="31"/>
      <c r="AT1038" s="31"/>
      <c r="AU1038" s="21">
        <v>1976</v>
      </c>
      <c r="AV1038" s="23">
        <f t="shared" si="168"/>
        <v>3.2957869402516091</v>
      </c>
      <c r="BB1038" s="18"/>
      <c r="BD1038" s="54"/>
      <c r="BF1038" s="18"/>
      <c r="BH1038" s="18"/>
      <c r="BJ1038" s="18"/>
      <c r="BK1038" s="18" t="s">
        <v>166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 s="18">
        <v>0</v>
      </c>
      <c r="BS1038">
        <v>1</v>
      </c>
      <c r="BT1038">
        <v>0</v>
      </c>
      <c r="BU1038" s="18">
        <v>0</v>
      </c>
      <c r="BV1038" t="s">
        <v>397</v>
      </c>
      <c r="BW1038" t="s">
        <v>397</v>
      </c>
      <c r="CB1038" s="18"/>
      <c r="CD1038" s="18"/>
      <c r="CE1038" s="18"/>
      <c r="CH1038" s="18"/>
      <c r="CJ1038" s="18"/>
      <c r="CU1038" s="18"/>
      <c r="CV1038" t="s">
        <v>397</v>
      </c>
      <c r="CW1038" t="s">
        <v>397</v>
      </c>
      <c r="CX1038" t="s">
        <v>397</v>
      </c>
      <c r="CY1038" s="25" t="s">
        <v>397</v>
      </c>
    </row>
    <row r="1039" spans="1:103" x14ac:dyDescent="0.25">
      <c r="A1039">
        <v>1041</v>
      </c>
      <c r="B1039">
        <v>127</v>
      </c>
      <c r="C1039" s="25" t="s">
        <v>8</v>
      </c>
      <c r="D1039" s="12">
        <v>11.1</v>
      </c>
      <c r="E1039" s="14"/>
      <c r="F1039" s="7" t="str">
        <f t="shared" ref="F1039:F1102" si="169">IFERROR(D1039/E1039, "X")</f>
        <v>X</v>
      </c>
      <c r="G1039" s="7">
        <f t="shared" ref="G1039:G1102" si="170">D1039-E1039</f>
        <v>11.1</v>
      </c>
      <c r="H1039" s="16">
        <f t="shared" ref="H1039:H1102" si="171">D1039+E1039</f>
        <v>11.1</v>
      </c>
      <c r="I1039" s="11" t="str">
        <f t="shared" ref="I1039:I1102" si="172">IFERROR(F1039/SQRT(F1039^2+AJ1039), "X")</f>
        <v>X</v>
      </c>
      <c r="J1039" s="39" t="str">
        <f t="shared" ref="J1039:J1102" si="173">IFERROR(SQRT((1-I1039^2)/AJ1039), "X")</f>
        <v>X</v>
      </c>
      <c r="K1039" s="39" t="str">
        <f t="shared" si="166"/>
        <v>X</v>
      </c>
      <c r="L1039" s="39" t="str">
        <f t="shared" si="167"/>
        <v>X</v>
      </c>
      <c r="M1039" s="39" t="str">
        <f t="shared" ref="M1039:M1102" si="174">IFERROR(I1039+J1039, "X")</f>
        <v>X</v>
      </c>
      <c r="N1039" s="42">
        <v>1</v>
      </c>
      <c r="O1039" s="8">
        <v>0</v>
      </c>
      <c r="P1039" s="9">
        <v>0</v>
      </c>
      <c r="Q1039" s="9">
        <v>0</v>
      </c>
      <c r="R1039" s="8">
        <v>0</v>
      </c>
      <c r="S1039" s="9">
        <v>0</v>
      </c>
      <c r="T1039" s="9">
        <v>0</v>
      </c>
      <c r="U1039" s="8">
        <v>0</v>
      </c>
      <c r="V1039" s="9">
        <v>0</v>
      </c>
      <c r="W1039" s="9">
        <v>0</v>
      </c>
      <c r="X1039" s="9">
        <v>0</v>
      </c>
      <c r="Y1039" s="8">
        <v>0</v>
      </c>
      <c r="Z1039" s="9">
        <v>0</v>
      </c>
      <c r="AA1039" s="8"/>
      <c r="AC1039" s="8"/>
      <c r="AJ1039" s="9">
        <f t="shared" ref="AJ1039:AJ1102" si="175">IFERROR(AH1039-AI1039-1, "X")</f>
        <v>-1</v>
      </c>
      <c r="AK1039" s="7">
        <v>8.1</v>
      </c>
      <c r="AO1039" s="8"/>
      <c r="AQ1039" s="31"/>
      <c r="AT1039" s="31"/>
      <c r="AU1039" s="21">
        <v>1980</v>
      </c>
      <c r="AV1039" s="23">
        <f t="shared" si="168"/>
        <v>3.2966651902615309</v>
      </c>
      <c r="BB1039" s="18"/>
      <c r="BD1039" s="54"/>
      <c r="BF1039" s="18"/>
      <c r="BH1039" s="18"/>
      <c r="BJ1039" s="18"/>
      <c r="BK1039" s="18" t="s">
        <v>166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 s="18">
        <v>0</v>
      </c>
      <c r="BS1039">
        <v>1</v>
      </c>
      <c r="BT1039">
        <v>0</v>
      </c>
      <c r="BU1039" s="18">
        <v>0</v>
      </c>
      <c r="BV1039" t="s">
        <v>397</v>
      </c>
      <c r="BW1039" t="s">
        <v>397</v>
      </c>
      <c r="CB1039" s="18"/>
      <c r="CD1039" s="18"/>
      <c r="CE1039" s="18"/>
      <c r="CH1039" s="18"/>
      <c r="CJ1039" s="18"/>
      <c r="CU1039" s="18"/>
      <c r="CV1039" t="s">
        <v>397</v>
      </c>
      <c r="CW1039" t="s">
        <v>397</v>
      </c>
      <c r="CX1039" t="s">
        <v>397</v>
      </c>
      <c r="CY1039" s="25" t="s">
        <v>397</v>
      </c>
    </row>
    <row r="1040" spans="1:103" x14ac:dyDescent="0.25">
      <c r="A1040">
        <v>1042</v>
      </c>
      <c r="B1040">
        <v>127</v>
      </c>
      <c r="C1040" s="25" t="s">
        <v>8</v>
      </c>
      <c r="D1040" s="12">
        <v>10.6</v>
      </c>
      <c r="E1040" s="14"/>
      <c r="F1040" s="7" t="str">
        <f t="shared" si="169"/>
        <v>X</v>
      </c>
      <c r="G1040" s="7">
        <f t="shared" si="170"/>
        <v>10.6</v>
      </c>
      <c r="H1040" s="16">
        <f t="shared" si="171"/>
        <v>10.6</v>
      </c>
      <c r="I1040" s="11" t="str">
        <f t="shared" si="172"/>
        <v>X</v>
      </c>
      <c r="J1040" s="39" t="str">
        <f t="shared" si="173"/>
        <v>X</v>
      </c>
      <c r="K1040" s="39" t="str">
        <f t="shared" si="166"/>
        <v>X</v>
      </c>
      <c r="L1040" s="39" t="str">
        <f t="shared" si="167"/>
        <v>X</v>
      </c>
      <c r="M1040" s="39" t="str">
        <f t="shared" si="174"/>
        <v>X</v>
      </c>
      <c r="N1040" s="42">
        <v>1</v>
      </c>
      <c r="O1040" s="8">
        <v>0</v>
      </c>
      <c r="P1040" s="9">
        <v>0</v>
      </c>
      <c r="Q1040" s="9">
        <v>0</v>
      </c>
      <c r="R1040" s="8">
        <v>0</v>
      </c>
      <c r="S1040" s="9">
        <v>0</v>
      </c>
      <c r="T1040" s="9">
        <v>0</v>
      </c>
      <c r="U1040" s="8">
        <v>0</v>
      </c>
      <c r="V1040" s="9">
        <v>0</v>
      </c>
      <c r="W1040" s="9">
        <v>0</v>
      </c>
      <c r="X1040" s="9">
        <v>0</v>
      </c>
      <c r="Y1040" s="8">
        <v>0</v>
      </c>
      <c r="Z1040" s="9">
        <v>0</v>
      </c>
      <c r="AA1040" s="8"/>
      <c r="AC1040" s="8"/>
      <c r="AJ1040" s="9">
        <f t="shared" si="175"/>
        <v>-1</v>
      </c>
      <c r="AK1040" s="7">
        <v>8</v>
      </c>
      <c r="AO1040" s="8"/>
      <c r="AQ1040" s="31"/>
      <c r="AT1040" s="31"/>
      <c r="AU1040" s="21">
        <v>1986</v>
      </c>
      <c r="AV1040" s="23">
        <f t="shared" si="168"/>
        <v>3.2979792441593623</v>
      </c>
      <c r="BB1040" s="18"/>
      <c r="BD1040" s="54"/>
      <c r="BF1040" s="18"/>
      <c r="BH1040" s="18"/>
      <c r="BJ1040" s="18"/>
      <c r="BK1040" s="18" t="s">
        <v>166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 s="18">
        <v>0</v>
      </c>
      <c r="BS1040">
        <v>1</v>
      </c>
      <c r="BT1040">
        <v>0</v>
      </c>
      <c r="BU1040" s="18">
        <v>0</v>
      </c>
      <c r="BV1040" t="s">
        <v>397</v>
      </c>
      <c r="BW1040" t="s">
        <v>397</v>
      </c>
      <c r="CB1040" s="18"/>
      <c r="CD1040" s="18"/>
      <c r="CE1040" s="18"/>
      <c r="CH1040" s="18"/>
      <c r="CJ1040" s="18"/>
      <c r="CU1040" s="18"/>
      <c r="CV1040" t="s">
        <v>397</v>
      </c>
      <c r="CW1040" t="s">
        <v>397</v>
      </c>
      <c r="CX1040" t="s">
        <v>397</v>
      </c>
      <c r="CY1040" s="25" t="s">
        <v>397</v>
      </c>
    </row>
    <row r="1041" spans="1:103" x14ac:dyDescent="0.25">
      <c r="A1041">
        <v>1043</v>
      </c>
      <c r="B1041">
        <v>127</v>
      </c>
      <c r="C1041" s="25" t="s">
        <v>8</v>
      </c>
      <c r="D1041" s="12">
        <v>10.3</v>
      </c>
      <c r="E1041" s="14"/>
      <c r="F1041" s="7" t="str">
        <f t="shared" si="169"/>
        <v>X</v>
      </c>
      <c r="G1041" s="7">
        <f t="shared" si="170"/>
        <v>10.3</v>
      </c>
      <c r="H1041" s="16">
        <f t="shared" si="171"/>
        <v>10.3</v>
      </c>
      <c r="I1041" s="11" t="str">
        <f t="shared" si="172"/>
        <v>X</v>
      </c>
      <c r="J1041" s="39" t="str">
        <f t="shared" si="173"/>
        <v>X</v>
      </c>
      <c r="K1041" s="39" t="str">
        <f t="shared" si="166"/>
        <v>X</v>
      </c>
      <c r="L1041" s="39" t="str">
        <f t="shared" si="167"/>
        <v>X</v>
      </c>
      <c r="M1041" s="39" t="str">
        <f t="shared" si="174"/>
        <v>X</v>
      </c>
      <c r="N1041" s="42">
        <v>0</v>
      </c>
      <c r="O1041" s="8">
        <v>0</v>
      </c>
      <c r="P1041" s="9">
        <v>0</v>
      </c>
      <c r="Q1041" s="9">
        <v>0</v>
      </c>
      <c r="R1041" s="8">
        <v>0</v>
      </c>
      <c r="S1041" s="9">
        <v>0</v>
      </c>
      <c r="T1041" s="9">
        <v>0</v>
      </c>
      <c r="U1041" s="8">
        <v>1</v>
      </c>
      <c r="V1041" s="9">
        <v>0</v>
      </c>
      <c r="W1041" s="9">
        <v>0</v>
      </c>
      <c r="X1041" s="9">
        <v>0</v>
      </c>
      <c r="Y1041" s="8">
        <v>0</v>
      </c>
      <c r="Z1041" s="9">
        <v>0</v>
      </c>
      <c r="AA1041" s="8"/>
      <c r="AC1041" s="8"/>
      <c r="AJ1041" s="9">
        <f t="shared" si="175"/>
        <v>-1</v>
      </c>
      <c r="AK1041" s="7">
        <v>7.2</v>
      </c>
      <c r="AO1041" s="8"/>
      <c r="AQ1041" s="31"/>
      <c r="AT1041" s="31"/>
      <c r="AU1041" s="21">
        <v>1976</v>
      </c>
      <c r="AV1041" s="23">
        <f t="shared" si="168"/>
        <v>3.2957869402516091</v>
      </c>
      <c r="BB1041" s="18"/>
      <c r="BD1041" s="54"/>
      <c r="BF1041" s="18"/>
      <c r="BH1041" s="18"/>
      <c r="BJ1041" s="18"/>
      <c r="BK1041" s="18" t="s">
        <v>166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 s="18">
        <v>0</v>
      </c>
      <c r="BS1041">
        <v>1</v>
      </c>
      <c r="BT1041">
        <v>0</v>
      </c>
      <c r="BU1041" s="18">
        <v>0</v>
      </c>
      <c r="BV1041" t="s">
        <v>397</v>
      </c>
      <c r="BW1041" t="s">
        <v>397</v>
      </c>
      <c r="CB1041" s="18"/>
      <c r="CD1041" s="18"/>
      <c r="CE1041" s="18"/>
      <c r="CH1041" s="18"/>
      <c r="CJ1041" s="18"/>
      <c r="CU1041" s="18"/>
      <c r="CV1041" t="s">
        <v>397</v>
      </c>
      <c r="CW1041" t="s">
        <v>397</v>
      </c>
      <c r="CX1041" t="s">
        <v>397</v>
      </c>
      <c r="CY1041" s="25" t="s">
        <v>397</v>
      </c>
    </row>
    <row r="1042" spans="1:103" x14ac:dyDescent="0.25">
      <c r="A1042">
        <v>1044</v>
      </c>
      <c r="B1042">
        <v>127</v>
      </c>
      <c r="C1042" s="25" t="s">
        <v>8</v>
      </c>
      <c r="D1042" s="12">
        <v>17.2</v>
      </c>
      <c r="E1042" s="14"/>
      <c r="F1042" s="7" t="str">
        <f t="shared" si="169"/>
        <v>X</v>
      </c>
      <c r="G1042" s="7">
        <f t="shared" si="170"/>
        <v>17.2</v>
      </c>
      <c r="H1042" s="16">
        <f t="shared" si="171"/>
        <v>17.2</v>
      </c>
      <c r="I1042" s="11" t="str">
        <f t="shared" si="172"/>
        <v>X</v>
      </c>
      <c r="J1042" s="39" t="str">
        <f t="shared" si="173"/>
        <v>X</v>
      </c>
      <c r="K1042" s="39" t="str">
        <f t="shared" si="166"/>
        <v>X</v>
      </c>
      <c r="L1042" s="39" t="str">
        <f t="shared" si="167"/>
        <v>X</v>
      </c>
      <c r="M1042" s="39" t="str">
        <f t="shared" si="174"/>
        <v>X</v>
      </c>
      <c r="N1042" s="42">
        <v>0</v>
      </c>
      <c r="O1042" s="8">
        <v>0</v>
      </c>
      <c r="P1042" s="9">
        <v>0</v>
      </c>
      <c r="Q1042" s="9">
        <v>0</v>
      </c>
      <c r="R1042" s="8">
        <v>0</v>
      </c>
      <c r="S1042" s="9">
        <v>0</v>
      </c>
      <c r="T1042" s="9">
        <v>0</v>
      </c>
      <c r="U1042" s="8">
        <v>1</v>
      </c>
      <c r="V1042" s="9">
        <v>0</v>
      </c>
      <c r="W1042" s="9">
        <v>0</v>
      </c>
      <c r="X1042" s="9">
        <v>0</v>
      </c>
      <c r="Y1042" s="8">
        <v>0</v>
      </c>
      <c r="Z1042" s="9">
        <v>0</v>
      </c>
      <c r="AA1042" s="8"/>
      <c r="AC1042" s="8"/>
      <c r="AJ1042" s="9">
        <f t="shared" si="175"/>
        <v>-1</v>
      </c>
      <c r="AK1042" s="7">
        <v>8.1</v>
      </c>
      <c r="AO1042" s="8"/>
      <c r="AQ1042" s="31"/>
      <c r="AT1042" s="31"/>
      <c r="AU1042" s="21">
        <v>1980</v>
      </c>
      <c r="AV1042" s="23">
        <f t="shared" si="168"/>
        <v>3.2966651902615309</v>
      </c>
      <c r="BB1042" s="18"/>
      <c r="BD1042" s="54"/>
      <c r="BF1042" s="18"/>
      <c r="BH1042" s="18"/>
      <c r="BJ1042" s="18"/>
      <c r="BK1042" s="18" t="s">
        <v>166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 s="18">
        <v>0</v>
      </c>
      <c r="BS1042">
        <v>1</v>
      </c>
      <c r="BT1042">
        <v>0</v>
      </c>
      <c r="BU1042" s="18">
        <v>0</v>
      </c>
      <c r="BV1042" t="s">
        <v>397</v>
      </c>
      <c r="BW1042" t="s">
        <v>397</v>
      </c>
      <c r="CB1042" s="18"/>
      <c r="CD1042" s="18"/>
      <c r="CE1042" s="18"/>
      <c r="CH1042" s="18"/>
      <c r="CJ1042" s="18"/>
      <c r="CU1042" s="18"/>
      <c r="CV1042" t="s">
        <v>397</v>
      </c>
      <c r="CW1042" t="s">
        <v>397</v>
      </c>
      <c r="CX1042" t="s">
        <v>397</v>
      </c>
      <c r="CY1042" s="25" t="s">
        <v>397</v>
      </c>
    </row>
    <row r="1043" spans="1:103" x14ac:dyDescent="0.25">
      <c r="A1043">
        <v>1045</v>
      </c>
      <c r="B1043">
        <v>127</v>
      </c>
      <c r="C1043" s="25" t="s">
        <v>8</v>
      </c>
      <c r="D1043" s="12">
        <v>1.7</v>
      </c>
      <c r="E1043" s="14"/>
      <c r="F1043" s="7" t="str">
        <f t="shared" si="169"/>
        <v>X</v>
      </c>
      <c r="G1043" s="7">
        <f t="shared" si="170"/>
        <v>1.7</v>
      </c>
      <c r="H1043" s="16">
        <f t="shared" si="171"/>
        <v>1.7</v>
      </c>
      <c r="I1043" s="11" t="str">
        <f t="shared" si="172"/>
        <v>X</v>
      </c>
      <c r="J1043" s="39" t="str">
        <f t="shared" si="173"/>
        <v>X</v>
      </c>
      <c r="K1043" s="39" t="str">
        <f t="shared" si="166"/>
        <v>X</v>
      </c>
      <c r="L1043" s="39" t="str">
        <f t="shared" si="167"/>
        <v>X</v>
      </c>
      <c r="M1043" s="39" t="str">
        <f t="shared" si="174"/>
        <v>X</v>
      </c>
      <c r="N1043" s="42">
        <v>0</v>
      </c>
      <c r="O1043" s="8">
        <v>0</v>
      </c>
      <c r="P1043" s="9">
        <v>0</v>
      </c>
      <c r="Q1043" s="9">
        <v>0</v>
      </c>
      <c r="R1043" s="8">
        <v>0</v>
      </c>
      <c r="S1043" s="9">
        <v>0</v>
      </c>
      <c r="T1043" s="9">
        <v>0</v>
      </c>
      <c r="U1043" s="8">
        <v>0</v>
      </c>
      <c r="V1043" s="9">
        <v>1</v>
      </c>
      <c r="W1043" s="9">
        <v>0</v>
      </c>
      <c r="X1043" s="9">
        <v>0</v>
      </c>
      <c r="Y1043" s="8">
        <v>0</v>
      </c>
      <c r="Z1043" s="9">
        <v>0</v>
      </c>
      <c r="AA1043" s="8"/>
      <c r="AC1043" s="8"/>
      <c r="AJ1043" s="9">
        <f t="shared" si="175"/>
        <v>-1</v>
      </c>
      <c r="AK1043" s="7">
        <v>7.2</v>
      </c>
      <c r="AO1043" s="8"/>
      <c r="AQ1043" s="31"/>
      <c r="AT1043" s="31"/>
      <c r="AU1043" s="21">
        <v>1976</v>
      </c>
      <c r="AV1043" s="23">
        <f t="shared" si="168"/>
        <v>3.2957869402516091</v>
      </c>
      <c r="BB1043" s="18"/>
      <c r="BD1043" s="54"/>
      <c r="BF1043" s="18"/>
      <c r="BH1043" s="18"/>
      <c r="BJ1043" s="18"/>
      <c r="BK1043" s="18" t="s">
        <v>166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 s="18">
        <v>0</v>
      </c>
      <c r="BS1043">
        <v>1</v>
      </c>
      <c r="BT1043">
        <v>0</v>
      </c>
      <c r="BU1043" s="18">
        <v>0</v>
      </c>
      <c r="BV1043" t="s">
        <v>397</v>
      </c>
      <c r="BW1043" t="s">
        <v>397</v>
      </c>
      <c r="CB1043" s="18"/>
      <c r="CD1043" s="18"/>
      <c r="CE1043" s="18"/>
      <c r="CH1043" s="18"/>
      <c r="CJ1043" s="18"/>
      <c r="CU1043" s="18"/>
      <c r="CV1043" t="s">
        <v>397</v>
      </c>
      <c r="CW1043" t="s">
        <v>397</v>
      </c>
      <c r="CX1043" t="s">
        <v>397</v>
      </c>
      <c r="CY1043" s="25" t="s">
        <v>397</v>
      </c>
    </row>
    <row r="1044" spans="1:103" x14ac:dyDescent="0.25">
      <c r="A1044">
        <v>1046</v>
      </c>
      <c r="B1044">
        <v>127</v>
      </c>
      <c r="C1044" s="25" t="s">
        <v>8</v>
      </c>
      <c r="D1044" s="12">
        <v>5</v>
      </c>
      <c r="E1044" s="14"/>
      <c r="F1044" s="7" t="str">
        <f t="shared" si="169"/>
        <v>X</v>
      </c>
      <c r="G1044" s="7">
        <f t="shared" si="170"/>
        <v>5</v>
      </c>
      <c r="H1044" s="16">
        <f t="shared" si="171"/>
        <v>5</v>
      </c>
      <c r="I1044" s="11" t="str">
        <f t="shared" si="172"/>
        <v>X</v>
      </c>
      <c r="J1044" s="39" t="str">
        <f t="shared" si="173"/>
        <v>X</v>
      </c>
      <c r="K1044" s="39" t="str">
        <f t="shared" si="166"/>
        <v>X</v>
      </c>
      <c r="L1044" s="39" t="str">
        <f t="shared" si="167"/>
        <v>X</v>
      </c>
      <c r="M1044" s="39" t="str">
        <f t="shared" si="174"/>
        <v>X</v>
      </c>
      <c r="N1044" s="42">
        <v>0</v>
      </c>
      <c r="O1044" s="8">
        <v>0</v>
      </c>
      <c r="P1044" s="9">
        <v>0</v>
      </c>
      <c r="Q1044" s="9">
        <v>0</v>
      </c>
      <c r="R1044" s="8">
        <v>0</v>
      </c>
      <c r="S1044" s="9">
        <v>0</v>
      </c>
      <c r="T1044" s="9">
        <v>0</v>
      </c>
      <c r="U1044" s="8">
        <v>0</v>
      </c>
      <c r="V1044" s="9">
        <v>1</v>
      </c>
      <c r="W1044" s="9">
        <v>0</v>
      </c>
      <c r="X1044" s="9">
        <v>0</v>
      </c>
      <c r="Y1044" s="8">
        <v>0</v>
      </c>
      <c r="Z1044" s="9">
        <v>0</v>
      </c>
      <c r="AA1044" s="8"/>
      <c r="AC1044" s="8"/>
      <c r="AJ1044" s="9">
        <f t="shared" si="175"/>
        <v>-1</v>
      </c>
      <c r="AK1044" s="7">
        <v>8.1</v>
      </c>
      <c r="AO1044" s="8"/>
      <c r="AQ1044" s="31"/>
      <c r="AT1044" s="31"/>
      <c r="AU1044" s="21">
        <v>1980</v>
      </c>
      <c r="AV1044" s="23">
        <f t="shared" si="168"/>
        <v>3.2966651902615309</v>
      </c>
      <c r="BB1044" s="18"/>
      <c r="BD1044" s="54"/>
      <c r="BF1044" s="18"/>
      <c r="BH1044" s="18"/>
      <c r="BJ1044" s="18"/>
      <c r="BK1044" s="18" t="s">
        <v>166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 s="18">
        <v>0</v>
      </c>
      <c r="BS1044">
        <v>1</v>
      </c>
      <c r="BT1044">
        <v>0</v>
      </c>
      <c r="BU1044" s="18">
        <v>0</v>
      </c>
      <c r="BV1044" t="s">
        <v>397</v>
      </c>
      <c r="BW1044" t="s">
        <v>397</v>
      </c>
      <c r="CB1044" s="18"/>
      <c r="CD1044" s="18"/>
      <c r="CE1044" s="18"/>
      <c r="CH1044" s="18"/>
      <c r="CJ1044" s="18"/>
      <c r="CU1044" s="18"/>
      <c r="CV1044" t="s">
        <v>397</v>
      </c>
      <c r="CW1044" t="s">
        <v>397</v>
      </c>
      <c r="CX1044" t="s">
        <v>397</v>
      </c>
      <c r="CY1044" s="25" t="s">
        <v>397</v>
      </c>
    </row>
    <row r="1045" spans="1:103" x14ac:dyDescent="0.25">
      <c r="A1045">
        <v>1047</v>
      </c>
      <c r="B1045">
        <v>127</v>
      </c>
      <c r="C1045" s="25" t="s">
        <v>8</v>
      </c>
      <c r="D1045" s="12">
        <v>4.5</v>
      </c>
      <c r="E1045" s="14"/>
      <c r="F1045" s="7" t="str">
        <f t="shared" si="169"/>
        <v>X</v>
      </c>
      <c r="G1045" s="7">
        <f t="shared" si="170"/>
        <v>4.5</v>
      </c>
      <c r="H1045" s="16">
        <f t="shared" si="171"/>
        <v>4.5</v>
      </c>
      <c r="I1045" s="11" t="str">
        <f t="shared" si="172"/>
        <v>X</v>
      </c>
      <c r="J1045" s="39" t="str">
        <f t="shared" si="173"/>
        <v>X</v>
      </c>
      <c r="K1045" s="39" t="str">
        <f t="shared" si="166"/>
        <v>X</v>
      </c>
      <c r="L1045" s="39" t="str">
        <f t="shared" si="167"/>
        <v>X</v>
      </c>
      <c r="M1045" s="39" t="str">
        <f t="shared" si="174"/>
        <v>X</v>
      </c>
      <c r="N1045" s="42">
        <v>1</v>
      </c>
      <c r="O1045" s="8">
        <v>0</v>
      </c>
      <c r="P1045" s="9">
        <v>0</v>
      </c>
      <c r="Q1045" s="9">
        <v>0</v>
      </c>
      <c r="R1045" s="8">
        <v>0</v>
      </c>
      <c r="S1045" s="9">
        <v>0</v>
      </c>
      <c r="T1045" s="9">
        <v>0</v>
      </c>
      <c r="U1045" s="8">
        <v>0</v>
      </c>
      <c r="V1045" s="9">
        <v>0</v>
      </c>
      <c r="W1045" s="9">
        <v>0</v>
      </c>
      <c r="X1045" s="9">
        <v>0</v>
      </c>
      <c r="Y1045" s="8">
        <v>0</v>
      </c>
      <c r="Z1045" s="9">
        <v>0</v>
      </c>
      <c r="AA1045" s="8"/>
      <c r="AC1045" s="8"/>
      <c r="AJ1045" s="9">
        <f t="shared" si="175"/>
        <v>-1</v>
      </c>
      <c r="AK1045" s="7">
        <v>8.9</v>
      </c>
      <c r="AO1045" s="8"/>
      <c r="AQ1045" s="31"/>
      <c r="AT1045" s="31"/>
      <c r="AU1045" s="21">
        <v>1983</v>
      </c>
      <c r="AV1045" s="23">
        <f t="shared" si="168"/>
        <v>3.2973227142053028</v>
      </c>
      <c r="BB1045" s="18"/>
      <c r="BD1045" s="54"/>
      <c r="BF1045" s="18"/>
      <c r="BH1045" s="18"/>
      <c r="BJ1045" s="18"/>
      <c r="BK1045" s="18" t="s">
        <v>170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 s="18">
        <v>0</v>
      </c>
      <c r="BS1045">
        <v>1</v>
      </c>
      <c r="BT1045">
        <v>0</v>
      </c>
      <c r="BU1045" s="18">
        <v>0</v>
      </c>
      <c r="BV1045" t="s">
        <v>397</v>
      </c>
      <c r="BW1045" t="s">
        <v>397</v>
      </c>
      <c r="CB1045" s="18"/>
      <c r="CD1045" s="18"/>
      <c r="CE1045" s="18"/>
      <c r="CH1045" s="18"/>
      <c r="CJ1045" s="18"/>
      <c r="CU1045" s="18"/>
      <c r="CV1045" t="s">
        <v>397</v>
      </c>
      <c r="CW1045" t="s">
        <v>397</v>
      </c>
      <c r="CX1045" t="s">
        <v>397</v>
      </c>
      <c r="CY1045" s="25" t="s">
        <v>397</v>
      </c>
    </row>
    <row r="1046" spans="1:103" x14ac:dyDescent="0.25">
      <c r="A1046">
        <v>1048</v>
      </c>
      <c r="B1046">
        <v>127</v>
      </c>
      <c r="C1046" s="25" t="s">
        <v>8</v>
      </c>
      <c r="D1046" s="12">
        <v>9.4</v>
      </c>
      <c r="E1046" s="14"/>
      <c r="F1046" s="7" t="str">
        <f t="shared" si="169"/>
        <v>X</v>
      </c>
      <c r="G1046" s="7">
        <f t="shared" si="170"/>
        <v>9.4</v>
      </c>
      <c r="H1046" s="16">
        <f t="shared" si="171"/>
        <v>9.4</v>
      </c>
      <c r="I1046" s="11" t="str">
        <f t="shared" si="172"/>
        <v>X</v>
      </c>
      <c r="J1046" s="39" t="str">
        <f t="shared" si="173"/>
        <v>X</v>
      </c>
      <c r="K1046" s="39" t="str">
        <f t="shared" si="166"/>
        <v>X</v>
      </c>
      <c r="L1046" s="39" t="str">
        <f t="shared" si="167"/>
        <v>X</v>
      </c>
      <c r="M1046" s="39" t="str">
        <f t="shared" si="174"/>
        <v>X</v>
      </c>
      <c r="N1046" s="42">
        <v>1</v>
      </c>
      <c r="O1046" s="8">
        <v>0</v>
      </c>
      <c r="P1046" s="9">
        <v>0</v>
      </c>
      <c r="Q1046" s="9">
        <v>0</v>
      </c>
      <c r="R1046" s="8">
        <v>0</v>
      </c>
      <c r="S1046" s="9">
        <v>0</v>
      </c>
      <c r="T1046" s="9">
        <v>0</v>
      </c>
      <c r="U1046" s="8">
        <v>0</v>
      </c>
      <c r="V1046" s="9">
        <v>0</v>
      </c>
      <c r="W1046" s="9">
        <v>0</v>
      </c>
      <c r="X1046" s="9">
        <v>0</v>
      </c>
      <c r="Y1046" s="8">
        <v>0</v>
      </c>
      <c r="Z1046" s="9">
        <v>0</v>
      </c>
      <c r="AA1046" s="8"/>
      <c r="AC1046" s="8"/>
      <c r="AJ1046" s="9">
        <f t="shared" si="175"/>
        <v>-1</v>
      </c>
      <c r="AK1046" s="7">
        <v>5.8</v>
      </c>
      <c r="AO1046" s="8"/>
      <c r="AQ1046" s="31"/>
      <c r="AT1046" s="31"/>
      <c r="AU1046" s="21">
        <v>1978</v>
      </c>
      <c r="AV1046" s="23">
        <f t="shared" si="168"/>
        <v>3.2962262872611605</v>
      </c>
      <c r="BB1046" s="18"/>
      <c r="BD1046" s="54"/>
      <c r="BF1046" s="18"/>
      <c r="BH1046" s="18"/>
      <c r="BJ1046" s="18"/>
      <c r="BK1046" s="18" t="s">
        <v>181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 s="18">
        <v>0</v>
      </c>
      <c r="BS1046">
        <v>0</v>
      </c>
      <c r="BT1046">
        <v>1</v>
      </c>
      <c r="BU1046" s="18">
        <v>0</v>
      </c>
      <c r="BV1046" t="s">
        <v>397</v>
      </c>
      <c r="BW1046" t="s">
        <v>397</v>
      </c>
      <c r="CB1046" s="18"/>
      <c r="CD1046" s="18"/>
      <c r="CE1046" s="18"/>
      <c r="CH1046" s="18"/>
      <c r="CJ1046" s="18"/>
      <c r="CU1046" s="18"/>
      <c r="CV1046" t="s">
        <v>397</v>
      </c>
      <c r="CW1046" t="s">
        <v>397</v>
      </c>
      <c r="CX1046" t="s">
        <v>397</v>
      </c>
      <c r="CY1046" s="25" t="s">
        <v>397</v>
      </c>
    </row>
    <row r="1047" spans="1:103" x14ac:dyDescent="0.25">
      <c r="A1047">
        <v>1049</v>
      </c>
      <c r="B1047">
        <v>127</v>
      </c>
      <c r="C1047" s="25" t="s">
        <v>8</v>
      </c>
      <c r="D1047" s="12">
        <v>32.6</v>
      </c>
      <c r="E1047" s="14"/>
      <c r="F1047" s="7" t="str">
        <f t="shared" si="169"/>
        <v>X</v>
      </c>
      <c r="G1047" s="7">
        <f t="shared" si="170"/>
        <v>32.6</v>
      </c>
      <c r="H1047" s="16">
        <f t="shared" si="171"/>
        <v>32.6</v>
      </c>
      <c r="I1047" s="11" t="str">
        <f t="shared" si="172"/>
        <v>X</v>
      </c>
      <c r="J1047" s="39" t="str">
        <f t="shared" si="173"/>
        <v>X</v>
      </c>
      <c r="K1047" s="39" t="str">
        <f t="shared" si="166"/>
        <v>X</v>
      </c>
      <c r="L1047" s="39" t="str">
        <f t="shared" si="167"/>
        <v>X</v>
      </c>
      <c r="M1047" s="39" t="str">
        <f t="shared" si="174"/>
        <v>X</v>
      </c>
      <c r="N1047" s="42">
        <v>0</v>
      </c>
      <c r="O1047" s="8">
        <v>0</v>
      </c>
      <c r="P1047" s="9">
        <v>0</v>
      </c>
      <c r="Q1047" s="9">
        <v>0</v>
      </c>
      <c r="R1047" s="8">
        <v>0</v>
      </c>
      <c r="S1047" s="9">
        <v>1</v>
      </c>
      <c r="T1047" s="9">
        <v>0</v>
      </c>
      <c r="U1047" s="8">
        <v>0</v>
      </c>
      <c r="V1047" s="9">
        <v>0</v>
      </c>
      <c r="W1047" s="9">
        <v>0</v>
      </c>
      <c r="X1047" s="9">
        <v>0</v>
      </c>
      <c r="Y1047" s="8">
        <v>0</v>
      </c>
      <c r="Z1047" s="9">
        <v>0</v>
      </c>
      <c r="AA1047" s="8"/>
      <c r="AC1047" s="8"/>
      <c r="AJ1047" s="9">
        <f t="shared" si="175"/>
        <v>-1</v>
      </c>
      <c r="AK1047" s="7">
        <v>5.8</v>
      </c>
      <c r="AO1047" s="8"/>
      <c r="AQ1047" s="31"/>
      <c r="AT1047" s="31"/>
      <c r="AU1047" s="21">
        <v>1978</v>
      </c>
      <c r="AV1047" s="23">
        <f t="shared" si="168"/>
        <v>3.2962262872611605</v>
      </c>
      <c r="BB1047" s="18"/>
      <c r="BD1047" s="54"/>
      <c r="BF1047" s="18"/>
      <c r="BH1047" s="18"/>
      <c r="BJ1047" s="18"/>
      <c r="BK1047" s="18" t="s">
        <v>181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 s="18">
        <v>0</v>
      </c>
      <c r="BS1047">
        <v>0</v>
      </c>
      <c r="BT1047">
        <v>1</v>
      </c>
      <c r="BU1047" s="18">
        <v>0</v>
      </c>
      <c r="BV1047" t="s">
        <v>397</v>
      </c>
      <c r="BW1047" t="s">
        <v>397</v>
      </c>
      <c r="CB1047" s="18"/>
      <c r="CD1047" s="18"/>
      <c r="CE1047" s="18"/>
      <c r="CH1047" s="18"/>
      <c r="CJ1047" s="18"/>
      <c r="CU1047" s="18"/>
      <c r="CV1047" t="s">
        <v>397</v>
      </c>
      <c r="CW1047" t="s">
        <v>397</v>
      </c>
      <c r="CX1047" t="s">
        <v>397</v>
      </c>
      <c r="CY1047" s="25" t="s">
        <v>397</v>
      </c>
    </row>
    <row r="1048" spans="1:103" x14ac:dyDescent="0.25">
      <c r="A1048">
        <v>1050</v>
      </c>
      <c r="B1048">
        <v>127</v>
      </c>
      <c r="C1048" s="25" t="s">
        <v>8</v>
      </c>
      <c r="D1048" s="12">
        <v>34.5</v>
      </c>
      <c r="E1048" s="14"/>
      <c r="F1048" s="7" t="str">
        <f t="shared" si="169"/>
        <v>X</v>
      </c>
      <c r="G1048" s="7">
        <f t="shared" si="170"/>
        <v>34.5</v>
      </c>
      <c r="H1048" s="16">
        <f t="shared" si="171"/>
        <v>34.5</v>
      </c>
      <c r="I1048" s="11" t="str">
        <f t="shared" si="172"/>
        <v>X</v>
      </c>
      <c r="J1048" s="39" t="str">
        <f t="shared" si="173"/>
        <v>X</v>
      </c>
      <c r="K1048" s="39" t="str">
        <f t="shared" si="166"/>
        <v>X</v>
      </c>
      <c r="L1048" s="39" t="str">
        <f t="shared" si="167"/>
        <v>X</v>
      </c>
      <c r="M1048" s="39" t="str">
        <f t="shared" si="174"/>
        <v>X</v>
      </c>
      <c r="N1048" s="42">
        <v>0</v>
      </c>
      <c r="O1048" s="8">
        <v>0</v>
      </c>
      <c r="P1048" s="9">
        <v>0</v>
      </c>
      <c r="Q1048" s="9">
        <v>0</v>
      </c>
      <c r="R1048" s="8">
        <v>0</v>
      </c>
      <c r="S1048" s="9">
        <v>0</v>
      </c>
      <c r="T1048" s="9">
        <v>1</v>
      </c>
      <c r="U1048" s="8">
        <v>0</v>
      </c>
      <c r="V1048" s="9">
        <v>0</v>
      </c>
      <c r="W1048" s="9">
        <v>0</v>
      </c>
      <c r="X1048" s="9">
        <v>0</v>
      </c>
      <c r="Y1048" s="8">
        <v>0</v>
      </c>
      <c r="Z1048" s="9">
        <v>0</v>
      </c>
      <c r="AA1048" s="8"/>
      <c r="AC1048" s="8"/>
      <c r="AJ1048" s="9">
        <f t="shared" si="175"/>
        <v>-1</v>
      </c>
      <c r="AK1048" s="7">
        <v>5.8</v>
      </c>
      <c r="AO1048" s="8"/>
      <c r="AQ1048" s="31"/>
      <c r="AT1048" s="31"/>
      <c r="AU1048" s="21">
        <v>1978</v>
      </c>
      <c r="AV1048" s="23">
        <f t="shared" si="168"/>
        <v>3.2962262872611605</v>
      </c>
      <c r="BB1048" s="18"/>
      <c r="BD1048" s="54"/>
      <c r="BF1048" s="18"/>
      <c r="BH1048" s="18"/>
      <c r="BJ1048" s="18"/>
      <c r="BK1048" s="18" t="s">
        <v>181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 s="18">
        <v>0</v>
      </c>
      <c r="BS1048">
        <v>0</v>
      </c>
      <c r="BT1048">
        <v>1</v>
      </c>
      <c r="BU1048" s="18">
        <v>0</v>
      </c>
      <c r="BV1048" t="s">
        <v>397</v>
      </c>
      <c r="BW1048" t="s">
        <v>397</v>
      </c>
      <c r="CB1048" s="18"/>
      <c r="CD1048" s="18"/>
      <c r="CE1048" s="18"/>
      <c r="CH1048" s="18"/>
      <c r="CJ1048" s="18"/>
      <c r="CU1048" s="18"/>
      <c r="CV1048" t="s">
        <v>397</v>
      </c>
      <c r="CW1048" t="s">
        <v>397</v>
      </c>
      <c r="CX1048" t="s">
        <v>397</v>
      </c>
      <c r="CY1048" s="25" t="s">
        <v>397</v>
      </c>
    </row>
    <row r="1049" spans="1:103" x14ac:dyDescent="0.25">
      <c r="A1049">
        <v>1051</v>
      </c>
      <c r="B1049">
        <v>127</v>
      </c>
      <c r="C1049" s="25" t="s">
        <v>8</v>
      </c>
      <c r="D1049" s="12">
        <v>5.3</v>
      </c>
      <c r="E1049" s="14"/>
      <c r="F1049" s="7" t="str">
        <f t="shared" si="169"/>
        <v>X</v>
      </c>
      <c r="G1049" s="7">
        <f t="shared" si="170"/>
        <v>5.3</v>
      </c>
      <c r="H1049" s="16">
        <f t="shared" si="171"/>
        <v>5.3</v>
      </c>
      <c r="I1049" s="11" t="str">
        <f t="shared" si="172"/>
        <v>X</v>
      </c>
      <c r="J1049" s="39" t="str">
        <f t="shared" si="173"/>
        <v>X</v>
      </c>
      <c r="K1049" s="39" t="str">
        <f t="shared" si="166"/>
        <v>X</v>
      </c>
      <c r="L1049" s="39" t="str">
        <f t="shared" si="167"/>
        <v>X</v>
      </c>
      <c r="M1049" s="39" t="str">
        <f t="shared" si="174"/>
        <v>X</v>
      </c>
      <c r="N1049" s="42">
        <v>0</v>
      </c>
      <c r="O1049" s="8">
        <v>0</v>
      </c>
      <c r="P1049" s="9">
        <v>0</v>
      </c>
      <c r="Q1049" s="9">
        <v>0</v>
      </c>
      <c r="R1049" s="8">
        <v>0</v>
      </c>
      <c r="S1049" s="9">
        <v>0</v>
      </c>
      <c r="T1049" s="9">
        <v>0</v>
      </c>
      <c r="U1049" s="8">
        <v>1</v>
      </c>
      <c r="V1049" s="9">
        <v>0</v>
      </c>
      <c r="W1049" s="9">
        <v>0</v>
      </c>
      <c r="X1049" s="9">
        <v>0</v>
      </c>
      <c r="Y1049" s="8">
        <v>0</v>
      </c>
      <c r="Z1049" s="9">
        <v>0</v>
      </c>
      <c r="AA1049" s="8"/>
      <c r="AC1049" s="8"/>
      <c r="AJ1049" s="9">
        <f t="shared" si="175"/>
        <v>-1</v>
      </c>
      <c r="AK1049" s="7">
        <v>5.8</v>
      </c>
      <c r="AO1049" s="8"/>
      <c r="AQ1049" s="31"/>
      <c r="AT1049" s="31"/>
      <c r="AU1049" s="21">
        <v>1978</v>
      </c>
      <c r="AV1049" s="23">
        <f t="shared" si="168"/>
        <v>3.2962262872611605</v>
      </c>
      <c r="BB1049" s="18"/>
      <c r="BD1049" s="54"/>
      <c r="BF1049" s="18"/>
      <c r="BH1049" s="18"/>
      <c r="BJ1049" s="18"/>
      <c r="BK1049" s="18" t="s">
        <v>181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 s="18">
        <v>0</v>
      </c>
      <c r="BS1049">
        <v>0</v>
      </c>
      <c r="BT1049">
        <v>1</v>
      </c>
      <c r="BU1049" s="18">
        <v>0</v>
      </c>
      <c r="BV1049" t="s">
        <v>397</v>
      </c>
      <c r="BW1049" t="s">
        <v>397</v>
      </c>
      <c r="CB1049" s="18"/>
      <c r="CD1049" s="18"/>
      <c r="CE1049" s="18"/>
      <c r="CH1049" s="18"/>
      <c r="CJ1049" s="18"/>
      <c r="CU1049" s="18"/>
      <c r="CV1049" t="s">
        <v>397</v>
      </c>
      <c r="CW1049" t="s">
        <v>397</v>
      </c>
      <c r="CX1049" t="s">
        <v>397</v>
      </c>
      <c r="CY1049" s="25" t="s">
        <v>397</v>
      </c>
    </row>
    <row r="1050" spans="1:103" x14ac:dyDescent="0.25">
      <c r="A1050">
        <v>1052</v>
      </c>
      <c r="B1050">
        <v>127</v>
      </c>
      <c r="C1050" s="25" t="s">
        <v>8</v>
      </c>
      <c r="D1050" s="12">
        <v>8.1989999999999998</v>
      </c>
      <c r="E1050" s="14"/>
      <c r="F1050" s="7" t="str">
        <f t="shared" si="169"/>
        <v>X</v>
      </c>
      <c r="G1050" s="7">
        <f t="shared" si="170"/>
        <v>8.1989999999999998</v>
      </c>
      <c r="H1050" s="16">
        <f t="shared" si="171"/>
        <v>8.1989999999999998</v>
      </c>
      <c r="I1050" s="11" t="str">
        <f t="shared" si="172"/>
        <v>X</v>
      </c>
      <c r="J1050" s="39" t="str">
        <f t="shared" si="173"/>
        <v>X</v>
      </c>
      <c r="K1050" s="39" t="str">
        <f t="shared" si="166"/>
        <v>X</v>
      </c>
      <c r="L1050" s="39" t="str">
        <f t="shared" si="167"/>
        <v>X</v>
      </c>
      <c r="M1050" s="39" t="str">
        <f t="shared" si="174"/>
        <v>X</v>
      </c>
      <c r="N1050" s="42">
        <v>0</v>
      </c>
      <c r="O1050" s="8">
        <v>0</v>
      </c>
      <c r="P1050" s="9">
        <v>0</v>
      </c>
      <c r="Q1050" s="9">
        <v>0</v>
      </c>
      <c r="R1050" s="8">
        <v>0</v>
      </c>
      <c r="S1050" s="9">
        <v>0</v>
      </c>
      <c r="T1050" s="9">
        <v>0</v>
      </c>
      <c r="U1050" s="8">
        <v>0</v>
      </c>
      <c r="V1050" s="9">
        <v>1</v>
      </c>
      <c r="W1050" s="9">
        <v>0</v>
      </c>
      <c r="X1050" s="9">
        <v>0</v>
      </c>
      <c r="Y1050" s="8">
        <v>0</v>
      </c>
      <c r="Z1050" s="9">
        <v>0</v>
      </c>
      <c r="AA1050" s="8"/>
      <c r="AC1050" s="8"/>
      <c r="AJ1050" s="9">
        <f t="shared" si="175"/>
        <v>-1</v>
      </c>
      <c r="AK1050" s="7">
        <v>5.8</v>
      </c>
      <c r="AO1050" s="8"/>
      <c r="AQ1050" s="31"/>
      <c r="AT1050" s="31"/>
      <c r="AU1050" s="21">
        <v>1978</v>
      </c>
      <c r="AV1050" s="23">
        <f t="shared" si="168"/>
        <v>3.2962262872611605</v>
      </c>
      <c r="BB1050" s="18"/>
      <c r="BD1050" s="54"/>
      <c r="BF1050" s="18"/>
      <c r="BH1050" s="18"/>
      <c r="BJ1050" s="18"/>
      <c r="BK1050" s="18" t="s">
        <v>181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 s="18">
        <v>0</v>
      </c>
      <c r="BS1050">
        <v>0</v>
      </c>
      <c r="BT1050">
        <v>1</v>
      </c>
      <c r="BU1050" s="18">
        <v>0</v>
      </c>
      <c r="BV1050" t="s">
        <v>397</v>
      </c>
      <c r="BW1050" t="s">
        <v>397</v>
      </c>
      <c r="CB1050" s="18"/>
      <c r="CD1050" s="18"/>
      <c r="CE1050" s="18"/>
      <c r="CH1050" s="18"/>
      <c r="CJ1050" s="18"/>
      <c r="CU1050" s="18"/>
      <c r="CV1050" t="s">
        <v>397</v>
      </c>
      <c r="CW1050" t="s">
        <v>397</v>
      </c>
      <c r="CX1050" t="s">
        <v>397</v>
      </c>
      <c r="CY1050" s="25" t="s">
        <v>397</v>
      </c>
    </row>
    <row r="1051" spans="1:103" x14ac:dyDescent="0.25">
      <c r="A1051">
        <v>1053</v>
      </c>
      <c r="B1051">
        <v>127</v>
      </c>
      <c r="C1051" s="25" t="s">
        <v>8</v>
      </c>
      <c r="D1051" s="12">
        <v>11.6</v>
      </c>
      <c r="E1051" s="14"/>
      <c r="F1051" s="7" t="str">
        <f t="shared" si="169"/>
        <v>X</v>
      </c>
      <c r="G1051" s="7">
        <f t="shared" si="170"/>
        <v>11.6</v>
      </c>
      <c r="H1051" s="16">
        <f t="shared" si="171"/>
        <v>11.6</v>
      </c>
      <c r="I1051" s="11" t="str">
        <f t="shared" si="172"/>
        <v>X</v>
      </c>
      <c r="J1051" s="39" t="str">
        <f t="shared" si="173"/>
        <v>X</v>
      </c>
      <c r="K1051" s="39" t="str">
        <f t="shared" si="166"/>
        <v>X</v>
      </c>
      <c r="L1051" s="39" t="str">
        <f t="shared" si="167"/>
        <v>X</v>
      </c>
      <c r="M1051" s="39" t="str">
        <f t="shared" si="174"/>
        <v>X</v>
      </c>
      <c r="N1051" s="42">
        <v>1</v>
      </c>
      <c r="O1051" s="8">
        <v>0</v>
      </c>
      <c r="P1051" s="9">
        <v>0</v>
      </c>
      <c r="Q1051" s="9">
        <v>0</v>
      </c>
      <c r="R1051" s="8">
        <v>0</v>
      </c>
      <c r="S1051" s="9">
        <v>0</v>
      </c>
      <c r="T1051" s="9">
        <v>0</v>
      </c>
      <c r="U1051" s="8">
        <v>0</v>
      </c>
      <c r="V1051" s="9">
        <v>0</v>
      </c>
      <c r="W1051" s="9">
        <v>0</v>
      </c>
      <c r="X1051" s="9">
        <v>0</v>
      </c>
      <c r="Y1051" s="8">
        <v>0</v>
      </c>
      <c r="Z1051" s="9">
        <v>0</v>
      </c>
      <c r="AA1051" s="8"/>
      <c r="AC1051" s="8"/>
      <c r="AJ1051" s="9">
        <f t="shared" si="175"/>
        <v>-1</v>
      </c>
      <c r="AK1051" s="7">
        <v>6.6</v>
      </c>
      <c r="AO1051" s="8"/>
      <c r="AQ1051" s="31"/>
      <c r="AT1051" s="31"/>
      <c r="AU1051" s="21">
        <v>1984</v>
      </c>
      <c r="AV1051" s="23">
        <f t="shared" si="168"/>
        <v>3.2975416678181597</v>
      </c>
      <c r="BB1051" s="18"/>
      <c r="BD1051" s="54"/>
      <c r="BF1051" s="18"/>
      <c r="BH1051" s="18"/>
      <c r="BJ1051" s="18"/>
      <c r="BK1051" s="18" t="s">
        <v>187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 s="18">
        <v>0</v>
      </c>
      <c r="BS1051">
        <v>0</v>
      </c>
      <c r="BT1051">
        <v>1</v>
      </c>
      <c r="BU1051" s="18">
        <v>0</v>
      </c>
      <c r="BV1051" t="s">
        <v>397</v>
      </c>
      <c r="BW1051" t="s">
        <v>397</v>
      </c>
      <c r="CB1051" s="18"/>
      <c r="CD1051" s="18"/>
      <c r="CE1051" s="18"/>
      <c r="CH1051" s="18"/>
      <c r="CJ1051" s="18"/>
      <c r="CU1051" s="18"/>
      <c r="CV1051" t="s">
        <v>397</v>
      </c>
      <c r="CW1051" t="s">
        <v>397</v>
      </c>
      <c r="CX1051" t="s">
        <v>397</v>
      </c>
      <c r="CY1051" s="25" t="s">
        <v>397</v>
      </c>
    </row>
    <row r="1052" spans="1:103" x14ac:dyDescent="0.25">
      <c r="A1052">
        <v>1054</v>
      </c>
      <c r="B1052">
        <v>127</v>
      </c>
      <c r="C1052" s="25" t="s">
        <v>8</v>
      </c>
      <c r="D1052" s="12">
        <v>13.9</v>
      </c>
      <c r="E1052" s="14"/>
      <c r="F1052" s="7" t="str">
        <f t="shared" si="169"/>
        <v>X</v>
      </c>
      <c r="G1052" s="7">
        <f t="shared" si="170"/>
        <v>13.9</v>
      </c>
      <c r="H1052" s="16">
        <f t="shared" si="171"/>
        <v>13.9</v>
      </c>
      <c r="I1052" s="11" t="str">
        <f t="shared" si="172"/>
        <v>X</v>
      </c>
      <c r="J1052" s="39" t="str">
        <f t="shared" si="173"/>
        <v>X</v>
      </c>
      <c r="K1052" s="39" t="str">
        <f t="shared" si="166"/>
        <v>X</v>
      </c>
      <c r="L1052" s="39" t="str">
        <f t="shared" si="167"/>
        <v>X</v>
      </c>
      <c r="M1052" s="39" t="str">
        <f t="shared" si="174"/>
        <v>X</v>
      </c>
      <c r="N1052" s="42">
        <v>1</v>
      </c>
      <c r="O1052" s="8">
        <v>0</v>
      </c>
      <c r="P1052" s="9">
        <v>0</v>
      </c>
      <c r="Q1052" s="9">
        <v>0</v>
      </c>
      <c r="R1052" s="8">
        <v>0</v>
      </c>
      <c r="S1052" s="9">
        <v>0</v>
      </c>
      <c r="T1052" s="9">
        <v>0</v>
      </c>
      <c r="U1052" s="8">
        <v>0</v>
      </c>
      <c r="V1052" s="9">
        <v>0</v>
      </c>
      <c r="W1052" s="9">
        <v>0</v>
      </c>
      <c r="X1052" s="9">
        <v>0</v>
      </c>
      <c r="Y1052" s="8">
        <v>0</v>
      </c>
      <c r="Z1052" s="9">
        <v>0</v>
      </c>
      <c r="AA1052" s="8"/>
      <c r="AC1052" s="8"/>
      <c r="AJ1052" s="9">
        <f t="shared" si="175"/>
        <v>-1</v>
      </c>
      <c r="AK1052" s="7">
        <v>7.8</v>
      </c>
      <c r="AO1052" s="8"/>
      <c r="AQ1052" s="31"/>
      <c r="AT1052" s="31"/>
      <c r="AU1052" s="21">
        <v>1998</v>
      </c>
      <c r="AV1052" s="23">
        <f t="shared" si="168"/>
        <v>3.3005954838899636</v>
      </c>
      <c r="BB1052" s="18"/>
      <c r="BD1052" s="54"/>
      <c r="BF1052" s="18"/>
      <c r="BH1052" s="18"/>
      <c r="BJ1052" s="18"/>
      <c r="BK1052" s="18" t="s">
        <v>187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 s="18">
        <v>0</v>
      </c>
      <c r="BS1052">
        <v>0</v>
      </c>
      <c r="BT1052">
        <v>1</v>
      </c>
      <c r="BU1052" s="18">
        <v>0</v>
      </c>
      <c r="BV1052" t="s">
        <v>397</v>
      </c>
      <c r="BW1052" t="s">
        <v>397</v>
      </c>
      <c r="CB1052" s="18"/>
      <c r="CD1052" s="18"/>
      <c r="CE1052" s="18"/>
      <c r="CH1052" s="18"/>
      <c r="CJ1052" s="18"/>
      <c r="CU1052" s="18"/>
      <c r="CV1052" t="s">
        <v>397</v>
      </c>
      <c r="CW1052" t="s">
        <v>397</v>
      </c>
      <c r="CX1052" t="s">
        <v>397</v>
      </c>
      <c r="CY1052" s="25" t="s">
        <v>397</v>
      </c>
    </row>
    <row r="1053" spans="1:103" x14ac:dyDescent="0.25">
      <c r="A1053">
        <v>1055</v>
      </c>
      <c r="B1053">
        <v>127</v>
      </c>
      <c r="C1053" s="25" t="s">
        <v>8</v>
      </c>
      <c r="D1053" s="12">
        <v>21.6</v>
      </c>
      <c r="E1053" s="14"/>
      <c r="F1053" s="7" t="str">
        <f t="shared" si="169"/>
        <v>X</v>
      </c>
      <c r="G1053" s="7">
        <f t="shared" si="170"/>
        <v>21.6</v>
      </c>
      <c r="H1053" s="16">
        <f t="shared" si="171"/>
        <v>21.6</v>
      </c>
      <c r="I1053" s="11" t="str">
        <f t="shared" si="172"/>
        <v>X</v>
      </c>
      <c r="J1053" s="39" t="str">
        <f t="shared" si="173"/>
        <v>X</v>
      </c>
      <c r="K1053" s="39" t="str">
        <f t="shared" si="166"/>
        <v>X</v>
      </c>
      <c r="L1053" s="39" t="str">
        <f t="shared" si="167"/>
        <v>X</v>
      </c>
      <c r="M1053" s="39" t="str">
        <f t="shared" si="174"/>
        <v>X</v>
      </c>
      <c r="N1053" s="42">
        <v>0</v>
      </c>
      <c r="O1053" s="8">
        <v>0</v>
      </c>
      <c r="P1053" s="9">
        <v>0</v>
      </c>
      <c r="Q1053" s="9">
        <v>0</v>
      </c>
      <c r="R1053" s="8">
        <v>1</v>
      </c>
      <c r="S1053" s="9">
        <v>0</v>
      </c>
      <c r="T1053" s="9">
        <v>0</v>
      </c>
      <c r="U1053" s="8">
        <v>0</v>
      </c>
      <c r="V1053" s="9">
        <v>0</v>
      </c>
      <c r="W1053" s="9">
        <v>0</v>
      </c>
      <c r="X1053" s="9">
        <v>0</v>
      </c>
      <c r="Y1053" s="8">
        <v>0</v>
      </c>
      <c r="Z1053" s="9">
        <v>0</v>
      </c>
      <c r="AA1053" s="8"/>
      <c r="AC1053" s="8"/>
      <c r="AJ1053" s="9">
        <f t="shared" si="175"/>
        <v>-1</v>
      </c>
      <c r="AK1053" s="7">
        <v>6.6</v>
      </c>
      <c r="AO1053" s="8"/>
      <c r="AQ1053" s="31"/>
      <c r="AT1053" s="31"/>
      <c r="AU1053" s="21">
        <v>1984</v>
      </c>
      <c r="AV1053" s="23">
        <f t="shared" si="168"/>
        <v>3.2975416678181597</v>
      </c>
      <c r="BB1053" s="18"/>
      <c r="BD1053" s="54"/>
      <c r="BF1053" s="18"/>
      <c r="BH1053" s="18"/>
      <c r="BJ1053" s="18"/>
      <c r="BK1053" s="18" t="s">
        <v>187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 s="18">
        <v>0</v>
      </c>
      <c r="BS1053">
        <v>0</v>
      </c>
      <c r="BT1053">
        <v>1</v>
      </c>
      <c r="BU1053" s="18">
        <v>0</v>
      </c>
      <c r="BV1053" t="s">
        <v>397</v>
      </c>
      <c r="BW1053" t="s">
        <v>397</v>
      </c>
      <c r="CB1053" s="18"/>
      <c r="CD1053" s="18"/>
      <c r="CE1053" s="18"/>
      <c r="CH1053" s="18"/>
      <c r="CJ1053" s="18"/>
      <c r="CU1053" s="18"/>
      <c r="CV1053" t="s">
        <v>397</v>
      </c>
      <c r="CW1053" t="s">
        <v>397</v>
      </c>
      <c r="CX1053" t="s">
        <v>397</v>
      </c>
      <c r="CY1053" s="25" t="s">
        <v>397</v>
      </c>
    </row>
    <row r="1054" spans="1:103" x14ac:dyDescent="0.25">
      <c r="A1054">
        <v>1056</v>
      </c>
      <c r="B1054">
        <v>127</v>
      </c>
      <c r="C1054" s="25" t="s">
        <v>8</v>
      </c>
      <c r="D1054" s="12">
        <v>15.1</v>
      </c>
      <c r="E1054" s="14"/>
      <c r="F1054" s="7" t="str">
        <f t="shared" si="169"/>
        <v>X</v>
      </c>
      <c r="G1054" s="7">
        <f t="shared" si="170"/>
        <v>15.1</v>
      </c>
      <c r="H1054" s="16">
        <f t="shared" si="171"/>
        <v>15.1</v>
      </c>
      <c r="I1054" s="11" t="str">
        <f t="shared" si="172"/>
        <v>X</v>
      </c>
      <c r="J1054" s="39" t="str">
        <f t="shared" si="173"/>
        <v>X</v>
      </c>
      <c r="K1054" s="39" t="str">
        <f t="shared" si="166"/>
        <v>X</v>
      </c>
      <c r="L1054" s="39" t="str">
        <f t="shared" si="167"/>
        <v>X</v>
      </c>
      <c r="M1054" s="39" t="str">
        <f t="shared" si="174"/>
        <v>X</v>
      </c>
      <c r="N1054" s="42">
        <v>0</v>
      </c>
      <c r="O1054" s="8">
        <v>0</v>
      </c>
      <c r="P1054" s="9">
        <v>0</v>
      </c>
      <c r="Q1054" s="9">
        <v>0</v>
      </c>
      <c r="R1054" s="8">
        <v>0</v>
      </c>
      <c r="S1054" s="9">
        <v>1</v>
      </c>
      <c r="T1054" s="9">
        <v>0</v>
      </c>
      <c r="U1054" s="8">
        <v>0</v>
      </c>
      <c r="V1054" s="9">
        <v>0</v>
      </c>
      <c r="W1054" s="9">
        <v>0</v>
      </c>
      <c r="X1054" s="9">
        <v>0</v>
      </c>
      <c r="Y1054" s="8">
        <v>0</v>
      </c>
      <c r="Z1054" s="9">
        <v>0</v>
      </c>
      <c r="AA1054" s="8"/>
      <c r="AC1054" s="8"/>
      <c r="AJ1054" s="9">
        <f t="shared" si="175"/>
        <v>-1</v>
      </c>
      <c r="AK1054" s="7">
        <v>6.6</v>
      </c>
      <c r="AO1054" s="8"/>
      <c r="AQ1054" s="31"/>
      <c r="AT1054" s="31"/>
      <c r="AU1054" s="21">
        <v>1984</v>
      </c>
      <c r="AV1054" s="23">
        <f t="shared" si="168"/>
        <v>3.2975416678181597</v>
      </c>
      <c r="BB1054" s="18"/>
      <c r="BD1054" s="54"/>
      <c r="BF1054" s="18"/>
      <c r="BH1054" s="18"/>
      <c r="BJ1054" s="18"/>
      <c r="BK1054" s="18" t="s">
        <v>187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 s="18">
        <v>0</v>
      </c>
      <c r="BS1054">
        <v>0</v>
      </c>
      <c r="BT1054">
        <v>1</v>
      </c>
      <c r="BU1054" s="18">
        <v>0</v>
      </c>
      <c r="BV1054" t="s">
        <v>397</v>
      </c>
      <c r="BW1054" t="s">
        <v>397</v>
      </c>
      <c r="CB1054" s="18"/>
      <c r="CD1054" s="18"/>
      <c r="CE1054" s="18"/>
      <c r="CH1054" s="18"/>
      <c r="CJ1054" s="18"/>
      <c r="CU1054" s="18"/>
      <c r="CV1054" t="s">
        <v>397</v>
      </c>
      <c r="CW1054" t="s">
        <v>397</v>
      </c>
      <c r="CX1054" t="s">
        <v>397</v>
      </c>
      <c r="CY1054" s="25" t="s">
        <v>397</v>
      </c>
    </row>
    <row r="1055" spans="1:103" x14ac:dyDescent="0.25">
      <c r="A1055">
        <v>1057</v>
      </c>
      <c r="B1055">
        <v>127</v>
      </c>
      <c r="C1055" s="25" t="s">
        <v>8</v>
      </c>
      <c r="D1055" s="12">
        <v>21.7</v>
      </c>
      <c r="E1055" s="14"/>
      <c r="F1055" s="7" t="str">
        <f t="shared" si="169"/>
        <v>X</v>
      </c>
      <c r="G1055" s="7">
        <f t="shared" si="170"/>
        <v>21.7</v>
      </c>
      <c r="H1055" s="16">
        <f t="shared" si="171"/>
        <v>21.7</v>
      </c>
      <c r="I1055" s="11" t="str">
        <f t="shared" si="172"/>
        <v>X</v>
      </c>
      <c r="J1055" s="39" t="str">
        <f t="shared" si="173"/>
        <v>X</v>
      </c>
      <c r="K1055" s="39" t="str">
        <f t="shared" si="166"/>
        <v>X</v>
      </c>
      <c r="L1055" s="39" t="str">
        <f t="shared" si="167"/>
        <v>X</v>
      </c>
      <c r="M1055" s="39" t="str">
        <f t="shared" si="174"/>
        <v>X</v>
      </c>
      <c r="N1055" s="42">
        <v>0</v>
      </c>
      <c r="O1055" s="8">
        <v>0</v>
      </c>
      <c r="P1055" s="9">
        <v>0</v>
      </c>
      <c r="Q1055" s="9">
        <v>0</v>
      </c>
      <c r="R1055" s="8">
        <v>0</v>
      </c>
      <c r="S1055" s="9">
        <v>0</v>
      </c>
      <c r="T1055" s="9">
        <v>1</v>
      </c>
      <c r="U1055" s="8">
        <v>0</v>
      </c>
      <c r="V1055" s="9">
        <v>0</v>
      </c>
      <c r="W1055" s="9">
        <v>0</v>
      </c>
      <c r="X1055" s="9">
        <v>0</v>
      </c>
      <c r="Y1055" s="8">
        <v>0</v>
      </c>
      <c r="Z1055" s="9">
        <v>0</v>
      </c>
      <c r="AA1055" s="8"/>
      <c r="AC1055" s="8"/>
      <c r="AJ1055" s="9">
        <f t="shared" si="175"/>
        <v>-1</v>
      </c>
      <c r="AK1055" s="7">
        <v>6.6</v>
      </c>
      <c r="AO1055" s="8"/>
      <c r="AQ1055" s="31"/>
      <c r="AT1055" s="31"/>
      <c r="AU1055" s="21">
        <v>1984</v>
      </c>
      <c r="AV1055" s="23">
        <f t="shared" si="168"/>
        <v>3.2975416678181597</v>
      </c>
      <c r="BB1055" s="18"/>
      <c r="BD1055" s="54"/>
      <c r="BF1055" s="18"/>
      <c r="BH1055" s="18"/>
      <c r="BJ1055" s="18"/>
      <c r="BK1055" s="18" t="s">
        <v>187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 s="18">
        <v>0</v>
      </c>
      <c r="BS1055">
        <v>0</v>
      </c>
      <c r="BT1055">
        <v>1</v>
      </c>
      <c r="BU1055" s="18">
        <v>0</v>
      </c>
      <c r="BV1055" t="s">
        <v>397</v>
      </c>
      <c r="BW1055" t="s">
        <v>397</v>
      </c>
      <c r="CB1055" s="18"/>
      <c r="CD1055" s="18"/>
      <c r="CE1055" s="18"/>
      <c r="CH1055" s="18"/>
      <c r="CJ1055" s="18"/>
      <c r="CU1055" s="18"/>
      <c r="CV1055" t="s">
        <v>397</v>
      </c>
      <c r="CW1055" t="s">
        <v>397</v>
      </c>
      <c r="CX1055" t="s">
        <v>397</v>
      </c>
      <c r="CY1055" s="25" t="s">
        <v>397</v>
      </c>
    </row>
    <row r="1056" spans="1:103" x14ac:dyDescent="0.25">
      <c r="A1056">
        <v>1058</v>
      </c>
      <c r="B1056">
        <v>127</v>
      </c>
      <c r="C1056" s="25" t="s">
        <v>8</v>
      </c>
      <c r="D1056" s="12">
        <v>14.1</v>
      </c>
      <c r="E1056" s="14"/>
      <c r="F1056" s="7" t="str">
        <f t="shared" si="169"/>
        <v>X</v>
      </c>
      <c r="G1056" s="7">
        <f t="shared" si="170"/>
        <v>14.1</v>
      </c>
      <c r="H1056" s="16">
        <f t="shared" si="171"/>
        <v>14.1</v>
      </c>
      <c r="I1056" s="11" t="str">
        <f t="shared" si="172"/>
        <v>X</v>
      </c>
      <c r="J1056" s="39" t="str">
        <f t="shared" si="173"/>
        <v>X</v>
      </c>
      <c r="K1056" s="39" t="str">
        <f t="shared" si="166"/>
        <v>X</v>
      </c>
      <c r="L1056" s="39" t="str">
        <f t="shared" si="167"/>
        <v>X</v>
      </c>
      <c r="M1056" s="39" t="str">
        <f t="shared" si="174"/>
        <v>X</v>
      </c>
      <c r="N1056" s="42">
        <v>0</v>
      </c>
      <c r="O1056" s="8">
        <v>0</v>
      </c>
      <c r="P1056" s="9">
        <v>0</v>
      </c>
      <c r="Q1056" s="9">
        <v>0</v>
      </c>
      <c r="R1056" s="8">
        <v>0</v>
      </c>
      <c r="S1056" s="9">
        <v>0</v>
      </c>
      <c r="T1056" s="9">
        <v>0</v>
      </c>
      <c r="U1056" s="8">
        <v>1</v>
      </c>
      <c r="V1056" s="9">
        <v>0</v>
      </c>
      <c r="W1056" s="9">
        <v>0</v>
      </c>
      <c r="X1056" s="9">
        <v>0</v>
      </c>
      <c r="Y1056" s="8">
        <v>0</v>
      </c>
      <c r="Z1056" s="9">
        <v>0</v>
      </c>
      <c r="AA1056" s="8"/>
      <c r="AC1056" s="8"/>
      <c r="AJ1056" s="9">
        <f t="shared" si="175"/>
        <v>-1</v>
      </c>
      <c r="AK1056" s="7">
        <v>6.6</v>
      </c>
      <c r="AO1056" s="8"/>
      <c r="AQ1056" s="31"/>
      <c r="AT1056" s="31"/>
      <c r="AU1056" s="21">
        <v>1984</v>
      </c>
      <c r="AV1056" s="23">
        <f t="shared" si="168"/>
        <v>3.2975416678181597</v>
      </c>
      <c r="BB1056" s="18"/>
      <c r="BD1056" s="54"/>
      <c r="BF1056" s="18"/>
      <c r="BH1056" s="18"/>
      <c r="BJ1056" s="18"/>
      <c r="BK1056" s="18" t="s">
        <v>187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 s="18">
        <v>0</v>
      </c>
      <c r="BS1056">
        <v>0</v>
      </c>
      <c r="BT1056">
        <v>1</v>
      </c>
      <c r="BU1056" s="18">
        <v>0</v>
      </c>
      <c r="BV1056" t="s">
        <v>397</v>
      </c>
      <c r="BW1056" t="s">
        <v>397</v>
      </c>
      <c r="CB1056" s="18"/>
      <c r="CD1056" s="18"/>
      <c r="CE1056" s="18"/>
      <c r="CH1056" s="18"/>
      <c r="CJ1056" s="18"/>
      <c r="CU1056" s="18"/>
      <c r="CV1056" t="s">
        <v>397</v>
      </c>
      <c r="CW1056" t="s">
        <v>397</v>
      </c>
      <c r="CX1056" t="s">
        <v>397</v>
      </c>
      <c r="CY1056" s="25" t="s">
        <v>397</v>
      </c>
    </row>
    <row r="1057" spans="1:103" x14ac:dyDescent="0.25">
      <c r="A1057">
        <v>1059</v>
      </c>
      <c r="B1057">
        <v>127</v>
      </c>
      <c r="C1057" s="25" t="s">
        <v>8</v>
      </c>
      <c r="D1057" s="12">
        <v>15</v>
      </c>
      <c r="E1057" s="14"/>
      <c r="F1057" s="7" t="str">
        <f t="shared" si="169"/>
        <v>X</v>
      </c>
      <c r="G1057" s="7">
        <f t="shared" si="170"/>
        <v>15</v>
      </c>
      <c r="H1057" s="16">
        <f t="shared" si="171"/>
        <v>15</v>
      </c>
      <c r="I1057" s="11" t="str">
        <f t="shared" si="172"/>
        <v>X</v>
      </c>
      <c r="J1057" s="39" t="str">
        <f t="shared" si="173"/>
        <v>X</v>
      </c>
      <c r="K1057" s="39" t="str">
        <f t="shared" si="166"/>
        <v>X</v>
      </c>
      <c r="L1057" s="39" t="str">
        <f t="shared" si="167"/>
        <v>X</v>
      </c>
      <c r="M1057" s="39" t="str">
        <f t="shared" si="174"/>
        <v>X</v>
      </c>
      <c r="N1057" s="42">
        <v>0</v>
      </c>
      <c r="O1057" s="8">
        <v>0</v>
      </c>
      <c r="P1057" s="9">
        <v>0</v>
      </c>
      <c r="Q1057" s="9">
        <v>0</v>
      </c>
      <c r="R1057" s="8">
        <v>0</v>
      </c>
      <c r="S1057" s="9">
        <v>0</v>
      </c>
      <c r="T1057" s="9">
        <v>0</v>
      </c>
      <c r="U1057" s="8">
        <v>0</v>
      </c>
      <c r="V1057" s="9">
        <v>1</v>
      </c>
      <c r="W1057" s="9">
        <v>0</v>
      </c>
      <c r="X1057" s="9">
        <v>0</v>
      </c>
      <c r="Y1057" s="8">
        <v>0</v>
      </c>
      <c r="Z1057" s="9">
        <v>0</v>
      </c>
      <c r="AA1057" s="8"/>
      <c r="AC1057" s="8"/>
      <c r="AJ1057" s="9">
        <f t="shared" si="175"/>
        <v>-1</v>
      </c>
      <c r="AK1057" s="7">
        <v>6.6</v>
      </c>
      <c r="AO1057" s="8"/>
      <c r="AQ1057" s="31"/>
      <c r="AT1057" s="31"/>
      <c r="AU1057" s="21">
        <v>1984</v>
      </c>
      <c r="AV1057" s="23">
        <f t="shared" si="168"/>
        <v>3.2975416678181597</v>
      </c>
      <c r="BB1057" s="18"/>
      <c r="BD1057" s="54"/>
      <c r="BF1057" s="18"/>
      <c r="BH1057" s="18"/>
      <c r="BJ1057" s="18"/>
      <c r="BK1057" s="18" t="s">
        <v>187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 s="18">
        <v>0</v>
      </c>
      <c r="BS1057">
        <v>0</v>
      </c>
      <c r="BT1057">
        <v>1</v>
      </c>
      <c r="BU1057" s="18">
        <v>0</v>
      </c>
      <c r="BV1057" t="s">
        <v>397</v>
      </c>
      <c r="BW1057" t="s">
        <v>397</v>
      </c>
      <c r="CB1057" s="18"/>
      <c r="CD1057" s="18"/>
      <c r="CE1057" s="18"/>
      <c r="CH1057" s="18"/>
      <c r="CJ1057" s="18"/>
      <c r="CU1057" s="18"/>
      <c r="CV1057" t="s">
        <v>397</v>
      </c>
      <c r="CW1057" t="s">
        <v>397</v>
      </c>
      <c r="CX1057" t="s">
        <v>397</v>
      </c>
      <c r="CY1057" s="25" t="s">
        <v>397</v>
      </c>
    </row>
    <row r="1058" spans="1:103" x14ac:dyDescent="0.25">
      <c r="A1058">
        <v>1060</v>
      </c>
      <c r="B1058">
        <v>127</v>
      </c>
      <c r="C1058" s="25" t="s">
        <v>8</v>
      </c>
      <c r="D1058" s="12">
        <v>15.4</v>
      </c>
      <c r="E1058" s="14"/>
      <c r="F1058" s="7" t="str">
        <f t="shared" si="169"/>
        <v>X</v>
      </c>
      <c r="G1058" s="7">
        <f t="shared" si="170"/>
        <v>15.4</v>
      </c>
      <c r="H1058" s="16">
        <f t="shared" si="171"/>
        <v>15.4</v>
      </c>
      <c r="I1058" s="11" t="str">
        <f t="shared" si="172"/>
        <v>X</v>
      </c>
      <c r="J1058" s="39" t="str">
        <f t="shared" si="173"/>
        <v>X</v>
      </c>
      <c r="K1058" s="39" t="str">
        <f t="shared" si="166"/>
        <v>X</v>
      </c>
      <c r="L1058" s="39" t="str">
        <f t="shared" si="167"/>
        <v>X</v>
      </c>
      <c r="M1058" s="39" t="str">
        <f t="shared" si="174"/>
        <v>X</v>
      </c>
      <c r="N1058" s="42">
        <v>0</v>
      </c>
      <c r="O1058" s="8">
        <v>0</v>
      </c>
      <c r="P1058" s="9">
        <v>0</v>
      </c>
      <c r="Q1058" s="9">
        <v>0</v>
      </c>
      <c r="R1058" s="8">
        <v>0</v>
      </c>
      <c r="S1058" s="9">
        <v>0</v>
      </c>
      <c r="T1058" s="9">
        <v>0</v>
      </c>
      <c r="U1058" s="8">
        <v>0</v>
      </c>
      <c r="V1058" s="9">
        <v>0</v>
      </c>
      <c r="W1058" s="9">
        <v>0</v>
      </c>
      <c r="X1058" s="9">
        <v>0</v>
      </c>
      <c r="Y1058" s="8">
        <v>1</v>
      </c>
      <c r="Z1058" s="9">
        <v>0</v>
      </c>
      <c r="AA1058" s="8"/>
      <c r="AC1058" s="8"/>
      <c r="AJ1058" s="9">
        <f t="shared" si="175"/>
        <v>-1</v>
      </c>
      <c r="AK1058" s="7">
        <v>6.6</v>
      </c>
      <c r="AO1058" s="8"/>
      <c r="AQ1058" s="31"/>
      <c r="AT1058" s="31"/>
      <c r="AU1058" s="21">
        <v>1984</v>
      </c>
      <c r="AV1058" s="23">
        <f t="shared" si="168"/>
        <v>3.2975416678181597</v>
      </c>
      <c r="BB1058" s="18"/>
      <c r="BD1058" s="54"/>
      <c r="BF1058" s="18"/>
      <c r="BH1058" s="18"/>
      <c r="BJ1058" s="18"/>
      <c r="BK1058" s="18" t="s">
        <v>187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 s="18">
        <v>0</v>
      </c>
      <c r="BS1058">
        <v>0</v>
      </c>
      <c r="BT1058">
        <v>1</v>
      </c>
      <c r="BU1058" s="18">
        <v>0</v>
      </c>
      <c r="BV1058" t="s">
        <v>397</v>
      </c>
      <c r="BW1058" t="s">
        <v>397</v>
      </c>
      <c r="CB1058" s="18"/>
      <c r="CD1058" s="18"/>
      <c r="CE1058" s="18"/>
      <c r="CH1058" s="18"/>
      <c r="CJ1058" s="18"/>
      <c r="CU1058" s="18"/>
      <c r="CV1058" t="s">
        <v>397</v>
      </c>
      <c r="CW1058" t="s">
        <v>397</v>
      </c>
      <c r="CX1058" t="s">
        <v>397</v>
      </c>
      <c r="CY1058" s="25" t="s">
        <v>397</v>
      </c>
    </row>
    <row r="1059" spans="1:103" x14ac:dyDescent="0.25">
      <c r="A1059">
        <v>1061</v>
      </c>
      <c r="B1059">
        <v>127</v>
      </c>
      <c r="C1059" s="25" t="s">
        <v>8</v>
      </c>
      <c r="D1059" s="12">
        <v>8</v>
      </c>
      <c r="E1059" s="14"/>
      <c r="F1059" s="7" t="str">
        <f t="shared" si="169"/>
        <v>X</v>
      </c>
      <c r="G1059" s="7">
        <f t="shared" si="170"/>
        <v>8</v>
      </c>
      <c r="H1059" s="16">
        <f t="shared" si="171"/>
        <v>8</v>
      </c>
      <c r="I1059" s="11" t="str">
        <f t="shared" si="172"/>
        <v>X</v>
      </c>
      <c r="J1059" s="39" t="str">
        <f t="shared" si="173"/>
        <v>X</v>
      </c>
      <c r="K1059" s="39" t="str">
        <f t="shared" si="166"/>
        <v>X</v>
      </c>
      <c r="L1059" s="39" t="str">
        <f t="shared" si="167"/>
        <v>X</v>
      </c>
      <c r="M1059" s="39" t="str">
        <f t="shared" si="174"/>
        <v>X</v>
      </c>
      <c r="N1059" s="42">
        <v>0</v>
      </c>
      <c r="O1059" s="8">
        <v>0</v>
      </c>
      <c r="P1059" s="9">
        <v>0</v>
      </c>
      <c r="Q1059" s="9">
        <v>0</v>
      </c>
      <c r="R1059" s="8">
        <v>0</v>
      </c>
      <c r="S1059" s="9">
        <v>0</v>
      </c>
      <c r="T1059" s="9">
        <v>0</v>
      </c>
      <c r="U1059" s="8">
        <v>0</v>
      </c>
      <c r="V1059" s="9">
        <v>0</v>
      </c>
      <c r="W1059" s="9">
        <v>0</v>
      </c>
      <c r="X1059" s="9">
        <v>0</v>
      </c>
      <c r="Y1059" s="8">
        <v>0</v>
      </c>
      <c r="Z1059" s="9">
        <v>1</v>
      </c>
      <c r="AA1059" s="8"/>
      <c r="AC1059" s="8"/>
      <c r="AJ1059" s="9">
        <f t="shared" si="175"/>
        <v>-1</v>
      </c>
      <c r="AK1059" s="7">
        <v>6.6</v>
      </c>
      <c r="AO1059" s="8"/>
      <c r="AQ1059" s="31"/>
      <c r="AT1059" s="31"/>
      <c r="AU1059" s="21">
        <v>1984</v>
      </c>
      <c r="AV1059" s="23">
        <f t="shared" si="168"/>
        <v>3.2975416678181597</v>
      </c>
      <c r="BB1059" s="18"/>
      <c r="BD1059" s="54"/>
      <c r="BF1059" s="18"/>
      <c r="BH1059" s="18"/>
      <c r="BJ1059" s="18"/>
      <c r="BK1059" s="18" t="s">
        <v>187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 s="18">
        <v>0</v>
      </c>
      <c r="BS1059">
        <v>0</v>
      </c>
      <c r="BT1059">
        <v>1</v>
      </c>
      <c r="BU1059" s="18">
        <v>0</v>
      </c>
      <c r="BV1059" t="s">
        <v>397</v>
      </c>
      <c r="BW1059" t="s">
        <v>397</v>
      </c>
      <c r="CB1059" s="18"/>
      <c r="CD1059" s="18"/>
      <c r="CE1059" s="18"/>
      <c r="CH1059" s="18"/>
      <c r="CJ1059" s="18"/>
      <c r="CU1059" s="18"/>
      <c r="CV1059" t="s">
        <v>397</v>
      </c>
      <c r="CW1059" t="s">
        <v>397</v>
      </c>
      <c r="CX1059" t="s">
        <v>397</v>
      </c>
      <c r="CY1059" s="25" t="s">
        <v>397</v>
      </c>
    </row>
    <row r="1060" spans="1:103" x14ac:dyDescent="0.25">
      <c r="A1060">
        <v>1062</v>
      </c>
      <c r="B1060">
        <v>127</v>
      </c>
      <c r="C1060" s="25" t="s">
        <v>8</v>
      </c>
      <c r="D1060" s="12">
        <v>15.8</v>
      </c>
      <c r="E1060" s="14"/>
      <c r="F1060" s="7" t="str">
        <f t="shared" si="169"/>
        <v>X</v>
      </c>
      <c r="G1060" s="7">
        <f t="shared" si="170"/>
        <v>15.8</v>
      </c>
      <c r="H1060" s="16">
        <f t="shared" si="171"/>
        <v>15.8</v>
      </c>
      <c r="I1060" s="11" t="str">
        <f t="shared" si="172"/>
        <v>X</v>
      </c>
      <c r="J1060" s="39" t="str">
        <f t="shared" si="173"/>
        <v>X</v>
      </c>
      <c r="K1060" s="39" t="str">
        <f t="shared" ref="K1060:K1123" si="176">IFERROR(1/J1060, "X")</f>
        <v>X</v>
      </c>
      <c r="L1060" s="39" t="str">
        <f t="shared" ref="L1060:L1123" si="177">IFERROR(I1060-J1060, "X")</f>
        <v>X</v>
      </c>
      <c r="M1060" s="39" t="str">
        <f t="shared" si="174"/>
        <v>X</v>
      </c>
      <c r="N1060" s="42">
        <v>1</v>
      </c>
      <c r="O1060" s="8">
        <v>0</v>
      </c>
      <c r="P1060" s="9">
        <v>0</v>
      </c>
      <c r="Q1060" s="9">
        <v>0</v>
      </c>
      <c r="R1060" s="8">
        <v>0</v>
      </c>
      <c r="S1060" s="9">
        <v>0</v>
      </c>
      <c r="T1060" s="9">
        <v>0</v>
      </c>
      <c r="U1060" s="8">
        <v>0</v>
      </c>
      <c r="V1060" s="9">
        <v>0</v>
      </c>
      <c r="W1060" s="9">
        <v>0</v>
      </c>
      <c r="X1060" s="9">
        <v>0</v>
      </c>
      <c r="Y1060" s="8">
        <v>0</v>
      </c>
      <c r="Z1060" s="9">
        <v>0</v>
      </c>
      <c r="AA1060" s="8"/>
      <c r="AC1060" s="8"/>
      <c r="AJ1060" s="9">
        <f t="shared" si="175"/>
        <v>-1</v>
      </c>
      <c r="AK1060" s="7">
        <v>2.9</v>
      </c>
      <c r="AO1060" s="8"/>
      <c r="AQ1060" s="31"/>
      <c r="AT1060" s="31"/>
      <c r="AU1060" s="21">
        <v>1970</v>
      </c>
      <c r="AV1060" s="23">
        <f t="shared" ref="AV1060:AV1123" si="178">LOG(AU1060)</f>
        <v>3.2944662261615929</v>
      </c>
      <c r="BB1060" s="18"/>
      <c r="BD1060" s="54"/>
      <c r="BF1060" s="18"/>
      <c r="BH1060" s="18"/>
      <c r="BJ1060" s="18"/>
      <c r="BK1060" s="18" t="s">
        <v>193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 s="18">
        <v>0</v>
      </c>
      <c r="BS1060">
        <v>0</v>
      </c>
      <c r="BT1060">
        <v>1</v>
      </c>
      <c r="BU1060" s="18">
        <v>0</v>
      </c>
      <c r="BV1060" t="s">
        <v>397</v>
      </c>
      <c r="BW1060" t="s">
        <v>397</v>
      </c>
      <c r="CB1060" s="18"/>
      <c r="CD1060" s="18"/>
      <c r="CE1060" s="18"/>
      <c r="CH1060" s="18"/>
      <c r="CJ1060" s="18"/>
      <c r="CU1060" s="18"/>
      <c r="CV1060" t="s">
        <v>397</v>
      </c>
      <c r="CW1060" t="s">
        <v>397</v>
      </c>
      <c r="CX1060" t="s">
        <v>397</v>
      </c>
      <c r="CY1060" s="25" t="s">
        <v>397</v>
      </c>
    </row>
    <row r="1061" spans="1:103" x14ac:dyDescent="0.25">
      <c r="A1061">
        <v>1063</v>
      </c>
      <c r="B1061">
        <v>127</v>
      </c>
      <c r="C1061" s="25" t="s">
        <v>8</v>
      </c>
      <c r="D1061" s="12">
        <v>7.4</v>
      </c>
      <c r="E1061" s="14"/>
      <c r="F1061" s="7" t="str">
        <f t="shared" si="169"/>
        <v>X</v>
      </c>
      <c r="G1061" s="7">
        <f t="shared" si="170"/>
        <v>7.4</v>
      </c>
      <c r="H1061" s="16">
        <f t="shared" si="171"/>
        <v>7.4</v>
      </c>
      <c r="I1061" s="11" t="str">
        <f t="shared" si="172"/>
        <v>X</v>
      </c>
      <c r="J1061" s="39" t="str">
        <f t="shared" si="173"/>
        <v>X</v>
      </c>
      <c r="K1061" s="39" t="str">
        <f t="shared" si="176"/>
        <v>X</v>
      </c>
      <c r="L1061" s="39" t="str">
        <f t="shared" si="177"/>
        <v>X</v>
      </c>
      <c r="M1061" s="39" t="str">
        <f t="shared" si="174"/>
        <v>X</v>
      </c>
      <c r="N1061" s="42">
        <v>1</v>
      </c>
      <c r="O1061" s="8">
        <v>0</v>
      </c>
      <c r="P1061" s="9">
        <v>0</v>
      </c>
      <c r="Q1061" s="9">
        <v>0</v>
      </c>
      <c r="R1061" s="8">
        <v>0</v>
      </c>
      <c r="S1061" s="9">
        <v>0</v>
      </c>
      <c r="T1061" s="9">
        <v>0</v>
      </c>
      <c r="U1061" s="8">
        <v>0</v>
      </c>
      <c r="V1061" s="9">
        <v>0</v>
      </c>
      <c r="W1061" s="9">
        <v>0</v>
      </c>
      <c r="X1061" s="9">
        <v>0</v>
      </c>
      <c r="Y1061" s="8">
        <v>0</v>
      </c>
      <c r="Z1061" s="9">
        <v>0</v>
      </c>
      <c r="AA1061" s="8"/>
      <c r="AC1061" s="8"/>
      <c r="AJ1061" s="9">
        <f t="shared" si="175"/>
        <v>-1</v>
      </c>
      <c r="AK1061" s="7">
        <v>9.5</v>
      </c>
      <c r="AO1061" s="8"/>
      <c r="AQ1061" s="31"/>
      <c r="AT1061" s="31"/>
      <c r="AU1061" s="21">
        <v>1983</v>
      </c>
      <c r="AV1061" s="23">
        <f t="shared" si="178"/>
        <v>3.2973227142053028</v>
      </c>
      <c r="BB1061" s="18"/>
      <c r="BD1061" s="54"/>
      <c r="BF1061" s="18"/>
      <c r="BH1061" s="18"/>
      <c r="BJ1061" s="18"/>
      <c r="BK1061" s="18" t="s">
        <v>198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 s="18">
        <v>0</v>
      </c>
      <c r="BS1061">
        <v>1</v>
      </c>
      <c r="BT1061">
        <v>0</v>
      </c>
      <c r="BU1061" s="18">
        <v>0</v>
      </c>
      <c r="BV1061" t="s">
        <v>397</v>
      </c>
      <c r="BW1061" t="s">
        <v>397</v>
      </c>
      <c r="CB1061" s="18"/>
      <c r="CD1061" s="18"/>
      <c r="CE1061" s="18"/>
      <c r="CH1061" s="18"/>
      <c r="CJ1061" s="18"/>
      <c r="CU1061" s="18"/>
      <c r="CV1061" t="s">
        <v>397</v>
      </c>
      <c r="CW1061" t="s">
        <v>397</v>
      </c>
      <c r="CX1061" t="s">
        <v>397</v>
      </c>
      <c r="CY1061" s="25" t="s">
        <v>397</v>
      </c>
    </row>
    <row r="1062" spans="1:103" x14ac:dyDescent="0.25">
      <c r="A1062">
        <v>1064</v>
      </c>
      <c r="B1062">
        <v>127</v>
      </c>
      <c r="C1062" s="25" t="s">
        <v>8</v>
      </c>
      <c r="D1062" s="12">
        <v>9.6999999999999993</v>
      </c>
      <c r="E1062" s="14"/>
      <c r="F1062" s="7" t="str">
        <f t="shared" si="169"/>
        <v>X</v>
      </c>
      <c r="G1062" s="7">
        <f t="shared" si="170"/>
        <v>9.6999999999999993</v>
      </c>
      <c r="H1062" s="16">
        <f t="shared" si="171"/>
        <v>9.6999999999999993</v>
      </c>
      <c r="I1062" s="11" t="str">
        <f t="shared" si="172"/>
        <v>X</v>
      </c>
      <c r="J1062" s="39" t="str">
        <f t="shared" si="173"/>
        <v>X</v>
      </c>
      <c r="K1062" s="39" t="str">
        <f t="shared" si="176"/>
        <v>X</v>
      </c>
      <c r="L1062" s="39" t="str">
        <f t="shared" si="177"/>
        <v>X</v>
      </c>
      <c r="M1062" s="39" t="str">
        <f t="shared" si="174"/>
        <v>X</v>
      </c>
      <c r="N1062" s="42">
        <v>1</v>
      </c>
      <c r="O1062" s="8">
        <v>0</v>
      </c>
      <c r="P1062" s="9">
        <v>0</v>
      </c>
      <c r="Q1062" s="9">
        <v>0</v>
      </c>
      <c r="R1062" s="8">
        <v>0</v>
      </c>
      <c r="S1062" s="9">
        <v>0</v>
      </c>
      <c r="T1062" s="9">
        <v>0</v>
      </c>
      <c r="U1062" s="8">
        <v>0</v>
      </c>
      <c r="V1062" s="9">
        <v>0</v>
      </c>
      <c r="W1062" s="9">
        <v>0</v>
      </c>
      <c r="X1062" s="9">
        <v>0</v>
      </c>
      <c r="Y1062" s="8">
        <v>0</v>
      </c>
      <c r="Z1062" s="9">
        <v>0</v>
      </c>
      <c r="AA1062" s="8"/>
      <c r="AC1062" s="8"/>
      <c r="AJ1062" s="9">
        <f t="shared" si="175"/>
        <v>-1</v>
      </c>
      <c r="AK1062" s="7">
        <v>6.5</v>
      </c>
      <c r="AO1062" s="8"/>
      <c r="AQ1062" s="31"/>
      <c r="AT1062" s="31"/>
      <c r="AU1062" s="21">
        <v>1987</v>
      </c>
      <c r="AV1062" s="23">
        <f t="shared" si="178"/>
        <v>3.2981978671098151</v>
      </c>
      <c r="BB1062" s="18"/>
      <c r="BD1062" s="54"/>
      <c r="BF1062" s="18"/>
      <c r="BH1062" s="18"/>
      <c r="BJ1062" s="18"/>
      <c r="BK1062" s="18" t="s">
        <v>202</v>
      </c>
      <c r="BL1062">
        <v>0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 s="18">
        <v>0</v>
      </c>
      <c r="BS1062">
        <v>0</v>
      </c>
      <c r="BT1062">
        <v>1</v>
      </c>
      <c r="BU1062" s="18">
        <v>0</v>
      </c>
      <c r="BV1062" t="s">
        <v>397</v>
      </c>
      <c r="BW1062" t="s">
        <v>397</v>
      </c>
      <c r="CB1062" s="18"/>
      <c r="CD1062" s="18"/>
      <c r="CE1062" s="18"/>
      <c r="CH1062" s="18"/>
      <c r="CJ1062" s="18"/>
      <c r="CU1062" s="18"/>
      <c r="CV1062" t="s">
        <v>397</v>
      </c>
      <c r="CW1062" t="s">
        <v>397</v>
      </c>
      <c r="CX1062" t="s">
        <v>397</v>
      </c>
      <c r="CY1062" s="25" t="s">
        <v>397</v>
      </c>
    </row>
    <row r="1063" spans="1:103" x14ac:dyDescent="0.25">
      <c r="A1063">
        <v>1065</v>
      </c>
      <c r="B1063">
        <v>127</v>
      </c>
      <c r="C1063" s="25" t="s">
        <v>8</v>
      </c>
      <c r="D1063" s="12">
        <v>9.6999999999999993</v>
      </c>
      <c r="E1063" s="14"/>
      <c r="F1063" s="7" t="str">
        <f t="shared" si="169"/>
        <v>X</v>
      </c>
      <c r="G1063" s="7">
        <f t="shared" si="170"/>
        <v>9.6999999999999993</v>
      </c>
      <c r="H1063" s="16">
        <f t="shared" si="171"/>
        <v>9.6999999999999993</v>
      </c>
      <c r="I1063" s="11" t="str">
        <f t="shared" si="172"/>
        <v>X</v>
      </c>
      <c r="J1063" s="39" t="str">
        <f t="shared" si="173"/>
        <v>X</v>
      </c>
      <c r="K1063" s="39" t="str">
        <f t="shared" si="176"/>
        <v>X</v>
      </c>
      <c r="L1063" s="39" t="str">
        <f t="shared" si="177"/>
        <v>X</v>
      </c>
      <c r="M1063" s="39" t="str">
        <f t="shared" si="174"/>
        <v>X</v>
      </c>
      <c r="N1063" s="42">
        <v>1</v>
      </c>
      <c r="O1063" s="8">
        <v>0</v>
      </c>
      <c r="P1063" s="9">
        <v>0</v>
      </c>
      <c r="Q1063" s="9">
        <v>0</v>
      </c>
      <c r="R1063" s="8">
        <v>0</v>
      </c>
      <c r="S1063" s="9">
        <v>0</v>
      </c>
      <c r="T1063" s="9">
        <v>0</v>
      </c>
      <c r="U1063" s="8">
        <v>0</v>
      </c>
      <c r="V1063" s="9">
        <v>0</v>
      </c>
      <c r="W1063" s="9">
        <v>0</v>
      </c>
      <c r="X1063" s="9">
        <v>0</v>
      </c>
      <c r="Y1063" s="8">
        <v>0</v>
      </c>
      <c r="Z1063" s="9">
        <v>0</v>
      </c>
      <c r="AA1063" s="8"/>
      <c r="AC1063" s="8"/>
      <c r="AJ1063" s="9">
        <f t="shared" si="175"/>
        <v>-1</v>
      </c>
      <c r="AK1063" s="7">
        <v>8.6</v>
      </c>
      <c r="AO1063" s="8"/>
      <c r="AQ1063" s="31"/>
      <c r="AT1063" s="31"/>
      <c r="AU1063" s="21">
        <v>1979</v>
      </c>
      <c r="AV1063" s="23">
        <f t="shared" si="178"/>
        <v>3.2964457942063961</v>
      </c>
      <c r="BB1063" s="18"/>
      <c r="BD1063" s="54"/>
      <c r="BF1063" s="18"/>
      <c r="BH1063" s="18"/>
      <c r="BJ1063" s="18"/>
      <c r="BK1063" s="18" t="s">
        <v>214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 s="18">
        <v>0</v>
      </c>
      <c r="BS1063">
        <v>0</v>
      </c>
      <c r="BT1063">
        <v>1</v>
      </c>
      <c r="BU1063" s="18">
        <v>0</v>
      </c>
      <c r="BV1063" t="s">
        <v>397</v>
      </c>
      <c r="BW1063" t="s">
        <v>397</v>
      </c>
      <c r="CB1063" s="18"/>
      <c r="CD1063" s="18"/>
      <c r="CE1063" s="18"/>
      <c r="CH1063" s="18"/>
      <c r="CJ1063" s="18"/>
      <c r="CU1063" s="18"/>
      <c r="CV1063" t="s">
        <v>397</v>
      </c>
      <c r="CW1063" t="s">
        <v>397</v>
      </c>
      <c r="CX1063" t="s">
        <v>397</v>
      </c>
      <c r="CY1063" s="25" t="s">
        <v>397</v>
      </c>
    </row>
    <row r="1064" spans="1:103" x14ac:dyDescent="0.25">
      <c r="A1064">
        <v>1066</v>
      </c>
      <c r="B1064">
        <v>127</v>
      </c>
      <c r="C1064" s="25" t="s">
        <v>8</v>
      </c>
      <c r="D1064" s="12">
        <v>13.7</v>
      </c>
      <c r="E1064" s="14"/>
      <c r="F1064" s="7" t="str">
        <f t="shared" si="169"/>
        <v>X</v>
      </c>
      <c r="G1064" s="7">
        <f t="shared" si="170"/>
        <v>13.7</v>
      </c>
      <c r="H1064" s="16">
        <f t="shared" si="171"/>
        <v>13.7</v>
      </c>
      <c r="I1064" s="11" t="str">
        <f t="shared" si="172"/>
        <v>X</v>
      </c>
      <c r="J1064" s="39" t="str">
        <f t="shared" si="173"/>
        <v>X</v>
      </c>
      <c r="K1064" s="39" t="str">
        <f t="shared" si="176"/>
        <v>X</v>
      </c>
      <c r="L1064" s="39" t="str">
        <f t="shared" si="177"/>
        <v>X</v>
      </c>
      <c r="M1064" s="39" t="str">
        <f t="shared" si="174"/>
        <v>X</v>
      </c>
      <c r="N1064" s="42">
        <v>1</v>
      </c>
      <c r="O1064" s="8">
        <v>0</v>
      </c>
      <c r="P1064" s="9">
        <v>0</v>
      </c>
      <c r="Q1064" s="9">
        <v>0</v>
      </c>
      <c r="R1064" s="8">
        <v>0</v>
      </c>
      <c r="S1064" s="9">
        <v>0</v>
      </c>
      <c r="T1064" s="9">
        <v>0</v>
      </c>
      <c r="U1064" s="8">
        <v>0</v>
      </c>
      <c r="V1064" s="9">
        <v>0</v>
      </c>
      <c r="W1064" s="9">
        <v>0</v>
      </c>
      <c r="X1064" s="9">
        <v>0</v>
      </c>
      <c r="Y1064" s="8">
        <v>0</v>
      </c>
      <c r="Z1064" s="9">
        <v>0</v>
      </c>
      <c r="AA1064" s="8"/>
      <c r="AC1064" s="8"/>
      <c r="AJ1064" s="9">
        <f t="shared" si="175"/>
        <v>-1</v>
      </c>
      <c r="AK1064" s="7">
        <v>7.6</v>
      </c>
      <c r="AO1064" s="8"/>
      <c r="AQ1064" s="31"/>
      <c r="AT1064" s="31"/>
      <c r="AU1064" s="21">
        <v>1989</v>
      </c>
      <c r="AV1064" s="23">
        <f t="shared" si="178"/>
        <v>3.2986347831244354</v>
      </c>
      <c r="BB1064" s="18"/>
      <c r="BD1064" s="54"/>
      <c r="BF1064" s="18"/>
      <c r="BH1064" s="18"/>
      <c r="BJ1064" s="18"/>
      <c r="BK1064" s="18" t="s">
        <v>222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 s="18">
        <v>0</v>
      </c>
      <c r="BS1064">
        <v>0</v>
      </c>
      <c r="BT1064">
        <v>1</v>
      </c>
      <c r="BU1064" s="18">
        <v>0</v>
      </c>
      <c r="BV1064" t="s">
        <v>397</v>
      </c>
      <c r="BW1064" t="s">
        <v>397</v>
      </c>
      <c r="CB1064" s="18"/>
      <c r="CD1064" s="18"/>
      <c r="CE1064" s="18"/>
      <c r="CH1064" s="18"/>
      <c r="CJ1064" s="18"/>
      <c r="CU1064" s="18"/>
      <c r="CV1064" t="s">
        <v>397</v>
      </c>
      <c r="CW1064" t="s">
        <v>397</v>
      </c>
      <c r="CX1064" t="s">
        <v>397</v>
      </c>
      <c r="CY1064" s="25" t="s">
        <v>397</v>
      </c>
    </row>
    <row r="1065" spans="1:103" x14ac:dyDescent="0.25">
      <c r="A1065">
        <v>1067</v>
      </c>
      <c r="B1065">
        <v>127</v>
      </c>
      <c r="C1065" s="25" t="s">
        <v>8</v>
      </c>
      <c r="D1065" s="12">
        <v>13.7</v>
      </c>
      <c r="E1065" s="14"/>
      <c r="F1065" s="7" t="str">
        <f t="shared" si="169"/>
        <v>X</v>
      </c>
      <c r="G1065" s="7">
        <f t="shared" si="170"/>
        <v>13.7</v>
      </c>
      <c r="H1065" s="16">
        <f t="shared" si="171"/>
        <v>13.7</v>
      </c>
      <c r="I1065" s="11" t="str">
        <f t="shared" si="172"/>
        <v>X</v>
      </c>
      <c r="J1065" s="39" t="str">
        <f t="shared" si="173"/>
        <v>X</v>
      </c>
      <c r="K1065" s="39" t="str">
        <f t="shared" si="176"/>
        <v>X</v>
      </c>
      <c r="L1065" s="39" t="str">
        <f t="shared" si="177"/>
        <v>X</v>
      </c>
      <c r="M1065" s="39" t="str">
        <f t="shared" si="174"/>
        <v>X</v>
      </c>
      <c r="N1065" s="42">
        <v>1</v>
      </c>
      <c r="O1065" s="8">
        <v>0</v>
      </c>
      <c r="P1065" s="9">
        <v>0</v>
      </c>
      <c r="Q1065" s="9">
        <v>0</v>
      </c>
      <c r="R1065" s="8">
        <v>0</v>
      </c>
      <c r="S1065" s="9">
        <v>0</v>
      </c>
      <c r="T1065" s="9">
        <v>0</v>
      </c>
      <c r="U1065" s="8">
        <v>0</v>
      </c>
      <c r="V1065" s="9">
        <v>0</v>
      </c>
      <c r="W1065" s="9">
        <v>0</v>
      </c>
      <c r="X1065" s="9">
        <v>0</v>
      </c>
      <c r="Y1065" s="8">
        <v>0</v>
      </c>
      <c r="Z1065" s="9">
        <v>0</v>
      </c>
      <c r="AA1065" s="8"/>
      <c r="AC1065" s="8"/>
      <c r="AJ1065" s="9">
        <f t="shared" si="175"/>
        <v>-1</v>
      </c>
      <c r="AK1065" s="7">
        <v>9.1999999999999993</v>
      </c>
      <c r="AO1065" s="8"/>
      <c r="AQ1065" s="31"/>
      <c r="AT1065" s="31"/>
      <c r="AU1065" s="21">
        <v>1990</v>
      </c>
      <c r="AV1065" s="23">
        <f t="shared" si="178"/>
        <v>3.2988530764097068</v>
      </c>
      <c r="BB1065" s="18"/>
      <c r="BD1065" s="54"/>
      <c r="BF1065" s="18"/>
      <c r="BH1065" s="18"/>
      <c r="BJ1065" s="18"/>
      <c r="BK1065" s="18" t="s">
        <v>222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 s="18">
        <v>0</v>
      </c>
      <c r="BS1065">
        <v>0</v>
      </c>
      <c r="BT1065">
        <v>1</v>
      </c>
      <c r="BU1065" s="18">
        <v>0</v>
      </c>
      <c r="BV1065" t="s">
        <v>397</v>
      </c>
      <c r="BW1065" t="s">
        <v>397</v>
      </c>
      <c r="CB1065" s="18"/>
      <c r="CD1065" s="18"/>
      <c r="CE1065" s="18"/>
      <c r="CH1065" s="18"/>
      <c r="CJ1065" s="18"/>
      <c r="CU1065" s="18"/>
      <c r="CV1065" t="s">
        <v>397</v>
      </c>
      <c r="CW1065" t="s">
        <v>397</v>
      </c>
      <c r="CX1065" t="s">
        <v>397</v>
      </c>
      <c r="CY1065" s="25" t="s">
        <v>397</v>
      </c>
    </row>
    <row r="1066" spans="1:103" x14ac:dyDescent="0.25">
      <c r="A1066">
        <v>1068</v>
      </c>
      <c r="B1066">
        <v>127</v>
      </c>
      <c r="C1066" s="25" t="s">
        <v>8</v>
      </c>
      <c r="D1066" s="12">
        <v>5.7</v>
      </c>
      <c r="E1066" s="14"/>
      <c r="F1066" s="7" t="str">
        <f t="shared" si="169"/>
        <v>X</v>
      </c>
      <c r="G1066" s="7">
        <f t="shared" si="170"/>
        <v>5.7</v>
      </c>
      <c r="H1066" s="16">
        <f t="shared" si="171"/>
        <v>5.7</v>
      </c>
      <c r="I1066" s="11" t="str">
        <f t="shared" si="172"/>
        <v>X</v>
      </c>
      <c r="J1066" s="39" t="str">
        <f t="shared" si="173"/>
        <v>X</v>
      </c>
      <c r="K1066" s="39" t="str">
        <f t="shared" si="176"/>
        <v>X</v>
      </c>
      <c r="L1066" s="39" t="str">
        <f t="shared" si="177"/>
        <v>X</v>
      </c>
      <c r="M1066" s="39" t="str">
        <f t="shared" si="174"/>
        <v>X</v>
      </c>
      <c r="N1066" s="42">
        <v>0</v>
      </c>
      <c r="O1066" s="8">
        <v>0</v>
      </c>
      <c r="P1066" s="9">
        <v>0</v>
      </c>
      <c r="Q1066" s="9">
        <v>0</v>
      </c>
      <c r="R1066" s="8">
        <v>1</v>
      </c>
      <c r="S1066" s="9">
        <v>0</v>
      </c>
      <c r="T1066" s="9">
        <v>0</v>
      </c>
      <c r="U1066" s="8">
        <v>0</v>
      </c>
      <c r="V1066" s="9">
        <v>0</v>
      </c>
      <c r="W1066" s="9">
        <v>0</v>
      </c>
      <c r="X1066" s="9">
        <v>0</v>
      </c>
      <c r="Y1066" s="8">
        <v>0</v>
      </c>
      <c r="Z1066" s="9">
        <v>0</v>
      </c>
      <c r="AA1066" s="8"/>
      <c r="AC1066" s="8"/>
      <c r="AJ1066" s="9">
        <f t="shared" si="175"/>
        <v>-1</v>
      </c>
      <c r="AK1066" s="7">
        <v>7.6</v>
      </c>
      <c r="AO1066" s="8"/>
      <c r="AQ1066" s="31"/>
      <c r="AT1066" s="31"/>
      <c r="AU1066" s="21">
        <v>1989</v>
      </c>
      <c r="AV1066" s="23">
        <f t="shared" si="178"/>
        <v>3.2986347831244354</v>
      </c>
      <c r="BB1066" s="18"/>
      <c r="BD1066" s="54"/>
      <c r="BF1066" s="18"/>
      <c r="BH1066" s="18"/>
      <c r="BJ1066" s="18"/>
      <c r="BK1066" s="18" t="s">
        <v>222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 s="18">
        <v>0</v>
      </c>
      <c r="BS1066">
        <v>0</v>
      </c>
      <c r="BT1066">
        <v>1</v>
      </c>
      <c r="BU1066" s="18">
        <v>0</v>
      </c>
      <c r="BV1066" t="s">
        <v>397</v>
      </c>
      <c r="BW1066" t="s">
        <v>397</v>
      </c>
      <c r="CB1066" s="18"/>
      <c r="CD1066" s="18"/>
      <c r="CE1066" s="18"/>
      <c r="CH1066" s="18"/>
      <c r="CJ1066" s="18"/>
      <c r="CU1066" s="18"/>
      <c r="CV1066" t="s">
        <v>397</v>
      </c>
      <c r="CW1066" t="s">
        <v>397</v>
      </c>
      <c r="CX1066" t="s">
        <v>397</v>
      </c>
      <c r="CY1066" s="25" t="s">
        <v>397</v>
      </c>
    </row>
    <row r="1067" spans="1:103" x14ac:dyDescent="0.25">
      <c r="A1067">
        <v>1069</v>
      </c>
      <c r="B1067">
        <v>127</v>
      </c>
      <c r="C1067" s="25" t="s">
        <v>8</v>
      </c>
      <c r="D1067" s="12">
        <v>21</v>
      </c>
      <c r="E1067" s="14"/>
      <c r="F1067" s="7" t="str">
        <f t="shared" si="169"/>
        <v>X</v>
      </c>
      <c r="G1067" s="7">
        <f t="shared" si="170"/>
        <v>21</v>
      </c>
      <c r="H1067" s="16">
        <f t="shared" si="171"/>
        <v>21</v>
      </c>
      <c r="I1067" s="11" t="str">
        <f t="shared" si="172"/>
        <v>X</v>
      </c>
      <c r="J1067" s="39" t="str">
        <f t="shared" si="173"/>
        <v>X</v>
      </c>
      <c r="K1067" s="39" t="str">
        <f t="shared" si="176"/>
        <v>X</v>
      </c>
      <c r="L1067" s="39" t="str">
        <f t="shared" si="177"/>
        <v>X</v>
      </c>
      <c r="M1067" s="39" t="str">
        <f t="shared" si="174"/>
        <v>X</v>
      </c>
      <c r="N1067" s="42">
        <v>0</v>
      </c>
      <c r="O1067" s="8">
        <v>0</v>
      </c>
      <c r="P1067" s="9">
        <v>0</v>
      </c>
      <c r="Q1067" s="9">
        <v>0</v>
      </c>
      <c r="R1067" s="8">
        <v>0</v>
      </c>
      <c r="S1067" s="9">
        <v>1</v>
      </c>
      <c r="T1067" s="9">
        <v>0</v>
      </c>
      <c r="U1067" s="8">
        <v>0</v>
      </c>
      <c r="V1067" s="9">
        <v>0</v>
      </c>
      <c r="W1067" s="9">
        <v>0</v>
      </c>
      <c r="X1067" s="9">
        <v>0</v>
      </c>
      <c r="Y1067" s="8">
        <v>0</v>
      </c>
      <c r="Z1067" s="9">
        <v>0</v>
      </c>
      <c r="AA1067" s="8"/>
      <c r="AC1067" s="8"/>
      <c r="AJ1067" s="9">
        <f t="shared" si="175"/>
        <v>-1</v>
      </c>
      <c r="AK1067" s="7">
        <v>7.6</v>
      </c>
      <c r="AO1067" s="8"/>
      <c r="AQ1067" s="31"/>
      <c r="AT1067" s="31"/>
      <c r="AU1067" s="21">
        <v>1989</v>
      </c>
      <c r="AV1067" s="23">
        <f t="shared" si="178"/>
        <v>3.2986347831244354</v>
      </c>
      <c r="BB1067" s="18"/>
      <c r="BD1067" s="54"/>
      <c r="BF1067" s="18"/>
      <c r="BH1067" s="18"/>
      <c r="BJ1067" s="18"/>
      <c r="BK1067" s="18" t="s">
        <v>222</v>
      </c>
      <c r="BL1067">
        <v>0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 s="18">
        <v>0</v>
      </c>
      <c r="BS1067">
        <v>0</v>
      </c>
      <c r="BT1067">
        <v>1</v>
      </c>
      <c r="BU1067" s="18">
        <v>0</v>
      </c>
      <c r="BV1067" t="s">
        <v>397</v>
      </c>
      <c r="BW1067" t="s">
        <v>397</v>
      </c>
      <c r="CB1067" s="18"/>
      <c r="CD1067" s="18"/>
      <c r="CE1067" s="18"/>
      <c r="CH1067" s="18"/>
      <c r="CJ1067" s="18"/>
      <c r="CU1067" s="18"/>
      <c r="CV1067" t="s">
        <v>397</v>
      </c>
      <c r="CW1067" t="s">
        <v>397</v>
      </c>
      <c r="CX1067" t="s">
        <v>397</v>
      </c>
      <c r="CY1067" s="25" t="s">
        <v>397</v>
      </c>
    </row>
    <row r="1068" spans="1:103" x14ac:dyDescent="0.25">
      <c r="A1068">
        <v>1070</v>
      </c>
      <c r="B1068">
        <v>127</v>
      </c>
      <c r="C1068" s="25" t="s">
        <v>8</v>
      </c>
      <c r="D1068" s="12">
        <v>21</v>
      </c>
      <c r="E1068" s="14"/>
      <c r="F1068" s="7" t="str">
        <f t="shared" si="169"/>
        <v>X</v>
      </c>
      <c r="G1068" s="7">
        <f t="shared" si="170"/>
        <v>21</v>
      </c>
      <c r="H1068" s="16">
        <f t="shared" si="171"/>
        <v>21</v>
      </c>
      <c r="I1068" s="11" t="str">
        <f t="shared" si="172"/>
        <v>X</v>
      </c>
      <c r="J1068" s="39" t="str">
        <f t="shared" si="173"/>
        <v>X</v>
      </c>
      <c r="K1068" s="39" t="str">
        <f t="shared" si="176"/>
        <v>X</v>
      </c>
      <c r="L1068" s="39" t="str">
        <f t="shared" si="177"/>
        <v>X</v>
      </c>
      <c r="M1068" s="39" t="str">
        <f t="shared" si="174"/>
        <v>X</v>
      </c>
      <c r="N1068" s="42">
        <v>0</v>
      </c>
      <c r="O1068" s="8">
        <v>0</v>
      </c>
      <c r="P1068" s="9">
        <v>0</v>
      </c>
      <c r="Q1068" s="9">
        <v>0</v>
      </c>
      <c r="R1068" s="8">
        <v>0</v>
      </c>
      <c r="S1068" s="9">
        <v>0</v>
      </c>
      <c r="T1068" s="9">
        <v>1</v>
      </c>
      <c r="U1068" s="8">
        <v>0</v>
      </c>
      <c r="V1068" s="9">
        <v>0</v>
      </c>
      <c r="W1068" s="9">
        <v>0</v>
      </c>
      <c r="X1068" s="9">
        <v>0</v>
      </c>
      <c r="Y1068" s="8">
        <v>0</v>
      </c>
      <c r="Z1068" s="9">
        <v>0</v>
      </c>
      <c r="AA1068" s="8"/>
      <c r="AC1068" s="8"/>
      <c r="AJ1068" s="9">
        <f t="shared" si="175"/>
        <v>-1</v>
      </c>
      <c r="AK1068" s="7">
        <v>7.6</v>
      </c>
      <c r="AO1068" s="8"/>
      <c r="AQ1068" s="31"/>
      <c r="AT1068" s="31"/>
      <c r="AU1068" s="21">
        <v>1989</v>
      </c>
      <c r="AV1068" s="23">
        <f t="shared" si="178"/>
        <v>3.2986347831244354</v>
      </c>
      <c r="BB1068" s="18"/>
      <c r="BD1068" s="54"/>
      <c r="BF1068" s="18"/>
      <c r="BH1068" s="18"/>
      <c r="BJ1068" s="18"/>
      <c r="BK1068" s="18" t="s">
        <v>222</v>
      </c>
      <c r="BL1068">
        <v>0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 s="18">
        <v>0</v>
      </c>
      <c r="BS1068">
        <v>0</v>
      </c>
      <c r="BT1068">
        <v>1</v>
      </c>
      <c r="BU1068" s="18">
        <v>0</v>
      </c>
      <c r="BV1068" t="s">
        <v>397</v>
      </c>
      <c r="BW1068" t="s">
        <v>397</v>
      </c>
      <c r="CB1068" s="18"/>
      <c r="CD1068" s="18"/>
      <c r="CE1068" s="18"/>
      <c r="CH1068" s="18"/>
      <c r="CJ1068" s="18"/>
      <c r="CU1068" s="18"/>
      <c r="CV1068" t="s">
        <v>397</v>
      </c>
      <c r="CW1068" t="s">
        <v>397</v>
      </c>
      <c r="CX1068" t="s">
        <v>397</v>
      </c>
      <c r="CY1068" s="25" t="s">
        <v>397</v>
      </c>
    </row>
    <row r="1069" spans="1:103" x14ac:dyDescent="0.25">
      <c r="A1069">
        <v>1071</v>
      </c>
      <c r="B1069">
        <v>127</v>
      </c>
      <c r="C1069" s="25" t="s">
        <v>8</v>
      </c>
      <c r="D1069" s="12">
        <v>12.6</v>
      </c>
      <c r="E1069" s="14"/>
      <c r="F1069" s="7" t="str">
        <f t="shared" si="169"/>
        <v>X</v>
      </c>
      <c r="G1069" s="7">
        <f t="shared" si="170"/>
        <v>12.6</v>
      </c>
      <c r="H1069" s="16">
        <f t="shared" si="171"/>
        <v>12.6</v>
      </c>
      <c r="I1069" s="11" t="str">
        <f t="shared" si="172"/>
        <v>X</v>
      </c>
      <c r="J1069" s="39" t="str">
        <f t="shared" si="173"/>
        <v>X</v>
      </c>
      <c r="K1069" s="39" t="str">
        <f t="shared" si="176"/>
        <v>X</v>
      </c>
      <c r="L1069" s="39" t="str">
        <f t="shared" si="177"/>
        <v>X</v>
      </c>
      <c r="M1069" s="39" t="str">
        <f t="shared" si="174"/>
        <v>X</v>
      </c>
      <c r="N1069" s="42">
        <v>0</v>
      </c>
      <c r="O1069" s="8">
        <v>0</v>
      </c>
      <c r="P1069" s="9">
        <v>0</v>
      </c>
      <c r="Q1069" s="9">
        <v>0</v>
      </c>
      <c r="R1069" s="8">
        <v>0</v>
      </c>
      <c r="S1069" s="9">
        <v>0</v>
      </c>
      <c r="T1069" s="9">
        <v>0</v>
      </c>
      <c r="U1069" s="8">
        <v>1</v>
      </c>
      <c r="V1069" s="9">
        <v>0</v>
      </c>
      <c r="W1069" s="9">
        <v>0</v>
      </c>
      <c r="X1069" s="9">
        <v>0</v>
      </c>
      <c r="Y1069" s="8">
        <v>0</v>
      </c>
      <c r="Z1069" s="9">
        <v>0</v>
      </c>
      <c r="AA1069" s="8"/>
      <c r="AC1069" s="8"/>
      <c r="AJ1069" s="9">
        <f t="shared" si="175"/>
        <v>-1</v>
      </c>
      <c r="AK1069" s="7">
        <v>7.6</v>
      </c>
      <c r="AO1069" s="8"/>
      <c r="AQ1069" s="31"/>
      <c r="AT1069" s="31"/>
      <c r="AU1069" s="21">
        <v>1989</v>
      </c>
      <c r="AV1069" s="23">
        <f t="shared" si="178"/>
        <v>3.2986347831244354</v>
      </c>
      <c r="BB1069" s="18"/>
      <c r="BD1069" s="54"/>
      <c r="BF1069" s="18"/>
      <c r="BH1069" s="18"/>
      <c r="BJ1069" s="18"/>
      <c r="BK1069" s="18" t="s">
        <v>222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 s="18">
        <v>0</v>
      </c>
      <c r="BS1069">
        <v>0</v>
      </c>
      <c r="BT1069">
        <v>1</v>
      </c>
      <c r="BU1069" s="18">
        <v>0</v>
      </c>
      <c r="BV1069" t="s">
        <v>397</v>
      </c>
      <c r="BW1069" t="s">
        <v>397</v>
      </c>
      <c r="CB1069" s="18"/>
      <c r="CD1069" s="18"/>
      <c r="CE1069" s="18"/>
      <c r="CH1069" s="18"/>
      <c r="CJ1069" s="18"/>
      <c r="CU1069" s="18"/>
      <c r="CV1069" t="s">
        <v>397</v>
      </c>
      <c r="CW1069" t="s">
        <v>397</v>
      </c>
      <c r="CX1069" t="s">
        <v>397</v>
      </c>
      <c r="CY1069" s="25" t="s">
        <v>397</v>
      </c>
    </row>
    <row r="1070" spans="1:103" x14ac:dyDescent="0.25">
      <c r="A1070">
        <v>1072</v>
      </c>
      <c r="B1070">
        <v>127</v>
      </c>
      <c r="C1070" s="25" t="s">
        <v>8</v>
      </c>
      <c r="D1070" s="12">
        <v>17.100000000000001</v>
      </c>
      <c r="E1070" s="14"/>
      <c r="F1070" s="7" t="str">
        <f t="shared" si="169"/>
        <v>X</v>
      </c>
      <c r="G1070" s="7">
        <f t="shared" si="170"/>
        <v>17.100000000000001</v>
      </c>
      <c r="H1070" s="16">
        <f t="shared" si="171"/>
        <v>17.100000000000001</v>
      </c>
      <c r="I1070" s="11" t="str">
        <f t="shared" si="172"/>
        <v>X</v>
      </c>
      <c r="J1070" s="39" t="str">
        <f t="shared" si="173"/>
        <v>X</v>
      </c>
      <c r="K1070" s="39" t="str">
        <f t="shared" si="176"/>
        <v>X</v>
      </c>
      <c r="L1070" s="39" t="str">
        <f t="shared" si="177"/>
        <v>X</v>
      </c>
      <c r="M1070" s="39" t="str">
        <f t="shared" si="174"/>
        <v>X</v>
      </c>
      <c r="N1070" s="42">
        <v>0</v>
      </c>
      <c r="O1070" s="8">
        <v>0</v>
      </c>
      <c r="P1070" s="9">
        <v>0</v>
      </c>
      <c r="Q1070" s="9">
        <v>0</v>
      </c>
      <c r="R1070" s="8">
        <v>0</v>
      </c>
      <c r="S1070" s="9">
        <v>0</v>
      </c>
      <c r="T1070" s="9">
        <v>0</v>
      </c>
      <c r="U1070" s="8">
        <v>0</v>
      </c>
      <c r="V1070" s="9">
        <v>1</v>
      </c>
      <c r="W1070" s="9">
        <v>0</v>
      </c>
      <c r="X1070" s="9">
        <v>0</v>
      </c>
      <c r="Y1070" s="8">
        <v>0</v>
      </c>
      <c r="Z1070" s="9">
        <v>0</v>
      </c>
      <c r="AA1070" s="8"/>
      <c r="AC1070" s="8"/>
      <c r="AJ1070" s="9">
        <f t="shared" si="175"/>
        <v>-1</v>
      </c>
      <c r="AK1070" s="7">
        <v>7.6</v>
      </c>
      <c r="AO1070" s="8"/>
      <c r="AQ1070" s="31"/>
      <c r="AT1070" s="31"/>
      <c r="AU1070" s="21">
        <v>1989</v>
      </c>
      <c r="AV1070" s="23">
        <f t="shared" si="178"/>
        <v>3.2986347831244354</v>
      </c>
      <c r="BB1070" s="18"/>
      <c r="BD1070" s="54"/>
      <c r="BF1070" s="18"/>
      <c r="BH1070" s="18"/>
      <c r="BJ1070" s="18"/>
      <c r="BK1070" s="18" t="s">
        <v>222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 s="18">
        <v>0</v>
      </c>
      <c r="BS1070">
        <v>0</v>
      </c>
      <c r="BT1070">
        <v>1</v>
      </c>
      <c r="BU1070" s="18">
        <v>0</v>
      </c>
      <c r="BV1070" t="s">
        <v>397</v>
      </c>
      <c r="BW1070" t="s">
        <v>397</v>
      </c>
      <c r="CB1070" s="18"/>
      <c r="CD1070" s="18"/>
      <c r="CE1070" s="18"/>
      <c r="CH1070" s="18"/>
      <c r="CJ1070" s="18"/>
      <c r="CU1070" s="18"/>
      <c r="CV1070" t="s">
        <v>397</v>
      </c>
      <c r="CW1070" t="s">
        <v>397</v>
      </c>
      <c r="CX1070" t="s">
        <v>397</v>
      </c>
      <c r="CY1070" s="25" t="s">
        <v>397</v>
      </c>
    </row>
    <row r="1071" spans="1:103" x14ac:dyDescent="0.25">
      <c r="A1071">
        <v>1073</v>
      </c>
      <c r="B1071">
        <v>127</v>
      </c>
      <c r="C1071" s="25" t="s">
        <v>8</v>
      </c>
      <c r="D1071" s="12">
        <v>12.2</v>
      </c>
      <c r="E1071" s="14"/>
      <c r="F1071" s="7" t="str">
        <f t="shared" si="169"/>
        <v>X</v>
      </c>
      <c r="G1071" s="7">
        <f t="shared" si="170"/>
        <v>12.2</v>
      </c>
      <c r="H1071" s="16">
        <f t="shared" si="171"/>
        <v>12.2</v>
      </c>
      <c r="I1071" s="11" t="str">
        <f t="shared" si="172"/>
        <v>X</v>
      </c>
      <c r="J1071" s="39" t="str">
        <f t="shared" si="173"/>
        <v>X</v>
      </c>
      <c r="K1071" s="39" t="str">
        <f t="shared" si="176"/>
        <v>X</v>
      </c>
      <c r="L1071" s="39" t="str">
        <f t="shared" si="177"/>
        <v>X</v>
      </c>
      <c r="M1071" s="39" t="str">
        <f t="shared" si="174"/>
        <v>X</v>
      </c>
      <c r="N1071" s="42">
        <v>0</v>
      </c>
      <c r="O1071" s="8">
        <v>0</v>
      </c>
      <c r="P1071" s="9">
        <v>0</v>
      </c>
      <c r="Q1071" s="9">
        <v>0</v>
      </c>
      <c r="R1071" s="8">
        <v>0</v>
      </c>
      <c r="S1071" s="9">
        <v>0</v>
      </c>
      <c r="T1071" s="9">
        <v>0</v>
      </c>
      <c r="U1071" s="8">
        <v>0</v>
      </c>
      <c r="V1071" s="9">
        <v>0</v>
      </c>
      <c r="W1071" s="9">
        <v>0</v>
      </c>
      <c r="X1071" s="9">
        <v>0</v>
      </c>
      <c r="Y1071" s="8">
        <v>1</v>
      </c>
      <c r="Z1071" s="9">
        <v>0</v>
      </c>
      <c r="AA1071" s="8"/>
      <c r="AC1071" s="8"/>
      <c r="AJ1071" s="9">
        <f t="shared" si="175"/>
        <v>-1</v>
      </c>
      <c r="AK1071" s="7">
        <v>7.6</v>
      </c>
      <c r="AO1071" s="8"/>
      <c r="AQ1071" s="31"/>
      <c r="AT1071" s="31"/>
      <c r="AU1071" s="21">
        <v>1989</v>
      </c>
      <c r="AV1071" s="23">
        <f t="shared" si="178"/>
        <v>3.2986347831244354</v>
      </c>
      <c r="BB1071" s="18"/>
      <c r="BD1071" s="54"/>
      <c r="BF1071" s="18"/>
      <c r="BH1071" s="18"/>
      <c r="BJ1071" s="18"/>
      <c r="BK1071" s="18" t="s">
        <v>222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 s="18">
        <v>0</v>
      </c>
      <c r="BS1071">
        <v>0</v>
      </c>
      <c r="BT1071">
        <v>1</v>
      </c>
      <c r="BU1071" s="18">
        <v>0</v>
      </c>
      <c r="BV1071" t="s">
        <v>397</v>
      </c>
      <c r="BW1071" t="s">
        <v>397</v>
      </c>
      <c r="CB1071" s="18"/>
      <c r="CD1071" s="18"/>
      <c r="CE1071" s="18"/>
      <c r="CH1071" s="18"/>
      <c r="CJ1071" s="18"/>
      <c r="CU1071" s="18"/>
      <c r="CV1071" t="s">
        <v>397</v>
      </c>
      <c r="CW1071" t="s">
        <v>397</v>
      </c>
      <c r="CX1071" t="s">
        <v>397</v>
      </c>
      <c r="CY1071" s="25" t="s">
        <v>397</v>
      </c>
    </row>
    <row r="1072" spans="1:103" x14ac:dyDescent="0.25">
      <c r="A1072">
        <v>1074</v>
      </c>
      <c r="B1072">
        <v>127</v>
      </c>
      <c r="C1072" s="25" t="s">
        <v>8</v>
      </c>
      <c r="D1072" s="12">
        <v>11</v>
      </c>
      <c r="E1072" s="14"/>
      <c r="F1072" s="7" t="str">
        <f t="shared" si="169"/>
        <v>X</v>
      </c>
      <c r="G1072" s="7">
        <f t="shared" si="170"/>
        <v>11</v>
      </c>
      <c r="H1072" s="16">
        <f t="shared" si="171"/>
        <v>11</v>
      </c>
      <c r="I1072" s="11" t="str">
        <f t="shared" si="172"/>
        <v>X</v>
      </c>
      <c r="J1072" s="39" t="str">
        <f t="shared" si="173"/>
        <v>X</v>
      </c>
      <c r="K1072" s="39" t="str">
        <f t="shared" si="176"/>
        <v>X</v>
      </c>
      <c r="L1072" s="39" t="str">
        <f t="shared" si="177"/>
        <v>X</v>
      </c>
      <c r="M1072" s="39" t="str">
        <f t="shared" si="174"/>
        <v>X</v>
      </c>
      <c r="N1072" s="42">
        <v>0</v>
      </c>
      <c r="O1072" s="8">
        <v>0</v>
      </c>
      <c r="P1072" s="9">
        <v>0</v>
      </c>
      <c r="Q1072" s="9">
        <v>0</v>
      </c>
      <c r="R1072" s="8">
        <v>0</v>
      </c>
      <c r="S1072" s="9">
        <v>0</v>
      </c>
      <c r="T1072" s="9">
        <v>0</v>
      </c>
      <c r="U1072" s="8">
        <v>0</v>
      </c>
      <c r="V1072" s="9">
        <v>0</v>
      </c>
      <c r="W1072" s="9">
        <v>0</v>
      </c>
      <c r="X1072" s="9">
        <v>0</v>
      </c>
      <c r="Y1072" s="8">
        <v>0</v>
      </c>
      <c r="Z1072" s="9">
        <v>1</v>
      </c>
      <c r="AA1072" s="8"/>
      <c r="AC1072" s="8"/>
      <c r="AJ1072" s="9">
        <f t="shared" si="175"/>
        <v>-1</v>
      </c>
      <c r="AK1072" s="7">
        <v>7.6</v>
      </c>
      <c r="AO1072" s="8"/>
      <c r="AQ1072" s="31"/>
      <c r="AT1072" s="31"/>
      <c r="AU1072" s="21">
        <v>1989</v>
      </c>
      <c r="AV1072" s="23">
        <f t="shared" si="178"/>
        <v>3.2986347831244354</v>
      </c>
      <c r="BB1072" s="18"/>
      <c r="BD1072" s="54"/>
      <c r="BF1072" s="18"/>
      <c r="BH1072" s="18"/>
      <c r="BJ1072" s="18"/>
      <c r="BK1072" s="18" t="s">
        <v>222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 s="18">
        <v>0</v>
      </c>
      <c r="BS1072">
        <v>0</v>
      </c>
      <c r="BT1072">
        <v>1</v>
      </c>
      <c r="BU1072" s="18">
        <v>0</v>
      </c>
      <c r="BV1072" t="s">
        <v>397</v>
      </c>
      <c r="BW1072" t="s">
        <v>397</v>
      </c>
      <c r="CB1072" s="18"/>
      <c r="CD1072" s="18"/>
      <c r="CE1072" s="18"/>
      <c r="CH1072" s="18"/>
      <c r="CJ1072" s="18"/>
      <c r="CU1072" s="18"/>
      <c r="CV1072" t="s">
        <v>397</v>
      </c>
      <c r="CW1072" t="s">
        <v>397</v>
      </c>
      <c r="CX1072" t="s">
        <v>397</v>
      </c>
      <c r="CY1072" s="25" t="s">
        <v>397</v>
      </c>
    </row>
    <row r="1073" spans="1:103" x14ac:dyDescent="0.25">
      <c r="A1073">
        <v>1075</v>
      </c>
      <c r="B1073">
        <v>127</v>
      </c>
      <c r="C1073" s="25" t="s">
        <v>8</v>
      </c>
      <c r="D1073" s="12">
        <v>11.5</v>
      </c>
      <c r="E1073" s="14"/>
      <c r="F1073" s="7" t="str">
        <f t="shared" si="169"/>
        <v>X</v>
      </c>
      <c r="G1073" s="7">
        <f t="shared" si="170"/>
        <v>11.5</v>
      </c>
      <c r="H1073" s="16">
        <f t="shared" si="171"/>
        <v>11.5</v>
      </c>
      <c r="I1073" s="11" t="str">
        <f t="shared" si="172"/>
        <v>X</v>
      </c>
      <c r="J1073" s="39" t="str">
        <f t="shared" si="173"/>
        <v>X</v>
      </c>
      <c r="K1073" s="39" t="str">
        <f t="shared" si="176"/>
        <v>X</v>
      </c>
      <c r="L1073" s="39" t="str">
        <f t="shared" si="177"/>
        <v>X</v>
      </c>
      <c r="M1073" s="39" t="str">
        <f t="shared" si="174"/>
        <v>X</v>
      </c>
      <c r="N1073" s="42">
        <v>1</v>
      </c>
      <c r="O1073" s="8">
        <v>0</v>
      </c>
      <c r="P1073" s="9">
        <v>0</v>
      </c>
      <c r="Q1073" s="9">
        <v>0</v>
      </c>
      <c r="R1073" s="8">
        <v>0</v>
      </c>
      <c r="S1073" s="9">
        <v>0</v>
      </c>
      <c r="T1073" s="9">
        <v>0</v>
      </c>
      <c r="U1073" s="8">
        <v>0</v>
      </c>
      <c r="V1073" s="9">
        <v>0</v>
      </c>
      <c r="W1073" s="9">
        <v>0</v>
      </c>
      <c r="X1073" s="9">
        <v>0</v>
      </c>
      <c r="Y1073" s="8">
        <v>0</v>
      </c>
      <c r="Z1073" s="9">
        <v>0</v>
      </c>
      <c r="AA1073" s="8"/>
      <c r="AC1073" s="8"/>
      <c r="AJ1073" s="9">
        <f t="shared" si="175"/>
        <v>-1</v>
      </c>
      <c r="AK1073" s="7">
        <v>6.6</v>
      </c>
      <c r="AO1073" s="8"/>
      <c r="AQ1073" s="31"/>
      <c r="AT1073" s="31"/>
      <c r="AU1073" s="21">
        <v>1985</v>
      </c>
      <c r="AV1073" s="23">
        <f t="shared" si="178"/>
        <v>3.2977605110991339</v>
      </c>
      <c r="BB1073" s="18"/>
      <c r="BD1073" s="54"/>
      <c r="BF1073" s="18"/>
      <c r="BH1073" s="18"/>
      <c r="BJ1073" s="18"/>
      <c r="BK1073" s="18" t="s">
        <v>228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 s="18">
        <v>0</v>
      </c>
      <c r="BS1073">
        <v>0</v>
      </c>
      <c r="BT1073">
        <v>1</v>
      </c>
      <c r="BU1073" s="18">
        <v>0</v>
      </c>
      <c r="BV1073" t="s">
        <v>397</v>
      </c>
      <c r="BW1073" t="s">
        <v>397</v>
      </c>
      <c r="CB1073" s="18"/>
      <c r="CD1073" s="18"/>
      <c r="CE1073" s="18"/>
      <c r="CH1073" s="18"/>
      <c r="CJ1073" s="18"/>
      <c r="CU1073" s="18"/>
      <c r="CV1073" t="s">
        <v>397</v>
      </c>
      <c r="CW1073" t="s">
        <v>397</v>
      </c>
      <c r="CX1073" t="s">
        <v>397</v>
      </c>
      <c r="CY1073" s="25" t="s">
        <v>397</v>
      </c>
    </row>
    <row r="1074" spans="1:103" x14ac:dyDescent="0.25">
      <c r="A1074">
        <v>1076</v>
      </c>
      <c r="B1074">
        <v>127</v>
      </c>
      <c r="C1074" s="25" t="s">
        <v>8</v>
      </c>
      <c r="D1074" s="12">
        <v>8.1</v>
      </c>
      <c r="E1074" s="14"/>
      <c r="F1074" s="7" t="str">
        <f t="shared" si="169"/>
        <v>X</v>
      </c>
      <c r="G1074" s="7">
        <f t="shared" si="170"/>
        <v>8.1</v>
      </c>
      <c r="H1074" s="16">
        <f t="shared" si="171"/>
        <v>8.1</v>
      </c>
      <c r="I1074" s="11" t="str">
        <f t="shared" si="172"/>
        <v>X</v>
      </c>
      <c r="J1074" s="39" t="str">
        <f t="shared" si="173"/>
        <v>X</v>
      </c>
      <c r="K1074" s="39" t="str">
        <f t="shared" si="176"/>
        <v>X</v>
      </c>
      <c r="L1074" s="39" t="str">
        <f t="shared" si="177"/>
        <v>X</v>
      </c>
      <c r="M1074" s="39" t="str">
        <f t="shared" si="174"/>
        <v>X</v>
      </c>
      <c r="N1074" s="42">
        <v>1</v>
      </c>
      <c r="O1074" s="8">
        <v>0</v>
      </c>
      <c r="P1074" s="9">
        <v>0</v>
      </c>
      <c r="Q1074" s="9">
        <v>0</v>
      </c>
      <c r="R1074" s="8">
        <v>0</v>
      </c>
      <c r="S1074" s="9">
        <v>0</v>
      </c>
      <c r="T1074" s="9">
        <v>0</v>
      </c>
      <c r="U1074" s="8">
        <v>0</v>
      </c>
      <c r="V1074" s="9">
        <v>0</v>
      </c>
      <c r="W1074" s="9">
        <v>0</v>
      </c>
      <c r="X1074" s="9">
        <v>0</v>
      </c>
      <c r="Y1074" s="8">
        <v>0</v>
      </c>
      <c r="Z1074" s="9">
        <v>0</v>
      </c>
      <c r="AA1074" s="8"/>
      <c r="AC1074" s="8"/>
      <c r="AJ1074" s="9">
        <f t="shared" si="175"/>
        <v>-1</v>
      </c>
      <c r="AK1074" s="7">
        <v>10.1</v>
      </c>
      <c r="AO1074" s="8"/>
      <c r="AQ1074" s="31"/>
      <c r="AT1074" s="31"/>
      <c r="AU1074" s="21">
        <v>1990</v>
      </c>
      <c r="AV1074" s="23">
        <f t="shared" si="178"/>
        <v>3.2988530764097068</v>
      </c>
      <c r="BB1074" s="18"/>
      <c r="BD1074" s="54"/>
      <c r="BF1074" s="18"/>
      <c r="BH1074" s="18"/>
      <c r="BJ1074" s="18"/>
      <c r="BK1074" s="18" t="s">
        <v>228</v>
      </c>
      <c r="BL1074">
        <v>0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 s="18">
        <v>0</v>
      </c>
      <c r="BS1074">
        <v>0</v>
      </c>
      <c r="BT1074">
        <v>1</v>
      </c>
      <c r="BU1074" s="18">
        <v>0</v>
      </c>
      <c r="BV1074" t="s">
        <v>397</v>
      </c>
      <c r="BW1074" t="s">
        <v>397</v>
      </c>
      <c r="CB1074" s="18"/>
      <c r="CD1074" s="18"/>
      <c r="CE1074" s="18"/>
      <c r="CH1074" s="18"/>
      <c r="CJ1074" s="18"/>
      <c r="CU1074" s="18"/>
      <c r="CV1074" t="s">
        <v>397</v>
      </c>
      <c r="CW1074" t="s">
        <v>397</v>
      </c>
      <c r="CX1074" t="s">
        <v>397</v>
      </c>
      <c r="CY1074" s="25" t="s">
        <v>397</v>
      </c>
    </row>
    <row r="1075" spans="1:103" x14ac:dyDescent="0.25">
      <c r="A1075">
        <v>1077</v>
      </c>
      <c r="B1075">
        <v>127</v>
      </c>
      <c r="C1075" s="25" t="s">
        <v>8</v>
      </c>
      <c r="D1075" s="12">
        <v>13.2</v>
      </c>
      <c r="E1075" s="14"/>
      <c r="F1075" s="7" t="str">
        <f t="shared" si="169"/>
        <v>X</v>
      </c>
      <c r="G1075" s="7">
        <f t="shared" si="170"/>
        <v>13.2</v>
      </c>
      <c r="H1075" s="16">
        <f t="shared" si="171"/>
        <v>13.2</v>
      </c>
      <c r="I1075" s="11" t="str">
        <f t="shared" si="172"/>
        <v>X</v>
      </c>
      <c r="J1075" s="39" t="str">
        <f t="shared" si="173"/>
        <v>X</v>
      </c>
      <c r="K1075" s="39" t="str">
        <f t="shared" si="176"/>
        <v>X</v>
      </c>
      <c r="L1075" s="39" t="str">
        <f t="shared" si="177"/>
        <v>X</v>
      </c>
      <c r="M1075" s="39" t="str">
        <f t="shared" si="174"/>
        <v>X</v>
      </c>
      <c r="N1075" s="42">
        <v>0</v>
      </c>
      <c r="O1075" s="8">
        <v>0</v>
      </c>
      <c r="P1075" s="9">
        <v>0</v>
      </c>
      <c r="Q1075" s="9">
        <v>0</v>
      </c>
      <c r="R1075" s="8">
        <v>1</v>
      </c>
      <c r="S1075" s="9">
        <v>0</v>
      </c>
      <c r="T1075" s="9">
        <v>0</v>
      </c>
      <c r="U1075" s="8">
        <v>0</v>
      </c>
      <c r="V1075" s="9">
        <v>0</v>
      </c>
      <c r="W1075" s="9">
        <v>0</v>
      </c>
      <c r="X1075" s="9">
        <v>0</v>
      </c>
      <c r="Y1075" s="8">
        <v>0</v>
      </c>
      <c r="Z1075" s="9">
        <v>0</v>
      </c>
      <c r="AA1075" s="8"/>
      <c r="AC1075" s="8"/>
      <c r="AJ1075" s="9">
        <f t="shared" si="175"/>
        <v>-1</v>
      </c>
      <c r="AK1075" s="7">
        <v>10.1</v>
      </c>
      <c r="AO1075" s="8"/>
      <c r="AQ1075" s="31"/>
      <c r="AT1075" s="31"/>
      <c r="AU1075" s="21">
        <v>1990</v>
      </c>
      <c r="AV1075" s="23">
        <f t="shared" si="178"/>
        <v>3.2988530764097068</v>
      </c>
      <c r="BB1075" s="18"/>
      <c r="BD1075" s="54"/>
      <c r="BF1075" s="18"/>
      <c r="BH1075" s="18"/>
      <c r="BJ1075" s="18"/>
      <c r="BK1075" s="18" t="s">
        <v>228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 s="18">
        <v>0</v>
      </c>
      <c r="BS1075">
        <v>0</v>
      </c>
      <c r="BT1075">
        <v>1</v>
      </c>
      <c r="BU1075" s="18">
        <v>0</v>
      </c>
      <c r="BV1075" t="s">
        <v>397</v>
      </c>
      <c r="BW1075" t="s">
        <v>397</v>
      </c>
      <c r="CB1075" s="18"/>
      <c r="CD1075" s="18"/>
      <c r="CE1075" s="18"/>
      <c r="CH1075" s="18"/>
      <c r="CJ1075" s="18"/>
      <c r="CU1075" s="18"/>
      <c r="CV1075" t="s">
        <v>397</v>
      </c>
      <c r="CW1075" t="s">
        <v>397</v>
      </c>
      <c r="CX1075" t="s">
        <v>397</v>
      </c>
      <c r="CY1075" s="25" t="s">
        <v>397</v>
      </c>
    </row>
    <row r="1076" spans="1:103" x14ac:dyDescent="0.25">
      <c r="A1076">
        <v>1078</v>
      </c>
      <c r="B1076">
        <v>127</v>
      </c>
      <c r="C1076" s="25" t="s">
        <v>8</v>
      </c>
      <c r="D1076" s="12">
        <v>6.6</v>
      </c>
      <c r="E1076" s="14"/>
      <c r="F1076" s="7" t="str">
        <f t="shared" si="169"/>
        <v>X</v>
      </c>
      <c r="G1076" s="7">
        <f t="shared" si="170"/>
        <v>6.6</v>
      </c>
      <c r="H1076" s="16">
        <f t="shared" si="171"/>
        <v>6.6</v>
      </c>
      <c r="I1076" s="11" t="str">
        <f t="shared" si="172"/>
        <v>X</v>
      </c>
      <c r="J1076" s="39" t="str">
        <f t="shared" si="173"/>
        <v>X</v>
      </c>
      <c r="K1076" s="39" t="str">
        <f t="shared" si="176"/>
        <v>X</v>
      </c>
      <c r="L1076" s="39" t="str">
        <f t="shared" si="177"/>
        <v>X</v>
      </c>
      <c r="M1076" s="39" t="str">
        <f t="shared" si="174"/>
        <v>X</v>
      </c>
      <c r="N1076" s="42">
        <v>0</v>
      </c>
      <c r="O1076" s="8">
        <v>0</v>
      </c>
      <c r="P1076" s="9">
        <v>0</v>
      </c>
      <c r="Q1076" s="9">
        <v>0</v>
      </c>
      <c r="R1076" s="8">
        <v>0</v>
      </c>
      <c r="S1076" s="9">
        <v>1</v>
      </c>
      <c r="T1076" s="9">
        <v>0</v>
      </c>
      <c r="U1076" s="8">
        <v>0</v>
      </c>
      <c r="V1076" s="9">
        <v>0</v>
      </c>
      <c r="W1076" s="9">
        <v>0</v>
      </c>
      <c r="X1076" s="9">
        <v>0</v>
      </c>
      <c r="Y1076" s="8">
        <v>0</v>
      </c>
      <c r="Z1076" s="9">
        <v>0</v>
      </c>
      <c r="AA1076" s="8"/>
      <c r="AC1076" s="8"/>
      <c r="AJ1076" s="9">
        <f t="shared" si="175"/>
        <v>-1</v>
      </c>
      <c r="AK1076" s="7">
        <v>10.1</v>
      </c>
      <c r="AO1076" s="8"/>
      <c r="AQ1076" s="31"/>
      <c r="AT1076" s="31"/>
      <c r="AU1076" s="21">
        <v>1990</v>
      </c>
      <c r="AV1076" s="23">
        <f t="shared" si="178"/>
        <v>3.2988530764097068</v>
      </c>
      <c r="BB1076" s="18"/>
      <c r="BD1076" s="54"/>
      <c r="BF1076" s="18"/>
      <c r="BH1076" s="18"/>
      <c r="BJ1076" s="18"/>
      <c r="BK1076" s="18" t="s">
        <v>228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 s="18">
        <v>0</v>
      </c>
      <c r="BS1076">
        <v>0</v>
      </c>
      <c r="BT1076">
        <v>1</v>
      </c>
      <c r="BU1076" s="18">
        <v>0</v>
      </c>
      <c r="BV1076" t="s">
        <v>397</v>
      </c>
      <c r="BW1076" t="s">
        <v>397</v>
      </c>
      <c r="CB1076" s="18"/>
      <c r="CD1076" s="18"/>
      <c r="CE1076" s="18"/>
      <c r="CH1076" s="18"/>
      <c r="CJ1076" s="18"/>
      <c r="CU1076" s="18"/>
      <c r="CV1076" t="s">
        <v>397</v>
      </c>
      <c r="CW1076" t="s">
        <v>397</v>
      </c>
      <c r="CX1076" t="s">
        <v>397</v>
      </c>
      <c r="CY1076" s="25" t="s">
        <v>397</v>
      </c>
    </row>
    <row r="1077" spans="1:103" x14ac:dyDescent="0.25">
      <c r="A1077">
        <v>1079</v>
      </c>
      <c r="B1077">
        <v>127</v>
      </c>
      <c r="C1077" s="25" t="s">
        <v>8</v>
      </c>
      <c r="D1077" s="12">
        <v>40</v>
      </c>
      <c r="E1077" s="14"/>
      <c r="F1077" s="7" t="str">
        <f t="shared" si="169"/>
        <v>X</v>
      </c>
      <c r="G1077" s="7">
        <f t="shared" si="170"/>
        <v>40</v>
      </c>
      <c r="H1077" s="16">
        <f t="shared" si="171"/>
        <v>40</v>
      </c>
      <c r="I1077" s="11" t="str">
        <f t="shared" si="172"/>
        <v>X</v>
      </c>
      <c r="J1077" s="39" t="str">
        <f t="shared" si="173"/>
        <v>X</v>
      </c>
      <c r="K1077" s="39" t="str">
        <f t="shared" si="176"/>
        <v>X</v>
      </c>
      <c r="L1077" s="39" t="str">
        <f t="shared" si="177"/>
        <v>X</v>
      </c>
      <c r="M1077" s="39" t="str">
        <f t="shared" si="174"/>
        <v>X</v>
      </c>
      <c r="N1077" s="42">
        <v>0</v>
      </c>
      <c r="O1077" s="8">
        <v>0</v>
      </c>
      <c r="P1077" s="9">
        <v>0</v>
      </c>
      <c r="Q1077" s="9">
        <v>0</v>
      </c>
      <c r="R1077" s="8">
        <v>0</v>
      </c>
      <c r="S1077" s="9">
        <v>0</v>
      </c>
      <c r="T1077" s="9">
        <v>1</v>
      </c>
      <c r="U1077" s="8">
        <v>0</v>
      </c>
      <c r="V1077" s="9">
        <v>0</v>
      </c>
      <c r="W1077" s="9">
        <v>0</v>
      </c>
      <c r="X1077" s="9">
        <v>0</v>
      </c>
      <c r="Y1077" s="8">
        <v>0</v>
      </c>
      <c r="Z1077" s="9">
        <v>0</v>
      </c>
      <c r="AA1077" s="8"/>
      <c r="AC1077" s="8"/>
      <c r="AJ1077" s="9">
        <f t="shared" si="175"/>
        <v>-1</v>
      </c>
      <c r="AK1077" s="7">
        <v>10.1</v>
      </c>
      <c r="AO1077" s="8"/>
      <c r="AQ1077" s="31"/>
      <c r="AT1077" s="31"/>
      <c r="AU1077" s="21">
        <v>1990</v>
      </c>
      <c r="AV1077" s="23">
        <f t="shared" si="178"/>
        <v>3.2988530764097068</v>
      </c>
      <c r="BB1077" s="18"/>
      <c r="BD1077" s="54"/>
      <c r="BF1077" s="18"/>
      <c r="BH1077" s="18"/>
      <c r="BJ1077" s="18"/>
      <c r="BK1077" s="18" t="s">
        <v>228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 s="18">
        <v>0</v>
      </c>
      <c r="BS1077">
        <v>0</v>
      </c>
      <c r="BT1077">
        <v>1</v>
      </c>
      <c r="BU1077" s="18">
        <v>0</v>
      </c>
      <c r="BV1077" t="s">
        <v>397</v>
      </c>
      <c r="BW1077" t="s">
        <v>397</v>
      </c>
      <c r="CB1077" s="18"/>
      <c r="CD1077" s="18"/>
      <c r="CE1077" s="18"/>
      <c r="CH1077" s="18"/>
      <c r="CJ1077" s="18"/>
      <c r="CU1077" s="18"/>
      <c r="CV1077" t="s">
        <v>397</v>
      </c>
      <c r="CW1077" t="s">
        <v>397</v>
      </c>
      <c r="CX1077" t="s">
        <v>397</v>
      </c>
      <c r="CY1077" s="25" t="s">
        <v>397</v>
      </c>
    </row>
    <row r="1078" spans="1:103" x14ac:dyDescent="0.25">
      <c r="A1078">
        <v>1080</v>
      </c>
      <c r="B1078">
        <v>127</v>
      </c>
      <c r="C1078" s="25" t="s">
        <v>8</v>
      </c>
      <c r="D1078" s="12">
        <v>11.5</v>
      </c>
      <c r="E1078" s="14"/>
      <c r="F1078" s="7" t="str">
        <f t="shared" si="169"/>
        <v>X</v>
      </c>
      <c r="G1078" s="7">
        <f t="shared" si="170"/>
        <v>11.5</v>
      </c>
      <c r="H1078" s="16">
        <f t="shared" si="171"/>
        <v>11.5</v>
      </c>
      <c r="I1078" s="11" t="str">
        <f t="shared" si="172"/>
        <v>X</v>
      </c>
      <c r="J1078" s="39" t="str">
        <f t="shared" si="173"/>
        <v>X</v>
      </c>
      <c r="K1078" s="39" t="str">
        <f t="shared" si="176"/>
        <v>X</v>
      </c>
      <c r="L1078" s="39" t="str">
        <f t="shared" si="177"/>
        <v>X</v>
      </c>
      <c r="M1078" s="39" t="str">
        <f t="shared" si="174"/>
        <v>X</v>
      </c>
      <c r="N1078" s="42">
        <v>0</v>
      </c>
      <c r="O1078" s="8">
        <v>0</v>
      </c>
      <c r="P1078" s="9">
        <v>0</v>
      </c>
      <c r="Q1078" s="9">
        <v>0</v>
      </c>
      <c r="R1078" s="8">
        <v>0</v>
      </c>
      <c r="S1078" s="9">
        <v>0</v>
      </c>
      <c r="T1078" s="9">
        <v>0</v>
      </c>
      <c r="U1078" s="8">
        <v>1</v>
      </c>
      <c r="V1078" s="9">
        <v>0</v>
      </c>
      <c r="W1078" s="9">
        <v>0</v>
      </c>
      <c r="X1078" s="9">
        <v>0</v>
      </c>
      <c r="Y1078" s="8">
        <v>0</v>
      </c>
      <c r="Z1078" s="9">
        <v>0</v>
      </c>
      <c r="AA1078" s="8"/>
      <c r="AC1078" s="8"/>
      <c r="AJ1078" s="9">
        <f t="shared" si="175"/>
        <v>-1</v>
      </c>
      <c r="AK1078" s="7">
        <v>6.6</v>
      </c>
      <c r="AO1078" s="8"/>
      <c r="AQ1078" s="31"/>
      <c r="AT1078" s="31"/>
      <c r="AU1078" s="21">
        <v>1985</v>
      </c>
      <c r="AV1078" s="23">
        <f t="shared" si="178"/>
        <v>3.2977605110991339</v>
      </c>
      <c r="BB1078" s="18"/>
      <c r="BD1078" s="54"/>
      <c r="BF1078" s="18"/>
      <c r="BH1078" s="18"/>
      <c r="BJ1078" s="18"/>
      <c r="BK1078" s="18" t="s">
        <v>228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 s="18">
        <v>0</v>
      </c>
      <c r="BS1078">
        <v>0</v>
      </c>
      <c r="BT1078">
        <v>1</v>
      </c>
      <c r="BU1078" s="18">
        <v>0</v>
      </c>
      <c r="BV1078" t="s">
        <v>397</v>
      </c>
      <c r="BW1078" t="s">
        <v>397</v>
      </c>
      <c r="CB1078" s="18"/>
      <c r="CD1078" s="18"/>
      <c r="CE1078" s="18"/>
      <c r="CH1078" s="18"/>
      <c r="CJ1078" s="18"/>
      <c r="CU1078" s="18"/>
      <c r="CV1078" t="s">
        <v>397</v>
      </c>
      <c r="CW1078" t="s">
        <v>397</v>
      </c>
      <c r="CX1078" t="s">
        <v>397</v>
      </c>
      <c r="CY1078" s="25" t="s">
        <v>397</v>
      </c>
    </row>
    <row r="1079" spans="1:103" x14ac:dyDescent="0.25">
      <c r="A1079">
        <v>1081</v>
      </c>
      <c r="B1079">
        <v>127</v>
      </c>
      <c r="C1079" s="25" t="s">
        <v>8</v>
      </c>
      <c r="D1079" s="12">
        <v>8.5</v>
      </c>
      <c r="E1079" s="14"/>
      <c r="F1079" s="7" t="str">
        <f t="shared" si="169"/>
        <v>X</v>
      </c>
      <c r="G1079" s="7">
        <f t="shared" si="170"/>
        <v>8.5</v>
      </c>
      <c r="H1079" s="16">
        <f t="shared" si="171"/>
        <v>8.5</v>
      </c>
      <c r="I1079" s="11" t="str">
        <f t="shared" si="172"/>
        <v>X</v>
      </c>
      <c r="J1079" s="39" t="str">
        <f t="shared" si="173"/>
        <v>X</v>
      </c>
      <c r="K1079" s="39" t="str">
        <f t="shared" si="176"/>
        <v>X</v>
      </c>
      <c r="L1079" s="39" t="str">
        <f t="shared" si="177"/>
        <v>X</v>
      </c>
      <c r="M1079" s="39" t="str">
        <f t="shared" si="174"/>
        <v>X</v>
      </c>
      <c r="N1079" s="42">
        <v>0</v>
      </c>
      <c r="O1079" s="8">
        <v>0</v>
      </c>
      <c r="P1079" s="9">
        <v>0</v>
      </c>
      <c r="Q1079" s="9">
        <v>0</v>
      </c>
      <c r="R1079" s="8">
        <v>0</v>
      </c>
      <c r="S1079" s="9">
        <v>0</v>
      </c>
      <c r="T1079" s="9">
        <v>0</v>
      </c>
      <c r="U1079" s="8">
        <v>1</v>
      </c>
      <c r="V1079" s="9">
        <v>0</v>
      </c>
      <c r="W1079" s="9">
        <v>0</v>
      </c>
      <c r="X1079" s="9">
        <v>0</v>
      </c>
      <c r="Y1079" s="8">
        <v>0</v>
      </c>
      <c r="Z1079" s="9">
        <v>0</v>
      </c>
      <c r="AA1079" s="8"/>
      <c r="AC1079" s="8"/>
      <c r="AJ1079" s="9">
        <f t="shared" si="175"/>
        <v>-1</v>
      </c>
      <c r="AK1079" s="7">
        <v>10.1</v>
      </c>
      <c r="AO1079" s="8"/>
      <c r="AQ1079" s="31"/>
      <c r="AT1079" s="31"/>
      <c r="AU1079" s="21">
        <v>1990</v>
      </c>
      <c r="AV1079" s="23">
        <f t="shared" si="178"/>
        <v>3.2988530764097068</v>
      </c>
      <c r="BB1079" s="18"/>
      <c r="BD1079" s="54"/>
      <c r="BF1079" s="18"/>
      <c r="BH1079" s="18"/>
      <c r="BJ1079" s="18"/>
      <c r="BK1079" s="18" t="s">
        <v>228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 s="18">
        <v>0</v>
      </c>
      <c r="BS1079">
        <v>0</v>
      </c>
      <c r="BT1079">
        <v>1</v>
      </c>
      <c r="BU1079" s="18">
        <v>0</v>
      </c>
      <c r="BV1079" t="s">
        <v>397</v>
      </c>
      <c r="BW1079" t="s">
        <v>397</v>
      </c>
      <c r="CB1079" s="18"/>
      <c r="CD1079" s="18"/>
      <c r="CE1079" s="18"/>
      <c r="CH1079" s="18"/>
      <c r="CJ1079" s="18"/>
      <c r="CU1079" s="18"/>
      <c r="CV1079" t="s">
        <v>397</v>
      </c>
      <c r="CW1079" t="s">
        <v>397</v>
      </c>
      <c r="CX1079" t="s">
        <v>397</v>
      </c>
      <c r="CY1079" s="25" t="s">
        <v>397</v>
      </c>
    </row>
    <row r="1080" spans="1:103" x14ac:dyDescent="0.25">
      <c r="A1080">
        <v>1082</v>
      </c>
      <c r="B1080">
        <v>127</v>
      </c>
      <c r="C1080" s="25" t="s">
        <v>8</v>
      </c>
      <c r="D1080" s="12">
        <v>12.4</v>
      </c>
      <c r="E1080" s="14"/>
      <c r="F1080" s="7" t="str">
        <f t="shared" si="169"/>
        <v>X</v>
      </c>
      <c r="G1080" s="7">
        <f t="shared" si="170"/>
        <v>12.4</v>
      </c>
      <c r="H1080" s="16">
        <f t="shared" si="171"/>
        <v>12.4</v>
      </c>
      <c r="I1080" s="11" t="str">
        <f t="shared" si="172"/>
        <v>X</v>
      </c>
      <c r="J1080" s="39" t="str">
        <f t="shared" si="173"/>
        <v>X</v>
      </c>
      <c r="K1080" s="39" t="str">
        <f t="shared" si="176"/>
        <v>X</v>
      </c>
      <c r="L1080" s="39" t="str">
        <f t="shared" si="177"/>
        <v>X</v>
      </c>
      <c r="M1080" s="39" t="str">
        <f t="shared" si="174"/>
        <v>X</v>
      </c>
      <c r="N1080" s="42">
        <v>0</v>
      </c>
      <c r="O1080" s="8">
        <v>0</v>
      </c>
      <c r="P1080" s="9">
        <v>0</v>
      </c>
      <c r="Q1080" s="9">
        <v>0</v>
      </c>
      <c r="R1080" s="8">
        <v>0</v>
      </c>
      <c r="S1080" s="9">
        <v>0</v>
      </c>
      <c r="T1080" s="9">
        <v>0</v>
      </c>
      <c r="U1080" s="8">
        <v>0</v>
      </c>
      <c r="V1080" s="9">
        <v>1</v>
      </c>
      <c r="W1080" s="9">
        <v>0</v>
      </c>
      <c r="X1080" s="9">
        <v>0</v>
      </c>
      <c r="Y1080" s="8">
        <v>0</v>
      </c>
      <c r="Z1080" s="9">
        <v>0</v>
      </c>
      <c r="AA1080" s="8"/>
      <c r="AC1080" s="8"/>
      <c r="AJ1080" s="9">
        <f t="shared" si="175"/>
        <v>-1</v>
      </c>
      <c r="AK1080" s="7">
        <v>6.6</v>
      </c>
      <c r="AO1080" s="8"/>
      <c r="AQ1080" s="31"/>
      <c r="AT1080" s="31"/>
      <c r="AU1080" s="21">
        <v>1985</v>
      </c>
      <c r="AV1080" s="23">
        <f t="shared" si="178"/>
        <v>3.2977605110991339</v>
      </c>
      <c r="BB1080" s="18"/>
      <c r="BD1080" s="54"/>
      <c r="BF1080" s="18"/>
      <c r="BH1080" s="18"/>
      <c r="BJ1080" s="18"/>
      <c r="BK1080" s="18" t="s">
        <v>228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 s="18">
        <v>0</v>
      </c>
      <c r="BS1080">
        <v>0</v>
      </c>
      <c r="BT1080">
        <v>1</v>
      </c>
      <c r="BU1080" s="18">
        <v>0</v>
      </c>
      <c r="BV1080" t="s">
        <v>397</v>
      </c>
      <c r="BW1080" t="s">
        <v>397</v>
      </c>
      <c r="CB1080" s="18"/>
      <c r="CD1080" s="18"/>
      <c r="CE1080" s="18"/>
      <c r="CH1080" s="18"/>
      <c r="CJ1080" s="18"/>
      <c r="CU1080" s="18"/>
      <c r="CV1080" t="s">
        <v>397</v>
      </c>
      <c r="CW1080" t="s">
        <v>397</v>
      </c>
      <c r="CX1080" t="s">
        <v>397</v>
      </c>
      <c r="CY1080" s="25" t="s">
        <v>397</v>
      </c>
    </row>
    <row r="1081" spans="1:103" x14ac:dyDescent="0.25">
      <c r="A1081">
        <v>1083</v>
      </c>
      <c r="B1081">
        <v>127</v>
      </c>
      <c r="C1081" s="25" t="s">
        <v>8</v>
      </c>
      <c r="D1081" s="12">
        <v>6.5</v>
      </c>
      <c r="E1081" s="14"/>
      <c r="F1081" s="7" t="str">
        <f t="shared" si="169"/>
        <v>X</v>
      </c>
      <c r="G1081" s="7">
        <f t="shared" si="170"/>
        <v>6.5</v>
      </c>
      <c r="H1081" s="16">
        <f t="shared" si="171"/>
        <v>6.5</v>
      </c>
      <c r="I1081" s="11" t="str">
        <f t="shared" si="172"/>
        <v>X</v>
      </c>
      <c r="J1081" s="39" t="str">
        <f t="shared" si="173"/>
        <v>X</v>
      </c>
      <c r="K1081" s="39" t="str">
        <f t="shared" si="176"/>
        <v>X</v>
      </c>
      <c r="L1081" s="39" t="str">
        <f t="shared" si="177"/>
        <v>X</v>
      </c>
      <c r="M1081" s="39" t="str">
        <f t="shared" si="174"/>
        <v>X</v>
      </c>
      <c r="N1081" s="42">
        <v>0</v>
      </c>
      <c r="O1081" s="8">
        <v>0</v>
      </c>
      <c r="P1081" s="9">
        <v>0</v>
      </c>
      <c r="Q1081" s="9">
        <v>0</v>
      </c>
      <c r="R1081" s="8">
        <v>0</v>
      </c>
      <c r="S1081" s="9">
        <v>0</v>
      </c>
      <c r="T1081" s="9">
        <v>0</v>
      </c>
      <c r="U1081" s="8">
        <v>0</v>
      </c>
      <c r="V1081" s="9">
        <v>1</v>
      </c>
      <c r="W1081" s="9">
        <v>0</v>
      </c>
      <c r="X1081" s="9">
        <v>0</v>
      </c>
      <c r="Y1081" s="8">
        <v>0</v>
      </c>
      <c r="Z1081" s="9">
        <v>0</v>
      </c>
      <c r="AA1081" s="8"/>
      <c r="AC1081" s="8"/>
      <c r="AJ1081" s="9">
        <f t="shared" si="175"/>
        <v>-1</v>
      </c>
      <c r="AK1081" s="7">
        <v>10.1</v>
      </c>
      <c r="AO1081" s="8"/>
      <c r="AQ1081" s="31"/>
      <c r="AT1081" s="31"/>
      <c r="AU1081" s="21">
        <v>1990</v>
      </c>
      <c r="AV1081" s="23">
        <f t="shared" si="178"/>
        <v>3.2988530764097068</v>
      </c>
      <c r="BB1081" s="18"/>
      <c r="BD1081" s="54"/>
      <c r="BF1081" s="18"/>
      <c r="BH1081" s="18"/>
      <c r="BJ1081" s="18"/>
      <c r="BK1081" s="18" t="s">
        <v>228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 s="18">
        <v>0</v>
      </c>
      <c r="BS1081">
        <v>0</v>
      </c>
      <c r="BT1081">
        <v>1</v>
      </c>
      <c r="BU1081" s="18">
        <v>0</v>
      </c>
      <c r="BV1081" t="s">
        <v>397</v>
      </c>
      <c r="BW1081" t="s">
        <v>397</v>
      </c>
      <c r="CB1081" s="18"/>
      <c r="CD1081" s="18"/>
      <c r="CE1081" s="18"/>
      <c r="CH1081" s="18"/>
      <c r="CJ1081" s="18"/>
      <c r="CU1081" s="18"/>
      <c r="CV1081" t="s">
        <v>397</v>
      </c>
      <c r="CW1081" t="s">
        <v>397</v>
      </c>
      <c r="CX1081" t="s">
        <v>397</v>
      </c>
      <c r="CY1081" s="25" t="s">
        <v>397</v>
      </c>
    </row>
    <row r="1082" spans="1:103" x14ac:dyDescent="0.25">
      <c r="A1082">
        <v>1084</v>
      </c>
      <c r="B1082">
        <v>127</v>
      </c>
      <c r="C1082" s="25" t="s">
        <v>8</v>
      </c>
      <c r="D1082" s="12">
        <v>9</v>
      </c>
      <c r="E1082" s="14"/>
      <c r="F1082" s="7" t="str">
        <f t="shared" si="169"/>
        <v>X</v>
      </c>
      <c r="G1082" s="7">
        <f t="shared" si="170"/>
        <v>9</v>
      </c>
      <c r="H1082" s="16">
        <f t="shared" si="171"/>
        <v>9</v>
      </c>
      <c r="I1082" s="11" t="str">
        <f t="shared" si="172"/>
        <v>X</v>
      </c>
      <c r="J1082" s="39" t="str">
        <f t="shared" si="173"/>
        <v>X</v>
      </c>
      <c r="K1082" s="39" t="str">
        <f t="shared" si="176"/>
        <v>X</v>
      </c>
      <c r="L1082" s="39" t="str">
        <f t="shared" si="177"/>
        <v>X</v>
      </c>
      <c r="M1082" s="39" t="str">
        <f t="shared" si="174"/>
        <v>X</v>
      </c>
      <c r="N1082" s="42">
        <v>0</v>
      </c>
      <c r="O1082" s="8">
        <v>0</v>
      </c>
      <c r="P1082" s="9">
        <v>0</v>
      </c>
      <c r="Q1082" s="9">
        <v>0</v>
      </c>
      <c r="R1082" s="8">
        <v>0</v>
      </c>
      <c r="S1082" s="9">
        <v>0</v>
      </c>
      <c r="T1082" s="9">
        <v>0</v>
      </c>
      <c r="U1082" s="8">
        <v>0</v>
      </c>
      <c r="V1082" s="9">
        <v>0</v>
      </c>
      <c r="W1082" s="9">
        <v>0</v>
      </c>
      <c r="X1082" s="9">
        <v>0</v>
      </c>
      <c r="Y1082" s="8">
        <v>1</v>
      </c>
      <c r="Z1082" s="9">
        <v>0</v>
      </c>
      <c r="AA1082" s="8"/>
      <c r="AC1082" s="8"/>
      <c r="AJ1082" s="9">
        <f t="shared" si="175"/>
        <v>-1</v>
      </c>
      <c r="AK1082" s="7">
        <v>10.1</v>
      </c>
      <c r="AO1082" s="8"/>
      <c r="AQ1082" s="31"/>
      <c r="AT1082" s="31"/>
      <c r="AU1082" s="21">
        <v>1990</v>
      </c>
      <c r="AV1082" s="23">
        <f t="shared" si="178"/>
        <v>3.2988530764097068</v>
      </c>
      <c r="BB1082" s="18"/>
      <c r="BD1082" s="54"/>
      <c r="BF1082" s="18"/>
      <c r="BH1082" s="18"/>
      <c r="BJ1082" s="18"/>
      <c r="BK1082" s="18" t="s">
        <v>228</v>
      </c>
      <c r="BL1082">
        <v>0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 s="18">
        <v>0</v>
      </c>
      <c r="BS1082">
        <v>0</v>
      </c>
      <c r="BT1082">
        <v>1</v>
      </c>
      <c r="BU1082" s="18">
        <v>0</v>
      </c>
      <c r="BV1082" t="s">
        <v>397</v>
      </c>
      <c r="BW1082" t="s">
        <v>397</v>
      </c>
      <c r="CB1082" s="18"/>
      <c r="CD1082" s="18"/>
      <c r="CE1082" s="18"/>
      <c r="CH1082" s="18"/>
      <c r="CJ1082" s="18"/>
      <c r="CU1082" s="18"/>
      <c r="CV1082" t="s">
        <v>397</v>
      </c>
      <c r="CW1082" t="s">
        <v>397</v>
      </c>
      <c r="CX1082" t="s">
        <v>397</v>
      </c>
      <c r="CY1082" s="25" t="s">
        <v>397</v>
      </c>
    </row>
    <row r="1083" spans="1:103" x14ac:dyDescent="0.25">
      <c r="A1083">
        <v>1085</v>
      </c>
      <c r="B1083">
        <v>127</v>
      </c>
      <c r="C1083" s="25" t="s">
        <v>8</v>
      </c>
      <c r="D1083" s="12">
        <v>9</v>
      </c>
      <c r="E1083" s="14"/>
      <c r="F1083" s="7" t="str">
        <f t="shared" si="169"/>
        <v>X</v>
      </c>
      <c r="G1083" s="7">
        <f t="shared" si="170"/>
        <v>9</v>
      </c>
      <c r="H1083" s="16">
        <f t="shared" si="171"/>
        <v>9</v>
      </c>
      <c r="I1083" s="11" t="str">
        <f t="shared" si="172"/>
        <v>X</v>
      </c>
      <c r="J1083" s="39" t="str">
        <f t="shared" si="173"/>
        <v>X</v>
      </c>
      <c r="K1083" s="39" t="str">
        <f t="shared" si="176"/>
        <v>X</v>
      </c>
      <c r="L1083" s="39" t="str">
        <f t="shared" si="177"/>
        <v>X</v>
      </c>
      <c r="M1083" s="39" t="str">
        <f t="shared" si="174"/>
        <v>X</v>
      </c>
      <c r="N1083" s="42">
        <v>0</v>
      </c>
      <c r="O1083" s="8">
        <v>0</v>
      </c>
      <c r="P1083" s="9">
        <v>0</v>
      </c>
      <c r="Q1083" s="9">
        <v>0</v>
      </c>
      <c r="R1083" s="8">
        <v>0</v>
      </c>
      <c r="S1083" s="9">
        <v>0</v>
      </c>
      <c r="T1083" s="9">
        <v>0</v>
      </c>
      <c r="U1083" s="8">
        <v>0</v>
      </c>
      <c r="V1083" s="9">
        <v>0</v>
      </c>
      <c r="W1083" s="9">
        <v>0</v>
      </c>
      <c r="X1083" s="9">
        <v>0</v>
      </c>
      <c r="Y1083" s="8">
        <v>0</v>
      </c>
      <c r="Z1083" s="9">
        <v>1</v>
      </c>
      <c r="AA1083" s="8"/>
      <c r="AC1083" s="8"/>
      <c r="AJ1083" s="9">
        <f t="shared" si="175"/>
        <v>-1</v>
      </c>
      <c r="AK1083" s="7">
        <v>10.1</v>
      </c>
      <c r="AO1083" s="8"/>
      <c r="AQ1083" s="31"/>
      <c r="AT1083" s="31"/>
      <c r="AU1083" s="21">
        <v>1990</v>
      </c>
      <c r="AV1083" s="23">
        <f t="shared" si="178"/>
        <v>3.2988530764097068</v>
      </c>
      <c r="BB1083" s="18"/>
      <c r="BD1083" s="54"/>
      <c r="BF1083" s="18"/>
      <c r="BH1083" s="18"/>
      <c r="BJ1083" s="18"/>
      <c r="BK1083" s="18" t="s">
        <v>228</v>
      </c>
      <c r="BL1083">
        <v>0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 s="18">
        <v>0</v>
      </c>
      <c r="BS1083">
        <v>0</v>
      </c>
      <c r="BT1083">
        <v>1</v>
      </c>
      <c r="BU1083" s="18">
        <v>0</v>
      </c>
      <c r="BV1083" t="s">
        <v>397</v>
      </c>
      <c r="BW1083" t="s">
        <v>397</v>
      </c>
      <c r="CB1083" s="18"/>
      <c r="CD1083" s="18"/>
      <c r="CE1083" s="18"/>
      <c r="CH1083" s="18"/>
      <c r="CJ1083" s="18"/>
      <c r="CU1083" s="18"/>
      <c r="CV1083" t="s">
        <v>397</v>
      </c>
      <c r="CW1083" t="s">
        <v>397</v>
      </c>
      <c r="CX1083" t="s">
        <v>397</v>
      </c>
      <c r="CY1083" s="25" t="s">
        <v>397</v>
      </c>
    </row>
    <row r="1084" spans="1:103" x14ac:dyDescent="0.25">
      <c r="A1084">
        <v>1086</v>
      </c>
      <c r="B1084">
        <v>127</v>
      </c>
      <c r="C1084" s="25" t="s">
        <v>8</v>
      </c>
      <c r="D1084" s="12">
        <v>8</v>
      </c>
      <c r="E1084" s="14"/>
      <c r="F1084" s="7" t="str">
        <f t="shared" si="169"/>
        <v>X</v>
      </c>
      <c r="G1084" s="7">
        <f t="shared" si="170"/>
        <v>8</v>
      </c>
      <c r="H1084" s="16">
        <f t="shared" si="171"/>
        <v>8</v>
      </c>
      <c r="I1084" s="11" t="str">
        <f t="shared" si="172"/>
        <v>X</v>
      </c>
      <c r="J1084" s="39" t="str">
        <f t="shared" si="173"/>
        <v>X</v>
      </c>
      <c r="K1084" s="39" t="str">
        <f t="shared" si="176"/>
        <v>X</v>
      </c>
      <c r="L1084" s="39" t="str">
        <f t="shared" si="177"/>
        <v>X</v>
      </c>
      <c r="M1084" s="39" t="str">
        <f t="shared" si="174"/>
        <v>X</v>
      </c>
      <c r="N1084" s="42">
        <v>1</v>
      </c>
      <c r="O1084" s="8">
        <v>0</v>
      </c>
      <c r="P1084" s="9">
        <v>0</v>
      </c>
      <c r="Q1084" s="9">
        <v>0</v>
      </c>
      <c r="R1084" s="8">
        <v>0</v>
      </c>
      <c r="S1084" s="9">
        <v>0</v>
      </c>
      <c r="T1084" s="9">
        <v>0</v>
      </c>
      <c r="U1084" s="8">
        <v>0</v>
      </c>
      <c r="V1084" s="9">
        <v>0</v>
      </c>
      <c r="W1084" s="9">
        <v>0</v>
      </c>
      <c r="X1084" s="9">
        <v>0</v>
      </c>
      <c r="Y1084" s="8">
        <v>0</v>
      </c>
      <c r="Z1084" s="9">
        <v>0</v>
      </c>
      <c r="AA1084" s="8"/>
      <c r="AC1084" s="8"/>
      <c r="AJ1084" s="9">
        <f t="shared" si="175"/>
        <v>-1</v>
      </c>
      <c r="AK1084" s="7">
        <v>9</v>
      </c>
      <c r="AO1084" s="8"/>
      <c r="AQ1084" s="31"/>
      <c r="AT1084" s="31"/>
      <c r="AU1084" s="21">
        <v>1988</v>
      </c>
      <c r="AV1084" s="23">
        <f t="shared" si="178"/>
        <v>3.2984163800612945</v>
      </c>
      <c r="BB1084" s="18"/>
      <c r="BD1084" s="54"/>
      <c r="BF1084" s="18"/>
      <c r="BH1084" s="18"/>
      <c r="BJ1084" s="18"/>
      <c r="BK1084" s="18" t="s">
        <v>230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 s="18">
        <v>0</v>
      </c>
      <c r="BS1084">
        <v>0</v>
      </c>
      <c r="BT1084">
        <v>1</v>
      </c>
      <c r="BU1084" s="18">
        <v>0</v>
      </c>
      <c r="BV1084" t="s">
        <v>397</v>
      </c>
      <c r="BW1084" t="s">
        <v>397</v>
      </c>
      <c r="CB1084" s="18"/>
      <c r="CD1084" s="18"/>
      <c r="CE1084" s="18"/>
      <c r="CH1084" s="18"/>
      <c r="CJ1084" s="18"/>
      <c r="CU1084" s="18"/>
      <c r="CV1084" t="s">
        <v>397</v>
      </c>
      <c r="CW1084" t="s">
        <v>397</v>
      </c>
      <c r="CX1084" t="s">
        <v>397</v>
      </c>
      <c r="CY1084" s="25" t="s">
        <v>397</v>
      </c>
    </row>
    <row r="1085" spans="1:103" x14ac:dyDescent="0.25">
      <c r="A1085">
        <v>1087</v>
      </c>
      <c r="B1085">
        <v>127</v>
      </c>
      <c r="C1085" s="25" t="s">
        <v>8</v>
      </c>
      <c r="D1085" s="12">
        <v>18.3</v>
      </c>
      <c r="E1085" s="14"/>
      <c r="F1085" s="7" t="str">
        <f t="shared" si="169"/>
        <v>X</v>
      </c>
      <c r="G1085" s="7">
        <f t="shared" si="170"/>
        <v>18.3</v>
      </c>
      <c r="H1085" s="16">
        <f t="shared" si="171"/>
        <v>18.3</v>
      </c>
      <c r="I1085" s="11" t="str">
        <f t="shared" si="172"/>
        <v>X</v>
      </c>
      <c r="J1085" s="39" t="str">
        <f t="shared" si="173"/>
        <v>X</v>
      </c>
      <c r="K1085" s="39" t="str">
        <f t="shared" si="176"/>
        <v>X</v>
      </c>
      <c r="L1085" s="39" t="str">
        <f t="shared" si="177"/>
        <v>X</v>
      </c>
      <c r="M1085" s="39" t="str">
        <f t="shared" si="174"/>
        <v>X</v>
      </c>
      <c r="N1085" s="42">
        <v>0</v>
      </c>
      <c r="O1085" s="8">
        <v>0</v>
      </c>
      <c r="P1085" s="9">
        <v>0</v>
      </c>
      <c r="Q1085" s="9">
        <v>0</v>
      </c>
      <c r="R1085" s="8">
        <v>1</v>
      </c>
      <c r="S1085" s="9">
        <v>0</v>
      </c>
      <c r="T1085" s="9">
        <v>0</v>
      </c>
      <c r="U1085" s="8">
        <v>0</v>
      </c>
      <c r="V1085" s="9">
        <v>0</v>
      </c>
      <c r="W1085" s="9">
        <v>0</v>
      </c>
      <c r="X1085" s="9">
        <v>0</v>
      </c>
      <c r="Y1085" s="8">
        <v>0</v>
      </c>
      <c r="Z1085" s="9">
        <v>0</v>
      </c>
      <c r="AA1085" s="8"/>
      <c r="AC1085" s="8"/>
      <c r="AJ1085" s="9">
        <f t="shared" si="175"/>
        <v>-1</v>
      </c>
      <c r="AK1085" s="7">
        <v>9</v>
      </c>
      <c r="AO1085" s="8"/>
      <c r="AQ1085" s="31"/>
      <c r="AT1085" s="31"/>
      <c r="AU1085" s="21">
        <v>1988</v>
      </c>
      <c r="AV1085" s="23">
        <f t="shared" si="178"/>
        <v>3.2984163800612945</v>
      </c>
      <c r="BB1085" s="18"/>
      <c r="BD1085" s="54"/>
      <c r="BF1085" s="18"/>
      <c r="BH1085" s="18"/>
      <c r="BJ1085" s="18"/>
      <c r="BK1085" s="18" t="s">
        <v>230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 s="18">
        <v>0</v>
      </c>
      <c r="BS1085">
        <v>0</v>
      </c>
      <c r="BT1085">
        <v>1</v>
      </c>
      <c r="BU1085" s="18">
        <v>0</v>
      </c>
      <c r="BV1085" t="s">
        <v>397</v>
      </c>
      <c r="BW1085" t="s">
        <v>397</v>
      </c>
      <c r="CB1085" s="18"/>
      <c r="CD1085" s="18"/>
      <c r="CE1085" s="18"/>
      <c r="CH1085" s="18"/>
      <c r="CJ1085" s="18"/>
      <c r="CU1085" s="18"/>
      <c r="CV1085" t="s">
        <v>397</v>
      </c>
      <c r="CW1085" t="s">
        <v>397</v>
      </c>
      <c r="CX1085" t="s">
        <v>397</v>
      </c>
      <c r="CY1085" s="25" t="s">
        <v>397</v>
      </c>
    </row>
    <row r="1086" spans="1:103" x14ac:dyDescent="0.25">
      <c r="A1086">
        <v>1088</v>
      </c>
      <c r="B1086">
        <v>127</v>
      </c>
      <c r="C1086" s="25" t="s">
        <v>8</v>
      </c>
      <c r="D1086" s="12">
        <v>10.5</v>
      </c>
      <c r="E1086" s="14"/>
      <c r="F1086" s="7" t="str">
        <f t="shared" si="169"/>
        <v>X</v>
      </c>
      <c r="G1086" s="7">
        <f t="shared" si="170"/>
        <v>10.5</v>
      </c>
      <c r="H1086" s="16">
        <f t="shared" si="171"/>
        <v>10.5</v>
      </c>
      <c r="I1086" s="11" t="str">
        <f t="shared" si="172"/>
        <v>X</v>
      </c>
      <c r="J1086" s="39" t="str">
        <f t="shared" si="173"/>
        <v>X</v>
      </c>
      <c r="K1086" s="39" t="str">
        <f t="shared" si="176"/>
        <v>X</v>
      </c>
      <c r="L1086" s="39" t="str">
        <f t="shared" si="177"/>
        <v>X</v>
      </c>
      <c r="M1086" s="39" t="str">
        <f t="shared" si="174"/>
        <v>X</v>
      </c>
      <c r="N1086" s="42">
        <v>0</v>
      </c>
      <c r="O1086" s="8">
        <v>0</v>
      </c>
      <c r="P1086" s="9">
        <v>0</v>
      </c>
      <c r="Q1086" s="9">
        <v>0</v>
      </c>
      <c r="R1086" s="8">
        <v>0</v>
      </c>
      <c r="S1086" s="9">
        <v>1</v>
      </c>
      <c r="T1086" s="9">
        <v>0</v>
      </c>
      <c r="U1086" s="8">
        <v>0</v>
      </c>
      <c r="V1086" s="9">
        <v>0</v>
      </c>
      <c r="W1086" s="9">
        <v>0</v>
      </c>
      <c r="X1086" s="9">
        <v>0</v>
      </c>
      <c r="Y1086" s="8">
        <v>0</v>
      </c>
      <c r="Z1086" s="9">
        <v>0</v>
      </c>
      <c r="AA1086" s="8"/>
      <c r="AC1086" s="8"/>
      <c r="AJ1086" s="9">
        <f t="shared" si="175"/>
        <v>-1</v>
      </c>
      <c r="AK1086" s="7">
        <v>9</v>
      </c>
      <c r="AO1086" s="8"/>
      <c r="AQ1086" s="31"/>
      <c r="AT1086" s="31"/>
      <c r="AU1086" s="21">
        <v>1988</v>
      </c>
      <c r="AV1086" s="23">
        <f t="shared" si="178"/>
        <v>3.2984163800612945</v>
      </c>
      <c r="BB1086" s="18"/>
      <c r="BD1086" s="54"/>
      <c r="BF1086" s="18"/>
      <c r="BH1086" s="18"/>
      <c r="BJ1086" s="18"/>
      <c r="BK1086" s="18" t="s">
        <v>230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 s="18">
        <v>0</v>
      </c>
      <c r="BS1086">
        <v>0</v>
      </c>
      <c r="BT1086">
        <v>1</v>
      </c>
      <c r="BU1086" s="18">
        <v>0</v>
      </c>
      <c r="BV1086" t="s">
        <v>397</v>
      </c>
      <c r="BW1086" t="s">
        <v>397</v>
      </c>
      <c r="CB1086" s="18"/>
      <c r="CD1086" s="18"/>
      <c r="CE1086" s="18"/>
      <c r="CH1086" s="18"/>
      <c r="CJ1086" s="18"/>
      <c r="CU1086" s="18"/>
      <c r="CV1086" t="s">
        <v>397</v>
      </c>
      <c r="CW1086" t="s">
        <v>397</v>
      </c>
      <c r="CX1086" t="s">
        <v>397</v>
      </c>
      <c r="CY1086" s="25" t="s">
        <v>397</v>
      </c>
    </row>
    <row r="1087" spans="1:103" x14ac:dyDescent="0.25">
      <c r="A1087">
        <v>1089</v>
      </c>
      <c r="B1087">
        <v>127</v>
      </c>
      <c r="C1087" s="25" t="s">
        <v>8</v>
      </c>
      <c r="D1087" s="12">
        <v>11.6</v>
      </c>
      <c r="E1087" s="14"/>
      <c r="F1087" s="7" t="str">
        <f t="shared" si="169"/>
        <v>X</v>
      </c>
      <c r="G1087" s="7">
        <f t="shared" si="170"/>
        <v>11.6</v>
      </c>
      <c r="H1087" s="16">
        <f t="shared" si="171"/>
        <v>11.6</v>
      </c>
      <c r="I1087" s="11" t="str">
        <f t="shared" si="172"/>
        <v>X</v>
      </c>
      <c r="J1087" s="39" t="str">
        <f t="shared" si="173"/>
        <v>X</v>
      </c>
      <c r="K1087" s="39" t="str">
        <f t="shared" si="176"/>
        <v>X</v>
      </c>
      <c r="L1087" s="39" t="str">
        <f t="shared" si="177"/>
        <v>X</v>
      </c>
      <c r="M1087" s="39" t="str">
        <f t="shared" si="174"/>
        <v>X</v>
      </c>
      <c r="N1087" s="42">
        <v>0</v>
      </c>
      <c r="O1087" s="8">
        <v>0</v>
      </c>
      <c r="P1087" s="9">
        <v>0</v>
      </c>
      <c r="Q1087" s="9">
        <v>0</v>
      </c>
      <c r="R1087" s="8">
        <v>0</v>
      </c>
      <c r="S1087" s="9">
        <v>0</v>
      </c>
      <c r="T1087" s="9">
        <v>1</v>
      </c>
      <c r="U1087" s="8">
        <v>0</v>
      </c>
      <c r="V1087" s="9">
        <v>0</v>
      </c>
      <c r="W1087" s="9">
        <v>0</v>
      </c>
      <c r="X1087" s="9">
        <v>0</v>
      </c>
      <c r="Y1087" s="8">
        <v>0</v>
      </c>
      <c r="Z1087" s="9">
        <v>0</v>
      </c>
      <c r="AA1087" s="8"/>
      <c r="AC1087" s="8"/>
      <c r="AJ1087" s="9">
        <f t="shared" si="175"/>
        <v>-1</v>
      </c>
      <c r="AK1087" s="7">
        <v>9</v>
      </c>
      <c r="AO1087" s="8"/>
      <c r="AQ1087" s="31"/>
      <c r="AT1087" s="31"/>
      <c r="AU1087" s="21">
        <v>1988</v>
      </c>
      <c r="AV1087" s="23">
        <f t="shared" si="178"/>
        <v>3.2984163800612945</v>
      </c>
      <c r="BB1087" s="18"/>
      <c r="BD1087" s="54"/>
      <c r="BF1087" s="18"/>
      <c r="BH1087" s="18"/>
      <c r="BJ1087" s="18"/>
      <c r="BK1087" s="18" t="s">
        <v>230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 s="18">
        <v>0</v>
      </c>
      <c r="BS1087">
        <v>0</v>
      </c>
      <c r="BT1087">
        <v>1</v>
      </c>
      <c r="BU1087" s="18">
        <v>0</v>
      </c>
      <c r="BV1087" t="s">
        <v>397</v>
      </c>
      <c r="BW1087" t="s">
        <v>397</v>
      </c>
      <c r="CB1087" s="18"/>
      <c r="CD1087" s="18"/>
      <c r="CE1087" s="18"/>
      <c r="CH1087" s="18"/>
      <c r="CJ1087" s="18"/>
      <c r="CU1087" s="18"/>
      <c r="CV1087" t="s">
        <v>397</v>
      </c>
      <c r="CW1087" t="s">
        <v>397</v>
      </c>
      <c r="CX1087" t="s">
        <v>397</v>
      </c>
      <c r="CY1087" s="25" t="s">
        <v>397</v>
      </c>
    </row>
    <row r="1088" spans="1:103" x14ac:dyDescent="0.25">
      <c r="A1088">
        <v>1090</v>
      </c>
      <c r="B1088">
        <v>127</v>
      </c>
      <c r="C1088" s="25" t="s">
        <v>8</v>
      </c>
      <c r="D1088" s="12">
        <v>12.4</v>
      </c>
      <c r="E1088" s="14"/>
      <c r="F1088" s="7" t="str">
        <f t="shared" si="169"/>
        <v>X</v>
      </c>
      <c r="G1088" s="7">
        <f t="shared" si="170"/>
        <v>12.4</v>
      </c>
      <c r="H1088" s="16">
        <f t="shared" si="171"/>
        <v>12.4</v>
      </c>
      <c r="I1088" s="11" t="str">
        <f t="shared" si="172"/>
        <v>X</v>
      </c>
      <c r="J1088" s="39" t="str">
        <f t="shared" si="173"/>
        <v>X</v>
      </c>
      <c r="K1088" s="39" t="str">
        <f t="shared" si="176"/>
        <v>X</v>
      </c>
      <c r="L1088" s="39" t="str">
        <f t="shared" si="177"/>
        <v>X</v>
      </c>
      <c r="M1088" s="39" t="str">
        <f t="shared" si="174"/>
        <v>X</v>
      </c>
      <c r="N1088" s="42">
        <v>0</v>
      </c>
      <c r="O1088" s="8">
        <v>0</v>
      </c>
      <c r="P1088" s="9">
        <v>0</v>
      </c>
      <c r="Q1088" s="9">
        <v>0</v>
      </c>
      <c r="R1088" s="8">
        <v>0</v>
      </c>
      <c r="S1088" s="9">
        <v>0</v>
      </c>
      <c r="T1088" s="9">
        <v>0</v>
      </c>
      <c r="U1088" s="8">
        <v>1</v>
      </c>
      <c r="V1088" s="9">
        <v>0</v>
      </c>
      <c r="W1088" s="9">
        <v>0</v>
      </c>
      <c r="X1088" s="9">
        <v>0</v>
      </c>
      <c r="Y1088" s="8">
        <v>0</v>
      </c>
      <c r="Z1088" s="9">
        <v>0</v>
      </c>
      <c r="AA1088" s="8"/>
      <c r="AC1088" s="8"/>
      <c r="AJ1088" s="9">
        <f t="shared" si="175"/>
        <v>-1</v>
      </c>
      <c r="AK1088" s="7">
        <v>9</v>
      </c>
      <c r="AO1088" s="8"/>
      <c r="AQ1088" s="31"/>
      <c r="AT1088" s="31"/>
      <c r="AU1088" s="21">
        <v>1988</v>
      </c>
      <c r="AV1088" s="23">
        <f t="shared" si="178"/>
        <v>3.2984163800612945</v>
      </c>
      <c r="BB1088" s="18"/>
      <c r="BD1088" s="54"/>
      <c r="BF1088" s="18"/>
      <c r="BH1088" s="18"/>
      <c r="BJ1088" s="18"/>
      <c r="BK1088" s="18" t="s">
        <v>230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 s="18">
        <v>0</v>
      </c>
      <c r="BS1088">
        <v>0</v>
      </c>
      <c r="BT1088">
        <v>1</v>
      </c>
      <c r="BU1088" s="18">
        <v>0</v>
      </c>
      <c r="BV1088" t="s">
        <v>397</v>
      </c>
      <c r="BW1088" t="s">
        <v>397</v>
      </c>
      <c r="CB1088" s="18"/>
      <c r="CD1088" s="18"/>
      <c r="CE1088" s="18"/>
      <c r="CH1088" s="18"/>
      <c r="CJ1088" s="18"/>
      <c r="CU1088" s="18"/>
      <c r="CV1088" t="s">
        <v>397</v>
      </c>
      <c r="CW1088" t="s">
        <v>397</v>
      </c>
      <c r="CX1088" t="s">
        <v>397</v>
      </c>
      <c r="CY1088" s="25" t="s">
        <v>397</v>
      </c>
    </row>
    <row r="1089" spans="1:103" x14ac:dyDescent="0.25">
      <c r="A1089">
        <v>1091</v>
      </c>
      <c r="B1089">
        <v>127</v>
      </c>
      <c r="C1089" s="25" t="s">
        <v>8</v>
      </c>
      <c r="D1089" s="12">
        <v>12.4</v>
      </c>
      <c r="E1089" s="14"/>
      <c r="F1089" s="7" t="str">
        <f t="shared" si="169"/>
        <v>X</v>
      </c>
      <c r="G1089" s="7">
        <f t="shared" si="170"/>
        <v>12.4</v>
      </c>
      <c r="H1089" s="16">
        <f t="shared" si="171"/>
        <v>12.4</v>
      </c>
      <c r="I1089" s="11" t="str">
        <f t="shared" si="172"/>
        <v>X</v>
      </c>
      <c r="J1089" s="39" t="str">
        <f t="shared" si="173"/>
        <v>X</v>
      </c>
      <c r="K1089" s="39" t="str">
        <f t="shared" si="176"/>
        <v>X</v>
      </c>
      <c r="L1089" s="39" t="str">
        <f t="shared" si="177"/>
        <v>X</v>
      </c>
      <c r="M1089" s="39" t="str">
        <f t="shared" si="174"/>
        <v>X</v>
      </c>
      <c r="N1089" s="42">
        <v>0</v>
      </c>
      <c r="O1089" s="8">
        <v>0</v>
      </c>
      <c r="P1089" s="9">
        <v>0</v>
      </c>
      <c r="Q1089" s="9">
        <v>0</v>
      </c>
      <c r="R1089" s="8">
        <v>0</v>
      </c>
      <c r="S1089" s="9">
        <v>0</v>
      </c>
      <c r="T1089" s="9">
        <v>0</v>
      </c>
      <c r="U1089" s="8">
        <v>0</v>
      </c>
      <c r="V1089" s="9">
        <v>1</v>
      </c>
      <c r="W1089" s="9">
        <v>0</v>
      </c>
      <c r="X1089" s="9">
        <v>0</v>
      </c>
      <c r="Y1089" s="8">
        <v>0</v>
      </c>
      <c r="Z1089" s="9">
        <v>0</v>
      </c>
      <c r="AA1089" s="8"/>
      <c r="AC1089" s="8"/>
      <c r="AJ1089" s="9">
        <f t="shared" si="175"/>
        <v>-1</v>
      </c>
      <c r="AK1089" s="7">
        <v>9</v>
      </c>
      <c r="AO1089" s="8"/>
      <c r="AQ1089" s="31"/>
      <c r="AT1089" s="31"/>
      <c r="AU1089" s="21">
        <v>1988</v>
      </c>
      <c r="AV1089" s="23">
        <f t="shared" si="178"/>
        <v>3.2984163800612945</v>
      </c>
      <c r="BB1089" s="18"/>
      <c r="BD1089" s="54"/>
      <c r="BF1089" s="18"/>
      <c r="BH1089" s="18"/>
      <c r="BJ1089" s="18"/>
      <c r="BK1089" s="18" t="s">
        <v>230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 s="18">
        <v>0</v>
      </c>
      <c r="BS1089">
        <v>0</v>
      </c>
      <c r="BT1089">
        <v>1</v>
      </c>
      <c r="BU1089" s="18">
        <v>0</v>
      </c>
      <c r="BV1089" t="s">
        <v>397</v>
      </c>
      <c r="BW1089" t="s">
        <v>397</v>
      </c>
      <c r="CB1089" s="18"/>
      <c r="CD1089" s="18"/>
      <c r="CE1089" s="18"/>
      <c r="CH1089" s="18"/>
      <c r="CJ1089" s="18"/>
      <c r="CU1089" s="18"/>
      <c r="CV1089" t="s">
        <v>397</v>
      </c>
      <c r="CW1089" t="s">
        <v>397</v>
      </c>
      <c r="CX1089" t="s">
        <v>397</v>
      </c>
      <c r="CY1089" s="25" t="s">
        <v>397</v>
      </c>
    </row>
    <row r="1090" spans="1:103" x14ac:dyDescent="0.25">
      <c r="A1090">
        <v>1092</v>
      </c>
      <c r="B1090">
        <v>127</v>
      </c>
      <c r="C1090" s="25" t="s">
        <v>8</v>
      </c>
      <c r="D1090" s="12">
        <v>8.6</v>
      </c>
      <c r="E1090" s="14"/>
      <c r="F1090" s="7" t="str">
        <f t="shared" si="169"/>
        <v>X</v>
      </c>
      <c r="G1090" s="7">
        <f t="shared" si="170"/>
        <v>8.6</v>
      </c>
      <c r="H1090" s="16">
        <f t="shared" si="171"/>
        <v>8.6</v>
      </c>
      <c r="I1090" s="11" t="str">
        <f t="shared" si="172"/>
        <v>X</v>
      </c>
      <c r="J1090" s="39" t="str">
        <f t="shared" si="173"/>
        <v>X</v>
      </c>
      <c r="K1090" s="39" t="str">
        <f t="shared" si="176"/>
        <v>X</v>
      </c>
      <c r="L1090" s="39" t="str">
        <f t="shared" si="177"/>
        <v>X</v>
      </c>
      <c r="M1090" s="39" t="str">
        <f t="shared" si="174"/>
        <v>X</v>
      </c>
      <c r="N1090" s="42">
        <v>0</v>
      </c>
      <c r="O1090" s="8">
        <v>0</v>
      </c>
      <c r="P1090" s="9">
        <v>0</v>
      </c>
      <c r="Q1090" s="9">
        <v>0</v>
      </c>
      <c r="R1090" s="8">
        <v>0</v>
      </c>
      <c r="S1090" s="9">
        <v>0</v>
      </c>
      <c r="T1090" s="9">
        <v>0</v>
      </c>
      <c r="U1090" s="8">
        <v>0</v>
      </c>
      <c r="V1090" s="9">
        <v>0</v>
      </c>
      <c r="W1090" s="9">
        <v>0</v>
      </c>
      <c r="X1090" s="9">
        <v>0</v>
      </c>
      <c r="Y1090" s="8">
        <v>1</v>
      </c>
      <c r="Z1090" s="9">
        <v>0</v>
      </c>
      <c r="AA1090" s="8"/>
      <c r="AC1090" s="8"/>
      <c r="AJ1090" s="9">
        <f t="shared" si="175"/>
        <v>-1</v>
      </c>
      <c r="AK1090" s="7">
        <v>9</v>
      </c>
      <c r="AO1090" s="8"/>
      <c r="AQ1090" s="31"/>
      <c r="AT1090" s="31"/>
      <c r="AU1090" s="21">
        <v>1988</v>
      </c>
      <c r="AV1090" s="23">
        <f t="shared" si="178"/>
        <v>3.2984163800612945</v>
      </c>
      <c r="BB1090" s="18"/>
      <c r="BD1090" s="54"/>
      <c r="BF1090" s="18"/>
      <c r="BH1090" s="18"/>
      <c r="BJ1090" s="18"/>
      <c r="BK1090" s="18" t="s">
        <v>230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 s="18">
        <v>0</v>
      </c>
      <c r="BS1090">
        <v>0</v>
      </c>
      <c r="BT1090">
        <v>1</v>
      </c>
      <c r="BU1090" s="18">
        <v>0</v>
      </c>
      <c r="BV1090" t="s">
        <v>397</v>
      </c>
      <c r="BW1090" t="s">
        <v>397</v>
      </c>
      <c r="CB1090" s="18"/>
      <c r="CD1090" s="18"/>
      <c r="CE1090" s="18"/>
      <c r="CH1090" s="18"/>
      <c r="CJ1090" s="18"/>
      <c r="CU1090" s="18"/>
      <c r="CV1090" t="s">
        <v>397</v>
      </c>
      <c r="CW1090" t="s">
        <v>397</v>
      </c>
      <c r="CX1090" t="s">
        <v>397</v>
      </c>
      <c r="CY1090" s="25" t="s">
        <v>397</v>
      </c>
    </row>
    <row r="1091" spans="1:103" x14ac:dyDescent="0.25">
      <c r="A1091">
        <v>1093</v>
      </c>
      <c r="B1091">
        <v>127</v>
      </c>
      <c r="C1091" s="25" t="s">
        <v>8</v>
      </c>
      <c r="D1091" s="12">
        <v>6.4</v>
      </c>
      <c r="E1091" s="14"/>
      <c r="F1091" s="7" t="str">
        <f t="shared" si="169"/>
        <v>X</v>
      </c>
      <c r="G1091" s="7">
        <f t="shared" si="170"/>
        <v>6.4</v>
      </c>
      <c r="H1091" s="16">
        <f t="shared" si="171"/>
        <v>6.4</v>
      </c>
      <c r="I1091" s="11" t="str">
        <f t="shared" si="172"/>
        <v>X</v>
      </c>
      <c r="J1091" s="39" t="str">
        <f t="shared" si="173"/>
        <v>X</v>
      </c>
      <c r="K1091" s="39" t="str">
        <f t="shared" si="176"/>
        <v>X</v>
      </c>
      <c r="L1091" s="39" t="str">
        <f t="shared" si="177"/>
        <v>X</v>
      </c>
      <c r="M1091" s="39" t="str">
        <f t="shared" si="174"/>
        <v>X</v>
      </c>
      <c r="N1091" s="42">
        <v>0</v>
      </c>
      <c r="O1091" s="8">
        <v>0</v>
      </c>
      <c r="P1091" s="9">
        <v>0</v>
      </c>
      <c r="Q1091" s="9">
        <v>0</v>
      </c>
      <c r="R1091" s="8">
        <v>0</v>
      </c>
      <c r="S1091" s="9">
        <v>0</v>
      </c>
      <c r="T1091" s="9">
        <v>0</v>
      </c>
      <c r="U1091" s="8">
        <v>0</v>
      </c>
      <c r="V1091" s="9">
        <v>0</v>
      </c>
      <c r="W1091" s="9">
        <v>0</v>
      </c>
      <c r="X1091" s="9">
        <v>0</v>
      </c>
      <c r="Y1091" s="8">
        <v>0</v>
      </c>
      <c r="Z1091" s="9">
        <v>1</v>
      </c>
      <c r="AA1091" s="8"/>
      <c r="AC1091" s="8"/>
      <c r="AJ1091" s="9">
        <f t="shared" si="175"/>
        <v>-1</v>
      </c>
      <c r="AK1091" s="7">
        <v>9</v>
      </c>
      <c r="AO1091" s="8"/>
      <c r="AQ1091" s="31"/>
      <c r="AT1091" s="31"/>
      <c r="AU1091" s="21">
        <v>1988</v>
      </c>
      <c r="AV1091" s="23">
        <f t="shared" si="178"/>
        <v>3.2984163800612945</v>
      </c>
      <c r="BB1091" s="18"/>
      <c r="BD1091" s="54"/>
      <c r="BF1091" s="18"/>
      <c r="BH1091" s="18"/>
      <c r="BJ1091" s="18"/>
      <c r="BK1091" s="18" t="s">
        <v>230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 s="18">
        <v>0</v>
      </c>
      <c r="BS1091">
        <v>0</v>
      </c>
      <c r="BT1091">
        <v>1</v>
      </c>
      <c r="BU1091" s="18">
        <v>0</v>
      </c>
      <c r="BV1091" t="s">
        <v>397</v>
      </c>
      <c r="BW1091" t="s">
        <v>397</v>
      </c>
      <c r="CB1091" s="18"/>
      <c r="CD1091" s="18"/>
      <c r="CE1091" s="18"/>
      <c r="CH1091" s="18"/>
      <c r="CJ1091" s="18"/>
      <c r="CU1091" s="18"/>
      <c r="CV1091" t="s">
        <v>397</v>
      </c>
      <c r="CW1091" t="s">
        <v>397</v>
      </c>
      <c r="CX1091" t="s">
        <v>397</v>
      </c>
      <c r="CY1091" s="25" t="s">
        <v>397</v>
      </c>
    </row>
    <row r="1092" spans="1:103" x14ac:dyDescent="0.25">
      <c r="A1092">
        <v>1094</v>
      </c>
      <c r="B1092">
        <v>127</v>
      </c>
      <c r="C1092" s="25" t="s">
        <v>8</v>
      </c>
      <c r="D1092" s="12">
        <v>9.1</v>
      </c>
      <c r="E1092" s="14"/>
      <c r="F1092" s="7" t="str">
        <f t="shared" si="169"/>
        <v>X</v>
      </c>
      <c r="G1092" s="7">
        <f t="shared" si="170"/>
        <v>9.1</v>
      </c>
      <c r="H1092" s="16">
        <f t="shared" si="171"/>
        <v>9.1</v>
      </c>
      <c r="I1092" s="11" t="str">
        <f t="shared" si="172"/>
        <v>X</v>
      </c>
      <c r="J1092" s="39" t="str">
        <f t="shared" si="173"/>
        <v>X</v>
      </c>
      <c r="K1092" s="39" t="str">
        <f t="shared" si="176"/>
        <v>X</v>
      </c>
      <c r="L1092" s="39" t="str">
        <f t="shared" si="177"/>
        <v>X</v>
      </c>
      <c r="M1092" s="39" t="str">
        <f t="shared" si="174"/>
        <v>X</v>
      </c>
      <c r="N1092" s="42">
        <v>1</v>
      </c>
      <c r="O1092" s="8">
        <v>0</v>
      </c>
      <c r="P1092" s="9">
        <v>0</v>
      </c>
      <c r="Q1092" s="9">
        <v>0</v>
      </c>
      <c r="R1092" s="8">
        <v>0</v>
      </c>
      <c r="S1092" s="9">
        <v>0</v>
      </c>
      <c r="T1092" s="9">
        <v>0</v>
      </c>
      <c r="U1092" s="8">
        <v>0</v>
      </c>
      <c r="V1092" s="9">
        <v>0</v>
      </c>
      <c r="W1092" s="9">
        <v>0</v>
      </c>
      <c r="X1092" s="9">
        <v>0</v>
      </c>
      <c r="Y1092" s="8">
        <v>0</v>
      </c>
      <c r="Z1092" s="9">
        <v>0</v>
      </c>
      <c r="AA1092" s="8"/>
      <c r="AC1092" s="8"/>
      <c r="AJ1092" s="9">
        <f t="shared" si="175"/>
        <v>-1</v>
      </c>
      <c r="AK1092" s="7">
        <v>3.8</v>
      </c>
      <c r="AO1092" s="8"/>
      <c r="AQ1092" s="31"/>
      <c r="AT1092" s="31"/>
      <c r="AU1092" s="21">
        <v>1977</v>
      </c>
      <c r="AV1092" s="23">
        <f t="shared" si="178"/>
        <v>3.2960066693136723</v>
      </c>
      <c r="BB1092" s="18"/>
      <c r="BD1092" s="54"/>
      <c r="BF1092" s="18"/>
      <c r="BH1092" s="18"/>
      <c r="BJ1092" s="18"/>
      <c r="BK1092" s="18" t="s">
        <v>235</v>
      </c>
      <c r="BL1092">
        <v>1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 s="18">
        <v>0</v>
      </c>
      <c r="BS1092">
        <v>1</v>
      </c>
      <c r="BT1092">
        <v>0</v>
      </c>
      <c r="BU1092" s="18">
        <v>0</v>
      </c>
      <c r="BV1092" t="s">
        <v>397</v>
      </c>
      <c r="BW1092" t="s">
        <v>397</v>
      </c>
      <c r="CB1092" s="18"/>
      <c r="CD1092" s="18"/>
      <c r="CE1092" s="18"/>
      <c r="CH1092" s="18"/>
      <c r="CJ1092" s="18"/>
      <c r="CU1092" s="18"/>
      <c r="CV1092" t="s">
        <v>397</v>
      </c>
      <c r="CW1092" t="s">
        <v>397</v>
      </c>
      <c r="CX1092" t="s">
        <v>397</v>
      </c>
      <c r="CY1092" s="25" t="s">
        <v>397</v>
      </c>
    </row>
    <row r="1093" spans="1:103" x14ac:dyDescent="0.25">
      <c r="A1093">
        <v>1095</v>
      </c>
      <c r="B1093">
        <v>127</v>
      </c>
      <c r="C1093" s="25" t="s">
        <v>8</v>
      </c>
      <c r="D1093" s="12">
        <v>10</v>
      </c>
      <c r="E1093" s="14"/>
      <c r="F1093" s="7" t="str">
        <f t="shared" si="169"/>
        <v>X</v>
      </c>
      <c r="G1093" s="7">
        <f t="shared" si="170"/>
        <v>10</v>
      </c>
      <c r="H1093" s="16">
        <f t="shared" si="171"/>
        <v>10</v>
      </c>
      <c r="I1093" s="11" t="str">
        <f t="shared" si="172"/>
        <v>X</v>
      </c>
      <c r="J1093" s="39" t="str">
        <f t="shared" si="173"/>
        <v>X</v>
      </c>
      <c r="K1093" s="39" t="str">
        <f t="shared" si="176"/>
        <v>X</v>
      </c>
      <c r="L1093" s="39" t="str">
        <f t="shared" si="177"/>
        <v>X</v>
      </c>
      <c r="M1093" s="39" t="str">
        <f t="shared" si="174"/>
        <v>X</v>
      </c>
      <c r="N1093" s="42">
        <v>1</v>
      </c>
      <c r="O1093" s="8">
        <v>0</v>
      </c>
      <c r="P1093" s="9">
        <v>0</v>
      </c>
      <c r="Q1093" s="9">
        <v>0</v>
      </c>
      <c r="R1093" s="8">
        <v>0</v>
      </c>
      <c r="S1093" s="9">
        <v>0</v>
      </c>
      <c r="T1093" s="9">
        <v>0</v>
      </c>
      <c r="U1093" s="8">
        <v>0</v>
      </c>
      <c r="V1093" s="9">
        <v>0</v>
      </c>
      <c r="W1093" s="9">
        <v>0</v>
      </c>
      <c r="X1093" s="9">
        <v>0</v>
      </c>
      <c r="Y1093" s="8">
        <v>0</v>
      </c>
      <c r="Z1093" s="9">
        <v>0</v>
      </c>
      <c r="AA1093" s="8"/>
      <c r="AC1093" s="8"/>
      <c r="AJ1093" s="9">
        <f t="shared" si="175"/>
        <v>-1</v>
      </c>
      <c r="AK1093" s="7">
        <v>9.5</v>
      </c>
      <c r="AO1093" s="8"/>
      <c r="AQ1093" s="31"/>
      <c r="AT1093" s="31"/>
      <c r="AU1093" s="21">
        <v>1985</v>
      </c>
      <c r="AV1093" s="23">
        <f t="shared" si="178"/>
        <v>3.2977605110991339</v>
      </c>
      <c r="BB1093" s="18"/>
      <c r="BD1093" s="54"/>
      <c r="BF1093" s="18"/>
      <c r="BH1093" s="18"/>
      <c r="BJ1093" s="18"/>
      <c r="BK1093" s="18" t="s">
        <v>235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 s="18">
        <v>0</v>
      </c>
      <c r="BS1093">
        <v>1</v>
      </c>
      <c r="BT1093">
        <v>0</v>
      </c>
      <c r="BU1093" s="18">
        <v>0</v>
      </c>
      <c r="BV1093" t="s">
        <v>397</v>
      </c>
      <c r="BW1093" t="s">
        <v>397</v>
      </c>
      <c r="CB1093" s="18"/>
      <c r="CD1093" s="18"/>
      <c r="CE1093" s="18"/>
      <c r="CH1093" s="18"/>
      <c r="CJ1093" s="18"/>
      <c r="CU1093" s="18"/>
      <c r="CV1093" t="s">
        <v>397</v>
      </c>
      <c r="CW1093" t="s">
        <v>397</v>
      </c>
      <c r="CX1093" t="s">
        <v>397</v>
      </c>
      <c r="CY1093" s="25" t="s">
        <v>397</v>
      </c>
    </row>
    <row r="1094" spans="1:103" x14ac:dyDescent="0.25">
      <c r="A1094">
        <v>1096</v>
      </c>
      <c r="B1094">
        <v>127</v>
      </c>
      <c r="C1094" s="25" t="s">
        <v>8</v>
      </c>
      <c r="D1094" s="12">
        <v>7.5</v>
      </c>
      <c r="E1094" s="14"/>
      <c r="F1094" s="7" t="str">
        <f t="shared" si="169"/>
        <v>X</v>
      </c>
      <c r="G1094" s="7">
        <f t="shared" si="170"/>
        <v>7.5</v>
      </c>
      <c r="H1094" s="16">
        <f t="shared" si="171"/>
        <v>7.5</v>
      </c>
      <c r="I1094" s="11" t="str">
        <f t="shared" si="172"/>
        <v>X</v>
      </c>
      <c r="J1094" s="39" t="str">
        <f t="shared" si="173"/>
        <v>X</v>
      </c>
      <c r="K1094" s="39" t="str">
        <f t="shared" si="176"/>
        <v>X</v>
      </c>
      <c r="L1094" s="39" t="str">
        <f t="shared" si="177"/>
        <v>X</v>
      </c>
      <c r="M1094" s="39" t="str">
        <f t="shared" si="174"/>
        <v>X</v>
      </c>
      <c r="N1094" s="42">
        <v>0</v>
      </c>
      <c r="O1094" s="8">
        <v>0</v>
      </c>
      <c r="P1094" s="9">
        <v>0</v>
      </c>
      <c r="Q1094" s="9">
        <v>0</v>
      </c>
      <c r="R1094" s="8">
        <v>0</v>
      </c>
      <c r="S1094" s="9">
        <v>0</v>
      </c>
      <c r="T1094" s="9">
        <v>0</v>
      </c>
      <c r="U1094" s="8">
        <v>1</v>
      </c>
      <c r="V1094" s="9">
        <v>0</v>
      </c>
      <c r="W1094" s="9">
        <v>0</v>
      </c>
      <c r="X1094" s="9">
        <v>0</v>
      </c>
      <c r="Y1094" s="8">
        <v>0</v>
      </c>
      <c r="Z1094" s="9">
        <v>0</v>
      </c>
      <c r="AA1094" s="8"/>
      <c r="AC1094" s="8"/>
      <c r="AJ1094" s="9">
        <f t="shared" si="175"/>
        <v>-1</v>
      </c>
      <c r="AK1094" s="7">
        <v>3.8</v>
      </c>
      <c r="AO1094" s="8"/>
      <c r="AQ1094" s="31"/>
      <c r="AT1094" s="31"/>
      <c r="AU1094" s="21">
        <v>1977</v>
      </c>
      <c r="AV1094" s="23">
        <f t="shared" si="178"/>
        <v>3.2960066693136723</v>
      </c>
      <c r="BB1094" s="18"/>
      <c r="BD1094" s="54"/>
      <c r="BF1094" s="18"/>
      <c r="BH1094" s="18"/>
      <c r="BJ1094" s="18"/>
      <c r="BK1094" s="18" t="s">
        <v>235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 s="18">
        <v>0</v>
      </c>
      <c r="BS1094">
        <v>1</v>
      </c>
      <c r="BT1094">
        <v>0</v>
      </c>
      <c r="BU1094" s="18">
        <v>0</v>
      </c>
      <c r="BV1094" t="s">
        <v>397</v>
      </c>
      <c r="BW1094" t="s">
        <v>397</v>
      </c>
      <c r="CB1094" s="18"/>
      <c r="CD1094" s="18"/>
      <c r="CE1094" s="18"/>
      <c r="CH1094" s="18"/>
      <c r="CJ1094" s="18"/>
      <c r="CU1094" s="18"/>
      <c r="CV1094" t="s">
        <v>397</v>
      </c>
      <c r="CW1094" t="s">
        <v>397</v>
      </c>
      <c r="CX1094" t="s">
        <v>397</v>
      </c>
      <c r="CY1094" s="25" t="s">
        <v>397</v>
      </c>
    </row>
    <row r="1095" spans="1:103" x14ac:dyDescent="0.25">
      <c r="A1095">
        <v>1097</v>
      </c>
      <c r="B1095">
        <v>127</v>
      </c>
      <c r="C1095" s="25" t="s">
        <v>8</v>
      </c>
      <c r="D1095" s="12">
        <v>9.4</v>
      </c>
      <c r="E1095" s="14"/>
      <c r="F1095" s="7" t="str">
        <f t="shared" si="169"/>
        <v>X</v>
      </c>
      <c r="G1095" s="7">
        <f t="shared" si="170"/>
        <v>9.4</v>
      </c>
      <c r="H1095" s="16">
        <f t="shared" si="171"/>
        <v>9.4</v>
      </c>
      <c r="I1095" s="11" t="str">
        <f t="shared" si="172"/>
        <v>X</v>
      </c>
      <c r="J1095" s="39" t="str">
        <f t="shared" si="173"/>
        <v>X</v>
      </c>
      <c r="K1095" s="39" t="str">
        <f t="shared" si="176"/>
        <v>X</v>
      </c>
      <c r="L1095" s="39" t="str">
        <f t="shared" si="177"/>
        <v>X</v>
      </c>
      <c r="M1095" s="39" t="str">
        <f t="shared" si="174"/>
        <v>X</v>
      </c>
      <c r="N1095" s="42">
        <v>0</v>
      </c>
      <c r="O1095" s="8">
        <v>0</v>
      </c>
      <c r="P1095" s="9">
        <v>0</v>
      </c>
      <c r="Q1095" s="9">
        <v>0</v>
      </c>
      <c r="R1095" s="8">
        <v>0</v>
      </c>
      <c r="S1095" s="9">
        <v>0</v>
      </c>
      <c r="T1095" s="9">
        <v>0</v>
      </c>
      <c r="U1095" s="8">
        <v>1</v>
      </c>
      <c r="V1095" s="9">
        <v>0</v>
      </c>
      <c r="W1095" s="9">
        <v>0</v>
      </c>
      <c r="X1095" s="9">
        <v>0</v>
      </c>
      <c r="Y1095" s="8">
        <v>0</v>
      </c>
      <c r="Z1095" s="9">
        <v>0</v>
      </c>
      <c r="AA1095" s="8"/>
      <c r="AC1095" s="8"/>
      <c r="AJ1095" s="9">
        <f t="shared" si="175"/>
        <v>-1</v>
      </c>
      <c r="AK1095" s="7">
        <v>9.5</v>
      </c>
      <c r="AO1095" s="8"/>
      <c r="AQ1095" s="31"/>
      <c r="AT1095" s="31"/>
      <c r="AU1095" s="21">
        <v>1985</v>
      </c>
      <c r="AV1095" s="23">
        <f t="shared" si="178"/>
        <v>3.2977605110991339</v>
      </c>
      <c r="BB1095" s="18"/>
      <c r="BD1095" s="54"/>
      <c r="BF1095" s="18"/>
      <c r="BH1095" s="18"/>
      <c r="BJ1095" s="18"/>
      <c r="BK1095" s="18" t="s">
        <v>235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 s="18">
        <v>0</v>
      </c>
      <c r="BS1095">
        <v>1</v>
      </c>
      <c r="BT1095">
        <v>0</v>
      </c>
      <c r="BU1095" s="18">
        <v>0</v>
      </c>
      <c r="BV1095" t="s">
        <v>397</v>
      </c>
      <c r="BW1095" t="s">
        <v>397</v>
      </c>
      <c r="CB1095" s="18"/>
      <c r="CD1095" s="18"/>
      <c r="CE1095" s="18"/>
      <c r="CH1095" s="18"/>
      <c r="CJ1095" s="18"/>
      <c r="CU1095" s="18"/>
      <c r="CV1095" t="s">
        <v>397</v>
      </c>
      <c r="CW1095" t="s">
        <v>397</v>
      </c>
      <c r="CX1095" t="s">
        <v>397</v>
      </c>
      <c r="CY1095" s="25" t="s">
        <v>397</v>
      </c>
    </row>
    <row r="1096" spans="1:103" x14ac:dyDescent="0.25">
      <c r="A1096">
        <v>1098</v>
      </c>
      <c r="B1096">
        <v>127</v>
      </c>
      <c r="C1096" s="25" t="s">
        <v>8</v>
      </c>
      <c r="D1096" s="12">
        <v>8.4</v>
      </c>
      <c r="E1096" s="14"/>
      <c r="F1096" s="7" t="str">
        <f t="shared" si="169"/>
        <v>X</v>
      </c>
      <c r="G1096" s="7">
        <f t="shared" si="170"/>
        <v>8.4</v>
      </c>
      <c r="H1096" s="16">
        <f t="shared" si="171"/>
        <v>8.4</v>
      </c>
      <c r="I1096" s="11" t="str">
        <f t="shared" si="172"/>
        <v>X</v>
      </c>
      <c r="J1096" s="39" t="str">
        <f t="shared" si="173"/>
        <v>X</v>
      </c>
      <c r="K1096" s="39" t="str">
        <f t="shared" si="176"/>
        <v>X</v>
      </c>
      <c r="L1096" s="39" t="str">
        <f t="shared" si="177"/>
        <v>X</v>
      </c>
      <c r="M1096" s="39" t="str">
        <f t="shared" si="174"/>
        <v>X</v>
      </c>
      <c r="N1096" s="42">
        <v>0</v>
      </c>
      <c r="O1096" s="8">
        <v>0</v>
      </c>
      <c r="P1096" s="9">
        <v>0</v>
      </c>
      <c r="Q1096" s="9">
        <v>0</v>
      </c>
      <c r="R1096" s="8">
        <v>0</v>
      </c>
      <c r="S1096" s="9">
        <v>0</v>
      </c>
      <c r="T1096" s="9">
        <v>0</v>
      </c>
      <c r="U1096" s="8">
        <v>0</v>
      </c>
      <c r="V1096" s="9">
        <v>1</v>
      </c>
      <c r="W1096" s="9">
        <v>0</v>
      </c>
      <c r="X1096" s="9">
        <v>0</v>
      </c>
      <c r="Y1096" s="8">
        <v>0</v>
      </c>
      <c r="Z1096" s="9">
        <v>0</v>
      </c>
      <c r="AA1096" s="8"/>
      <c r="AC1096" s="8"/>
      <c r="AJ1096" s="9">
        <f t="shared" si="175"/>
        <v>-1</v>
      </c>
      <c r="AK1096" s="7">
        <v>3.8</v>
      </c>
      <c r="AO1096" s="8"/>
      <c r="AQ1096" s="31"/>
      <c r="AT1096" s="31"/>
      <c r="AU1096" s="21">
        <v>1977</v>
      </c>
      <c r="AV1096" s="23">
        <f t="shared" si="178"/>
        <v>3.2960066693136723</v>
      </c>
      <c r="BB1096" s="18"/>
      <c r="BD1096" s="54"/>
      <c r="BF1096" s="18"/>
      <c r="BH1096" s="18"/>
      <c r="BJ1096" s="18"/>
      <c r="BK1096" s="18" t="s">
        <v>235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 s="18">
        <v>0</v>
      </c>
      <c r="BS1096">
        <v>1</v>
      </c>
      <c r="BT1096">
        <v>0</v>
      </c>
      <c r="BU1096" s="18">
        <v>0</v>
      </c>
      <c r="BV1096" t="s">
        <v>397</v>
      </c>
      <c r="BW1096" t="s">
        <v>397</v>
      </c>
      <c r="CB1096" s="18"/>
      <c r="CD1096" s="18"/>
      <c r="CE1096" s="18"/>
      <c r="CH1096" s="18"/>
      <c r="CJ1096" s="18"/>
      <c r="CU1096" s="18"/>
      <c r="CV1096" t="s">
        <v>397</v>
      </c>
      <c r="CW1096" t="s">
        <v>397</v>
      </c>
      <c r="CX1096" t="s">
        <v>397</v>
      </c>
      <c r="CY1096" s="25" t="s">
        <v>397</v>
      </c>
    </row>
    <row r="1097" spans="1:103" x14ac:dyDescent="0.25">
      <c r="A1097">
        <v>1099</v>
      </c>
      <c r="B1097">
        <v>127</v>
      </c>
      <c r="C1097" s="25" t="s">
        <v>8</v>
      </c>
      <c r="D1097" s="12">
        <v>10.4</v>
      </c>
      <c r="E1097" s="14"/>
      <c r="F1097" s="7" t="str">
        <f t="shared" si="169"/>
        <v>X</v>
      </c>
      <c r="G1097" s="7">
        <f t="shared" si="170"/>
        <v>10.4</v>
      </c>
      <c r="H1097" s="16">
        <f t="shared" si="171"/>
        <v>10.4</v>
      </c>
      <c r="I1097" s="11" t="str">
        <f t="shared" si="172"/>
        <v>X</v>
      </c>
      <c r="J1097" s="39" t="str">
        <f t="shared" si="173"/>
        <v>X</v>
      </c>
      <c r="K1097" s="39" t="str">
        <f t="shared" si="176"/>
        <v>X</v>
      </c>
      <c r="L1097" s="39" t="str">
        <f t="shared" si="177"/>
        <v>X</v>
      </c>
      <c r="M1097" s="39" t="str">
        <f t="shared" si="174"/>
        <v>X</v>
      </c>
      <c r="N1097" s="42">
        <v>0</v>
      </c>
      <c r="O1097" s="8">
        <v>0</v>
      </c>
      <c r="P1097" s="9">
        <v>0</v>
      </c>
      <c r="Q1097" s="9">
        <v>0</v>
      </c>
      <c r="R1097" s="8">
        <v>0</v>
      </c>
      <c r="S1097" s="9">
        <v>0</v>
      </c>
      <c r="T1097" s="9">
        <v>0</v>
      </c>
      <c r="U1097" s="8">
        <v>0</v>
      </c>
      <c r="V1097" s="9">
        <v>1</v>
      </c>
      <c r="W1097" s="9">
        <v>0</v>
      </c>
      <c r="X1097" s="9">
        <v>0</v>
      </c>
      <c r="Y1097" s="8">
        <v>0</v>
      </c>
      <c r="Z1097" s="9">
        <v>0</v>
      </c>
      <c r="AA1097" s="8"/>
      <c r="AC1097" s="8"/>
      <c r="AJ1097" s="9">
        <f t="shared" si="175"/>
        <v>-1</v>
      </c>
      <c r="AK1097" s="7">
        <v>9.5</v>
      </c>
      <c r="AO1097" s="8"/>
      <c r="AQ1097" s="31"/>
      <c r="AT1097" s="31"/>
      <c r="AU1097" s="21">
        <v>1985</v>
      </c>
      <c r="AV1097" s="23">
        <f t="shared" si="178"/>
        <v>3.2977605110991339</v>
      </c>
      <c r="BB1097" s="18"/>
      <c r="BD1097" s="54"/>
      <c r="BF1097" s="18"/>
      <c r="BH1097" s="18"/>
      <c r="BJ1097" s="18"/>
      <c r="BK1097" s="18" t="s">
        <v>235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 s="18">
        <v>0</v>
      </c>
      <c r="BS1097">
        <v>1</v>
      </c>
      <c r="BT1097">
        <v>0</v>
      </c>
      <c r="BU1097" s="18">
        <v>0</v>
      </c>
      <c r="BV1097" t="s">
        <v>397</v>
      </c>
      <c r="BW1097" t="s">
        <v>397</v>
      </c>
      <c r="CB1097" s="18"/>
      <c r="CD1097" s="18"/>
      <c r="CE1097" s="18"/>
      <c r="CH1097" s="18"/>
      <c r="CJ1097" s="18"/>
      <c r="CU1097" s="18"/>
      <c r="CV1097" t="s">
        <v>397</v>
      </c>
      <c r="CW1097" t="s">
        <v>397</v>
      </c>
      <c r="CX1097" t="s">
        <v>397</v>
      </c>
      <c r="CY1097" s="25" t="s">
        <v>397</v>
      </c>
    </row>
    <row r="1098" spans="1:103" x14ac:dyDescent="0.25">
      <c r="A1098">
        <v>1100</v>
      </c>
      <c r="B1098">
        <v>127</v>
      </c>
      <c r="C1098" s="25" t="s">
        <v>8</v>
      </c>
      <c r="D1098" s="12">
        <v>8</v>
      </c>
      <c r="E1098" s="14"/>
      <c r="F1098" s="7" t="str">
        <f t="shared" si="169"/>
        <v>X</v>
      </c>
      <c r="G1098" s="7">
        <f t="shared" si="170"/>
        <v>8</v>
      </c>
      <c r="H1098" s="16">
        <f t="shared" si="171"/>
        <v>8</v>
      </c>
      <c r="I1098" s="11" t="str">
        <f t="shared" si="172"/>
        <v>X</v>
      </c>
      <c r="J1098" s="39" t="str">
        <f t="shared" si="173"/>
        <v>X</v>
      </c>
      <c r="K1098" s="39" t="str">
        <f t="shared" si="176"/>
        <v>X</v>
      </c>
      <c r="L1098" s="39" t="str">
        <f t="shared" si="177"/>
        <v>X</v>
      </c>
      <c r="M1098" s="39" t="str">
        <f t="shared" si="174"/>
        <v>X</v>
      </c>
      <c r="N1098" s="42">
        <v>0</v>
      </c>
      <c r="O1098" s="8">
        <v>0</v>
      </c>
      <c r="P1098" s="9">
        <v>0</v>
      </c>
      <c r="Q1098" s="9">
        <v>0</v>
      </c>
      <c r="R1098" s="8">
        <v>0</v>
      </c>
      <c r="S1098" s="9">
        <v>0</v>
      </c>
      <c r="T1098" s="9">
        <v>0</v>
      </c>
      <c r="U1098" s="8">
        <v>0</v>
      </c>
      <c r="V1098" s="9">
        <v>0</v>
      </c>
      <c r="W1098" s="9">
        <v>0</v>
      </c>
      <c r="X1098" s="9">
        <v>0</v>
      </c>
      <c r="Y1098" s="8">
        <v>1</v>
      </c>
      <c r="Z1098" s="9">
        <v>0</v>
      </c>
      <c r="AA1098" s="8"/>
      <c r="AC1098" s="8"/>
      <c r="AJ1098" s="9">
        <f t="shared" si="175"/>
        <v>-1</v>
      </c>
      <c r="AK1098" s="7">
        <v>3.8</v>
      </c>
      <c r="AO1098" s="8"/>
      <c r="AQ1098" s="31"/>
      <c r="AT1098" s="31"/>
      <c r="AU1098" s="21">
        <v>1977</v>
      </c>
      <c r="AV1098" s="23">
        <f t="shared" si="178"/>
        <v>3.2960066693136723</v>
      </c>
      <c r="BB1098" s="18"/>
      <c r="BD1098" s="54"/>
      <c r="BF1098" s="18"/>
      <c r="BH1098" s="18"/>
      <c r="BJ1098" s="18"/>
      <c r="BK1098" s="18" t="s">
        <v>235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 s="18">
        <v>0</v>
      </c>
      <c r="BS1098">
        <v>1</v>
      </c>
      <c r="BT1098">
        <v>0</v>
      </c>
      <c r="BU1098" s="18">
        <v>0</v>
      </c>
      <c r="BV1098" t="s">
        <v>397</v>
      </c>
      <c r="BW1098" t="s">
        <v>397</v>
      </c>
      <c r="CB1098" s="18"/>
      <c r="CD1098" s="18"/>
      <c r="CE1098" s="18"/>
      <c r="CH1098" s="18"/>
      <c r="CJ1098" s="18"/>
      <c r="CU1098" s="18"/>
      <c r="CV1098" t="s">
        <v>397</v>
      </c>
      <c r="CW1098" t="s">
        <v>397</v>
      </c>
      <c r="CX1098" t="s">
        <v>397</v>
      </c>
      <c r="CY1098" s="25" t="s">
        <v>397</v>
      </c>
    </row>
    <row r="1099" spans="1:103" x14ac:dyDescent="0.25">
      <c r="A1099">
        <v>1101</v>
      </c>
      <c r="B1099">
        <v>127</v>
      </c>
      <c r="C1099" s="25" t="s">
        <v>8</v>
      </c>
      <c r="D1099" s="12">
        <v>8.1</v>
      </c>
      <c r="E1099" s="14"/>
      <c r="F1099" s="7" t="str">
        <f t="shared" si="169"/>
        <v>X</v>
      </c>
      <c r="G1099" s="7">
        <f t="shared" si="170"/>
        <v>8.1</v>
      </c>
      <c r="H1099" s="16">
        <f t="shared" si="171"/>
        <v>8.1</v>
      </c>
      <c r="I1099" s="11" t="str">
        <f t="shared" si="172"/>
        <v>X</v>
      </c>
      <c r="J1099" s="39" t="str">
        <f t="shared" si="173"/>
        <v>X</v>
      </c>
      <c r="K1099" s="39" t="str">
        <f t="shared" si="176"/>
        <v>X</v>
      </c>
      <c r="L1099" s="39" t="str">
        <f t="shared" si="177"/>
        <v>X</v>
      </c>
      <c r="M1099" s="39" t="str">
        <f t="shared" si="174"/>
        <v>X</v>
      </c>
      <c r="N1099" s="42">
        <v>0</v>
      </c>
      <c r="O1099" s="8">
        <v>0</v>
      </c>
      <c r="P1099" s="9">
        <v>0</v>
      </c>
      <c r="Q1099" s="9">
        <v>0</v>
      </c>
      <c r="R1099" s="8">
        <v>0</v>
      </c>
      <c r="S1099" s="9">
        <v>0</v>
      </c>
      <c r="T1099" s="9">
        <v>0</v>
      </c>
      <c r="U1099" s="8">
        <v>0</v>
      </c>
      <c r="V1099" s="9">
        <v>0</v>
      </c>
      <c r="W1099" s="9">
        <v>0</v>
      </c>
      <c r="X1099" s="9">
        <v>0</v>
      </c>
      <c r="Y1099" s="8">
        <v>1</v>
      </c>
      <c r="Z1099" s="9">
        <v>0</v>
      </c>
      <c r="AA1099" s="8"/>
      <c r="AC1099" s="8"/>
      <c r="AJ1099" s="9">
        <f t="shared" si="175"/>
        <v>-1</v>
      </c>
      <c r="AK1099" s="7">
        <v>9.5</v>
      </c>
      <c r="AO1099" s="8"/>
      <c r="AQ1099" s="31"/>
      <c r="AT1099" s="31"/>
      <c r="AU1099" s="21">
        <v>1985</v>
      </c>
      <c r="AV1099" s="23">
        <f t="shared" si="178"/>
        <v>3.2977605110991339</v>
      </c>
      <c r="BB1099" s="18"/>
      <c r="BD1099" s="54"/>
      <c r="BF1099" s="18"/>
      <c r="BH1099" s="18"/>
      <c r="BJ1099" s="18"/>
      <c r="BK1099" s="18" t="s">
        <v>235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 s="18">
        <v>0</v>
      </c>
      <c r="BS1099">
        <v>1</v>
      </c>
      <c r="BT1099">
        <v>0</v>
      </c>
      <c r="BU1099" s="18">
        <v>0</v>
      </c>
      <c r="BV1099" t="s">
        <v>397</v>
      </c>
      <c r="BW1099" t="s">
        <v>397</v>
      </c>
      <c r="CB1099" s="18"/>
      <c r="CD1099" s="18"/>
      <c r="CE1099" s="18"/>
      <c r="CH1099" s="18"/>
      <c r="CJ1099" s="18"/>
      <c r="CU1099" s="18"/>
      <c r="CV1099" t="s">
        <v>397</v>
      </c>
      <c r="CW1099" t="s">
        <v>397</v>
      </c>
      <c r="CX1099" t="s">
        <v>397</v>
      </c>
      <c r="CY1099" s="25" t="s">
        <v>397</v>
      </c>
    </row>
    <row r="1100" spans="1:103" x14ac:dyDescent="0.25">
      <c r="A1100">
        <v>1102</v>
      </c>
      <c r="B1100">
        <v>127</v>
      </c>
      <c r="C1100" s="25" t="s">
        <v>8</v>
      </c>
      <c r="D1100" s="12">
        <v>4.9000000000000004</v>
      </c>
      <c r="E1100" s="14"/>
      <c r="F1100" s="7" t="str">
        <f t="shared" si="169"/>
        <v>X</v>
      </c>
      <c r="G1100" s="7">
        <f t="shared" si="170"/>
        <v>4.9000000000000004</v>
      </c>
      <c r="H1100" s="16">
        <f t="shared" si="171"/>
        <v>4.9000000000000004</v>
      </c>
      <c r="I1100" s="11" t="str">
        <f t="shared" si="172"/>
        <v>X</v>
      </c>
      <c r="J1100" s="39" t="str">
        <f t="shared" si="173"/>
        <v>X</v>
      </c>
      <c r="K1100" s="39" t="str">
        <f t="shared" si="176"/>
        <v>X</v>
      </c>
      <c r="L1100" s="39" t="str">
        <f t="shared" si="177"/>
        <v>X</v>
      </c>
      <c r="M1100" s="39" t="str">
        <f t="shared" si="174"/>
        <v>X</v>
      </c>
      <c r="N1100" s="42">
        <v>0</v>
      </c>
      <c r="O1100" s="8">
        <v>0</v>
      </c>
      <c r="P1100" s="9">
        <v>0</v>
      </c>
      <c r="Q1100" s="9">
        <v>0</v>
      </c>
      <c r="R1100" s="8">
        <v>0</v>
      </c>
      <c r="S1100" s="9">
        <v>0</v>
      </c>
      <c r="T1100" s="9">
        <v>0</v>
      </c>
      <c r="U1100" s="8">
        <v>0</v>
      </c>
      <c r="V1100" s="9">
        <v>0</v>
      </c>
      <c r="W1100" s="9">
        <v>0</v>
      </c>
      <c r="X1100" s="9">
        <v>0</v>
      </c>
      <c r="Y1100" s="8">
        <v>0</v>
      </c>
      <c r="Z1100" s="9">
        <v>1</v>
      </c>
      <c r="AA1100" s="8"/>
      <c r="AC1100" s="8"/>
      <c r="AJ1100" s="9">
        <f t="shared" si="175"/>
        <v>-1</v>
      </c>
      <c r="AK1100" s="7">
        <v>3.8</v>
      </c>
      <c r="AO1100" s="8"/>
      <c r="AQ1100" s="31"/>
      <c r="AT1100" s="31"/>
      <c r="AU1100" s="21">
        <v>1977</v>
      </c>
      <c r="AV1100" s="23">
        <f t="shared" si="178"/>
        <v>3.2960066693136723</v>
      </c>
      <c r="BB1100" s="18"/>
      <c r="BD1100" s="54"/>
      <c r="BF1100" s="18"/>
      <c r="BH1100" s="18"/>
      <c r="BJ1100" s="18"/>
      <c r="BK1100" s="18" t="s">
        <v>235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 s="18">
        <v>0</v>
      </c>
      <c r="BS1100">
        <v>1</v>
      </c>
      <c r="BT1100">
        <v>0</v>
      </c>
      <c r="BU1100" s="18">
        <v>0</v>
      </c>
      <c r="BV1100" t="s">
        <v>397</v>
      </c>
      <c r="BW1100" t="s">
        <v>397</v>
      </c>
      <c r="CB1100" s="18"/>
      <c r="CD1100" s="18"/>
      <c r="CE1100" s="18"/>
      <c r="CH1100" s="18"/>
      <c r="CJ1100" s="18"/>
      <c r="CU1100" s="18"/>
      <c r="CV1100" t="s">
        <v>397</v>
      </c>
      <c r="CW1100" t="s">
        <v>397</v>
      </c>
      <c r="CX1100" t="s">
        <v>397</v>
      </c>
      <c r="CY1100" s="25" t="s">
        <v>397</v>
      </c>
    </row>
    <row r="1101" spans="1:103" x14ac:dyDescent="0.25">
      <c r="A1101">
        <v>1103</v>
      </c>
      <c r="B1101">
        <v>127</v>
      </c>
      <c r="C1101" s="25" t="s">
        <v>8</v>
      </c>
      <c r="D1101" s="12">
        <v>7.2</v>
      </c>
      <c r="E1101" s="14"/>
      <c r="F1101" s="7" t="str">
        <f t="shared" si="169"/>
        <v>X</v>
      </c>
      <c r="G1101" s="7">
        <f t="shared" si="170"/>
        <v>7.2</v>
      </c>
      <c r="H1101" s="16">
        <f t="shared" si="171"/>
        <v>7.2</v>
      </c>
      <c r="I1101" s="11" t="str">
        <f t="shared" si="172"/>
        <v>X</v>
      </c>
      <c r="J1101" s="39" t="str">
        <f t="shared" si="173"/>
        <v>X</v>
      </c>
      <c r="K1101" s="39" t="str">
        <f t="shared" si="176"/>
        <v>X</v>
      </c>
      <c r="L1101" s="39" t="str">
        <f t="shared" si="177"/>
        <v>X</v>
      </c>
      <c r="M1101" s="39" t="str">
        <f t="shared" si="174"/>
        <v>X</v>
      </c>
      <c r="N1101" s="42">
        <v>0</v>
      </c>
      <c r="O1101" s="8">
        <v>0</v>
      </c>
      <c r="P1101" s="9">
        <v>0</v>
      </c>
      <c r="Q1101" s="9">
        <v>0</v>
      </c>
      <c r="R1101" s="8">
        <v>0</v>
      </c>
      <c r="S1101" s="9">
        <v>0</v>
      </c>
      <c r="T1101" s="9">
        <v>0</v>
      </c>
      <c r="U1101" s="8">
        <v>0</v>
      </c>
      <c r="V1101" s="9">
        <v>0</v>
      </c>
      <c r="W1101" s="9">
        <v>0</v>
      </c>
      <c r="X1101" s="9">
        <v>0</v>
      </c>
      <c r="Y1101" s="8">
        <v>0</v>
      </c>
      <c r="Z1101" s="9">
        <v>1</v>
      </c>
      <c r="AA1101" s="8"/>
      <c r="AC1101" s="8"/>
      <c r="AJ1101" s="9">
        <f t="shared" si="175"/>
        <v>-1</v>
      </c>
      <c r="AK1101" s="7">
        <v>9.5</v>
      </c>
      <c r="AO1101" s="8"/>
      <c r="AQ1101" s="31"/>
      <c r="AT1101" s="31"/>
      <c r="AU1101" s="21">
        <v>1985</v>
      </c>
      <c r="AV1101" s="23">
        <f t="shared" si="178"/>
        <v>3.2977605110991339</v>
      </c>
      <c r="BB1101" s="18"/>
      <c r="BD1101" s="54"/>
      <c r="BF1101" s="18"/>
      <c r="BH1101" s="18"/>
      <c r="BJ1101" s="18"/>
      <c r="BK1101" s="18" t="s">
        <v>235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 s="18">
        <v>0</v>
      </c>
      <c r="BS1101">
        <v>1</v>
      </c>
      <c r="BT1101">
        <v>0</v>
      </c>
      <c r="BU1101" s="18">
        <v>0</v>
      </c>
      <c r="BV1101" t="s">
        <v>397</v>
      </c>
      <c r="BW1101" t="s">
        <v>397</v>
      </c>
      <c r="CB1101" s="18"/>
      <c r="CD1101" s="18"/>
      <c r="CE1101" s="18"/>
      <c r="CH1101" s="18"/>
      <c r="CJ1101" s="18"/>
      <c r="CU1101" s="18"/>
      <c r="CV1101" t="s">
        <v>397</v>
      </c>
      <c r="CW1101" t="s">
        <v>397</v>
      </c>
      <c r="CX1101" t="s">
        <v>397</v>
      </c>
      <c r="CY1101" s="25" t="s">
        <v>397</v>
      </c>
    </row>
    <row r="1102" spans="1:103" x14ac:dyDescent="0.25">
      <c r="A1102">
        <v>1104</v>
      </c>
      <c r="B1102">
        <v>127</v>
      </c>
      <c r="C1102" s="25" t="s">
        <v>8</v>
      </c>
      <c r="D1102" s="12">
        <v>13.4</v>
      </c>
      <c r="E1102" s="14"/>
      <c r="F1102" s="7" t="str">
        <f t="shared" si="169"/>
        <v>X</v>
      </c>
      <c r="G1102" s="7">
        <f t="shared" si="170"/>
        <v>13.4</v>
      </c>
      <c r="H1102" s="16">
        <f t="shared" si="171"/>
        <v>13.4</v>
      </c>
      <c r="I1102" s="11" t="str">
        <f t="shared" si="172"/>
        <v>X</v>
      </c>
      <c r="J1102" s="39" t="str">
        <f t="shared" si="173"/>
        <v>X</v>
      </c>
      <c r="K1102" s="39" t="str">
        <f t="shared" si="176"/>
        <v>X</v>
      </c>
      <c r="L1102" s="39" t="str">
        <f t="shared" si="177"/>
        <v>X</v>
      </c>
      <c r="M1102" s="39" t="str">
        <f t="shared" si="174"/>
        <v>X</v>
      </c>
      <c r="N1102" s="42">
        <v>1</v>
      </c>
      <c r="O1102" s="8">
        <v>0</v>
      </c>
      <c r="P1102" s="9">
        <v>0</v>
      </c>
      <c r="Q1102" s="9">
        <v>0</v>
      </c>
      <c r="R1102" s="8">
        <v>0</v>
      </c>
      <c r="S1102" s="9">
        <v>0</v>
      </c>
      <c r="T1102" s="9">
        <v>0</v>
      </c>
      <c r="U1102" s="8">
        <v>0</v>
      </c>
      <c r="V1102" s="9">
        <v>0</v>
      </c>
      <c r="W1102" s="9">
        <v>0</v>
      </c>
      <c r="X1102" s="9">
        <v>0</v>
      </c>
      <c r="Y1102" s="8">
        <v>0</v>
      </c>
      <c r="Z1102" s="9">
        <v>0</v>
      </c>
      <c r="AA1102" s="8"/>
      <c r="AC1102" s="8"/>
      <c r="AJ1102" s="9">
        <f t="shared" si="175"/>
        <v>-1</v>
      </c>
      <c r="AK1102" s="7">
        <v>8.5</v>
      </c>
      <c r="AO1102" s="8"/>
      <c r="AQ1102" s="31"/>
      <c r="AT1102" s="31"/>
      <c r="AU1102" s="21">
        <v>1974</v>
      </c>
      <c r="AV1102" s="23">
        <f t="shared" si="178"/>
        <v>3.2953471483336179</v>
      </c>
      <c r="BB1102" s="18"/>
      <c r="BD1102" s="54"/>
      <c r="BF1102" s="18"/>
      <c r="BH1102" s="18"/>
      <c r="BJ1102" s="18"/>
      <c r="BK1102" s="18" t="s">
        <v>252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 s="18">
        <v>0</v>
      </c>
      <c r="BS1102">
        <v>1</v>
      </c>
      <c r="BT1102">
        <v>0</v>
      </c>
      <c r="BU1102" s="18">
        <v>0</v>
      </c>
      <c r="BV1102" t="s">
        <v>397</v>
      </c>
      <c r="BW1102" t="s">
        <v>397</v>
      </c>
      <c r="CB1102" s="18"/>
      <c r="CD1102" s="18"/>
      <c r="CE1102" s="18"/>
      <c r="CH1102" s="18"/>
      <c r="CJ1102" s="18"/>
      <c r="CU1102" s="18"/>
      <c r="CV1102" t="s">
        <v>397</v>
      </c>
      <c r="CW1102" t="s">
        <v>397</v>
      </c>
      <c r="CX1102" t="s">
        <v>397</v>
      </c>
      <c r="CY1102" s="25" t="s">
        <v>397</v>
      </c>
    </row>
    <row r="1103" spans="1:103" x14ac:dyDescent="0.25">
      <c r="A1103">
        <v>1105</v>
      </c>
      <c r="B1103">
        <v>127</v>
      </c>
      <c r="C1103" s="25" t="s">
        <v>8</v>
      </c>
      <c r="D1103" s="12">
        <v>12.1</v>
      </c>
      <c r="E1103" s="14"/>
      <c r="F1103" s="7" t="str">
        <f t="shared" ref="F1103:F1166" si="179">IFERROR(D1103/E1103, "X")</f>
        <v>X</v>
      </c>
      <c r="G1103" s="7">
        <f t="shared" ref="G1103:G1166" si="180">D1103-E1103</f>
        <v>12.1</v>
      </c>
      <c r="H1103" s="16">
        <f t="shared" ref="H1103:H1166" si="181">D1103+E1103</f>
        <v>12.1</v>
      </c>
      <c r="I1103" s="11" t="str">
        <f t="shared" ref="I1103:I1166" si="182">IFERROR(F1103/SQRT(F1103^2+AJ1103), "X")</f>
        <v>X</v>
      </c>
      <c r="J1103" s="39" t="str">
        <f t="shared" ref="J1103:J1166" si="183">IFERROR(SQRT((1-I1103^2)/AJ1103), "X")</f>
        <v>X</v>
      </c>
      <c r="K1103" s="39" t="str">
        <f t="shared" si="176"/>
        <v>X</v>
      </c>
      <c r="L1103" s="39" t="str">
        <f t="shared" si="177"/>
        <v>X</v>
      </c>
      <c r="M1103" s="39" t="str">
        <f t="shared" ref="M1103:M1166" si="184">IFERROR(I1103+J1103, "X")</f>
        <v>X</v>
      </c>
      <c r="N1103" s="42">
        <v>1</v>
      </c>
      <c r="O1103" s="8">
        <v>0</v>
      </c>
      <c r="P1103" s="9">
        <v>0</v>
      </c>
      <c r="Q1103" s="9">
        <v>0</v>
      </c>
      <c r="R1103" s="8">
        <v>0</v>
      </c>
      <c r="S1103" s="9">
        <v>0</v>
      </c>
      <c r="T1103" s="9">
        <v>0</v>
      </c>
      <c r="U1103" s="8">
        <v>0</v>
      </c>
      <c r="V1103" s="9">
        <v>0</v>
      </c>
      <c r="W1103" s="9">
        <v>0</v>
      </c>
      <c r="X1103" s="9">
        <v>0</v>
      </c>
      <c r="Y1103" s="8">
        <v>0</v>
      </c>
      <c r="Z1103" s="9">
        <v>0</v>
      </c>
      <c r="AA1103" s="8"/>
      <c r="AC1103" s="8"/>
      <c r="AJ1103" s="9">
        <f t="shared" ref="AJ1103:AJ1166" si="185">IFERROR(AH1103-AI1103-1, "X")</f>
        <v>-1</v>
      </c>
      <c r="AK1103" s="7">
        <v>6.8</v>
      </c>
      <c r="AO1103" s="8"/>
      <c r="AQ1103" s="31"/>
      <c r="AT1103" s="31"/>
      <c r="AU1103" s="21">
        <v>1980</v>
      </c>
      <c r="AV1103" s="23">
        <f t="shared" si="178"/>
        <v>3.2966651902615309</v>
      </c>
      <c r="BB1103" s="18"/>
      <c r="BD1103" s="54"/>
      <c r="BF1103" s="18"/>
      <c r="BH1103" s="18"/>
      <c r="BJ1103" s="18"/>
      <c r="BK1103" s="18" t="s">
        <v>260</v>
      </c>
      <c r="BL1103">
        <v>1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 s="18">
        <v>0</v>
      </c>
      <c r="BS1103">
        <v>1</v>
      </c>
      <c r="BT1103">
        <v>0</v>
      </c>
      <c r="BU1103" s="18">
        <v>0</v>
      </c>
      <c r="BV1103" t="s">
        <v>397</v>
      </c>
      <c r="BW1103" t="s">
        <v>397</v>
      </c>
      <c r="CB1103" s="18"/>
      <c r="CD1103" s="18"/>
      <c r="CE1103" s="18"/>
      <c r="CH1103" s="18"/>
      <c r="CJ1103" s="18"/>
      <c r="CU1103" s="18"/>
      <c r="CV1103" t="s">
        <v>397</v>
      </c>
      <c r="CW1103" t="s">
        <v>397</v>
      </c>
      <c r="CX1103" t="s">
        <v>397</v>
      </c>
      <c r="CY1103" s="25" t="s">
        <v>397</v>
      </c>
    </row>
    <row r="1104" spans="1:103" x14ac:dyDescent="0.25">
      <c r="A1104">
        <v>1106</v>
      </c>
      <c r="B1104">
        <v>127</v>
      </c>
      <c r="C1104" s="25" t="s">
        <v>8</v>
      </c>
      <c r="D1104" s="12">
        <v>7</v>
      </c>
      <c r="E1104" s="14"/>
      <c r="F1104" s="7" t="str">
        <f t="shared" si="179"/>
        <v>X</v>
      </c>
      <c r="G1104" s="7">
        <f t="shared" si="180"/>
        <v>7</v>
      </c>
      <c r="H1104" s="16">
        <f t="shared" si="181"/>
        <v>7</v>
      </c>
      <c r="I1104" s="11" t="str">
        <f t="shared" si="182"/>
        <v>X</v>
      </c>
      <c r="J1104" s="39" t="str">
        <f t="shared" si="183"/>
        <v>X</v>
      </c>
      <c r="K1104" s="39" t="str">
        <f t="shared" si="176"/>
        <v>X</v>
      </c>
      <c r="L1104" s="39" t="str">
        <f t="shared" si="177"/>
        <v>X</v>
      </c>
      <c r="M1104" s="39" t="str">
        <f t="shared" si="184"/>
        <v>X</v>
      </c>
      <c r="N1104" s="42">
        <v>1</v>
      </c>
      <c r="O1104" s="8">
        <v>0</v>
      </c>
      <c r="P1104" s="9">
        <v>0</v>
      </c>
      <c r="Q1104" s="9">
        <v>0</v>
      </c>
      <c r="R1104" s="8">
        <v>0</v>
      </c>
      <c r="S1104" s="9">
        <v>0</v>
      </c>
      <c r="T1104" s="9">
        <v>0</v>
      </c>
      <c r="U1104" s="8">
        <v>0</v>
      </c>
      <c r="V1104" s="9">
        <v>0</v>
      </c>
      <c r="W1104" s="9">
        <v>0</v>
      </c>
      <c r="X1104" s="9">
        <v>0</v>
      </c>
      <c r="Y1104" s="8">
        <v>0</v>
      </c>
      <c r="Z1104" s="9">
        <v>0</v>
      </c>
      <c r="AA1104" s="8"/>
      <c r="AC1104" s="8"/>
      <c r="AJ1104" s="9">
        <f t="shared" si="185"/>
        <v>-1</v>
      </c>
      <c r="AK1104" s="7">
        <v>7.5</v>
      </c>
      <c r="AO1104" s="8"/>
      <c r="AQ1104" s="31"/>
      <c r="AT1104" s="31"/>
      <c r="AU1104" s="21">
        <v>1991</v>
      </c>
      <c r="AV1104" s="23">
        <f t="shared" si="178"/>
        <v>3.2990712600274095</v>
      </c>
      <c r="BB1104" s="18"/>
      <c r="BD1104" s="54"/>
      <c r="BF1104" s="18"/>
      <c r="BH1104" s="18"/>
      <c r="BJ1104" s="18"/>
      <c r="BK1104" s="18" t="s">
        <v>260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 s="18">
        <v>0</v>
      </c>
      <c r="BS1104">
        <v>1</v>
      </c>
      <c r="BT1104">
        <v>0</v>
      </c>
      <c r="BU1104" s="18">
        <v>0</v>
      </c>
      <c r="BV1104" t="s">
        <v>397</v>
      </c>
      <c r="BW1104" t="s">
        <v>397</v>
      </c>
      <c r="CB1104" s="18"/>
      <c r="CD1104" s="18"/>
      <c r="CE1104" s="18"/>
      <c r="CH1104" s="18"/>
      <c r="CJ1104" s="18"/>
      <c r="CU1104" s="18"/>
      <c r="CV1104" t="s">
        <v>397</v>
      </c>
      <c r="CW1104" t="s">
        <v>397</v>
      </c>
      <c r="CX1104" t="s">
        <v>397</v>
      </c>
      <c r="CY1104" s="25" t="s">
        <v>397</v>
      </c>
    </row>
    <row r="1105" spans="1:103" x14ac:dyDescent="0.25">
      <c r="A1105">
        <v>1107</v>
      </c>
      <c r="B1105">
        <v>127</v>
      </c>
      <c r="C1105" s="25" t="s">
        <v>8</v>
      </c>
      <c r="D1105" s="12">
        <v>7</v>
      </c>
      <c r="E1105" s="14"/>
      <c r="F1105" s="7" t="str">
        <f t="shared" si="179"/>
        <v>X</v>
      </c>
      <c r="G1105" s="7">
        <f t="shared" si="180"/>
        <v>7</v>
      </c>
      <c r="H1105" s="16">
        <f t="shared" si="181"/>
        <v>7</v>
      </c>
      <c r="I1105" s="11" t="str">
        <f t="shared" si="182"/>
        <v>X</v>
      </c>
      <c r="J1105" s="39" t="str">
        <f t="shared" si="183"/>
        <v>X</v>
      </c>
      <c r="K1105" s="39" t="str">
        <f t="shared" si="176"/>
        <v>X</v>
      </c>
      <c r="L1105" s="39" t="str">
        <f t="shared" si="177"/>
        <v>X</v>
      </c>
      <c r="M1105" s="39" t="str">
        <f t="shared" si="184"/>
        <v>X</v>
      </c>
      <c r="N1105" s="42">
        <v>1</v>
      </c>
      <c r="O1105" s="8">
        <v>0</v>
      </c>
      <c r="P1105" s="9">
        <v>0</v>
      </c>
      <c r="Q1105" s="9">
        <v>0</v>
      </c>
      <c r="R1105" s="8">
        <v>0</v>
      </c>
      <c r="S1105" s="9">
        <v>0</v>
      </c>
      <c r="T1105" s="9">
        <v>0</v>
      </c>
      <c r="U1105" s="8">
        <v>0</v>
      </c>
      <c r="V1105" s="9">
        <v>0</v>
      </c>
      <c r="W1105" s="9">
        <v>0</v>
      </c>
      <c r="X1105" s="9">
        <v>0</v>
      </c>
      <c r="Y1105" s="8">
        <v>0</v>
      </c>
      <c r="Z1105" s="9">
        <v>0</v>
      </c>
      <c r="AA1105" s="8"/>
      <c r="AC1105" s="8"/>
      <c r="AJ1105" s="9">
        <f t="shared" si="185"/>
        <v>-1</v>
      </c>
      <c r="AK1105" s="7">
        <v>4.5</v>
      </c>
      <c r="AO1105" s="8"/>
      <c r="AQ1105" s="31"/>
      <c r="AT1105" s="31"/>
      <c r="AU1105" s="21">
        <v>1981</v>
      </c>
      <c r="AV1105" s="23">
        <f t="shared" si="178"/>
        <v>3.2968844755385471</v>
      </c>
      <c r="BB1105" s="18"/>
      <c r="BD1105" s="54"/>
      <c r="BF1105" s="18"/>
      <c r="BH1105" s="18"/>
      <c r="BJ1105" s="18"/>
      <c r="BK1105" s="18" t="s">
        <v>262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 s="18">
        <v>0</v>
      </c>
      <c r="BS1105">
        <v>0</v>
      </c>
      <c r="BT1105">
        <v>1</v>
      </c>
      <c r="BU1105" s="18">
        <v>0</v>
      </c>
      <c r="BV1105" t="s">
        <v>397</v>
      </c>
      <c r="BW1105" t="s">
        <v>397</v>
      </c>
      <c r="CB1105" s="18"/>
      <c r="CD1105" s="18"/>
      <c r="CE1105" s="18"/>
      <c r="CH1105" s="18"/>
      <c r="CJ1105" s="18"/>
      <c r="CU1105" s="18"/>
      <c r="CV1105" t="s">
        <v>397</v>
      </c>
      <c r="CW1105" t="s">
        <v>397</v>
      </c>
      <c r="CX1105" t="s">
        <v>397</v>
      </c>
      <c r="CY1105" s="25" t="s">
        <v>397</v>
      </c>
    </row>
    <row r="1106" spans="1:103" x14ac:dyDescent="0.25">
      <c r="A1106">
        <v>1108</v>
      </c>
      <c r="B1106">
        <v>127</v>
      </c>
      <c r="C1106" s="25" t="s">
        <v>8</v>
      </c>
      <c r="D1106" s="12">
        <v>12.6</v>
      </c>
      <c r="E1106" s="14"/>
      <c r="F1106" s="7" t="str">
        <f t="shared" si="179"/>
        <v>X</v>
      </c>
      <c r="G1106" s="7">
        <f t="shared" si="180"/>
        <v>12.6</v>
      </c>
      <c r="H1106" s="16">
        <f t="shared" si="181"/>
        <v>12.6</v>
      </c>
      <c r="I1106" s="11" t="str">
        <f t="shared" si="182"/>
        <v>X</v>
      </c>
      <c r="J1106" s="39" t="str">
        <f t="shared" si="183"/>
        <v>X</v>
      </c>
      <c r="K1106" s="39" t="str">
        <f t="shared" si="176"/>
        <v>X</v>
      </c>
      <c r="L1106" s="39" t="str">
        <f t="shared" si="177"/>
        <v>X</v>
      </c>
      <c r="M1106" s="39" t="str">
        <f t="shared" si="184"/>
        <v>X</v>
      </c>
      <c r="N1106" s="42">
        <v>0</v>
      </c>
      <c r="O1106" s="8">
        <v>0</v>
      </c>
      <c r="P1106" s="9">
        <v>0</v>
      </c>
      <c r="Q1106" s="9">
        <v>0</v>
      </c>
      <c r="R1106" s="8">
        <v>0</v>
      </c>
      <c r="S1106" s="9">
        <v>1</v>
      </c>
      <c r="T1106" s="9">
        <v>0</v>
      </c>
      <c r="U1106" s="8">
        <v>0</v>
      </c>
      <c r="V1106" s="9">
        <v>0</v>
      </c>
      <c r="W1106" s="9">
        <v>0</v>
      </c>
      <c r="X1106" s="9">
        <v>0</v>
      </c>
      <c r="Y1106" s="8">
        <v>0</v>
      </c>
      <c r="Z1106" s="9">
        <v>0</v>
      </c>
      <c r="AA1106" s="8"/>
      <c r="AC1106" s="8"/>
      <c r="AJ1106" s="9">
        <f t="shared" si="185"/>
        <v>-1</v>
      </c>
      <c r="AK1106" s="7">
        <v>4.5</v>
      </c>
      <c r="AO1106" s="8"/>
      <c r="AQ1106" s="31"/>
      <c r="AT1106" s="31"/>
      <c r="AU1106" s="21">
        <v>1981</v>
      </c>
      <c r="AV1106" s="23">
        <f t="shared" si="178"/>
        <v>3.2968844755385471</v>
      </c>
      <c r="BB1106" s="18"/>
      <c r="BD1106" s="54"/>
      <c r="BF1106" s="18"/>
      <c r="BH1106" s="18"/>
      <c r="BJ1106" s="18"/>
      <c r="BK1106" s="18" t="s">
        <v>262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 s="18">
        <v>0</v>
      </c>
      <c r="BS1106">
        <v>0</v>
      </c>
      <c r="BT1106">
        <v>1</v>
      </c>
      <c r="BU1106" s="18">
        <v>0</v>
      </c>
      <c r="BV1106" t="s">
        <v>397</v>
      </c>
      <c r="BW1106" t="s">
        <v>397</v>
      </c>
      <c r="CB1106" s="18"/>
      <c r="CD1106" s="18"/>
      <c r="CE1106" s="18"/>
      <c r="CH1106" s="18"/>
      <c r="CJ1106" s="18"/>
      <c r="CU1106" s="18"/>
      <c r="CV1106" t="s">
        <v>397</v>
      </c>
      <c r="CW1106" t="s">
        <v>397</v>
      </c>
      <c r="CX1106" t="s">
        <v>397</v>
      </c>
      <c r="CY1106" s="25" t="s">
        <v>397</v>
      </c>
    </row>
    <row r="1107" spans="1:103" x14ac:dyDescent="0.25">
      <c r="A1107">
        <v>1109</v>
      </c>
      <c r="B1107">
        <v>127</v>
      </c>
      <c r="C1107" s="25" t="s">
        <v>8</v>
      </c>
      <c r="D1107" s="12">
        <v>16.100000000000001</v>
      </c>
      <c r="E1107" s="14"/>
      <c r="F1107" s="7" t="str">
        <f t="shared" si="179"/>
        <v>X</v>
      </c>
      <c r="G1107" s="7">
        <f t="shared" si="180"/>
        <v>16.100000000000001</v>
      </c>
      <c r="H1107" s="16">
        <f t="shared" si="181"/>
        <v>16.100000000000001</v>
      </c>
      <c r="I1107" s="11" t="str">
        <f t="shared" si="182"/>
        <v>X</v>
      </c>
      <c r="J1107" s="39" t="str">
        <f t="shared" si="183"/>
        <v>X</v>
      </c>
      <c r="K1107" s="39" t="str">
        <f t="shared" si="176"/>
        <v>X</v>
      </c>
      <c r="L1107" s="39" t="str">
        <f t="shared" si="177"/>
        <v>X</v>
      </c>
      <c r="M1107" s="39" t="str">
        <f t="shared" si="184"/>
        <v>X</v>
      </c>
      <c r="N1107" s="42">
        <v>0</v>
      </c>
      <c r="O1107" s="8">
        <v>0</v>
      </c>
      <c r="P1107" s="9">
        <v>0</v>
      </c>
      <c r="Q1107" s="9">
        <v>0</v>
      </c>
      <c r="R1107" s="8">
        <v>0</v>
      </c>
      <c r="S1107" s="9">
        <v>0</v>
      </c>
      <c r="T1107" s="9">
        <v>1</v>
      </c>
      <c r="U1107" s="8">
        <v>0</v>
      </c>
      <c r="V1107" s="9">
        <v>0</v>
      </c>
      <c r="W1107" s="9">
        <v>0</v>
      </c>
      <c r="X1107" s="9">
        <v>0</v>
      </c>
      <c r="Y1107" s="8">
        <v>0</v>
      </c>
      <c r="Z1107" s="9">
        <v>0</v>
      </c>
      <c r="AA1107" s="8"/>
      <c r="AC1107" s="8"/>
      <c r="AJ1107" s="9">
        <f t="shared" si="185"/>
        <v>-1</v>
      </c>
      <c r="AK1107" s="7">
        <v>4.5</v>
      </c>
      <c r="AO1107" s="8"/>
      <c r="AQ1107" s="31"/>
      <c r="AT1107" s="31"/>
      <c r="AU1107" s="21">
        <v>1981</v>
      </c>
      <c r="AV1107" s="23">
        <f t="shared" si="178"/>
        <v>3.2968844755385471</v>
      </c>
      <c r="BB1107" s="18"/>
      <c r="BD1107" s="54"/>
      <c r="BF1107" s="18"/>
      <c r="BH1107" s="18"/>
      <c r="BJ1107" s="18"/>
      <c r="BK1107" s="18" t="s">
        <v>262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 s="18">
        <v>0</v>
      </c>
      <c r="BS1107">
        <v>0</v>
      </c>
      <c r="BT1107">
        <v>1</v>
      </c>
      <c r="BU1107" s="18">
        <v>0</v>
      </c>
      <c r="BV1107" t="s">
        <v>397</v>
      </c>
      <c r="BW1107" t="s">
        <v>397</v>
      </c>
      <c r="CB1107" s="18"/>
      <c r="CD1107" s="18"/>
      <c r="CE1107" s="18"/>
      <c r="CH1107" s="18"/>
      <c r="CJ1107" s="18"/>
      <c r="CU1107" s="18"/>
      <c r="CV1107" t="s">
        <v>397</v>
      </c>
      <c r="CW1107" t="s">
        <v>397</v>
      </c>
      <c r="CX1107" t="s">
        <v>397</v>
      </c>
      <c r="CY1107" s="25" t="s">
        <v>397</v>
      </c>
    </row>
    <row r="1108" spans="1:103" x14ac:dyDescent="0.25">
      <c r="A1108">
        <v>1110</v>
      </c>
      <c r="B1108">
        <v>127</v>
      </c>
      <c r="C1108" s="25" t="s">
        <v>8</v>
      </c>
      <c r="D1108" s="12">
        <v>6.9</v>
      </c>
      <c r="E1108" s="14"/>
      <c r="F1108" s="7" t="str">
        <f t="shared" si="179"/>
        <v>X</v>
      </c>
      <c r="G1108" s="7">
        <f t="shared" si="180"/>
        <v>6.9</v>
      </c>
      <c r="H1108" s="16">
        <f t="shared" si="181"/>
        <v>6.9</v>
      </c>
      <c r="I1108" s="11" t="str">
        <f t="shared" si="182"/>
        <v>X</v>
      </c>
      <c r="J1108" s="39" t="str">
        <f t="shared" si="183"/>
        <v>X</v>
      </c>
      <c r="K1108" s="39" t="str">
        <f t="shared" si="176"/>
        <v>X</v>
      </c>
      <c r="L1108" s="39" t="str">
        <f t="shared" si="177"/>
        <v>X</v>
      </c>
      <c r="M1108" s="39" t="str">
        <f t="shared" si="184"/>
        <v>X</v>
      </c>
      <c r="N1108" s="42">
        <v>0</v>
      </c>
      <c r="O1108" s="8">
        <v>0</v>
      </c>
      <c r="P1108" s="9">
        <v>0</v>
      </c>
      <c r="Q1108" s="9">
        <v>0</v>
      </c>
      <c r="R1108" s="8">
        <v>0</v>
      </c>
      <c r="S1108" s="9">
        <v>0</v>
      </c>
      <c r="T1108" s="9">
        <v>0</v>
      </c>
      <c r="U1108" s="8">
        <v>1</v>
      </c>
      <c r="V1108" s="9">
        <v>0</v>
      </c>
      <c r="W1108" s="9">
        <v>0</v>
      </c>
      <c r="X1108" s="9">
        <v>0</v>
      </c>
      <c r="Y1108" s="8">
        <v>0</v>
      </c>
      <c r="Z1108" s="9">
        <v>0</v>
      </c>
      <c r="AA1108" s="8"/>
      <c r="AC1108" s="8"/>
      <c r="AJ1108" s="9">
        <f t="shared" si="185"/>
        <v>-1</v>
      </c>
      <c r="AK1108" s="7">
        <v>4.5</v>
      </c>
      <c r="AO1108" s="8"/>
      <c r="AQ1108" s="31"/>
      <c r="AT1108" s="31"/>
      <c r="AU1108" s="21">
        <v>1981</v>
      </c>
      <c r="AV1108" s="23">
        <f t="shared" si="178"/>
        <v>3.2968844755385471</v>
      </c>
      <c r="BB1108" s="18"/>
      <c r="BD1108" s="54"/>
      <c r="BF1108" s="18"/>
      <c r="BH1108" s="18"/>
      <c r="BJ1108" s="18"/>
      <c r="BK1108" s="18" t="s">
        <v>262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 s="18">
        <v>0</v>
      </c>
      <c r="BS1108">
        <v>0</v>
      </c>
      <c r="BT1108">
        <v>1</v>
      </c>
      <c r="BU1108" s="18">
        <v>0</v>
      </c>
      <c r="BV1108" t="s">
        <v>397</v>
      </c>
      <c r="BW1108" t="s">
        <v>397</v>
      </c>
      <c r="CB1108" s="18"/>
      <c r="CD1108" s="18"/>
      <c r="CE1108" s="18"/>
      <c r="CH1108" s="18"/>
      <c r="CJ1108" s="18"/>
      <c r="CU1108" s="18"/>
      <c r="CV1108" t="s">
        <v>397</v>
      </c>
      <c r="CW1108" t="s">
        <v>397</v>
      </c>
      <c r="CX1108" t="s">
        <v>397</v>
      </c>
      <c r="CY1108" s="25" t="s">
        <v>397</v>
      </c>
    </row>
    <row r="1109" spans="1:103" x14ac:dyDescent="0.25">
      <c r="A1109">
        <v>1111</v>
      </c>
      <c r="B1109">
        <v>127</v>
      </c>
      <c r="C1109" s="25" t="s">
        <v>8</v>
      </c>
      <c r="D1109" s="12">
        <v>7.9</v>
      </c>
      <c r="E1109" s="14"/>
      <c r="F1109" s="7" t="str">
        <f t="shared" si="179"/>
        <v>X</v>
      </c>
      <c r="G1109" s="7">
        <f t="shared" si="180"/>
        <v>7.9</v>
      </c>
      <c r="H1109" s="16">
        <f t="shared" si="181"/>
        <v>7.9</v>
      </c>
      <c r="I1109" s="11" t="str">
        <f t="shared" si="182"/>
        <v>X</v>
      </c>
      <c r="J1109" s="39" t="str">
        <f t="shared" si="183"/>
        <v>X</v>
      </c>
      <c r="K1109" s="39" t="str">
        <f t="shared" si="176"/>
        <v>X</v>
      </c>
      <c r="L1109" s="39" t="str">
        <f t="shared" si="177"/>
        <v>X</v>
      </c>
      <c r="M1109" s="39" t="str">
        <f t="shared" si="184"/>
        <v>X</v>
      </c>
      <c r="N1109" s="42">
        <v>0</v>
      </c>
      <c r="O1109" s="8">
        <v>0</v>
      </c>
      <c r="P1109" s="9">
        <v>0</v>
      </c>
      <c r="Q1109" s="9">
        <v>0</v>
      </c>
      <c r="R1109" s="8">
        <v>0</v>
      </c>
      <c r="S1109" s="9">
        <v>0</v>
      </c>
      <c r="T1109" s="9">
        <v>0</v>
      </c>
      <c r="U1109" s="8">
        <v>0</v>
      </c>
      <c r="V1109" s="9">
        <v>1</v>
      </c>
      <c r="W1109" s="9">
        <v>0</v>
      </c>
      <c r="X1109" s="9">
        <v>0</v>
      </c>
      <c r="Y1109" s="8">
        <v>0</v>
      </c>
      <c r="Z1109" s="9">
        <v>0</v>
      </c>
      <c r="AA1109" s="8"/>
      <c r="AC1109" s="8"/>
      <c r="AJ1109" s="9">
        <f t="shared" si="185"/>
        <v>-1</v>
      </c>
      <c r="AK1109" s="7">
        <v>4.5</v>
      </c>
      <c r="AO1109" s="8"/>
      <c r="AQ1109" s="31"/>
      <c r="AT1109" s="31"/>
      <c r="AU1109" s="21">
        <v>1981</v>
      </c>
      <c r="AV1109" s="23">
        <f t="shared" si="178"/>
        <v>3.2968844755385471</v>
      </c>
      <c r="BB1109" s="18"/>
      <c r="BD1109" s="54"/>
      <c r="BF1109" s="18"/>
      <c r="BH1109" s="18"/>
      <c r="BJ1109" s="18"/>
      <c r="BK1109" s="18" t="s">
        <v>262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 s="18">
        <v>0</v>
      </c>
      <c r="BS1109">
        <v>0</v>
      </c>
      <c r="BT1109">
        <v>1</v>
      </c>
      <c r="BU1109" s="18">
        <v>0</v>
      </c>
      <c r="BV1109" t="s">
        <v>397</v>
      </c>
      <c r="BW1109" t="s">
        <v>397</v>
      </c>
      <c r="CB1109" s="18"/>
      <c r="CD1109" s="18"/>
      <c r="CE1109" s="18"/>
      <c r="CH1109" s="18"/>
      <c r="CJ1109" s="18"/>
      <c r="CU1109" s="18"/>
      <c r="CV1109" t="s">
        <v>397</v>
      </c>
      <c r="CW1109" t="s">
        <v>397</v>
      </c>
      <c r="CX1109" t="s">
        <v>397</v>
      </c>
      <c r="CY1109" s="25" t="s">
        <v>397</v>
      </c>
    </row>
    <row r="1110" spans="1:103" x14ac:dyDescent="0.25">
      <c r="A1110">
        <v>1112</v>
      </c>
      <c r="B1110">
        <v>127</v>
      </c>
      <c r="C1110" s="25" t="s">
        <v>8</v>
      </c>
      <c r="D1110" s="12">
        <v>5.7</v>
      </c>
      <c r="E1110" s="14"/>
      <c r="F1110" s="7" t="str">
        <f t="shared" si="179"/>
        <v>X</v>
      </c>
      <c r="G1110" s="7">
        <f t="shared" si="180"/>
        <v>5.7</v>
      </c>
      <c r="H1110" s="16">
        <f t="shared" si="181"/>
        <v>5.7</v>
      </c>
      <c r="I1110" s="11" t="str">
        <f t="shared" si="182"/>
        <v>X</v>
      </c>
      <c r="J1110" s="39" t="str">
        <f t="shared" si="183"/>
        <v>X</v>
      </c>
      <c r="K1110" s="39" t="str">
        <f t="shared" si="176"/>
        <v>X</v>
      </c>
      <c r="L1110" s="39" t="str">
        <f t="shared" si="177"/>
        <v>X</v>
      </c>
      <c r="M1110" s="39" t="str">
        <f t="shared" si="184"/>
        <v>X</v>
      </c>
      <c r="N1110" s="42">
        <v>1</v>
      </c>
      <c r="O1110" s="8">
        <v>0</v>
      </c>
      <c r="P1110" s="9">
        <v>0</v>
      </c>
      <c r="Q1110" s="9">
        <v>0</v>
      </c>
      <c r="R1110" s="8">
        <v>0</v>
      </c>
      <c r="S1110" s="9">
        <v>0</v>
      </c>
      <c r="T1110" s="9">
        <v>0</v>
      </c>
      <c r="U1110" s="8">
        <v>0</v>
      </c>
      <c r="V1110" s="9">
        <v>0</v>
      </c>
      <c r="W1110" s="9">
        <v>0</v>
      </c>
      <c r="X1110" s="9">
        <v>0</v>
      </c>
      <c r="Y1110" s="8">
        <v>0</v>
      </c>
      <c r="Z1110" s="9">
        <v>0</v>
      </c>
      <c r="AA1110" s="8"/>
      <c r="AC1110" s="8"/>
      <c r="AJ1110" s="9">
        <f t="shared" si="185"/>
        <v>-1</v>
      </c>
      <c r="AK1110" s="7">
        <v>10.8</v>
      </c>
      <c r="AO1110" s="8"/>
      <c r="AQ1110" s="31"/>
      <c r="AT1110" s="31"/>
      <c r="AU1110" s="21">
        <v>1995</v>
      </c>
      <c r="AV1110" s="23">
        <f t="shared" si="178"/>
        <v>3.2999429000227671</v>
      </c>
      <c r="BB1110" s="18"/>
      <c r="BD1110" s="54"/>
      <c r="BF1110" s="18"/>
      <c r="BH1110" s="18"/>
      <c r="BJ1110" s="18"/>
      <c r="BK1110" s="18" t="s">
        <v>267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 s="18">
        <v>0</v>
      </c>
      <c r="BS1110">
        <v>1</v>
      </c>
      <c r="BT1110">
        <v>0</v>
      </c>
      <c r="BU1110" s="18">
        <v>0</v>
      </c>
      <c r="BV1110" t="s">
        <v>397</v>
      </c>
      <c r="BW1110" t="s">
        <v>397</v>
      </c>
      <c r="CB1110" s="18"/>
      <c r="CD1110" s="18"/>
      <c r="CE1110" s="18"/>
      <c r="CH1110" s="18"/>
      <c r="CJ1110" s="18"/>
      <c r="CU1110" s="18"/>
      <c r="CV1110" t="s">
        <v>397</v>
      </c>
      <c r="CW1110" t="s">
        <v>397</v>
      </c>
      <c r="CX1110" t="s">
        <v>397</v>
      </c>
      <c r="CY1110" s="25" t="s">
        <v>397</v>
      </c>
    </row>
    <row r="1111" spans="1:103" x14ac:dyDescent="0.25">
      <c r="A1111">
        <v>1113</v>
      </c>
      <c r="B1111">
        <v>127</v>
      </c>
      <c r="C1111" s="25" t="s">
        <v>8</v>
      </c>
      <c r="D1111" s="12">
        <v>7.9</v>
      </c>
      <c r="E1111" s="14"/>
      <c r="F1111" s="7" t="str">
        <f t="shared" si="179"/>
        <v>X</v>
      </c>
      <c r="G1111" s="7">
        <f t="shared" si="180"/>
        <v>7.9</v>
      </c>
      <c r="H1111" s="16">
        <f t="shared" si="181"/>
        <v>7.9</v>
      </c>
      <c r="I1111" s="11" t="str">
        <f t="shared" si="182"/>
        <v>X</v>
      </c>
      <c r="J1111" s="39" t="str">
        <f t="shared" si="183"/>
        <v>X</v>
      </c>
      <c r="K1111" s="39" t="str">
        <f t="shared" si="176"/>
        <v>X</v>
      </c>
      <c r="L1111" s="39" t="str">
        <f t="shared" si="177"/>
        <v>X</v>
      </c>
      <c r="M1111" s="39" t="str">
        <f t="shared" si="184"/>
        <v>X</v>
      </c>
      <c r="N1111" s="42">
        <v>1</v>
      </c>
      <c r="O1111" s="8">
        <v>0</v>
      </c>
      <c r="P1111" s="9">
        <v>0</v>
      </c>
      <c r="Q1111" s="9">
        <v>0</v>
      </c>
      <c r="R1111" s="8">
        <v>0</v>
      </c>
      <c r="S1111" s="9">
        <v>0</v>
      </c>
      <c r="T1111" s="9">
        <v>0</v>
      </c>
      <c r="U1111" s="8">
        <v>0</v>
      </c>
      <c r="V1111" s="9">
        <v>0</v>
      </c>
      <c r="W1111" s="9">
        <v>0</v>
      </c>
      <c r="X1111" s="9">
        <v>0</v>
      </c>
      <c r="Y1111" s="8">
        <v>0</v>
      </c>
      <c r="Z1111" s="9">
        <v>0</v>
      </c>
      <c r="AA1111" s="8"/>
      <c r="AC1111" s="8"/>
      <c r="AJ1111" s="9">
        <f t="shared" si="185"/>
        <v>-1</v>
      </c>
      <c r="AK1111" s="7">
        <v>11</v>
      </c>
      <c r="AO1111" s="8"/>
      <c r="AQ1111" s="31"/>
      <c r="AT1111" s="31"/>
      <c r="AU1111" s="21">
        <v>1987</v>
      </c>
      <c r="AV1111" s="23">
        <f t="shared" si="178"/>
        <v>3.2981978671098151</v>
      </c>
      <c r="BB1111" s="18"/>
      <c r="BD1111" s="54"/>
      <c r="BF1111" s="18"/>
      <c r="BH1111" s="18"/>
      <c r="BJ1111" s="18"/>
      <c r="BK1111" s="18" t="s">
        <v>271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 s="18">
        <v>0</v>
      </c>
      <c r="BS1111">
        <v>1</v>
      </c>
      <c r="BT1111">
        <v>0</v>
      </c>
      <c r="BU1111" s="18">
        <v>0</v>
      </c>
      <c r="BV1111" t="s">
        <v>397</v>
      </c>
      <c r="BW1111" t="s">
        <v>397</v>
      </c>
      <c r="CB1111" s="18"/>
      <c r="CD1111" s="18"/>
      <c r="CE1111" s="18"/>
      <c r="CH1111" s="18"/>
      <c r="CJ1111" s="18"/>
      <c r="CU1111" s="18"/>
      <c r="CV1111" t="s">
        <v>397</v>
      </c>
      <c r="CW1111" t="s">
        <v>397</v>
      </c>
      <c r="CX1111" t="s">
        <v>397</v>
      </c>
      <c r="CY1111" s="25" t="s">
        <v>397</v>
      </c>
    </row>
    <row r="1112" spans="1:103" x14ac:dyDescent="0.25">
      <c r="A1112">
        <v>1114</v>
      </c>
      <c r="B1112">
        <v>127</v>
      </c>
      <c r="C1112" s="25" t="s">
        <v>8</v>
      </c>
      <c r="D1112" s="12">
        <v>6</v>
      </c>
      <c r="E1112" s="14"/>
      <c r="F1112" s="7" t="str">
        <f t="shared" si="179"/>
        <v>X</v>
      </c>
      <c r="G1112" s="7">
        <f t="shared" si="180"/>
        <v>6</v>
      </c>
      <c r="H1112" s="16">
        <f t="shared" si="181"/>
        <v>6</v>
      </c>
      <c r="I1112" s="11" t="str">
        <f t="shared" si="182"/>
        <v>X</v>
      </c>
      <c r="J1112" s="39" t="str">
        <f t="shared" si="183"/>
        <v>X</v>
      </c>
      <c r="K1112" s="39" t="str">
        <f t="shared" si="176"/>
        <v>X</v>
      </c>
      <c r="L1112" s="39" t="str">
        <f t="shared" si="177"/>
        <v>X</v>
      </c>
      <c r="M1112" s="39" t="str">
        <f t="shared" si="184"/>
        <v>X</v>
      </c>
      <c r="N1112" s="42">
        <v>1</v>
      </c>
      <c r="O1112" s="8">
        <v>0</v>
      </c>
      <c r="P1112" s="9">
        <v>0</v>
      </c>
      <c r="Q1112" s="9">
        <v>0</v>
      </c>
      <c r="R1112" s="8">
        <v>0</v>
      </c>
      <c r="S1112" s="9">
        <v>0</v>
      </c>
      <c r="T1112" s="9">
        <v>0</v>
      </c>
      <c r="U1112" s="8">
        <v>0</v>
      </c>
      <c r="V1112" s="9">
        <v>0</v>
      </c>
      <c r="W1112" s="9">
        <v>0</v>
      </c>
      <c r="X1112" s="9">
        <v>0</v>
      </c>
      <c r="Y1112" s="8">
        <v>0</v>
      </c>
      <c r="Z1112" s="9">
        <v>0</v>
      </c>
      <c r="AA1112" s="8"/>
      <c r="AC1112" s="8"/>
      <c r="AJ1112" s="9">
        <f t="shared" si="185"/>
        <v>-1</v>
      </c>
      <c r="AK1112" s="7">
        <v>9</v>
      </c>
      <c r="AO1112" s="8"/>
      <c r="AQ1112" s="31"/>
      <c r="AT1112" s="31"/>
      <c r="AU1112" s="21">
        <v>1972</v>
      </c>
      <c r="AV1112" s="23">
        <f t="shared" si="178"/>
        <v>3.2949069106051923</v>
      </c>
      <c r="BB1112" s="18"/>
      <c r="BD1112" s="54"/>
      <c r="BF1112" s="18"/>
      <c r="BH1112" s="18"/>
      <c r="BJ1112" s="18"/>
      <c r="BK1112" s="18" t="s">
        <v>274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 s="18">
        <v>0</v>
      </c>
      <c r="BS1112">
        <v>1</v>
      </c>
      <c r="BT1112">
        <v>0</v>
      </c>
      <c r="BU1112" s="18">
        <v>0</v>
      </c>
      <c r="BV1112" t="s">
        <v>397</v>
      </c>
      <c r="BW1112" t="s">
        <v>397</v>
      </c>
      <c r="CB1112" s="18"/>
      <c r="CD1112" s="18"/>
      <c r="CE1112" s="18"/>
      <c r="CH1112" s="18"/>
      <c r="CJ1112" s="18"/>
      <c r="CU1112" s="18"/>
      <c r="CV1112" t="s">
        <v>397</v>
      </c>
      <c r="CW1112" t="s">
        <v>397</v>
      </c>
      <c r="CX1112" t="s">
        <v>397</v>
      </c>
      <c r="CY1112" s="25" t="s">
        <v>397</v>
      </c>
    </row>
    <row r="1113" spans="1:103" x14ac:dyDescent="0.25">
      <c r="A1113">
        <v>1115</v>
      </c>
      <c r="B1113">
        <v>127</v>
      </c>
      <c r="C1113" s="25" t="s">
        <v>8</v>
      </c>
      <c r="D1113" s="12">
        <v>8.6999999999999993</v>
      </c>
      <c r="E1113" s="14"/>
      <c r="F1113" s="7" t="str">
        <f t="shared" si="179"/>
        <v>X</v>
      </c>
      <c r="G1113" s="7">
        <f t="shared" si="180"/>
        <v>8.6999999999999993</v>
      </c>
      <c r="H1113" s="16">
        <f t="shared" si="181"/>
        <v>8.6999999999999993</v>
      </c>
      <c r="I1113" s="11" t="str">
        <f t="shared" si="182"/>
        <v>X</v>
      </c>
      <c r="J1113" s="39" t="str">
        <f t="shared" si="183"/>
        <v>X</v>
      </c>
      <c r="K1113" s="39" t="str">
        <f t="shared" si="176"/>
        <v>X</v>
      </c>
      <c r="L1113" s="39" t="str">
        <f t="shared" si="177"/>
        <v>X</v>
      </c>
      <c r="M1113" s="39" t="str">
        <f t="shared" si="184"/>
        <v>X</v>
      </c>
      <c r="N1113" s="42">
        <v>1</v>
      </c>
      <c r="O1113" s="8">
        <v>0</v>
      </c>
      <c r="P1113" s="9">
        <v>0</v>
      </c>
      <c r="Q1113" s="9">
        <v>0</v>
      </c>
      <c r="R1113" s="8">
        <v>0</v>
      </c>
      <c r="S1113" s="9">
        <v>0</v>
      </c>
      <c r="T1113" s="9">
        <v>0</v>
      </c>
      <c r="U1113" s="8">
        <v>0</v>
      </c>
      <c r="V1113" s="9">
        <v>0</v>
      </c>
      <c r="W1113" s="9">
        <v>0</v>
      </c>
      <c r="X1113" s="9">
        <v>0</v>
      </c>
      <c r="Y1113" s="8">
        <v>0</v>
      </c>
      <c r="Z1113" s="9">
        <v>0</v>
      </c>
      <c r="AA1113" s="8"/>
      <c r="AC1113" s="8"/>
      <c r="AJ1113" s="9">
        <f t="shared" si="185"/>
        <v>-1</v>
      </c>
      <c r="AK1113" s="7">
        <v>8.8000000000000007</v>
      </c>
      <c r="AO1113" s="8"/>
      <c r="AQ1113" s="31"/>
      <c r="AT1113" s="31"/>
      <c r="AU1113" s="21">
        <v>1995</v>
      </c>
      <c r="AV1113" s="23">
        <f t="shared" si="178"/>
        <v>3.2999429000227671</v>
      </c>
      <c r="BB1113" s="18"/>
      <c r="BD1113" s="54"/>
      <c r="BF1113" s="18"/>
      <c r="BH1113" s="18"/>
      <c r="BJ1113" s="18"/>
      <c r="BK1113" s="18" t="s">
        <v>274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 s="18">
        <v>0</v>
      </c>
      <c r="BS1113">
        <v>1</v>
      </c>
      <c r="BT1113">
        <v>0</v>
      </c>
      <c r="BU1113" s="18">
        <v>0</v>
      </c>
      <c r="BV1113" t="s">
        <v>397</v>
      </c>
      <c r="BW1113" t="s">
        <v>397</v>
      </c>
      <c r="CB1113" s="18"/>
      <c r="CD1113" s="18"/>
      <c r="CE1113" s="18"/>
      <c r="CH1113" s="18"/>
      <c r="CJ1113" s="18"/>
      <c r="CU1113" s="18"/>
      <c r="CV1113" t="s">
        <v>397</v>
      </c>
      <c r="CW1113" t="s">
        <v>397</v>
      </c>
      <c r="CX1113" t="s">
        <v>397</v>
      </c>
      <c r="CY1113" s="25" t="s">
        <v>397</v>
      </c>
    </row>
    <row r="1114" spans="1:103" x14ac:dyDescent="0.25">
      <c r="A1114">
        <v>1116</v>
      </c>
      <c r="B1114">
        <v>127</v>
      </c>
      <c r="C1114" s="25" t="s">
        <v>8</v>
      </c>
      <c r="D1114" s="12">
        <v>50</v>
      </c>
      <c r="E1114" s="14"/>
      <c r="F1114" s="7" t="str">
        <f t="shared" si="179"/>
        <v>X</v>
      </c>
      <c r="G1114" s="7">
        <f t="shared" si="180"/>
        <v>50</v>
      </c>
      <c r="H1114" s="16">
        <f t="shared" si="181"/>
        <v>50</v>
      </c>
      <c r="I1114" s="11" t="str">
        <f t="shared" si="182"/>
        <v>X</v>
      </c>
      <c r="J1114" s="39" t="str">
        <f t="shared" si="183"/>
        <v>X</v>
      </c>
      <c r="K1114" s="39" t="str">
        <f t="shared" si="176"/>
        <v>X</v>
      </c>
      <c r="L1114" s="39" t="str">
        <f t="shared" si="177"/>
        <v>X</v>
      </c>
      <c r="M1114" s="39" t="str">
        <f t="shared" si="184"/>
        <v>X</v>
      </c>
      <c r="N1114" s="42">
        <v>0</v>
      </c>
      <c r="O1114" s="8">
        <v>0</v>
      </c>
      <c r="P1114" s="9">
        <v>0</v>
      </c>
      <c r="Q1114" s="9">
        <v>0</v>
      </c>
      <c r="R1114" s="8">
        <v>1</v>
      </c>
      <c r="S1114" s="9">
        <v>0</v>
      </c>
      <c r="T1114" s="9">
        <v>0</v>
      </c>
      <c r="U1114" s="8">
        <v>0</v>
      </c>
      <c r="V1114" s="9">
        <v>0</v>
      </c>
      <c r="W1114" s="9">
        <v>0</v>
      </c>
      <c r="X1114" s="9">
        <v>0</v>
      </c>
      <c r="Y1114" s="8">
        <v>0</v>
      </c>
      <c r="Z1114" s="9">
        <v>0</v>
      </c>
      <c r="AA1114" s="8"/>
      <c r="AC1114" s="8"/>
      <c r="AJ1114" s="9">
        <f t="shared" si="185"/>
        <v>-1</v>
      </c>
      <c r="AK1114" s="7">
        <v>9</v>
      </c>
      <c r="AO1114" s="8"/>
      <c r="AQ1114" s="31"/>
      <c r="AT1114" s="31"/>
      <c r="AU1114" s="21">
        <v>1972</v>
      </c>
      <c r="AV1114" s="23">
        <f t="shared" si="178"/>
        <v>3.2949069106051923</v>
      </c>
      <c r="BB1114" s="18"/>
      <c r="BD1114" s="54"/>
      <c r="BF1114" s="18"/>
      <c r="BH1114" s="18"/>
      <c r="BJ1114" s="18"/>
      <c r="BK1114" s="18" t="s">
        <v>274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0</v>
      </c>
      <c r="BR1114" s="18">
        <v>0</v>
      </c>
      <c r="BS1114">
        <v>1</v>
      </c>
      <c r="BT1114">
        <v>0</v>
      </c>
      <c r="BU1114" s="18">
        <v>0</v>
      </c>
      <c r="BV1114" t="s">
        <v>397</v>
      </c>
      <c r="BW1114" t="s">
        <v>397</v>
      </c>
      <c r="CB1114" s="18"/>
      <c r="CD1114" s="18"/>
      <c r="CE1114" s="18"/>
      <c r="CH1114" s="18"/>
      <c r="CJ1114" s="18"/>
      <c r="CU1114" s="18"/>
      <c r="CV1114" t="s">
        <v>397</v>
      </c>
      <c r="CW1114" t="s">
        <v>397</v>
      </c>
      <c r="CX1114" t="s">
        <v>397</v>
      </c>
      <c r="CY1114" s="25" t="s">
        <v>397</v>
      </c>
    </row>
    <row r="1115" spans="1:103" x14ac:dyDescent="0.25">
      <c r="A1115">
        <v>1117</v>
      </c>
      <c r="B1115">
        <v>127</v>
      </c>
      <c r="C1115" s="25" t="s">
        <v>8</v>
      </c>
      <c r="D1115" s="12">
        <v>12.7</v>
      </c>
      <c r="E1115" s="14"/>
      <c r="F1115" s="7" t="str">
        <f t="shared" si="179"/>
        <v>X</v>
      </c>
      <c r="G1115" s="7">
        <f t="shared" si="180"/>
        <v>12.7</v>
      </c>
      <c r="H1115" s="16">
        <f t="shared" si="181"/>
        <v>12.7</v>
      </c>
      <c r="I1115" s="11" t="str">
        <f t="shared" si="182"/>
        <v>X</v>
      </c>
      <c r="J1115" s="39" t="str">
        <f t="shared" si="183"/>
        <v>X</v>
      </c>
      <c r="K1115" s="39" t="str">
        <f t="shared" si="176"/>
        <v>X</v>
      </c>
      <c r="L1115" s="39" t="str">
        <f t="shared" si="177"/>
        <v>X</v>
      </c>
      <c r="M1115" s="39" t="str">
        <f t="shared" si="184"/>
        <v>X</v>
      </c>
      <c r="N1115" s="42">
        <v>0</v>
      </c>
      <c r="O1115" s="8">
        <v>0</v>
      </c>
      <c r="P1115" s="9">
        <v>0</v>
      </c>
      <c r="Q1115" s="9">
        <v>0</v>
      </c>
      <c r="R1115" s="8">
        <v>0</v>
      </c>
      <c r="S1115" s="9">
        <v>1</v>
      </c>
      <c r="T1115" s="9">
        <v>0</v>
      </c>
      <c r="U1115" s="8">
        <v>0</v>
      </c>
      <c r="V1115" s="9">
        <v>0</v>
      </c>
      <c r="W1115" s="9">
        <v>0</v>
      </c>
      <c r="X1115" s="9">
        <v>0</v>
      </c>
      <c r="Y1115" s="8">
        <v>0</v>
      </c>
      <c r="Z1115" s="9">
        <v>0</v>
      </c>
      <c r="AA1115" s="8"/>
      <c r="AC1115" s="8"/>
      <c r="AJ1115" s="9">
        <f t="shared" si="185"/>
        <v>-1</v>
      </c>
      <c r="AK1115" s="7">
        <v>9</v>
      </c>
      <c r="AO1115" s="8"/>
      <c r="AQ1115" s="31"/>
      <c r="AT1115" s="31"/>
      <c r="AU1115" s="21">
        <v>1972</v>
      </c>
      <c r="AV1115" s="23">
        <f t="shared" si="178"/>
        <v>3.2949069106051923</v>
      </c>
      <c r="BB1115" s="18"/>
      <c r="BD1115" s="54"/>
      <c r="BF1115" s="18"/>
      <c r="BH1115" s="18"/>
      <c r="BJ1115" s="18"/>
      <c r="BK1115" s="18" t="s">
        <v>274</v>
      </c>
      <c r="BL1115">
        <v>0</v>
      </c>
      <c r="BM1115">
        <v>1</v>
      </c>
      <c r="BN1115">
        <v>0</v>
      </c>
      <c r="BO1115">
        <v>0</v>
      </c>
      <c r="BP1115">
        <v>0</v>
      </c>
      <c r="BQ1115">
        <v>0</v>
      </c>
      <c r="BR1115" s="18">
        <v>0</v>
      </c>
      <c r="BS1115">
        <v>1</v>
      </c>
      <c r="BT1115">
        <v>0</v>
      </c>
      <c r="BU1115" s="18">
        <v>0</v>
      </c>
      <c r="BV1115" t="s">
        <v>397</v>
      </c>
      <c r="BW1115" t="s">
        <v>397</v>
      </c>
      <c r="CB1115" s="18"/>
      <c r="CD1115" s="18"/>
      <c r="CE1115" s="18"/>
      <c r="CH1115" s="18"/>
      <c r="CJ1115" s="18"/>
      <c r="CU1115" s="18"/>
      <c r="CV1115" t="s">
        <v>397</v>
      </c>
      <c r="CW1115" t="s">
        <v>397</v>
      </c>
      <c r="CX1115" t="s">
        <v>397</v>
      </c>
      <c r="CY1115" s="25" t="s">
        <v>397</v>
      </c>
    </row>
    <row r="1116" spans="1:103" x14ac:dyDescent="0.25">
      <c r="A1116">
        <v>1118</v>
      </c>
      <c r="B1116">
        <v>127</v>
      </c>
      <c r="C1116" s="25" t="s">
        <v>8</v>
      </c>
      <c r="D1116" s="12">
        <v>15.8</v>
      </c>
      <c r="E1116" s="14"/>
      <c r="F1116" s="7" t="str">
        <f t="shared" si="179"/>
        <v>X</v>
      </c>
      <c r="G1116" s="7">
        <f t="shared" si="180"/>
        <v>15.8</v>
      </c>
      <c r="H1116" s="16">
        <f t="shared" si="181"/>
        <v>15.8</v>
      </c>
      <c r="I1116" s="11" t="str">
        <f t="shared" si="182"/>
        <v>X</v>
      </c>
      <c r="J1116" s="39" t="str">
        <f t="shared" si="183"/>
        <v>X</v>
      </c>
      <c r="K1116" s="39" t="str">
        <f t="shared" si="176"/>
        <v>X</v>
      </c>
      <c r="L1116" s="39" t="str">
        <f t="shared" si="177"/>
        <v>X</v>
      </c>
      <c r="M1116" s="39" t="str">
        <f t="shared" si="184"/>
        <v>X</v>
      </c>
      <c r="N1116" s="42">
        <v>0</v>
      </c>
      <c r="O1116" s="8">
        <v>0</v>
      </c>
      <c r="P1116" s="9">
        <v>0</v>
      </c>
      <c r="Q1116" s="9">
        <v>0</v>
      </c>
      <c r="R1116" s="8">
        <v>0</v>
      </c>
      <c r="S1116" s="9">
        <v>0</v>
      </c>
      <c r="T1116" s="9">
        <v>1</v>
      </c>
      <c r="U1116" s="8">
        <v>0</v>
      </c>
      <c r="V1116" s="9">
        <v>0</v>
      </c>
      <c r="W1116" s="9">
        <v>0</v>
      </c>
      <c r="X1116" s="9">
        <v>0</v>
      </c>
      <c r="Y1116" s="8">
        <v>0</v>
      </c>
      <c r="Z1116" s="9">
        <v>0</v>
      </c>
      <c r="AA1116" s="8"/>
      <c r="AC1116" s="8"/>
      <c r="AJ1116" s="9">
        <f t="shared" si="185"/>
        <v>-1</v>
      </c>
      <c r="AK1116" s="7">
        <v>9</v>
      </c>
      <c r="AO1116" s="8"/>
      <c r="AQ1116" s="31"/>
      <c r="AT1116" s="31"/>
      <c r="AU1116" s="21">
        <v>1972</v>
      </c>
      <c r="AV1116" s="23">
        <f t="shared" si="178"/>
        <v>3.2949069106051923</v>
      </c>
      <c r="BB1116" s="18"/>
      <c r="BD1116" s="54"/>
      <c r="BF1116" s="18"/>
      <c r="BH1116" s="18"/>
      <c r="BJ1116" s="18"/>
      <c r="BK1116" s="18" t="s">
        <v>274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 s="18">
        <v>0</v>
      </c>
      <c r="BS1116">
        <v>1</v>
      </c>
      <c r="BT1116">
        <v>0</v>
      </c>
      <c r="BU1116" s="18">
        <v>0</v>
      </c>
      <c r="BV1116" t="s">
        <v>397</v>
      </c>
      <c r="BW1116" t="s">
        <v>397</v>
      </c>
      <c r="CB1116" s="18"/>
      <c r="CD1116" s="18"/>
      <c r="CE1116" s="18"/>
      <c r="CH1116" s="18"/>
      <c r="CJ1116" s="18"/>
      <c r="CU1116" s="18"/>
      <c r="CV1116" t="s">
        <v>397</v>
      </c>
      <c r="CW1116" t="s">
        <v>397</v>
      </c>
      <c r="CX1116" t="s">
        <v>397</v>
      </c>
      <c r="CY1116" s="25" t="s">
        <v>397</v>
      </c>
    </row>
    <row r="1117" spans="1:103" x14ac:dyDescent="0.25">
      <c r="A1117">
        <v>1119</v>
      </c>
      <c r="B1117">
        <v>127</v>
      </c>
      <c r="C1117" s="25" t="s">
        <v>8</v>
      </c>
      <c r="D1117" s="12">
        <v>11.9</v>
      </c>
      <c r="E1117" s="14"/>
      <c r="F1117" s="7" t="str">
        <f t="shared" si="179"/>
        <v>X</v>
      </c>
      <c r="G1117" s="7">
        <f t="shared" si="180"/>
        <v>11.9</v>
      </c>
      <c r="H1117" s="16">
        <f t="shared" si="181"/>
        <v>11.9</v>
      </c>
      <c r="I1117" s="11" t="str">
        <f t="shared" si="182"/>
        <v>X</v>
      </c>
      <c r="J1117" s="39" t="str">
        <f t="shared" si="183"/>
        <v>X</v>
      </c>
      <c r="K1117" s="39" t="str">
        <f t="shared" si="176"/>
        <v>X</v>
      </c>
      <c r="L1117" s="39" t="str">
        <f t="shared" si="177"/>
        <v>X</v>
      </c>
      <c r="M1117" s="39" t="str">
        <f t="shared" si="184"/>
        <v>X</v>
      </c>
      <c r="N1117" s="42">
        <v>1</v>
      </c>
      <c r="O1117" s="8">
        <v>0</v>
      </c>
      <c r="P1117" s="9">
        <v>0</v>
      </c>
      <c r="Q1117" s="9">
        <v>0</v>
      </c>
      <c r="R1117" s="8">
        <v>0</v>
      </c>
      <c r="S1117" s="9">
        <v>0</v>
      </c>
      <c r="T1117" s="9">
        <v>0</v>
      </c>
      <c r="U1117" s="8">
        <v>0</v>
      </c>
      <c r="V1117" s="9">
        <v>0</v>
      </c>
      <c r="W1117" s="9">
        <v>0</v>
      </c>
      <c r="X1117" s="9">
        <v>0</v>
      </c>
      <c r="Y1117" s="8">
        <v>0</v>
      </c>
      <c r="Z1117" s="9">
        <v>0</v>
      </c>
      <c r="AA1117" s="8"/>
      <c r="AC1117" s="8"/>
      <c r="AJ1117" s="9">
        <f t="shared" si="185"/>
        <v>-1</v>
      </c>
      <c r="AK1117" s="7">
        <v>3.2</v>
      </c>
      <c r="AO1117" s="8"/>
      <c r="AQ1117" s="31"/>
      <c r="AT1117" s="31"/>
      <c r="AU1117" s="21">
        <v>1980</v>
      </c>
      <c r="AV1117" s="23">
        <f t="shared" si="178"/>
        <v>3.2966651902615309</v>
      </c>
      <c r="BB1117" s="18"/>
      <c r="BD1117" s="54"/>
      <c r="BF1117" s="18"/>
      <c r="BH1117" s="18"/>
      <c r="BJ1117" s="18"/>
      <c r="BK1117" s="18" t="s">
        <v>278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 s="18">
        <v>1</v>
      </c>
      <c r="BS1117">
        <v>0</v>
      </c>
      <c r="BT1117">
        <v>0</v>
      </c>
      <c r="BU1117" s="18">
        <v>1</v>
      </c>
      <c r="BV1117" t="s">
        <v>397</v>
      </c>
      <c r="BW1117" t="s">
        <v>397</v>
      </c>
      <c r="CB1117" s="18"/>
      <c r="CD1117" s="18"/>
      <c r="CE1117" s="18"/>
      <c r="CH1117" s="18"/>
      <c r="CJ1117" s="18"/>
      <c r="CU1117" s="18"/>
      <c r="CV1117" t="s">
        <v>397</v>
      </c>
      <c r="CW1117" t="s">
        <v>397</v>
      </c>
      <c r="CX1117" t="s">
        <v>397</v>
      </c>
      <c r="CY1117" s="25" t="s">
        <v>397</v>
      </c>
    </row>
    <row r="1118" spans="1:103" x14ac:dyDescent="0.25">
      <c r="A1118">
        <v>1120</v>
      </c>
      <c r="B1118">
        <v>127</v>
      </c>
      <c r="C1118" s="25" t="s">
        <v>8</v>
      </c>
      <c r="D1118" s="12">
        <v>14.2</v>
      </c>
      <c r="E1118" s="14"/>
      <c r="F1118" s="7" t="str">
        <f t="shared" si="179"/>
        <v>X</v>
      </c>
      <c r="G1118" s="7">
        <f t="shared" si="180"/>
        <v>14.2</v>
      </c>
      <c r="H1118" s="16">
        <f t="shared" si="181"/>
        <v>14.2</v>
      </c>
      <c r="I1118" s="11" t="str">
        <f t="shared" si="182"/>
        <v>X</v>
      </c>
      <c r="J1118" s="39" t="str">
        <f t="shared" si="183"/>
        <v>X</v>
      </c>
      <c r="K1118" s="39" t="str">
        <f t="shared" si="176"/>
        <v>X</v>
      </c>
      <c r="L1118" s="39" t="str">
        <f t="shared" si="177"/>
        <v>X</v>
      </c>
      <c r="M1118" s="39" t="str">
        <f t="shared" si="184"/>
        <v>X</v>
      </c>
      <c r="N1118" s="42">
        <v>0</v>
      </c>
      <c r="O1118" s="8">
        <v>0</v>
      </c>
      <c r="P1118" s="9">
        <v>0</v>
      </c>
      <c r="Q1118" s="9">
        <v>0</v>
      </c>
      <c r="R1118" s="8">
        <v>0</v>
      </c>
      <c r="S1118" s="9">
        <v>0</v>
      </c>
      <c r="T1118" s="9">
        <v>0</v>
      </c>
      <c r="U1118" s="8">
        <v>0</v>
      </c>
      <c r="V1118" s="9">
        <v>0</v>
      </c>
      <c r="W1118" s="9">
        <v>0</v>
      </c>
      <c r="X1118" s="9">
        <v>0</v>
      </c>
      <c r="Y1118" s="8">
        <v>1</v>
      </c>
      <c r="Z1118" s="9">
        <v>0</v>
      </c>
      <c r="AA1118" s="8"/>
      <c r="AC1118" s="8"/>
      <c r="AJ1118" s="9">
        <f t="shared" si="185"/>
        <v>-1</v>
      </c>
      <c r="AK1118" s="7">
        <v>3.2</v>
      </c>
      <c r="AO1118" s="8"/>
      <c r="AQ1118" s="31"/>
      <c r="AT1118" s="31"/>
      <c r="AU1118" s="21">
        <v>1980</v>
      </c>
      <c r="AV1118" s="23">
        <f t="shared" si="178"/>
        <v>3.2966651902615309</v>
      </c>
      <c r="BB1118" s="18"/>
      <c r="BD1118" s="54"/>
      <c r="BF1118" s="18"/>
      <c r="BH1118" s="18"/>
      <c r="BJ1118" s="18"/>
      <c r="BK1118" s="18" t="s">
        <v>278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 s="18">
        <v>1</v>
      </c>
      <c r="BS1118">
        <v>0</v>
      </c>
      <c r="BT1118">
        <v>0</v>
      </c>
      <c r="BU1118" s="18">
        <v>1</v>
      </c>
      <c r="BV1118" t="s">
        <v>397</v>
      </c>
      <c r="BW1118" t="s">
        <v>397</v>
      </c>
      <c r="CB1118" s="18"/>
      <c r="CD1118" s="18"/>
      <c r="CE1118" s="18"/>
      <c r="CH1118" s="18"/>
      <c r="CJ1118" s="18"/>
      <c r="CU1118" s="18"/>
      <c r="CV1118" t="s">
        <v>397</v>
      </c>
      <c r="CW1118" t="s">
        <v>397</v>
      </c>
      <c r="CX1118" t="s">
        <v>397</v>
      </c>
      <c r="CY1118" s="25" t="s">
        <v>397</v>
      </c>
    </row>
    <row r="1119" spans="1:103" x14ac:dyDescent="0.25">
      <c r="A1119">
        <v>1121</v>
      </c>
      <c r="B1119">
        <v>127</v>
      </c>
      <c r="C1119" s="25" t="s">
        <v>8</v>
      </c>
      <c r="D1119" s="12">
        <v>10.7</v>
      </c>
      <c r="E1119" s="14"/>
      <c r="F1119" s="7" t="str">
        <f t="shared" si="179"/>
        <v>X</v>
      </c>
      <c r="G1119" s="7">
        <f t="shared" si="180"/>
        <v>10.7</v>
      </c>
      <c r="H1119" s="16">
        <f t="shared" si="181"/>
        <v>10.7</v>
      </c>
      <c r="I1119" s="11" t="str">
        <f t="shared" si="182"/>
        <v>X</v>
      </c>
      <c r="J1119" s="39" t="str">
        <f t="shared" si="183"/>
        <v>X</v>
      </c>
      <c r="K1119" s="39" t="str">
        <f t="shared" si="176"/>
        <v>X</v>
      </c>
      <c r="L1119" s="39" t="str">
        <f t="shared" si="177"/>
        <v>X</v>
      </c>
      <c r="M1119" s="39" t="str">
        <f t="shared" si="184"/>
        <v>X</v>
      </c>
      <c r="N1119" s="42">
        <v>0</v>
      </c>
      <c r="O1119" s="8">
        <v>0</v>
      </c>
      <c r="P1119" s="9">
        <v>0</v>
      </c>
      <c r="Q1119" s="9">
        <v>0</v>
      </c>
      <c r="R1119" s="8">
        <v>0</v>
      </c>
      <c r="S1119" s="9">
        <v>0</v>
      </c>
      <c r="T1119" s="9">
        <v>0</v>
      </c>
      <c r="U1119" s="8">
        <v>0</v>
      </c>
      <c r="V1119" s="9">
        <v>0</v>
      </c>
      <c r="W1119" s="9">
        <v>0</v>
      </c>
      <c r="X1119" s="9">
        <v>0</v>
      </c>
      <c r="Y1119" s="8">
        <v>0</v>
      </c>
      <c r="Z1119" s="9">
        <v>1</v>
      </c>
      <c r="AA1119" s="8"/>
      <c r="AC1119" s="8"/>
      <c r="AJ1119" s="9">
        <f t="shared" si="185"/>
        <v>-1</v>
      </c>
      <c r="AK1119" s="7">
        <v>3.2</v>
      </c>
      <c r="AO1119" s="8"/>
      <c r="AQ1119" s="31"/>
      <c r="AT1119" s="31"/>
      <c r="AU1119" s="21">
        <v>1980</v>
      </c>
      <c r="AV1119" s="23">
        <f t="shared" si="178"/>
        <v>3.2966651902615309</v>
      </c>
      <c r="BB1119" s="18"/>
      <c r="BD1119" s="54"/>
      <c r="BF1119" s="18"/>
      <c r="BH1119" s="18"/>
      <c r="BJ1119" s="18"/>
      <c r="BK1119" s="18" t="s">
        <v>278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 s="18">
        <v>1</v>
      </c>
      <c r="BS1119">
        <v>0</v>
      </c>
      <c r="BT1119">
        <v>0</v>
      </c>
      <c r="BU1119" s="18">
        <v>1</v>
      </c>
      <c r="BV1119" t="s">
        <v>397</v>
      </c>
      <c r="BW1119" t="s">
        <v>397</v>
      </c>
      <c r="CB1119" s="18"/>
      <c r="CD1119" s="18"/>
      <c r="CE1119" s="18"/>
      <c r="CH1119" s="18"/>
      <c r="CJ1119" s="18"/>
      <c r="CU1119" s="18"/>
      <c r="CV1119" t="s">
        <v>397</v>
      </c>
      <c r="CW1119" t="s">
        <v>397</v>
      </c>
      <c r="CX1119" t="s">
        <v>397</v>
      </c>
      <c r="CY1119" s="25" t="s">
        <v>397</v>
      </c>
    </row>
    <row r="1120" spans="1:103" x14ac:dyDescent="0.25">
      <c r="A1120">
        <v>1122</v>
      </c>
      <c r="B1120">
        <v>127</v>
      </c>
      <c r="C1120" s="25" t="s">
        <v>8</v>
      </c>
      <c r="D1120" s="12">
        <v>10.4</v>
      </c>
      <c r="E1120" s="14"/>
      <c r="F1120" s="7" t="str">
        <f t="shared" si="179"/>
        <v>X</v>
      </c>
      <c r="G1120" s="7">
        <f t="shared" si="180"/>
        <v>10.4</v>
      </c>
      <c r="H1120" s="16">
        <f t="shared" si="181"/>
        <v>10.4</v>
      </c>
      <c r="I1120" s="11" t="str">
        <f t="shared" si="182"/>
        <v>X</v>
      </c>
      <c r="J1120" s="39" t="str">
        <f t="shared" si="183"/>
        <v>X</v>
      </c>
      <c r="K1120" s="39" t="str">
        <f t="shared" si="176"/>
        <v>X</v>
      </c>
      <c r="L1120" s="39" t="str">
        <f t="shared" si="177"/>
        <v>X</v>
      </c>
      <c r="M1120" s="39" t="str">
        <f t="shared" si="184"/>
        <v>X</v>
      </c>
      <c r="N1120" s="42">
        <v>1</v>
      </c>
      <c r="O1120" s="8">
        <v>0</v>
      </c>
      <c r="P1120" s="9">
        <v>0</v>
      </c>
      <c r="Q1120" s="9">
        <v>0</v>
      </c>
      <c r="R1120" s="8">
        <v>0</v>
      </c>
      <c r="S1120" s="9">
        <v>0</v>
      </c>
      <c r="T1120" s="9">
        <v>0</v>
      </c>
      <c r="U1120" s="8">
        <v>0</v>
      </c>
      <c r="V1120" s="9">
        <v>0</v>
      </c>
      <c r="W1120" s="9">
        <v>0</v>
      </c>
      <c r="X1120" s="9">
        <v>0</v>
      </c>
      <c r="Y1120" s="8">
        <v>0</v>
      </c>
      <c r="Z1120" s="9">
        <v>0</v>
      </c>
      <c r="AA1120" s="8"/>
      <c r="AC1120" s="8"/>
      <c r="AJ1120" s="9">
        <f t="shared" si="185"/>
        <v>-1</v>
      </c>
      <c r="AK1120" s="7">
        <v>4.0999999999999996</v>
      </c>
      <c r="AO1120" s="8"/>
      <c r="AQ1120" s="31"/>
      <c r="AT1120" s="31"/>
      <c r="AU1120" s="21">
        <v>1971</v>
      </c>
      <c r="AV1120" s="23">
        <f t="shared" si="178"/>
        <v>3.2946866242794433</v>
      </c>
      <c r="BB1120" s="18"/>
      <c r="BD1120" s="54"/>
      <c r="BF1120" s="18"/>
      <c r="BH1120" s="18"/>
      <c r="BJ1120" s="18"/>
      <c r="BK1120" s="18" t="s">
        <v>279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 s="18">
        <v>0</v>
      </c>
      <c r="BS1120">
        <v>0</v>
      </c>
      <c r="BT1120">
        <v>1</v>
      </c>
      <c r="BU1120" s="18">
        <v>0</v>
      </c>
      <c r="BV1120" t="s">
        <v>397</v>
      </c>
      <c r="BW1120" t="s">
        <v>397</v>
      </c>
      <c r="CB1120" s="18"/>
      <c r="CD1120" s="18"/>
      <c r="CE1120" s="18"/>
      <c r="CH1120" s="18"/>
      <c r="CJ1120" s="18"/>
      <c r="CU1120" s="18"/>
      <c r="CV1120" t="s">
        <v>397</v>
      </c>
      <c r="CW1120" t="s">
        <v>397</v>
      </c>
      <c r="CX1120" t="s">
        <v>397</v>
      </c>
      <c r="CY1120" s="25" t="s">
        <v>397</v>
      </c>
    </row>
    <row r="1121" spans="1:103" x14ac:dyDescent="0.25">
      <c r="A1121">
        <v>1123</v>
      </c>
      <c r="B1121">
        <v>127</v>
      </c>
      <c r="C1121" s="25" t="s">
        <v>8</v>
      </c>
      <c r="D1121" s="12">
        <v>9.1</v>
      </c>
      <c r="E1121" s="14"/>
      <c r="F1121" s="7" t="str">
        <f t="shared" si="179"/>
        <v>X</v>
      </c>
      <c r="G1121" s="7">
        <f t="shared" si="180"/>
        <v>9.1</v>
      </c>
      <c r="H1121" s="16">
        <f t="shared" si="181"/>
        <v>9.1</v>
      </c>
      <c r="I1121" s="11" t="str">
        <f t="shared" si="182"/>
        <v>X</v>
      </c>
      <c r="J1121" s="39" t="str">
        <f t="shared" si="183"/>
        <v>X</v>
      </c>
      <c r="K1121" s="39" t="str">
        <f t="shared" si="176"/>
        <v>X</v>
      </c>
      <c r="L1121" s="39" t="str">
        <f t="shared" si="177"/>
        <v>X</v>
      </c>
      <c r="M1121" s="39" t="str">
        <f t="shared" si="184"/>
        <v>X</v>
      </c>
      <c r="N1121" s="42">
        <v>0</v>
      </c>
      <c r="O1121" s="8">
        <v>0</v>
      </c>
      <c r="P1121" s="9">
        <v>0</v>
      </c>
      <c r="Q1121" s="9">
        <v>0</v>
      </c>
      <c r="R1121" s="8">
        <v>0</v>
      </c>
      <c r="S1121" s="9">
        <v>0</v>
      </c>
      <c r="T1121" s="9">
        <v>0</v>
      </c>
      <c r="U1121" s="8">
        <v>1</v>
      </c>
      <c r="V1121" s="9">
        <v>0</v>
      </c>
      <c r="W1121" s="9">
        <v>0</v>
      </c>
      <c r="X1121" s="9">
        <v>0</v>
      </c>
      <c r="Y1121" s="8">
        <v>0</v>
      </c>
      <c r="Z1121" s="9">
        <v>0</v>
      </c>
      <c r="AA1121" s="8"/>
      <c r="AC1121" s="8"/>
      <c r="AJ1121" s="9">
        <f t="shared" si="185"/>
        <v>-1</v>
      </c>
      <c r="AK1121" s="7">
        <v>2.6</v>
      </c>
      <c r="AO1121" s="8"/>
      <c r="AQ1121" s="31"/>
      <c r="AT1121" s="31"/>
      <c r="AU1121" s="21">
        <v>1972</v>
      </c>
      <c r="AV1121" s="23">
        <f t="shared" si="178"/>
        <v>3.2949069106051923</v>
      </c>
      <c r="BB1121" s="18"/>
      <c r="BD1121" s="54"/>
      <c r="BF1121" s="18"/>
      <c r="BH1121" s="18"/>
      <c r="BJ1121" s="18"/>
      <c r="BK1121" s="18" t="s">
        <v>279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 s="18">
        <v>0</v>
      </c>
      <c r="BS1121">
        <v>0</v>
      </c>
      <c r="BT1121">
        <v>1</v>
      </c>
      <c r="BU1121" s="18">
        <v>0</v>
      </c>
      <c r="BV1121" t="s">
        <v>397</v>
      </c>
      <c r="BW1121" t="s">
        <v>397</v>
      </c>
      <c r="CB1121" s="18"/>
      <c r="CD1121" s="18"/>
      <c r="CE1121" s="18"/>
      <c r="CH1121" s="18"/>
      <c r="CJ1121" s="18"/>
      <c r="CU1121" s="18"/>
      <c r="CV1121" t="s">
        <v>397</v>
      </c>
      <c r="CW1121" t="s">
        <v>397</v>
      </c>
      <c r="CX1121" t="s">
        <v>397</v>
      </c>
      <c r="CY1121" s="25" t="s">
        <v>397</v>
      </c>
    </row>
    <row r="1122" spans="1:103" x14ac:dyDescent="0.25">
      <c r="A1122">
        <v>1124</v>
      </c>
      <c r="B1122">
        <v>127</v>
      </c>
      <c r="C1122" s="25" t="s">
        <v>8</v>
      </c>
      <c r="D1122" s="12">
        <v>13</v>
      </c>
      <c r="E1122" s="14"/>
      <c r="F1122" s="7" t="str">
        <f t="shared" si="179"/>
        <v>X</v>
      </c>
      <c r="G1122" s="7">
        <f t="shared" si="180"/>
        <v>13</v>
      </c>
      <c r="H1122" s="16">
        <f t="shared" si="181"/>
        <v>13</v>
      </c>
      <c r="I1122" s="11" t="str">
        <f t="shared" si="182"/>
        <v>X</v>
      </c>
      <c r="J1122" s="39" t="str">
        <f t="shared" si="183"/>
        <v>X</v>
      </c>
      <c r="K1122" s="39" t="str">
        <f t="shared" si="176"/>
        <v>X</v>
      </c>
      <c r="L1122" s="39" t="str">
        <f t="shared" si="177"/>
        <v>X</v>
      </c>
      <c r="M1122" s="39" t="str">
        <f t="shared" si="184"/>
        <v>X</v>
      </c>
      <c r="N1122" s="42">
        <v>0</v>
      </c>
      <c r="O1122" s="8">
        <v>0</v>
      </c>
      <c r="P1122" s="9">
        <v>0</v>
      </c>
      <c r="Q1122" s="9">
        <v>0</v>
      </c>
      <c r="R1122" s="8">
        <v>0</v>
      </c>
      <c r="S1122" s="9">
        <v>0</v>
      </c>
      <c r="T1122" s="9">
        <v>0</v>
      </c>
      <c r="U1122" s="8">
        <v>0</v>
      </c>
      <c r="V1122" s="9">
        <v>1</v>
      </c>
      <c r="W1122" s="9">
        <v>0</v>
      </c>
      <c r="X1122" s="9">
        <v>0</v>
      </c>
      <c r="Y1122" s="8">
        <v>0</v>
      </c>
      <c r="Z1122" s="9">
        <v>0</v>
      </c>
      <c r="AA1122" s="8"/>
      <c r="AC1122" s="8"/>
      <c r="AJ1122" s="9">
        <f t="shared" si="185"/>
        <v>-1</v>
      </c>
      <c r="AK1122" s="7">
        <v>2.6</v>
      </c>
      <c r="AO1122" s="8"/>
      <c r="AQ1122" s="31"/>
      <c r="AT1122" s="31"/>
      <c r="AU1122" s="21">
        <v>1972</v>
      </c>
      <c r="AV1122" s="23">
        <f t="shared" si="178"/>
        <v>3.2949069106051923</v>
      </c>
      <c r="BB1122" s="18"/>
      <c r="BD1122" s="54"/>
      <c r="BF1122" s="18"/>
      <c r="BH1122" s="18"/>
      <c r="BJ1122" s="18"/>
      <c r="BK1122" s="18" t="s">
        <v>279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 s="18">
        <v>0</v>
      </c>
      <c r="BS1122">
        <v>0</v>
      </c>
      <c r="BT1122">
        <v>1</v>
      </c>
      <c r="BU1122" s="18">
        <v>0</v>
      </c>
      <c r="BV1122" t="s">
        <v>397</v>
      </c>
      <c r="BW1122" t="s">
        <v>397</v>
      </c>
      <c r="CB1122" s="18"/>
      <c r="CD1122" s="18"/>
      <c r="CE1122" s="18"/>
      <c r="CH1122" s="18"/>
      <c r="CJ1122" s="18"/>
      <c r="CU1122" s="18"/>
      <c r="CV1122" t="s">
        <v>397</v>
      </c>
      <c r="CW1122" t="s">
        <v>397</v>
      </c>
      <c r="CX1122" t="s">
        <v>397</v>
      </c>
      <c r="CY1122" s="25" t="s">
        <v>397</v>
      </c>
    </row>
    <row r="1123" spans="1:103" x14ac:dyDescent="0.25">
      <c r="A1123">
        <v>1125</v>
      </c>
      <c r="B1123">
        <v>127</v>
      </c>
      <c r="C1123" s="25" t="s">
        <v>8</v>
      </c>
      <c r="D1123" s="12">
        <v>8</v>
      </c>
      <c r="E1123" s="14"/>
      <c r="F1123" s="7" t="str">
        <f t="shared" si="179"/>
        <v>X</v>
      </c>
      <c r="G1123" s="7">
        <f t="shared" si="180"/>
        <v>8</v>
      </c>
      <c r="H1123" s="16">
        <f t="shared" si="181"/>
        <v>8</v>
      </c>
      <c r="I1123" s="11" t="str">
        <f t="shared" si="182"/>
        <v>X</v>
      </c>
      <c r="J1123" s="39" t="str">
        <f t="shared" si="183"/>
        <v>X</v>
      </c>
      <c r="K1123" s="39" t="str">
        <f t="shared" si="176"/>
        <v>X</v>
      </c>
      <c r="L1123" s="39" t="str">
        <f t="shared" si="177"/>
        <v>X</v>
      </c>
      <c r="M1123" s="39" t="str">
        <f t="shared" si="184"/>
        <v>X</v>
      </c>
      <c r="N1123" s="42">
        <v>1</v>
      </c>
      <c r="O1123" s="8">
        <v>0</v>
      </c>
      <c r="P1123" s="9">
        <v>0</v>
      </c>
      <c r="Q1123" s="9">
        <v>0</v>
      </c>
      <c r="R1123" s="8">
        <v>0</v>
      </c>
      <c r="S1123" s="9">
        <v>0</v>
      </c>
      <c r="T1123" s="9">
        <v>0</v>
      </c>
      <c r="U1123" s="8">
        <v>0</v>
      </c>
      <c r="V1123" s="9">
        <v>0</v>
      </c>
      <c r="W1123" s="9">
        <v>0</v>
      </c>
      <c r="X1123" s="9">
        <v>0</v>
      </c>
      <c r="Y1123" s="8">
        <v>0</v>
      </c>
      <c r="Z1123" s="9">
        <v>0</v>
      </c>
      <c r="AA1123" s="8"/>
      <c r="AC1123" s="8"/>
      <c r="AJ1123" s="9">
        <f t="shared" si="185"/>
        <v>-1</v>
      </c>
      <c r="AK1123" s="7">
        <v>4.8</v>
      </c>
      <c r="AO1123" s="8"/>
      <c r="AQ1123" s="31"/>
      <c r="AT1123" s="31"/>
      <c r="AU1123" s="21">
        <v>1980</v>
      </c>
      <c r="AV1123" s="23">
        <f t="shared" si="178"/>
        <v>3.2966651902615309</v>
      </c>
      <c r="BB1123" s="18"/>
      <c r="BD1123" s="54"/>
      <c r="BF1123" s="18"/>
      <c r="BH1123" s="18"/>
      <c r="BJ1123" s="18"/>
      <c r="BK1123" s="18" t="s">
        <v>284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 s="18">
        <v>0</v>
      </c>
      <c r="BS1123">
        <v>0</v>
      </c>
      <c r="BT1123">
        <v>1</v>
      </c>
      <c r="BU1123" s="18">
        <v>0</v>
      </c>
      <c r="BV1123" t="s">
        <v>397</v>
      </c>
      <c r="BW1123" t="s">
        <v>397</v>
      </c>
      <c r="CB1123" s="18"/>
      <c r="CD1123" s="18"/>
      <c r="CE1123" s="18"/>
      <c r="CH1123" s="18"/>
      <c r="CJ1123" s="18"/>
      <c r="CU1123" s="18"/>
      <c r="CV1123" t="s">
        <v>397</v>
      </c>
      <c r="CW1123" t="s">
        <v>397</v>
      </c>
      <c r="CX1123" t="s">
        <v>397</v>
      </c>
      <c r="CY1123" s="25" t="s">
        <v>397</v>
      </c>
    </row>
    <row r="1124" spans="1:103" x14ac:dyDescent="0.25">
      <c r="A1124">
        <v>1126</v>
      </c>
      <c r="B1124">
        <v>127</v>
      </c>
      <c r="C1124" s="25" t="s">
        <v>8</v>
      </c>
      <c r="D1124" s="12">
        <v>13</v>
      </c>
      <c r="E1124" s="14"/>
      <c r="F1124" s="7" t="str">
        <f t="shared" si="179"/>
        <v>X</v>
      </c>
      <c r="G1124" s="7">
        <f t="shared" si="180"/>
        <v>13</v>
      </c>
      <c r="H1124" s="16">
        <f t="shared" si="181"/>
        <v>13</v>
      </c>
      <c r="I1124" s="11" t="str">
        <f t="shared" si="182"/>
        <v>X</v>
      </c>
      <c r="J1124" s="39" t="str">
        <f t="shared" si="183"/>
        <v>X</v>
      </c>
      <c r="K1124" s="39" t="str">
        <f t="shared" ref="K1124:K1183" si="186">IFERROR(1/J1124, "X")</f>
        <v>X</v>
      </c>
      <c r="L1124" s="39" t="str">
        <f t="shared" ref="L1124:L1183" si="187">IFERROR(I1124-J1124, "X")</f>
        <v>X</v>
      </c>
      <c r="M1124" s="39" t="str">
        <f t="shared" si="184"/>
        <v>X</v>
      </c>
      <c r="N1124" s="42">
        <v>0</v>
      </c>
      <c r="O1124" s="8">
        <v>0</v>
      </c>
      <c r="P1124" s="9">
        <v>0</v>
      </c>
      <c r="Q1124" s="9">
        <v>0</v>
      </c>
      <c r="R1124" s="8">
        <v>0</v>
      </c>
      <c r="S1124" s="9">
        <v>1</v>
      </c>
      <c r="T1124" s="9">
        <v>0</v>
      </c>
      <c r="U1124" s="8">
        <v>0</v>
      </c>
      <c r="V1124" s="9">
        <v>0</v>
      </c>
      <c r="W1124" s="9">
        <v>0</v>
      </c>
      <c r="X1124" s="9">
        <v>0</v>
      </c>
      <c r="Y1124" s="8">
        <v>0</v>
      </c>
      <c r="Z1124" s="9">
        <v>0</v>
      </c>
      <c r="AA1124" s="8"/>
      <c r="AC1124" s="8"/>
      <c r="AJ1124" s="9">
        <f t="shared" si="185"/>
        <v>-1</v>
      </c>
      <c r="AK1124" s="7">
        <v>4.8</v>
      </c>
      <c r="AO1124" s="8"/>
      <c r="AQ1124" s="31"/>
      <c r="AT1124" s="31"/>
      <c r="AU1124" s="21">
        <v>1980</v>
      </c>
      <c r="AV1124" s="23">
        <f t="shared" ref="AV1124:AV1183" si="188">LOG(AU1124)</f>
        <v>3.2966651902615309</v>
      </c>
      <c r="BB1124" s="18"/>
      <c r="BD1124" s="54"/>
      <c r="BF1124" s="18"/>
      <c r="BH1124" s="18"/>
      <c r="BJ1124" s="18"/>
      <c r="BK1124" s="18" t="s">
        <v>284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 s="18">
        <v>0</v>
      </c>
      <c r="BS1124">
        <v>0</v>
      </c>
      <c r="BT1124">
        <v>1</v>
      </c>
      <c r="BU1124" s="18">
        <v>0</v>
      </c>
      <c r="BV1124" t="s">
        <v>397</v>
      </c>
      <c r="BW1124" t="s">
        <v>397</v>
      </c>
      <c r="CB1124" s="18"/>
      <c r="CD1124" s="18"/>
      <c r="CE1124" s="18"/>
      <c r="CH1124" s="18"/>
      <c r="CJ1124" s="18"/>
      <c r="CU1124" s="18"/>
      <c r="CV1124" t="s">
        <v>397</v>
      </c>
      <c r="CW1124" t="s">
        <v>397</v>
      </c>
      <c r="CX1124" t="s">
        <v>397</v>
      </c>
      <c r="CY1124" s="25" t="s">
        <v>397</v>
      </c>
    </row>
    <row r="1125" spans="1:103" x14ac:dyDescent="0.25">
      <c r="A1125">
        <v>1127</v>
      </c>
      <c r="B1125">
        <v>127</v>
      </c>
      <c r="C1125" s="25" t="s">
        <v>8</v>
      </c>
      <c r="D1125" s="12">
        <v>27</v>
      </c>
      <c r="E1125" s="14"/>
      <c r="F1125" s="7" t="str">
        <f t="shared" si="179"/>
        <v>X</v>
      </c>
      <c r="G1125" s="7">
        <f t="shared" si="180"/>
        <v>27</v>
      </c>
      <c r="H1125" s="16">
        <f t="shared" si="181"/>
        <v>27</v>
      </c>
      <c r="I1125" s="11" t="str">
        <f t="shared" si="182"/>
        <v>X</v>
      </c>
      <c r="J1125" s="39" t="str">
        <f t="shared" si="183"/>
        <v>X</v>
      </c>
      <c r="K1125" s="39" t="str">
        <f t="shared" si="186"/>
        <v>X</v>
      </c>
      <c r="L1125" s="39" t="str">
        <f t="shared" si="187"/>
        <v>X</v>
      </c>
      <c r="M1125" s="39" t="str">
        <f t="shared" si="184"/>
        <v>X</v>
      </c>
      <c r="N1125" s="42">
        <v>0</v>
      </c>
      <c r="O1125" s="8">
        <v>0</v>
      </c>
      <c r="P1125" s="9">
        <v>0</v>
      </c>
      <c r="Q1125" s="9">
        <v>0</v>
      </c>
      <c r="R1125" s="8">
        <v>0</v>
      </c>
      <c r="S1125" s="9">
        <v>0</v>
      </c>
      <c r="T1125" s="9">
        <v>1</v>
      </c>
      <c r="U1125" s="8">
        <v>0</v>
      </c>
      <c r="V1125" s="9">
        <v>0</v>
      </c>
      <c r="W1125" s="9">
        <v>0</v>
      </c>
      <c r="X1125" s="9">
        <v>0</v>
      </c>
      <c r="Y1125" s="8">
        <v>0</v>
      </c>
      <c r="Z1125" s="9">
        <v>0</v>
      </c>
      <c r="AA1125" s="8"/>
      <c r="AC1125" s="8"/>
      <c r="AJ1125" s="9">
        <f t="shared" si="185"/>
        <v>-1</v>
      </c>
      <c r="AK1125" s="7">
        <v>4.8</v>
      </c>
      <c r="AO1125" s="8"/>
      <c r="AQ1125" s="31"/>
      <c r="AT1125" s="31"/>
      <c r="AU1125" s="21">
        <v>1980</v>
      </c>
      <c r="AV1125" s="23">
        <f t="shared" si="188"/>
        <v>3.2966651902615309</v>
      </c>
      <c r="BB1125" s="18"/>
      <c r="BD1125" s="54"/>
      <c r="BF1125" s="18"/>
      <c r="BH1125" s="18"/>
      <c r="BJ1125" s="18"/>
      <c r="BK1125" s="18" t="s">
        <v>284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 s="18">
        <v>0</v>
      </c>
      <c r="BS1125">
        <v>0</v>
      </c>
      <c r="BT1125">
        <v>1</v>
      </c>
      <c r="BU1125" s="18">
        <v>0</v>
      </c>
      <c r="BV1125" t="s">
        <v>397</v>
      </c>
      <c r="BW1125" t="s">
        <v>397</v>
      </c>
      <c r="CB1125" s="18"/>
      <c r="CD1125" s="18"/>
      <c r="CE1125" s="18"/>
      <c r="CH1125" s="18"/>
      <c r="CJ1125" s="18"/>
      <c r="CU1125" s="18"/>
      <c r="CV1125" t="s">
        <v>397</v>
      </c>
      <c r="CW1125" t="s">
        <v>397</v>
      </c>
      <c r="CX1125" t="s">
        <v>397</v>
      </c>
      <c r="CY1125" s="25" t="s">
        <v>397</v>
      </c>
    </row>
    <row r="1126" spans="1:103" x14ac:dyDescent="0.25">
      <c r="A1126">
        <v>1128</v>
      </c>
      <c r="B1126">
        <v>127</v>
      </c>
      <c r="C1126" s="25" t="s">
        <v>8</v>
      </c>
      <c r="D1126" s="12">
        <v>6.1</v>
      </c>
      <c r="E1126" s="14"/>
      <c r="F1126" s="7" t="str">
        <f t="shared" si="179"/>
        <v>X</v>
      </c>
      <c r="G1126" s="7">
        <f t="shared" si="180"/>
        <v>6.1</v>
      </c>
      <c r="H1126" s="16">
        <f t="shared" si="181"/>
        <v>6.1</v>
      </c>
      <c r="I1126" s="11" t="str">
        <f t="shared" si="182"/>
        <v>X</v>
      </c>
      <c r="J1126" s="39" t="str">
        <f t="shared" si="183"/>
        <v>X</v>
      </c>
      <c r="K1126" s="39" t="str">
        <f t="shared" si="186"/>
        <v>X</v>
      </c>
      <c r="L1126" s="39" t="str">
        <f t="shared" si="187"/>
        <v>X</v>
      </c>
      <c r="M1126" s="39" t="str">
        <f t="shared" si="184"/>
        <v>X</v>
      </c>
      <c r="N1126" s="42">
        <v>1</v>
      </c>
      <c r="O1126" s="8">
        <v>0</v>
      </c>
      <c r="P1126" s="9">
        <v>0</v>
      </c>
      <c r="Q1126" s="9">
        <v>0</v>
      </c>
      <c r="R1126" s="8">
        <v>0</v>
      </c>
      <c r="S1126" s="9">
        <v>0</v>
      </c>
      <c r="T1126" s="9">
        <v>0</v>
      </c>
      <c r="U1126" s="8">
        <v>0</v>
      </c>
      <c r="V1126" s="9">
        <v>0</v>
      </c>
      <c r="W1126" s="9">
        <v>0</v>
      </c>
      <c r="X1126" s="9">
        <v>0</v>
      </c>
      <c r="Y1126" s="8">
        <v>0</v>
      </c>
      <c r="Z1126" s="9">
        <v>0</v>
      </c>
      <c r="AA1126" s="8"/>
      <c r="AC1126" s="8"/>
      <c r="AJ1126" s="9">
        <f t="shared" si="185"/>
        <v>-1</v>
      </c>
      <c r="AK1126" s="7">
        <v>12</v>
      </c>
      <c r="AO1126" s="8"/>
      <c r="AQ1126" s="31"/>
      <c r="AT1126" s="31"/>
      <c r="AU1126" s="21">
        <v>1980</v>
      </c>
      <c r="AV1126" s="23">
        <f t="shared" si="188"/>
        <v>3.2966651902615309</v>
      </c>
      <c r="BB1126" s="18"/>
      <c r="BD1126" s="54"/>
      <c r="BF1126" s="18"/>
      <c r="BH1126" s="18"/>
      <c r="BJ1126" s="18"/>
      <c r="BK1126" s="18" t="s">
        <v>294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s="18">
        <v>0</v>
      </c>
      <c r="BS1126">
        <v>1</v>
      </c>
      <c r="BT1126">
        <v>0</v>
      </c>
      <c r="BU1126" s="18">
        <v>0</v>
      </c>
      <c r="BV1126" t="s">
        <v>397</v>
      </c>
      <c r="BW1126" t="s">
        <v>397</v>
      </c>
      <c r="CB1126" s="18"/>
      <c r="CD1126" s="18"/>
      <c r="CE1126" s="18"/>
      <c r="CH1126" s="18"/>
      <c r="CJ1126" s="18"/>
      <c r="CU1126" s="18"/>
      <c r="CV1126" t="s">
        <v>397</v>
      </c>
      <c r="CW1126" t="s">
        <v>397</v>
      </c>
      <c r="CX1126" t="s">
        <v>397</v>
      </c>
      <c r="CY1126" s="25" t="s">
        <v>397</v>
      </c>
    </row>
    <row r="1127" spans="1:103" x14ac:dyDescent="0.25">
      <c r="A1127">
        <v>1129</v>
      </c>
      <c r="B1127">
        <v>127</v>
      </c>
      <c r="C1127" s="25" t="s">
        <v>8</v>
      </c>
      <c r="D1127" s="12">
        <v>9.8000000000000007</v>
      </c>
      <c r="E1127" s="14"/>
      <c r="F1127" s="7" t="str">
        <f t="shared" si="179"/>
        <v>X</v>
      </c>
      <c r="G1127" s="7">
        <f t="shared" si="180"/>
        <v>9.8000000000000007</v>
      </c>
      <c r="H1127" s="16">
        <f t="shared" si="181"/>
        <v>9.8000000000000007</v>
      </c>
      <c r="I1127" s="11" t="str">
        <f t="shared" si="182"/>
        <v>X</v>
      </c>
      <c r="J1127" s="39" t="str">
        <f t="shared" si="183"/>
        <v>X</v>
      </c>
      <c r="K1127" s="39" t="str">
        <f t="shared" si="186"/>
        <v>X</v>
      </c>
      <c r="L1127" s="39" t="str">
        <f t="shared" si="187"/>
        <v>X</v>
      </c>
      <c r="M1127" s="39" t="str">
        <f t="shared" si="184"/>
        <v>X</v>
      </c>
      <c r="N1127" s="42">
        <v>1</v>
      </c>
      <c r="O1127" s="8">
        <v>0</v>
      </c>
      <c r="P1127" s="9">
        <v>0</v>
      </c>
      <c r="Q1127" s="9">
        <v>0</v>
      </c>
      <c r="R1127" s="8">
        <v>0</v>
      </c>
      <c r="S1127" s="9">
        <v>0</v>
      </c>
      <c r="T1127" s="9">
        <v>0</v>
      </c>
      <c r="U1127" s="8">
        <v>0</v>
      </c>
      <c r="V1127" s="9">
        <v>0</v>
      </c>
      <c r="W1127" s="9">
        <v>0</v>
      </c>
      <c r="X1127" s="9">
        <v>0</v>
      </c>
      <c r="Y1127" s="8">
        <v>0</v>
      </c>
      <c r="Z1127" s="9">
        <v>0</v>
      </c>
      <c r="AA1127" s="8"/>
      <c r="AC1127" s="8"/>
      <c r="AJ1127" s="9">
        <f t="shared" si="185"/>
        <v>-1</v>
      </c>
      <c r="AK1127" s="7">
        <v>13.6</v>
      </c>
      <c r="AO1127" s="8"/>
      <c r="AQ1127" s="31"/>
      <c r="AT1127" s="31"/>
      <c r="AU1127" s="21">
        <v>1987</v>
      </c>
      <c r="AV1127" s="23">
        <f t="shared" si="188"/>
        <v>3.2981978671098151</v>
      </c>
      <c r="BB1127" s="18"/>
      <c r="BD1127" s="54"/>
      <c r="BF1127" s="18"/>
      <c r="BH1127" s="18"/>
      <c r="BJ1127" s="18"/>
      <c r="BK1127" s="18" t="s">
        <v>294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 s="18">
        <v>0</v>
      </c>
      <c r="BS1127">
        <v>1</v>
      </c>
      <c r="BT1127">
        <v>0</v>
      </c>
      <c r="BU1127" s="18">
        <v>0</v>
      </c>
      <c r="BV1127" t="s">
        <v>397</v>
      </c>
      <c r="BW1127" t="s">
        <v>397</v>
      </c>
      <c r="CB1127" s="18"/>
      <c r="CD1127" s="18"/>
      <c r="CE1127" s="18"/>
      <c r="CH1127" s="18"/>
      <c r="CJ1127" s="18"/>
      <c r="CU1127" s="18"/>
      <c r="CV1127" t="s">
        <v>397</v>
      </c>
      <c r="CW1127" t="s">
        <v>397</v>
      </c>
      <c r="CX1127" t="s">
        <v>397</v>
      </c>
      <c r="CY1127" s="25" t="s">
        <v>397</v>
      </c>
    </row>
    <row r="1128" spans="1:103" x14ac:dyDescent="0.25">
      <c r="A1128">
        <v>1130</v>
      </c>
      <c r="B1128">
        <v>127</v>
      </c>
      <c r="C1128" s="25" t="s">
        <v>8</v>
      </c>
      <c r="D1128" s="12">
        <v>9.5</v>
      </c>
      <c r="E1128" s="14"/>
      <c r="F1128" s="7" t="str">
        <f t="shared" si="179"/>
        <v>X</v>
      </c>
      <c r="G1128" s="7">
        <f t="shared" si="180"/>
        <v>9.5</v>
      </c>
      <c r="H1128" s="16">
        <f t="shared" si="181"/>
        <v>9.5</v>
      </c>
      <c r="I1128" s="11" t="str">
        <f t="shared" si="182"/>
        <v>X</v>
      </c>
      <c r="J1128" s="39" t="str">
        <f t="shared" si="183"/>
        <v>X</v>
      </c>
      <c r="K1128" s="39" t="str">
        <f t="shared" si="186"/>
        <v>X</v>
      </c>
      <c r="L1128" s="39" t="str">
        <f t="shared" si="187"/>
        <v>X</v>
      </c>
      <c r="M1128" s="39" t="str">
        <f t="shared" si="184"/>
        <v>X</v>
      </c>
      <c r="N1128" s="42">
        <v>1</v>
      </c>
      <c r="O1128" s="8">
        <v>0</v>
      </c>
      <c r="P1128" s="9">
        <v>0</v>
      </c>
      <c r="Q1128" s="9">
        <v>0</v>
      </c>
      <c r="R1128" s="8">
        <v>0</v>
      </c>
      <c r="S1128" s="9">
        <v>0</v>
      </c>
      <c r="T1128" s="9">
        <v>0</v>
      </c>
      <c r="U1128" s="8">
        <v>0</v>
      </c>
      <c r="V1128" s="9">
        <v>0</v>
      </c>
      <c r="W1128" s="9">
        <v>0</v>
      </c>
      <c r="X1128" s="9">
        <v>0</v>
      </c>
      <c r="Y1128" s="8">
        <v>0</v>
      </c>
      <c r="Z1128" s="9">
        <v>0</v>
      </c>
      <c r="AA1128" s="8"/>
      <c r="AC1128" s="8"/>
      <c r="AJ1128" s="9">
        <f t="shared" si="185"/>
        <v>-1</v>
      </c>
      <c r="AK1128" s="7">
        <v>12.2</v>
      </c>
      <c r="AO1128" s="8"/>
      <c r="AQ1128" s="31"/>
      <c r="AT1128" s="31"/>
      <c r="AU1128" s="21">
        <v>1990</v>
      </c>
      <c r="AV1128" s="23">
        <f t="shared" si="188"/>
        <v>3.2988530764097068</v>
      </c>
      <c r="BB1128" s="18"/>
      <c r="BD1128" s="54"/>
      <c r="BF1128" s="18"/>
      <c r="BH1128" s="18"/>
      <c r="BJ1128" s="18"/>
      <c r="BK1128" s="18" t="s">
        <v>294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s="18">
        <v>0</v>
      </c>
      <c r="BS1128">
        <v>1</v>
      </c>
      <c r="BT1128">
        <v>0</v>
      </c>
      <c r="BU1128" s="18">
        <v>0</v>
      </c>
      <c r="BV1128" t="s">
        <v>397</v>
      </c>
      <c r="BW1128" t="s">
        <v>397</v>
      </c>
      <c r="CB1128" s="18"/>
      <c r="CD1128" s="18"/>
      <c r="CE1128" s="18"/>
      <c r="CH1128" s="18"/>
      <c r="CJ1128" s="18"/>
      <c r="CU1128" s="18"/>
      <c r="CV1128" t="s">
        <v>397</v>
      </c>
      <c r="CW1128" t="s">
        <v>397</v>
      </c>
      <c r="CX1128" t="s">
        <v>397</v>
      </c>
      <c r="CY1128" s="25" t="s">
        <v>397</v>
      </c>
    </row>
    <row r="1129" spans="1:103" x14ac:dyDescent="0.25">
      <c r="A1129">
        <v>1131</v>
      </c>
      <c r="B1129">
        <v>127</v>
      </c>
      <c r="C1129" s="25" t="s">
        <v>8</v>
      </c>
      <c r="D1129" s="12">
        <v>9.6999999999999993</v>
      </c>
      <c r="E1129" s="14"/>
      <c r="F1129" s="7" t="str">
        <f t="shared" si="179"/>
        <v>X</v>
      </c>
      <c r="G1129" s="7">
        <f t="shared" si="180"/>
        <v>9.6999999999999993</v>
      </c>
      <c r="H1129" s="16">
        <f t="shared" si="181"/>
        <v>9.6999999999999993</v>
      </c>
      <c r="I1129" s="11" t="str">
        <f t="shared" si="182"/>
        <v>X</v>
      </c>
      <c r="J1129" s="39" t="str">
        <f t="shared" si="183"/>
        <v>X</v>
      </c>
      <c r="K1129" s="39" t="str">
        <f t="shared" si="186"/>
        <v>X</v>
      </c>
      <c r="L1129" s="39" t="str">
        <f t="shared" si="187"/>
        <v>X</v>
      </c>
      <c r="M1129" s="39" t="str">
        <f t="shared" si="184"/>
        <v>X</v>
      </c>
      <c r="N1129" s="42">
        <v>1</v>
      </c>
      <c r="O1129" s="8">
        <v>0</v>
      </c>
      <c r="P1129" s="9">
        <v>0</v>
      </c>
      <c r="Q1129" s="9">
        <v>0</v>
      </c>
      <c r="R1129" s="8">
        <v>0</v>
      </c>
      <c r="S1129" s="9">
        <v>0</v>
      </c>
      <c r="T1129" s="9">
        <v>0</v>
      </c>
      <c r="U1129" s="8">
        <v>0</v>
      </c>
      <c r="V1129" s="9">
        <v>0</v>
      </c>
      <c r="W1129" s="9">
        <v>0</v>
      </c>
      <c r="X1129" s="9">
        <v>0</v>
      </c>
      <c r="Y1129" s="8">
        <v>0</v>
      </c>
      <c r="Z1129" s="9">
        <v>0</v>
      </c>
      <c r="AA1129" s="8"/>
      <c r="AC1129" s="8"/>
      <c r="AJ1129" s="9">
        <f t="shared" si="185"/>
        <v>-1</v>
      </c>
      <c r="AK1129" s="7">
        <v>7.4</v>
      </c>
      <c r="AO1129" s="8"/>
      <c r="AQ1129" s="31"/>
      <c r="AT1129" s="31"/>
      <c r="AU1129" s="21">
        <v>1989</v>
      </c>
      <c r="AV1129" s="23">
        <f t="shared" si="188"/>
        <v>3.2986347831244354</v>
      </c>
      <c r="BB1129" s="18"/>
      <c r="BD1129" s="54"/>
      <c r="BF1129" s="18"/>
      <c r="BH1129" s="18"/>
      <c r="BJ1129" s="18"/>
      <c r="BK1129" s="18" t="s">
        <v>298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 s="18">
        <v>0</v>
      </c>
      <c r="BS1129">
        <v>1</v>
      </c>
      <c r="BT1129">
        <v>0</v>
      </c>
      <c r="BU1129" s="18">
        <v>0</v>
      </c>
      <c r="BV1129" t="s">
        <v>397</v>
      </c>
      <c r="BW1129" t="s">
        <v>397</v>
      </c>
      <c r="CB1129" s="18"/>
      <c r="CD1129" s="18"/>
      <c r="CE1129" s="18"/>
      <c r="CH1129" s="18"/>
      <c r="CJ1129" s="18"/>
      <c r="CU1129" s="18"/>
      <c r="CV1129" t="s">
        <v>397</v>
      </c>
      <c r="CW1129" t="s">
        <v>397</v>
      </c>
      <c r="CX1129" t="s">
        <v>397</v>
      </c>
      <c r="CY1129" s="25" t="s">
        <v>397</v>
      </c>
    </row>
    <row r="1130" spans="1:103" x14ac:dyDescent="0.25">
      <c r="A1130">
        <v>1132</v>
      </c>
      <c r="B1130">
        <v>127</v>
      </c>
      <c r="C1130" s="25" t="s">
        <v>8</v>
      </c>
      <c r="D1130" s="12">
        <v>27.8</v>
      </c>
      <c r="E1130" s="14"/>
      <c r="F1130" s="7" t="str">
        <f t="shared" si="179"/>
        <v>X</v>
      </c>
      <c r="G1130" s="7">
        <f t="shared" si="180"/>
        <v>27.8</v>
      </c>
      <c r="H1130" s="16">
        <f t="shared" si="181"/>
        <v>27.8</v>
      </c>
      <c r="I1130" s="11" t="str">
        <f t="shared" si="182"/>
        <v>X</v>
      </c>
      <c r="J1130" s="39" t="str">
        <f t="shared" si="183"/>
        <v>X</v>
      </c>
      <c r="K1130" s="39" t="str">
        <f t="shared" si="186"/>
        <v>X</v>
      </c>
      <c r="L1130" s="39" t="str">
        <f t="shared" si="187"/>
        <v>X</v>
      </c>
      <c r="M1130" s="39" t="str">
        <f t="shared" si="184"/>
        <v>X</v>
      </c>
      <c r="N1130" s="42">
        <v>0</v>
      </c>
      <c r="O1130" s="8">
        <v>0</v>
      </c>
      <c r="P1130" s="9">
        <v>0</v>
      </c>
      <c r="Q1130" s="9">
        <v>0</v>
      </c>
      <c r="R1130" s="8">
        <v>1</v>
      </c>
      <c r="S1130" s="9">
        <v>0</v>
      </c>
      <c r="T1130" s="9">
        <v>0</v>
      </c>
      <c r="U1130" s="8">
        <v>0</v>
      </c>
      <c r="V1130" s="9">
        <v>0</v>
      </c>
      <c r="W1130" s="9">
        <v>0</v>
      </c>
      <c r="X1130" s="9">
        <v>0</v>
      </c>
      <c r="Y1130" s="8">
        <v>0</v>
      </c>
      <c r="Z1130" s="9">
        <v>0</v>
      </c>
      <c r="AA1130" s="8"/>
      <c r="AC1130" s="8"/>
      <c r="AJ1130" s="9">
        <f t="shared" si="185"/>
        <v>-1</v>
      </c>
      <c r="AK1130" s="7">
        <v>7.4</v>
      </c>
      <c r="AO1130" s="8"/>
      <c r="AQ1130" s="31"/>
      <c r="AT1130" s="31"/>
      <c r="AU1130" s="21">
        <v>1989</v>
      </c>
      <c r="AV1130" s="23">
        <f t="shared" si="188"/>
        <v>3.2986347831244354</v>
      </c>
      <c r="BB1130" s="18"/>
      <c r="BD1130" s="54"/>
      <c r="BF1130" s="18"/>
      <c r="BH1130" s="18"/>
      <c r="BJ1130" s="18"/>
      <c r="BK1130" s="18" t="s">
        <v>298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 s="18">
        <v>0</v>
      </c>
      <c r="BS1130">
        <v>1</v>
      </c>
      <c r="BT1130">
        <v>0</v>
      </c>
      <c r="BU1130" s="18">
        <v>0</v>
      </c>
      <c r="BV1130" t="s">
        <v>397</v>
      </c>
      <c r="BW1130" t="s">
        <v>397</v>
      </c>
      <c r="CB1130" s="18"/>
      <c r="CD1130" s="18"/>
      <c r="CE1130" s="18"/>
      <c r="CH1130" s="18"/>
      <c r="CJ1130" s="18"/>
      <c r="CU1130" s="18"/>
      <c r="CV1130" t="s">
        <v>397</v>
      </c>
      <c r="CW1130" t="s">
        <v>397</v>
      </c>
      <c r="CX1130" t="s">
        <v>397</v>
      </c>
      <c r="CY1130" s="25" t="s">
        <v>397</v>
      </c>
    </row>
    <row r="1131" spans="1:103" x14ac:dyDescent="0.25">
      <c r="A1131">
        <v>1133</v>
      </c>
      <c r="B1131">
        <v>127</v>
      </c>
      <c r="C1131" s="25" t="s">
        <v>8</v>
      </c>
      <c r="D1131" s="12">
        <v>10.3</v>
      </c>
      <c r="E1131" s="14"/>
      <c r="F1131" s="7" t="str">
        <f t="shared" si="179"/>
        <v>X</v>
      </c>
      <c r="G1131" s="7">
        <f t="shared" si="180"/>
        <v>10.3</v>
      </c>
      <c r="H1131" s="16">
        <f t="shared" si="181"/>
        <v>10.3</v>
      </c>
      <c r="I1131" s="11" t="str">
        <f t="shared" si="182"/>
        <v>X</v>
      </c>
      <c r="J1131" s="39" t="str">
        <f t="shared" si="183"/>
        <v>X</v>
      </c>
      <c r="K1131" s="39" t="str">
        <f t="shared" si="186"/>
        <v>X</v>
      </c>
      <c r="L1131" s="39" t="str">
        <f t="shared" si="187"/>
        <v>X</v>
      </c>
      <c r="M1131" s="39" t="str">
        <f t="shared" si="184"/>
        <v>X</v>
      </c>
      <c r="N1131" s="42">
        <v>0</v>
      </c>
      <c r="O1131" s="8">
        <v>0</v>
      </c>
      <c r="P1131" s="9">
        <v>0</v>
      </c>
      <c r="Q1131" s="9">
        <v>0</v>
      </c>
      <c r="R1131" s="8">
        <v>0</v>
      </c>
      <c r="S1131" s="9">
        <v>1</v>
      </c>
      <c r="T1131" s="9">
        <v>0</v>
      </c>
      <c r="U1131" s="8">
        <v>0</v>
      </c>
      <c r="V1131" s="9">
        <v>0</v>
      </c>
      <c r="W1131" s="9">
        <v>0</v>
      </c>
      <c r="X1131" s="9">
        <v>0</v>
      </c>
      <c r="Y1131" s="8">
        <v>0</v>
      </c>
      <c r="Z1131" s="9">
        <v>0</v>
      </c>
      <c r="AA1131" s="8"/>
      <c r="AC1131" s="8"/>
      <c r="AJ1131" s="9">
        <f t="shared" si="185"/>
        <v>-1</v>
      </c>
      <c r="AK1131" s="7">
        <v>7.4</v>
      </c>
      <c r="AO1131" s="8"/>
      <c r="AQ1131" s="31"/>
      <c r="AT1131" s="31"/>
      <c r="AU1131" s="21">
        <v>1989</v>
      </c>
      <c r="AV1131" s="23">
        <f t="shared" si="188"/>
        <v>3.2986347831244354</v>
      </c>
      <c r="BB1131" s="18"/>
      <c r="BD1131" s="54"/>
      <c r="BF1131" s="18"/>
      <c r="BH1131" s="18"/>
      <c r="BJ1131" s="18"/>
      <c r="BK1131" s="18" t="s">
        <v>298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 s="18">
        <v>0</v>
      </c>
      <c r="BS1131">
        <v>1</v>
      </c>
      <c r="BT1131">
        <v>0</v>
      </c>
      <c r="BU1131" s="18">
        <v>0</v>
      </c>
      <c r="BV1131" t="s">
        <v>397</v>
      </c>
      <c r="BW1131" t="s">
        <v>397</v>
      </c>
      <c r="CB1131" s="18"/>
      <c r="CD1131" s="18"/>
      <c r="CE1131" s="18"/>
      <c r="CH1131" s="18"/>
      <c r="CJ1131" s="18"/>
      <c r="CU1131" s="18"/>
      <c r="CV1131" t="s">
        <v>397</v>
      </c>
      <c r="CW1131" t="s">
        <v>397</v>
      </c>
      <c r="CX1131" t="s">
        <v>397</v>
      </c>
      <c r="CY1131" s="25" t="s">
        <v>397</v>
      </c>
    </row>
    <row r="1132" spans="1:103" x14ac:dyDescent="0.25">
      <c r="A1132">
        <v>1134</v>
      </c>
      <c r="B1132">
        <v>127</v>
      </c>
      <c r="C1132" s="25" t="s">
        <v>8</v>
      </c>
      <c r="D1132" s="12">
        <v>12.8</v>
      </c>
      <c r="E1132" s="14"/>
      <c r="F1132" s="7" t="str">
        <f t="shared" si="179"/>
        <v>X</v>
      </c>
      <c r="G1132" s="7">
        <f t="shared" si="180"/>
        <v>12.8</v>
      </c>
      <c r="H1132" s="16">
        <f t="shared" si="181"/>
        <v>12.8</v>
      </c>
      <c r="I1132" s="11" t="str">
        <f t="shared" si="182"/>
        <v>X</v>
      </c>
      <c r="J1132" s="39" t="str">
        <f t="shared" si="183"/>
        <v>X</v>
      </c>
      <c r="K1132" s="39" t="str">
        <f t="shared" si="186"/>
        <v>X</v>
      </c>
      <c r="L1132" s="39" t="str">
        <f t="shared" si="187"/>
        <v>X</v>
      </c>
      <c r="M1132" s="39" t="str">
        <f t="shared" si="184"/>
        <v>X</v>
      </c>
      <c r="N1132" s="42">
        <v>0</v>
      </c>
      <c r="O1132" s="8">
        <v>0</v>
      </c>
      <c r="P1132" s="9">
        <v>0</v>
      </c>
      <c r="Q1132" s="9">
        <v>0</v>
      </c>
      <c r="R1132" s="8">
        <v>0</v>
      </c>
      <c r="S1132" s="9">
        <v>0</v>
      </c>
      <c r="T1132" s="9">
        <v>1</v>
      </c>
      <c r="U1132" s="8">
        <v>0</v>
      </c>
      <c r="V1132" s="9">
        <v>0</v>
      </c>
      <c r="W1132" s="9">
        <v>0</v>
      </c>
      <c r="X1132" s="9">
        <v>0</v>
      </c>
      <c r="Y1132" s="8">
        <v>0</v>
      </c>
      <c r="Z1132" s="9">
        <v>0</v>
      </c>
      <c r="AA1132" s="8"/>
      <c r="AC1132" s="8"/>
      <c r="AJ1132" s="9">
        <f t="shared" si="185"/>
        <v>-1</v>
      </c>
      <c r="AK1132" s="7">
        <v>7.4</v>
      </c>
      <c r="AO1132" s="8"/>
      <c r="AQ1132" s="31"/>
      <c r="AT1132" s="31"/>
      <c r="AU1132" s="21">
        <v>1989</v>
      </c>
      <c r="AV1132" s="23">
        <f t="shared" si="188"/>
        <v>3.2986347831244354</v>
      </c>
      <c r="BB1132" s="18"/>
      <c r="BD1132" s="54"/>
      <c r="BF1132" s="18"/>
      <c r="BH1132" s="18"/>
      <c r="BJ1132" s="18"/>
      <c r="BK1132" s="18" t="s">
        <v>298</v>
      </c>
      <c r="BL1132">
        <v>0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 s="18">
        <v>0</v>
      </c>
      <c r="BS1132">
        <v>1</v>
      </c>
      <c r="BT1132">
        <v>0</v>
      </c>
      <c r="BU1132" s="18">
        <v>0</v>
      </c>
      <c r="BV1132" t="s">
        <v>397</v>
      </c>
      <c r="BW1132" t="s">
        <v>397</v>
      </c>
      <c r="CB1132" s="18"/>
      <c r="CD1132" s="18"/>
      <c r="CE1132" s="18"/>
      <c r="CH1132" s="18"/>
      <c r="CJ1132" s="18"/>
      <c r="CU1132" s="18"/>
      <c r="CV1132" t="s">
        <v>397</v>
      </c>
      <c r="CW1132" t="s">
        <v>397</v>
      </c>
      <c r="CX1132" t="s">
        <v>397</v>
      </c>
      <c r="CY1132" s="25" t="s">
        <v>397</v>
      </c>
    </row>
    <row r="1133" spans="1:103" x14ac:dyDescent="0.25">
      <c r="A1133">
        <v>1135</v>
      </c>
      <c r="B1133">
        <v>127</v>
      </c>
      <c r="C1133" s="25" t="s">
        <v>8</v>
      </c>
      <c r="D1133" s="12">
        <v>9</v>
      </c>
      <c r="E1133" s="14"/>
      <c r="F1133" s="7" t="str">
        <f t="shared" si="179"/>
        <v>X</v>
      </c>
      <c r="G1133" s="7">
        <f t="shared" si="180"/>
        <v>9</v>
      </c>
      <c r="H1133" s="16">
        <f t="shared" si="181"/>
        <v>9</v>
      </c>
      <c r="I1133" s="11" t="str">
        <f t="shared" si="182"/>
        <v>X</v>
      </c>
      <c r="J1133" s="39" t="str">
        <f t="shared" si="183"/>
        <v>X</v>
      </c>
      <c r="K1133" s="39" t="str">
        <f t="shared" si="186"/>
        <v>X</v>
      </c>
      <c r="L1133" s="39" t="str">
        <f t="shared" si="187"/>
        <v>X</v>
      </c>
      <c r="M1133" s="39" t="str">
        <f t="shared" si="184"/>
        <v>X</v>
      </c>
      <c r="N1133" s="42">
        <v>0</v>
      </c>
      <c r="O1133" s="8">
        <v>0</v>
      </c>
      <c r="P1133" s="9">
        <v>0</v>
      </c>
      <c r="Q1133" s="9">
        <v>0</v>
      </c>
      <c r="R1133" s="8">
        <v>0</v>
      </c>
      <c r="S1133" s="9">
        <v>0</v>
      </c>
      <c r="T1133" s="9">
        <v>0</v>
      </c>
      <c r="U1133" s="8">
        <v>1</v>
      </c>
      <c r="V1133" s="9">
        <v>0</v>
      </c>
      <c r="W1133" s="9">
        <v>0</v>
      </c>
      <c r="X1133" s="9">
        <v>0</v>
      </c>
      <c r="Y1133" s="8">
        <v>0</v>
      </c>
      <c r="Z1133" s="9">
        <v>0</v>
      </c>
      <c r="AA1133" s="8"/>
      <c r="AC1133" s="8"/>
      <c r="AJ1133" s="9">
        <f t="shared" si="185"/>
        <v>-1</v>
      </c>
      <c r="AK1133" s="7">
        <v>7.4</v>
      </c>
      <c r="AO1133" s="8"/>
      <c r="AQ1133" s="31"/>
      <c r="AT1133" s="31"/>
      <c r="AU1133" s="21">
        <v>1989</v>
      </c>
      <c r="AV1133" s="23">
        <f t="shared" si="188"/>
        <v>3.2986347831244354</v>
      </c>
      <c r="BB1133" s="18"/>
      <c r="BD1133" s="54"/>
      <c r="BF1133" s="18"/>
      <c r="BH1133" s="18"/>
      <c r="BJ1133" s="18"/>
      <c r="BK1133" s="18" t="s">
        <v>298</v>
      </c>
      <c r="BL1133">
        <v>0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 s="18">
        <v>0</v>
      </c>
      <c r="BS1133">
        <v>1</v>
      </c>
      <c r="BT1133">
        <v>0</v>
      </c>
      <c r="BU1133" s="18">
        <v>0</v>
      </c>
      <c r="BV1133" t="s">
        <v>397</v>
      </c>
      <c r="BW1133" t="s">
        <v>397</v>
      </c>
      <c r="CB1133" s="18"/>
      <c r="CD1133" s="18"/>
      <c r="CE1133" s="18"/>
      <c r="CH1133" s="18"/>
      <c r="CJ1133" s="18"/>
      <c r="CU1133" s="18"/>
      <c r="CV1133" t="s">
        <v>397</v>
      </c>
      <c r="CW1133" t="s">
        <v>397</v>
      </c>
      <c r="CX1133" t="s">
        <v>397</v>
      </c>
      <c r="CY1133" s="25" t="s">
        <v>397</v>
      </c>
    </row>
    <row r="1134" spans="1:103" x14ac:dyDescent="0.25">
      <c r="A1134">
        <v>1136</v>
      </c>
      <c r="B1134">
        <v>127</v>
      </c>
      <c r="C1134" s="25" t="s">
        <v>8</v>
      </c>
      <c r="D1134" s="12">
        <v>10.6</v>
      </c>
      <c r="E1134" s="14"/>
      <c r="F1134" s="7" t="str">
        <f t="shared" si="179"/>
        <v>X</v>
      </c>
      <c r="G1134" s="7">
        <f t="shared" si="180"/>
        <v>10.6</v>
      </c>
      <c r="H1134" s="16">
        <f t="shared" si="181"/>
        <v>10.6</v>
      </c>
      <c r="I1134" s="11" t="str">
        <f t="shared" si="182"/>
        <v>X</v>
      </c>
      <c r="J1134" s="39" t="str">
        <f t="shared" si="183"/>
        <v>X</v>
      </c>
      <c r="K1134" s="39" t="str">
        <f t="shared" si="186"/>
        <v>X</v>
      </c>
      <c r="L1134" s="39" t="str">
        <f t="shared" si="187"/>
        <v>X</v>
      </c>
      <c r="M1134" s="39" t="str">
        <f t="shared" si="184"/>
        <v>X</v>
      </c>
      <c r="N1134" s="42">
        <v>0</v>
      </c>
      <c r="O1134" s="8">
        <v>0</v>
      </c>
      <c r="P1134" s="9">
        <v>0</v>
      </c>
      <c r="Q1134" s="9">
        <v>0</v>
      </c>
      <c r="R1134" s="8">
        <v>0</v>
      </c>
      <c r="S1134" s="9">
        <v>0</v>
      </c>
      <c r="T1134" s="9">
        <v>0</v>
      </c>
      <c r="U1134" s="8">
        <v>0</v>
      </c>
      <c r="V1134" s="9">
        <v>1</v>
      </c>
      <c r="W1134" s="9">
        <v>0</v>
      </c>
      <c r="X1134" s="9">
        <v>0</v>
      </c>
      <c r="Y1134" s="8">
        <v>0</v>
      </c>
      <c r="Z1134" s="9">
        <v>0</v>
      </c>
      <c r="AA1134" s="8"/>
      <c r="AC1134" s="8"/>
      <c r="AJ1134" s="9">
        <f t="shared" si="185"/>
        <v>-1</v>
      </c>
      <c r="AK1134" s="7">
        <v>7.4</v>
      </c>
      <c r="AO1134" s="8"/>
      <c r="AQ1134" s="31"/>
      <c r="AT1134" s="31"/>
      <c r="AU1134" s="21">
        <v>1989</v>
      </c>
      <c r="AV1134" s="23">
        <f t="shared" si="188"/>
        <v>3.2986347831244354</v>
      </c>
      <c r="BB1134" s="18"/>
      <c r="BD1134" s="54"/>
      <c r="BF1134" s="18"/>
      <c r="BH1134" s="18"/>
      <c r="BJ1134" s="18"/>
      <c r="BK1134" s="18" t="s">
        <v>298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 s="18">
        <v>0</v>
      </c>
      <c r="BS1134">
        <v>1</v>
      </c>
      <c r="BT1134">
        <v>0</v>
      </c>
      <c r="BU1134" s="18">
        <v>0</v>
      </c>
      <c r="BV1134" t="s">
        <v>397</v>
      </c>
      <c r="BW1134" t="s">
        <v>397</v>
      </c>
      <c r="CB1134" s="18"/>
      <c r="CD1134" s="18"/>
      <c r="CE1134" s="18"/>
      <c r="CH1134" s="18"/>
      <c r="CJ1134" s="18"/>
      <c r="CU1134" s="18"/>
      <c r="CV1134" t="s">
        <v>397</v>
      </c>
      <c r="CW1134" t="s">
        <v>397</v>
      </c>
      <c r="CX1134" t="s">
        <v>397</v>
      </c>
      <c r="CY1134" s="25" t="s">
        <v>397</v>
      </c>
    </row>
    <row r="1135" spans="1:103" x14ac:dyDescent="0.25">
      <c r="A1135">
        <v>1137</v>
      </c>
      <c r="B1135">
        <v>127</v>
      </c>
      <c r="C1135" s="25" t="s">
        <v>8</v>
      </c>
      <c r="D1135" s="12">
        <v>10.5</v>
      </c>
      <c r="E1135" s="14"/>
      <c r="F1135" s="7" t="str">
        <f t="shared" si="179"/>
        <v>X</v>
      </c>
      <c r="G1135" s="7">
        <f t="shared" si="180"/>
        <v>10.5</v>
      </c>
      <c r="H1135" s="16">
        <f t="shared" si="181"/>
        <v>10.5</v>
      </c>
      <c r="I1135" s="11" t="str">
        <f t="shared" si="182"/>
        <v>X</v>
      </c>
      <c r="J1135" s="39" t="str">
        <f t="shared" si="183"/>
        <v>X</v>
      </c>
      <c r="K1135" s="39" t="str">
        <f t="shared" si="186"/>
        <v>X</v>
      </c>
      <c r="L1135" s="39" t="str">
        <f t="shared" si="187"/>
        <v>X</v>
      </c>
      <c r="M1135" s="39" t="str">
        <f t="shared" si="184"/>
        <v>X</v>
      </c>
      <c r="N1135" s="42">
        <v>0</v>
      </c>
      <c r="O1135" s="8">
        <v>0</v>
      </c>
      <c r="P1135" s="9">
        <v>0</v>
      </c>
      <c r="Q1135" s="9">
        <v>0</v>
      </c>
      <c r="R1135" s="8">
        <v>0</v>
      </c>
      <c r="S1135" s="9">
        <v>0</v>
      </c>
      <c r="T1135" s="9">
        <v>0</v>
      </c>
      <c r="U1135" s="8">
        <v>0</v>
      </c>
      <c r="V1135" s="9">
        <v>0</v>
      </c>
      <c r="W1135" s="9">
        <v>0</v>
      </c>
      <c r="X1135" s="9">
        <v>0</v>
      </c>
      <c r="Y1135" s="8">
        <v>1</v>
      </c>
      <c r="Z1135" s="9">
        <v>0</v>
      </c>
      <c r="AA1135" s="8"/>
      <c r="AC1135" s="8"/>
      <c r="AJ1135" s="9">
        <f t="shared" si="185"/>
        <v>-1</v>
      </c>
      <c r="AK1135" s="7">
        <v>7.4</v>
      </c>
      <c r="AO1135" s="8"/>
      <c r="AQ1135" s="31"/>
      <c r="AT1135" s="31"/>
      <c r="AU1135" s="21">
        <v>1989</v>
      </c>
      <c r="AV1135" s="23">
        <f t="shared" si="188"/>
        <v>3.2986347831244354</v>
      </c>
      <c r="BB1135" s="18"/>
      <c r="BD1135" s="54"/>
      <c r="BF1135" s="18"/>
      <c r="BH1135" s="18"/>
      <c r="BJ1135" s="18"/>
      <c r="BK1135" s="18" t="s">
        <v>298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 s="18">
        <v>0</v>
      </c>
      <c r="BS1135">
        <v>1</v>
      </c>
      <c r="BT1135">
        <v>0</v>
      </c>
      <c r="BU1135" s="18">
        <v>0</v>
      </c>
      <c r="BV1135" t="s">
        <v>397</v>
      </c>
      <c r="BW1135" t="s">
        <v>397</v>
      </c>
      <c r="CB1135" s="18"/>
      <c r="CD1135" s="18"/>
      <c r="CE1135" s="18"/>
      <c r="CH1135" s="18"/>
      <c r="CJ1135" s="18"/>
      <c r="CU1135" s="18"/>
      <c r="CV1135" t="s">
        <v>397</v>
      </c>
      <c r="CW1135" t="s">
        <v>397</v>
      </c>
      <c r="CX1135" t="s">
        <v>397</v>
      </c>
      <c r="CY1135" s="25" t="s">
        <v>397</v>
      </c>
    </row>
    <row r="1136" spans="1:103" x14ac:dyDescent="0.25">
      <c r="A1136">
        <v>1138</v>
      </c>
      <c r="B1136">
        <v>127</v>
      </c>
      <c r="C1136" s="25" t="s">
        <v>8</v>
      </c>
      <c r="D1136" s="12">
        <v>5.7</v>
      </c>
      <c r="E1136" s="14"/>
      <c r="F1136" s="7" t="str">
        <f t="shared" si="179"/>
        <v>X</v>
      </c>
      <c r="G1136" s="7">
        <f t="shared" si="180"/>
        <v>5.7</v>
      </c>
      <c r="H1136" s="16">
        <f t="shared" si="181"/>
        <v>5.7</v>
      </c>
      <c r="I1136" s="11" t="str">
        <f t="shared" si="182"/>
        <v>X</v>
      </c>
      <c r="J1136" s="39" t="str">
        <f t="shared" si="183"/>
        <v>X</v>
      </c>
      <c r="K1136" s="39" t="str">
        <f t="shared" si="186"/>
        <v>X</v>
      </c>
      <c r="L1136" s="39" t="str">
        <f t="shared" si="187"/>
        <v>X</v>
      </c>
      <c r="M1136" s="39" t="str">
        <f t="shared" si="184"/>
        <v>X</v>
      </c>
      <c r="N1136" s="42">
        <v>0</v>
      </c>
      <c r="O1136" s="8">
        <v>0</v>
      </c>
      <c r="P1136" s="9">
        <v>0</v>
      </c>
      <c r="Q1136" s="9">
        <v>0</v>
      </c>
      <c r="R1136" s="8">
        <v>0</v>
      </c>
      <c r="S1136" s="9">
        <v>0</v>
      </c>
      <c r="T1136" s="9">
        <v>0</v>
      </c>
      <c r="U1136" s="8">
        <v>0</v>
      </c>
      <c r="V1136" s="9">
        <v>0</v>
      </c>
      <c r="W1136" s="9">
        <v>0</v>
      </c>
      <c r="X1136" s="9">
        <v>0</v>
      </c>
      <c r="Y1136" s="8">
        <v>0</v>
      </c>
      <c r="Z1136" s="9">
        <v>1</v>
      </c>
      <c r="AA1136" s="8"/>
      <c r="AC1136" s="8"/>
      <c r="AJ1136" s="9">
        <f t="shared" si="185"/>
        <v>-1</v>
      </c>
      <c r="AK1136" s="7">
        <v>7.4</v>
      </c>
      <c r="AO1136" s="8"/>
      <c r="AQ1136" s="31"/>
      <c r="AT1136" s="31"/>
      <c r="AU1136" s="21">
        <v>1989</v>
      </c>
      <c r="AV1136" s="23">
        <f t="shared" si="188"/>
        <v>3.2986347831244354</v>
      </c>
      <c r="BB1136" s="18"/>
      <c r="BD1136" s="54"/>
      <c r="BF1136" s="18"/>
      <c r="BH1136" s="18"/>
      <c r="BJ1136" s="18"/>
      <c r="BK1136" s="18" t="s">
        <v>298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 s="18">
        <v>0</v>
      </c>
      <c r="BS1136">
        <v>1</v>
      </c>
      <c r="BT1136">
        <v>0</v>
      </c>
      <c r="BU1136" s="18">
        <v>0</v>
      </c>
      <c r="BV1136" t="s">
        <v>397</v>
      </c>
      <c r="BW1136" t="s">
        <v>397</v>
      </c>
      <c r="CB1136" s="18"/>
      <c r="CD1136" s="18"/>
      <c r="CE1136" s="18"/>
      <c r="CH1136" s="18"/>
      <c r="CJ1136" s="18"/>
      <c r="CU1136" s="18"/>
      <c r="CV1136" t="s">
        <v>397</v>
      </c>
      <c r="CW1136" t="s">
        <v>397</v>
      </c>
      <c r="CX1136" t="s">
        <v>397</v>
      </c>
      <c r="CY1136" s="25" t="s">
        <v>397</v>
      </c>
    </row>
    <row r="1137" spans="1:103" x14ac:dyDescent="0.25">
      <c r="A1137">
        <v>1139</v>
      </c>
      <c r="B1137">
        <v>127</v>
      </c>
      <c r="C1137" s="25" t="s">
        <v>8</v>
      </c>
      <c r="D1137" s="12">
        <v>9.9</v>
      </c>
      <c r="E1137" s="14"/>
      <c r="F1137" s="7" t="str">
        <f t="shared" si="179"/>
        <v>X</v>
      </c>
      <c r="G1137" s="7">
        <f t="shared" si="180"/>
        <v>9.9</v>
      </c>
      <c r="H1137" s="16">
        <f t="shared" si="181"/>
        <v>9.9</v>
      </c>
      <c r="I1137" s="11" t="str">
        <f t="shared" si="182"/>
        <v>X</v>
      </c>
      <c r="J1137" s="39" t="str">
        <f t="shared" si="183"/>
        <v>X</v>
      </c>
      <c r="K1137" s="39" t="str">
        <f t="shared" si="186"/>
        <v>X</v>
      </c>
      <c r="L1137" s="39" t="str">
        <f t="shared" si="187"/>
        <v>X</v>
      </c>
      <c r="M1137" s="39" t="str">
        <f t="shared" si="184"/>
        <v>X</v>
      </c>
      <c r="N1137" s="42">
        <v>0</v>
      </c>
      <c r="O1137" s="8">
        <v>0</v>
      </c>
      <c r="P1137" s="9">
        <v>0</v>
      </c>
      <c r="Q1137" s="9">
        <v>0</v>
      </c>
      <c r="R1137" s="8">
        <v>0</v>
      </c>
      <c r="S1137" s="9">
        <v>0</v>
      </c>
      <c r="T1137" s="9">
        <v>0</v>
      </c>
      <c r="U1137" s="8">
        <v>1</v>
      </c>
      <c r="V1137" s="9">
        <v>0</v>
      </c>
      <c r="W1137" s="9">
        <v>0</v>
      </c>
      <c r="X1137" s="9">
        <v>0</v>
      </c>
      <c r="Y1137" s="8">
        <v>0</v>
      </c>
      <c r="Z1137" s="9">
        <v>0</v>
      </c>
      <c r="AA1137" s="8"/>
      <c r="AC1137" s="8"/>
      <c r="AJ1137" s="9">
        <f t="shared" si="185"/>
        <v>-1</v>
      </c>
      <c r="AK1137" s="7">
        <v>4.5</v>
      </c>
      <c r="AO1137" s="8"/>
      <c r="AQ1137" s="31"/>
      <c r="AT1137" s="31"/>
      <c r="AU1137" s="21">
        <v>1976</v>
      </c>
      <c r="AV1137" s="23">
        <f t="shared" si="188"/>
        <v>3.2957869402516091</v>
      </c>
      <c r="BB1137" s="18"/>
      <c r="BD1137" s="54"/>
      <c r="BF1137" s="18"/>
      <c r="BH1137" s="18"/>
      <c r="BJ1137" s="18"/>
      <c r="BK1137" s="18" t="s">
        <v>299</v>
      </c>
      <c r="BL1137">
        <v>0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 s="18">
        <v>0</v>
      </c>
      <c r="BS1137">
        <v>1</v>
      </c>
      <c r="BT1137">
        <v>0</v>
      </c>
      <c r="BU1137" s="18">
        <v>0</v>
      </c>
      <c r="BV1137" t="s">
        <v>397</v>
      </c>
      <c r="BW1137" t="s">
        <v>397</v>
      </c>
      <c r="CB1137" s="18"/>
      <c r="CD1137" s="18"/>
      <c r="CE1137" s="18"/>
      <c r="CH1137" s="18"/>
      <c r="CJ1137" s="18"/>
      <c r="CU1137" s="18"/>
      <c r="CV1137" t="s">
        <v>397</v>
      </c>
      <c r="CW1137" t="s">
        <v>397</v>
      </c>
      <c r="CX1137" t="s">
        <v>397</v>
      </c>
      <c r="CY1137" s="25" t="s">
        <v>397</v>
      </c>
    </row>
    <row r="1138" spans="1:103" x14ac:dyDescent="0.25">
      <c r="A1138">
        <v>1140</v>
      </c>
      <c r="B1138">
        <v>127</v>
      </c>
      <c r="C1138" s="25" t="s">
        <v>8</v>
      </c>
      <c r="D1138" s="12">
        <v>13.5</v>
      </c>
      <c r="E1138" s="14"/>
      <c r="F1138" s="7" t="str">
        <f t="shared" si="179"/>
        <v>X</v>
      </c>
      <c r="G1138" s="7">
        <f t="shared" si="180"/>
        <v>13.5</v>
      </c>
      <c r="H1138" s="16">
        <f t="shared" si="181"/>
        <v>13.5</v>
      </c>
      <c r="I1138" s="11" t="str">
        <f t="shared" si="182"/>
        <v>X</v>
      </c>
      <c r="J1138" s="39" t="str">
        <f t="shared" si="183"/>
        <v>X</v>
      </c>
      <c r="K1138" s="39" t="str">
        <f t="shared" si="186"/>
        <v>X</v>
      </c>
      <c r="L1138" s="39" t="str">
        <f t="shared" si="187"/>
        <v>X</v>
      </c>
      <c r="M1138" s="39" t="str">
        <f t="shared" si="184"/>
        <v>X</v>
      </c>
      <c r="N1138" s="42">
        <v>0</v>
      </c>
      <c r="O1138" s="8">
        <v>0</v>
      </c>
      <c r="P1138" s="9">
        <v>0</v>
      </c>
      <c r="Q1138" s="9">
        <v>0</v>
      </c>
      <c r="R1138" s="8">
        <v>0</v>
      </c>
      <c r="S1138" s="9">
        <v>0</v>
      </c>
      <c r="T1138" s="9">
        <v>0</v>
      </c>
      <c r="U1138" s="8">
        <v>0</v>
      </c>
      <c r="V1138" s="9">
        <v>1</v>
      </c>
      <c r="W1138" s="9">
        <v>0</v>
      </c>
      <c r="X1138" s="9">
        <v>0</v>
      </c>
      <c r="Y1138" s="8">
        <v>0</v>
      </c>
      <c r="Z1138" s="9">
        <v>0</v>
      </c>
      <c r="AA1138" s="8"/>
      <c r="AC1138" s="8"/>
      <c r="AJ1138" s="9">
        <f t="shared" si="185"/>
        <v>-1</v>
      </c>
      <c r="AK1138" s="7">
        <v>4.5</v>
      </c>
      <c r="AO1138" s="8"/>
      <c r="AQ1138" s="31"/>
      <c r="AT1138" s="31"/>
      <c r="AU1138" s="21">
        <v>1976</v>
      </c>
      <c r="AV1138" s="23">
        <f t="shared" si="188"/>
        <v>3.2957869402516091</v>
      </c>
      <c r="BB1138" s="18"/>
      <c r="BD1138" s="54"/>
      <c r="BF1138" s="18"/>
      <c r="BH1138" s="18"/>
      <c r="BJ1138" s="18"/>
      <c r="BK1138" s="18" t="s">
        <v>299</v>
      </c>
      <c r="BL1138">
        <v>0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 s="18">
        <v>0</v>
      </c>
      <c r="BS1138">
        <v>1</v>
      </c>
      <c r="BT1138">
        <v>0</v>
      </c>
      <c r="BU1138" s="18">
        <v>0</v>
      </c>
      <c r="BV1138" t="s">
        <v>397</v>
      </c>
      <c r="BW1138" t="s">
        <v>397</v>
      </c>
      <c r="CB1138" s="18"/>
      <c r="CD1138" s="18"/>
      <c r="CE1138" s="18"/>
      <c r="CH1138" s="18"/>
      <c r="CJ1138" s="18"/>
      <c r="CU1138" s="18"/>
      <c r="CV1138" t="s">
        <v>397</v>
      </c>
      <c r="CW1138" t="s">
        <v>397</v>
      </c>
      <c r="CX1138" t="s">
        <v>397</v>
      </c>
      <c r="CY1138" s="25" t="s">
        <v>397</v>
      </c>
    </row>
    <row r="1139" spans="1:103" x14ac:dyDescent="0.25">
      <c r="A1139">
        <v>1141</v>
      </c>
      <c r="B1139">
        <v>127</v>
      </c>
      <c r="C1139" s="25" t="s">
        <v>8</v>
      </c>
      <c r="D1139" s="12">
        <v>16.8</v>
      </c>
      <c r="E1139" s="14"/>
      <c r="F1139" s="7" t="str">
        <f t="shared" si="179"/>
        <v>X</v>
      </c>
      <c r="G1139" s="7">
        <f t="shared" si="180"/>
        <v>16.8</v>
      </c>
      <c r="H1139" s="16">
        <f t="shared" si="181"/>
        <v>16.8</v>
      </c>
      <c r="I1139" s="11" t="str">
        <f t="shared" si="182"/>
        <v>X</v>
      </c>
      <c r="J1139" s="39" t="str">
        <f t="shared" si="183"/>
        <v>X</v>
      </c>
      <c r="K1139" s="39" t="str">
        <f t="shared" si="186"/>
        <v>X</v>
      </c>
      <c r="L1139" s="39" t="str">
        <f t="shared" si="187"/>
        <v>X</v>
      </c>
      <c r="M1139" s="39" t="str">
        <f t="shared" si="184"/>
        <v>X</v>
      </c>
      <c r="N1139" s="42">
        <v>1</v>
      </c>
      <c r="O1139" s="8">
        <v>0</v>
      </c>
      <c r="P1139" s="9">
        <v>0</v>
      </c>
      <c r="Q1139" s="9">
        <v>0</v>
      </c>
      <c r="R1139" s="8">
        <v>0</v>
      </c>
      <c r="S1139" s="9">
        <v>0</v>
      </c>
      <c r="T1139" s="9">
        <v>0</v>
      </c>
      <c r="U1139" s="8">
        <v>0</v>
      </c>
      <c r="V1139" s="9">
        <v>0</v>
      </c>
      <c r="W1139" s="9">
        <v>0</v>
      </c>
      <c r="X1139" s="9">
        <v>0</v>
      </c>
      <c r="Y1139" s="8">
        <v>0</v>
      </c>
      <c r="Z1139" s="9">
        <v>0</v>
      </c>
      <c r="AA1139" s="8"/>
      <c r="AC1139" s="8"/>
      <c r="AJ1139" s="9">
        <f t="shared" si="185"/>
        <v>-1</v>
      </c>
      <c r="AK1139" s="7">
        <v>3.3</v>
      </c>
      <c r="AO1139" s="8"/>
      <c r="AQ1139" s="31"/>
      <c r="AT1139" s="31"/>
      <c r="AU1139" s="21">
        <v>1964</v>
      </c>
      <c r="AV1139" s="23">
        <f t="shared" si="188"/>
        <v>3.2931414834509307</v>
      </c>
      <c r="BB1139" s="18"/>
      <c r="BD1139" s="54"/>
      <c r="BF1139" s="18"/>
      <c r="BH1139" s="18"/>
      <c r="BJ1139" s="18"/>
      <c r="BK1139" s="18" t="s">
        <v>303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 s="18">
        <v>0</v>
      </c>
      <c r="BS1139">
        <v>0</v>
      </c>
      <c r="BT1139">
        <v>1</v>
      </c>
      <c r="BU1139" s="18">
        <v>0</v>
      </c>
      <c r="BV1139" t="s">
        <v>397</v>
      </c>
      <c r="BW1139" t="s">
        <v>397</v>
      </c>
      <c r="CB1139" s="18"/>
      <c r="CD1139" s="18"/>
      <c r="CE1139" s="18"/>
      <c r="CH1139" s="18"/>
      <c r="CJ1139" s="18"/>
      <c r="CU1139" s="18"/>
      <c r="CV1139" t="s">
        <v>397</v>
      </c>
      <c r="CW1139" t="s">
        <v>397</v>
      </c>
      <c r="CX1139" t="s">
        <v>397</v>
      </c>
      <c r="CY1139" s="25" t="s">
        <v>397</v>
      </c>
    </row>
    <row r="1140" spans="1:103" x14ac:dyDescent="0.25">
      <c r="A1140">
        <v>1142</v>
      </c>
      <c r="B1140">
        <v>128</v>
      </c>
      <c r="C1140" s="25" t="s">
        <v>99</v>
      </c>
      <c r="D1140" s="12">
        <v>7.6</v>
      </c>
      <c r="E1140" s="14"/>
      <c r="F1140" s="7" t="str">
        <f t="shared" si="179"/>
        <v>X</v>
      </c>
      <c r="G1140" s="7">
        <f t="shared" si="180"/>
        <v>7.6</v>
      </c>
      <c r="H1140" s="16">
        <f t="shared" si="181"/>
        <v>7.6</v>
      </c>
      <c r="I1140" s="11" t="str">
        <f t="shared" si="182"/>
        <v>X</v>
      </c>
      <c r="J1140" s="39" t="str">
        <f t="shared" si="183"/>
        <v>X</v>
      </c>
      <c r="K1140" s="39" t="str">
        <f t="shared" si="186"/>
        <v>X</v>
      </c>
      <c r="L1140" s="39" t="str">
        <f t="shared" si="187"/>
        <v>X</v>
      </c>
      <c r="M1140" s="39" t="str">
        <f t="shared" si="184"/>
        <v>X</v>
      </c>
      <c r="N1140" s="42">
        <v>1</v>
      </c>
      <c r="O1140" s="8">
        <v>0</v>
      </c>
      <c r="P1140" s="9">
        <v>0</v>
      </c>
      <c r="Q1140" s="9">
        <v>0</v>
      </c>
      <c r="R1140" s="8">
        <v>0</v>
      </c>
      <c r="S1140" s="9">
        <v>0</v>
      </c>
      <c r="T1140" s="9">
        <v>0</v>
      </c>
      <c r="U1140" s="8">
        <v>0</v>
      </c>
      <c r="V1140" s="9">
        <v>0</v>
      </c>
      <c r="W1140" s="9">
        <v>0</v>
      </c>
      <c r="X1140" s="9">
        <v>0</v>
      </c>
      <c r="Y1140" s="8">
        <v>0</v>
      </c>
      <c r="Z1140" s="9">
        <v>0</v>
      </c>
      <c r="AA1140" s="8"/>
      <c r="AC1140" s="8"/>
      <c r="AJ1140" s="9">
        <f t="shared" si="185"/>
        <v>-1</v>
      </c>
      <c r="AK1140" s="7">
        <v>4.7</v>
      </c>
      <c r="AO1140" s="8"/>
      <c r="AQ1140" s="31"/>
      <c r="AT1140" s="31"/>
      <c r="AU1140" s="21">
        <v>1990</v>
      </c>
      <c r="AV1140" s="23">
        <f t="shared" si="188"/>
        <v>3.2988530764097068</v>
      </c>
      <c r="BB1140" s="18"/>
      <c r="BD1140" s="54"/>
      <c r="BF1140" s="18"/>
      <c r="BH1140" s="18"/>
      <c r="BJ1140" s="18"/>
      <c r="BK1140" s="18" t="s">
        <v>98</v>
      </c>
      <c r="BL1140">
        <v>0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 s="18">
        <v>0</v>
      </c>
      <c r="BS1140">
        <v>0</v>
      </c>
      <c r="BT1140">
        <v>1</v>
      </c>
      <c r="BU1140" s="18">
        <v>0</v>
      </c>
      <c r="BV1140" t="s">
        <v>397</v>
      </c>
      <c r="BW1140" t="s">
        <v>397</v>
      </c>
      <c r="CB1140" s="18"/>
      <c r="CD1140" s="18"/>
      <c r="CE1140" s="18"/>
      <c r="CH1140" s="18"/>
      <c r="CJ1140" s="18"/>
      <c r="CU1140" s="18"/>
      <c r="CV1140" t="s">
        <v>397</v>
      </c>
      <c r="CW1140" t="s">
        <v>397</v>
      </c>
      <c r="CX1140" t="s">
        <v>397</v>
      </c>
      <c r="CY1140" s="25" t="s">
        <v>397</v>
      </c>
    </row>
    <row r="1141" spans="1:103" x14ac:dyDescent="0.25">
      <c r="A1141">
        <v>1143</v>
      </c>
      <c r="B1141">
        <v>128</v>
      </c>
      <c r="C1141" s="25" t="s">
        <v>99</v>
      </c>
      <c r="D1141" s="12">
        <v>18.899999999999999</v>
      </c>
      <c r="E1141" s="14"/>
      <c r="F1141" s="7" t="str">
        <f t="shared" si="179"/>
        <v>X</v>
      </c>
      <c r="G1141" s="7">
        <f t="shared" si="180"/>
        <v>18.899999999999999</v>
      </c>
      <c r="H1141" s="16">
        <f t="shared" si="181"/>
        <v>18.899999999999999</v>
      </c>
      <c r="I1141" s="11" t="str">
        <f t="shared" si="182"/>
        <v>X</v>
      </c>
      <c r="J1141" s="39" t="str">
        <f t="shared" si="183"/>
        <v>X</v>
      </c>
      <c r="K1141" s="39" t="str">
        <f t="shared" si="186"/>
        <v>X</v>
      </c>
      <c r="L1141" s="39" t="str">
        <f t="shared" si="187"/>
        <v>X</v>
      </c>
      <c r="M1141" s="39" t="str">
        <f t="shared" si="184"/>
        <v>X</v>
      </c>
      <c r="N1141" s="42">
        <v>0</v>
      </c>
      <c r="O1141" s="8">
        <v>0</v>
      </c>
      <c r="P1141" s="9">
        <v>0</v>
      </c>
      <c r="Q1141" s="9">
        <v>0</v>
      </c>
      <c r="R1141" s="8">
        <v>1</v>
      </c>
      <c r="S1141" s="9">
        <v>0</v>
      </c>
      <c r="T1141" s="9">
        <v>0</v>
      </c>
      <c r="U1141" s="8">
        <v>0</v>
      </c>
      <c r="V1141" s="9">
        <v>0</v>
      </c>
      <c r="W1141" s="9">
        <v>0</v>
      </c>
      <c r="X1141" s="9">
        <v>0</v>
      </c>
      <c r="Y1141" s="8">
        <v>0</v>
      </c>
      <c r="Z1141" s="9">
        <v>0</v>
      </c>
      <c r="AA1141" s="8"/>
      <c r="AC1141" s="8"/>
      <c r="AJ1141" s="9">
        <f t="shared" si="185"/>
        <v>-1</v>
      </c>
      <c r="AK1141" s="7">
        <v>4.7</v>
      </c>
      <c r="AO1141" s="8"/>
      <c r="AQ1141" s="31"/>
      <c r="AT1141" s="31"/>
      <c r="AU1141" s="21">
        <v>1990</v>
      </c>
      <c r="AV1141" s="23">
        <f t="shared" si="188"/>
        <v>3.2988530764097068</v>
      </c>
      <c r="BB1141" s="18"/>
      <c r="BD1141" s="54"/>
      <c r="BF1141" s="18"/>
      <c r="BH1141" s="18"/>
      <c r="BJ1141" s="18"/>
      <c r="BK1141" s="18" t="s">
        <v>98</v>
      </c>
      <c r="BL1141">
        <v>0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 s="18">
        <v>0</v>
      </c>
      <c r="BS1141">
        <v>0</v>
      </c>
      <c r="BT1141">
        <v>1</v>
      </c>
      <c r="BU1141" s="18">
        <v>0</v>
      </c>
      <c r="BV1141" t="s">
        <v>397</v>
      </c>
      <c r="BW1141" t="s">
        <v>397</v>
      </c>
      <c r="CB1141" s="18"/>
      <c r="CD1141" s="18"/>
      <c r="CE1141" s="18"/>
      <c r="CH1141" s="18"/>
      <c r="CJ1141" s="18"/>
      <c r="CU1141" s="18"/>
      <c r="CV1141" t="s">
        <v>397</v>
      </c>
      <c r="CW1141" t="s">
        <v>397</v>
      </c>
      <c r="CX1141" t="s">
        <v>397</v>
      </c>
      <c r="CY1141" s="25" t="s">
        <v>397</v>
      </c>
    </row>
    <row r="1142" spans="1:103" x14ac:dyDescent="0.25">
      <c r="A1142">
        <v>1144</v>
      </c>
      <c r="B1142">
        <v>128</v>
      </c>
      <c r="C1142" s="25" t="s">
        <v>99</v>
      </c>
      <c r="D1142" s="12">
        <v>14.5</v>
      </c>
      <c r="E1142" s="14"/>
      <c r="F1142" s="7" t="str">
        <f t="shared" si="179"/>
        <v>X</v>
      </c>
      <c r="G1142" s="7">
        <f t="shared" si="180"/>
        <v>14.5</v>
      </c>
      <c r="H1142" s="16">
        <f t="shared" si="181"/>
        <v>14.5</v>
      </c>
      <c r="I1142" s="11" t="str">
        <f t="shared" si="182"/>
        <v>X</v>
      </c>
      <c r="J1142" s="39" t="str">
        <f t="shared" si="183"/>
        <v>X</v>
      </c>
      <c r="K1142" s="39" t="str">
        <f t="shared" si="186"/>
        <v>X</v>
      </c>
      <c r="L1142" s="39" t="str">
        <f t="shared" si="187"/>
        <v>X</v>
      </c>
      <c r="M1142" s="39" t="str">
        <f t="shared" si="184"/>
        <v>X</v>
      </c>
      <c r="N1142" s="42">
        <v>0</v>
      </c>
      <c r="O1142" s="8">
        <v>0</v>
      </c>
      <c r="P1142" s="9">
        <v>0</v>
      </c>
      <c r="Q1142" s="9">
        <v>0</v>
      </c>
      <c r="R1142" s="8">
        <v>0</v>
      </c>
      <c r="S1142" s="9">
        <v>1</v>
      </c>
      <c r="T1142" s="9">
        <v>0</v>
      </c>
      <c r="U1142" s="8">
        <v>0</v>
      </c>
      <c r="V1142" s="9">
        <v>0</v>
      </c>
      <c r="W1142" s="9">
        <v>0</v>
      </c>
      <c r="X1142" s="9">
        <v>0</v>
      </c>
      <c r="Y1142" s="8">
        <v>0</v>
      </c>
      <c r="Z1142" s="9">
        <v>0</v>
      </c>
      <c r="AA1142" s="8"/>
      <c r="AC1142" s="8"/>
      <c r="AJ1142" s="9">
        <f t="shared" si="185"/>
        <v>-1</v>
      </c>
      <c r="AK1142" s="7">
        <v>4.7</v>
      </c>
      <c r="AO1142" s="8"/>
      <c r="AQ1142" s="31"/>
      <c r="AT1142" s="31"/>
      <c r="AU1142" s="21">
        <v>1990</v>
      </c>
      <c r="AV1142" s="23">
        <f t="shared" si="188"/>
        <v>3.2988530764097068</v>
      </c>
      <c r="BB1142" s="18"/>
      <c r="BD1142" s="54"/>
      <c r="BF1142" s="18"/>
      <c r="BH1142" s="18"/>
      <c r="BJ1142" s="18"/>
      <c r="BK1142" s="18" t="s">
        <v>98</v>
      </c>
      <c r="BL1142">
        <v>0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 s="18">
        <v>0</v>
      </c>
      <c r="BS1142">
        <v>0</v>
      </c>
      <c r="BT1142">
        <v>1</v>
      </c>
      <c r="BU1142" s="18">
        <v>0</v>
      </c>
      <c r="BV1142" t="s">
        <v>397</v>
      </c>
      <c r="BW1142" t="s">
        <v>397</v>
      </c>
      <c r="CB1142" s="18"/>
      <c r="CD1142" s="18"/>
      <c r="CE1142" s="18"/>
      <c r="CH1142" s="18"/>
      <c r="CJ1142" s="18"/>
      <c r="CU1142" s="18"/>
      <c r="CV1142" t="s">
        <v>397</v>
      </c>
      <c r="CW1142" t="s">
        <v>397</v>
      </c>
      <c r="CX1142" t="s">
        <v>397</v>
      </c>
      <c r="CY1142" s="25" t="s">
        <v>397</v>
      </c>
    </row>
    <row r="1143" spans="1:103" x14ac:dyDescent="0.25">
      <c r="A1143">
        <v>1145</v>
      </c>
      <c r="B1143">
        <v>128</v>
      </c>
      <c r="C1143" s="25" t="s">
        <v>99</v>
      </c>
      <c r="D1143" s="12">
        <v>9.5</v>
      </c>
      <c r="E1143" s="14"/>
      <c r="F1143" s="7" t="str">
        <f t="shared" si="179"/>
        <v>X</v>
      </c>
      <c r="G1143" s="7">
        <f t="shared" si="180"/>
        <v>9.5</v>
      </c>
      <c r="H1143" s="16">
        <f t="shared" si="181"/>
        <v>9.5</v>
      </c>
      <c r="I1143" s="11" t="str">
        <f t="shared" si="182"/>
        <v>X</v>
      </c>
      <c r="J1143" s="39" t="str">
        <f t="shared" si="183"/>
        <v>X</v>
      </c>
      <c r="K1143" s="39" t="str">
        <f t="shared" si="186"/>
        <v>X</v>
      </c>
      <c r="L1143" s="39" t="str">
        <f t="shared" si="187"/>
        <v>X</v>
      </c>
      <c r="M1143" s="39" t="str">
        <f t="shared" si="184"/>
        <v>X</v>
      </c>
      <c r="N1143" s="42">
        <v>0</v>
      </c>
      <c r="O1143" s="8">
        <v>0</v>
      </c>
      <c r="P1143" s="9">
        <v>0</v>
      </c>
      <c r="Q1143" s="9">
        <v>0</v>
      </c>
      <c r="R1143" s="8">
        <v>0</v>
      </c>
      <c r="S1143" s="9">
        <v>0</v>
      </c>
      <c r="T1143" s="9">
        <v>1</v>
      </c>
      <c r="U1143" s="8">
        <v>0</v>
      </c>
      <c r="V1143" s="9">
        <v>0</v>
      </c>
      <c r="W1143" s="9">
        <v>0</v>
      </c>
      <c r="X1143" s="9">
        <v>0</v>
      </c>
      <c r="Y1143" s="8">
        <v>0</v>
      </c>
      <c r="Z1143" s="9">
        <v>0</v>
      </c>
      <c r="AA1143" s="8"/>
      <c r="AC1143" s="8"/>
      <c r="AJ1143" s="9">
        <f t="shared" si="185"/>
        <v>-1</v>
      </c>
      <c r="AK1143" s="7">
        <v>4.7</v>
      </c>
      <c r="AO1143" s="8"/>
      <c r="AQ1143" s="31"/>
      <c r="AT1143" s="31"/>
      <c r="AU1143" s="21">
        <v>1990</v>
      </c>
      <c r="AV1143" s="23">
        <f t="shared" si="188"/>
        <v>3.2988530764097068</v>
      </c>
      <c r="BB1143" s="18"/>
      <c r="BD1143" s="54"/>
      <c r="BF1143" s="18"/>
      <c r="BH1143" s="18"/>
      <c r="BJ1143" s="18"/>
      <c r="BK1143" s="18" t="s">
        <v>98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 s="18">
        <v>0</v>
      </c>
      <c r="BS1143">
        <v>0</v>
      </c>
      <c r="BT1143">
        <v>1</v>
      </c>
      <c r="BU1143" s="18">
        <v>0</v>
      </c>
      <c r="BV1143" t="s">
        <v>397</v>
      </c>
      <c r="BW1143" t="s">
        <v>397</v>
      </c>
      <c r="CB1143" s="18"/>
      <c r="CD1143" s="18"/>
      <c r="CE1143" s="18"/>
      <c r="CH1143" s="18"/>
      <c r="CJ1143" s="18"/>
      <c r="CU1143" s="18"/>
      <c r="CV1143" t="s">
        <v>397</v>
      </c>
      <c r="CW1143" t="s">
        <v>397</v>
      </c>
      <c r="CX1143" t="s">
        <v>397</v>
      </c>
      <c r="CY1143" s="25" t="s">
        <v>397</v>
      </c>
    </row>
    <row r="1144" spans="1:103" x14ac:dyDescent="0.25">
      <c r="A1144">
        <v>1146</v>
      </c>
      <c r="B1144">
        <v>128</v>
      </c>
      <c r="C1144" s="25" t="s">
        <v>99</v>
      </c>
      <c r="D1144" s="12">
        <v>9.6</v>
      </c>
      <c r="E1144" s="14"/>
      <c r="F1144" s="7" t="str">
        <f t="shared" si="179"/>
        <v>X</v>
      </c>
      <c r="G1144" s="7">
        <f t="shared" si="180"/>
        <v>9.6</v>
      </c>
      <c r="H1144" s="16">
        <f t="shared" si="181"/>
        <v>9.6</v>
      </c>
      <c r="I1144" s="11" t="str">
        <f t="shared" si="182"/>
        <v>X</v>
      </c>
      <c r="J1144" s="39" t="str">
        <f t="shared" si="183"/>
        <v>X</v>
      </c>
      <c r="K1144" s="39" t="str">
        <f t="shared" si="186"/>
        <v>X</v>
      </c>
      <c r="L1144" s="39" t="str">
        <f t="shared" si="187"/>
        <v>X</v>
      </c>
      <c r="M1144" s="39" t="str">
        <f t="shared" si="184"/>
        <v>X</v>
      </c>
      <c r="N1144" s="42">
        <v>0</v>
      </c>
      <c r="O1144" s="8">
        <v>0</v>
      </c>
      <c r="P1144" s="9">
        <v>0</v>
      </c>
      <c r="Q1144" s="9">
        <v>0</v>
      </c>
      <c r="R1144" s="8">
        <v>0</v>
      </c>
      <c r="S1144" s="9">
        <v>0</v>
      </c>
      <c r="T1144" s="9">
        <v>0</v>
      </c>
      <c r="U1144" s="8">
        <v>1</v>
      </c>
      <c r="V1144" s="9">
        <v>0</v>
      </c>
      <c r="W1144" s="9">
        <v>0</v>
      </c>
      <c r="X1144" s="9">
        <v>0</v>
      </c>
      <c r="Y1144" s="8">
        <v>0</v>
      </c>
      <c r="Z1144" s="9">
        <v>0</v>
      </c>
      <c r="AA1144" s="8"/>
      <c r="AC1144" s="8"/>
      <c r="AJ1144" s="9">
        <f t="shared" si="185"/>
        <v>-1</v>
      </c>
      <c r="AK1144" s="7">
        <v>4.7</v>
      </c>
      <c r="AO1144" s="8"/>
      <c r="AQ1144" s="31"/>
      <c r="AT1144" s="31"/>
      <c r="AU1144" s="21">
        <v>1990</v>
      </c>
      <c r="AV1144" s="23">
        <f t="shared" si="188"/>
        <v>3.2988530764097068</v>
      </c>
      <c r="BB1144" s="18"/>
      <c r="BD1144" s="54"/>
      <c r="BF1144" s="18"/>
      <c r="BH1144" s="18"/>
      <c r="BJ1144" s="18"/>
      <c r="BK1144" s="18" t="s">
        <v>98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 s="18">
        <v>0</v>
      </c>
      <c r="BS1144">
        <v>0</v>
      </c>
      <c r="BT1144">
        <v>1</v>
      </c>
      <c r="BU1144" s="18">
        <v>0</v>
      </c>
      <c r="BV1144" t="s">
        <v>397</v>
      </c>
      <c r="BW1144" t="s">
        <v>397</v>
      </c>
      <c r="CB1144" s="18"/>
      <c r="CD1144" s="18"/>
      <c r="CE1144" s="18"/>
      <c r="CH1144" s="18"/>
      <c r="CJ1144" s="18"/>
      <c r="CU1144" s="18"/>
      <c r="CV1144" t="s">
        <v>397</v>
      </c>
      <c r="CW1144" t="s">
        <v>397</v>
      </c>
      <c r="CX1144" t="s">
        <v>397</v>
      </c>
      <c r="CY1144" s="25" t="s">
        <v>397</v>
      </c>
    </row>
    <row r="1145" spans="1:103" x14ac:dyDescent="0.25">
      <c r="A1145">
        <v>1147</v>
      </c>
      <c r="B1145">
        <v>128</v>
      </c>
      <c r="C1145" s="25" t="s">
        <v>99</v>
      </c>
      <c r="D1145" s="12">
        <v>9.8000000000000007</v>
      </c>
      <c r="E1145" s="14"/>
      <c r="F1145" s="7" t="str">
        <f t="shared" si="179"/>
        <v>X</v>
      </c>
      <c r="G1145" s="7">
        <f t="shared" si="180"/>
        <v>9.8000000000000007</v>
      </c>
      <c r="H1145" s="16">
        <f t="shared" si="181"/>
        <v>9.8000000000000007</v>
      </c>
      <c r="I1145" s="11" t="str">
        <f t="shared" si="182"/>
        <v>X</v>
      </c>
      <c r="J1145" s="39" t="str">
        <f t="shared" si="183"/>
        <v>X</v>
      </c>
      <c r="K1145" s="39" t="str">
        <f t="shared" si="186"/>
        <v>X</v>
      </c>
      <c r="L1145" s="39" t="str">
        <f t="shared" si="187"/>
        <v>X</v>
      </c>
      <c r="M1145" s="39" t="str">
        <f t="shared" si="184"/>
        <v>X</v>
      </c>
      <c r="N1145" s="42">
        <v>0</v>
      </c>
      <c r="O1145" s="8">
        <v>0</v>
      </c>
      <c r="P1145" s="9">
        <v>0</v>
      </c>
      <c r="Q1145" s="9">
        <v>0</v>
      </c>
      <c r="R1145" s="8">
        <v>0</v>
      </c>
      <c r="S1145" s="9">
        <v>0</v>
      </c>
      <c r="T1145" s="9">
        <v>0</v>
      </c>
      <c r="U1145" s="8">
        <v>0</v>
      </c>
      <c r="V1145" s="9">
        <v>1</v>
      </c>
      <c r="W1145" s="9">
        <v>0</v>
      </c>
      <c r="X1145" s="9">
        <v>0</v>
      </c>
      <c r="Y1145" s="8">
        <v>0</v>
      </c>
      <c r="Z1145" s="9">
        <v>0</v>
      </c>
      <c r="AA1145" s="8"/>
      <c r="AC1145" s="8"/>
      <c r="AJ1145" s="9">
        <f t="shared" si="185"/>
        <v>-1</v>
      </c>
      <c r="AK1145" s="7">
        <v>4.7</v>
      </c>
      <c r="AO1145" s="8"/>
      <c r="AQ1145" s="31"/>
      <c r="AT1145" s="31"/>
      <c r="AU1145" s="21">
        <v>1990</v>
      </c>
      <c r="AV1145" s="23">
        <f t="shared" si="188"/>
        <v>3.2988530764097068</v>
      </c>
      <c r="BB1145" s="18"/>
      <c r="BD1145" s="54"/>
      <c r="BF1145" s="18"/>
      <c r="BH1145" s="18"/>
      <c r="BJ1145" s="18"/>
      <c r="BK1145" s="18" t="s">
        <v>98</v>
      </c>
      <c r="BL1145">
        <v>0</v>
      </c>
      <c r="BM1145">
        <v>0</v>
      </c>
      <c r="BN1145">
        <v>0</v>
      </c>
      <c r="BO1145">
        <v>1</v>
      </c>
      <c r="BP1145">
        <v>0</v>
      </c>
      <c r="BQ1145">
        <v>0</v>
      </c>
      <c r="BR1145" s="18">
        <v>0</v>
      </c>
      <c r="BS1145">
        <v>0</v>
      </c>
      <c r="BT1145">
        <v>1</v>
      </c>
      <c r="BU1145" s="18">
        <v>0</v>
      </c>
      <c r="BV1145" t="s">
        <v>397</v>
      </c>
      <c r="BW1145" t="s">
        <v>397</v>
      </c>
      <c r="CB1145" s="18"/>
      <c r="CD1145" s="18"/>
      <c r="CE1145" s="18"/>
      <c r="CH1145" s="18"/>
      <c r="CJ1145" s="18"/>
      <c r="CU1145" s="18"/>
      <c r="CV1145" t="s">
        <v>397</v>
      </c>
      <c r="CW1145" t="s">
        <v>397</v>
      </c>
      <c r="CX1145" t="s">
        <v>397</v>
      </c>
      <c r="CY1145" s="25" t="s">
        <v>397</v>
      </c>
    </row>
    <row r="1146" spans="1:103" x14ac:dyDescent="0.25">
      <c r="A1146">
        <v>1148</v>
      </c>
      <c r="B1146">
        <v>128</v>
      </c>
      <c r="C1146" s="25" t="s">
        <v>99</v>
      </c>
      <c r="D1146" s="12">
        <v>9.4</v>
      </c>
      <c r="E1146" s="14"/>
      <c r="F1146" s="7" t="str">
        <f t="shared" si="179"/>
        <v>X</v>
      </c>
      <c r="G1146" s="7">
        <f t="shared" si="180"/>
        <v>9.4</v>
      </c>
      <c r="H1146" s="16">
        <f t="shared" si="181"/>
        <v>9.4</v>
      </c>
      <c r="I1146" s="11" t="str">
        <f t="shared" si="182"/>
        <v>X</v>
      </c>
      <c r="J1146" s="39" t="str">
        <f t="shared" si="183"/>
        <v>X</v>
      </c>
      <c r="K1146" s="39" t="str">
        <f t="shared" si="186"/>
        <v>X</v>
      </c>
      <c r="L1146" s="39" t="str">
        <f t="shared" si="187"/>
        <v>X</v>
      </c>
      <c r="M1146" s="39" t="str">
        <f t="shared" si="184"/>
        <v>X</v>
      </c>
      <c r="N1146" s="42">
        <v>0</v>
      </c>
      <c r="O1146" s="8">
        <v>0</v>
      </c>
      <c r="P1146" s="9">
        <v>0</v>
      </c>
      <c r="Q1146" s="9">
        <v>0</v>
      </c>
      <c r="R1146" s="8">
        <v>0</v>
      </c>
      <c r="S1146" s="9">
        <v>0</v>
      </c>
      <c r="T1146" s="9">
        <v>0</v>
      </c>
      <c r="U1146" s="8">
        <v>0</v>
      </c>
      <c r="V1146" s="9">
        <v>0</v>
      </c>
      <c r="W1146" s="9">
        <v>0</v>
      </c>
      <c r="X1146" s="9">
        <v>0</v>
      </c>
      <c r="Y1146" s="8">
        <v>1</v>
      </c>
      <c r="Z1146" s="9">
        <v>0</v>
      </c>
      <c r="AA1146" s="8"/>
      <c r="AC1146" s="8"/>
      <c r="AJ1146" s="9">
        <f t="shared" si="185"/>
        <v>-1</v>
      </c>
      <c r="AK1146" s="7">
        <v>4.7</v>
      </c>
      <c r="AO1146" s="8"/>
      <c r="AQ1146" s="31"/>
      <c r="AT1146" s="31"/>
      <c r="AU1146" s="21">
        <v>1990</v>
      </c>
      <c r="AV1146" s="23">
        <f t="shared" si="188"/>
        <v>3.2988530764097068</v>
      </c>
      <c r="BB1146" s="18"/>
      <c r="BD1146" s="54"/>
      <c r="BF1146" s="18"/>
      <c r="BH1146" s="18"/>
      <c r="BJ1146" s="18"/>
      <c r="BK1146" s="18" t="s">
        <v>98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 s="18">
        <v>0</v>
      </c>
      <c r="BS1146">
        <v>0</v>
      </c>
      <c r="BT1146">
        <v>1</v>
      </c>
      <c r="BU1146" s="18">
        <v>0</v>
      </c>
      <c r="BV1146" t="s">
        <v>397</v>
      </c>
      <c r="BW1146" t="s">
        <v>397</v>
      </c>
      <c r="CB1146" s="18"/>
      <c r="CD1146" s="18"/>
      <c r="CE1146" s="18"/>
      <c r="CH1146" s="18"/>
      <c r="CJ1146" s="18"/>
      <c r="CU1146" s="18"/>
      <c r="CV1146" t="s">
        <v>397</v>
      </c>
      <c r="CW1146" t="s">
        <v>397</v>
      </c>
      <c r="CX1146" t="s">
        <v>397</v>
      </c>
      <c r="CY1146" s="25" t="s">
        <v>397</v>
      </c>
    </row>
    <row r="1147" spans="1:103" x14ac:dyDescent="0.25">
      <c r="A1147">
        <v>1149</v>
      </c>
      <c r="B1147">
        <v>128</v>
      </c>
      <c r="C1147" s="25" t="s">
        <v>99</v>
      </c>
      <c r="D1147" s="12">
        <v>6.2</v>
      </c>
      <c r="E1147" s="14"/>
      <c r="F1147" s="7" t="str">
        <f t="shared" si="179"/>
        <v>X</v>
      </c>
      <c r="G1147" s="7">
        <f t="shared" si="180"/>
        <v>6.2</v>
      </c>
      <c r="H1147" s="16">
        <f t="shared" si="181"/>
        <v>6.2</v>
      </c>
      <c r="I1147" s="11" t="str">
        <f t="shared" si="182"/>
        <v>X</v>
      </c>
      <c r="J1147" s="39" t="str">
        <f t="shared" si="183"/>
        <v>X</v>
      </c>
      <c r="K1147" s="39" t="str">
        <f t="shared" si="186"/>
        <v>X</v>
      </c>
      <c r="L1147" s="39" t="str">
        <f t="shared" si="187"/>
        <v>X</v>
      </c>
      <c r="M1147" s="39" t="str">
        <f t="shared" si="184"/>
        <v>X</v>
      </c>
      <c r="N1147" s="42">
        <v>0</v>
      </c>
      <c r="O1147" s="8">
        <v>0</v>
      </c>
      <c r="P1147" s="9">
        <v>0</v>
      </c>
      <c r="Q1147" s="9">
        <v>0</v>
      </c>
      <c r="R1147" s="8">
        <v>0</v>
      </c>
      <c r="S1147" s="9">
        <v>0</v>
      </c>
      <c r="T1147" s="9">
        <v>0</v>
      </c>
      <c r="U1147" s="8">
        <v>0</v>
      </c>
      <c r="V1147" s="9">
        <v>0</v>
      </c>
      <c r="W1147" s="9">
        <v>0</v>
      </c>
      <c r="X1147" s="9">
        <v>0</v>
      </c>
      <c r="Y1147" s="8">
        <v>0</v>
      </c>
      <c r="Z1147" s="9">
        <v>1</v>
      </c>
      <c r="AA1147" s="8"/>
      <c r="AC1147" s="8"/>
      <c r="AJ1147" s="9">
        <f t="shared" si="185"/>
        <v>-1</v>
      </c>
      <c r="AK1147" s="7">
        <v>4.7</v>
      </c>
      <c r="AO1147" s="8"/>
      <c r="AQ1147" s="31"/>
      <c r="AT1147" s="31"/>
      <c r="AU1147" s="21">
        <v>1990</v>
      </c>
      <c r="AV1147" s="23">
        <f t="shared" si="188"/>
        <v>3.2988530764097068</v>
      </c>
      <c r="BB1147" s="18"/>
      <c r="BD1147" s="54"/>
      <c r="BF1147" s="18"/>
      <c r="BH1147" s="18"/>
      <c r="BJ1147" s="18"/>
      <c r="BK1147" s="18" t="s">
        <v>98</v>
      </c>
      <c r="BL1147">
        <v>0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 s="18">
        <v>0</v>
      </c>
      <c r="BS1147">
        <v>0</v>
      </c>
      <c r="BT1147">
        <v>1</v>
      </c>
      <c r="BU1147" s="18">
        <v>0</v>
      </c>
      <c r="BV1147" t="s">
        <v>397</v>
      </c>
      <c r="BW1147" t="s">
        <v>397</v>
      </c>
      <c r="CB1147" s="18"/>
      <c r="CD1147" s="18"/>
      <c r="CE1147" s="18"/>
      <c r="CH1147" s="18"/>
      <c r="CJ1147" s="18"/>
      <c r="CU1147" s="18"/>
      <c r="CV1147" t="s">
        <v>397</v>
      </c>
      <c r="CW1147" t="s">
        <v>397</v>
      </c>
      <c r="CX1147" t="s">
        <v>397</v>
      </c>
      <c r="CY1147" s="25" t="s">
        <v>397</v>
      </c>
    </row>
    <row r="1148" spans="1:103" x14ac:dyDescent="0.25">
      <c r="A1148">
        <v>1150</v>
      </c>
      <c r="B1148">
        <v>128</v>
      </c>
      <c r="C1148" s="25" t="s">
        <v>99</v>
      </c>
      <c r="D1148" s="12">
        <v>11.5</v>
      </c>
      <c r="E1148" s="14"/>
      <c r="F1148" s="7" t="str">
        <f t="shared" si="179"/>
        <v>X</v>
      </c>
      <c r="G1148" s="7">
        <f t="shared" si="180"/>
        <v>11.5</v>
      </c>
      <c r="H1148" s="16">
        <f t="shared" si="181"/>
        <v>11.5</v>
      </c>
      <c r="I1148" s="11" t="str">
        <f t="shared" si="182"/>
        <v>X</v>
      </c>
      <c r="J1148" s="39" t="str">
        <f t="shared" si="183"/>
        <v>X</v>
      </c>
      <c r="K1148" s="39" t="str">
        <f t="shared" si="186"/>
        <v>X</v>
      </c>
      <c r="L1148" s="39" t="str">
        <f t="shared" si="187"/>
        <v>X</v>
      </c>
      <c r="M1148" s="39" t="str">
        <f t="shared" si="184"/>
        <v>X</v>
      </c>
      <c r="N1148" s="42">
        <v>1</v>
      </c>
      <c r="O1148" s="8">
        <v>0</v>
      </c>
      <c r="P1148" s="9">
        <v>0</v>
      </c>
      <c r="Q1148" s="9">
        <v>0</v>
      </c>
      <c r="R1148" s="8">
        <v>0</v>
      </c>
      <c r="S1148" s="9">
        <v>0</v>
      </c>
      <c r="T1148" s="9">
        <v>0</v>
      </c>
      <c r="U1148" s="8">
        <v>0</v>
      </c>
      <c r="V1148" s="9">
        <v>0</v>
      </c>
      <c r="W1148" s="9">
        <v>0</v>
      </c>
      <c r="X1148" s="9">
        <v>0</v>
      </c>
      <c r="Y1148" s="8">
        <v>0</v>
      </c>
      <c r="Z1148" s="9">
        <v>0</v>
      </c>
      <c r="AA1148" s="8"/>
      <c r="AC1148" s="8"/>
      <c r="AJ1148" s="9">
        <f t="shared" si="185"/>
        <v>-1</v>
      </c>
      <c r="AK1148" s="7">
        <v>6.5</v>
      </c>
      <c r="AO1148" s="8"/>
      <c r="AQ1148" s="31"/>
      <c r="AT1148" s="31"/>
      <c r="AU1148" s="21">
        <v>1989</v>
      </c>
      <c r="AV1148" s="23">
        <f t="shared" si="188"/>
        <v>3.2986347831244354</v>
      </c>
      <c r="BB1148" s="18"/>
      <c r="BD1148" s="54"/>
      <c r="BF1148" s="18"/>
      <c r="BH1148" s="18"/>
      <c r="BJ1148" s="18"/>
      <c r="BK1148" s="18" t="s">
        <v>137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 s="18">
        <v>0</v>
      </c>
      <c r="BS1148">
        <v>0</v>
      </c>
      <c r="BT1148">
        <v>1</v>
      </c>
      <c r="BU1148" s="18">
        <v>0</v>
      </c>
      <c r="BV1148" t="s">
        <v>397</v>
      </c>
      <c r="BW1148" t="s">
        <v>397</v>
      </c>
      <c r="CB1148" s="18"/>
      <c r="CD1148" s="18"/>
      <c r="CE1148" s="18"/>
      <c r="CH1148" s="18"/>
      <c r="CJ1148" s="18"/>
      <c r="CU1148" s="18"/>
      <c r="CV1148" t="s">
        <v>397</v>
      </c>
      <c r="CW1148" t="s">
        <v>397</v>
      </c>
      <c r="CX1148" t="s">
        <v>397</v>
      </c>
      <c r="CY1148" s="25" t="s">
        <v>397</v>
      </c>
    </row>
    <row r="1149" spans="1:103" x14ac:dyDescent="0.25">
      <c r="A1149">
        <v>1151</v>
      </c>
      <c r="B1149">
        <v>128</v>
      </c>
      <c r="C1149" s="25" t="s">
        <v>99</v>
      </c>
      <c r="D1149" s="12">
        <v>20.8</v>
      </c>
      <c r="E1149" s="14"/>
      <c r="F1149" s="7" t="str">
        <f t="shared" si="179"/>
        <v>X</v>
      </c>
      <c r="G1149" s="7">
        <f t="shared" si="180"/>
        <v>20.8</v>
      </c>
      <c r="H1149" s="16">
        <f t="shared" si="181"/>
        <v>20.8</v>
      </c>
      <c r="I1149" s="11" t="str">
        <f t="shared" si="182"/>
        <v>X</v>
      </c>
      <c r="J1149" s="39" t="str">
        <f t="shared" si="183"/>
        <v>X</v>
      </c>
      <c r="K1149" s="39" t="str">
        <f t="shared" si="186"/>
        <v>X</v>
      </c>
      <c r="L1149" s="39" t="str">
        <f t="shared" si="187"/>
        <v>X</v>
      </c>
      <c r="M1149" s="39" t="str">
        <f t="shared" si="184"/>
        <v>X</v>
      </c>
      <c r="N1149" s="42">
        <v>0</v>
      </c>
      <c r="O1149" s="8">
        <v>0</v>
      </c>
      <c r="P1149" s="9">
        <v>0</v>
      </c>
      <c r="Q1149" s="9">
        <v>0</v>
      </c>
      <c r="R1149" s="8">
        <v>1</v>
      </c>
      <c r="S1149" s="9">
        <v>0</v>
      </c>
      <c r="T1149" s="9">
        <v>0</v>
      </c>
      <c r="U1149" s="8">
        <v>0</v>
      </c>
      <c r="V1149" s="9">
        <v>0</v>
      </c>
      <c r="W1149" s="9">
        <v>0</v>
      </c>
      <c r="X1149" s="9">
        <v>0</v>
      </c>
      <c r="Y1149" s="8">
        <v>0</v>
      </c>
      <c r="Z1149" s="9">
        <v>0</v>
      </c>
      <c r="AA1149" s="8"/>
      <c r="AC1149" s="8"/>
      <c r="AJ1149" s="9">
        <f t="shared" si="185"/>
        <v>-1</v>
      </c>
      <c r="AK1149" s="7">
        <v>6.5</v>
      </c>
      <c r="AO1149" s="8"/>
      <c r="AQ1149" s="31"/>
      <c r="AT1149" s="31"/>
      <c r="AU1149" s="21">
        <v>1989</v>
      </c>
      <c r="AV1149" s="23">
        <f t="shared" si="188"/>
        <v>3.2986347831244354</v>
      </c>
      <c r="BB1149" s="18"/>
      <c r="BD1149" s="54"/>
      <c r="BF1149" s="18"/>
      <c r="BH1149" s="18"/>
      <c r="BJ1149" s="18"/>
      <c r="BK1149" s="18" t="s">
        <v>137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 s="18">
        <v>0</v>
      </c>
      <c r="BS1149">
        <v>0</v>
      </c>
      <c r="BT1149">
        <v>1</v>
      </c>
      <c r="BU1149" s="18">
        <v>0</v>
      </c>
      <c r="BV1149" t="s">
        <v>397</v>
      </c>
      <c r="BW1149" t="s">
        <v>397</v>
      </c>
      <c r="CB1149" s="18"/>
      <c r="CD1149" s="18"/>
      <c r="CE1149" s="18"/>
      <c r="CH1149" s="18"/>
      <c r="CJ1149" s="18"/>
      <c r="CU1149" s="18"/>
      <c r="CV1149" t="s">
        <v>397</v>
      </c>
      <c r="CW1149" t="s">
        <v>397</v>
      </c>
      <c r="CX1149" t="s">
        <v>397</v>
      </c>
      <c r="CY1149" s="25" t="s">
        <v>397</v>
      </c>
    </row>
    <row r="1150" spans="1:103" x14ac:dyDescent="0.25">
      <c r="A1150">
        <v>1152</v>
      </c>
      <c r="B1150">
        <v>128</v>
      </c>
      <c r="C1150" s="25" t="s">
        <v>99</v>
      </c>
      <c r="D1150" s="12">
        <v>23.3</v>
      </c>
      <c r="E1150" s="14"/>
      <c r="F1150" s="7" t="str">
        <f t="shared" si="179"/>
        <v>X</v>
      </c>
      <c r="G1150" s="7">
        <f t="shared" si="180"/>
        <v>23.3</v>
      </c>
      <c r="H1150" s="16">
        <f t="shared" si="181"/>
        <v>23.3</v>
      </c>
      <c r="I1150" s="11" t="str">
        <f t="shared" si="182"/>
        <v>X</v>
      </c>
      <c r="J1150" s="39" t="str">
        <f t="shared" si="183"/>
        <v>X</v>
      </c>
      <c r="K1150" s="39" t="str">
        <f t="shared" si="186"/>
        <v>X</v>
      </c>
      <c r="L1150" s="39" t="str">
        <f t="shared" si="187"/>
        <v>X</v>
      </c>
      <c r="M1150" s="39" t="str">
        <f t="shared" si="184"/>
        <v>X</v>
      </c>
      <c r="N1150" s="42">
        <v>0</v>
      </c>
      <c r="O1150" s="8">
        <v>0</v>
      </c>
      <c r="P1150" s="9">
        <v>0</v>
      </c>
      <c r="Q1150" s="9">
        <v>0</v>
      </c>
      <c r="R1150" s="8">
        <v>0</v>
      </c>
      <c r="S1150" s="9">
        <v>1</v>
      </c>
      <c r="T1150" s="9">
        <v>0</v>
      </c>
      <c r="U1150" s="8">
        <v>0</v>
      </c>
      <c r="V1150" s="9">
        <v>0</v>
      </c>
      <c r="W1150" s="9">
        <v>0</v>
      </c>
      <c r="X1150" s="9">
        <v>0</v>
      </c>
      <c r="Y1150" s="8">
        <v>0</v>
      </c>
      <c r="Z1150" s="9">
        <v>0</v>
      </c>
      <c r="AA1150" s="8"/>
      <c r="AC1150" s="8"/>
      <c r="AJ1150" s="9">
        <f t="shared" si="185"/>
        <v>-1</v>
      </c>
      <c r="AK1150" s="7">
        <v>6.5</v>
      </c>
      <c r="AO1150" s="8"/>
      <c r="AQ1150" s="31"/>
      <c r="AT1150" s="31"/>
      <c r="AU1150" s="21">
        <v>1989</v>
      </c>
      <c r="AV1150" s="23">
        <f t="shared" si="188"/>
        <v>3.2986347831244354</v>
      </c>
      <c r="BB1150" s="18"/>
      <c r="BD1150" s="54"/>
      <c r="BF1150" s="18"/>
      <c r="BH1150" s="18"/>
      <c r="BJ1150" s="18"/>
      <c r="BK1150" s="18" t="s">
        <v>137</v>
      </c>
      <c r="BL1150">
        <v>0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 s="18">
        <v>0</v>
      </c>
      <c r="BS1150">
        <v>0</v>
      </c>
      <c r="BT1150">
        <v>1</v>
      </c>
      <c r="BU1150" s="18">
        <v>0</v>
      </c>
      <c r="BV1150" t="s">
        <v>397</v>
      </c>
      <c r="BW1150" t="s">
        <v>397</v>
      </c>
      <c r="CB1150" s="18"/>
      <c r="CD1150" s="18"/>
      <c r="CE1150" s="18"/>
      <c r="CH1150" s="18"/>
      <c r="CJ1150" s="18"/>
      <c r="CU1150" s="18"/>
      <c r="CV1150" t="s">
        <v>397</v>
      </c>
      <c r="CW1150" t="s">
        <v>397</v>
      </c>
      <c r="CX1150" t="s">
        <v>397</v>
      </c>
      <c r="CY1150" s="25" t="s">
        <v>397</v>
      </c>
    </row>
    <row r="1151" spans="1:103" x14ac:dyDescent="0.25">
      <c r="A1151">
        <v>1153</v>
      </c>
      <c r="B1151">
        <v>128</v>
      </c>
      <c r="C1151" s="25" t="s">
        <v>99</v>
      </c>
      <c r="D1151" s="12">
        <v>25.9</v>
      </c>
      <c r="E1151" s="14"/>
      <c r="F1151" s="7" t="str">
        <f t="shared" si="179"/>
        <v>X</v>
      </c>
      <c r="G1151" s="7">
        <f t="shared" si="180"/>
        <v>25.9</v>
      </c>
      <c r="H1151" s="16">
        <f t="shared" si="181"/>
        <v>25.9</v>
      </c>
      <c r="I1151" s="11" t="str">
        <f t="shared" si="182"/>
        <v>X</v>
      </c>
      <c r="J1151" s="39" t="str">
        <f t="shared" si="183"/>
        <v>X</v>
      </c>
      <c r="K1151" s="39" t="str">
        <f t="shared" si="186"/>
        <v>X</v>
      </c>
      <c r="L1151" s="39" t="str">
        <f t="shared" si="187"/>
        <v>X</v>
      </c>
      <c r="M1151" s="39" t="str">
        <f t="shared" si="184"/>
        <v>X</v>
      </c>
      <c r="N1151" s="42">
        <v>0</v>
      </c>
      <c r="O1151" s="8">
        <v>0</v>
      </c>
      <c r="P1151" s="9">
        <v>0</v>
      </c>
      <c r="Q1151" s="9">
        <v>0</v>
      </c>
      <c r="R1151" s="8">
        <v>0</v>
      </c>
      <c r="S1151" s="9">
        <v>0</v>
      </c>
      <c r="T1151" s="9">
        <v>1</v>
      </c>
      <c r="U1151" s="8">
        <v>0</v>
      </c>
      <c r="V1151" s="9">
        <v>0</v>
      </c>
      <c r="W1151" s="9">
        <v>0</v>
      </c>
      <c r="X1151" s="9">
        <v>0</v>
      </c>
      <c r="Y1151" s="8">
        <v>0</v>
      </c>
      <c r="Z1151" s="9">
        <v>0</v>
      </c>
      <c r="AA1151" s="8"/>
      <c r="AC1151" s="8"/>
      <c r="AJ1151" s="9">
        <f t="shared" si="185"/>
        <v>-1</v>
      </c>
      <c r="AK1151" s="7">
        <v>6.5</v>
      </c>
      <c r="AO1151" s="8"/>
      <c r="AQ1151" s="31"/>
      <c r="AT1151" s="31"/>
      <c r="AU1151" s="21">
        <v>1989</v>
      </c>
      <c r="AV1151" s="23">
        <f t="shared" si="188"/>
        <v>3.2986347831244354</v>
      </c>
      <c r="BB1151" s="18"/>
      <c r="BD1151" s="54"/>
      <c r="BF1151" s="18"/>
      <c r="BH1151" s="18"/>
      <c r="BJ1151" s="18"/>
      <c r="BK1151" s="18" t="s">
        <v>137</v>
      </c>
      <c r="BL1151">
        <v>0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 s="18">
        <v>0</v>
      </c>
      <c r="BS1151">
        <v>0</v>
      </c>
      <c r="BT1151">
        <v>1</v>
      </c>
      <c r="BU1151" s="18">
        <v>0</v>
      </c>
      <c r="BV1151" t="s">
        <v>397</v>
      </c>
      <c r="BW1151" t="s">
        <v>397</v>
      </c>
      <c r="CB1151" s="18"/>
      <c r="CD1151" s="18"/>
      <c r="CE1151" s="18"/>
      <c r="CH1151" s="18"/>
      <c r="CJ1151" s="18"/>
      <c r="CU1151" s="18"/>
      <c r="CV1151" t="s">
        <v>397</v>
      </c>
      <c r="CW1151" t="s">
        <v>397</v>
      </c>
      <c r="CX1151" t="s">
        <v>397</v>
      </c>
      <c r="CY1151" s="25" t="s">
        <v>397</v>
      </c>
    </row>
    <row r="1152" spans="1:103" x14ac:dyDescent="0.25">
      <c r="A1152">
        <v>1154</v>
      </c>
      <c r="B1152">
        <v>128</v>
      </c>
      <c r="C1152" s="25" t="s">
        <v>99</v>
      </c>
      <c r="D1152" s="12">
        <v>17.2</v>
      </c>
      <c r="E1152" s="14"/>
      <c r="F1152" s="7" t="str">
        <f t="shared" si="179"/>
        <v>X</v>
      </c>
      <c r="G1152" s="7">
        <f t="shared" si="180"/>
        <v>17.2</v>
      </c>
      <c r="H1152" s="16">
        <f t="shared" si="181"/>
        <v>17.2</v>
      </c>
      <c r="I1152" s="11" t="str">
        <f t="shared" si="182"/>
        <v>X</v>
      </c>
      <c r="J1152" s="39" t="str">
        <f t="shared" si="183"/>
        <v>X</v>
      </c>
      <c r="K1152" s="39" t="str">
        <f t="shared" si="186"/>
        <v>X</v>
      </c>
      <c r="L1152" s="39" t="str">
        <f t="shared" si="187"/>
        <v>X</v>
      </c>
      <c r="M1152" s="39" t="str">
        <f t="shared" si="184"/>
        <v>X</v>
      </c>
      <c r="N1152" s="42">
        <v>0</v>
      </c>
      <c r="O1152" s="8">
        <v>0</v>
      </c>
      <c r="P1152" s="9">
        <v>0</v>
      </c>
      <c r="Q1152" s="9">
        <v>0</v>
      </c>
      <c r="R1152" s="8">
        <v>0</v>
      </c>
      <c r="S1152" s="9">
        <v>0</v>
      </c>
      <c r="T1152" s="9">
        <v>0</v>
      </c>
      <c r="U1152" s="8">
        <v>1</v>
      </c>
      <c r="V1152" s="9">
        <v>0</v>
      </c>
      <c r="W1152" s="9">
        <v>0</v>
      </c>
      <c r="X1152" s="9">
        <v>0</v>
      </c>
      <c r="Y1152" s="8">
        <v>0</v>
      </c>
      <c r="Z1152" s="9">
        <v>0</v>
      </c>
      <c r="AA1152" s="8"/>
      <c r="AC1152" s="8"/>
      <c r="AJ1152" s="9">
        <f t="shared" si="185"/>
        <v>-1</v>
      </c>
      <c r="AK1152" s="7">
        <v>6.5</v>
      </c>
      <c r="AO1152" s="8"/>
      <c r="AQ1152" s="31"/>
      <c r="AT1152" s="31"/>
      <c r="AU1152" s="21">
        <v>1989</v>
      </c>
      <c r="AV1152" s="23">
        <f t="shared" si="188"/>
        <v>3.2986347831244354</v>
      </c>
      <c r="BB1152" s="18"/>
      <c r="BD1152" s="54"/>
      <c r="BF1152" s="18"/>
      <c r="BH1152" s="18"/>
      <c r="BJ1152" s="18"/>
      <c r="BK1152" s="18" t="s">
        <v>137</v>
      </c>
      <c r="BL1152">
        <v>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 s="18">
        <v>0</v>
      </c>
      <c r="BS1152">
        <v>0</v>
      </c>
      <c r="BT1152">
        <v>1</v>
      </c>
      <c r="BU1152" s="18">
        <v>0</v>
      </c>
      <c r="BV1152" t="s">
        <v>397</v>
      </c>
      <c r="BW1152" t="s">
        <v>397</v>
      </c>
      <c r="CB1152" s="18"/>
      <c r="CD1152" s="18"/>
      <c r="CE1152" s="18"/>
      <c r="CH1152" s="18"/>
      <c r="CJ1152" s="18"/>
      <c r="CU1152" s="18"/>
      <c r="CV1152" t="s">
        <v>397</v>
      </c>
      <c r="CW1152" t="s">
        <v>397</v>
      </c>
      <c r="CX1152" t="s">
        <v>397</v>
      </c>
      <c r="CY1152" s="25" t="s">
        <v>397</v>
      </c>
    </row>
    <row r="1153" spans="1:103" x14ac:dyDescent="0.25">
      <c r="A1153">
        <v>1155</v>
      </c>
      <c r="B1153">
        <v>128</v>
      </c>
      <c r="C1153" s="25" t="s">
        <v>99</v>
      </c>
      <c r="D1153" s="12">
        <v>19.8</v>
      </c>
      <c r="E1153" s="14"/>
      <c r="F1153" s="7" t="str">
        <f t="shared" si="179"/>
        <v>X</v>
      </c>
      <c r="G1153" s="7">
        <f t="shared" si="180"/>
        <v>19.8</v>
      </c>
      <c r="H1153" s="16">
        <f t="shared" si="181"/>
        <v>19.8</v>
      </c>
      <c r="I1153" s="11" t="str">
        <f t="shared" si="182"/>
        <v>X</v>
      </c>
      <c r="J1153" s="39" t="str">
        <f t="shared" si="183"/>
        <v>X</v>
      </c>
      <c r="K1153" s="39" t="str">
        <f t="shared" si="186"/>
        <v>X</v>
      </c>
      <c r="L1153" s="39" t="str">
        <f t="shared" si="187"/>
        <v>X</v>
      </c>
      <c r="M1153" s="39" t="str">
        <f t="shared" si="184"/>
        <v>X</v>
      </c>
      <c r="N1153" s="42">
        <v>0</v>
      </c>
      <c r="O1153" s="8">
        <v>0</v>
      </c>
      <c r="P1153" s="9">
        <v>0</v>
      </c>
      <c r="Q1153" s="9">
        <v>0</v>
      </c>
      <c r="R1153" s="8">
        <v>0</v>
      </c>
      <c r="S1153" s="9">
        <v>0</v>
      </c>
      <c r="T1153" s="9">
        <v>0</v>
      </c>
      <c r="U1153" s="8">
        <v>0</v>
      </c>
      <c r="V1153" s="9">
        <v>1</v>
      </c>
      <c r="W1153" s="9">
        <v>0</v>
      </c>
      <c r="X1153" s="9">
        <v>0</v>
      </c>
      <c r="Y1153" s="8">
        <v>0</v>
      </c>
      <c r="Z1153" s="9">
        <v>0</v>
      </c>
      <c r="AA1153" s="8"/>
      <c r="AC1153" s="8"/>
      <c r="AJ1153" s="9">
        <f t="shared" si="185"/>
        <v>-1</v>
      </c>
      <c r="AK1153" s="7">
        <v>6.5</v>
      </c>
      <c r="AO1153" s="8"/>
      <c r="AQ1153" s="31"/>
      <c r="AT1153" s="31"/>
      <c r="AU1153" s="21">
        <v>1989</v>
      </c>
      <c r="AV1153" s="23">
        <f t="shared" si="188"/>
        <v>3.2986347831244354</v>
      </c>
      <c r="BB1153" s="18"/>
      <c r="BD1153" s="54"/>
      <c r="BF1153" s="18"/>
      <c r="BH1153" s="18"/>
      <c r="BJ1153" s="18"/>
      <c r="BK1153" s="18" t="s">
        <v>137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 s="18">
        <v>0</v>
      </c>
      <c r="BS1153">
        <v>0</v>
      </c>
      <c r="BT1153">
        <v>1</v>
      </c>
      <c r="BU1153" s="18">
        <v>0</v>
      </c>
      <c r="BV1153" t="s">
        <v>397</v>
      </c>
      <c r="BW1153" t="s">
        <v>397</v>
      </c>
      <c r="CB1153" s="18"/>
      <c r="CD1153" s="18"/>
      <c r="CE1153" s="18"/>
      <c r="CH1153" s="18"/>
      <c r="CJ1153" s="18"/>
      <c r="CU1153" s="18"/>
      <c r="CV1153" t="s">
        <v>397</v>
      </c>
      <c r="CW1153" t="s">
        <v>397</v>
      </c>
      <c r="CX1153" t="s">
        <v>397</v>
      </c>
      <c r="CY1153" s="25" t="s">
        <v>397</v>
      </c>
    </row>
    <row r="1154" spans="1:103" x14ac:dyDescent="0.25">
      <c r="A1154">
        <v>1156</v>
      </c>
      <c r="B1154">
        <v>128</v>
      </c>
      <c r="C1154" s="25" t="s">
        <v>99</v>
      </c>
      <c r="D1154" s="12">
        <v>17.399999999999999</v>
      </c>
      <c r="E1154" s="14"/>
      <c r="F1154" s="7" t="str">
        <f t="shared" si="179"/>
        <v>X</v>
      </c>
      <c r="G1154" s="7">
        <f t="shared" si="180"/>
        <v>17.399999999999999</v>
      </c>
      <c r="H1154" s="16">
        <f t="shared" si="181"/>
        <v>17.399999999999999</v>
      </c>
      <c r="I1154" s="11" t="str">
        <f t="shared" si="182"/>
        <v>X</v>
      </c>
      <c r="J1154" s="39" t="str">
        <f t="shared" si="183"/>
        <v>X</v>
      </c>
      <c r="K1154" s="39" t="str">
        <f t="shared" si="186"/>
        <v>X</v>
      </c>
      <c r="L1154" s="39" t="str">
        <f t="shared" si="187"/>
        <v>X</v>
      </c>
      <c r="M1154" s="39" t="str">
        <f t="shared" si="184"/>
        <v>X</v>
      </c>
      <c r="N1154" s="42">
        <v>0</v>
      </c>
      <c r="O1154" s="8">
        <v>0</v>
      </c>
      <c r="P1154" s="9">
        <v>0</v>
      </c>
      <c r="Q1154" s="9">
        <v>0</v>
      </c>
      <c r="R1154" s="8">
        <v>0</v>
      </c>
      <c r="S1154" s="9">
        <v>0</v>
      </c>
      <c r="T1154" s="9">
        <v>0</v>
      </c>
      <c r="U1154" s="8">
        <v>0</v>
      </c>
      <c r="V1154" s="9">
        <v>0</v>
      </c>
      <c r="W1154" s="9">
        <v>0</v>
      </c>
      <c r="X1154" s="9">
        <v>0</v>
      </c>
      <c r="Y1154" s="8">
        <v>1</v>
      </c>
      <c r="Z1154" s="9">
        <v>0</v>
      </c>
      <c r="AA1154" s="8"/>
      <c r="AC1154" s="8"/>
      <c r="AJ1154" s="9">
        <f t="shared" si="185"/>
        <v>-1</v>
      </c>
      <c r="AK1154" s="7">
        <v>6.5</v>
      </c>
      <c r="AO1154" s="8"/>
      <c r="AQ1154" s="31"/>
      <c r="AT1154" s="31"/>
      <c r="AU1154" s="21">
        <v>1989</v>
      </c>
      <c r="AV1154" s="23">
        <f t="shared" si="188"/>
        <v>3.2986347831244354</v>
      </c>
      <c r="BB1154" s="18"/>
      <c r="BD1154" s="54"/>
      <c r="BF1154" s="18"/>
      <c r="BH1154" s="18"/>
      <c r="BJ1154" s="18"/>
      <c r="BK1154" s="18" t="s">
        <v>137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 s="18">
        <v>0</v>
      </c>
      <c r="BS1154">
        <v>0</v>
      </c>
      <c r="BT1154">
        <v>1</v>
      </c>
      <c r="BU1154" s="18">
        <v>0</v>
      </c>
      <c r="BV1154" t="s">
        <v>397</v>
      </c>
      <c r="BW1154" t="s">
        <v>397</v>
      </c>
      <c r="CB1154" s="18"/>
      <c r="CD1154" s="18"/>
      <c r="CE1154" s="18"/>
      <c r="CH1154" s="18"/>
      <c r="CJ1154" s="18"/>
      <c r="CU1154" s="18"/>
      <c r="CV1154" t="s">
        <v>397</v>
      </c>
      <c r="CW1154" t="s">
        <v>397</v>
      </c>
      <c r="CX1154" t="s">
        <v>397</v>
      </c>
      <c r="CY1154" s="25" t="s">
        <v>397</v>
      </c>
    </row>
    <row r="1155" spans="1:103" x14ac:dyDescent="0.25">
      <c r="A1155">
        <v>1157</v>
      </c>
      <c r="B1155">
        <v>128</v>
      </c>
      <c r="C1155" s="25" t="s">
        <v>99</v>
      </c>
      <c r="D1155" s="12">
        <v>12.3</v>
      </c>
      <c r="E1155" s="14"/>
      <c r="F1155" s="7" t="str">
        <f t="shared" si="179"/>
        <v>X</v>
      </c>
      <c r="G1155" s="7">
        <f t="shared" si="180"/>
        <v>12.3</v>
      </c>
      <c r="H1155" s="16">
        <f t="shared" si="181"/>
        <v>12.3</v>
      </c>
      <c r="I1155" s="11" t="str">
        <f t="shared" si="182"/>
        <v>X</v>
      </c>
      <c r="J1155" s="39" t="str">
        <f t="shared" si="183"/>
        <v>X</v>
      </c>
      <c r="K1155" s="39" t="str">
        <f t="shared" si="186"/>
        <v>X</v>
      </c>
      <c r="L1155" s="39" t="str">
        <f t="shared" si="187"/>
        <v>X</v>
      </c>
      <c r="M1155" s="39" t="str">
        <f t="shared" si="184"/>
        <v>X</v>
      </c>
      <c r="N1155" s="42">
        <v>0</v>
      </c>
      <c r="O1155" s="8">
        <v>0</v>
      </c>
      <c r="P1155" s="9">
        <v>0</v>
      </c>
      <c r="Q1155" s="9">
        <v>0</v>
      </c>
      <c r="R1155" s="8">
        <v>0</v>
      </c>
      <c r="S1155" s="9">
        <v>0</v>
      </c>
      <c r="T1155" s="9">
        <v>0</v>
      </c>
      <c r="U1155" s="8">
        <v>0</v>
      </c>
      <c r="V1155" s="9">
        <v>0</v>
      </c>
      <c r="W1155" s="9">
        <v>0</v>
      </c>
      <c r="X1155" s="9">
        <v>0</v>
      </c>
      <c r="Y1155" s="8">
        <v>0</v>
      </c>
      <c r="Z1155" s="9">
        <v>1</v>
      </c>
      <c r="AA1155" s="8"/>
      <c r="AC1155" s="8"/>
      <c r="AJ1155" s="9">
        <f t="shared" si="185"/>
        <v>-1</v>
      </c>
      <c r="AK1155" s="7">
        <v>6.5</v>
      </c>
      <c r="AO1155" s="8"/>
      <c r="AQ1155" s="31"/>
      <c r="AT1155" s="31"/>
      <c r="AU1155" s="21">
        <v>1989</v>
      </c>
      <c r="AV1155" s="23">
        <f t="shared" si="188"/>
        <v>3.2986347831244354</v>
      </c>
      <c r="BB1155" s="18"/>
      <c r="BD1155" s="54"/>
      <c r="BF1155" s="18"/>
      <c r="BH1155" s="18"/>
      <c r="BJ1155" s="18"/>
      <c r="BK1155" s="18" t="s">
        <v>137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 s="18">
        <v>0</v>
      </c>
      <c r="BS1155">
        <v>0</v>
      </c>
      <c r="BT1155">
        <v>1</v>
      </c>
      <c r="BU1155" s="18">
        <v>0</v>
      </c>
      <c r="BV1155" t="s">
        <v>397</v>
      </c>
      <c r="BW1155" t="s">
        <v>397</v>
      </c>
      <c r="CB1155" s="18"/>
      <c r="CD1155" s="18"/>
      <c r="CE1155" s="18"/>
      <c r="CH1155" s="18"/>
      <c r="CJ1155" s="18"/>
      <c r="CU1155" s="18"/>
      <c r="CV1155" t="s">
        <v>397</v>
      </c>
      <c r="CW1155" t="s">
        <v>397</v>
      </c>
      <c r="CX1155" t="s">
        <v>397</v>
      </c>
      <c r="CY1155" s="25" t="s">
        <v>397</v>
      </c>
    </row>
    <row r="1156" spans="1:103" x14ac:dyDescent="0.25">
      <c r="A1156">
        <v>1158</v>
      </c>
      <c r="B1156">
        <v>129</v>
      </c>
      <c r="C1156" s="25" t="s">
        <v>301</v>
      </c>
      <c r="D1156" s="12">
        <v>10.7</v>
      </c>
      <c r="E1156" s="14"/>
      <c r="F1156" s="7" t="str">
        <f t="shared" si="179"/>
        <v>X</v>
      </c>
      <c r="G1156" s="7">
        <f t="shared" si="180"/>
        <v>10.7</v>
      </c>
      <c r="H1156" s="16">
        <f t="shared" si="181"/>
        <v>10.7</v>
      </c>
      <c r="I1156" s="11" t="str">
        <f t="shared" si="182"/>
        <v>X</v>
      </c>
      <c r="J1156" s="39" t="str">
        <f t="shared" si="183"/>
        <v>X</v>
      </c>
      <c r="K1156" s="39" t="str">
        <f t="shared" si="186"/>
        <v>X</v>
      </c>
      <c r="L1156" s="39" t="str">
        <f t="shared" si="187"/>
        <v>X</v>
      </c>
      <c r="M1156" s="39" t="str">
        <f t="shared" si="184"/>
        <v>X</v>
      </c>
      <c r="N1156" s="42">
        <v>1</v>
      </c>
      <c r="O1156" s="8">
        <v>0</v>
      </c>
      <c r="P1156" s="9">
        <v>0</v>
      </c>
      <c r="Q1156" s="9">
        <v>0</v>
      </c>
      <c r="R1156" s="8">
        <v>0</v>
      </c>
      <c r="S1156" s="9">
        <v>0</v>
      </c>
      <c r="T1156" s="9">
        <v>0</v>
      </c>
      <c r="U1156" s="8">
        <v>0</v>
      </c>
      <c r="V1156" s="9">
        <v>0</v>
      </c>
      <c r="W1156" s="9">
        <v>0</v>
      </c>
      <c r="X1156" s="9">
        <v>0</v>
      </c>
      <c r="Y1156" s="8">
        <v>0</v>
      </c>
      <c r="Z1156" s="9">
        <v>0</v>
      </c>
      <c r="AA1156" s="8"/>
      <c r="AC1156" s="8"/>
      <c r="AJ1156" s="9">
        <f t="shared" si="185"/>
        <v>-1</v>
      </c>
      <c r="AK1156" s="7">
        <v>6.9</v>
      </c>
      <c r="AO1156" s="8"/>
      <c r="AQ1156" s="31"/>
      <c r="AT1156" s="31"/>
      <c r="AU1156" s="21">
        <v>1987</v>
      </c>
      <c r="AV1156" s="23">
        <f t="shared" si="188"/>
        <v>3.2981978671098151</v>
      </c>
      <c r="BB1156" s="18"/>
      <c r="BD1156" s="54"/>
      <c r="BF1156" s="18"/>
      <c r="BH1156" s="18"/>
      <c r="BJ1156" s="18"/>
      <c r="BK1156" s="18" t="s">
        <v>299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 s="18">
        <v>0</v>
      </c>
      <c r="BS1156">
        <v>1</v>
      </c>
      <c r="BT1156">
        <v>0</v>
      </c>
      <c r="BU1156" s="18">
        <v>0</v>
      </c>
      <c r="BV1156" t="s">
        <v>397</v>
      </c>
      <c r="BW1156" t="s">
        <v>397</v>
      </c>
      <c r="CB1156" s="18"/>
      <c r="CD1156" s="18"/>
      <c r="CE1156" s="18"/>
      <c r="CH1156" s="18"/>
      <c r="CJ1156" s="18"/>
      <c r="CU1156" s="18"/>
      <c r="CV1156" t="s">
        <v>397</v>
      </c>
      <c r="CW1156" t="s">
        <v>397</v>
      </c>
      <c r="CX1156" t="s">
        <v>397</v>
      </c>
      <c r="CY1156" s="25" t="s">
        <v>397</v>
      </c>
    </row>
    <row r="1157" spans="1:103" x14ac:dyDescent="0.25">
      <c r="A1157">
        <v>1159</v>
      </c>
      <c r="B1157">
        <v>129</v>
      </c>
      <c r="C1157" s="25" t="s">
        <v>301</v>
      </c>
      <c r="D1157" s="12">
        <v>9.6</v>
      </c>
      <c r="E1157" s="14"/>
      <c r="F1157" s="7" t="str">
        <f t="shared" si="179"/>
        <v>X</v>
      </c>
      <c r="G1157" s="7">
        <f t="shared" si="180"/>
        <v>9.6</v>
      </c>
      <c r="H1157" s="16">
        <f t="shared" si="181"/>
        <v>9.6</v>
      </c>
      <c r="I1157" s="11" t="str">
        <f t="shared" si="182"/>
        <v>X</v>
      </c>
      <c r="J1157" s="39" t="str">
        <f t="shared" si="183"/>
        <v>X</v>
      </c>
      <c r="K1157" s="39" t="str">
        <f t="shared" si="186"/>
        <v>X</v>
      </c>
      <c r="L1157" s="39" t="str">
        <f t="shared" si="187"/>
        <v>X</v>
      </c>
      <c r="M1157" s="39" t="str">
        <f t="shared" si="184"/>
        <v>X</v>
      </c>
      <c r="N1157" s="42">
        <v>1</v>
      </c>
      <c r="O1157" s="8">
        <v>0</v>
      </c>
      <c r="P1157" s="9">
        <v>0</v>
      </c>
      <c r="Q1157" s="9">
        <v>0</v>
      </c>
      <c r="R1157" s="8">
        <v>0</v>
      </c>
      <c r="S1157" s="9">
        <v>0</v>
      </c>
      <c r="T1157" s="9">
        <v>0</v>
      </c>
      <c r="U1157" s="8">
        <v>0</v>
      </c>
      <c r="V1157" s="9">
        <v>0</v>
      </c>
      <c r="W1157" s="9">
        <v>0</v>
      </c>
      <c r="X1157" s="9">
        <v>0</v>
      </c>
      <c r="Y1157" s="8">
        <v>0</v>
      </c>
      <c r="Z1157" s="9">
        <v>0</v>
      </c>
      <c r="AA1157" s="8"/>
      <c r="AC1157" s="8"/>
      <c r="AJ1157" s="9">
        <f t="shared" si="185"/>
        <v>-1</v>
      </c>
      <c r="AK1157" s="7">
        <v>9</v>
      </c>
      <c r="AO1157" s="8"/>
      <c r="AQ1157" s="31"/>
      <c r="AT1157" s="31"/>
      <c r="AU1157" s="21">
        <v>1989</v>
      </c>
      <c r="AV1157" s="23">
        <f t="shared" si="188"/>
        <v>3.2986347831244354</v>
      </c>
      <c r="BB1157" s="18"/>
      <c r="BD1157" s="54"/>
      <c r="BF1157" s="18"/>
      <c r="BH1157" s="18"/>
      <c r="BJ1157" s="18"/>
      <c r="BK1157" s="18" t="s">
        <v>299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 s="18">
        <v>0</v>
      </c>
      <c r="BS1157">
        <v>1</v>
      </c>
      <c r="BT1157">
        <v>0</v>
      </c>
      <c r="BU1157" s="18">
        <v>0</v>
      </c>
      <c r="BV1157" t="s">
        <v>397</v>
      </c>
      <c r="BW1157" t="s">
        <v>397</v>
      </c>
      <c r="CB1157" s="18"/>
      <c r="CD1157" s="18"/>
      <c r="CE1157" s="18"/>
      <c r="CH1157" s="18"/>
      <c r="CJ1157" s="18"/>
      <c r="CU1157" s="18"/>
      <c r="CV1157" t="s">
        <v>397</v>
      </c>
      <c r="CW1157" t="s">
        <v>397</v>
      </c>
      <c r="CX1157" t="s">
        <v>397</v>
      </c>
      <c r="CY1157" s="25" t="s">
        <v>397</v>
      </c>
    </row>
    <row r="1158" spans="1:103" x14ac:dyDescent="0.25">
      <c r="A1158">
        <v>1160</v>
      </c>
      <c r="B1158">
        <v>129</v>
      </c>
      <c r="C1158" s="25" t="s">
        <v>301</v>
      </c>
      <c r="D1158" s="12">
        <v>36.299999999999997</v>
      </c>
      <c r="E1158" s="14"/>
      <c r="F1158" s="7" t="str">
        <f t="shared" si="179"/>
        <v>X</v>
      </c>
      <c r="G1158" s="7">
        <f t="shared" si="180"/>
        <v>36.299999999999997</v>
      </c>
      <c r="H1158" s="16">
        <f t="shared" si="181"/>
        <v>36.299999999999997</v>
      </c>
      <c r="I1158" s="11" t="str">
        <f t="shared" si="182"/>
        <v>X</v>
      </c>
      <c r="J1158" s="39" t="str">
        <f t="shared" si="183"/>
        <v>X</v>
      </c>
      <c r="K1158" s="39" t="str">
        <f t="shared" si="186"/>
        <v>X</v>
      </c>
      <c r="L1158" s="39" t="str">
        <f t="shared" si="187"/>
        <v>X</v>
      </c>
      <c r="M1158" s="39" t="str">
        <f t="shared" si="184"/>
        <v>X</v>
      </c>
      <c r="N1158" s="42">
        <v>0</v>
      </c>
      <c r="O1158" s="8">
        <v>0</v>
      </c>
      <c r="P1158" s="9">
        <v>0</v>
      </c>
      <c r="Q1158" s="9">
        <v>0</v>
      </c>
      <c r="R1158" s="8">
        <v>1</v>
      </c>
      <c r="S1158" s="9">
        <v>0</v>
      </c>
      <c r="T1158" s="9">
        <v>0</v>
      </c>
      <c r="U1158" s="8">
        <v>0</v>
      </c>
      <c r="V1158" s="9">
        <v>0</v>
      </c>
      <c r="W1158" s="9">
        <v>0</v>
      </c>
      <c r="X1158" s="9">
        <v>0</v>
      </c>
      <c r="Y1158" s="8">
        <v>0</v>
      </c>
      <c r="Z1158" s="9">
        <v>0</v>
      </c>
      <c r="AA1158" s="8"/>
      <c r="AC1158" s="8"/>
      <c r="AJ1158" s="9">
        <f t="shared" si="185"/>
        <v>-1</v>
      </c>
      <c r="AK1158" s="7">
        <v>9</v>
      </c>
      <c r="AO1158" s="8"/>
      <c r="AQ1158" s="31"/>
      <c r="AT1158" s="31"/>
      <c r="AU1158" s="21">
        <v>1989</v>
      </c>
      <c r="AV1158" s="23">
        <f t="shared" si="188"/>
        <v>3.2986347831244354</v>
      </c>
      <c r="BB1158" s="18"/>
      <c r="BD1158" s="54"/>
      <c r="BF1158" s="18"/>
      <c r="BH1158" s="18"/>
      <c r="BJ1158" s="18"/>
      <c r="BK1158" s="18" t="s">
        <v>299</v>
      </c>
      <c r="BL1158">
        <v>0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 s="18">
        <v>0</v>
      </c>
      <c r="BS1158">
        <v>1</v>
      </c>
      <c r="BT1158">
        <v>0</v>
      </c>
      <c r="BU1158" s="18">
        <v>0</v>
      </c>
      <c r="BV1158" t="s">
        <v>397</v>
      </c>
      <c r="BW1158" t="s">
        <v>397</v>
      </c>
      <c r="CB1158" s="18"/>
      <c r="CD1158" s="18"/>
      <c r="CE1158" s="18"/>
      <c r="CH1158" s="18"/>
      <c r="CJ1158" s="18"/>
      <c r="CU1158" s="18"/>
      <c r="CV1158" t="s">
        <v>397</v>
      </c>
      <c r="CW1158" t="s">
        <v>397</v>
      </c>
      <c r="CX1158" t="s">
        <v>397</v>
      </c>
      <c r="CY1158" s="25" t="s">
        <v>397</v>
      </c>
    </row>
    <row r="1159" spans="1:103" x14ac:dyDescent="0.25">
      <c r="A1159">
        <v>1161</v>
      </c>
      <c r="B1159">
        <v>129</v>
      </c>
      <c r="C1159" s="25" t="s">
        <v>301</v>
      </c>
      <c r="D1159" s="12">
        <v>14.6</v>
      </c>
      <c r="E1159" s="14"/>
      <c r="F1159" s="7" t="str">
        <f t="shared" si="179"/>
        <v>X</v>
      </c>
      <c r="G1159" s="7">
        <f t="shared" si="180"/>
        <v>14.6</v>
      </c>
      <c r="H1159" s="16">
        <f t="shared" si="181"/>
        <v>14.6</v>
      </c>
      <c r="I1159" s="11" t="str">
        <f t="shared" si="182"/>
        <v>X</v>
      </c>
      <c r="J1159" s="39" t="str">
        <f t="shared" si="183"/>
        <v>X</v>
      </c>
      <c r="K1159" s="39" t="str">
        <f t="shared" si="186"/>
        <v>X</v>
      </c>
      <c r="L1159" s="39" t="str">
        <f t="shared" si="187"/>
        <v>X</v>
      </c>
      <c r="M1159" s="39" t="str">
        <f t="shared" si="184"/>
        <v>X</v>
      </c>
      <c r="N1159" s="42">
        <v>0</v>
      </c>
      <c r="O1159" s="8">
        <v>0</v>
      </c>
      <c r="P1159" s="9">
        <v>0</v>
      </c>
      <c r="Q1159" s="9">
        <v>0</v>
      </c>
      <c r="R1159" s="8">
        <v>0</v>
      </c>
      <c r="S1159" s="9">
        <v>1</v>
      </c>
      <c r="T1159" s="9">
        <v>0</v>
      </c>
      <c r="U1159" s="8">
        <v>0</v>
      </c>
      <c r="V1159" s="9">
        <v>0</v>
      </c>
      <c r="W1159" s="9">
        <v>0</v>
      </c>
      <c r="X1159" s="9">
        <v>0</v>
      </c>
      <c r="Y1159" s="8">
        <v>0</v>
      </c>
      <c r="Z1159" s="9">
        <v>0</v>
      </c>
      <c r="AA1159" s="8"/>
      <c r="AC1159" s="8"/>
      <c r="AJ1159" s="9">
        <f t="shared" si="185"/>
        <v>-1</v>
      </c>
      <c r="AK1159" s="7">
        <v>9</v>
      </c>
      <c r="AO1159" s="8"/>
      <c r="AQ1159" s="31"/>
      <c r="AT1159" s="31"/>
      <c r="AU1159" s="21">
        <v>1989</v>
      </c>
      <c r="AV1159" s="23">
        <f t="shared" si="188"/>
        <v>3.2986347831244354</v>
      </c>
      <c r="BB1159" s="18"/>
      <c r="BD1159" s="54"/>
      <c r="BF1159" s="18"/>
      <c r="BH1159" s="18"/>
      <c r="BJ1159" s="18"/>
      <c r="BK1159" s="18" t="s">
        <v>299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 s="18">
        <v>0</v>
      </c>
      <c r="BS1159">
        <v>1</v>
      </c>
      <c r="BT1159">
        <v>0</v>
      </c>
      <c r="BU1159" s="18">
        <v>0</v>
      </c>
      <c r="BV1159" t="s">
        <v>397</v>
      </c>
      <c r="BW1159" t="s">
        <v>397</v>
      </c>
      <c r="CB1159" s="18"/>
      <c r="CD1159" s="18"/>
      <c r="CE1159" s="18"/>
      <c r="CH1159" s="18"/>
      <c r="CJ1159" s="18"/>
      <c r="CU1159" s="18"/>
      <c r="CV1159" t="s">
        <v>397</v>
      </c>
      <c r="CW1159" t="s">
        <v>397</v>
      </c>
      <c r="CX1159" t="s">
        <v>397</v>
      </c>
      <c r="CY1159" s="25" t="s">
        <v>397</v>
      </c>
    </row>
    <row r="1160" spans="1:103" x14ac:dyDescent="0.25">
      <c r="A1160">
        <v>1162</v>
      </c>
      <c r="B1160">
        <v>129</v>
      </c>
      <c r="C1160" s="25" t="s">
        <v>301</v>
      </c>
      <c r="D1160" s="12">
        <v>11</v>
      </c>
      <c r="E1160" s="14"/>
      <c r="F1160" s="7" t="str">
        <f t="shared" si="179"/>
        <v>X</v>
      </c>
      <c r="G1160" s="7">
        <f t="shared" si="180"/>
        <v>11</v>
      </c>
      <c r="H1160" s="16">
        <f t="shared" si="181"/>
        <v>11</v>
      </c>
      <c r="I1160" s="11" t="str">
        <f t="shared" si="182"/>
        <v>X</v>
      </c>
      <c r="J1160" s="39" t="str">
        <f t="shared" si="183"/>
        <v>X</v>
      </c>
      <c r="K1160" s="39" t="str">
        <f t="shared" si="186"/>
        <v>X</v>
      </c>
      <c r="L1160" s="39" t="str">
        <f t="shared" si="187"/>
        <v>X</v>
      </c>
      <c r="M1160" s="39" t="str">
        <f t="shared" si="184"/>
        <v>X</v>
      </c>
      <c r="N1160" s="42">
        <v>0</v>
      </c>
      <c r="O1160" s="8">
        <v>0</v>
      </c>
      <c r="P1160" s="9">
        <v>0</v>
      </c>
      <c r="Q1160" s="9">
        <v>0</v>
      </c>
      <c r="R1160" s="8">
        <v>0</v>
      </c>
      <c r="S1160" s="9">
        <v>0</v>
      </c>
      <c r="T1160" s="9">
        <v>1</v>
      </c>
      <c r="U1160" s="8">
        <v>0</v>
      </c>
      <c r="V1160" s="9">
        <v>0</v>
      </c>
      <c r="W1160" s="9">
        <v>0</v>
      </c>
      <c r="X1160" s="9">
        <v>0</v>
      </c>
      <c r="Y1160" s="8">
        <v>0</v>
      </c>
      <c r="Z1160" s="9">
        <v>0</v>
      </c>
      <c r="AA1160" s="8"/>
      <c r="AC1160" s="8"/>
      <c r="AJ1160" s="9">
        <f t="shared" si="185"/>
        <v>-1</v>
      </c>
      <c r="AK1160" s="7">
        <v>9</v>
      </c>
      <c r="AO1160" s="8"/>
      <c r="AQ1160" s="31"/>
      <c r="AT1160" s="31"/>
      <c r="AU1160" s="21">
        <v>1989</v>
      </c>
      <c r="AV1160" s="23">
        <f t="shared" si="188"/>
        <v>3.2986347831244354</v>
      </c>
      <c r="BB1160" s="18"/>
      <c r="BD1160" s="54"/>
      <c r="BF1160" s="18"/>
      <c r="BH1160" s="18"/>
      <c r="BJ1160" s="18"/>
      <c r="BK1160" s="18" t="s">
        <v>299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 s="18">
        <v>0</v>
      </c>
      <c r="BS1160">
        <v>1</v>
      </c>
      <c r="BT1160">
        <v>0</v>
      </c>
      <c r="BU1160" s="18">
        <v>0</v>
      </c>
      <c r="BV1160" t="s">
        <v>397</v>
      </c>
      <c r="BW1160" t="s">
        <v>397</v>
      </c>
      <c r="CB1160" s="18"/>
      <c r="CD1160" s="18"/>
      <c r="CE1160" s="18"/>
      <c r="CH1160" s="18"/>
      <c r="CJ1160" s="18"/>
      <c r="CU1160" s="18"/>
      <c r="CV1160" t="s">
        <v>397</v>
      </c>
      <c r="CW1160" t="s">
        <v>397</v>
      </c>
      <c r="CX1160" t="s">
        <v>397</v>
      </c>
      <c r="CY1160" s="25" t="s">
        <v>397</v>
      </c>
    </row>
    <row r="1161" spans="1:103" x14ac:dyDescent="0.25">
      <c r="A1161">
        <v>1163</v>
      </c>
      <c r="B1161">
        <v>129</v>
      </c>
      <c r="C1161" s="25" t="s">
        <v>301</v>
      </c>
      <c r="D1161" s="12">
        <v>10</v>
      </c>
      <c r="E1161" s="14"/>
      <c r="F1161" s="7" t="str">
        <f t="shared" si="179"/>
        <v>X</v>
      </c>
      <c r="G1161" s="7">
        <f t="shared" si="180"/>
        <v>10</v>
      </c>
      <c r="H1161" s="16">
        <f t="shared" si="181"/>
        <v>10</v>
      </c>
      <c r="I1161" s="11" t="str">
        <f t="shared" si="182"/>
        <v>X</v>
      </c>
      <c r="J1161" s="39" t="str">
        <f t="shared" si="183"/>
        <v>X</v>
      </c>
      <c r="K1161" s="39" t="str">
        <f t="shared" si="186"/>
        <v>X</v>
      </c>
      <c r="L1161" s="39" t="str">
        <f t="shared" si="187"/>
        <v>X</v>
      </c>
      <c r="M1161" s="39" t="str">
        <f t="shared" si="184"/>
        <v>X</v>
      </c>
      <c r="N1161" s="42">
        <v>0</v>
      </c>
      <c r="O1161" s="8">
        <v>0</v>
      </c>
      <c r="P1161" s="9">
        <v>0</v>
      </c>
      <c r="Q1161" s="9">
        <v>0</v>
      </c>
      <c r="R1161" s="8">
        <v>0</v>
      </c>
      <c r="S1161" s="9">
        <v>0</v>
      </c>
      <c r="T1161" s="9">
        <v>0</v>
      </c>
      <c r="U1161" s="8">
        <v>1</v>
      </c>
      <c r="V1161" s="9">
        <v>0</v>
      </c>
      <c r="W1161" s="9">
        <v>0</v>
      </c>
      <c r="X1161" s="9">
        <v>0</v>
      </c>
      <c r="Y1161" s="8">
        <v>0</v>
      </c>
      <c r="Z1161" s="9">
        <v>0</v>
      </c>
      <c r="AA1161" s="8"/>
      <c r="AC1161" s="8"/>
      <c r="AJ1161" s="9">
        <f t="shared" si="185"/>
        <v>-1</v>
      </c>
      <c r="AK1161" s="7">
        <v>6.9</v>
      </c>
      <c r="AO1161" s="8"/>
      <c r="AQ1161" s="31"/>
      <c r="AT1161" s="31"/>
      <c r="AU1161" s="21">
        <v>1987</v>
      </c>
      <c r="AV1161" s="23">
        <f t="shared" si="188"/>
        <v>3.2981978671098151</v>
      </c>
      <c r="BB1161" s="18"/>
      <c r="BD1161" s="54"/>
      <c r="BF1161" s="18"/>
      <c r="BH1161" s="18"/>
      <c r="BJ1161" s="18"/>
      <c r="BK1161" s="18" t="s">
        <v>299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 s="18">
        <v>0</v>
      </c>
      <c r="BS1161">
        <v>1</v>
      </c>
      <c r="BT1161">
        <v>0</v>
      </c>
      <c r="BU1161" s="18">
        <v>0</v>
      </c>
      <c r="BV1161" t="s">
        <v>397</v>
      </c>
      <c r="BW1161" t="s">
        <v>397</v>
      </c>
      <c r="CB1161" s="18"/>
      <c r="CD1161" s="18"/>
      <c r="CE1161" s="18"/>
      <c r="CH1161" s="18"/>
      <c r="CJ1161" s="18"/>
      <c r="CU1161" s="18"/>
      <c r="CV1161" t="s">
        <v>397</v>
      </c>
      <c r="CW1161" t="s">
        <v>397</v>
      </c>
      <c r="CX1161" t="s">
        <v>397</v>
      </c>
      <c r="CY1161" s="25" t="s">
        <v>397</v>
      </c>
    </row>
    <row r="1162" spans="1:103" x14ac:dyDescent="0.25">
      <c r="A1162">
        <v>1164</v>
      </c>
      <c r="B1162">
        <v>129</v>
      </c>
      <c r="C1162" s="25" t="s">
        <v>301</v>
      </c>
      <c r="D1162" s="12">
        <v>9.1</v>
      </c>
      <c r="E1162" s="14"/>
      <c r="F1162" s="7" t="str">
        <f t="shared" si="179"/>
        <v>X</v>
      </c>
      <c r="G1162" s="7">
        <f t="shared" si="180"/>
        <v>9.1</v>
      </c>
      <c r="H1162" s="16">
        <f t="shared" si="181"/>
        <v>9.1</v>
      </c>
      <c r="I1162" s="11" t="str">
        <f t="shared" si="182"/>
        <v>X</v>
      </c>
      <c r="J1162" s="39" t="str">
        <f t="shared" si="183"/>
        <v>X</v>
      </c>
      <c r="K1162" s="39" t="str">
        <f t="shared" si="186"/>
        <v>X</v>
      </c>
      <c r="L1162" s="39" t="str">
        <f t="shared" si="187"/>
        <v>X</v>
      </c>
      <c r="M1162" s="39" t="str">
        <f t="shared" si="184"/>
        <v>X</v>
      </c>
      <c r="N1162" s="42">
        <v>0</v>
      </c>
      <c r="O1162" s="8">
        <v>0</v>
      </c>
      <c r="P1162" s="9">
        <v>0</v>
      </c>
      <c r="Q1162" s="9">
        <v>0</v>
      </c>
      <c r="R1162" s="8">
        <v>0</v>
      </c>
      <c r="S1162" s="9">
        <v>0</v>
      </c>
      <c r="T1162" s="9">
        <v>0</v>
      </c>
      <c r="U1162" s="8">
        <v>1</v>
      </c>
      <c r="V1162" s="9">
        <v>0</v>
      </c>
      <c r="W1162" s="9">
        <v>0</v>
      </c>
      <c r="X1162" s="9">
        <v>0</v>
      </c>
      <c r="Y1162" s="8">
        <v>0</v>
      </c>
      <c r="Z1162" s="9">
        <v>0</v>
      </c>
      <c r="AA1162" s="8"/>
      <c r="AC1162" s="8"/>
      <c r="AJ1162" s="9">
        <f t="shared" si="185"/>
        <v>-1</v>
      </c>
      <c r="AK1162" s="7">
        <v>9</v>
      </c>
      <c r="AO1162" s="8"/>
      <c r="AQ1162" s="31"/>
      <c r="AT1162" s="31"/>
      <c r="AU1162" s="21">
        <v>1989</v>
      </c>
      <c r="AV1162" s="23">
        <f t="shared" si="188"/>
        <v>3.2986347831244354</v>
      </c>
      <c r="BB1162" s="18"/>
      <c r="BD1162" s="54"/>
      <c r="BF1162" s="18"/>
      <c r="BH1162" s="18"/>
      <c r="BJ1162" s="18"/>
      <c r="BK1162" s="18" t="s">
        <v>299</v>
      </c>
      <c r="BL1162">
        <v>0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 s="18">
        <v>0</v>
      </c>
      <c r="BS1162">
        <v>1</v>
      </c>
      <c r="BT1162">
        <v>0</v>
      </c>
      <c r="BU1162" s="18">
        <v>0</v>
      </c>
      <c r="BV1162" t="s">
        <v>397</v>
      </c>
      <c r="BW1162" t="s">
        <v>397</v>
      </c>
      <c r="CB1162" s="18"/>
      <c r="CD1162" s="18"/>
      <c r="CE1162" s="18"/>
      <c r="CH1162" s="18"/>
      <c r="CJ1162" s="18"/>
      <c r="CU1162" s="18"/>
      <c r="CV1162" t="s">
        <v>397</v>
      </c>
      <c r="CW1162" t="s">
        <v>397</v>
      </c>
      <c r="CX1162" t="s">
        <v>397</v>
      </c>
      <c r="CY1162" s="25" t="s">
        <v>397</v>
      </c>
    </row>
    <row r="1163" spans="1:103" x14ac:dyDescent="0.25">
      <c r="A1163">
        <v>1165</v>
      </c>
      <c r="B1163">
        <v>129</v>
      </c>
      <c r="C1163" s="25" t="s">
        <v>301</v>
      </c>
      <c r="D1163" s="12">
        <v>13.1</v>
      </c>
      <c r="E1163" s="14"/>
      <c r="F1163" s="7" t="str">
        <f t="shared" si="179"/>
        <v>X</v>
      </c>
      <c r="G1163" s="7">
        <f t="shared" si="180"/>
        <v>13.1</v>
      </c>
      <c r="H1163" s="16">
        <f t="shared" si="181"/>
        <v>13.1</v>
      </c>
      <c r="I1163" s="11" t="str">
        <f t="shared" si="182"/>
        <v>X</v>
      </c>
      <c r="J1163" s="39" t="str">
        <f t="shared" si="183"/>
        <v>X</v>
      </c>
      <c r="K1163" s="39" t="str">
        <f t="shared" si="186"/>
        <v>X</v>
      </c>
      <c r="L1163" s="39" t="str">
        <f t="shared" si="187"/>
        <v>X</v>
      </c>
      <c r="M1163" s="39" t="str">
        <f t="shared" si="184"/>
        <v>X</v>
      </c>
      <c r="N1163" s="42">
        <v>0</v>
      </c>
      <c r="O1163" s="8">
        <v>0</v>
      </c>
      <c r="P1163" s="9">
        <v>0</v>
      </c>
      <c r="Q1163" s="9">
        <v>0</v>
      </c>
      <c r="R1163" s="8">
        <v>0</v>
      </c>
      <c r="S1163" s="9">
        <v>0</v>
      </c>
      <c r="T1163" s="9">
        <v>0</v>
      </c>
      <c r="U1163" s="8">
        <v>0</v>
      </c>
      <c r="V1163" s="9">
        <v>1</v>
      </c>
      <c r="W1163" s="9">
        <v>0</v>
      </c>
      <c r="X1163" s="9">
        <v>0</v>
      </c>
      <c r="Y1163" s="8">
        <v>0</v>
      </c>
      <c r="Z1163" s="9">
        <v>0</v>
      </c>
      <c r="AA1163" s="8"/>
      <c r="AC1163" s="8"/>
      <c r="AJ1163" s="9">
        <f t="shared" si="185"/>
        <v>-1</v>
      </c>
      <c r="AK1163" s="7">
        <v>6.9</v>
      </c>
      <c r="AO1163" s="8"/>
      <c r="AQ1163" s="31"/>
      <c r="AT1163" s="31"/>
      <c r="AU1163" s="21">
        <v>1987</v>
      </c>
      <c r="AV1163" s="23">
        <f t="shared" si="188"/>
        <v>3.2981978671098151</v>
      </c>
      <c r="BB1163" s="18"/>
      <c r="BD1163" s="54"/>
      <c r="BF1163" s="18"/>
      <c r="BH1163" s="18"/>
      <c r="BJ1163" s="18"/>
      <c r="BK1163" s="18" t="s">
        <v>299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 s="18">
        <v>0</v>
      </c>
      <c r="BS1163">
        <v>1</v>
      </c>
      <c r="BT1163">
        <v>0</v>
      </c>
      <c r="BU1163" s="18">
        <v>0</v>
      </c>
      <c r="BV1163" t="s">
        <v>397</v>
      </c>
      <c r="BW1163" t="s">
        <v>397</v>
      </c>
      <c r="CB1163" s="18"/>
      <c r="CD1163" s="18"/>
      <c r="CE1163" s="18"/>
      <c r="CH1163" s="18"/>
      <c r="CJ1163" s="18"/>
      <c r="CU1163" s="18"/>
      <c r="CV1163" t="s">
        <v>397</v>
      </c>
      <c r="CW1163" t="s">
        <v>397</v>
      </c>
      <c r="CX1163" t="s">
        <v>397</v>
      </c>
      <c r="CY1163" s="25" t="s">
        <v>397</v>
      </c>
    </row>
    <row r="1164" spans="1:103" x14ac:dyDescent="0.25">
      <c r="A1164">
        <v>1166</v>
      </c>
      <c r="B1164">
        <v>129</v>
      </c>
      <c r="C1164" s="25" t="s">
        <v>301</v>
      </c>
      <c r="D1164" s="12">
        <v>11.1</v>
      </c>
      <c r="E1164" s="14"/>
      <c r="F1164" s="7" t="str">
        <f t="shared" si="179"/>
        <v>X</v>
      </c>
      <c r="G1164" s="7">
        <f t="shared" si="180"/>
        <v>11.1</v>
      </c>
      <c r="H1164" s="16">
        <f t="shared" si="181"/>
        <v>11.1</v>
      </c>
      <c r="I1164" s="11" t="str">
        <f t="shared" si="182"/>
        <v>X</v>
      </c>
      <c r="J1164" s="39" t="str">
        <f t="shared" si="183"/>
        <v>X</v>
      </c>
      <c r="K1164" s="39" t="str">
        <f t="shared" si="186"/>
        <v>X</v>
      </c>
      <c r="L1164" s="39" t="str">
        <f t="shared" si="187"/>
        <v>X</v>
      </c>
      <c r="M1164" s="39" t="str">
        <f t="shared" si="184"/>
        <v>X</v>
      </c>
      <c r="N1164" s="42">
        <v>0</v>
      </c>
      <c r="O1164" s="8">
        <v>0</v>
      </c>
      <c r="P1164" s="9">
        <v>0</v>
      </c>
      <c r="Q1164" s="9">
        <v>0</v>
      </c>
      <c r="R1164" s="8">
        <v>0</v>
      </c>
      <c r="S1164" s="9">
        <v>0</v>
      </c>
      <c r="T1164" s="9">
        <v>0</v>
      </c>
      <c r="U1164" s="8">
        <v>0</v>
      </c>
      <c r="V1164" s="9">
        <v>1</v>
      </c>
      <c r="W1164" s="9">
        <v>0</v>
      </c>
      <c r="X1164" s="9">
        <v>0</v>
      </c>
      <c r="Y1164" s="8">
        <v>0</v>
      </c>
      <c r="Z1164" s="9">
        <v>0</v>
      </c>
      <c r="AA1164" s="8"/>
      <c r="AC1164" s="8"/>
      <c r="AJ1164" s="9">
        <f t="shared" si="185"/>
        <v>-1</v>
      </c>
      <c r="AK1164" s="7">
        <v>9</v>
      </c>
      <c r="AO1164" s="8"/>
      <c r="AQ1164" s="31"/>
      <c r="AT1164" s="31"/>
      <c r="AU1164" s="21">
        <v>1989</v>
      </c>
      <c r="AV1164" s="23">
        <f t="shared" si="188"/>
        <v>3.2986347831244354</v>
      </c>
      <c r="BB1164" s="18"/>
      <c r="BD1164" s="54"/>
      <c r="BF1164" s="18"/>
      <c r="BH1164" s="18"/>
      <c r="BJ1164" s="18"/>
      <c r="BK1164" s="18" t="s">
        <v>299</v>
      </c>
      <c r="BL1164">
        <v>0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 s="18">
        <v>0</v>
      </c>
      <c r="BS1164">
        <v>1</v>
      </c>
      <c r="BT1164">
        <v>0</v>
      </c>
      <c r="BU1164" s="18">
        <v>0</v>
      </c>
      <c r="BV1164" t="s">
        <v>397</v>
      </c>
      <c r="BW1164" t="s">
        <v>397</v>
      </c>
      <c r="CB1164" s="18"/>
      <c r="CD1164" s="18"/>
      <c r="CE1164" s="18"/>
      <c r="CH1164" s="18"/>
      <c r="CJ1164" s="18"/>
      <c r="CU1164" s="18"/>
      <c r="CV1164" t="s">
        <v>397</v>
      </c>
      <c r="CW1164" t="s">
        <v>397</v>
      </c>
      <c r="CX1164" t="s">
        <v>397</v>
      </c>
      <c r="CY1164" s="25" t="s">
        <v>397</v>
      </c>
    </row>
    <row r="1165" spans="1:103" x14ac:dyDescent="0.25">
      <c r="A1165">
        <v>1167</v>
      </c>
      <c r="B1165">
        <v>129</v>
      </c>
      <c r="C1165" s="25" t="s">
        <v>301</v>
      </c>
      <c r="D1165" s="12">
        <v>9.6999999999999993</v>
      </c>
      <c r="E1165" s="14"/>
      <c r="F1165" s="7" t="str">
        <f t="shared" si="179"/>
        <v>X</v>
      </c>
      <c r="G1165" s="7">
        <f t="shared" si="180"/>
        <v>9.6999999999999993</v>
      </c>
      <c r="H1165" s="16">
        <f t="shared" si="181"/>
        <v>9.6999999999999993</v>
      </c>
      <c r="I1165" s="11" t="str">
        <f t="shared" si="182"/>
        <v>X</v>
      </c>
      <c r="J1165" s="39" t="str">
        <f t="shared" si="183"/>
        <v>X</v>
      </c>
      <c r="K1165" s="39" t="str">
        <f t="shared" si="186"/>
        <v>X</v>
      </c>
      <c r="L1165" s="39" t="str">
        <f t="shared" si="187"/>
        <v>X</v>
      </c>
      <c r="M1165" s="39" t="str">
        <f t="shared" si="184"/>
        <v>X</v>
      </c>
      <c r="N1165" s="42">
        <v>0</v>
      </c>
      <c r="O1165" s="8">
        <v>0</v>
      </c>
      <c r="P1165" s="9">
        <v>0</v>
      </c>
      <c r="Q1165" s="9">
        <v>0</v>
      </c>
      <c r="R1165" s="8">
        <v>0</v>
      </c>
      <c r="S1165" s="9">
        <v>0</v>
      </c>
      <c r="T1165" s="9">
        <v>0</v>
      </c>
      <c r="U1165" s="8">
        <v>0</v>
      </c>
      <c r="V1165" s="9">
        <v>0</v>
      </c>
      <c r="W1165" s="9">
        <v>0</v>
      </c>
      <c r="X1165" s="9">
        <v>0</v>
      </c>
      <c r="Y1165" s="8">
        <v>1</v>
      </c>
      <c r="Z1165" s="9">
        <v>0</v>
      </c>
      <c r="AA1165" s="8"/>
      <c r="AC1165" s="8"/>
      <c r="AJ1165" s="9">
        <f t="shared" si="185"/>
        <v>-1</v>
      </c>
      <c r="AK1165" s="7">
        <v>9</v>
      </c>
      <c r="AO1165" s="8"/>
      <c r="AQ1165" s="31"/>
      <c r="AT1165" s="31"/>
      <c r="AU1165" s="21">
        <v>1989</v>
      </c>
      <c r="AV1165" s="23">
        <f t="shared" si="188"/>
        <v>3.2986347831244354</v>
      </c>
      <c r="BB1165" s="18"/>
      <c r="BD1165" s="54"/>
      <c r="BF1165" s="18"/>
      <c r="BH1165" s="18"/>
      <c r="BJ1165" s="18"/>
      <c r="BK1165" s="18" t="s">
        <v>299</v>
      </c>
      <c r="BL1165">
        <v>0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 s="18">
        <v>0</v>
      </c>
      <c r="BS1165">
        <v>1</v>
      </c>
      <c r="BT1165">
        <v>0</v>
      </c>
      <c r="BU1165" s="18">
        <v>0</v>
      </c>
      <c r="BV1165" t="s">
        <v>397</v>
      </c>
      <c r="BW1165" t="s">
        <v>397</v>
      </c>
      <c r="CB1165" s="18"/>
      <c r="CD1165" s="18"/>
      <c r="CE1165" s="18"/>
      <c r="CH1165" s="18"/>
      <c r="CJ1165" s="18"/>
      <c r="CU1165" s="18"/>
      <c r="CV1165" t="s">
        <v>397</v>
      </c>
      <c r="CW1165" t="s">
        <v>397</v>
      </c>
      <c r="CX1165" t="s">
        <v>397</v>
      </c>
      <c r="CY1165" s="25" t="s">
        <v>397</v>
      </c>
    </row>
    <row r="1166" spans="1:103" x14ac:dyDescent="0.25">
      <c r="A1166">
        <v>1168</v>
      </c>
      <c r="B1166">
        <v>129</v>
      </c>
      <c r="C1166" s="25" t="s">
        <v>301</v>
      </c>
      <c r="D1166" s="12">
        <v>6.6</v>
      </c>
      <c r="E1166" s="14"/>
      <c r="F1166" s="7" t="str">
        <f t="shared" si="179"/>
        <v>X</v>
      </c>
      <c r="G1166" s="7">
        <f t="shared" si="180"/>
        <v>6.6</v>
      </c>
      <c r="H1166" s="16">
        <f t="shared" si="181"/>
        <v>6.6</v>
      </c>
      <c r="I1166" s="11" t="str">
        <f t="shared" si="182"/>
        <v>X</v>
      </c>
      <c r="J1166" s="39" t="str">
        <f t="shared" si="183"/>
        <v>X</v>
      </c>
      <c r="K1166" s="39" t="str">
        <f t="shared" si="186"/>
        <v>X</v>
      </c>
      <c r="L1166" s="39" t="str">
        <f t="shared" si="187"/>
        <v>X</v>
      </c>
      <c r="M1166" s="39" t="str">
        <f t="shared" si="184"/>
        <v>X</v>
      </c>
      <c r="N1166" s="42">
        <v>0</v>
      </c>
      <c r="O1166" s="8">
        <v>0</v>
      </c>
      <c r="P1166" s="9">
        <v>0</v>
      </c>
      <c r="Q1166" s="9">
        <v>0</v>
      </c>
      <c r="R1166" s="8">
        <v>0</v>
      </c>
      <c r="S1166" s="9">
        <v>0</v>
      </c>
      <c r="T1166" s="9">
        <v>0</v>
      </c>
      <c r="U1166" s="8">
        <v>0</v>
      </c>
      <c r="V1166" s="9">
        <v>0</v>
      </c>
      <c r="W1166" s="9">
        <v>0</v>
      </c>
      <c r="X1166" s="9">
        <v>0</v>
      </c>
      <c r="Y1166" s="8">
        <v>0</v>
      </c>
      <c r="Z1166" s="9">
        <v>1</v>
      </c>
      <c r="AA1166" s="8"/>
      <c r="AC1166" s="8"/>
      <c r="AJ1166" s="9">
        <f t="shared" si="185"/>
        <v>-1</v>
      </c>
      <c r="AK1166" s="7">
        <v>9</v>
      </c>
      <c r="AO1166" s="8"/>
      <c r="AQ1166" s="31"/>
      <c r="AT1166" s="31"/>
      <c r="AU1166" s="21">
        <v>1989</v>
      </c>
      <c r="AV1166" s="23">
        <f t="shared" si="188"/>
        <v>3.2986347831244354</v>
      </c>
      <c r="BB1166" s="18"/>
      <c r="BD1166" s="54"/>
      <c r="BF1166" s="18"/>
      <c r="BH1166" s="18"/>
      <c r="BJ1166" s="18"/>
      <c r="BK1166" s="18" t="s">
        <v>299</v>
      </c>
      <c r="BL1166">
        <v>0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 s="18">
        <v>0</v>
      </c>
      <c r="BS1166">
        <v>1</v>
      </c>
      <c r="BT1166">
        <v>0</v>
      </c>
      <c r="BU1166" s="18">
        <v>0</v>
      </c>
      <c r="BV1166" t="s">
        <v>397</v>
      </c>
      <c r="BW1166" t="s">
        <v>397</v>
      </c>
      <c r="CB1166" s="18"/>
      <c r="CD1166" s="18"/>
      <c r="CE1166" s="18"/>
      <c r="CH1166" s="18"/>
      <c r="CJ1166" s="18"/>
      <c r="CU1166" s="18"/>
      <c r="CV1166" t="s">
        <v>397</v>
      </c>
      <c r="CW1166" t="s">
        <v>397</v>
      </c>
      <c r="CX1166" t="s">
        <v>397</v>
      </c>
      <c r="CY1166" s="25" t="s">
        <v>397</v>
      </c>
    </row>
    <row r="1167" spans="1:103" x14ac:dyDescent="0.25">
      <c r="A1167">
        <v>1169</v>
      </c>
      <c r="B1167">
        <v>130</v>
      </c>
      <c r="C1167" s="25" t="s">
        <v>227</v>
      </c>
      <c r="D1167" s="12">
        <v>11.6</v>
      </c>
      <c r="E1167" s="14"/>
      <c r="F1167" s="7" t="str">
        <f t="shared" ref="F1167:F1230" si="189">IFERROR(D1167/E1167, "X")</f>
        <v>X</v>
      </c>
      <c r="G1167" s="7">
        <f t="shared" ref="G1167:G1230" si="190">D1167-E1167</f>
        <v>11.6</v>
      </c>
      <c r="H1167" s="16">
        <f t="shared" ref="H1167:H1230" si="191">D1167+E1167</f>
        <v>11.6</v>
      </c>
      <c r="I1167" s="11" t="str">
        <f t="shared" ref="I1167:I1230" si="192">IFERROR(F1167/SQRT(F1167^2+AJ1167), "X")</f>
        <v>X</v>
      </c>
      <c r="J1167" s="39" t="str">
        <f t="shared" ref="J1167:J1230" si="193">IFERROR(SQRT((1-I1167^2)/AJ1167), "X")</f>
        <v>X</v>
      </c>
      <c r="K1167" s="39" t="str">
        <f t="shared" si="186"/>
        <v>X</v>
      </c>
      <c r="L1167" s="39" t="str">
        <f t="shared" si="187"/>
        <v>X</v>
      </c>
      <c r="M1167" s="39" t="str">
        <f t="shared" ref="M1167:M1230" si="194">IFERROR(I1167+J1167, "X")</f>
        <v>X</v>
      </c>
      <c r="N1167" s="42">
        <v>1</v>
      </c>
      <c r="O1167" s="8">
        <v>0</v>
      </c>
      <c r="P1167" s="9">
        <v>0</v>
      </c>
      <c r="Q1167" s="9">
        <v>0</v>
      </c>
      <c r="R1167" s="8">
        <v>0</v>
      </c>
      <c r="S1167" s="9">
        <v>0</v>
      </c>
      <c r="T1167" s="9">
        <v>0</v>
      </c>
      <c r="U1167" s="8">
        <v>0</v>
      </c>
      <c r="V1167" s="9">
        <v>0</v>
      </c>
      <c r="W1167" s="9">
        <v>0</v>
      </c>
      <c r="X1167" s="9">
        <v>0</v>
      </c>
      <c r="Y1167" s="8">
        <v>0</v>
      </c>
      <c r="Z1167" s="9">
        <v>0</v>
      </c>
      <c r="AA1167" s="8"/>
      <c r="AC1167" s="8"/>
      <c r="AJ1167" s="9">
        <f t="shared" ref="AJ1167:AJ1230" si="195">IFERROR(AH1167-AI1167-1, "X")</f>
        <v>-1</v>
      </c>
      <c r="AK1167" s="7">
        <v>6.1</v>
      </c>
      <c r="AO1167" s="8"/>
      <c r="AQ1167" s="31"/>
      <c r="AT1167" s="31"/>
      <c r="AU1167" s="21">
        <v>1990</v>
      </c>
      <c r="AV1167" s="23">
        <f t="shared" si="188"/>
        <v>3.2988530764097068</v>
      </c>
      <c r="BB1167" s="18"/>
      <c r="BD1167" s="54"/>
      <c r="BF1167" s="18"/>
      <c r="BH1167" s="18"/>
      <c r="BJ1167" s="18"/>
      <c r="BK1167" s="18" t="s">
        <v>226</v>
      </c>
      <c r="BL1167">
        <v>0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 s="18">
        <v>0</v>
      </c>
      <c r="BS1167">
        <v>0</v>
      </c>
      <c r="BT1167">
        <v>1</v>
      </c>
      <c r="BU1167" s="18">
        <v>0</v>
      </c>
      <c r="BV1167" t="s">
        <v>397</v>
      </c>
      <c r="BW1167" t="s">
        <v>397</v>
      </c>
      <c r="CB1167" s="18"/>
      <c r="CD1167" s="18"/>
      <c r="CE1167" s="18"/>
      <c r="CH1167" s="18"/>
      <c r="CJ1167" s="18"/>
      <c r="CU1167" s="18"/>
      <c r="CV1167" t="s">
        <v>397</v>
      </c>
      <c r="CW1167" t="s">
        <v>397</v>
      </c>
      <c r="CX1167" t="s">
        <v>397</v>
      </c>
      <c r="CY1167" s="25" t="s">
        <v>397</v>
      </c>
    </row>
    <row r="1168" spans="1:103" x14ac:dyDescent="0.25">
      <c r="A1168">
        <v>1170</v>
      </c>
      <c r="B1168">
        <v>130</v>
      </c>
      <c r="C1168" s="25" t="s">
        <v>227</v>
      </c>
      <c r="D1168" s="12">
        <v>23.7</v>
      </c>
      <c r="E1168" s="14"/>
      <c r="F1168" s="7" t="str">
        <f t="shared" si="189"/>
        <v>X</v>
      </c>
      <c r="G1168" s="7">
        <f t="shared" si="190"/>
        <v>23.7</v>
      </c>
      <c r="H1168" s="16">
        <f t="shared" si="191"/>
        <v>23.7</v>
      </c>
      <c r="I1168" s="11" t="str">
        <f t="shared" si="192"/>
        <v>X</v>
      </c>
      <c r="J1168" s="39" t="str">
        <f t="shared" si="193"/>
        <v>X</v>
      </c>
      <c r="K1168" s="39" t="str">
        <f t="shared" si="186"/>
        <v>X</v>
      </c>
      <c r="L1168" s="39" t="str">
        <f t="shared" si="187"/>
        <v>X</v>
      </c>
      <c r="M1168" s="39" t="str">
        <f t="shared" si="194"/>
        <v>X</v>
      </c>
      <c r="N1168" s="42">
        <v>0</v>
      </c>
      <c r="O1168" s="8">
        <v>0</v>
      </c>
      <c r="P1168" s="9">
        <v>0</v>
      </c>
      <c r="Q1168" s="9">
        <v>0</v>
      </c>
      <c r="R1168" s="8">
        <v>1</v>
      </c>
      <c r="S1168" s="9">
        <v>0</v>
      </c>
      <c r="T1168" s="9">
        <v>0</v>
      </c>
      <c r="U1168" s="8">
        <v>0</v>
      </c>
      <c r="V1168" s="9">
        <v>0</v>
      </c>
      <c r="W1168" s="9">
        <v>0</v>
      </c>
      <c r="X1168" s="9">
        <v>0</v>
      </c>
      <c r="Y1168" s="8">
        <v>0</v>
      </c>
      <c r="Z1168" s="9">
        <v>0</v>
      </c>
      <c r="AA1168" s="8"/>
      <c r="AC1168" s="8"/>
      <c r="AJ1168" s="9">
        <f t="shared" si="195"/>
        <v>-1</v>
      </c>
      <c r="AK1168" s="7">
        <v>6.1</v>
      </c>
      <c r="AO1168" s="8"/>
      <c r="AQ1168" s="31"/>
      <c r="AT1168" s="31"/>
      <c r="AU1168" s="21">
        <v>1990</v>
      </c>
      <c r="AV1168" s="23">
        <f t="shared" si="188"/>
        <v>3.2988530764097068</v>
      </c>
      <c r="BB1168" s="18"/>
      <c r="BD1168" s="54"/>
      <c r="BF1168" s="18"/>
      <c r="BH1168" s="18"/>
      <c r="BJ1168" s="18"/>
      <c r="BK1168" s="18" t="s">
        <v>226</v>
      </c>
      <c r="BL1168">
        <v>0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 s="18">
        <v>0</v>
      </c>
      <c r="BS1168">
        <v>0</v>
      </c>
      <c r="BT1168">
        <v>1</v>
      </c>
      <c r="BU1168" s="18">
        <v>0</v>
      </c>
      <c r="BV1168" t="s">
        <v>397</v>
      </c>
      <c r="BW1168" t="s">
        <v>397</v>
      </c>
      <c r="CB1168" s="18"/>
      <c r="CD1168" s="18"/>
      <c r="CE1168" s="18"/>
      <c r="CH1168" s="18"/>
      <c r="CJ1168" s="18"/>
      <c r="CU1168" s="18"/>
      <c r="CV1168" t="s">
        <v>397</v>
      </c>
      <c r="CW1168" t="s">
        <v>397</v>
      </c>
      <c r="CX1168" t="s">
        <v>397</v>
      </c>
      <c r="CY1168" s="25" t="s">
        <v>397</v>
      </c>
    </row>
    <row r="1169" spans="1:103" x14ac:dyDescent="0.25">
      <c r="A1169">
        <v>1171</v>
      </c>
      <c r="B1169">
        <v>130</v>
      </c>
      <c r="C1169" s="25" t="s">
        <v>227</v>
      </c>
      <c r="D1169" s="12">
        <v>14.6</v>
      </c>
      <c r="E1169" s="14"/>
      <c r="F1169" s="7" t="str">
        <f t="shared" si="189"/>
        <v>X</v>
      </c>
      <c r="G1169" s="7">
        <f t="shared" si="190"/>
        <v>14.6</v>
      </c>
      <c r="H1169" s="16">
        <f t="shared" si="191"/>
        <v>14.6</v>
      </c>
      <c r="I1169" s="11" t="str">
        <f t="shared" si="192"/>
        <v>X</v>
      </c>
      <c r="J1169" s="39" t="str">
        <f t="shared" si="193"/>
        <v>X</v>
      </c>
      <c r="K1169" s="39" t="str">
        <f t="shared" si="186"/>
        <v>X</v>
      </c>
      <c r="L1169" s="39" t="str">
        <f t="shared" si="187"/>
        <v>X</v>
      </c>
      <c r="M1169" s="39" t="str">
        <f t="shared" si="194"/>
        <v>X</v>
      </c>
      <c r="N1169" s="42">
        <v>0</v>
      </c>
      <c r="O1169" s="8">
        <v>0</v>
      </c>
      <c r="P1169" s="9">
        <v>0</v>
      </c>
      <c r="Q1169" s="9">
        <v>0</v>
      </c>
      <c r="R1169" s="8">
        <v>0</v>
      </c>
      <c r="S1169" s="9">
        <v>1</v>
      </c>
      <c r="T1169" s="9">
        <v>0</v>
      </c>
      <c r="U1169" s="8">
        <v>0</v>
      </c>
      <c r="V1169" s="9">
        <v>0</v>
      </c>
      <c r="W1169" s="9">
        <v>0</v>
      </c>
      <c r="X1169" s="9">
        <v>0</v>
      </c>
      <c r="Y1169" s="8">
        <v>0</v>
      </c>
      <c r="Z1169" s="9">
        <v>0</v>
      </c>
      <c r="AA1169" s="8"/>
      <c r="AC1169" s="8"/>
      <c r="AJ1169" s="9">
        <f t="shared" si="195"/>
        <v>-1</v>
      </c>
      <c r="AK1169" s="7">
        <v>6.1</v>
      </c>
      <c r="AO1169" s="8"/>
      <c r="AQ1169" s="31"/>
      <c r="AT1169" s="31"/>
      <c r="AU1169" s="21">
        <v>1990</v>
      </c>
      <c r="AV1169" s="23">
        <f t="shared" si="188"/>
        <v>3.2988530764097068</v>
      </c>
      <c r="BB1169" s="18"/>
      <c r="BD1169" s="54"/>
      <c r="BF1169" s="18"/>
      <c r="BH1169" s="18"/>
      <c r="BJ1169" s="18"/>
      <c r="BK1169" s="18" t="s">
        <v>226</v>
      </c>
      <c r="BL1169">
        <v>0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 s="18">
        <v>0</v>
      </c>
      <c r="BS1169">
        <v>0</v>
      </c>
      <c r="BT1169">
        <v>1</v>
      </c>
      <c r="BU1169" s="18">
        <v>0</v>
      </c>
      <c r="BV1169" t="s">
        <v>397</v>
      </c>
      <c r="BW1169" t="s">
        <v>397</v>
      </c>
      <c r="CB1169" s="18"/>
      <c r="CD1169" s="18"/>
      <c r="CE1169" s="18"/>
      <c r="CH1169" s="18"/>
      <c r="CJ1169" s="18"/>
      <c r="CU1169" s="18"/>
      <c r="CV1169" t="s">
        <v>397</v>
      </c>
      <c r="CW1169" t="s">
        <v>397</v>
      </c>
      <c r="CX1169" t="s">
        <v>397</v>
      </c>
      <c r="CY1169" s="25" t="s">
        <v>397</v>
      </c>
    </row>
    <row r="1170" spans="1:103" x14ac:dyDescent="0.25">
      <c r="A1170">
        <v>1172</v>
      </c>
      <c r="B1170">
        <v>130</v>
      </c>
      <c r="C1170" s="25" t="s">
        <v>227</v>
      </c>
      <c r="D1170" s="12">
        <v>13.7</v>
      </c>
      <c r="E1170" s="14"/>
      <c r="F1170" s="7" t="str">
        <f t="shared" si="189"/>
        <v>X</v>
      </c>
      <c r="G1170" s="7">
        <f t="shared" si="190"/>
        <v>13.7</v>
      </c>
      <c r="H1170" s="16">
        <f t="shared" si="191"/>
        <v>13.7</v>
      </c>
      <c r="I1170" s="11" t="str">
        <f t="shared" si="192"/>
        <v>X</v>
      </c>
      <c r="J1170" s="39" t="str">
        <f t="shared" si="193"/>
        <v>X</v>
      </c>
      <c r="K1170" s="39" t="str">
        <f t="shared" si="186"/>
        <v>X</v>
      </c>
      <c r="L1170" s="39" t="str">
        <f t="shared" si="187"/>
        <v>X</v>
      </c>
      <c r="M1170" s="39" t="str">
        <f t="shared" si="194"/>
        <v>X</v>
      </c>
      <c r="N1170" s="42">
        <v>0</v>
      </c>
      <c r="O1170" s="8">
        <v>0</v>
      </c>
      <c r="P1170" s="9">
        <v>0</v>
      </c>
      <c r="Q1170" s="9">
        <v>0</v>
      </c>
      <c r="R1170" s="8">
        <v>0</v>
      </c>
      <c r="S1170" s="9">
        <v>0</v>
      </c>
      <c r="T1170" s="9">
        <v>1</v>
      </c>
      <c r="U1170" s="8">
        <v>0</v>
      </c>
      <c r="V1170" s="9">
        <v>0</v>
      </c>
      <c r="W1170" s="9">
        <v>0</v>
      </c>
      <c r="X1170" s="9">
        <v>0</v>
      </c>
      <c r="Y1170" s="8">
        <v>0</v>
      </c>
      <c r="Z1170" s="9">
        <v>0</v>
      </c>
      <c r="AA1170" s="8"/>
      <c r="AC1170" s="8"/>
      <c r="AJ1170" s="9">
        <f t="shared" si="195"/>
        <v>-1</v>
      </c>
      <c r="AK1170" s="7">
        <v>6.1</v>
      </c>
      <c r="AO1170" s="8"/>
      <c r="AQ1170" s="31"/>
      <c r="AT1170" s="31"/>
      <c r="AU1170" s="21">
        <v>1990</v>
      </c>
      <c r="AV1170" s="23">
        <f t="shared" si="188"/>
        <v>3.2988530764097068</v>
      </c>
      <c r="BB1170" s="18"/>
      <c r="BD1170" s="54"/>
      <c r="BF1170" s="18"/>
      <c r="BH1170" s="18"/>
      <c r="BJ1170" s="18"/>
      <c r="BK1170" s="18" t="s">
        <v>226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 s="18">
        <v>0</v>
      </c>
      <c r="BS1170">
        <v>0</v>
      </c>
      <c r="BT1170">
        <v>1</v>
      </c>
      <c r="BU1170" s="18">
        <v>0</v>
      </c>
      <c r="BV1170" t="s">
        <v>397</v>
      </c>
      <c r="BW1170" t="s">
        <v>397</v>
      </c>
      <c r="CB1170" s="18"/>
      <c r="CD1170" s="18"/>
      <c r="CE1170" s="18"/>
      <c r="CH1170" s="18"/>
      <c r="CJ1170" s="18"/>
      <c r="CU1170" s="18"/>
      <c r="CV1170" t="s">
        <v>397</v>
      </c>
      <c r="CW1170" t="s">
        <v>397</v>
      </c>
      <c r="CX1170" t="s">
        <v>397</v>
      </c>
      <c r="CY1170" s="25" t="s">
        <v>397</v>
      </c>
    </row>
    <row r="1171" spans="1:103" x14ac:dyDescent="0.25">
      <c r="A1171">
        <v>1173</v>
      </c>
      <c r="B1171">
        <v>130</v>
      </c>
      <c r="C1171" s="25" t="s">
        <v>227</v>
      </c>
      <c r="D1171" s="12">
        <v>10.3</v>
      </c>
      <c r="E1171" s="14"/>
      <c r="F1171" s="7" t="str">
        <f t="shared" si="189"/>
        <v>X</v>
      </c>
      <c r="G1171" s="7">
        <f t="shared" si="190"/>
        <v>10.3</v>
      </c>
      <c r="H1171" s="16">
        <f t="shared" si="191"/>
        <v>10.3</v>
      </c>
      <c r="I1171" s="11" t="str">
        <f t="shared" si="192"/>
        <v>X</v>
      </c>
      <c r="J1171" s="39" t="str">
        <f t="shared" si="193"/>
        <v>X</v>
      </c>
      <c r="K1171" s="39" t="str">
        <f t="shared" si="186"/>
        <v>X</v>
      </c>
      <c r="L1171" s="39" t="str">
        <f t="shared" si="187"/>
        <v>X</v>
      </c>
      <c r="M1171" s="39" t="str">
        <f t="shared" si="194"/>
        <v>X</v>
      </c>
      <c r="N1171" s="42">
        <v>0</v>
      </c>
      <c r="O1171" s="8">
        <v>0</v>
      </c>
      <c r="P1171" s="9">
        <v>0</v>
      </c>
      <c r="Q1171" s="9">
        <v>0</v>
      </c>
      <c r="R1171" s="8">
        <v>0</v>
      </c>
      <c r="S1171" s="9">
        <v>0</v>
      </c>
      <c r="T1171" s="9">
        <v>0</v>
      </c>
      <c r="U1171" s="8">
        <v>1</v>
      </c>
      <c r="V1171" s="9">
        <v>0</v>
      </c>
      <c r="W1171" s="9">
        <v>0</v>
      </c>
      <c r="X1171" s="9">
        <v>0</v>
      </c>
      <c r="Y1171" s="8">
        <v>0</v>
      </c>
      <c r="Z1171" s="9">
        <v>0</v>
      </c>
      <c r="AA1171" s="8"/>
      <c r="AC1171" s="8"/>
      <c r="AJ1171" s="9">
        <f t="shared" si="195"/>
        <v>-1</v>
      </c>
      <c r="AK1171" s="7">
        <v>6.1</v>
      </c>
      <c r="AO1171" s="8"/>
      <c r="AQ1171" s="31"/>
      <c r="AT1171" s="31"/>
      <c r="AU1171" s="21">
        <v>1990</v>
      </c>
      <c r="AV1171" s="23">
        <f t="shared" si="188"/>
        <v>3.2988530764097068</v>
      </c>
      <c r="BB1171" s="18"/>
      <c r="BD1171" s="54"/>
      <c r="BF1171" s="18"/>
      <c r="BH1171" s="18"/>
      <c r="BJ1171" s="18"/>
      <c r="BK1171" s="18" t="s">
        <v>226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 s="18">
        <v>0</v>
      </c>
      <c r="BS1171">
        <v>0</v>
      </c>
      <c r="BT1171">
        <v>1</v>
      </c>
      <c r="BU1171" s="18">
        <v>0</v>
      </c>
      <c r="BV1171" t="s">
        <v>397</v>
      </c>
      <c r="BW1171" t="s">
        <v>397</v>
      </c>
      <c r="CB1171" s="18"/>
      <c r="CD1171" s="18"/>
      <c r="CE1171" s="18"/>
      <c r="CH1171" s="18"/>
      <c r="CJ1171" s="18"/>
      <c r="CU1171" s="18"/>
      <c r="CV1171" t="s">
        <v>397</v>
      </c>
      <c r="CW1171" t="s">
        <v>397</v>
      </c>
      <c r="CX1171" t="s">
        <v>397</v>
      </c>
      <c r="CY1171" s="25" t="s">
        <v>397</v>
      </c>
    </row>
    <row r="1172" spans="1:103" x14ac:dyDescent="0.25">
      <c r="A1172">
        <v>1174</v>
      </c>
      <c r="B1172">
        <v>130</v>
      </c>
      <c r="C1172" s="25" t="s">
        <v>227</v>
      </c>
      <c r="D1172" s="12">
        <v>12.1</v>
      </c>
      <c r="E1172" s="14"/>
      <c r="F1172" s="7" t="str">
        <f t="shared" si="189"/>
        <v>X</v>
      </c>
      <c r="G1172" s="7">
        <f t="shared" si="190"/>
        <v>12.1</v>
      </c>
      <c r="H1172" s="16">
        <f t="shared" si="191"/>
        <v>12.1</v>
      </c>
      <c r="I1172" s="11" t="str">
        <f t="shared" si="192"/>
        <v>X</v>
      </c>
      <c r="J1172" s="39" t="str">
        <f t="shared" si="193"/>
        <v>X</v>
      </c>
      <c r="K1172" s="39" t="str">
        <f t="shared" si="186"/>
        <v>X</v>
      </c>
      <c r="L1172" s="39" t="str">
        <f t="shared" si="187"/>
        <v>X</v>
      </c>
      <c r="M1172" s="39" t="str">
        <f t="shared" si="194"/>
        <v>X</v>
      </c>
      <c r="N1172" s="42">
        <v>0</v>
      </c>
      <c r="O1172" s="8">
        <v>0</v>
      </c>
      <c r="P1172" s="9">
        <v>0</v>
      </c>
      <c r="Q1172" s="9">
        <v>0</v>
      </c>
      <c r="R1172" s="8">
        <v>0</v>
      </c>
      <c r="S1172" s="9">
        <v>0</v>
      </c>
      <c r="T1172" s="9">
        <v>0</v>
      </c>
      <c r="U1172" s="8">
        <v>0</v>
      </c>
      <c r="V1172" s="9">
        <v>1</v>
      </c>
      <c r="W1172" s="9">
        <v>0</v>
      </c>
      <c r="X1172" s="9">
        <v>0</v>
      </c>
      <c r="Y1172" s="8">
        <v>0</v>
      </c>
      <c r="Z1172" s="9">
        <v>0</v>
      </c>
      <c r="AA1172" s="8"/>
      <c r="AC1172" s="8"/>
      <c r="AJ1172" s="9">
        <f t="shared" si="195"/>
        <v>-1</v>
      </c>
      <c r="AK1172" s="7">
        <v>6.1</v>
      </c>
      <c r="AO1172" s="8"/>
      <c r="AQ1172" s="31"/>
      <c r="AT1172" s="31"/>
      <c r="AU1172" s="21">
        <v>1990</v>
      </c>
      <c r="AV1172" s="23">
        <f t="shared" si="188"/>
        <v>3.2988530764097068</v>
      </c>
      <c r="BB1172" s="18"/>
      <c r="BD1172" s="54"/>
      <c r="BF1172" s="18"/>
      <c r="BH1172" s="18"/>
      <c r="BJ1172" s="18"/>
      <c r="BK1172" s="18" t="s">
        <v>226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 s="18">
        <v>0</v>
      </c>
      <c r="BS1172">
        <v>0</v>
      </c>
      <c r="BT1172">
        <v>1</v>
      </c>
      <c r="BU1172" s="18">
        <v>0</v>
      </c>
      <c r="BV1172" t="s">
        <v>397</v>
      </c>
      <c r="BW1172" t="s">
        <v>397</v>
      </c>
      <c r="CB1172" s="18"/>
      <c r="CD1172" s="18"/>
      <c r="CE1172" s="18"/>
      <c r="CH1172" s="18"/>
      <c r="CJ1172" s="18"/>
      <c r="CU1172" s="18"/>
      <c r="CV1172" t="s">
        <v>397</v>
      </c>
      <c r="CW1172" t="s">
        <v>397</v>
      </c>
      <c r="CX1172" t="s">
        <v>397</v>
      </c>
      <c r="CY1172" s="25" t="s">
        <v>397</v>
      </c>
    </row>
    <row r="1173" spans="1:103" x14ac:dyDescent="0.25">
      <c r="A1173">
        <v>1175</v>
      </c>
      <c r="B1173">
        <v>130</v>
      </c>
      <c r="C1173" s="25" t="s">
        <v>227</v>
      </c>
      <c r="D1173" s="12">
        <v>11.9</v>
      </c>
      <c r="E1173" s="14"/>
      <c r="F1173" s="7" t="str">
        <f t="shared" si="189"/>
        <v>X</v>
      </c>
      <c r="G1173" s="7">
        <f t="shared" si="190"/>
        <v>11.9</v>
      </c>
      <c r="H1173" s="16">
        <f t="shared" si="191"/>
        <v>11.9</v>
      </c>
      <c r="I1173" s="11" t="str">
        <f t="shared" si="192"/>
        <v>X</v>
      </c>
      <c r="J1173" s="39" t="str">
        <f t="shared" si="193"/>
        <v>X</v>
      </c>
      <c r="K1173" s="39" t="str">
        <f t="shared" si="186"/>
        <v>X</v>
      </c>
      <c r="L1173" s="39" t="str">
        <f t="shared" si="187"/>
        <v>X</v>
      </c>
      <c r="M1173" s="39" t="str">
        <f t="shared" si="194"/>
        <v>X</v>
      </c>
      <c r="N1173" s="42">
        <v>0</v>
      </c>
      <c r="O1173" s="8">
        <v>0</v>
      </c>
      <c r="P1173" s="9">
        <v>0</v>
      </c>
      <c r="Q1173" s="9">
        <v>0</v>
      </c>
      <c r="R1173" s="8">
        <v>0</v>
      </c>
      <c r="S1173" s="9">
        <v>0</v>
      </c>
      <c r="T1173" s="9">
        <v>0</v>
      </c>
      <c r="U1173" s="8">
        <v>0</v>
      </c>
      <c r="V1173" s="9">
        <v>0</v>
      </c>
      <c r="W1173" s="9">
        <v>0</v>
      </c>
      <c r="X1173" s="9">
        <v>0</v>
      </c>
      <c r="Y1173" s="8">
        <v>1</v>
      </c>
      <c r="Z1173" s="9">
        <v>0</v>
      </c>
      <c r="AA1173" s="8"/>
      <c r="AC1173" s="8"/>
      <c r="AJ1173" s="9">
        <f t="shared" si="195"/>
        <v>-1</v>
      </c>
      <c r="AK1173" s="7">
        <v>6.1</v>
      </c>
      <c r="AO1173" s="8"/>
      <c r="AQ1173" s="31"/>
      <c r="AT1173" s="31"/>
      <c r="AU1173" s="21">
        <v>1990</v>
      </c>
      <c r="AV1173" s="23">
        <f t="shared" si="188"/>
        <v>3.2988530764097068</v>
      </c>
      <c r="BB1173" s="18"/>
      <c r="BD1173" s="54"/>
      <c r="BF1173" s="18"/>
      <c r="BH1173" s="18"/>
      <c r="BJ1173" s="18"/>
      <c r="BK1173" s="18" t="s">
        <v>226</v>
      </c>
      <c r="BL1173">
        <v>0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 s="18">
        <v>0</v>
      </c>
      <c r="BS1173">
        <v>0</v>
      </c>
      <c r="BT1173">
        <v>1</v>
      </c>
      <c r="BU1173" s="18">
        <v>0</v>
      </c>
      <c r="BV1173" t="s">
        <v>397</v>
      </c>
      <c r="BW1173" t="s">
        <v>397</v>
      </c>
      <c r="CB1173" s="18"/>
      <c r="CD1173" s="18"/>
      <c r="CE1173" s="18"/>
      <c r="CH1173" s="18"/>
      <c r="CJ1173" s="18"/>
      <c r="CU1173" s="18"/>
      <c r="CV1173" t="s">
        <v>397</v>
      </c>
      <c r="CW1173" t="s">
        <v>397</v>
      </c>
      <c r="CX1173" t="s">
        <v>397</v>
      </c>
      <c r="CY1173" s="25" t="s">
        <v>397</v>
      </c>
    </row>
    <row r="1174" spans="1:103" x14ac:dyDescent="0.25">
      <c r="A1174">
        <v>1176</v>
      </c>
      <c r="B1174">
        <v>130</v>
      </c>
      <c r="C1174" s="25" t="s">
        <v>227</v>
      </c>
      <c r="D1174" s="12">
        <v>8.3000000000000007</v>
      </c>
      <c r="E1174" s="14"/>
      <c r="F1174" s="7" t="str">
        <f t="shared" si="189"/>
        <v>X</v>
      </c>
      <c r="G1174" s="7">
        <f t="shared" si="190"/>
        <v>8.3000000000000007</v>
      </c>
      <c r="H1174" s="16">
        <f t="shared" si="191"/>
        <v>8.3000000000000007</v>
      </c>
      <c r="I1174" s="11" t="str">
        <f t="shared" si="192"/>
        <v>X</v>
      </c>
      <c r="J1174" s="39" t="str">
        <f t="shared" si="193"/>
        <v>X</v>
      </c>
      <c r="K1174" s="39" t="str">
        <f t="shared" si="186"/>
        <v>X</v>
      </c>
      <c r="L1174" s="39" t="str">
        <f t="shared" si="187"/>
        <v>X</v>
      </c>
      <c r="M1174" s="39" t="str">
        <f t="shared" si="194"/>
        <v>X</v>
      </c>
      <c r="N1174" s="42">
        <v>0</v>
      </c>
      <c r="O1174" s="8">
        <v>0</v>
      </c>
      <c r="P1174" s="9">
        <v>0</v>
      </c>
      <c r="Q1174" s="9">
        <v>0</v>
      </c>
      <c r="R1174" s="8">
        <v>0</v>
      </c>
      <c r="S1174" s="9">
        <v>0</v>
      </c>
      <c r="T1174" s="9">
        <v>0</v>
      </c>
      <c r="U1174" s="8">
        <v>0</v>
      </c>
      <c r="V1174" s="9">
        <v>0</v>
      </c>
      <c r="W1174" s="9">
        <v>0</v>
      </c>
      <c r="X1174" s="9">
        <v>0</v>
      </c>
      <c r="Y1174" s="8">
        <v>0</v>
      </c>
      <c r="Z1174" s="9">
        <v>1</v>
      </c>
      <c r="AA1174" s="8"/>
      <c r="AC1174" s="8"/>
      <c r="AJ1174" s="9">
        <f t="shared" si="195"/>
        <v>-1</v>
      </c>
      <c r="AK1174" s="7">
        <v>6.1</v>
      </c>
      <c r="AO1174" s="8"/>
      <c r="AQ1174" s="31"/>
      <c r="AT1174" s="31"/>
      <c r="AU1174" s="21">
        <v>1990</v>
      </c>
      <c r="AV1174" s="23">
        <f t="shared" si="188"/>
        <v>3.2988530764097068</v>
      </c>
      <c r="BB1174" s="18"/>
      <c r="BD1174" s="54"/>
      <c r="BF1174" s="18"/>
      <c r="BH1174" s="18"/>
      <c r="BJ1174" s="18"/>
      <c r="BK1174" s="18" t="s">
        <v>226</v>
      </c>
      <c r="BL1174">
        <v>0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 s="18">
        <v>0</v>
      </c>
      <c r="BS1174">
        <v>0</v>
      </c>
      <c r="BT1174">
        <v>1</v>
      </c>
      <c r="BU1174" s="18">
        <v>0</v>
      </c>
      <c r="BV1174" t="s">
        <v>397</v>
      </c>
      <c r="BW1174" t="s">
        <v>397</v>
      </c>
      <c r="CB1174" s="18"/>
      <c r="CD1174" s="18"/>
      <c r="CE1174" s="18"/>
      <c r="CH1174" s="18"/>
      <c r="CJ1174" s="18"/>
      <c r="CU1174" s="18"/>
      <c r="CV1174" t="s">
        <v>397</v>
      </c>
      <c r="CW1174" t="s">
        <v>397</v>
      </c>
      <c r="CX1174" t="s">
        <v>397</v>
      </c>
      <c r="CY1174" s="25" t="s">
        <v>397</v>
      </c>
    </row>
    <row r="1175" spans="1:103" x14ac:dyDescent="0.25">
      <c r="A1175">
        <v>1177</v>
      </c>
      <c r="B1175">
        <v>131</v>
      </c>
      <c r="C1175" s="25" t="s">
        <v>126</v>
      </c>
      <c r="D1175" s="12">
        <v>9.6999999999999993</v>
      </c>
      <c r="E1175" s="14"/>
      <c r="F1175" s="7" t="str">
        <f t="shared" si="189"/>
        <v>X</v>
      </c>
      <c r="G1175" s="7">
        <f t="shared" si="190"/>
        <v>9.6999999999999993</v>
      </c>
      <c r="H1175" s="16">
        <f t="shared" si="191"/>
        <v>9.6999999999999993</v>
      </c>
      <c r="I1175" s="11" t="str">
        <f t="shared" si="192"/>
        <v>X</v>
      </c>
      <c r="J1175" s="39" t="str">
        <f t="shared" si="193"/>
        <v>X</v>
      </c>
      <c r="K1175" s="39" t="str">
        <f t="shared" si="186"/>
        <v>X</v>
      </c>
      <c r="L1175" s="39" t="str">
        <f t="shared" si="187"/>
        <v>X</v>
      </c>
      <c r="M1175" s="39" t="str">
        <f t="shared" si="194"/>
        <v>X</v>
      </c>
      <c r="N1175" s="42">
        <v>1</v>
      </c>
      <c r="O1175" s="8">
        <v>0</v>
      </c>
      <c r="P1175" s="9">
        <v>0</v>
      </c>
      <c r="Q1175" s="9">
        <v>0</v>
      </c>
      <c r="R1175" s="8">
        <v>0</v>
      </c>
      <c r="S1175" s="9">
        <v>0</v>
      </c>
      <c r="T1175" s="9">
        <v>0</v>
      </c>
      <c r="U1175" s="8">
        <v>0</v>
      </c>
      <c r="V1175" s="9">
        <v>0</v>
      </c>
      <c r="W1175" s="9">
        <v>0</v>
      </c>
      <c r="X1175" s="9">
        <v>0</v>
      </c>
      <c r="Y1175" s="8">
        <v>0</v>
      </c>
      <c r="Z1175" s="9">
        <v>0</v>
      </c>
      <c r="AA1175" s="8"/>
      <c r="AC1175" s="8"/>
      <c r="AJ1175" s="9">
        <f t="shared" si="195"/>
        <v>-1</v>
      </c>
      <c r="AK1175" s="7">
        <v>10.5</v>
      </c>
      <c r="AO1175" s="8"/>
      <c r="AQ1175" s="31"/>
      <c r="AT1175" s="31"/>
      <c r="AU1175" s="21">
        <v>1972</v>
      </c>
      <c r="AV1175" s="23">
        <f t="shared" si="188"/>
        <v>3.2949069106051923</v>
      </c>
      <c r="BB1175" s="18"/>
      <c r="BD1175" s="54"/>
      <c r="BF1175" s="18"/>
      <c r="BH1175" s="18"/>
      <c r="BJ1175" s="18"/>
      <c r="BK1175" s="18" t="s">
        <v>125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 s="18">
        <v>0</v>
      </c>
      <c r="BS1175">
        <v>1</v>
      </c>
      <c r="BT1175">
        <v>0</v>
      </c>
      <c r="BU1175" s="18">
        <v>0</v>
      </c>
      <c r="BV1175" t="s">
        <v>397</v>
      </c>
      <c r="BW1175" t="s">
        <v>397</v>
      </c>
      <c r="CB1175" s="18"/>
      <c r="CD1175" s="18"/>
      <c r="CE1175" s="18"/>
      <c r="CH1175" s="18"/>
      <c r="CJ1175" s="18"/>
      <c r="CU1175" s="18"/>
      <c r="CV1175" t="s">
        <v>397</v>
      </c>
      <c r="CW1175" t="s">
        <v>397</v>
      </c>
      <c r="CX1175" t="s">
        <v>397</v>
      </c>
      <c r="CY1175" s="25" t="s">
        <v>397</v>
      </c>
    </row>
    <row r="1176" spans="1:103" x14ac:dyDescent="0.25">
      <c r="A1176">
        <v>1178</v>
      </c>
      <c r="B1176">
        <v>133</v>
      </c>
      <c r="C1176" s="25" t="s">
        <v>37</v>
      </c>
      <c r="D1176" s="12">
        <v>10.7</v>
      </c>
      <c r="E1176" s="14"/>
      <c r="F1176" s="7" t="str">
        <f t="shared" si="189"/>
        <v>X</v>
      </c>
      <c r="G1176" s="7">
        <f t="shared" si="190"/>
        <v>10.7</v>
      </c>
      <c r="H1176" s="16">
        <f t="shared" si="191"/>
        <v>10.7</v>
      </c>
      <c r="I1176" s="11" t="str">
        <f t="shared" si="192"/>
        <v>X</v>
      </c>
      <c r="J1176" s="39" t="str">
        <f t="shared" si="193"/>
        <v>X</v>
      </c>
      <c r="K1176" s="39" t="str">
        <f t="shared" si="186"/>
        <v>X</v>
      </c>
      <c r="L1176" s="39" t="str">
        <f t="shared" si="187"/>
        <v>X</v>
      </c>
      <c r="M1176" s="39" t="str">
        <f t="shared" si="194"/>
        <v>X</v>
      </c>
      <c r="N1176" s="42">
        <v>1</v>
      </c>
      <c r="O1176" s="8">
        <v>0</v>
      </c>
      <c r="P1176" s="9">
        <v>0</v>
      </c>
      <c r="Q1176" s="9">
        <v>0</v>
      </c>
      <c r="R1176" s="8">
        <v>0</v>
      </c>
      <c r="S1176" s="9">
        <v>0</v>
      </c>
      <c r="T1176" s="9">
        <v>0</v>
      </c>
      <c r="U1176" s="8">
        <v>0</v>
      </c>
      <c r="V1176" s="9">
        <v>0</v>
      </c>
      <c r="W1176" s="9">
        <v>0</v>
      </c>
      <c r="X1176" s="9">
        <v>0</v>
      </c>
      <c r="Y1176" s="8">
        <v>0</v>
      </c>
      <c r="Z1176" s="9">
        <v>0</v>
      </c>
      <c r="AA1176" s="8"/>
      <c r="AC1176" s="8"/>
      <c r="AJ1176" s="9">
        <f t="shared" si="195"/>
        <v>-1</v>
      </c>
      <c r="AK1176" s="7">
        <v>7.6</v>
      </c>
      <c r="AO1176" s="8"/>
      <c r="AQ1176" s="31"/>
      <c r="AT1176" s="31"/>
      <c r="AU1176" s="21">
        <v>1993</v>
      </c>
      <c r="AV1176" s="23">
        <f t="shared" si="188"/>
        <v>3.2995072987004876</v>
      </c>
      <c r="BB1176" s="18"/>
      <c r="BD1176" s="54"/>
      <c r="BF1176" s="18"/>
      <c r="BH1176" s="18"/>
      <c r="BJ1176" s="18"/>
      <c r="BK1176" s="18" t="s">
        <v>35</v>
      </c>
      <c r="BL1176">
        <v>0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 s="18">
        <v>0</v>
      </c>
      <c r="BS1176">
        <v>0</v>
      </c>
      <c r="BT1176">
        <v>1</v>
      </c>
      <c r="BU1176" s="18">
        <v>0</v>
      </c>
      <c r="BV1176" t="s">
        <v>397</v>
      </c>
      <c r="BW1176" t="s">
        <v>397</v>
      </c>
      <c r="CB1176" s="18"/>
      <c r="CD1176" s="18"/>
      <c r="CE1176" s="18"/>
      <c r="CH1176" s="18"/>
      <c r="CJ1176" s="18"/>
      <c r="CU1176" s="18"/>
      <c r="CV1176" t="s">
        <v>397</v>
      </c>
      <c r="CW1176" t="s">
        <v>397</v>
      </c>
      <c r="CX1176" t="s">
        <v>397</v>
      </c>
      <c r="CY1176" s="25" t="s">
        <v>397</v>
      </c>
    </row>
    <row r="1177" spans="1:103" x14ac:dyDescent="0.25">
      <c r="A1177">
        <v>1179</v>
      </c>
      <c r="B1177">
        <v>133</v>
      </c>
      <c r="C1177" s="25" t="s">
        <v>37</v>
      </c>
      <c r="D1177" s="12">
        <v>8.9</v>
      </c>
      <c r="E1177" s="14"/>
      <c r="F1177" s="7" t="str">
        <f t="shared" si="189"/>
        <v>X</v>
      </c>
      <c r="G1177" s="7">
        <f t="shared" si="190"/>
        <v>8.9</v>
      </c>
      <c r="H1177" s="16">
        <f t="shared" si="191"/>
        <v>8.9</v>
      </c>
      <c r="I1177" s="11" t="str">
        <f t="shared" si="192"/>
        <v>X</v>
      </c>
      <c r="J1177" s="39" t="str">
        <f t="shared" si="193"/>
        <v>X</v>
      </c>
      <c r="K1177" s="39" t="str">
        <f t="shared" si="186"/>
        <v>X</v>
      </c>
      <c r="L1177" s="39" t="str">
        <f t="shared" si="187"/>
        <v>X</v>
      </c>
      <c r="M1177" s="39" t="str">
        <f t="shared" si="194"/>
        <v>X</v>
      </c>
      <c r="N1177" s="42">
        <v>1</v>
      </c>
      <c r="O1177" s="8">
        <v>0</v>
      </c>
      <c r="P1177" s="9">
        <v>0</v>
      </c>
      <c r="Q1177" s="9">
        <v>0</v>
      </c>
      <c r="R1177" s="8">
        <v>0</v>
      </c>
      <c r="S1177" s="9">
        <v>0</v>
      </c>
      <c r="T1177" s="9">
        <v>0</v>
      </c>
      <c r="U1177" s="8">
        <v>0</v>
      </c>
      <c r="V1177" s="9">
        <v>0</v>
      </c>
      <c r="W1177" s="9">
        <v>0</v>
      </c>
      <c r="X1177" s="9">
        <v>0</v>
      </c>
      <c r="Y1177" s="8">
        <v>0</v>
      </c>
      <c r="Z1177" s="9">
        <v>0</v>
      </c>
      <c r="AA1177" s="8"/>
      <c r="AC1177" s="8"/>
      <c r="AJ1177" s="9">
        <f t="shared" si="195"/>
        <v>-1</v>
      </c>
      <c r="AK1177" s="7">
        <v>10.199999999999999</v>
      </c>
      <c r="AO1177" s="8"/>
      <c r="AQ1177" s="31"/>
      <c r="AT1177" s="31"/>
      <c r="AU1177" s="21">
        <v>1989</v>
      </c>
      <c r="AV1177" s="23">
        <f t="shared" si="188"/>
        <v>3.2986347831244354</v>
      </c>
      <c r="BB1177" s="18"/>
      <c r="BD1177" s="54"/>
      <c r="BF1177" s="18"/>
      <c r="BH1177" s="18"/>
      <c r="BJ1177" s="18"/>
      <c r="BK1177" s="18" t="s">
        <v>59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 s="18">
        <v>0</v>
      </c>
      <c r="BS1177">
        <v>1</v>
      </c>
      <c r="BT1177">
        <v>0</v>
      </c>
      <c r="BU1177" s="18">
        <v>0</v>
      </c>
      <c r="BV1177" t="s">
        <v>397</v>
      </c>
      <c r="BW1177" t="s">
        <v>397</v>
      </c>
      <c r="CB1177" s="18"/>
      <c r="CD1177" s="18"/>
      <c r="CE1177" s="18"/>
      <c r="CH1177" s="18"/>
      <c r="CJ1177" s="18"/>
      <c r="CU1177" s="18"/>
      <c r="CV1177" t="s">
        <v>397</v>
      </c>
      <c r="CW1177" t="s">
        <v>397</v>
      </c>
      <c r="CX1177" t="s">
        <v>397</v>
      </c>
      <c r="CY1177" s="25" t="s">
        <v>397</v>
      </c>
    </row>
    <row r="1178" spans="1:103" x14ac:dyDescent="0.25">
      <c r="A1178">
        <v>1180</v>
      </c>
      <c r="B1178">
        <v>133</v>
      </c>
      <c r="C1178" s="25" t="s">
        <v>37</v>
      </c>
      <c r="D1178" s="12">
        <v>8.9</v>
      </c>
      <c r="E1178" s="14"/>
      <c r="F1178" s="7" t="str">
        <f t="shared" si="189"/>
        <v>X</v>
      </c>
      <c r="G1178" s="7">
        <f t="shared" si="190"/>
        <v>8.9</v>
      </c>
      <c r="H1178" s="16">
        <f t="shared" si="191"/>
        <v>8.9</v>
      </c>
      <c r="I1178" s="11" t="str">
        <f t="shared" si="192"/>
        <v>X</v>
      </c>
      <c r="J1178" s="39" t="str">
        <f t="shared" si="193"/>
        <v>X</v>
      </c>
      <c r="K1178" s="39" t="str">
        <f t="shared" si="186"/>
        <v>X</v>
      </c>
      <c r="L1178" s="39" t="str">
        <f t="shared" si="187"/>
        <v>X</v>
      </c>
      <c r="M1178" s="39" t="str">
        <f t="shared" si="194"/>
        <v>X</v>
      </c>
      <c r="N1178" s="42">
        <v>0</v>
      </c>
      <c r="O1178" s="8">
        <v>0</v>
      </c>
      <c r="P1178" s="9">
        <v>0</v>
      </c>
      <c r="Q1178" s="9">
        <v>0</v>
      </c>
      <c r="R1178" s="8">
        <v>0</v>
      </c>
      <c r="S1178" s="9">
        <v>0</v>
      </c>
      <c r="T1178" s="9">
        <v>0</v>
      </c>
      <c r="U1178" s="8">
        <v>1</v>
      </c>
      <c r="V1178" s="9">
        <v>0</v>
      </c>
      <c r="W1178" s="9">
        <v>0</v>
      </c>
      <c r="X1178" s="9">
        <v>0</v>
      </c>
      <c r="Y1178" s="8">
        <v>0</v>
      </c>
      <c r="Z1178" s="9">
        <v>0</v>
      </c>
      <c r="AA1178" s="8"/>
      <c r="AC1178" s="8"/>
      <c r="AJ1178" s="9">
        <f t="shared" si="195"/>
        <v>-1</v>
      </c>
      <c r="AK1178" s="7">
        <v>10.199999999999999</v>
      </c>
      <c r="AO1178" s="8"/>
      <c r="AQ1178" s="31"/>
      <c r="AT1178" s="31"/>
      <c r="AU1178" s="21">
        <v>1989</v>
      </c>
      <c r="AV1178" s="23">
        <f t="shared" si="188"/>
        <v>3.2986347831244354</v>
      </c>
      <c r="BB1178" s="18"/>
      <c r="BD1178" s="54"/>
      <c r="BF1178" s="18"/>
      <c r="BH1178" s="18"/>
      <c r="BJ1178" s="18"/>
      <c r="BK1178" s="18" t="s">
        <v>59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 s="18">
        <v>0</v>
      </c>
      <c r="BS1178">
        <v>1</v>
      </c>
      <c r="BT1178">
        <v>0</v>
      </c>
      <c r="BU1178" s="18">
        <v>0</v>
      </c>
      <c r="BV1178" t="s">
        <v>397</v>
      </c>
      <c r="BW1178" t="s">
        <v>397</v>
      </c>
      <c r="CB1178" s="18"/>
      <c r="CD1178" s="18"/>
      <c r="CE1178" s="18"/>
      <c r="CH1178" s="18"/>
      <c r="CJ1178" s="18"/>
      <c r="CU1178" s="18"/>
      <c r="CV1178" t="s">
        <v>397</v>
      </c>
      <c r="CW1178" t="s">
        <v>397</v>
      </c>
      <c r="CX1178" t="s">
        <v>397</v>
      </c>
      <c r="CY1178" s="25" t="s">
        <v>397</v>
      </c>
    </row>
    <row r="1179" spans="1:103" x14ac:dyDescent="0.25">
      <c r="A1179">
        <v>1181</v>
      </c>
      <c r="B1179">
        <v>133</v>
      </c>
      <c r="C1179" s="25" t="s">
        <v>37</v>
      </c>
      <c r="D1179" s="12">
        <v>5.2</v>
      </c>
      <c r="E1179" s="14"/>
      <c r="F1179" s="7" t="str">
        <f t="shared" si="189"/>
        <v>X</v>
      </c>
      <c r="G1179" s="7">
        <f t="shared" si="190"/>
        <v>5.2</v>
      </c>
      <c r="H1179" s="16">
        <f t="shared" si="191"/>
        <v>5.2</v>
      </c>
      <c r="I1179" s="11" t="str">
        <f t="shared" si="192"/>
        <v>X</v>
      </c>
      <c r="J1179" s="39" t="str">
        <f t="shared" si="193"/>
        <v>X</v>
      </c>
      <c r="K1179" s="39" t="str">
        <f t="shared" si="186"/>
        <v>X</v>
      </c>
      <c r="L1179" s="39" t="str">
        <f t="shared" si="187"/>
        <v>X</v>
      </c>
      <c r="M1179" s="39" t="str">
        <f t="shared" si="194"/>
        <v>X</v>
      </c>
      <c r="N1179" s="42">
        <v>1</v>
      </c>
      <c r="O1179" s="8">
        <v>0</v>
      </c>
      <c r="P1179" s="9">
        <v>0</v>
      </c>
      <c r="Q1179" s="9">
        <v>0</v>
      </c>
      <c r="R1179" s="8">
        <v>0</v>
      </c>
      <c r="S1179" s="9">
        <v>0</v>
      </c>
      <c r="T1179" s="9">
        <v>0</v>
      </c>
      <c r="U1179" s="8">
        <v>0</v>
      </c>
      <c r="V1179" s="9">
        <v>0</v>
      </c>
      <c r="W1179" s="9">
        <v>0</v>
      </c>
      <c r="X1179" s="9">
        <v>0</v>
      </c>
      <c r="Y1179" s="8">
        <v>0</v>
      </c>
      <c r="Z1179" s="9">
        <v>0</v>
      </c>
      <c r="AA1179" s="8"/>
      <c r="AC1179" s="8"/>
      <c r="AJ1179" s="9">
        <f t="shared" si="195"/>
        <v>-1</v>
      </c>
      <c r="AK1179" s="7">
        <v>5.9</v>
      </c>
      <c r="AO1179" s="8"/>
      <c r="AQ1179" s="31"/>
      <c r="AT1179" s="31"/>
      <c r="AU1179" s="21">
        <v>1997</v>
      </c>
      <c r="AV1179" s="23">
        <f t="shared" si="188"/>
        <v>3.3003780648707024</v>
      </c>
      <c r="BB1179" s="18"/>
      <c r="BD1179" s="54"/>
      <c r="BF1179" s="18"/>
      <c r="BH1179" s="18"/>
      <c r="BJ1179" s="18"/>
      <c r="BK1179" s="18" t="s">
        <v>94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 s="18">
        <v>0</v>
      </c>
      <c r="BS1179">
        <v>0</v>
      </c>
      <c r="BT1179">
        <v>1</v>
      </c>
      <c r="BU1179" s="18">
        <v>0</v>
      </c>
      <c r="BV1179" t="s">
        <v>397</v>
      </c>
      <c r="BW1179" t="s">
        <v>397</v>
      </c>
      <c r="CB1179" s="18"/>
      <c r="CD1179" s="18"/>
      <c r="CE1179" s="18"/>
      <c r="CH1179" s="18"/>
      <c r="CJ1179" s="18"/>
      <c r="CU1179" s="18"/>
      <c r="CV1179" t="s">
        <v>397</v>
      </c>
      <c r="CW1179" t="s">
        <v>397</v>
      </c>
      <c r="CX1179" t="s">
        <v>397</v>
      </c>
      <c r="CY1179" s="25" t="s">
        <v>397</v>
      </c>
    </row>
    <row r="1180" spans="1:103" x14ac:dyDescent="0.25">
      <c r="A1180">
        <v>1182</v>
      </c>
      <c r="B1180">
        <v>133</v>
      </c>
      <c r="C1180" s="25" t="s">
        <v>37</v>
      </c>
      <c r="D1180" s="12">
        <v>10.6</v>
      </c>
      <c r="E1180" s="14"/>
      <c r="F1180" s="7" t="str">
        <f t="shared" si="189"/>
        <v>X</v>
      </c>
      <c r="G1180" s="7">
        <f t="shared" si="190"/>
        <v>10.6</v>
      </c>
      <c r="H1180" s="16">
        <f t="shared" si="191"/>
        <v>10.6</v>
      </c>
      <c r="I1180" s="11" t="str">
        <f t="shared" si="192"/>
        <v>X</v>
      </c>
      <c r="J1180" s="39" t="str">
        <f t="shared" si="193"/>
        <v>X</v>
      </c>
      <c r="K1180" s="39" t="str">
        <f t="shared" si="186"/>
        <v>X</v>
      </c>
      <c r="L1180" s="39" t="str">
        <f t="shared" si="187"/>
        <v>X</v>
      </c>
      <c r="M1180" s="39" t="str">
        <f t="shared" si="194"/>
        <v>X</v>
      </c>
      <c r="N1180" s="42">
        <v>0</v>
      </c>
      <c r="O1180" s="8">
        <v>0</v>
      </c>
      <c r="P1180" s="9">
        <v>0</v>
      </c>
      <c r="Q1180" s="9">
        <v>0</v>
      </c>
      <c r="R1180" s="8">
        <v>0</v>
      </c>
      <c r="S1180" s="9">
        <v>0</v>
      </c>
      <c r="T1180" s="9">
        <v>0</v>
      </c>
      <c r="U1180" s="8">
        <v>1</v>
      </c>
      <c r="V1180" s="9">
        <v>0</v>
      </c>
      <c r="W1180" s="9">
        <v>0</v>
      </c>
      <c r="X1180" s="9">
        <v>0</v>
      </c>
      <c r="Y1180" s="8">
        <v>0</v>
      </c>
      <c r="Z1180" s="9">
        <v>0</v>
      </c>
      <c r="AA1180" s="8"/>
      <c r="AC1180" s="8"/>
      <c r="AJ1180" s="9">
        <f t="shared" si="195"/>
        <v>-1</v>
      </c>
      <c r="AK1180" s="7">
        <v>5.6</v>
      </c>
      <c r="AO1180" s="8"/>
      <c r="AQ1180" s="31"/>
      <c r="AT1180" s="31"/>
      <c r="AU1180" s="21">
        <v>1993</v>
      </c>
      <c r="AV1180" s="23">
        <f t="shared" si="188"/>
        <v>3.2995072987004876</v>
      </c>
      <c r="BB1180" s="18"/>
      <c r="BD1180" s="54"/>
      <c r="BF1180" s="18"/>
      <c r="BH1180" s="18"/>
      <c r="BJ1180" s="18"/>
      <c r="BK1180" s="18" t="s">
        <v>176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 s="18">
        <v>1</v>
      </c>
      <c r="BS1180">
        <v>0</v>
      </c>
      <c r="BT1180">
        <v>1</v>
      </c>
      <c r="BU1180" s="18">
        <v>0</v>
      </c>
      <c r="BV1180" t="s">
        <v>397</v>
      </c>
      <c r="BW1180" t="s">
        <v>397</v>
      </c>
      <c r="CB1180" s="18"/>
      <c r="CD1180" s="18"/>
      <c r="CE1180" s="18"/>
      <c r="CH1180" s="18"/>
      <c r="CJ1180" s="18"/>
      <c r="CU1180" s="18"/>
      <c r="CV1180" t="s">
        <v>397</v>
      </c>
      <c r="CW1180" t="s">
        <v>397</v>
      </c>
      <c r="CX1180" t="s">
        <v>397</v>
      </c>
      <c r="CY1180" s="25" t="s">
        <v>397</v>
      </c>
    </row>
    <row r="1181" spans="1:103" x14ac:dyDescent="0.25">
      <c r="A1181">
        <v>1183</v>
      </c>
      <c r="B1181">
        <v>133</v>
      </c>
      <c r="C1181" s="25" t="s">
        <v>37</v>
      </c>
      <c r="D1181" s="12">
        <v>16.5</v>
      </c>
      <c r="E1181" s="14"/>
      <c r="F1181" s="7" t="str">
        <f t="shared" si="189"/>
        <v>X</v>
      </c>
      <c r="G1181" s="7">
        <f t="shared" si="190"/>
        <v>16.5</v>
      </c>
      <c r="H1181" s="16">
        <f t="shared" si="191"/>
        <v>16.5</v>
      </c>
      <c r="I1181" s="11" t="str">
        <f t="shared" si="192"/>
        <v>X</v>
      </c>
      <c r="J1181" s="39" t="str">
        <f t="shared" si="193"/>
        <v>X</v>
      </c>
      <c r="K1181" s="39" t="str">
        <f t="shared" si="186"/>
        <v>X</v>
      </c>
      <c r="L1181" s="39" t="str">
        <f t="shared" si="187"/>
        <v>X</v>
      </c>
      <c r="M1181" s="39" t="str">
        <f t="shared" si="194"/>
        <v>X</v>
      </c>
      <c r="N1181" s="42">
        <v>0</v>
      </c>
      <c r="O1181" s="8">
        <v>0</v>
      </c>
      <c r="P1181" s="9">
        <v>0</v>
      </c>
      <c r="Q1181" s="9">
        <v>0</v>
      </c>
      <c r="R1181" s="8">
        <v>0</v>
      </c>
      <c r="S1181" s="9">
        <v>0</v>
      </c>
      <c r="T1181" s="9">
        <v>0</v>
      </c>
      <c r="U1181" s="8">
        <v>0</v>
      </c>
      <c r="V1181" s="9">
        <v>1</v>
      </c>
      <c r="W1181" s="9">
        <v>0</v>
      </c>
      <c r="X1181" s="9">
        <v>0</v>
      </c>
      <c r="Y1181" s="8">
        <v>0</v>
      </c>
      <c r="Z1181" s="9">
        <v>0</v>
      </c>
      <c r="AA1181" s="8"/>
      <c r="AC1181" s="8"/>
      <c r="AJ1181" s="9">
        <f t="shared" si="195"/>
        <v>-1</v>
      </c>
      <c r="AK1181" s="7">
        <v>5.6</v>
      </c>
      <c r="AO1181" s="8"/>
      <c r="AQ1181" s="31"/>
      <c r="AT1181" s="31"/>
      <c r="AU1181" s="21">
        <v>1993</v>
      </c>
      <c r="AV1181" s="23">
        <f t="shared" si="188"/>
        <v>3.2995072987004876</v>
      </c>
      <c r="BB1181" s="18"/>
      <c r="BD1181" s="54"/>
      <c r="BF1181" s="18"/>
      <c r="BH1181" s="18"/>
      <c r="BJ1181" s="18"/>
      <c r="BK1181" s="18" t="s">
        <v>176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 s="18">
        <v>1</v>
      </c>
      <c r="BS1181">
        <v>0</v>
      </c>
      <c r="BT1181">
        <v>1</v>
      </c>
      <c r="BU1181" s="18">
        <v>0</v>
      </c>
      <c r="BV1181" t="s">
        <v>397</v>
      </c>
      <c r="BW1181" t="s">
        <v>397</v>
      </c>
      <c r="CB1181" s="18"/>
      <c r="CD1181" s="18"/>
      <c r="CE1181" s="18"/>
      <c r="CH1181" s="18"/>
      <c r="CJ1181" s="18"/>
      <c r="CU1181" s="18"/>
      <c r="CV1181" t="s">
        <v>397</v>
      </c>
      <c r="CW1181" t="s">
        <v>397</v>
      </c>
      <c r="CX1181" t="s">
        <v>397</v>
      </c>
      <c r="CY1181" s="25" t="s">
        <v>397</v>
      </c>
    </row>
    <row r="1182" spans="1:103" x14ac:dyDescent="0.25">
      <c r="A1182">
        <v>1184</v>
      </c>
      <c r="B1182">
        <v>133</v>
      </c>
      <c r="C1182" s="25" t="s">
        <v>37</v>
      </c>
      <c r="D1182" s="12">
        <v>9.6999999999999993</v>
      </c>
      <c r="E1182" s="14"/>
      <c r="F1182" s="7" t="str">
        <f t="shared" si="189"/>
        <v>X</v>
      </c>
      <c r="G1182" s="7">
        <f t="shared" si="190"/>
        <v>9.6999999999999993</v>
      </c>
      <c r="H1182" s="16">
        <f t="shared" si="191"/>
        <v>9.6999999999999993</v>
      </c>
      <c r="I1182" s="11" t="str">
        <f t="shared" si="192"/>
        <v>X</v>
      </c>
      <c r="J1182" s="39" t="str">
        <f t="shared" si="193"/>
        <v>X</v>
      </c>
      <c r="K1182" s="39" t="str">
        <f t="shared" si="186"/>
        <v>X</v>
      </c>
      <c r="L1182" s="39" t="str">
        <f t="shared" si="187"/>
        <v>X</v>
      </c>
      <c r="M1182" s="39" t="str">
        <f t="shared" si="194"/>
        <v>X</v>
      </c>
      <c r="N1182" s="42">
        <v>1</v>
      </c>
      <c r="O1182" s="8">
        <v>0</v>
      </c>
      <c r="P1182" s="9">
        <v>0</v>
      </c>
      <c r="Q1182" s="9">
        <v>0</v>
      </c>
      <c r="R1182" s="8">
        <v>0</v>
      </c>
      <c r="S1182" s="9">
        <v>0</v>
      </c>
      <c r="T1182" s="9">
        <v>0</v>
      </c>
      <c r="U1182" s="8">
        <v>0</v>
      </c>
      <c r="V1182" s="9">
        <v>0</v>
      </c>
      <c r="W1182" s="9">
        <v>0</v>
      </c>
      <c r="X1182" s="9">
        <v>0</v>
      </c>
      <c r="Y1182" s="8">
        <v>0</v>
      </c>
      <c r="Z1182" s="9">
        <v>0</v>
      </c>
      <c r="AA1182" s="8"/>
      <c r="AC1182" s="8"/>
      <c r="AJ1182" s="9">
        <f t="shared" si="195"/>
        <v>-1</v>
      </c>
      <c r="AK1182" s="7">
        <v>3</v>
      </c>
      <c r="AO1182" s="8"/>
      <c r="AQ1182" s="31"/>
      <c r="AT1182" s="31"/>
      <c r="AU1182" s="21">
        <v>1999</v>
      </c>
      <c r="AV1182" s="23">
        <f t="shared" si="188"/>
        <v>3.3008127941181171</v>
      </c>
      <c r="BB1182" s="18"/>
      <c r="BD1182" s="54"/>
      <c r="BF1182" s="18"/>
      <c r="BH1182" s="18"/>
      <c r="BJ1182" s="18"/>
      <c r="BK1182" s="18" t="s">
        <v>197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 s="18">
        <v>0</v>
      </c>
      <c r="BS1182">
        <v>0</v>
      </c>
      <c r="BT1182">
        <v>0</v>
      </c>
      <c r="BU1182" s="18">
        <v>1</v>
      </c>
      <c r="BV1182" t="s">
        <v>397</v>
      </c>
      <c r="BW1182" t="s">
        <v>397</v>
      </c>
      <c r="CB1182" s="18"/>
      <c r="CD1182" s="18"/>
      <c r="CE1182" s="18"/>
      <c r="CH1182" s="18"/>
      <c r="CJ1182" s="18"/>
      <c r="CU1182" s="18"/>
      <c r="CV1182" t="s">
        <v>397</v>
      </c>
      <c r="CW1182" t="s">
        <v>397</v>
      </c>
      <c r="CX1182" t="s">
        <v>397</v>
      </c>
      <c r="CY1182" s="25" t="s">
        <v>397</v>
      </c>
    </row>
    <row r="1183" spans="1:103" x14ac:dyDescent="0.25">
      <c r="A1183">
        <v>1185</v>
      </c>
      <c r="B1183">
        <v>133</v>
      </c>
      <c r="C1183" s="25" t="s">
        <v>37</v>
      </c>
      <c r="D1183" s="12">
        <v>16.600000000000001</v>
      </c>
      <c r="E1183" s="14"/>
      <c r="F1183" s="7" t="str">
        <f t="shared" si="189"/>
        <v>X</v>
      </c>
      <c r="G1183" s="7">
        <f t="shared" si="190"/>
        <v>16.600000000000001</v>
      </c>
      <c r="H1183" s="16">
        <f t="shared" si="191"/>
        <v>16.600000000000001</v>
      </c>
      <c r="I1183" s="11" t="str">
        <f t="shared" si="192"/>
        <v>X</v>
      </c>
      <c r="J1183" s="39" t="str">
        <f t="shared" si="193"/>
        <v>X</v>
      </c>
      <c r="K1183" s="39" t="str">
        <f t="shared" si="186"/>
        <v>X</v>
      </c>
      <c r="L1183" s="39" t="str">
        <f t="shared" si="187"/>
        <v>X</v>
      </c>
      <c r="M1183" s="39" t="str">
        <f t="shared" si="194"/>
        <v>X</v>
      </c>
      <c r="N1183" s="42">
        <v>0</v>
      </c>
      <c r="O1183" s="8">
        <v>0</v>
      </c>
      <c r="P1183" s="9">
        <v>0</v>
      </c>
      <c r="Q1183" s="9">
        <v>0</v>
      </c>
      <c r="R1183" s="8">
        <v>1</v>
      </c>
      <c r="S1183" s="9">
        <v>0</v>
      </c>
      <c r="T1183" s="9">
        <v>0</v>
      </c>
      <c r="U1183" s="8">
        <v>0</v>
      </c>
      <c r="V1183" s="9">
        <v>0</v>
      </c>
      <c r="W1183" s="9">
        <v>0</v>
      </c>
      <c r="X1183" s="9">
        <v>0</v>
      </c>
      <c r="Y1183" s="8">
        <v>0</v>
      </c>
      <c r="Z1183" s="9">
        <v>0</v>
      </c>
      <c r="AA1183" s="8"/>
      <c r="AC1183" s="8"/>
      <c r="AJ1183" s="9">
        <f t="shared" si="195"/>
        <v>-1</v>
      </c>
      <c r="AK1183" s="7">
        <v>3</v>
      </c>
      <c r="AO1183" s="8"/>
      <c r="AQ1183" s="31"/>
      <c r="AT1183" s="31"/>
      <c r="AU1183" s="21">
        <v>1999</v>
      </c>
      <c r="AV1183" s="23">
        <f t="shared" si="188"/>
        <v>3.3008127941181171</v>
      </c>
      <c r="BB1183" s="18"/>
      <c r="BD1183" s="54"/>
      <c r="BF1183" s="18"/>
      <c r="BH1183" s="18"/>
      <c r="BJ1183" s="18"/>
      <c r="BK1183" s="18" t="s">
        <v>197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 s="18">
        <v>0</v>
      </c>
      <c r="BS1183">
        <v>0</v>
      </c>
      <c r="BT1183">
        <v>0</v>
      </c>
      <c r="BU1183" s="18">
        <v>1</v>
      </c>
      <c r="BV1183" t="s">
        <v>397</v>
      </c>
      <c r="BW1183" t="s">
        <v>397</v>
      </c>
      <c r="CB1183" s="18"/>
      <c r="CD1183" s="18"/>
      <c r="CE1183" s="18"/>
      <c r="CH1183" s="18"/>
      <c r="CJ1183" s="18"/>
      <c r="CU1183" s="18"/>
      <c r="CV1183" t="s">
        <v>397</v>
      </c>
      <c r="CW1183" t="s">
        <v>397</v>
      </c>
      <c r="CX1183" t="s">
        <v>397</v>
      </c>
      <c r="CY1183" s="25" t="s">
        <v>397</v>
      </c>
    </row>
    <row r="1184" spans="1:103" x14ac:dyDescent="0.25">
      <c r="A1184">
        <v>1186</v>
      </c>
      <c r="B1184">
        <v>133</v>
      </c>
      <c r="C1184" s="25" t="s">
        <v>37</v>
      </c>
      <c r="D1184" s="12">
        <v>8.5</v>
      </c>
      <c r="E1184" s="14"/>
      <c r="F1184" s="7" t="str">
        <f t="shared" si="189"/>
        <v>X</v>
      </c>
      <c r="G1184" s="7">
        <f t="shared" si="190"/>
        <v>8.5</v>
      </c>
      <c r="H1184" s="16">
        <f t="shared" si="191"/>
        <v>8.5</v>
      </c>
      <c r="I1184" s="11" t="str">
        <f t="shared" si="192"/>
        <v>X</v>
      </c>
      <c r="J1184" s="39" t="str">
        <f t="shared" si="193"/>
        <v>X</v>
      </c>
      <c r="K1184" s="39" t="str">
        <f t="shared" ref="K1184:K1247" si="196">IFERROR(1/J1184, "X")</f>
        <v>X</v>
      </c>
      <c r="L1184" s="39" t="str">
        <f t="shared" ref="L1184:L1247" si="197">IFERROR(I1184-J1184, "X")</f>
        <v>X</v>
      </c>
      <c r="M1184" s="39" t="str">
        <f t="shared" si="194"/>
        <v>X</v>
      </c>
      <c r="N1184" s="42">
        <v>0</v>
      </c>
      <c r="O1184" s="8">
        <v>0</v>
      </c>
      <c r="P1184" s="9">
        <v>0</v>
      </c>
      <c r="Q1184" s="9">
        <v>0</v>
      </c>
      <c r="R1184" s="8">
        <v>0</v>
      </c>
      <c r="S1184" s="9">
        <v>1</v>
      </c>
      <c r="T1184" s="9">
        <v>0</v>
      </c>
      <c r="U1184" s="8">
        <v>0</v>
      </c>
      <c r="V1184" s="9">
        <v>0</v>
      </c>
      <c r="W1184" s="9">
        <v>0</v>
      </c>
      <c r="X1184" s="9">
        <v>0</v>
      </c>
      <c r="Y1184" s="8">
        <v>0</v>
      </c>
      <c r="Z1184" s="9">
        <v>0</v>
      </c>
      <c r="AA1184" s="8"/>
      <c r="AC1184" s="8"/>
      <c r="AJ1184" s="9">
        <f t="shared" si="195"/>
        <v>-1</v>
      </c>
      <c r="AK1184" s="7">
        <v>3</v>
      </c>
      <c r="AO1184" s="8"/>
      <c r="AQ1184" s="31"/>
      <c r="AT1184" s="31"/>
      <c r="AU1184" s="21">
        <v>1999</v>
      </c>
      <c r="AV1184" s="23">
        <f t="shared" ref="AV1184:AV1247" si="198">LOG(AU1184)</f>
        <v>3.3008127941181171</v>
      </c>
      <c r="BB1184" s="18"/>
      <c r="BD1184" s="54"/>
      <c r="BF1184" s="18"/>
      <c r="BH1184" s="18"/>
      <c r="BJ1184" s="18"/>
      <c r="BK1184" s="18" t="s">
        <v>197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 s="18">
        <v>0</v>
      </c>
      <c r="BS1184">
        <v>0</v>
      </c>
      <c r="BT1184">
        <v>0</v>
      </c>
      <c r="BU1184" s="18">
        <v>1</v>
      </c>
      <c r="BV1184" t="s">
        <v>397</v>
      </c>
      <c r="BW1184" t="s">
        <v>397</v>
      </c>
      <c r="CB1184" s="18"/>
      <c r="CD1184" s="18"/>
      <c r="CE1184" s="18"/>
      <c r="CH1184" s="18"/>
      <c r="CJ1184" s="18"/>
      <c r="CU1184" s="18"/>
      <c r="CV1184" t="s">
        <v>397</v>
      </c>
      <c r="CW1184" t="s">
        <v>397</v>
      </c>
      <c r="CX1184" t="s">
        <v>397</v>
      </c>
      <c r="CY1184" s="25" t="s">
        <v>397</v>
      </c>
    </row>
    <row r="1185" spans="1:103" x14ac:dyDescent="0.25">
      <c r="A1185">
        <v>1187</v>
      </c>
      <c r="B1185">
        <v>133</v>
      </c>
      <c r="C1185" s="25" t="s">
        <v>37</v>
      </c>
      <c r="D1185" s="12">
        <v>12</v>
      </c>
      <c r="E1185" s="14"/>
      <c r="F1185" s="7" t="str">
        <f t="shared" si="189"/>
        <v>X</v>
      </c>
      <c r="G1185" s="7">
        <f t="shared" si="190"/>
        <v>12</v>
      </c>
      <c r="H1185" s="16">
        <f t="shared" si="191"/>
        <v>12</v>
      </c>
      <c r="I1185" s="11" t="str">
        <f t="shared" si="192"/>
        <v>X</v>
      </c>
      <c r="J1185" s="39" t="str">
        <f t="shared" si="193"/>
        <v>X</v>
      </c>
      <c r="K1185" s="39" t="str">
        <f t="shared" si="196"/>
        <v>X</v>
      </c>
      <c r="L1185" s="39" t="str">
        <f t="shared" si="197"/>
        <v>X</v>
      </c>
      <c r="M1185" s="39" t="str">
        <f t="shared" si="194"/>
        <v>X</v>
      </c>
      <c r="N1185" s="42">
        <v>0</v>
      </c>
      <c r="O1185" s="8">
        <v>0</v>
      </c>
      <c r="P1185" s="9">
        <v>0</v>
      </c>
      <c r="Q1185" s="9">
        <v>0</v>
      </c>
      <c r="R1185" s="8">
        <v>0</v>
      </c>
      <c r="S1185" s="9">
        <v>0</v>
      </c>
      <c r="T1185" s="9">
        <v>1</v>
      </c>
      <c r="U1185" s="8">
        <v>0</v>
      </c>
      <c r="V1185" s="9">
        <v>0</v>
      </c>
      <c r="W1185" s="9">
        <v>0</v>
      </c>
      <c r="X1185" s="9">
        <v>0</v>
      </c>
      <c r="Y1185" s="8">
        <v>0</v>
      </c>
      <c r="Z1185" s="9">
        <v>0</v>
      </c>
      <c r="AA1185" s="8"/>
      <c r="AC1185" s="8"/>
      <c r="AJ1185" s="9">
        <f t="shared" si="195"/>
        <v>-1</v>
      </c>
      <c r="AK1185" s="7">
        <v>3</v>
      </c>
      <c r="AO1185" s="8"/>
      <c r="AQ1185" s="31"/>
      <c r="AT1185" s="31"/>
      <c r="AU1185" s="21">
        <v>1999</v>
      </c>
      <c r="AV1185" s="23">
        <f t="shared" si="198"/>
        <v>3.3008127941181171</v>
      </c>
      <c r="BB1185" s="18"/>
      <c r="BD1185" s="54"/>
      <c r="BF1185" s="18"/>
      <c r="BH1185" s="18"/>
      <c r="BJ1185" s="18"/>
      <c r="BK1185" s="18" t="s">
        <v>197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 s="18">
        <v>0</v>
      </c>
      <c r="BS1185">
        <v>0</v>
      </c>
      <c r="BT1185">
        <v>0</v>
      </c>
      <c r="BU1185" s="18">
        <v>1</v>
      </c>
      <c r="BV1185" t="s">
        <v>397</v>
      </c>
      <c r="BW1185" t="s">
        <v>397</v>
      </c>
      <c r="CB1185" s="18"/>
      <c r="CD1185" s="18"/>
      <c r="CE1185" s="18"/>
      <c r="CH1185" s="18"/>
      <c r="CJ1185" s="18"/>
      <c r="CU1185" s="18"/>
      <c r="CV1185" t="s">
        <v>397</v>
      </c>
      <c r="CW1185" t="s">
        <v>397</v>
      </c>
      <c r="CX1185" t="s">
        <v>397</v>
      </c>
      <c r="CY1185" s="25" t="s">
        <v>397</v>
      </c>
    </row>
    <row r="1186" spans="1:103" x14ac:dyDescent="0.25">
      <c r="A1186">
        <v>1188</v>
      </c>
      <c r="B1186">
        <v>133</v>
      </c>
      <c r="C1186" s="25" t="s">
        <v>37</v>
      </c>
      <c r="D1186" s="12">
        <v>15.4</v>
      </c>
      <c r="E1186" s="14"/>
      <c r="F1186" s="7" t="str">
        <f t="shared" si="189"/>
        <v>X</v>
      </c>
      <c r="G1186" s="7">
        <f t="shared" si="190"/>
        <v>15.4</v>
      </c>
      <c r="H1186" s="16">
        <f t="shared" si="191"/>
        <v>15.4</v>
      </c>
      <c r="I1186" s="11" t="str">
        <f t="shared" si="192"/>
        <v>X</v>
      </c>
      <c r="J1186" s="39" t="str">
        <f t="shared" si="193"/>
        <v>X</v>
      </c>
      <c r="K1186" s="39" t="str">
        <f t="shared" si="196"/>
        <v>X</v>
      </c>
      <c r="L1186" s="39" t="str">
        <f t="shared" si="197"/>
        <v>X</v>
      </c>
      <c r="M1186" s="39" t="str">
        <f t="shared" si="194"/>
        <v>X</v>
      </c>
      <c r="N1186" s="42">
        <v>1</v>
      </c>
      <c r="O1186" s="8">
        <v>0</v>
      </c>
      <c r="P1186" s="9">
        <v>0</v>
      </c>
      <c r="Q1186" s="9">
        <v>0</v>
      </c>
      <c r="R1186" s="8">
        <v>0</v>
      </c>
      <c r="S1186" s="9">
        <v>0</v>
      </c>
      <c r="T1186" s="9">
        <v>0</v>
      </c>
      <c r="U1186" s="8">
        <v>0</v>
      </c>
      <c r="V1186" s="9">
        <v>0</v>
      </c>
      <c r="W1186" s="9">
        <v>0</v>
      </c>
      <c r="X1186" s="9">
        <v>0</v>
      </c>
      <c r="Y1186" s="8">
        <v>0</v>
      </c>
      <c r="Z1186" s="9">
        <v>0</v>
      </c>
      <c r="AA1186" s="8"/>
      <c r="AC1186" s="8"/>
      <c r="AJ1186" s="9">
        <f t="shared" si="195"/>
        <v>-1</v>
      </c>
      <c r="AK1186" s="7">
        <v>2.9</v>
      </c>
      <c r="AO1186" s="8"/>
      <c r="AQ1186" s="31"/>
      <c r="AT1186" s="31"/>
      <c r="AU1186" s="21">
        <v>1991</v>
      </c>
      <c r="AV1186" s="23">
        <f t="shared" si="198"/>
        <v>3.2990712600274095</v>
      </c>
      <c r="BB1186" s="18"/>
      <c r="BD1186" s="54"/>
      <c r="BF1186" s="18"/>
      <c r="BH1186" s="18"/>
      <c r="BJ1186" s="18"/>
      <c r="BK1186" s="18" t="s">
        <v>214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 s="18">
        <v>0</v>
      </c>
      <c r="BS1186">
        <v>0</v>
      </c>
      <c r="BT1186">
        <v>1</v>
      </c>
      <c r="BU1186" s="18">
        <v>0</v>
      </c>
      <c r="BV1186" t="s">
        <v>397</v>
      </c>
      <c r="BW1186" t="s">
        <v>397</v>
      </c>
      <c r="CB1186" s="18"/>
      <c r="CD1186" s="18"/>
      <c r="CE1186" s="18"/>
      <c r="CH1186" s="18"/>
      <c r="CJ1186" s="18"/>
      <c r="CU1186" s="18"/>
      <c r="CV1186" t="s">
        <v>397</v>
      </c>
      <c r="CW1186" t="s">
        <v>397</v>
      </c>
      <c r="CX1186" t="s">
        <v>397</v>
      </c>
      <c r="CY1186" s="25" t="s">
        <v>397</v>
      </c>
    </row>
    <row r="1187" spans="1:103" x14ac:dyDescent="0.25">
      <c r="A1187">
        <v>1189</v>
      </c>
      <c r="B1187">
        <v>133</v>
      </c>
      <c r="C1187" s="25" t="s">
        <v>37</v>
      </c>
      <c r="D1187" s="12">
        <v>8.4</v>
      </c>
      <c r="E1187" s="14"/>
      <c r="F1187" s="7" t="str">
        <f t="shared" si="189"/>
        <v>X</v>
      </c>
      <c r="G1187" s="7">
        <f t="shared" si="190"/>
        <v>8.4</v>
      </c>
      <c r="H1187" s="16">
        <f t="shared" si="191"/>
        <v>8.4</v>
      </c>
      <c r="I1187" s="11" t="str">
        <f t="shared" si="192"/>
        <v>X</v>
      </c>
      <c r="J1187" s="39" t="str">
        <f t="shared" si="193"/>
        <v>X</v>
      </c>
      <c r="K1187" s="39" t="str">
        <f t="shared" si="196"/>
        <v>X</v>
      </c>
      <c r="L1187" s="39" t="str">
        <f t="shared" si="197"/>
        <v>X</v>
      </c>
      <c r="M1187" s="39" t="str">
        <f t="shared" si="194"/>
        <v>X</v>
      </c>
      <c r="N1187" s="42">
        <v>0</v>
      </c>
      <c r="O1187" s="8">
        <v>0</v>
      </c>
      <c r="P1187" s="9">
        <v>0</v>
      </c>
      <c r="Q1187" s="9">
        <v>0</v>
      </c>
      <c r="R1187" s="8">
        <v>1</v>
      </c>
      <c r="S1187" s="9">
        <v>0</v>
      </c>
      <c r="T1187" s="9">
        <v>0</v>
      </c>
      <c r="U1187" s="8">
        <v>0</v>
      </c>
      <c r="V1187" s="9">
        <v>0</v>
      </c>
      <c r="W1187" s="9">
        <v>0</v>
      </c>
      <c r="X1187" s="9">
        <v>0</v>
      </c>
      <c r="Y1187" s="8">
        <v>0</v>
      </c>
      <c r="Z1187" s="9">
        <v>0</v>
      </c>
      <c r="AA1187" s="8"/>
      <c r="AC1187" s="8"/>
      <c r="AJ1187" s="9">
        <f t="shared" si="195"/>
        <v>-1</v>
      </c>
      <c r="AK1187" s="7">
        <v>2.9</v>
      </c>
      <c r="AO1187" s="8"/>
      <c r="AQ1187" s="31"/>
      <c r="AT1187" s="31"/>
      <c r="AU1187" s="21">
        <v>1991</v>
      </c>
      <c r="AV1187" s="23">
        <f t="shared" si="198"/>
        <v>3.2990712600274095</v>
      </c>
      <c r="BB1187" s="18"/>
      <c r="BD1187" s="54"/>
      <c r="BF1187" s="18"/>
      <c r="BH1187" s="18"/>
      <c r="BJ1187" s="18"/>
      <c r="BK1187" s="18" t="s">
        <v>214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 s="18">
        <v>0</v>
      </c>
      <c r="BS1187">
        <v>0</v>
      </c>
      <c r="BT1187">
        <v>1</v>
      </c>
      <c r="BU1187" s="18">
        <v>0</v>
      </c>
      <c r="BV1187" t="s">
        <v>397</v>
      </c>
      <c r="BW1187" t="s">
        <v>397</v>
      </c>
      <c r="CB1187" s="18"/>
      <c r="CD1187" s="18"/>
      <c r="CE1187" s="18"/>
      <c r="CH1187" s="18"/>
      <c r="CJ1187" s="18"/>
      <c r="CU1187" s="18"/>
      <c r="CV1187" t="s">
        <v>397</v>
      </c>
      <c r="CW1187" t="s">
        <v>397</v>
      </c>
      <c r="CX1187" t="s">
        <v>397</v>
      </c>
      <c r="CY1187" s="25" t="s">
        <v>397</v>
      </c>
    </row>
    <row r="1188" spans="1:103" x14ac:dyDescent="0.25">
      <c r="A1188">
        <v>1190</v>
      </c>
      <c r="B1188">
        <v>133</v>
      </c>
      <c r="C1188" s="25" t="s">
        <v>37</v>
      </c>
      <c r="D1188" s="12">
        <v>13.7</v>
      </c>
      <c r="E1188" s="14"/>
      <c r="F1188" s="7" t="str">
        <f t="shared" si="189"/>
        <v>X</v>
      </c>
      <c r="G1188" s="7">
        <f t="shared" si="190"/>
        <v>13.7</v>
      </c>
      <c r="H1188" s="16">
        <f t="shared" si="191"/>
        <v>13.7</v>
      </c>
      <c r="I1188" s="11" t="str">
        <f t="shared" si="192"/>
        <v>X</v>
      </c>
      <c r="J1188" s="39" t="str">
        <f t="shared" si="193"/>
        <v>X</v>
      </c>
      <c r="K1188" s="39" t="str">
        <f t="shared" si="196"/>
        <v>X</v>
      </c>
      <c r="L1188" s="39" t="str">
        <f t="shared" si="197"/>
        <v>X</v>
      </c>
      <c r="M1188" s="39" t="str">
        <f t="shared" si="194"/>
        <v>X</v>
      </c>
      <c r="N1188" s="42">
        <v>0</v>
      </c>
      <c r="O1188" s="8">
        <v>0</v>
      </c>
      <c r="P1188" s="9">
        <v>0</v>
      </c>
      <c r="Q1188" s="9">
        <v>0</v>
      </c>
      <c r="R1188" s="8">
        <v>0</v>
      </c>
      <c r="S1188" s="9">
        <v>1</v>
      </c>
      <c r="T1188" s="9">
        <v>0</v>
      </c>
      <c r="U1188" s="8">
        <v>0</v>
      </c>
      <c r="V1188" s="9">
        <v>0</v>
      </c>
      <c r="W1188" s="9">
        <v>0</v>
      </c>
      <c r="X1188" s="9">
        <v>0</v>
      </c>
      <c r="Y1188" s="8">
        <v>0</v>
      </c>
      <c r="Z1188" s="9">
        <v>0</v>
      </c>
      <c r="AA1188" s="8"/>
      <c r="AC1188" s="8"/>
      <c r="AJ1188" s="9">
        <f t="shared" si="195"/>
        <v>-1</v>
      </c>
      <c r="AK1188" s="7">
        <v>2.9</v>
      </c>
      <c r="AO1188" s="8"/>
      <c r="AQ1188" s="31"/>
      <c r="AT1188" s="31"/>
      <c r="AU1188" s="21">
        <v>1991</v>
      </c>
      <c r="AV1188" s="23">
        <f t="shared" si="198"/>
        <v>3.2990712600274095</v>
      </c>
      <c r="BB1188" s="18"/>
      <c r="BD1188" s="54"/>
      <c r="BF1188" s="18"/>
      <c r="BH1188" s="18"/>
      <c r="BJ1188" s="18"/>
      <c r="BK1188" s="18" t="s">
        <v>214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 s="18">
        <v>0</v>
      </c>
      <c r="BS1188">
        <v>0</v>
      </c>
      <c r="BT1188">
        <v>1</v>
      </c>
      <c r="BU1188" s="18">
        <v>0</v>
      </c>
      <c r="BV1188" t="s">
        <v>397</v>
      </c>
      <c r="BW1188" t="s">
        <v>397</v>
      </c>
      <c r="CB1188" s="18"/>
      <c r="CD1188" s="18"/>
      <c r="CE1188" s="18"/>
      <c r="CH1188" s="18"/>
      <c r="CJ1188" s="18"/>
      <c r="CU1188" s="18"/>
      <c r="CV1188" t="s">
        <v>397</v>
      </c>
      <c r="CW1188" t="s">
        <v>397</v>
      </c>
      <c r="CX1188" t="s">
        <v>397</v>
      </c>
      <c r="CY1188" s="25" t="s">
        <v>397</v>
      </c>
    </row>
    <row r="1189" spans="1:103" x14ac:dyDescent="0.25">
      <c r="A1189">
        <v>1191</v>
      </c>
      <c r="B1189">
        <v>133</v>
      </c>
      <c r="C1189" s="25" t="s">
        <v>37</v>
      </c>
      <c r="D1189" s="12">
        <v>31.2</v>
      </c>
      <c r="E1189" s="14"/>
      <c r="F1189" s="7" t="str">
        <f t="shared" si="189"/>
        <v>X</v>
      </c>
      <c r="G1189" s="7">
        <f t="shared" si="190"/>
        <v>31.2</v>
      </c>
      <c r="H1189" s="16">
        <f t="shared" si="191"/>
        <v>31.2</v>
      </c>
      <c r="I1189" s="11" t="str">
        <f t="shared" si="192"/>
        <v>X</v>
      </c>
      <c r="J1189" s="39" t="str">
        <f t="shared" si="193"/>
        <v>X</v>
      </c>
      <c r="K1189" s="39" t="str">
        <f t="shared" si="196"/>
        <v>X</v>
      </c>
      <c r="L1189" s="39" t="str">
        <f t="shared" si="197"/>
        <v>X</v>
      </c>
      <c r="M1189" s="39" t="str">
        <f t="shared" si="194"/>
        <v>X</v>
      </c>
      <c r="N1189" s="42">
        <v>0</v>
      </c>
      <c r="O1189" s="8">
        <v>0</v>
      </c>
      <c r="P1189" s="9">
        <v>0</v>
      </c>
      <c r="Q1189" s="9">
        <v>0</v>
      </c>
      <c r="R1189" s="8">
        <v>0</v>
      </c>
      <c r="S1189" s="9">
        <v>0</v>
      </c>
      <c r="T1189" s="9">
        <v>1</v>
      </c>
      <c r="U1189" s="8">
        <v>0</v>
      </c>
      <c r="V1189" s="9">
        <v>0</v>
      </c>
      <c r="W1189" s="9">
        <v>0</v>
      </c>
      <c r="X1189" s="9">
        <v>0</v>
      </c>
      <c r="Y1189" s="8">
        <v>0</v>
      </c>
      <c r="Z1189" s="9">
        <v>0</v>
      </c>
      <c r="AA1189" s="8"/>
      <c r="AC1189" s="8"/>
      <c r="AJ1189" s="9">
        <f t="shared" si="195"/>
        <v>-1</v>
      </c>
      <c r="AK1189" s="7">
        <v>2.9</v>
      </c>
      <c r="AO1189" s="8"/>
      <c r="AQ1189" s="31"/>
      <c r="AT1189" s="31"/>
      <c r="AU1189" s="21">
        <v>1991</v>
      </c>
      <c r="AV1189" s="23">
        <f t="shared" si="198"/>
        <v>3.2990712600274095</v>
      </c>
      <c r="BB1189" s="18"/>
      <c r="BD1189" s="54"/>
      <c r="BF1189" s="18"/>
      <c r="BH1189" s="18"/>
      <c r="BJ1189" s="18"/>
      <c r="BK1189" s="18" t="s">
        <v>214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</v>
      </c>
      <c r="BR1189" s="18">
        <v>0</v>
      </c>
      <c r="BS1189">
        <v>0</v>
      </c>
      <c r="BT1189">
        <v>1</v>
      </c>
      <c r="BU1189" s="18">
        <v>0</v>
      </c>
      <c r="BV1189" t="s">
        <v>397</v>
      </c>
      <c r="BW1189" t="s">
        <v>397</v>
      </c>
      <c r="CB1189" s="18"/>
      <c r="CD1189" s="18"/>
      <c r="CE1189" s="18"/>
      <c r="CH1189" s="18"/>
      <c r="CJ1189" s="18"/>
      <c r="CU1189" s="18"/>
      <c r="CV1189" t="s">
        <v>397</v>
      </c>
      <c r="CW1189" t="s">
        <v>397</v>
      </c>
      <c r="CX1189" t="s">
        <v>397</v>
      </c>
      <c r="CY1189" s="25" t="s">
        <v>397</v>
      </c>
    </row>
    <row r="1190" spans="1:103" x14ac:dyDescent="0.25">
      <c r="A1190">
        <v>1192</v>
      </c>
      <c r="B1190">
        <v>133</v>
      </c>
      <c r="C1190" s="25" t="s">
        <v>37</v>
      </c>
      <c r="D1190" s="12">
        <v>2.9</v>
      </c>
      <c r="E1190" s="14"/>
      <c r="F1190" s="7" t="str">
        <f t="shared" si="189"/>
        <v>X</v>
      </c>
      <c r="G1190" s="7">
        <f t="shared" si="190"/>
        <v>2.9</v>
      </c>
      <c r="H1190" s="16">
        <f t="shared" si="191"/>
        <v>2.9</v>
      </c>
      <c r="I1190" s="11" t="str">
        <f t="shared" si="192"/>
        <v>X</v>
      </c>
      <c r="J1190" s="39" t="str">
        <f t="shared" si="193"/>
        <v>X</v>
      </c>
      <c r="K1190" s="39" t="str">
        <f t="shared" si="196"/>
        <v>X</v>
      </c>
      <c r="L1190" s="39" t="str">
        <f t="shared" si="197"/>
        <v>X</v>
      </c>
      <c r="M1190" s="39" t="str">
        <f t="shared" si="194"/>
        <v>X</v>
      </c>
      <c r="N1190" s="42">
        <v>1</v>
      </c>
      <c r="O1190" s="8">
        <v>0</v>
      </c>
      <c r="P1190" s="9">
        <v>0</v>
      </c>
      <c r="Q1190" s="9">
        <v>0</v>
      </c>
      <c r="R1190" s="8">
        <v>0</v>
      </c>
      <c r="S1190" s="9">
        <v>0</v>
      </c>
      <c r="T1190" s="9">
        <v>0</v>
      </c>
      <c r="U1190" s="8">
        <v>0</v>
      </c>
      <c r="V1190" s="9">
        <v>0</v>
      </c>
      <c r="W1190" s="9">
        <v>0</v>
      </c>
      <c r="X1190" s="9">
        <v>0</v>
      </c>
      <c r="Y1190" s="8">
        <v>0</v>
      </c>
      <c r="Z1190" s="9">
        <v>0</v>
      </c>
      <c r="AA1190" s="8"/>
      <c r="AC1190" s="8"/>
      <c r="AJ1190" s="9">
        <f t="shared" si="195"/>
        <v>-1</v>
      </c>
      <c r="AK1190" s="7">
        <v>11.1</v>
      </c>
      <c r="AO1190" s="8"/>
      <c r="AQ1190" s="31"/>
      <c r="AT1190" s="31"/>
      <c r="AU1190" s="21">
        <v>1986</v>
      </c>
      <c r="AV1190" s="23">
        <f t="shared" si="198"/>
        <v>3.2979792441593623</v>
      </c>
      <c r="BB1190" s="18"/>
      <c r="BD1190" s="54"/>
      <c r="BF1190" s="18"/>
      <c r="BH1190" s="18"/>
      <c r="BJ1190" s="18"/>
      <c r="BK1190" s="18" t="s">
        <v>233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 s="18">
        <v>0</v>
      </c>
      <c r="BS1190">
        <v>1</v>
      </c>
      <c r="BT1190">
        <v>0</v>
      </c>
      <c r="BU1190" s="18">
        <v>0</v>
      </c>
      <c r="BV1190" t="s">
        <v>397</v>
      </c>
      <c r="BW1190" t="s">
        <v>397</v>
      </c>
      <c r="CB1190" s="18"/>
      <c r="CD1190" s="18"/>
      <c r="CE1190" s="18"/>
      <c r="CH1190" s="18"/>
      <c r="CJ1190" s="18"/>
      <c r="CU1190" s="18"/>
      <c r="CV1190" t="s">
        <v>397</v>
      </c>
      <c r="CW1190" t="s">
        <v>397</v>
      </c>
      <c r="CX1190" t="s">
        <v>397</v>
      </c>
      <c r="CY1190" s="25" t="s">
        <v>397</v>
      </c>
    </row>
    <row r="1191" spans="1:103" x14ac:dyDescent="0.25">
      <c r="A1191">
        <v>1193</v>
      </c>
      <c r="B1191">
        <v>133</v>
      </c>
      <c r="C1191" s="25" t="s">
        <v>37</v>
      </c>
      <c r="D1191" s="12">
        <v>7.2</v>
      </c>
      <c r="E1191" s="14"/>
      <c r="F1191" s="7" t="str">
        <f t="shared" si="189"/>
        <v>X</v>
      </c>
      <c r="G1191" s="7">
        <f t="shared" si="190"/>
        <v>7.2</v>
      </c>
      <c r="H1191" s="16">
        <f t="shared" si="191"/>
        <v>7.2</v>
      </c>
      <c r="I1191" s="11" t="str">
        <f t="shared" si="192"/>
        <v>X</v>
      </c>
      <c r="J1191" s="39" t="str">
        <f t="shared" si="193"/>
        <v>X</v>
      </c>
      <c r="K1191" s="39" t="str">
        <f t="shared" si="196"/>
        <v>X</v>
      </c>
      <c r="L1191" s="39" t="str">
        <f t="shared" si="197"/>
        <v>X</v>
      </c>
      <c r="M1191" s="39" t="str">
        <f t="shared" si="194"/>
        <v>X</v>
      </c>
      <c r="N1191" s="42">
        <v>1</v>
      </c>
      <c r="O1191" s="8">
        <v>0</v>
      </c>
      <c r="P1191" s="9">
        <v>0</v>
      </c>
      <c r="Q1191" s="9">
        <v>0</v>
      </c>
      <c r="R1191" s="8">
        <v>0</v>
      </c>
      <c r="S1191" s="9">
        <v>0</v>
      </c>
      <c r="T1191" s="9">
        <v>0</v>
      </c>
      <c r="U1191" s="8">
        <v>0</v>
      </c>
      <c r="V1191" s="9">
        <v>0</v>
      </c>
      <c r="W1191" s="9">
        <v>0</v>
      </c>
      <c r="X1191" s="9">
        <v>0</v>
      </c>
      <c r="Y1191" s="8">
        <v>0</v>
      </c>
      <c r="Z1191" s="9">
        <v>0</v>
      </c>
      <c r="AA1191" s="8"/>
      <c r="AC1191" s="8"/>
      <c r="AJ1191" s="9">
        <f t="shared" si="195"/>
        <v>-1</v>
      </c>
      <c r="AK1191" s="7">
        <v>8.1999999999999993</v>
      </c>
      <c r="AO1191" s="8"/>
      <c r="AQ1191" s="31"/>
      <c r="AT1191" s="31"/>
      <c r="AU1191" s="21">
        <v>1994</v>
      </c>
      <c r="AV1191" s="23">
        <f t="shared" si="198"/>
        <v>3.2997251539756367</v>
      </c>
      <c r="BB1191" s="18"/>
      <c r="BD1191" s="54"/>
      <c r="BF1191" s="18"/>
      <c r="BH1191" s="18"/>
      <c r="BJ1191" s="18"/>
      <c r="BK1191" s="18" t="s">
        <v>257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 s="18">
        <v>1</v>
      </c>
      <c r="BS1191">
        <v>0</v>
      </c>
      <c r="BT1191">
        <v>1</v>
      </c>
      <c r="BU1191" s="18">
        <v>0</v>
      </c>
      <c r="BV1191" t="s">
        <v>397</v>
      </c>
      <c r="BW1191" t="s">
        <v>397</v>
      </c>
      <c r="CB1191" s="18"/>
      <c r="CD1191" s="18"/>
      <c r="CE1191" s="18"/>
      <c r="CH1191" s="18"/>
      <c r="CJ1191" s="18"/>
      <c r="CU1191" s="18"/>
      <c r="CV1191" t="s">
        <v>397</v>
      </c>
      <c r="CW1191" t="s">
        <v>397</v>
      </c>
      <c r="CX1191" t="s">
        <v>397</v>
      </c>
      <c r="CY1191" s="25" t="s">
        <v>397</v>
      </c>
    </row>
    <row r="1192" spans="1:103" x14ac:dyDescent="0.25">
      <c r="A1192">
        <v>1194</v>
      </c>
      <c r="B1192">
        <v>133</v>
      </c>
      <c r="C1192" s="25" t="s">
        <v>37</v>
      </c>
      <c r="D1192" s="12">
        <v>2.2999999999999998</v>
      </c>
      <c r="E1192" s="14"/>
      <c r="F1192" s="7" t="str">
        <f t="shared" si="189"/>
        <v>X</v>
      </c>
      <c r="G1192" s="7">
        <f t="shared" si="190"/>
        <v>2.2999999999999998</v>
      </c>
      <c r="H1192" s="16">
        <f t="shared" si="191"/>
        <v>2.2999999999999998</v>
      </c>
      <c r="I1192" s="11" t="str">
        <f t="shared" si="192"/>
        <v>X</v>
      </c>
      <c r="J1192" s="39" t="str">
        <f t="shared" si="193"/>
        <v>X</v>
      </c>
      <c r="K1192" s="39" t="str">
        <f t="shared" si="196"/>
        <v>X</v>
      </c>
      <c r="L1192" s="39" t="str">
        <f t="shared" si="197"/>
        <v>X</v>
      </c>
      <c r="M1192" s="39" t="str">
        <f t="shared" si="194"/>
        <v>X</v>
      </c>
      <c r="N1192" s="42">
        <v>0</v>
      </c>
      <c r="O1192" s="8">
        <v>0</v>
      </c>
      <c r="P1192" s="9">
        <v>0</v>
      </c>
      <c r="Q1192" s="9">
        <v>0</v>
      </c>
      <c r="R1192" s="8">
        <v>0</v>
      </c>
      <c r="S1192" s="9">
        <v>0</v>
      </c>
      <c r="T1192" s="9">
        <v>0</v>
      </c>
      <c r="U1192" s="8">
        <v>1</v>
      </c>
      <c r="V1192" s="9">
        <v>0</v>
      </c>
      <c r="W1192" s="9">
        <v>0</v>
      </c>
      <c r="X1192" s="9">
        <v>0</v>
      </c>
      <c r="Y1192" s="8">
        <v>0</v>
      </c>
      <c r="Z1192" s="9">
        <v>0</v>
      </c>
      <c r="AA1192" s="8"/>
      <c r="AC1192" s="8"/>
      <c r="AJ1192" s="9">
        <f t="shared" si="195"/>
        <v>-1</v>
      </c>
      <c r="AK1192" s="7">
        <v>6.8</v>
      </c>
      <c r="AO1192" s="8"/>
      <c r="AQ1192" s="31"/>
      <c r="AT1192" s="31"/>
      <c r="AU1192" s="21">
        <v>1990</v>
      </c>
      <c r="AV1192" s="23">
        <f t="shared" si="198"/>
        <v>3.2988530764097068</v>
      </c>
      <c r="BB1192" s="18"/>
      <c r="BD1192" s="54"/>
      <c r="BF1192" s="18"/>
      <c r="BH1192" s="18"/>
      <c r="BJ1192" s="18"/>
      <c r="BK1192" s="18" t="s">
        <v>257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 s="18">
        <v>1</v>
      </c>
      <c r="BS1192">
        <v>0</v>
      </c>
      <c r="BT1192">
        <v>1</v>
      </c>
      <c r="BU1192" s="18">
        <v>0</v>
      </c>
      <c r="BV1192" t="s">
        <v>397</v>
      </c>
      <c r="BW1192" t="s">
        <v>397</v>
      </c>
      <c r="CB1192" s="18"/>
      <c r="CD1192" s="18"/>
      <c r="CE1192" s="18"/>
      <c r="CH1192" s="18"/>
      <c r="CJ1192" s="18"/>
      <c r="CU1192" s="18"/>
      <c r="CV1192" t="s">
        <v>397</v>
      </c>
      <c r="CW1192" t="s">
        <v>397</v>
      </c>
      <c r="CX1192" t="s">
        <v>397</v>
      </c>
      <c r="CY1192" s="25" t="s">
        <v>397</v>
      </c>
    </row>
    <row r="1193" spans="1:103" x14ac:dyDescent="0.25">
      <c r="A1193">
        <v>1195</v>
      </c>
      <c r="B1193">
        <v>133</v>
      </c>
      <c r="C1193" s="25" t="s">
        <v>37</v>
      </c>
      <c r="D1193" s="12">
        <v>0.8</v>
      </c>
      <c r="E1193" s="14"/>
      <c r="F1193" s="7" t="str">
        <f t="shared" si="189"/>
        <v>X</v>
      </c>
      <c r="G1193" s="7">
        <f t="shared" si="190"/>
        <v>0.8</v>
      </c>
      <c r="H1193" s="16">
        <f t="shared" si="191"/>
        <v>0.8</v>
      </c>
      <c r="I1193" s="11" t="str">
        <f t="shared" si="192"/>
        <v>X</v>
      </c>
      <c r="J1193" s="39" t="str">
        <f t="shared" si="193"/>
        <v>X</v>
      </c>
      <c r="K1193" s="39" t="str">
        <f t="shared" si="196"/>
        <v>X</v>
      </c>
      <c r="L1193" s="39" t="str">
        <f t="shared" si="197"/>
        <v>X</v>
      </c>
      <c r="M1193" s="39" t="str">
        <f t="shared" si="194"/>
        <v>X</v>
      </c>
      <c r="N1193" s="42">
        <v>0</v>
      </c>
      <c r="O1193" s="8">
        <v>0</v>
      </c>
      <c r="P1193" s="9">
        <v>0</v>
      </c>
      <c r="Q1193" s="9">
        <v>0</v>
      </c>
      <c r="R1193" s="8">
        <v>0</v>
      </c>
      <c r="S1193" s="9">
        <v>0</v>
      </c>
      <c r="T1193" s="9">
        <v>0</v>
      </c>
      <c r="U1193" s="8">
        <v>0</v>
      </c>
      <c r="V1193" s="9">
        <v>1</v>
      </c>
      <c r="W1193" s="9">
        <v>0</v>
      </c>
      <c r="X1193" s="9">
        <v>0</v>
      </c>
      <c r="Y1193" s="8">
        <v>0</v>
      </c>
      <c r="Z1193" s="9">
        <v>0</v>
      </c>
      <c r="AA1193" s="8"/>
      <c r="AC1193" s="8"/>
      <c r="AJ1193" s="9">
        <f t="shared" si="195"/>
        <v>-1</v>
      </c>
      <c r="AK1193" s="7">
        <v>6.8</v>
      </c>
      <c r="AO1193" s="8"/>
      <c r="AQ1193" s="31"/>
      <c r="AT1193" s="31"/>
      <c r="AU1193" s="21">
        <v>1990</v>
      </c>
      <c r="AV1193" s="23">
        <f t="shared" si="198"/>
        <v>3.2988530764097068</v>
      </c>
      <c r="BB1193" s="18"/>
      <c r="BD1193" s="54"/>
      <c r="BF1193" s="18"/>
      <c r="BH1193" s="18"/>
      <c r="BJ1193" s="18"/>
      <c r="BK1193" s="18" t="s">
        <v>257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 s="18">
        <v>1</v>
      </c>
      <c r="BS1193">
        <v>0</v>
      </c>
      <c r="BT1193">
        <v>1</v>
      </c>
      <c r="BU1193" s="18">
        <v>0</v>
      </c>
      <c r="BV1193" t="s">
        <v>397</v>
      </c>
      <c r="BW1193" t="s">
        <v>397</v>
      </c>
      <c r="CB1193" s="18"/>
      <c r="CD1193" s="18"/>
      <c r="CE1193" s="18"/>
      <c r="CH1193" s="18"/>
      <c r="CJ1193" s="18"/>
      <c r="CU1193" s="18"/>
      <c r="CV1193" t="s">
        <v>397</v>
      </c>
      <c r="CW1193" t="s">
        <v>397</v>
      </c>
      <c r="CX1193" t="s">
        <v>397</v>
      </c>
      <c r="CY1193" s="25" t="s">
        <v>397</v>
      </c>
    </row>
    <row r="1194" spans="1:103" x14ac:dyDescent="0.25">
      <c r="A1194">
        <v>1196</v>
      </c>
      <c r="B1194">
        <v>134</v>
      </c>
      <c r="C1194" s="25" t="s">
        <v>75</v>
      </c>
      <c r="D1194" s="12">
        <v>13.1</v>
      </c>
      <c r="E1194" s="14"/>
      <c r="F1194" s="7" t="str">
        <f t="shared" si="189"/>
        <v>X</v>
      </c>
      <c r="G1194" s="7">
        <f t="shared" si="190"/>
        <v>13.1</v>
      </c>
      <c r="H1194" s="16">
        <f t="shared" si="191"/>
        <v>13.1</v>
      </c>
      <c r="I1194" s="11" t="str">
        <f t="shared" si="192"/>
        <v>X</v>
      </c>
      <c r="J1194" s="39" t="str">
        <f t="shared" si="193"/>
        <v>X</v>
      </c>
      <c r="K1194" s="39" t="str">
        <f t="shared" si="196"/>
        <v>X</v>
      </c>
      <c r="L1194" s="39" t="str">
        <f t="shared" si="197"/>
        <v>X</v>
      </c>
      <c r="M1194" s="39" t="str">
        <f t="shared" si="194"/>
        <v>X</v>
      </c>
      <c r="N1194" s="42">
        <v>1</v>
      </c>
      <c r="O1194" s="8">
        <v>0</v>
      </c>
      <c r="P1194" s="9">
        <v>0</v>
      </c>
      <c r="Q1194" s="9">
        <v>0</v>
      </c>
      <c r="R1194" s="8">
        <v>0</v>
      </c>
      <c r="S1194" s="9">
        <v>0</v>
      </c>
      <c r="T1194" s="9">
        <v>0</v>
      </c>
      <c r="U1194" s="8">
        <v>0</v>
      </c>
      <c r="V1194" s="9">
        <v>0</v>
      </c>
      <c r="W1194" s="9">
        <v>0</v>
      </c>
      <c r="X1194" s="9">
        <v>0</v>
      </c>
      <c r="Y1194" s="8">
        <v>0</v>
      </c>
      <c r="Z1194" s="9">
        <v>0</v>
      </c>
      <c r="AA1194" s="8"/>
      <c r="AC1194" s="8"/>
      <c r="AJ1194" s="9">
        <f t="shared" si="195"/>
        <v>-1</v>
      </c>
      <c r="AK1194" s="7">
        <v>2.5</v>
      </c>
      <c r="AO1194" s="8"/>
      <c r="AQ1194" s="31"/>
      <c r="AT1194" s="31"/>
      <c r="AU1194" s="21">
        <v>1987</v>
      </c>
      <c r="AV1194" s="23">
        <f t="shared" si="198"/>
        <v>3.2981978671098151</v>
      </c>
      <c r="BB1194" s="18"/>
      <c r="BD1194" s="54"/>
      <c r="BF1194" s="18"/>
      <c r="BH1194" s="18"/>
      <c r="BJ1194" s="18"/>
      <c r="BK1194" s="18" t="s">
        <v>74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 s="18">
        <v>1</v>
      </c>
      <c r="BS1194">
        <v>0</v>
      </c>
      <c r="BT1194">
        <v>1</v>
      </c>
      <c r="BU1194" s="18">
        <v>0</v>
      </c>
      <c r="BV1194" t="s">
        <v>397</v>
      </c>
      <c r="BW1194" t="s">
        <v>397</v>
      </c>
      <c r="CB1194" s="18"/>
      <c r="CD1194" s="18"/>
      <c r="CE1194" s="18"/>
      <c r="CH1194" s="18"/>
      <c r="CJ1194" s="18"/>
      <c r="CU1194" s="18"/>
      <c r="CV1194" t="s">
        <v>397</v>
      </c>
      <c r="CW1194" t="s">
        <v>397</v>
      </c>
      <c r="CX1194" t="s">
        <v>397</v>
      </c>
      <c r="CY1194" s="25" t="s">
        <v>397</v>
      </c>
    </row>
    <row r="1195" spans="1:103" x14ac:dyDescent="0.25">
      <c r="A1195">
        <v>1197</v>
      </c>
      <c r="B1195">
        <v>134</v>
      </c>
      <c r="C1195" s="25" t="s">
        <v>75</v>
      </c>
      <c r="D1195" s="12">
        <v>13.6</v>
      </c>
      <c r="E1195" s="14"/>
      <c r="F1195" s="7" t="str">
        <f t="shared" si="189"/>
        <v>X</v>
      </c>
      <c r="G1195" s="7">
        <f t="shared" si="190"/>
        <v>13.6</v>
      </c>
      <c r="H1195" s="16">
        <f t="shared" si="191"/>
        <v>13.6</v>
      </c>
      <c r="I1195" s="11" t="str">
        <f t="shared" si="192"/>
        <v>X</v>
      </c>
      <c r="J1195" s="39" t="str">
        <f t="shared" si="193"/>
        <v>X</v>
      </c>
      <c r="K1195" s="39" t="str">
        <f t="shared" si="196"/>
        <v>X</v>
      </c>
      <c r="L1195" s="39" t="str">
        <f t="shared" si="197"/>
        <v>X</v>
      </c>
      <c r="M1195" s="39" t="str">
        <f t="shared" si="194"/>
        <v>X</v>
      </c>
      <c r="N1195" s="42">
        <v>0</v>
      </c>
      <c r="O1195" s="8">
        <v>0</v>
      </c>
      <c r="P1195" s="9">
        <v>0</v>
      </c>
      <c r="Q1195" s="9">
        <v>0</v>
      </c>
      <c r="R1195" s="8">
        <v>0</v>
      </c>
      <c r="S1195" s="9">
        <v>0</v>
      </c>
      <c r="T1195" s="9">
        <v>0</v>
      </c>
      <c r="U1195" s="8">
        <v>1</v>
      </c>
      <c r="V1195" s="9">
        <v>0</v>
      </c>
      <c r="W1195" s="9">
        <v>0</v>
      </c>
      <c r="X1195" s="9">
        <v>0</v>
      </c>
      <c r="Y1195" s="8">
        <v>0</v>
      </c>
      <c r="Z1195" s="9">
        <v>0</v>
      </c>
      <c r="AA1195" s="8"/>
      <c r="AC1195" s="8"/>
      <c r="AJ1195" s="9">
        <f t="shared" si="195"/>
        <v>-1</v>
      </c>
      <c r="AK1195" s="7">
        <v>2.5</v>
      </c>
      <c r="AO1195" s="8"/>
      <c r="AQ1195" s="31"/>
      <c r="AT1195" s="31"/>
      <c r="AU1195" s="21">
        <v>1987</v>
      </c>
      <c r="AV1195" s="23">
        <f t="shared" si="198"/>
        <v>3.2981978671098151</v>
      </c>
      <c r="BB1195" s="18"/>
      <c r="BD1195" s="54"/>
      <c r="BF1195" s="18"/>
      <c r="BH1195" s="18"/>
      <c r="BJ1195" s="18"/>
      <c r="BK1195" s="18" t="s">
        <v>74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 s="18">
        <v>1</v>
      </c>
      <c r="BS1195">
        <v>0</v>
      </c>
      <c r="BT1195">
        <v>1</v>
      </c>
      <c r="BU1195" s="18">
        <v>0</v>
      </c>
      <c r="BV1195" t="s">
        <v>397</v>
      </c>
      <c r="BW1195" t="s">
        <v>397</v>
      </c>
      <c r="CB1195" s="18"/>
      <c r="CD1195" s="18"/>
      <c r="CE1195" s="18"/>
      <c r="CH1195" s="18"/>
      <c r="CJ1195" s="18"/>
      <c r="CU1195" s="18"/>
      <c r="CV1195" t="s">
        <v>397</v>
      </c>
      <c r="CW1195" t="s">
        <v>397</v>
      </c>
      <c r="CX1195" t="s">
        <v>397</v>
      </c>
      <c r="CY1195" s="25" t="s">
        <v>397</v>
      </c>
    </row>
    <row r="1196" spans="1:103" x14ac:dyDescent="0.25">
      <c r="A1196">
        <v>1198</v>
      </c>
      <c r="B1196">
        <v>134</v>
      </c>
      <c r="C1196" s="25" t="s">
        <v>75</v>
      </c>
      <c r="D1196" s="12">
        <v>12.1</v>
      </c>
      <c r="E1196" s="14"/>
      <c r="F1196" s="7" t="str">
        <f t="shared" si="189"/>
        <v>X</v>
      </c>
      <c r="G1196" s="7">
        <f t="shared" si="190"/>
        <v>12.1</v>
      </c>
      <c r="H1196" s="16">
        <f t="shared" si="191"/>
        <v>12.1</v>
      </c>
      <c r="I1196" s="11" t="str">
        <f t="shared" si="192"/>
        <v>X</v>
      </c>
      <c r="J1196" s="39" t="str">
        <f t="shared" si="193"/>
        <v>X</v>
      </c>
      <c r="K1196" s="39" t="str">
        <f t="shared" si="196"/>
        <v>X</v>
      </c>
      <c r="L1196" s="39" t="str">
        <f t="shared" si="197"/>
        <v>X</v>
      </c>
      <c r="M1196" s="39" t="str">
        <f t="shared" si="194"/>
        <v>X</v>
      </c>
      <c r="N1196" s="42">
        <v>0</v>
      </c>
      <c r="O1196" s="8">
        <v>0</v>
      </c>
      <c r="P1196" s="9">
        <v>0</v>
      </c>
      <c r="Q1196" s="9">
        <v>0</v>
      </c>
      <c r="R1196" s="8">
        <v>0</v>
      </c>
      <c r="S1196" s="9">
        <v>0</v>
      </c>
      <c r="T1196" s="9">
        <v>0</v>
      </c>
      <c r="U1196" s="8">
        <v>0</v>
      </c>
      <c r="V1196" s="9">
        <v>1</v>
      </c>
      <c r="W1196" s="9">
        <v>0</v>
      </c>
      <c r="X1196" s="9">
        <v>0</v>
      </c>
      <c r="Y1196" s="8">
        <v>0</v>
      </c>
      <c r="Z1196" s="9">
        <v>0</v>
      </c>
      <c r="AA1196" s="8"/>
      <c r="AC1196" s="8"/>
      <c r="AJ1196" s="9">
        <f t="shared" si="195"/>
        <v>-1</v>
      </c>
      <c r="AK1196" s="7">
        <v>2.5</v>
      </c>
      <c r="AO1196" s="8"/>
      <c r="AQ1196" s="31"/>
      <c r="AT1196" s="31"/>
      <c r="AU1196" s="21">
        <v>1987</v>
      </c>
      <c r="AV1196" s="23">
        <f t="shared" si="198"/>
        <v>3.2981978671098151</v>
      </c>
      <c r="BB1196" s="18"/>
      <c r="BD1196" s="54"/>
      <c r="BF1196" s="18"/>
      <c r="BH1196" s="18"/>
      <c r="BJ1196" s="18"/>
      <c r="BK1196" s="18" t="s">
        <v>74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 s="18">
        <v>1</v>
      </c>
      <c r="BS1196">
        <v>0</v>
      </c>
      <c r="BT1196">
        <v>1</v>
      </c>
      <c r="BU1196" s="18">
        <v>0</v>
      </c>
      <c r="BV1196" t="s">
        <v>397</v>
      </c>
      <c r="BW1196" t="s">
        <v>397</v>
      </c>
      <c r="CB1196" s="18"/>
      <c r="CD1196" s="18"/>
      <c r="CE1196" s="18"/>
      <c r="CH1196" s="18"/>
      <c r="CJ1196" s="18"/>
      <c r="CU1196" s="18"/>
      <c r="CV1196" t="s">
        <v>397</v>
      </c>
      <c r="CW1196" t="s">
        <v>397</v>
      </c>
      <c r="CX1196" t="s">
        <v>397</v>
      </c>
      <c r="CY1196" s="25" t="s">
        <v>397</v>
      </c>
    </row>
    <row r="1197" spans="1:103" x14ac:dyDescent="0.25">
      <c r="A1197">
        <v>1199</v>
      </c>
      <c r="B1197">
        <v>135</v>
      </c>
      <c r="C1197" s="25" t="s">
        <v>119</v>
      </c>
      <c r="D1197" s="12">
        <v>8.5299999999999994</v>
      </c>
      <c r="E1197" s="14"/>
      <c r="F1197" s="7" t="str">
        <f t="shared" si="189"/>
        <v>X</v>
      </c>
      <c r="G1197" s="7">
        <f t="shared" si="190"/>
        <v>8.5299999999999994</v>
      </c>
      <c r="H1197" s="16">
        <f t="shared" si="191"/>
        <v>8.5299999999999994</v>
      </c>
      <c r="I1197" s="11" t="str">
        <f t="shared" si="192"/>
        <v>X</v>
      </c>
      <c r="J1197" s="39" t="str">
        <f t="shared" si="193"/>
        <v>X</v>
      </c>
      <c r="K1197" s="39" t="str">
        <f t="shared" si="196"/>
        <v>X</v>
      </c>
      <c r="L1197" s="39" t="str">
        <f t="shared" si="197"/>
        <v>X</v>
      </c>
      <c r="M1197" s="39" t="str">
        <f t="shared" si="194"/>
        <v>X</v>
      </c>
      <c r="N1197" s="42">
        <v>1</v>
      </c>
      <c r="O1197" s="8">
        <v>0</v>
      </c>
      <c r="P1197" s="9">
        <v>0</v>
      </c>
      <c r="Q1197" s="9">
        <v>0</v>
      </c>
      <c r="R1197" s="8">
        <v>0</v>
      </c>
      <c r="S1197" s="9">
        <v>0</v>
      </c>
      <c r="T1197" s="9">
        <v>0</v>
      </c>
      <c r="U1197" s="8">
        <v>0</v>
      </c>
      <c r="V1197" s="9">
        <v>0</v>
      </c>
      <c r="W1197" s="9">
        <v>0</v>
      </c>
      <c r="X1197" s="9">
        <v>0</v>
      </c>
      <c r="Y1197" s="8">
        <v>0</v>
      </c>
      <c r="Z1197" s="9">
        <v>0</v>
      </c>
      <c r="AA1197" s="8"/>
      <c r="AC1197" s="8"/>
      <c r="AJ1197" s="9">
        <f t="shared" si="195"/>
        <v>-1</v>
      </c>
      <c r="AK1197" s="7">
        <v>10</v>
      </c>
      <c r="AO1197" s="8"/>
      <c r="AQ1197" s="31"/>
      <c r="AT1197" s="31"/>
      <c r="AU1197" s="21">
        <v>1989</v>
      </c>
      <c r="AV1197" s="23">
        <f t="shared" si="198"/>
        <v>3.2986347831244354</v>
      </c>
      <c r="BB1197" s="18"/>
      <c r="BD1197" s="54"/>
      <c r="BF1197" s="18"/>
      <c r="BH1197" s="18"/>
      <c r="BJ1197" s="18"/>
      <c r="BK1197" s="18" t="s">
        <v>118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 s="18">
        <v>1</v>
      </c>
      <c r="BS1197">
        <v>0</v>
      </c>
      <c r="BT1197">
        <v>0</v>
      </c>
      <c r="BU1197" s="18">
        <v>1</v>
      </c>
      <c r="BV1197" t="s">
        <v>397</v>
      </c>
      <c r="BW1197" t="s">
        <v>397</v>
      </c>
      <c r="CB1197" s="18"/>
      <c r="CD1197" s="18"/>
      <c r="CE1197" s="18"/>
      <c r="CH1197" s="18"/>
      <c r="CJ1197" s="18"/>
      <c r="CU1197" s="18"/>
      <c r="CV1197" t="s">
        <v>397</v>
      </c>
      <c r="CW1197" t="s">
        <v>397</v>
      </c>
      <c r="CX1197" t="s">
        <v>397</v>
      </c>
      <c r="CY1197" s="25" t="s">
        <v>397</v>
      </c>
    </row>
    <row r="1198" spans="1:103" x14ac:dyDescent="0.25">
      <c r="A1198">
        <v>1200</v>
      </c>
      <c r="B1198">
        <v>135</v>
      </c>
      <c r="C1198" s="25" t="s">
        <v>119</v>
      </c>
      <c r="D1198" s="12">
        <v>4.4000000000000004</v>
      </c>
      <c r="E1198" s="14"/>
      <c r="F1198" s="7" t="str">
        <f t="shared" si="189"/>
        <v>X</v>
      </c>
      <c r="G1198" s="7">
        <f t="shared" si="190"/>
        <v>4.4000000000000004</v>
      </c>
      <c r="H1198" s="16">
        <f t="shared" si="191"/>
        <v>4.4000000000000004</v>
      </c>
      <c r="I1198" s="11" t="str">
        <f t="shared" si="192"/>
        <v>X</v>
      </c>
      <c r="J1198" s="39" t="str">
        <f t="shared" si="193"/>
        <v>X</v>
      </c>
      <c r="K1198" s="39" t="str">
        <f t="shared" si="196"/>
        <v>X</v>
      </c>
      <c r="L1198" s="39" t="str">
        <f t="shared" si="197"/>
        <v>X</v>
      </c>
      <c r="M1198" s="39" t="str">
        <f t="shared" si="194"/>
        <v>X</v>
      </c>
      <c r="N1198" s="42">
        <v>0</v>
      </c>
      <c r="O1198" s="8">
        <v>0</v>
      </c>
      <c r="P1198" s="9">
        <v>0</v>
      </c>
      <c r="Q1198" s="9">
        <v>0</v>
      </c>
      <c r="R1198" s="8">
        <v>0</v>
      </c>
      <c r="S1198" s="9">
        <v>0</v>
      </c>
      <c r="T1198" s="9">
        <v>0</v>
      </c>
      <c r="U1198" s="8">
        <v>1</v>
      </c>
      <c r="V1198" s="9">
        <v>0</v>
      </c>
      <c r="W1198" s="9">
        <v>0</v>
      </c>
      <c r="X1198" s="9">
        <v>0</v>
      </c>
      <c r="Y1198" s="8">
        <v>0</v>
      </c>
      <c r="Z1198" s="9">
        <v>0</v>
      </c>
      <c r="AA1198" s="8"/>
      <c r="AC1198" s="8"/>
      <c r="AJ1198" s="9">
        <f t="shared" si="195"/>
        <v>-1</v>
      </c>
      <c r="AK1198" s="7">
        <v>10</v>
      </c>
      <c r="AO1198" s="8"/>
      <c r="AQ1198" s="31"/>
      <c r="AT1198" s="31"/>
      <c r="AU1198" s="21">
        <v>1989</v>
      </c>
      <c r="AV1198" s="23">
        <f t="shared" si="198"/>
        <v>3.2986347831244354</v>
      </c>
      <c r="BB1198" s="18"/>
      <c r="BD1198" s="54"/>
      <c r="BF1198" s="18"/>
      <c r="BH1198" s="18"/>
      <c r="BJ1198" s="18"/>
      <c r="BK1198" s="18" t="s">
        <v>118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 s="18">
        <v>1</v>
      </c>
      <c r="BS1198">
        <v>0</v>
      </c>
      <c r="BT1198">
        <v>0</v>
      </c>
      <c r="BU1198" s="18">
        <v>1</v>
      </c>
      <c r="BV1198" t="s">
        <v>397</v>
      </c>
      <c r="BW1198" t="s">
        <v>397</v>
      </c>
      <c r="CB1198" s="18"/>
      <c r="CD1198" s="18"/>
      <c r="CE1198" s="18"/>
      <c r="CH1198" s="18"/>
      <c r="CJ1198" s="18"/>
      <c r="CU1198" s="18"/>
      <c r="CV1198" t="s">
        <v>397</v>
      </c>
      <c r="CW1198" t="s">
        <v>397</v>
      </c>
      <c r="CX1198" t="s">
        <v>397</v>
      </c>
      <c r="CY1198" s="25" t="s">
        <v>397</v>
      </c>
    </row>
    <row r="1199" spans="1:103" x14ac:dyDescent="0.25">
      <c r="A1199">
        <v>1201</v>
      </c>
      <c r="B1199">
        <v>135</v>
      </c>
      <c r="C1199" s="25" t="s">
        <v>119</v>
      </c>
      <c r="D1199" s="12">
        <v>4.2</v>
      </c>
      <c r="E1199" s="14"/>
      <c r="F1199" s="7" t="str">
        <f t="shared" si="189"/>
        <v>X</v>
      </c>
      <c r="G1199" s="7">
        <f t="shared" si="190"/>
        <v>4.2</v>
      </c>
      <c r="H1199" s="16">
        <f t="shared" si="191"/>
        <v>4.2</v>
      </c>
      <c r="I1199" s="11" t="str">
        <f t="shared" si="192"/>
        <v>X</v>
      </c>
      <c r="J1199" s="39" t="str">
        <f t="shared" si="193"/>
        <v>X</v>
      </c>
      <c r="K1199" s="39" t="str">
        <f t="shared" si="196"/>
        <v>X</v>
      </c>
      <c r="L1199" s="39" t="str">
        <f t="shared" si="197"/>
        <v>X</v>
      </c>
      <c r="M1199" s="39" t="str">
        <f t="shared" si="194"/>
        <v>X</v>
      </c>
      <c r="N1199" s="42">
        <v>0</v>
      </c>
      <c r="O1199" s="8">
        <v>0</v>
      </c>
      <c r="P1199" s="9">
        <v>0</v>
      </c>
      <c r="Q1199" s="9">
        <v>0</v>
      </c>
      <c r="R1199" s="8">
        <v>0</v>
      </c>
      <c r="S1199" s="9">
        <v>0</v>
      </c>
      <c r="T1199" s="9">
        <v>0</v>
      </c>
      <c r="U1199" s="8">
        <v>0</v>
      </c>
      <c r="V1199" s="9">
        <v>1</v>
      </c>
      <c r="W1199" s="9">
        <v>0</v>
      </c>
      <c r="X1199" s="9">
        <v>0</v>
      </c>
      <c r="Y1199" s="8">
        <v>0</v>
      </c>
      <c r="Z1199" s="9">
        <v>0</v>
      </c>
      <c r="AA1199" s="8"/>
      <c r="AC1199" s="8"/>
      <c r="AJ1199" s="9">
        <f t="shared" si="195"/>
        <v>-1</v>
      </c>
      <c r="AK1199" s="7">
        <v>10</v>
      </c>
      <c r="AO1199" s="8"/>
      <c r="AQ1199" s="31"/>
      <c r="AT1199" s="31"/>
      <c r="AU1199" s="21">
        <v>1989</v>
      </c>
      <c r="AV1199" s="23">
        <f t="shared" si="198"/>
        <v>3.2986347831244354</v>
      </c>
      <c r="BB1199" s="18"/>
      <c r="BD1199" s="54"/>
      <c r="BF1199" s="18"/>
      <c r="BH1199" s="18"/>
      <c r="BJ1199" s="18"/>
      <c r="BK1199" s="18" t="s">
        <v>118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 s="18">
        <v>1</v>
      </c>
      <c r="BS1199">
        <v>0</v>
      </c>
      <c r="BT1199">
        <v>0</v>
      </c>
      <c r="BU1199" s="18">
        <v>1</v>
      </c>
      <c r="BV1199" t="s">
        <v>397</v>
      </c>
      <c r="BW1199" t="s">
        <v>397</v>
      </c>
      <c r="CB1199" s="18"/>
      <c r="CD1199" s="18"/>
      <c r="CE1199" s="18"/>
      <c r="CH1199" s="18"/>
      <c r="CJ1199" s="18"/>
      <c r="CU1199" s="18"/>
      <c r="CV1199" t="s">
        <v>397</v>
      </c>
      <c r="CW1199" t="s">
        <v>397</v>
      </c>
      <c r="CX1199" t="s">
        <v>397</v>
      </c>
      <c r="CY1199" s="25" t="s">
        <v>397</v>
      </c>
    </row>
    <row r="1200" spans="1:103" x14ac:dyDescent="0.25">
      <c r="A1200">
        <v>1202</v>
      </c>
      <c r="B1200">
        <v>136</v>
      </c>
      <c r="C1200" s="25" t="s">
        <v>189</v>
      </c>
      <c r="D1200" s="12">
        <v>14.9</v>
      </c>
      <c r="E1200" s="14"/>
      <c r="F1200" s="7" t="str">
        <f t="shared" si="189"/>
        <v>X</v>
      </c>
      <c r="G1200" s="7">
        <f t="shared" si="190"/>
        <v>14.9</v>
      </c>
      <c r="H1200" s="16">
        <f t="shared" si="191"/>
        <v>14.9</v>
      </c>
      <c r="I1200" s="11" t="str">
        <f t="shared" si="192"/>
        <v>X</v>
      </c>
      <c r="J1200" s="39" t="str">
        <f t="shared" si="193"/>
        <v>X</v>
      </c>
      <c r="K1200" s="39" t="str">
        <f t="shared" si="196"/>
        <v>X</v>
      </c>
      <c r="L1200" s="39" t="str">
        <f t="shared" si="197"/>
        <v>X</v>
      </c>
      <c r="M1200" s="39" t="str">
        <f t="shared" si="194"/>
        <v>X</v>
      </c>
      <c r="N1200" s="42">
        <v>1</v>
      </c>
      <c r="O1200" s="8">
        <v>0</v>
      </c>
      <c r="P1200" s="9">
        <v>0</v>
      </c>
      <c r="Q1200" s="9">
        <v>0</v>
      </c>
      <c r="R1200" s="8">
        <v>0</v>
      </c>
      <c r="S1200" s="9">
        <v>0</v>
      </c>
      <c r="T1200" s="9">
        <v>0</v>
      </c>
      <c r="U1200" s="8">
        <v>0</v>
      </c>
      <c r="V1200" s="9">
        <v>0</v>
      </c>
      <c r="W1200" s="9">
        <v>0</v>
      </c>
      <c r="X1200" s="9">
        <v>0</v>
      </c>
      <c r="Y1200" s="8">
        <v>0</v>
      </c>
      <c r="Z1200" s="9">
        <v>0</v>
      </c>
      <c r="AA1200" s="8"/>
      <c r="AC1200" s="8"/>
      <c r="AJ1200" s="9">
        <f t="shared" si="195"/>
        <v>-1</v>
      </c>
      <c r="AK1200" s="7">
        <v>7.6</v>
      </c>
      <c r="AO1200" s="8"/>
      <c r="AQ1200" s="31"/>
      <c r="AT1200" s="31"/>
      <c r="AU1200" s="21">
        <v>1992</v>
      </c>
      <c r="AV1200" s="23">
        <f t="shared" si="198"/>
        <v>3.2992893340876801</v>
      </c>
      <c r="BB1200" s="18"/>
      <c r="BD1200" s="54"/>
      <c r="BF1200" s="18"/>
      <c r="BH1200" s="18"/>
      <c r="BJ1200" s="18"/>
      <c r="BK1200" s="18" t="s">
        <v>187</v>
      </c>
      <c r="BL1200">
        <v>0</v>
      </c>
      <c r="BM1200">
        <v>0</v>
      </c>
      <c r="BN1200">
        <v>0</v>
      </c>
      <c r="BO1200">
        <v>1</v>
      </c>
      <c r="BP1200">
        <v>0</v>
      </c>
      <c r="BQ1200">
        <v>0</v>
      </c>
      <c r="BR1200" s="18">
        <v>0</v>
      </c>
      <c r="BS1200">
        <v>0</v>
      </c>
      <c r="BT1200">
        <v>1</v>
      </c>
      <c r="BU1200" s="18">
        <v>0</v>
      </c>
      <c r="BV1200" t="s">
        <v>397</v>
      </c>
      <c r="BW1200" t="s">
        <v>397</v>
      </c>
      <c r="CB1200" s="18"/>
      <c r="CD1200" s="18"/>
      <c r="CE1200" s="18"/>
      <c r="CH1200" s="18"/>
      <c r="CJ1200" s="18"/>
      <c r="CU1200" s="18"/>
      <c r="CV1200" t="s">
        <v>397</v>
      </c>
      <c r="CW1200" t="s">
        <v>397</v>
      </c>
      <c r="CX1200" t="s">
        <v>397</v>
      </c>
      <c r="CY1200" s="25" t="s">
        <v>397</v>
      </c>
    </row>
    <row r="1201" spans="1:103" x14ac:dyDescent="0.25">
      <c r="A1201">
        <v>1203</v>
      </c>
      <c r="B1201">
        <v>137</v>
      </c>
      <c r="C1201" s="25" t="s">
        <v>145</v>
      </c>
      <c r="D1201" s="12">
        <v>9.4</v>
      </c>
      <c r="E1201" s="14"/>
      <c r="F1201" s="7" t="str">
        <f t="shared" si="189"/>
        <v>X</v>
      </c>
      <c r="G1201" s="7">
        <f t="shared" si="190"/>
        <v>9.4</v>
      </c>
      <c r="H1201" s="16">
        <f t="shared" si="191"/>
        <v>9.4</v>
      </c>
      <c r="I1201" s="11" t="str">
        <f t="shared" si="192"/>
        <v>X</v>
      </c>
      <c r="J1201" s="39" t="str">
        <f t="shared" si="193"/>
        <v>X</v>
      </c>
      <c r="K1201" s="39" t="str">
        <f t="shared" si="196"/>
        <v>X</v>
      </c>
      <c r="L1201" s="39" t="str">
        <f t="shared" si="197"/>
        <v>X</v>
      </c>
      <c r="M1201" s="39" t="str">
        <f t="shared" si="194"/>
        <v>X</v>
      </c>
      <c r="N1201" s="42">
        <v>1</v>
      </c>
      <c r="O1201" s="8">
        <v>0</v>
      </c>
      <c r="P1201" s="9">
        <v>0</v>
      </c>
      <c r="Q1201" s="9">
        <v>0</v>
      </c>
      <c r="R1201" s="8">
        <v>0</v>
      </c>
      <c r="S1201" s="9">
        <v>0</v>
      </c>
      <c r="T1201" s="9">
        <v>0</v>
      </c>
      <c r="U1201" s="8">
        <v>0</v>
      </c>
      <c r="V1201" s="9">
        <v>0</v>
      </c>
      <c r="W1201" s="9">
        <v>0</v>
      </c>
      <c r="X1201" s="9">
        <v>0</v>
      </c>
      <c r="Y1201" s="8">
        <v>0</v>
      </c>
      <c r="Z1201" s="9">
        <v>0</v>
      </c>
      <c r="AA1201" s="8"/>
      <c r="AC1201" s="8"/>
      <c r="AJ1201" s="9">
        <f t="shared" si="195"/>
        <v>-1</v>
      </c>
      <c r="AK1201" s="7">
        <v>1</v>
      </c>
      <c r="AO1201" s="8"/>
      <c r="AQ1201" s="31"/>
      <c r="AT1201" s="31"/>
      <c r="AU1201" s="21">
        <v>1954</v>
      </c>
      <c r="AV1201" s="23">
        <f t="shared" si="198"/>
        <v>3.2909245593827543</v>
      </c>
      <c r="BB1201" s="18"/>
      <c r="BD1201" s="54"/>
      <c r="BF1201" s="18"/>
      <c r="BH1201" s="18"/>
      <c r="BJ1201" s="18"/>
      <c r="BK1201" s="18" t="s">
        <v>144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 s="18">
        <v>0</v>
      </c>
      <c r="BS1201">
        <v>0</v>
      </c>
      <c r="BT1201">
        <v>1</v>
      </c>
      <c r="BU1201" s="18">
        <v>0</v>
      </c>
      <c r="BV1201" t="s">
        <v>397</v>
      </c>
      <c r="BW1201" t="s">
        <v>397</v>
      </c>
      <c r="CB1201" s="18"/>
      <c r="CD1201" s="18"/>
      <c r="CE1201" s="18"/>
      <c r="CH1201" s="18"/>
      <c r="CJ1201" s="18"/>
      <c r="CU1201" s="18"/>
      <c r="CV1201" t="s">
        <v>397</v>
      </c>
      <c r="CW1201" t="s">
        <v>397</v>
      </c>
      <c r="CX1201" t="s">
        <v>397</v>
      </c>
      <c r="CY1201" s="25" t="s">
        <v>397</v>
      </c>
    </row>
    <row r="1202" spans="1:103" x14ac:dyDescent="0.25">
      <c r="A1202">
        <v>1204</v>
      </c>
      <c r="B1202">
        <v>137</v>
      </c>
      <c r="C1202" s="25" t="s">
        <v>145</v>
      </c>
      <c r="D1202" s="12">
        <v>14</v>
      </c>
      <c r="E1202" s="14"/>
      <c r="F1202" s="7" t="str">
        <f t="shared" si="189"/>
        <v>X</v>
      </c>
      <c r="G1202" s="7">
        <f t="shared" si="190"/>
        <v>14</v>
      </c>
      <c r="H1202" s="16">
        <f t="shared" si="191"/>
        <v>14</v>
      </c>
      <c r="I1202" s="11" t="str">
        <f t="shared" si="192"/>
        <v>X</v>
      </c>
      <c r="J1202" s="39" t="str">
        <f t="shared" si="193"/>
        <v>X</v>
      </c>
      <c r="K1202" s="39" t="str">
        <f t="shared" si="196"/>
        <v>X</v>
      </c>
      <c r="L1202" s="39" t="str">
        <f t="shared" si="197"/>
        <v>X</v>
      </c>
      <c r="M1202" s="39" t="str">
        <f t="shared" si="194"/>
        <v>X</v>
      </c>
      <c r="N1202" s="42">
        <v>1</v>
      </c>
      <c r="O1202" s="8">
        <v>0</v>
      </c>
      <c r="P1202" s="9">
        <v>0</v>
      </c>
      <c r="Q1202" s="9">
        <v>0</v>
      </c>
      <c r="R1202" s="8">
        <v>0</v>
      </c>
      <c r="S1202" s="9">
        <v>0</v>
      </c>
      <c r="T1202" s="9">
        <v>0</v>
      </c>
      <c r="U1202" s="8">
        <v>0</v>
      </c>
      <c r="V1202" s="9">
        <v>0</v>
      </c>
      <c r="W1202" s="9">
        <v>0</v>
      </c>
      <c r="X1202" s="9">
        <v>0</v>
      </c>
      <c r="Y1202" s="8">
        <v>0</v>
      </c>
      <c r="Z1202" s="9">
        <v>0</v>
      </c>
      <c r="AA1202" s="8"/>
      <c r="AC1202" s="8"/>
      <c r="AJ1202" s="9">
        <f t="shared" si="195"/>
        <v>-1</v>
      </c>
      <c r="AK1202" s="7">
        <v>4.2</v>
      </c>
      <c r="AO1202" s="8"/>
      <c r="AQ1202" s="31"/>
      <c r="AT1202" s="31"/>
      <c r="AU1202" s="21">
        <v>1970</v>
      </c>
      <c r="AV1202" s="23">
        <f t="shared" si="198"/>
        <v>3.2944662261615929</v>
      </c>
      <c r="BB1202" s="18"/>
      <c r="BD1202" s="54"/>
      <c r="BF1202" s="18"/>
      <c r="BH1202" s="18"/>
      <c r="BJ1202" s="18"/>
      <c r="BK1202" s="18" t="s">
        <v>181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 s="18">
        <v>0</v>
      </c>
      <c r="BS1202">
        <v>0</v>
      </c>
      <c r="BT1202">
        <v>1</v>
      </c>
      <c r="BU1202" s="18">
        <v>0</v>
      </c>
      <c r="BV1202" t="s">
        <v>397</v>
      </c>
      <c r="BW1202" t="s">
        <v>397</v>
      </c>
      <c r="CB1202" s="18"/>
      <c r="CD1202" s="18"/>
      <c r="CE1202" s="18"/>
      <c r="CH1202" s="18"/>
      <c r="CJ1202" s="18"/>
      <c r="CU1202" s="18"/>
      <c r="CV1202" t="s">
        <v>397</v>
      </c>
      <c r="CW1202" t="s">
        <v>397</v>
      </c>
      <c r="CX1202" t="s">
        <v>397</v>
      </c>
      <c r="CY1202" s="25" t="s">
        <v>397</v>
      </c>
    </row>
    <row r="1203" spans="1:103" x14ac:dyDescent="0.25">
      <c r="A1203">
        <v>1205</v>
      </c>
      <c r="B1203">
        <v>138</v>
      </c>
      <c r="C1203" s="25" t="s">
        <v>61</v>
      </c>
      <c r="D1203" s="12">
        <v>11.2</v>
      </c>
      <c r="E1203" s="14"/>
      <c r="F1203" s="7" t="str">
        <f t="shared" si="189"/>
        <v>X</v>
      </c>
      <c r="G1203" s="7">
        <f t="shared" si="190"/>
        <v>11.2</v>
      </c>
      <c r="H1203" s="16">
        <f t="shared" si="191"/>
        <v>11.2</v>
      </c>
      <c r="I1203" s="11" t="str">
        <f t="shared" si="192"/>
        <v>X</v>
      </c>
      <c r="J1203" s="39" t="str">
        <f t="shared" si="193"/>
        <v>X</v>
      </c>
      <c r="K1203" s="39" t="str">
        <f t="shared" si="196"/>
        <v>X</v>
      </c>
      <c r="L1203" s="39" t="str">
        <f t="shared" si="197"/>
        <v>X</v>
      </c>
      <c r="M1203" s="39" t="str">
        <f t="shared" si="194"/>
        <v>X</v>
      </c>
      <c r="N1203" s="42">
        <v>1</v>
      </c>
      <c r="O1203" s="8">
        <v>0</v>
      </c>
      <c r="P1203" s="9">
        <v>0</v>
      </c>
      <c r="Q1203" s="9">
        <v>0</v>
      </c>
      <c r="R1203" s="8">
        <v>0</v>
      </c>
      <c r="S1203" s="9">
        <v>0</v>
      </c>
      <c r="T1203" s="9">
        <v>0</v>
      </c>
      <c r="U1203" s="8">
        <v>0</v>
      </c>
      <c r="V1203" s="9">
        <v>0</v>
      </c>
      <c r="W1203" s="9">
        <v>0</v>
      </c>
      <c r="X1203" s="9">
        <v>0</v>
      </c>
      <c r="Y1203" s="8">
        <v>0</v>
      </c>
      <c r="Z1203" s="9">
        <v>0</v>
      </c>
      <c r="AA1203" s="8"/>
      <c r="AC1203" s="8"/>
      <c r="AJ1203" s="9">
        <f t="shared" si="195"/>
        <v>-1</v>
      </c>
      <c r="AK1203" s="7">
        <v>5.2</v>
      </c>
      <c r="AO1203" s="8"/>
      <c r="AQ1203" s="31"/>
      <c r="AT1203" s="31"/>
      <c r="AU1203" s="21">
        <v>1960</v>
      </c>
      <c r="AV1203" s="23">
        <f t="shared" si="198"/>
        <v>3.2922560713564759</v>
      </c>
      <c r="BB1203" s="18"/>
      <c r="BD1203" s="54"/>
      <c r="BF1203" s="18"/>
      <c r="BH1203" s="18"/>
      <c r="BJ1203" s="18"/>
      <c r="BK1203" s="18" t="s">
        <v>60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 s="18">
        <v>0</v>
      </c>
      <c r="BS1203">
        <v>1</v>
      </c>
      <c r="BT1203">
        <v>0</v>
      </c>
      <c r="BU1203" s="18">
        <v>0</v>
      </c>
      <c r="BV1203" t="s">
        <v>397</v>
      </c>
      <c r="BW1203" t="s">
        <v>397</v>
      </c>
      <c r="CB1203" s="18"/>
      <c r="CD1203" s="18"/>
      <c r="CE1203" s="18"/>
      <c r="CH1203" s="18"/>
      <c r="CJ1203" s="18"/>
      <c r="CU1203" s="18"/>
      <c r="CV1203" t="s">
        <v>397</v>
      </c>
      <c r="CW1203" t="s">
        <v>397</v>
      </c>
      <c r="CX1203" t="s">
        <v>397</v>
      </c>
      <c r="CY1203" s="25" t="s">
        <v>397</v>
      </c>
    </row>
    <row r="1204" spans="1:103" x14ac:dyDescent="0.25">
      <c r="A1204">
        <v>1206</v>
      </c>
      <c r="B1204">
        <v>138</v>
      </c>
      <c r="C1204" s="25" t="s">
        <v>61</v>
      </c>
      <c r="D1204" s="12">
        <v>12.6</v>
      </c>
      <c r="E1204" s="14"/>
      <c r="F1204" s="7" t="str">
        <f t="shared" si="189"/>
        <v>X</v>
      </c>
      <c r="G1204" s="7">
        <f t="shared" si="190"/>
        <v>12.6</v>
      </c>
      <c r="H1204" s="16">
        <f t="shared" si="191"/>
        <v>12.6</v>
      </c>
      <c r="I1204" s="11" t="str">
        <f t="shared" si="192"/>
        <v>X</v>
      </c>
      <c r="J1204" s="39" t="str">
        <f t="shared" si="193"/>
        <v>X</v>
      </c>
      <c r="K1204" s="39" t="str">
        <f t="shared" si="196"/>
        <v>X</v>
      </c>
      <c r="L1204" s="39" t="str">
        <f t="shared" si="197"/>
        <v>X</v>
      </c>
      <c r="M1204" s="39" t="str">
        <f t="shared" si="194"/>
        <v>X</v>
      </c>
      <c r="N1204" s="42">
        <v>1</v>
      </c>
      <c r="O1204" s="8">
        <v>0</v>
      </c>
      <c r="P1204" s="9">
        <v>0</v>
      </c>
      <c r="Q1204" s="9">
        <v>0</v>
      </c>
      <c r="R1204" s="8">
        <v>0</v>
      </c>
      <c r="S1204" s="9">
        <v>0</v>
      </c>
      <c r="T1204" s="9">
        <v>0</v>
      </c>
      <c r="U1204" s="8">
        <v>0</v>
      </c>
      <c r="V1204" s="9">
        <v>0</v>
      </c>
      <c r="W1204" s="9">
        <v>0</v>
      </c>
      <c r="X1204" s="9">
        <v>0</v>
      </c>
      <c r="Y1204" s="8">
        <v>0</v>
      </c>
      <c r="Z1204" s="9">
        <v>0</v>
      </c>
      <c r="AA1204" s="8"/>
      <c r="AC1204" s="8"/>
      <c r="AJ1204" s="9">
        <f t="shared" si="195"/>
        <v>-1</v>
      </c>
      <c r="AK1204" s="7">
        <v>5.7</v>
      </c>
      <c r="AO1204" s="8"/>
      <c r="AQ1204" s="31"/>
      <c r="AT1204" s="31"/>
      <c r="AU1204" s="21">
        <v>1965</v>
      </c>
      <c r="AV1204" s="23">
        <f t="shared" si="198"/>
        <v>3.2933625547114453</v>
      </c>
      <c r="BB1204" s="18"/>
      <c r="BD1204" s="54"/>
      <c r="BF1204" s="18"/>
      <c r="BH1204" s="18"/>
      <c r="BJ1204" s="18"/>
      <c r="BK1204" s="18" t="s">
        <v>60</v>
      </c>
      <c r="BL1204">
        <v>1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 s="18">
        <v>0</v>
      </c>
      <c r="BS1204">
        <v>1</v>
      </c>
      <c r="BT1204">
        <v>0</v>
      </c>
      <c r="BU1204" s="18">
        <v>0</v>
      </c>
      <c r="BV1204" t="s">
        <v>397</v>
      </c>
      <c r="BW1204" t="s">
        <v>397</v>
      </c>
      <c r="CB1204" s="18"/>
      <c r="CD1204" s="18"/>
      <c r="CE1204" s="18"/>
      <c r="CH1204" s="18"/>
      <c r="CJ1204" s="18"/>
      <c r="CU1204" s="18"/>
      <c r="CV1204" t="s">
        <v>397</v>
      </c>
      <c r="CW1204" t="s">
        <v>397</v>
      </c>
      <c r="CX1204" t="s">
        <v>397</v>
      </c>
      <c r="CY1204" s="25" t="s">
        <v>397</v>
      </c>
    </row>
    <row r="1205" spans="1:103" x14ac:dyDescent="0.25">
      <c r="A1205">
        <v>1207</v>
      </c>
      <c r="B1205">
        <v>138</v>
      </c>
      <c r="C1205" s="25" t="s">
        <v>61</v>
      </c>
      <c r="D1205" s="12">
        <v>13.7</v>
      </c>
      <c r="E1205" s="14"/>
      <c r="F1205" s="7" t="str">
        <f t="shared" si="189"/>
        <v>X</v>
      </c>
      <c r="G1205" s="7">
        <f t="shared" si="190"/>
        <v>13.7</v>
      </c>
      <c r="H1205" s="16">
        <f t="shared" si="191"/>
        <v>13.7</v>
      </c>
      <c r="I1205" s="11" t="str">
        <f t="shared" si="192"/>
        <v>X</v>
      </c>
      <c r="J1205" s="39" t="str">
        <f t="shared" si="193"/>
        <v>X</v>
      </c>
      <c r="K1205" s="39" t="str">
        <f t="shared" si="196"/>
        <v>X</v>
      </c>
      <c r="L1205" s="39" t="str">
        <f t="shared" si="197"/>
        <v>X</v>
      </c>
      <c r="M1205" s="39" t="str">
        <f t="shared" si="194"/>
        <v>X</v>
      </c>
      <c r="N1205" s="42">
        <v>1</v>
      </c>
      <c r="O1205" s="8">
        <v>0</v>
      </c>
      <c r="P1205" s="9">
        <v>0</v>
      </c>
      <c r="Q1205" s="9">
        <v>0</v>
      </c>
      <c r="R1205" s="8">
        <v>0</v>
      </c>
      <c r="S1205" s="9">
        <v>0</v>
      </c>
      <c r="T1205" s="9">
        <v>0</v>
      </c>
      <c r="U1205" s="8">
        <v>0</v>
      </c>
      <c r="V1205" s="9">
        <v>0</v>
      </c>
      <c r="W1205" s="9">
        <v>0</v>
      </c>
      <c r="X1205" s="9">
        <v>0</v>
      </c>
      <c r="Y1205" s="8">
        <v>0</v>
      </c>
      <c r="Z1205" s="9">
        <v>0</v>
      </c>
      <c r="AA1205" s="8"/>
      <c r="AC1205" s="8"/>
      <c r="AJ1205" s="9">
        <f t="shared" si="195"/>
        <v>-1</v>
      </c>
      <c r="AK1205" s="7">
        <v>5.9</v>
      </c>
      <c r="AO1205" s="8"/>
      <c r="AQ1205" s="31"/>
      <c r="AT1205" s="31"/>
      <c r="AU1205" s="21">
        <v>1968</v>
      </c>
      <c r="AV1205" s="23">
        <f t="shared" si="198"/>
        <v>3.2940250940953226</v>
      </c>
      <c r="BB1205" s="18"/>
      <c r="BD1205" s="54"/>
      <c r="BF1205" s="18"/>
      <c r="BH1205" s="18"/>
      <c r="BJ1205" s="18"/>
      <c r="BK1205" s="18" t="s">
        <v>60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 s="18">
        <v>0</v>
      </c>
      <c r="BS1205">
        <v>1</v>
      </c>
      <c r="BT1205">
        <v>0</v>
      </c>
      <c r="BU1205" s="18">
        <v>0</v>
      </c>
      <c r="BV1205" t="s">
        <v>397</v>
      </c>
      <c r="BW1205" t="s">
        <v>397</v>
      </c>
      <c r="CB1205" s="18"/>
      <c r="CD1205" s="18"/>
      <c r="CE1205" s="18"/>
      <c r="CH1205" s="18"/>
      <c r="CJ1205" s="18"/>
      <c r="CU1205" s="18"/>
      <c r="CV1205" t="s">
        <v>397</v>
      </c>
      <c r="CW1205" t="s">
        <v>397</v>
      </c>
      <c r="CX1205" t="s">
        <v>397</v>
      </c>
      <c r="CY1205" s="25" t="s">
        <v>397</v>
      </c>
    </row>
    <row r="1206" spans="1:103" x14ac:dyDescent="0.25">
      <c r="A1206">
        <v>1208</v>
      </c>
      <c r="B1206">
        <v>138</v>
      </c>
      <c r="C1206" s="25" t="s">
        <v>61</v>
      </c>
      <c r="D1206" s="12">
        <v>12.8</v>
      </c>
      <c r="E1206" s="14"/>
      <c r="F1206" s="7" t="str">
        <f t="shared" si="189"/>
        <v>X</v>
      </c>
      <c r="G1206" s="7">
        <f t="shared" si="190"/>
        <v>12.8</v>
      </c>
      <c r="H1206" s="16">
        <f t="shared" si="191"/>
        <v>12.8</v>
      </c>
      <c r="I1206" s="11" t="str">
        <f t="shared" si="192"/>
        <v>X</v>
      </c>
      <c r="J1206" s="39" t="str">
        <f t="shared" si="193"/>
        <v>X</v>
      </c>
      <c r="K1206" s="39" t="str">
        <f t="shared" si="196"/>
        <v>X</v>
      </c>
      <c r="L1206" s="39" t="str">
        <f t="shared" si="197"/>
        <v>X</v>
      </c>
      <c r="M1206" s="39" t="str">
        <f t="shared" si="194"/>
        <v>X</v>
      </c>
      <c r="N1206" s="42">
        <v>1</v>
      </c>
      <c r="O1206" s="8">
        <v>0</v>
      </c>
      <c r="P1206" s="9">
        <v>0</v>
      </c>
      <c r="Q1206" s="9">
        <v>0</v>
      </c>
      <c r="R1206" s="8">
        <v>0</v>
      </c>
      <c r="S1206" s="9">
        <v>0</v>
      </c>
      <c r="T1206" s="9">
        <v>0</v>
      </c>
      <c r="U1206" s="8">
        <v>0</v>
      </c>
      <c r="V1206" s="9">
        <v>0</v>
      </c>
      <c r="W1206" s="9">
        <v>0</v>
      </c>
      <c r="X1206" s="9">
        <v>0</v>
      </c>
      <c r="Y1206" s="8">
        <v>0</v>
      </c>
      <c r="Z1206" s="9">
        <v>0</v>
      </c>
      <c r="AA1206" s="8"/>
      <c r="AC1206" s="8"/>
      <c r="AJ1206" s="9">
        <f t="shared" si="195"/>
        <v>-1</v>
      </c>
      <c r="AK1206" s="7">
        <v>6.3</v>
      </c>
      <c r="AO1206" s="8"/>
      <c r="AQ1206" s="31"/>
      <c r="AT1206" s="31"/>
      <c r="AU1206" s="21">
        <v>1972</v>
      </c>
      <c r="AV1206" s="23">
        <f t="shared" si="198"/>
        <v>3.2949069106051923</v>
      </c>
      <c r="BB1206" s="18"/>
      <c r="BD1206" s="54"/>
      <c r="BF1206" s="18"/>
      <c r="BH1206" s="18"/>
      <c r="BJ1206" s="18"/>
      <c r="BK1206" s="18" t="s">
        <v>60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 s="18">
        <v>0</v>
      </c>
      <c r="BS1206">
        <v>1</v>
      </c>
      <c r="BT1206">
        <v>0</v>
      </c>
      <c r="BU1206" s="18">
        <v>0</v>
      </c>
      <c r="BV1206" t="s">
        <v>397</v>
      </c>
      <c r="BW1206" t="s">
        <v>397</v>
      </c>
      <c r="CB1206" s="18"/>
      <c r="CD1206" s="18"/>
      <c r="CE1206" s="18"/>
      <c r="CH1206" s="18"/>
      <c r="CJ1206" s="18"/>
      <c r="CU1206" s="18"/>
      <c r="CV1206" t="s">
        <v>397</v>
      </c>
      <c r="CW1206" t="s">
        <v>397</v>
      </c>
      <c r="CX1206" t="s">
        <v>397</v>
      </c>
      <c r="CY1206" s="25" t="s">
        <v>397</v>
      </c>
    </row>
    <row r="1207" spans="1:103" x14ac:dyDescent="0.25">
      <c r="A1207">
        <v>1209</v>
      </c>
      <c r="B1207">
        <v>138</v>
      </c>
      <c r="C1207" s="25" t="s">
        <v>61</v>
      </c>
      <c r="D1207" s="12">
        <v>13.3</v>
      </c>
      <c r="E1207" s="14"/>
      <c r="F1207" s="7" t="str">
        <f t="shared" si="189"/>
        <v>X</v>
      </c>
      <c r="G1207" s="7">
        <f t="shared" si="190"/>
        <v>13.3</v>
      </c>
      <c r="H1207" s="16">
        <f t="shared" si="191"/>
        <v>13.3</v>
      </c>
      <c r="I1207" s="11" t="str">
        <f t="shared" si="192"/>
        <v>X</v>
      </c>
      <c r="J1207" s="39" t="str">
        <f t="shared" si="193"/>
        <v>X</v>
      </c>
      <c r="K1207" s="39" t="str">
        <f t="shared" si="196"/>
        <v>X</v>
      </c>
      <c r="L1207" s="39" t="str">
        <f t="shared" si="197"/>
        <v>X</v>
      </c>
      <c r="M1207" s="39" t="str">
        <f t="shared" si="194"/>
        <v>X</v>
      </c>
      <c r="N1207" s="42">
        <v>1</v>
      </c>
      <c r="O1207" s="8">
        <v>0</v>
      </c>
      <c r="P1207" s="9">
        <v>0</v>
      </c>
      <c r="Q1207" s="9">
        <v>0</v>
      </c>
      <c r="R1207" s="8">
        <v>0</v>
      </c>
      <c r="S1207" s="9">
        <v>0</v>
      </c>
      <c r="T1207" s="9">
        <v>0</v>
      </c>
      <c r="U1207" s="8">
        <v>0</v>
      </c>
      <c r="V1207" s="9">
        <v>0</v>
      </c>
      <c r="W1207" s="9">
        <v>0</v>
      </c>
      <c r="X1207" s="9">
        <v>0</v>
      </c>
      <c r="Y1207" s="8">
        <v>0</v>
      </c>
      <c r="Z1207" s="9">
        <v>0</v>
      </c>
      <c r="AA1207" s="8"/>
      <c r="AC1207" s="8"/>
      <c r="AJ1207" s="9">
        <f t="shared" si="195"/>
        <v>-1</v>
      </c>
      <c r="AK1207" s="7">
        <v>6.7</v>
      </c>
      <c r="AO1207" s="8"/>
      <c r="AQ1207" s="31"/>
      <c r="AT1207" s="31"/>
      <c r="AU1207" s="21">
        <v>1976</v>
      </c>
      <c r="AV1207" s="23">
        <f t="shared" si="198"/>
        <v>3.2957869402516091</v>
      </c>
      <c r="BB1207" s="18"/>
      <c r="BD1207" s="54"/>
      <c r="BF1207" s="18"/>
      <c r="BH1207" s="18"/>
      <c r="BJ1207" s="18"/>
      <c r="BK1207" s="18" t="s">
        <v>60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 s="18">
        <v>0</v>
      </c>
      <c r="BS1207">
        <v>1</v>
      </c>
      <c r="BT1207">
        <v>0</v>
      </c>
      <c r="BU1207" s="18">
        <v>0</v>
      </c>
      <c r="BV1207" t="s">
        <v>397</v>
      </c>
      <c r="BW1207" t="s">
        <v>397</v>
      </c>
      <c r="CB1207" s="18"/>
      <c r="CD1207" s="18"/>
      <c r="CE1207" s="18"/>
      <c r="CH1207" s="18"/>
      <c r="CJ1207" s="18"/>
      <c r="CU1207" s="18"/>
      <c r="CV1207" t="s">
        <v>397</v>
      </c>
      <c r="CW1207" t="s">
        <v>397</v>
      </c>
      <c r="CX1207" t="s">
        <v>397</v>
      </c>
      <c r="CY1207" s="25" t="s">
        <v>397</v>
      </c>
    </row>
    <row r="1208" spans="1:103" x14ac:dyDescent="0.25">
      <c r="A1208">
        <v>1210</v>
      </c>
      <c r="B1208">
        <v>138</v>
      </c>
      <c r="C1208" s="25" t="s">
        <v>61</v>
      </c>
      <c r="D1208" s="12">
        <v>15.7</v>
      </c>
      <c r="E1208" s="14"/>
      <c r="F1208" s="7" t="str">
        <f t="shared" si="189"/>
        <v>X</v>
      </c>
      <c r="G1208" s="7">
        <f t="shared" si="190"/>
        <v>15.7</v>
      </c>
      <c r="H1208" s="16">
        <f t="shared" si="191"/>
        <v>15.7</v>
      </c>
      <c r="I1208" s="11" t="str">
        <f t="shared" si="192"/>
        <v>X</v>
      </c>
      <c r="J1208" s="39" t="str">
        <f t="shared" si="193"/>
        <v>X</v>
      </c>
      <c r="K1208" s="39" t="str">
        <f t="shared" si="196"/>
        <v>X</v>
      </c>
      <c r="L1208" s="39" t="str">
        <f t="shared" si="197"/>
        <v>X</v>
      </c>
      <c r="M1208" s="39" t="str">
        <f t="shared" si="194"/>
        <v>X</v>
      </c>
      <c r="N1208" s="42">
        <v>1</v>
      </c>
      <c r="O1208" s="8">
        <v>0</v>
      </c>
      <c r="P1208" s="9">
        <v>0</v>
      </c>
      <c r="Q1208" s="9">
        <v>0</v>
      </c>
      <c r="R1208" s="8">
        <v>0</v>
      </c>
      <c r="S1208" s="9">
        <v>0</v>
      </c>
      <c r="T1208" s="9">
        <v>0</v>
      </c>
      <c r="U1208" s="8">
        <v>0</v>
      </c>
      <c r="V1208" s="9">
        <v>0</v>
      </c>
      <c r="W1208" s="9">
        <v>0</v>
      </c>
      <c r="X1208" s="9">
        <v>0</v>
      </c>
      <c r="Y1208" s="8">
        <v>0</v>
      </c>
      <c r="Z1208" s="9">
        <v>0</v>
      </c>
      <c r="AA1208" s="8"/>
      <c r="AC1208" s="8"/>
      <c r="AJ1208" s="9">
        <f t="shared" si="195"/>
        <v>-1</v>
      </c>
      <c r="AK1208" s="7">
        <v>6.8</v>
      </c>
      <c r="AO1208" s="8"/>
      <c r="AQ1208" s="31"/>
      <c r="AT1208" s="31"/>
      <c r="AU1208" s="21">
        <v>1978</v>
      </c>
      <c r="AV1208" s="23">
        <f t="shared" si="198"/>
        <v>3.2962262872611605</v>
      </c>
      <c r="BB1208" s="18"/>
      <c r="BD1208" s="54"/>
      <c r="BF1208" s="18"/>
      <c r="BH1208" s="18"/>
      <c r="BJ1208" s="18"/>
      <c r="BK1208" s="18" t="s">
        <v>60</v>
      </c>
      <c r="BL1208">
        <v>1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 s="18">
        <v>0</v>
      </c>
      <c r="BS1208">
        <v>1</v>
      </c>
      <c r="BT1208">
        <v>0</v>
      </c>
      <c r="BU1208" s="18">
        <v>0</v>
      </c>
      <c r="BV1208" t="s">
        <v>397</v>
      </c>
      <c r="BW1208" t="s">
        <v>397</v>
      </c>
      <c r="CB1208" s="18"/>
      <c r="CD1208" s="18"/>
      <c r="CE1208" s="18"/>
      <c r="CH1208" s="18"/>
      <c r="CJ1208" s="18"/>
      <c r="CU1208" s="18"/>
      <c r="CV1208" t="s">
        <v>397</v>
      </c>
      <c r="CW1208" t="s">
        <v>397</v>
      </c>
      <c r="CX1208" t="s">
        <v>397</v>
      </c>
      <c r="CY1208" s="25" t="s">
        <v>397</v>
      </c>
    </row>
    <row r="1209" spans="1:103" x14ac:dyDescent="0.25">
      <c r="A1209">
        <v>1211</v>
      </c>
      <c r="B1209">
        <v>138</v>
      </c>
      <c r="C1209" s="25" t="s">
        <v>61</v>
      </c>
      <c r="D1209" s="12">
        <v>15.1</v>
      </c>
      <c r="E1209" s="14"/>
      <c r="F1209" s="7" t="str">
        <f t="shared" si="189"/>
        <v>X</v>
      </c>
      <c r="G1209" s="7">
        <f t="shared" si="190"/>
        <v>15.1</v>
      </c>
      <c r="H1209" s="16">
        <f t="shared" si="191"/>
        <v>15.1</v>
      </c>
      <c r="I1209" s="11" t="str">
        <f t="shared" si="192"/>
        <v>X</v>
      </c>
      <c r="J1209" s="39" t="str">
        <f t="shared" si="193"/>
        <v>X</v>
      </c>
      <c r="K1209" s="39" t="str">
        <f t="shared" si="196"/>
        <v>X</v>
      </c>
      <c r="L1209" s="39" t="str">
        <f t="shared" si="197"/>
        <v>X</v>
      </c>
      <c r="M1209" s="39" t="str">
        <f t="shared" si="194"/>
        <v>X</v>
      </c>
      <c r="N1209" s="42">
        <v>1</v>
      </c>
      <c r="O1209" s="8">
        <v>0</v>
      </c>
      <c r="P1209" s="9">
        <v>0</v>
      </c>
      <c r="Q1209" s="9">
        <v>0</v>
      </c>
      <c r="R1209" s="8">
        <v>0</v>
      </c>
      <c r="S1209" s="9">
        <v>0</v>
      </c>
      <c r="T1209" s="9">
        <v>0</v>
      </c>
      <c r="U1209" s="8">
        <v>0</v>
      </c>
      <c r="V1209" s="9">
        <v>0</v>
      </c>
      <c r="W1209" s="9">
        <v>0</v>
      </c>
      <c r="X1209" s="9">
        <v>0</v>
      </c>
      <c r="Y1209" s="8">
        <v>0</v>
      </c>
      <c r="Z1209" s="9">
        <v>0</v>
      </c>
      <c r="AA1209" s="8"/>
      <c r="AC1209" s="8"/>
      <c r="AJ1209" s="9">
        <f t="shared" si="195"/>
        <v>-1</v>
      </c>
      <c r="AK1209" s="7">
        <v>7.4</v>
      </c>
      <c r="AO1209" s="8"/>
      <c r="AQ1209" s="31"/>
      <c r="AT1209" s="31"/>
      <c r="AU1209" s="21">
        <v>1982</v>
      </c>
      <c r="AV1209" s="23">
        <f t="shared" si="198"/>
        <v>3.2971036501492565</v>
      </c>
      <c r="BB1209" s="18"/>
      <c r="BD1209" s="54"/>
      <c r="BF1209" s="18"/>
      <c r="BH1209" s="18"/>
      <c r="BJ1209" s="18"/>
      <c r="BK1209" s="18" t="s">
        <v>60</v>
      </c>
      <c r="BL1209">
        <v>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 s="18">
        <v>0</v>
      </c>
      <c r="BS1209">
        <v>1</v>
      </c>
      <c r="BT1209">
        <v>0</v>
      </c>
      <c r="BU1209" s="18">
        <v>0</v>
      </c>
      <c r="BV1209" t="s">
        <v>397</v>
      </c>
      <c r="BW1209" t="s">
        <v>397</v>
      </c>
      <c r="CB1209" s="18"/>
      <c r="CD1209" s="18"/>
      <c r="CE1209" s="18"/>
      <c r="CH1209" s="18"/>
      <c r="CJ1209" s="18"/>
      <c r="CU1209" s="18"/>
      <c r="CV1209" t="s">
        <v>397</v>
      </c>
      <c r="CW1209" t="s">
        <v>397</v>
      </c>
      <c r="CX1209" t="s">
        <v>397</v>
      </c>
      <c r="CY1209" s="25" t="s">
        <v>397</v>
      </c>
    </row>
    <row r="1210" spans="1:103" x14ac:dyDescent="0.25">
      <c r="A1210">
        <v>1212</v>
      </c>
      <c r="B1210">
        <v>138</v>
      </c>
      <c r="C1210" s="25" t="s">
        <v>61</v>
      </c>
      <c r="D1210" s="12">
        <v>15.1</v>
      </c>
      <c r="E1210" s="14"/>
      <c r="F1210" s="7" t="str">
        <f t="shared" si="189"/>
        <v>X</v>
      </c>
      <c r="G1210" s="7">
        <f t="shared" si="190"/>
        <v>15.1</v>
      </c>
      <c r="H1210" s="16">
        <f t="shared" si="191"/>
        <v>15.1</v>
      </c>
      <c r="I1210" s="11" t="str">
        <f t="shared" si="192"/>
        <v>X</v>
      </c>
      <c r="J1210" s="39" t="str">
        <f t="shared" si="193"/>
        <v>X</v>
      </c>
      <c r="K1210" s="39" t="str">
        <f t="shared" si="196"/>
        <v>X</v>
      </c>
      <c r="L1210" s="39" t="str">
        <f t="shared" si="197"/>
        <v>X</v>
      </c>
      <c r="M1210" s="39" t="str">
        <f t="shared" si="194"/>
        <v>X</v>
      </c>
      <c r="N1210" s="42">
        <v>1</v>
      </c>
      <c r="O1210" s="8">
        <v>0</v>
      </c>
      <c r="P1210" s="9">
        <v>0</v>
      </c>
      <c r="Q1210" s="9">
        <v>0</v>
      </c>
      <c r="R1210" s="8">
        <v>0</v>
      </c>
      <c r="S1210" s="9">
        <v>0</v>
      </c>
      <c r="T1210" s="9">
        <v>0</v>
      </c>
      <c r="U1210" s="8">
        <v>0</v>
      </c>
      <c r="V1210" s="9">
        <v>0</v>
      </c>
      <c r="W1210" s="9">
        <v>0</v>
      </c>
      <c r="X1210" s="9">
        <v>0</v>
      </c>
      <c r="Y1210" s="8">
        <v>0</v>
      </c>
      <c r="Z1210" s="9">
        <v>0</v>
      </c>
      <c r="AA1210" s="8"/>
      <c r="AC1210" s="8"/>
      <c r="AJ1210" s="9">
        <f t="shared" si="195"/>
        <v>-1</v>
      </c>
      <c r="AK1210" s="7">
        <v>7.7</v>
      </c>
      <c r="AO1210" s="8"/>
      <c r="AQ1210" s="31"/>
      <c r="AT1210" s="31"/>
      <c r="AU1210" s="21">
        <v>1985</v>
      </c>
      <c r="AV1210" s="23">
        <f t="shared" si="198"/>
        <v>3.2977605110991339</v>
      </c>
      <c r="BB1210" s="18"/>
      <c r="BD1210" s="54"/>
      <c r="BF1210" s="18"/>
      <c r="BH1210" s="18"/>
      <c r="BJ1210" s="18"/>
      <c r="BK1210" s="18" t="s">
        <v>60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 s="18">
        <v>0</v>
      </c>
      <c r="BS1210">
        <v>1</v>
      </c>
      <c r="BT1210">
        <v>0</v>
      </c>
      <c r="BU1210" s="18">
        <v>0</v>
      </c>
      <c r="BV1210" t="s">
        <v>397</v>
      </c>
      <c r="BW1210" t="s">
        <v>397</v>
      </c>
      <c r="CB1210" s="18"/>
      <c r="CD1210" s="18"/>
      <c r="CE1210" s="18"/>
      <c r="CH1210" s="18"/>
      <c r="CJ1210" s="18"/>
      <c r="CU1210" s="18"/>
      <c r="CV1210" t="s">
        <v>397</v>
      </c>
      <c r="CW1210" t="s">
        <v>397</v>
      </c>
      <c r="CX1210" t="s">
        <v>397</v>
      </c>
      <c r="CY1210" s="25" t="s">
        <v>397</v>
      </c>
    </row>
    <row r="1211" spans="1:103" x14ac:dyDescent="0.25">
      <c r="A1211">
        <v>1213</v>
      </c>
      <c r="B1211">
        <v>138</v>
      </c>
      <c r="C1211" s="25" t="s">
        <v>61</v>
      </c>
      <c r="D1211" s="12">
        <v>27.9</v>
      </c>
      <c r="E1211" s="14"/>
      <c r="F1211" s="7" t="str">
        <f t="shared" si="189"/>
        <v>X</v>
      </c>
      <c r="G1211" s="7">
        <f t="shared" si="190"/>
        <v>27.9</v>
      </c>
      <c r="H1211" s="16">
        <f t="shared" si="191"/>
        <v>27.9</v>
      </c>
      <c r="I1211" s="11" t="str">
        <f t="shared" si="192"/>
        <v>X</v>
      </c>
      <c r="J1211" s="39" t="str">
        <f t="shared" si="193"/>
        <v>X</v>
      </c>
      <c r="K1211" s="39" t="str">
        <f t="shared" si="196"/>
        <v>X</v>
      </c>
      <c r="L1211" s="39" t="str">
        <f t="shared" si="197"/>
        <v>X</v>
      </c>
      <c r="M1211" s="39" t="str">
        <f t="shared" si="194"/>
        <v>X</v>
      </c>
      <c r="N1211" s="42">
        <v>0</v>
      </c>
      <c r="O1211" s="8">
        <v>1</v>
      </c>
      <c r="P1211" s="9">
        <v>0</v>
      </c>
      <c r="Q1211" s="9">
        <v>0</v>
      </c>
      <c r="R1211" s="8">
        <v>0</v>
      </c>
      <c r="S1211" s="9">
        <v>0</v>
      </c>
      <c r="T1211" s="9">
        <v>0</v>
      </c>
      <c r="U1211" s="8">
        <v>0</v>
      </c>
      <c r="V1211" s="9">
        <v>0</v>
      </c>
      <c r="W1211" s="9">
        <v>0</v>
      </c>
      <c r="X1211" s="9">
        <v>0</v>
      </c>
      <c r="Y1211" s="8">
        <v>0</v>
      </c>
      <c r="Z1211" s="9">
        <v>0</v>
      </c>
      <c r="AA1211" s="8"/>
      <c r="AC1211" s="8"/>
      <c r="AJ1211" s="9">
        <f t="shared" si="195"/>
        <v>-1</v>
      </c>
      <c r="AK1211" s="7">
        <v>5.7</v>
      </c>
      <c r="AO1211" s="8"/>
      <c r="AQ1211" s="31"/>
      <c r="AT1211" s="31"/>
      <c r="AU1211" s="21">
        <v>1965</v>
      </c>
      <c r="AV1211" s="23">
        <f t="shared" si="198"/>
        <v>3.2933625547114453</v>
      </c>
      <c r="BB1211" s="18"/>
      <c r="BD1211" s="54"/>
      <c r="BF1211" s="18"/>
      <c r="BH1211" s="18"/>
      <c r="BJ1211" s="18"/>
      <c r="BK1211" s="18" t="s">
        <v>60</v>
      </c>
      <c r="BL1211">
        <v>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s="18">
        <v>0</v>
      </c>
      <c r="BS1211">
        <v>1</v>
      </c>
      <c r="BT1211">
        <v>0</v>
      </c>
      <c r="BU1211" s="18">
        <v>0</v>
      </c>
      <c r="BV1211" t="s">
        <v>397</v>
      </c>
      <c r="BW1211" t="s">
        <v>397</v>
      </c>
      <c r="CB1211" s="18"/>
      <c r="CD1211" s="18"/>
      <c r="CE1211" s="18"/>
      <c r="CH1211" s="18"/>
      <c r="CJ1211" s="18"/>
      <c r="CU1211" s="18"/>
      <c r="CV1211" t="s">
        <v>397</v>
      </c>
      <c r="CW1211" t="s">
        <v>397</v>
      </c>
      <c r="CX1211" t="s">
        <v>397</v>
      </c>
      <c r="CY1211" s="25" t="s">
        <v>397</v>
      </c>
    </row>
    <row r="1212" spans="1:103" x14ac:dyDescent="0.25">
      <c r="A1212">
        <v>1214</v>
      </c>
      <c r="B1212">
        <v>138</v>
      </c>
      <c r="C1212" s="25" t="s">
        <v>61</v>
      </c>
      <c r="D1212" s="12">
        <v>31.6</v>
      </c>
      <c r="E1212" s="14"/>
      <c r="F1212" s="7" t="str">
        <f t="shared" si="189"/>
        <v>X</v>
      </c>
      <c r="G1212" s="7">
        <f t="shared" si="190"/>
        <v>31.6</v>
      </c>
      <c r="H1212" s="16">
        <f t="shared" si="191"/>
        <v>31.6</v>
      </c>
      <c r="I1212" s="11" t="str">
        <f t="shared" si="192"/>
        <v>X</v>
      </c>
      <c r="J1212" s="39" t="str">
        <f t="shared" si="193"/>
        <v>X</v>
      </c>
      <c r="K1212" s="39" t="str">
        <f t="shared" si="196"/>
        <v>X</v>
      </c>
      <c r="L1212" s="39" t="str">
        <f t="shared" si="197"/>
        <v>X</v>
      </c>
      <c r="M1212" s="39" t="str">
        <f t="shared" si="194"/>
        <v>X</v>
      </c>
      <c r="N1212" s="42">
        <v>0</v>
      </c>
      <c r="O1212" s="8">
        <v>1</v>
      </c>
      <c r="P1212" s="9">
        <v>0</v>
      </c>
      <c r="Q1212" s="9">
        <v>0</v>
      </c>
      <c r="R1212" s="8">
        <v>0</v>
      </c>
      <c r="S1212" s="9">
        <v>0</v>
      </c>
      <c r="T1212" s="9">
        <v>0</v>
      </c>
      <c r="U1212" s="8">
        <v>0</v>
      </c>
      <c r="V1212" s="9">
        <v>0</v>
      </c>
      <c r="W1212" s="9">
        <v>0</v>
      </c>
      <c r="X1212" s="9">
        <v>0</v>
      </c>
      <c r="Y1212" s="8">
        <v>0</v>
      </c>
      <c r="Z1212" s="9">
        <v>0</v>
      </c>
      <c r="AA1212" s="8"/>
      <c r="AC1212" s="8"/>
      <c r="AJ1212" s="9">
        <f t="shared" si="195"/>
        <v>-1</v>
      </c>
      <c r="AK1212" s="7">
        <v>5.9</v>
      </c>
      <c r="AO1212" s="8"/>
      <c r="AQ1212" s="31"/>
      <c r="AT1212" s="31"/>
      <c r="AU1212" s="21">
        <v>1968</v>
      </c>
      <c r="AV1212" s="23">
        <f t="shared" si="198"/>
        <v>3.2940250940953226</v>
      </c>
      <c r="BB1212" s="18"/>
      <c r="BD1212" s="54"/>
      <c r="BF1212" s="18"/>
      <c r="BH1212" s="18"/>
      <c r="BJ1212" s="18"/>
      <c r="BK1212" s="18" t="s">
        <v>60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 s="18">
        <v>0</v>
      </c>
      <c r="BS1212">
        <v>1</v>
      </c>
      <c r="BT1212">
        <v>0</v>
      </c>
      <c r="BU1212" s="18">
        <v>0</v>
      </c>
      <c r="BV1212" t="s">
        <v>397</v>
      </c>
      <c r="BW1212" t="s">
        <v>397</v>
      </c>
      <c r="CB1212" s="18"/>
      <c r="CD1212" s="18"/>
      <c r="CE1212" s="18"/>
      <c r="CH1212" s="18"/>
      <c r="CJ1212" s="18"/>
      <c r="CU1212" s="18"/>
      <c r="CV1212" t="s">
        <v>397</v>
      </c>
      <c r="CW1212" t="s">
        <v>397</v>
      </c>
      <c r="CX1212" t="s">
        <v>397</v>
      </c>
      <c r="CY1212" s="25" t="s">
        <v>397</v>
      </c>
    </row>
    <row r="1213" spans="1:103" x14ac:dyDescent="0.25">
      <c r="A1213">
        <v>1215</v>
      </c>
      <c r="B1213">
        <v>138</v>
      </c>
      <c r="C1213" s="25" t="s">
        <v>61</v>
      </c>
      <c r="D1213" s="12">
        <v>27.7</v>
      </c>
      <c r="E1213" s="14"/>
      <c r="F1213" s="7" t="str">
        <f t="shared" si="189"/>
        <v>X</v>
      </c>
      <c r="G1213" s="7">
        <f t="shared" si="190"/>
        <v>27.7</v>
      </c>
      <c r="H1213" s="16">
        <f t="shared" si="191"/>
        <v>27.7</v>
      </c>
      <c r="I1213" s="11" t="str">
        <f t="shared" si="192"/>
        <v>X</v>
      </c>
      <c r="J1213" s="39" t="str">
        <f t="shared" si="193"/>
        <v>X</v>
      </c>
      <c r="K1213" s="39" t="str">
        <f t="shared" si="196"/>
        <v>X</v>
      </c>
      <c r="L1213" s="39" t="str">
        <f t="shared" si="197"/>
        <v>X</v>
      </c>
      <c r="M1213" s="39" t="str">
        <f t="shared" si="194"/>
        <v>X</v>
      </c>
      <c r="N1213" s="42">
        <v>0</v>
      </c>
      <c r="O1213" s="8">
        <v>1</v>
      </c>
      <c r="P1213" s="9">
        <v>0</v>
      </c>
      <c r="Q1213" s="9">
        <v>0</v>
      </c>
      <c r="R1213" s="8">
        <v>0</v>
      </c>
      <c r="S1213" s="9">
        <v>0</v>
      </c>
      <c r="T1213" s="9">
        <v>0</v>
      </c>
      <c r="U1213" s="8">
        <v>0</v>
      </c>
      <c r="V1213" s="9">
        <v>0</v>
      </c>
      <c r="W1213" s="9">
        <v>0</v>
      </c>
      <c r="X1213" s="9">
        <v>0</v>
      </c>
      <c r="Y1213" s="8">
        <v>0</v>
      </c>
      <c r="Z1213" s="9">
        <v>0</v>
      </c>
      <c r="AA1213" s="8"/>
      <c r="AC1213" s="8"/>
      <c r="AJ1213" s="9">
        <f t="shared" si="195"/>
        <v>-1</v>
      </c>
      <c r="AK1213" s="7">
        <v>6.3</v>
      </c>
      <c r="AO1213" s="8"/>
      <c r="AQ1213" s="31"/>
      <c r="AT1213" s="31"/>
      <c r="AU1213" s="21">
        <v>1972</v>
      </c>
      <c r="AV1213" s="23">
        <f t="shared" si="198"/>
        <v>3.2949069106051923</v>
      </c>
      <c r="BB1213" s="18"/>
      <c r="BD1213" s="54"/>
      <c r="BF1213" s="18"/>
      <c r="BH1213" s="18"/>
      <c r="BJ1213" s="18"/>
      <c r="BK1213" s="18" t="s">
        <v>60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 s="18">
        <v>0</v>
      </c>
      <c r="BS1213">
        <v>1</v>
      </c>
      <c r="BT1213">
        <v>0</v>
      </c>
      <c r="BU1213" s="18">
        <v>0</v>
      </c>
      <c r="BV1213" t="s">
        <v>397</v>
      </c>
      <c r="BW1213" t="s">
        <v>397</v>
      </c>
      <c r="CB1213" s="18"/>
      <c r="CD1213" s="18"/>
      <c r="CE1213" s="18"/>
      <c r="CH1213" s="18"/>
      <c r="CJ1213" s="18"/>
      <c r="CU1213" s="18"/>
      <c r="CV1213" t="s">
        <v>397</v>
      </c>
      <c r="CW1213" t="s">
        <v>397</v>
      </c>
      <c r="CX1213" t="s">
        <v>397</v>
      </c>
      <c r="CY1213" s="25" t="s">
        <v>397</v>
      </c>
    </row>
    <row r="1214" spans="1:103" x14ac:dyDescent="0.25">
      <c r="A1214">
        <v>1216</v>
      </c>
      <c r="B1214">
        <v>138</v>
      </c>
      <c r="C1214" s="25" t="s">
        <v>61</v>
      </c>
      <c r="D1214" s="12">
        <v>27.9</v>
      </c>
      <c r="E1214" s="14"/>
      <c r="F1214" s="7" t="str">
        <f t="shared" si="189"/>
        <v>X</v>
      </c>
      <c r="G1214" s="7">
        <f t="shared" si="190"/>
        <v>27.9</v>
      </c>
      <c r="H1214" s="16">
        <f t="shared" si="191"/>
        <v>27.9</v>
      </c>
      <c r="I1214" s="11" t="str">
        <f t="shared" si="192"/>
        <v>X</v>
      </c>
      <c r="J1214" s="39" t="str">
        <f t="shared" si="193"/>
        <v>X</v>
      </c>
      <c r="K1214" s="39" t="str">
        <f t="shared" si="196"/>
        <v>X</v>
      </c>
      <c r="L1214" s="39" t="str">
        <f t="shared" si="197"/>
        <v>X</v>
      </c>
      <c r="M1214" s="39" t="str">
        <f t="shared" si="194"/>
        <v>X</v>
      </c>
      <c r="N1214" s="42">
        <v>0</v>
      </c>
      <c r="O1214" s="8">
        <v>1</v>
      </c>
      <c r="P1214" s="9">
        <v>0</v>
      </c>
      <c r="Q1214" s="9">
        <v>0</v>
      </c>
      <c r="R1214" s="8">
        <v>0</v>
      </c>
      <c r="S1214" s="9">
        <v>0</v>
      </c>
      <c r="T1214" s="9">
        <v>0</v>
      </c>
      <c r="U1214" s="8">
        <v>0</v>
      </c>
      <c r="V1214" s="9">
        <v>0</v>
      </c>
      <c r="W1214" s="9">
        <v>0</v>
      </c>
      <c r="X1214" s="9">
        <v>0</v>
      </c>
      <c r="Y1214" s="8">
        <v>0</v>
      </c>
      <c r="Z1214" s="9">
        <v>0</v>
      </c>
      <c r="AA1214" s="8"/>
      <c r="AC1214" s="8"/>
      <c r="AJ1214" s="9">
        <f t="shared" si="195"/>
        <v>-1</v>
      </c>
      <c r="AK1214" s="7">
        <v>6.7</v>
      </c>
      <c r="AO1214" s="8"/>
      <c r="AQ1214" s="31"/>
      <c r="AT1214" s="31"/>
      <c r="AU1214" s="21">
        <v>1976</v>
      </c>
      <c r="AV1214" s="23">
        <f t="shared" si="198"/>
        <v>3.2957869402516091</v>
      </c>
      <c r="BB1214" s="18"/>
      <c r="BD1214" s="54"/>
      <c r="BF1214" s="18"/>
      <c r="BH1214" s="18"/>
      <c r="BJ1214" s="18"/>
      <c r="BK1214" s="18" t="s">
        <v>60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 s="18">
        <v>0</v>
      </c>
      <c r="BS1214">
        <v>1</v>
      </c>
      <c r="BT1214">
        <v>0</v>
      </c>
      <c r="BU1214" s="18">
        <v>0</v>
      </c>
      <c r="BV1214" t="s">
        <v>397</v>
      </c>
      <c r="BW1214" t="s">
        <v>397</v>
      </c>
      <c r="CB1214" s="18"/>
      <c r="CD1214" s="18"/>
      <c r="CE1214" s="18"/>
      <c r="CH1214" s="18"/>
      <c r="CJ1214" s="18"/>
      <c r="CU1214" s="18"/>
      <c r="CV1214" t="s">
        <v>397</v>
      </c>
      <c r="CW1214" t="s">
        <v>397</v>
      </c>
      <c r="CX1214" t="s">
        <v>397</v>
      </c>
      <c r="CY1214" s="25" t="s">
        <v>397</v>
      </c>
    </row>
    <row r="1215" spans="1:103" x14ac:dyDescent="0.25">
      <c r="A1215">
        <v>1217</v>
      </c>
      <c r="B1215">
        <v>138</v>
      </c>
      <c r="C1215" s="25" t="s">
        <v>61</v>
      </c>
      <c r="D1215" s="12">
        <v>27.4</v>
      </c>
      <c r="E1215" s="14"/>
      <c r="F1215" s="7" t="str">
        <f t="shared" si="189"/>
        <v>X</v>
      </c>
      <c r="G1215" s="7">
        <f t="shared" si="190"/>
        <v>27.4</v>
      </c>
      <c r="H1215" s="16">
        <f t="shared" si="191"/>
        <v>27.4</v>
      </c>
      <c r="I1215" s="11" t="str">
        <f t="shared" si="192"/>
        <v>X</v>
      </c>
      <c r="J1215" s="39" t="str">
        <f t="shared" si="193"/>
        <v>X</v>
      </c>
      <c r="K1215" s="39" t="str">
        <f t="shared" si="196"/>
        <v>X</v>
      </c>
      <c r="L1215" s="39" t="str">
        <f t="shared" si="197"/>
        <v>X</v>
      </c>
      <c r="M1215" s="39" t="str">
        <f t="shared" si="194"/>
        <v>X</v>
      </c>
      <c r="N1215" s="42">
        <v>0</v>
      </c>
      <c r="O1215" s="8">
        <v>1</v>
      </c>
      <c r="P1215" s="9">
        <v>0</v>
      </c>
      <c r="Q1215" s="9">
        <v>0</v>
      </c>
      <c r="R1215" s="8">
        <v>0</v>
      </c>
      <c r="S1215" s="9">
        <v>0</v>
      </c>
      <c r="T1215" s="9">
        <v>0</v>
      </c>
      <c r="U1215" s="8">
        <v>0</v>
      </c>
      <c r="V1215" s="9">
        <v>0</v>
      </c>
      <c r="W1215" s="9">
        <v>0</v>
      </c>
      <c r="X1215" s="9">
        <v>0</v>
      </c>
      <c r="Y1215" s="8">
        <v>0</v>
      </c>
      <c r="Z1215" s="9">
        <v>0</v>
      </c>
      <c r="AA1215" s="8"/>
      <c r="AC1215" s="8"/>
      <c r="AJ1215" s="9">
        <f t="shared" si="195"/>
        <v>-1</v>
      </c>
      <c r="AK1215" s="7">
        <v>6.8</v>
      </c>
      <c r="AO1215" s="8"/>
      <c r="AQ1215" s="31"/>
      <c r="AT1215" s="31"/>
      <c r="AU1215" s="21">
        <v>1978</v>
      </c>
      <c r="AV1215" s="23">
        <f t="shared" si="198"/>
        <v>3.2962262872611605</v>
      </c>
      <c r="BB1215" s="18"/>
      <c r="BD1215" s="54"/>
      <c r="BF1215" s="18"/>
      <c r="BH1215" s="18"/>
      <c r="BJ1215" s="18"/>
      <c r="BK1215" s="18" t="s">
        <v>60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 s="18">
        <v>0</v>
      </c>
      <c r="BS1215">
        <v>1</v>
      </c>
      <c r="BT1215">
        <v>0</v>
      </c>
      <c r="BU1215" s="18">
        <v>0</v>
      </c>
      <c r="BV1215" t="s">
        <v>397</v>
      </c>
      <c r="BW1215" t="s">
        <v>397</v>
      </c>
      <c r="CB1215" s="18"/>
      <c r="CD1215" s="18"/>
      <c r="CE1215" s="18"/>
      <c r="CH1215" s="18"/>
      <c r="CJ1215" s="18"/>
      <c r="CU1215" s="18"/>
      <c r="CV1215" t="s">
        <v>397</v>
      </c>
      <c r="CW1215" t="s">
        <v>397</v>
      </c>
      <c r="CX1215" t="s">
        <v>397</v>
      </c>
      <c r="CY1215" s="25" t="s">
        <v>397</v>
      </c>
    </row>
    <row r="1216" spans="1:103" x14ac:dyDescent="0.25">
      <c r="A1216">
        <v>1218</v>
      </c>
      <c r="B1216">
        <v>138</v>
      </c>
      <c r="C1216" s="25" t="s">
        <v>61</v>
      </c>
      <c r="D1216" s="12">
        <v>27.8</v>
      </c>
      <c r="E1216" s="14"/>
      <c r="F1216" s="7" t="str">
        <f t="shared" si="189"/>
        <v>X</v>
      </c>
      <c r="G1216" s="7">
        <f t="shared" si="190"/>
        <v>27.8</v>
      </c>
      <c r="H1216" s="16">
        <f t="shared" si="191"/>
        <v>27.8</v>
      </c>
      <c r="I1216" s="11" t="str">
        <f t="shared" si="192"/>
        <v>X</v>
      </c>
      <c r="J1216" s="39" t="str">
        <f t="shared" si="193"/>
        <v>X</v>
      </c>
      <c r="K1216" s="39" t="str">
        <f t="shared" si="196"/>
        <v>X</v>
      </c>
      <c r="L1216" s="39" t="str">
        <f t="shared" si="197"/>
        <v>X</v>
      </c>
      <c r="M1216" s="39" t="str">
        <f t="shared" si="194"/>
        <v>X</v>
      </c>
      <c r="N1216" s="42">
        <v>0</v>
      </c>
      <c r="O1216" s="8">
        <v>1</v>
      </c>
      <c r="P1216" s="9">
        <v>0</v>
      </c>
      <c r="Q1216" s="9">
        <v>0</v>
      </c>
      <c r="R1216" s="8">
        <v>0</v>
      </c>
      <c r="S1216" s="9">
        <v>0</v>
      </c>
      <c r="T1216" s="9">
        <v>0</v>
      </c>
      <c r="U1216" s="8">
        <v>0</v>
      </c>
      <c r="V1216" s="9">
        <v>0</v>
      </c>
      <c r="W1216" s="9">
        <v>0</v>
      </c>
      <c r="X1216" s="9">
        <v>0</v>
      </c>
      <c r="Y1216" s="8">
        <v>0</v>
      </c>
      <c r="Z1216" s="9">
        <v>0</v>
      </c>
      <c r="AA1216" s="8"/>
      <c r="AC1216" s="8"/>
      <c r="AJ1216" s="9">
        <f t="shared" si="195"/>
        <v>-1</v>
      </c>
      <c r="AK1216" s="7">
        <v>7.4</v>
      </c>
      <c r="AO1216" s="8"/>
      <c r="AQ1216" s="31"/>
      <c r="AT1216" s="31"/>
      <c r="AU1216" s="21">
        <v>1982</v>
      </c>
      <c r="AV1216" s="23">
        <f t="shared" si="198"/>
        <v>3.2971036501492565</v>
      </c>
      <c r="BB1216" s="18"/>
      <c r="BD1216" s="54"/>
      <c r="BF1216" s="18"/>
      <c r="BH1216" s="18"/>
      <c r="BJ1216" s="18"/>
      <c r="BK1216" s="18" t="s">
        <v>60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 s="18">
        <v>0</v>
      </c>
      <c r="BS1216">
        <v>1</v>
      </c>
      <c r="BT1216">
        <v>0</v>
      </c>
      <c r="BU1216" s="18">
        <v>0</v>
      </c>
      <c r="BV1216" t="s">
        <v>397</v>
      </c>
      <c r="BW1216" t="s">
        <v>397</v>
      </c>
      <c r="CB1216" s="18"/>
      <c r="CD1216" s="18"/>
      <c r="CE1216" s="18"/>
      <c r="CH1216" s="18"/>
      <c r="CJ1216" s="18"/>
      <c r="CU1216" s="18"/>
      <c r="CV1216" t="s">
        <v>397</v>
      </c>
      <c r="CW1216" t="s">
        <v>397</v>
      </c>
      <c r="CX1216" t="s">
        <v>397</v>
      </c>
      <c r="CY1216" s="25" t="s">
        <v>397</v>
      </c>
    </row>
    <row r="1217" spans="1:103" x14ac:dyDescent="0.25">
      <c r="A1217">
        <v>1219</v>
      </c>
      <c r="B1217">
        <v>138</v>
      </c>
      <c r="C1217" s="25" t="s">
        <v>61</v>
      </c>
      <c r="D1217" s="12">
        <v>10.6</v>
      </c>
      <c r="E1217" s="14"/>
      <c r="F1217" s="7" t="str">
        <f t="shared" si="189"/>
        <v>X</v>
      </c>
      <c r="G1217" s="7">
        <f t="shared" si="190"/>
        <v>10.6</v>
      </c>
      <c r="H1217" s="16">
        <f t="shared" si="191"/>
        <v>10.6</v>
      </c>
      <c r="I1217" s="11" t="str">
        <f t="shared" si="192"/>
        <v>X</v>
      </c>
      <c r="J1217" s="39" t="str">
        <f t="shared" si="193"/>
        <v>X</v>
      </c>
      <c r="K1217" s="39" t="str">
        <f t="shared" si="196"/>
        <v>X</v>
      </c>
      <c r="L1217" s="39" t="str">
        <f t="shared" si="197"/>
        <v>X</v>
      </c>
      <c r="M1217" s="39" t="str">
        <f t="shared" si="194"/>
        <v>X</v>
      </c>
      <c r="N1217" s="42">
        <v>0</v>
      </c>
      <c r="O1217" s="8">
        <v>0</v>
      </c>
      <c r="P1217" s="9">
        <v>1</v>
      </c>
      <c r="Q1217" s="9">
        <v>0</v>
      </c>
      <c r="R1217" s="8">
        <v>0</v>
      </c>
      <c r="S1217" s="9">
        <v>0</v>
      </c>
      <c r="T1217" s="9">
        <v>0</v>
      </c>
      <c r="U1217" s="8">
        <v>0</v>
      </c>
      <c r="V1217" s="9">
        <v>0</v>
      </c>
      <c r="W1217" s="9">
        <v>0</v>
      </c>
      <c r="X1217" s="9">
        <v>0</v>
      </c>
      <c r="Y1217" s="8">
        <v>0</v>
      </c>
      <c r="Z1217" s="9">
        <v>0</v>
      </c>
      <c r="AA1217" s="8"/>
      <c r="AC1217" s="8"/>
      <c r="AJ1217" s="9">
        <f t="shared" si="195"/>
        <v>-1</v>
      </c>
      <c r="AK1217" s="7">
        <v>5.7</v>
      </c>
      <c r="AO1217" s="8"/>
      <c r="AQ1217" s="31"/>
      <c r="AT1217" s="31"/>
      <c r="AU1217" s="21">
        <v>1965</v>
      </c>
      <c r="AV1217" s="23">
        <f t="shared" si="198"/>
        <v>3.2933625547114453</v>
      </c>
      <c r="BB1217" s="18"/>
      <c r="BD1217" s="54"/>
      <c r="BF1217" s="18"/>
      <c r="BH1217" s="18"/>
      <c r="BJ1217" s="18"/>
      <c r="BK1217" s="18" t="s">
        <v>60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 s="18">
        <v>0</v>
      </c>
      <c r="BS1217">
        <v>1</v>
      </c>
      <c r="BT1217">
        <v>0</v>
      </c>
      <c r="BU1217" s="18">
        <v>0</v>
      </c>
      <c r="BV1217" t="s">
        <v>397</v>
      </c>
      <c r="BW1217" t="s">
        <v>397</v>
      </c>
      <c r="CB1217" s="18"/>
      <c r="CD1217" s="18"/>
      <c r="CE1217" s="18"/>
      <c r="CH1217" s="18"/>
      <c r="CJ1217" s="18"/>
      <c r="CU1217" s="18"/>
      <c r="CV1217" t="s">
        <v>397</v>
      </c>
      <c r="CW1217" t="s">
        <v>397</v>
      </c>
      <c r="CX1217" t="s">
        <v>397</v>
      </c>
      <c r="CY1217" s="25" t="s">
        <v>397</v>
      </c>
    </row>
    <row r="1218" spans="1:103" x14ac:dyDescent="0.25">
      <c r="A1218">
        <v>1220</v>
      </c>
      <c r="B1218">
        <v>138</v>
      </c>
      <c r="C1218" s="25" t="s">
        <v>61</v>
      </c>
      <c r="D1218" s="12">
        <v>12.3</v>
      </c>
      <c r="E1218" s="14"/>
      <c r="F1218" s="7" t="str">
        <f t="shared" si="189"/>
        <v>X</v>
      </c>
      <c r="G1218" s="7">
        <f t="shared" si="190"/>
        <v>12.3</v>
      </c>
      <c r="H1218" s="16">
        <f t="shared" si="191"/>
        <v>12.3</v>
      </c>
      <c r="I1218" s="11" t="str">
        <f t="shared" si="192"/>
        <v>X</v>
      </c>
      <c r="J1218" s="39" t="str">
        <f t="shared" si="193"/>
        <v>X</v>
      </c>
      <c r="K1218" s="39" t="str">
        <f t="shared" si="196"/>
        <v>X</v>
      </c>
      <c r="L1218" s="39" t="str">
        <f t="shared" si="197"/>
        <v>X</v>
      </c>
      <c r="M1218" s="39" t="str">
        <f t="shared" si="194"/>
        <v>X</v>
      </c>
      <c r="N1218" s="42">
        <v>0</v>
      </c>
      <c r="O1218" s="8">
        <v>0</v>
      </c>
      <c r="P1218" s="9">
        <v>1</v>
      </c>
      <c r="Q1218" s="9">
        <v>0</v>
      </c>
      <c r="R1218" s="8">
        <v>0</v>
      </c>
      <c r="S1218" s="9">
        <v>0</v>
      </c>
      <c r="T1218" s="9">
        <v>0</v>
      </c>
      <c r="U1218" s="8">
        <v>0</v>
      </c>
      <c r="V1218" s="9">
        <v>0</v>
      </c>
      <c r="W1218" s="9">
        <v>0</v>
      </c>
      <c r="X1218" s="9">
        <v>0</v>
      </c>
      <c r="Y1218" s="8">
        <v>0</v>
      </c>
      <c r="Z1218" s="9">
        <v>0</v>
      </c>
      <c r="AA1218" s="8"/>
      <c r="AC1218" s="8"/>
      <c r="AJ1218" s="9">
        <f t="shared" si="195"/>
        <v>-1</v>
      </c>
      <c r="AK1218" s="7">
        <v>5.9</v>
      </c>
      <c r="AO1218" s="8"/>
      <c r="AQ1218" s="31"/>
      <c r="AT1218" s="31"/>
      <c r="AU1218" s="21">
        <v>1968</v>
      </c>
      <c r="AV1218" s="23">
        <f t="shared" si="198"/>
        <v>3.2940250940953226</v>
      </c>
      <c r="BB1218" s="18"/>
      <c r="BD1218" s="54"/>
      <c r="BF1218" s="18"/>
      <c r="BH1218" s="18"/>
      <c r="BJ1218" s="18"/>
      <c r="BK1218" s="18" t="s">
        <v>60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 s="18">
        <v>0</v>
      </c>
      <c r="BS1218">
        <v>1</v>
      </c>
      <c r="BT1218">
        <v>0</v>
      </c>
      <c r="BU1218" s="18">
        <v>0</v>
      </c>
      <c r="BV1218" t="s">
        <v>397</v>
      </c>
      <c r="BW1218" t="s">
        <v>397</v>
      </c>
      <c r="CB1218" s="18"/>
      <c r="CD1218" s="18"/>
      <c r="CE1218" s="18"/>
      <c r="CH1218" s="18"/>
      <c r="CJ1218" s="18"/>
      <c r="CU1218" s="18"/>
      <c r="CV1218" t="s">
        <v>397</v>
      </c>
      <c r="CW1218" t="s">
        <v>397</v>
      </c>
      <c r="CX1218" t="s">
        <v>397</v>
      </c>
      <c r="CY1218" s="25" t="s">
        <v>397</v>
      </c>
    </row>
    <row r="1219" spans="1:103" x14ac:dyDescent="0.25">
      <c r="A1219">
        <v>1221</v>
      </c>
      <c r="B1219">
        <v>138</v>
      </c>
      <c r="C1219" s="25" t="s">
        <v>61</v>
      </c>
      <c r="D1219" s="12">
        <v>10.1</v>
      </c>
      <c r="E1219" s="14"/>
      <c r="F1219" s="7" t="str">
        <f t="shared" si="189"/>
        <v>X</v>
      </c>
      <c r="G1219" s="7">
        <f t="shared" si="190"/>
        <v>10.1</v>
      </c>
      <c r="H1219" s="16">
        <f t="shared" si="191"/>
        <v>10.1</v>
      </c>
      <c r="I1219" s="11" t="str">
        <f t="shared" si="192"/>
        <v>X</v>
      </c>
      <c r="J1219" s="39" t="str">
        <f t="shared" si="193"/>
        <v>X</v>
      </c>
      <c r="K1219" s="39" t="str">
        <f t="shared" si="196"/>
        <v>X</v>
      </c>
      <c r="L1219" s="39" t="str">
        <f t="shared" si="197"/>
        <v>X</v>
      </c>
      <c r="M1219" s="39" t="str">
        <f t="shared" si="194"/>
        <v>X</v>
      </c>
      <c r="N1219" s="42">
        <v>0</v>
      </c>
      <c r="O1219" s="8">
        <v>0</v>
      </c>
      <c r="P1219" s="9">
        <v>1</v>
      </c>
      <c r="Q1219" s="9">
        <v>0</v>
      </c>
      <c r="R1219" s="8">
        <v>0</v>
      </c>
      <c r="S1219" s="9">
        <v>0</v>
      </c>
      <c r="T1219" s="9">
        <v>0</v>
      </c>
      <c r="U1219" s="8">
        <v>0</v>
      </c>
      <c r="V1219" s="9">
        <v>0</v>
      </c>
      <c r="W1219" s="9">
        <v>0</v>
      </c>
      <c r="X1219" s="9">
        <v>0</v>
      </c>
      <c r="Y1219" s="8">
        <v>0</v>
      </c>
      <c r="Z1219" s="9">
        <v>0</v>
      </c>
      <c r="AA1219" s="8"/>
      <c r="AC1219" s="8"/>
      <c r="AJ1219" s="9">
        <f t="shared" si="195"/>
        <v>-1</v>
      </c>
      <c r="AK1219" s="7">
        <v>6.3</v>
      </c>
      <c r="AO1219" s="8"/>
      <c r="AQ1219" s="31"/>
      <c r="AT1219" s="31"/>
      <c r="AU1219" s="21">
        <v>1972</v>
      </c>
      <c r="AV1219" s="23">
        <f t="shared" si="198"/>
        <v>3.2949069106051923</v>
      </c>
      <c r="BB1219" s="18"/>
      <c r="BD1219" s="54"/>
      <c r="BF1219" s="18"/>
      <c r="BH1219" s="18"/>
      <c r="BJ1219" s="18"/>
      <c r="BK1219" s="18" t="s">
        <v>60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 s="18">
        <v>0</v>
      </c>
      <c r="BS1219">
        <v>1</v>
      </c>
      <c r="BT1219">
        <v>0</v>
      </c>
      <c r="BU1219" s="18">
        <v>0</v>
      </c>
      <c r="BV1219" t="s">
        <v>397</v>
      </c>
      <c r="BW1219" t="s">
        <v>397</v>
      </c>
      <c r="CB1219" s="18"/>
      <c r="CD1219" s="18"/>
      <c r="CE1219" s="18"/>
      <c r="CH1219" s="18"/>
      <c r="CJ1219" s="18"/>
      <c r="CU1219" s="18"/>
      <c r="CV1219" t="s">
        <v>397</v>
      </c>
      <c r="CW1219" t="s">
        <v>397</v>
      </c>
      <c r="CX1219" t="s">
        <v>397</v>
      </c>
      <c r="CY1219" s="25" t="s">
        <v>397</v>
      </c>
    </row>
    <row r="1220" spans="1:103" x14ac:dyDescent="0.25">
      <c r="A1220">
        <v>1222</v>
      </c>
      <c r="B1220">
        <v>138</v>
      </c>
      <c r="C1220" s="25" t="s">
        <v>61</v>
      </c>
      <c r="D1220" s="12">
        <v>12.2</v>
      </c>
      <c r="E1220" s="14"/>
      <c r="F1220" s="7" t="str">
        <f t="shared" si="189"/>
        <v>X</v>
      </c>
      <c r="G1220" s="7">
        <f t="shared" si="190"/>
        <v>12.2</v>
      </c>
      <c r="H1220" s="16">
        <f t="shared" si="191"/>
        <v>12.2</v>
      </c>
      <c r="I1220" s="11" t="str">
        <f t="shared" si="192"/>
        <v>X</v>
      </c>
      <c r="J1220" s="39" t="str">
        <f t="shared" si="193"/>
        <v>X</v>
      </c>
      <c r="K1220" s="39" t="str">
        <f t="shared" si="196"/>
        <v>X</v>
      </c>
      <c r="L1220" s="39" t="str">
        <f t="shared" si="197"/>
        <v>X</v>
      </c>
      <c r="M1220" s="39" t="str">
        <f t="shared" si="194"/>
        <v>X</v>
      </c>
      <c r="N1220" s="42">
        <v>0</v>
      </c>
      <c r="O1220" s="8">
        <v>0</v>
      </c>
      <c r="P1220" s="9">
        <v>1</v>
      </c>
      <c r="Q1220" s="9">
        <v>0</v>
      </c>
      <c r="R1220" s="8">
        <v>0</v>
      </c>
      <c r="S1220" s="9">
        <v>0</v>
      </c>
      <c r="T1220" s="9">
        <v>0</v>
      </c>
      <c r="U1220" s="8">
        <v>0</v>
      </c>
      <c r="V1220" s="9">
        <v>0</v>
      </c>
      <c r="W1220" s="9">
        <v>0</v>
      </c>
      <c r="X1220" s="9">
        <v>0</v>
      </c>
      <c r="Y1220" s="8">
        <v>0</v>
      </c>
      <c r="Z1220" s="9">
        <v>0</v>
      </c>
      <c r="AA1220" s="8"/>
      <c r="AC1220" s="8"/>
      <c r="AJ1220" s="9">
        <f t="shared" si="195"/>
        <v>-1</v>
      </c>
      <c r="AK1220" s="7">
        <v>6.7</v>
      </c>
      <c r="AO1220" s="8"/>
      <c r="AQ1220" s="31"/>
      <c r="AT1220" s="31"/>
      <c r="AU1220" s="21">
        <v>1976</v>
      </c>
      <c r="AV1220" s="23">
        <f t="shared" si="198"/>
        <v>3.2957869402516091</v>
      </c>
      <c r="BB1220" s="18"/>
      <c r="BD1220" s="54"/>
      <c r="BF1220" s="18"/>
      <c r="BH1220" s="18"/>
      <c r="BJ1220" s="18"/>
      <c r="BK1220" s="18" t="s">
        <v>60</v>
      </c>
      <c r="BL1220">
        <v>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 s="18">
        <v>0</v>
      </c>
      <c r="BS1220">
        <v>1</v>
      </c>
      <c r="BT1220">
        <v>0</v>
      </c>
      <c r="BU1220" s="18">
        <v>0</v>
      </c>
      <c r="BV1220" t="s">
        <v>397</v>
      </c>
      <c r="BW1220" t="s">
        <v>397</v>
      </c>
      <c r="CB1220" s="18"/>
      <c r="CD1220" s="18"/>
      <c r="CE1220" s="18"/>
      <c r="CH1220" s="18"/>
      <c r="CJ1220" s="18"/>
      <c r="CU1220" s="18"/>
      <c r="CV1220" t="s">
        <v>397</v>
      </c>
      <c r="CW1220" t="s">
        <v>397</v>
      </c>
      <c r="CX1220" t="s">
        <v>397</v>
      </c>
      <c r="CY1220" s="25" t="s">
        <v>397</v>
      </c>
    </row>
    <row r="1221" spans="1:103" x14ac:dyDescent="0.25">
      <c r="A1221">
        <v>1223</v>
      </c>
      <c r="B1221">
        <v>138</v>
      </c>
      <c r="C1221" s="25" t="s">
        <v>61</v>
      </c>
      <c r="D1221" s="12">
        <v>11.1</v>
      </c>
      <c r="E1221" s="14"/>
      <c r="F1221" s="7" t="str">
        <f t="shared" si="189"/>
        <v>X</v>
      </c>
      <c r="G1221" s="7">
        <f t="shared" si="190"/>
        <v>11.1</v>
      </c>
      <c r="H1221" s="16">
        <f t="shared" si="191"/>
        <v>11.1</v>
      </c>
      <c r="I1221" s="11" t="str">
        <f t="shared" si="192"/>
        <v>X</v>
      </c>
      <c r="J1221" s="39" t="str">
        <f t="shared" si="193"/>
        <v>X</v>
      </c>
      <c r="K1221" s="39" t="str">
        <f t="shared" si="196"/>
        <v>X</v>
      </c>
      <c r="L1221" s="39" t="str">
        <f t="shared" si="197"/>
        <v>X</v>
      </c>
      <c r="M1221" s="39" t="str">
        <f t="shared" si="194"/>
        <v>X</v>
      </c>
      <c r="N1221" s="42">
        <v>0</v>
      </c>
      <c r="O1221" s="8">
        <v>0</v>
      </c>
      <c r="P1221" s="9">
        <v>1</v>
      </c>
      <c r="Q1221" s="9">
        <v>0</v>
      </c>
      <c r="R1221" s="8">
        <v>0</v>
      </c>
      <c r="S1221" s="9">
        <v>0</v>
      </c>
      <c r="T1221" s="9">
        <v>0</v>
      </c>
      <c r="U1221" s="8">
        <v>0</v>
      </c>
      <c r="V1221" s="9">
        <v>0</v>
      </c>
      <c r="W1221" s="9">
        <v>0</v>
      </c>
      <c r="X1221" s="9">
        <v>0</v>
      </c>
      <c r="Y1221" s="8">
        <v>0</v>
      </c>
      <c r="Z1221" s="9">
        <v>0</v>
      </c>
      <c r="AA1221" s="8"/>
      <c r="AC1221" s="8"/>
      <c r="AJ1221" s="9">
        <f t="shared" si="195"/>
        <v>-1</v>
      </c>
      <c r="AK1221" s="7">
        <v>6.8</v>
      </c>
      <c r="AO1221" s="8"/>
      <c r="AQ1221" s="31"/>
      <c r="AT1221" s="31"/>
      <c r="AU1221" s="21">
        <v>1978</v>
      </c>
      <c r="AV1221" s="23">
        <f t="shared" si="198"/>
        <v>3.2962262872611605</v>
      </c>
      <c r="BB1221" s="18"/>
      <c r="BD1221" s="54"/>
      <c r="BF1221" s="18"/>
      <c r="BH1221" s="18"/>
      <c r="BJ1221" s="18"/>
      <c r="BK1221" s="18" t="s">
        <v>60</v>
      </c>
      <c r="BL1221">
        <v>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 s="18">
        <v>0</v>
      </c>
      <c r="BS1221">
        <v>1</v>
      </c>
      <c r="BT1221">
        <v>0</v>
      </c>
      <c r="BU1221" s="18">
        <v>0</v>
      </c>
      <c r="BV1221" t="s">
        <v>397</v>
      </c>
      <c r="BW1221" t="s">
        <v>397</v>
      </c>
      <c r="CB1221" s="18"/>
      <c r="CD1221" s="18"/>
      <c r="CE1221" s="18"/>
      <c r="CH1221" s="18"/>
      <c r="CJ1221" s="18"/>
      <c r="CU1221" s="18"/>
      <c r="CV1221" t="s">
        <v>397</v>
      </c>
      <c r="CW1221" t="s">
        <v>397</v>
      </c>
      <c r="CX1221" t="s">
        <v>397</v>
      </c>
      <c r="CY1221" s="25" t="s">
        <v>397</v>
      </c>
    </row>
    <row r="1222" spans="1:103" x14ac:dyDescent="0.25">
      <c r="A1222">
        <v>1224</v>
      </c>
      <c r="B1222">
        <v>138</v>
      </c>
      <c r="C1222" s="25" t="s">
        <v>61</v>
      </c>
      <c r="D1222" s="12">
        <v>11.2</v>
      </c>
      <c r="E1222" s="14"/>
      <c r="F1222" s="7" t="str">
        <f t="shared" si="189"/>
        <v>X</v>
      </c>
      <c r="G1222" s="7">
        <f t="shared" si="190"/>
        <v>11.2</v>
      </c>
      <c r="H1222" s="16">
        <f t="shared" si="191"/>
        <v>11.2</v>
      </c>
      <c r="I1222" s="11" t="str">
        <f t="shared" si="192"/>
        <v>X</v>
      </c>
      <c r="J1222" s="39" t="str">
        <f t="shared" si="193"/>
        <v>X</v>
      </c>
      <c r="K1222" s="39" t="str">
        <f t="shared" si="196"/>
        <v>X</v>
      </c>
      <c r="L1222" s="39" t="str">
        <f t="shared" si="197"/>
        <v>X</v>
      </c>
      <c r="M1222" s="39" t="str">
        <f t="shared" si="194"/>
        <v>X</v>
      </c>
      <c r="N1222" s="42">
        <v>0</v>
      </c>
      <c r="O1222" s="8">
        <v>0</v>
      </c>
      <c r="P1222" s="9">
        <v>1</v>
      </c>
      <c r="Q1222" s="9">
        <v>0</v>
      </c>
      <c r="R1222" s="8">
        <v>0</v>
      </c>
      <c r="S1222" s="9">
        <v>0</v>
      </c>
      <c r="T1222" s="9">
        <v>0</v>
      </c>
      <c r="U1222" s="8">
        <v>0</v>
      </c>
      <c r="V1222" s="9">
        <v>0</v>
      </c>
      <c r="W1222" s="9">
        <v>0</v>
      </c>
      <c r="X1222" s="9">
        <v>0</v>
      </c>
      <c r="Y1222" s="8">
        <v>0</v>
      </c>
      <c r="Z1222" s="9">
        <v>0</v>
      </c>
      <c r="AA1222" s="8"/>
      <c r="AC1222" s="8"/>
      <c r="AJ1222" s="9">
        <f t="shared" si="195"/>
        <v>-1</v>
      </c>
      <c r="AK1222" s="7">
        <v>7.4</v>
      </c>
      <c r="AO1222" s="8"/>
      <c r="AQ1222" s="31"/>
      <c r="AT1222" s="31"/>
      <c r="AU1222" s="21">
        <v>1982</v>
      </c>
      <c r="AV1222" s="23">
        <f t="shared" si="198"/>
        <v>3.2971036501492565</v>
      </c>
      <c r="BB1222" s="18"/>
      <c r="BD1222" s="54"/>
      <c r="BF1222" s="18"/>
      <c r="BH1222" s="18"/>
      <c r="BJ1222" s="18"/>
      <c r="BK1222" s="18" t="s">
        <v>60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 s="18">
        <v>0</v>
      </c>
      <c r="BS1222">
        <v>1</v>
      </c>
      <c r="BT1222">
        <v>0</v>
      </c>
      <c r="BU1222" s="18">
        <v>0</v>
      </c>
      <c r="BV1222" t="s">
        <v>397</v>
      </c>
      <c r="BW1222" t="s">
        <v>397</v>
      </c>
      <c r="CB1222" s="18"/>
      <c r="CD1222" s="18"/>
      <c r="CE1222" s="18"/>
      <c r="CH1222" s="18"/>
      <c r="CJ1222" s="18"/>
      <c r="CU1222" s="18"/>
      <c r="CV1222" t="s">
        <v>397</v>
      </c>
      <c r="CW1222" t="s">
        <v>397</v>
      </c>
      <c r="CX1222" t="s">
        <v>397</v>
      </c>
      <c r="CY1222" s="25" t="s">
        <v>397</v>
      </c>
    </row>
    <row r="1223" spans="1:103" x14ac:dyDescent="0.25">
      <c r="A1223">
        <v>1225</v>
      </c>
      <c r="B1223">
        <v>138</v>
      </c>
      <c r="C1223" s="25" t="s">
        <v>61</v>
      </c>
      <c r="D1223" s="12">
        <v>8.4</v>
      </c>
      <c r="E1223" s="14"/>
      <c r="F1223" s="7" t="str">
        <f t="shared" si="189"/>
        <v>X</v>
      </c>
      <c r="G1223" s="7">
        <f t="shared" si="190"/>
        <v>8.4</v>
      </c>
      <c r="H1223" s="16">
        <f t="shared" si="191"/>
        <v>8.4</v>
      </c>
      <c r="I1223" s="11" t="str">
        <f t="shared" si="192"/>
        <v>X</v>
      </c>
      <c r="J1223" s="39" t="str">
        <f t="shared" si="193"/>
        <v>X</v>
      </c>
      <c r="K1223" s="39" t="str">
        <f t="shared" si="196"/>
        <v>X</v>
      </c>
      <c r="L1223" s="39" t="str">
        <f t="shared" si="197"/>
        <v>X</v>
      </c>
      <c r="M1223" s="39" t="str">
        <f t="shared" si="194"/>
        <v>X</v>
      </c>
      <c r="N1223" s="42">
        <v>0</v>
      </c>
      <c r="O1223" s="8">
        <v>0</v>
      </c>
      <c r="P1223" s="9">
        <v>0</v>
      </c>
      <c r="Q1223" s="9">
        <v>1</v>
      </c>
      <c r="R1223" s="8">
        <v>0</v>
      </c>
      <c r="S1223" s="9">
        <v>0</v>
      </c>
      <c r="T1223" s="9">
        <v>0</v>
      </c>
      <c r="U1223" s="8">
        <v>0</v>
      </c>
      <c r="V1223" s="9">
        <v>0</v>
      </c>
      <c r="W1223" s="9">
        <v>0</v>
      </c>
      <c r="X1223" s="9">
        <v>0</v>
      </c>
      <c r="Y1223" s="8">
        <v>0</v>
      </c>
      <c r="Z1223" s="9">
        <v>0</v>
      </c>
      <c r="AA1223" s="8"/>
      <c r="AC1223" s="8"/>
      <c r="AJ1223" s="9">
        <f t="shared" si="195"/>
        <v>-1</v>
      </c>
      <c r="AK1223" s="7">
        <v>5.7</v>
      </c>
      <c r="AO1223" s="8"/>
      <c r="AQ1223" s="31"/>
      <c r="AT1223" s="31"/>
      <c r="AU1223" s="21">
        <v>1965</v>
      </c>
      <c r="AV1223" s="23">
        <f t="shared" si="198"/>
        <v>3.2933625547114453</v>
      </c>
      <c r="BB1223" s="18"/>
      <c r="BD1223" s="54"/>
      <c r="BF1223" s="18"/>
      <c r="BH1223" s="18"/>
      <c r="BJ1223" s="18"/>
      <c r="BK1223" s="18" t="s">
        <v>60</v>
      </c>
      <c r="BL1223">
        <v>1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 s="18">
        <v>0</v>
      </c>
      <c r="BS1223">
        <v>1</v>
      </c>
      <c r="BT1223">
        <v>0</v>
      </c>
      <c r="BU1223" s="18">
        <v>0</v>
      </c>
      <c r="BV1223" t="s">
        <v>397</v>
      </c>
      <c r="BW1223" t="s">
        <v>397</v>
      </c>
      <c r="CB1223" s="18"/>
      <c r="CD1223" s="18"/>
      <c r="CE1223" s="18"/>
      <c r="CH1223" s="18"/>
      <c r="CJ1223" s="18"/>
      <c r="CU1223" s="18"/>
      <c r="CV1223" t="s">
        <v>397</v>
      </c>
      <c r="CW1223" t="s">
        <v>397</v>
      </c>
      <c r="CX1223" t="s">
        <v>397</v>
      </c>
      <c r="CY1223" s="25" t="s">
        <v>397</v>
      </c>
    </row>
    <row r="1224" spans="1:103" x14ac:dyDescent="0.25">
      <c r="A1224">
        <v>1226</v>
      </c>
      <c r="B1224">
        <v>138</v>
      </c>
      <c r="C1224" s="25" t="s">
        <v>61</v>
      </c>
      <c r="D1224" s="12">
        <v>11.3</v>
      </c>
      <c r="E1224" s="14"/>
      <c r="F1224" s="7" t="str">
        <f t="shared" si="189"/>
        <v>X</v>
      </c>
      <c r="G1224" s="7">
        <f t="shared" si="190"/>
        <v>11.3</v>
      </c>
      <c r="H1224" s="16">
        <f t="shared" si="191"/>
        <v>11.3</v>
      </c>
      <c r="I1224" s="11" t="str">
        <f t="shared" si="192"/>
        <v>X</v>
      </c>
      <c r="J1224" s="39" t="str">
        <f t="shared" si="193"/>
        <v>X</v>
      </c>
      <c r="K1224" s="39" t="str">
        <f t="shared" si="196"/>
        <v>X</v>
      </c>
      <c r="L1224" s="39" t="str">
        <f t="shared" si="197"/>
        <v>X</v>
      </c>
      <c r="M1224" s="39" t="str">
        <f t="shared" si="194"/>
        <v>X</v>
      </c>
      <c r="N1224" s="42">
        <v>0</v>
      </c>
      <c r="O1224" s="8">
        <v>0</v>
      </c>
      <c r="P1224" s="9">
        <v>0</v>
      </c>
      <c r="Q1224" s="9">
        <v>1</v>
      </c>
      <c r="R1224" s="8">
        <v>0</v>
      </c>
      <c r="S1224" s="9">
        <v>0</v>
      </c>
      <c r="T1224" s="9">
        <v>0</v>
      </c>
      <c r="U1224" s="8">
        <v>0</v>
      </c>
      <c r="V1224" s="9">
        <v>0</v>
      </c>
      <c r="W1224" s="9">
        <v>0</v>
      </c>
      <c r="X1224" s="9">
        <v>0</v>
      </c>
      <c r="Y1224" s="8">
        <v>0</v>
      </c>
      <c r="Z1224" s="9">
        <v>0</v>
      </c>
      <c r="AA1224" s="8"/>
      <c r="AC1224" s="8"/>
      <c r="AJ1224" s="9">
        <f t="shared" si="195"/>
        <v>-1</v>
      </c>
      <c r="AK1224" s="7">
        <v>5.9</v>
      </c>
      <c r="AO1224" s="8"/>
      <c r="AQ1224" s="31"/>
      <c r="AT1224" s="31"/>
      <c r="AU1224" s="21">
        <v>1968</v>
      </c>
      <c r="AV1224" s="23">
        <f t="shared" si="198"/>
        <v>3.2940250940953226</v>
      </c>
      <c r="BB1224" s="18"/>
      <c r="BD1224" s="54"/>
      <c r="BF1224" s="18"/>
      <c r="BH1224" s="18"/>
      <c r="BJ1224" s="18"/>
      <c r="BK1224" s="18" t="s">
        <v>60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 s="18">
        <v>0</v>
      </c>
      <c r="BS1224">
        <v>1</v>
      </c>
      <c r="BT1224">
        <v>0</v>
      </c>
      <c r="BU1224" s="18">
        <v>0</v>
      </c>
      <c r="BV1224" t="s">
        <v>397</v>
      </c>
      <c r="BW1224" t="s">
        <v>397</v>
      </c>
      <c r="CB1224" s="18"/>
      <c r="CD1224" s="18"/>
      <c r="CE1224" s="18"/>
      <c r="CH1224" s="18"/>
      <c r="CJ1224" s="18"/>
      <c r="CU1224" s="18"/>
      <c r="CV1224" t="s">
        <v>397</v>
      </c>
      <c r="CW1224" t="s">
        <v>397</v>
      </c>
      <c r="CX1224" t="s">
        <v>397</v>
      </c>
      <c r="CY1224" s="25" t="s">
        <v>397</v>
      </c>
    </row>
    <row r="1225" spans="1:103" x14ac:dyDescent="0.25">
      <c r="A1225">
        <v>1227</v>
      </c>
      <c r="B1225">
        <v>138</v>
      </c>
      <c r="C1225" s="25" t="s">
        <v>61</v>
      </c>
      <c r="D1225" s="12">
        <v>8.9</v>
      </c>
      <c r="E1225" s="14"/>
      <c r="F1225" s="7" t="str">
        <f t="shared" si="189"/>
        <v>X</v>
      </c>
      <c r="G1225" s="7">
        <f t="shared" si="190"/>
        <v>8.9</v>
      </c>
      <c r="H1225" s="16">
        <f t="shared" si="191"/>
        <v>8.9</v>
      </c>
      <c r="I1225" s="11" t="str">
        <f t="shared" si="192"/>
        <v>X</v>
      </c>
      <c r="J1225" s="39" t="str">
        <f t="shared" si="193"/>
        <v>X</v>
      </c>
      <c r="K1225" s="39" t="str">
        <f t="shared" si="196"/>
        <v>X</v>
      </c>
      <c r="L1225" s="39" t="str">
        <f t="shared" si="197"/>
        <v>X</v>
      </c>
      <c r="M1225" s="39" t="str">
        <f t="shared" si="194"/>
        <v>X</v>
      </c>
      <c r="N1225" s="42">
        <v>0</v>
      </c>
      <c r="O1225" s="8">
        <v>0</v>
      </c>
      <c r="P1225" s="9">
        <v>0</v>
      </c>
      <c r="Q1225" s="9">
        <v>1</v>
      </c>
      <c r="R1225" s="8">
        <v>0</v>
      </c>
      <c r="S1225" s="9">
        <v>0</v>
      </c>
      <c r="T1225" s="9">
        <v>0</v>
      </c>
      <c r="U1225" s="8">
        <v>0</v>
      </c>
      <c r="V1225" s="9">
        <v>0</v>
      </c>
      <c r="W1225" s="9">
        <v>0</v>
      </c>
      <c r="X1225" s="9">
        <v>0</v>
      </c>
      <c r="Y1225" s="8">
        <v>0</v>
      </c>
      <c r="Z1225" s="9">
        <v>0</v>
      </c>
      <c r="AA1225" s="8"/>
      <c r="AC1225" s="8"/>
      <c r="AJ1225" s="9">
        <f t="shared" si="195"/>
        <v>-1</v>
      </c>
      <c r="AK1225" s="7">
        <v>6.3</v>
      </c>
      <c r="AO1225" s="8"/>
      <c r="AQ1225" s="31"/>
      <c r="AT1225" s="31"/>
      <c r="AU1225" s="21">
        <v>1972</v>
      </c>
      <c r="AV1225" s="23">
        <f t="shared" si="198"/>
        <v>3.2949069106051923</v>
      </c>
      <c r="BB1225" s="18"/>
      <c r="BD1225" s="54"/>
      <c r="BF1225" s="18"/>
      <c r="BH1225" s="18"/>
      <c r="BJ1225" s="18"/>
      <c r="BK1225" s="18" t="s">
        <v>60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 s="18">
        <v>0</v>
      </c>
      <c r="BS1225">
        <v>1</v>
      </c>
      <c r="BT1225">
        <v>0</v>
      </c>
      <c r="BU1225" s="18">
        <v>0</v>
      </c>
      <c r="BV1225" t="s">
        <v>397</v>
      </c>
      <c r="BW1225" t="s">
        <v>397</v>
      </c>
      <c r="CB1225" s="18"/>
      <c r="CD1225" s="18"/>
      <c r="CE1225" s="18"/>
      <c r="CH1225" s="18"/>
      <c r="CJ1225" s="18"/>
      <c r="CU1225" s="18"/>
      <c r="CV1225" t="s">
        <v>397</v>
      </c>
      <c r="CW1225" t="s">
        <v>397</v>
      </c>
      <c r="CX1225" t="s">
        <v>397</v>
      </c>
      <c r="CY1225" s="25" t="s">
        <v>397</v>
      </c>
    </row>
    <row r="1226" spans="1:103" x14ac:dyDescent="0.25">
      <c r="A1226">
        <v>1228</v>
      </c>
      <c r="B1226">
        <v>138</v>
      </c>
      <c r="C1226" s="25" t="s">
        <v>61</v>
      </c>
      <c r="D1226" s="12">
        <v>10.4</v>
      </c>
      <c r="E1226" s="14"/>
      <c r="F1226" s="7" t="str">
        <f t="shared" si="189"/>
        <v>X</v>
      </c>
      <c r="G1226" s="7">
        <f t="shared" si="190"/>
        <v>10.4</v>
      </c>
      <c r="H1226" s="16">
        <f t="shared" si="191"/>
        <v>10.4</v>
      </c>
      <c r="I1226" s="11" t="str">
        <f t="shared" si="192"/>
        <v>X</v>
      </c>
      <c r="J1226" s="39" t="str">
        <f t="shared" si="193"/>
        <v>X</v>
      </c>
      <c r="K1226" s="39" t="str">
        <f t="shared" si="196"/>
        <v>X</v>
      </c>
      <c r="L1226" s="39" t="str">
        <f t="shared" si="197"/>
        <v>X</v>
      </c>
      <c r="M1226" s="39" t="str">
        <f t="shared" si="194"/>
        <v>X</v>
      </c>
      <c r="N1226" s="42">
        <v>0</v>
      </c>
      <c r="O1226" s="8">
        <v>0</v>
      </c>
      <c r="P1226" s="9">
        <v>0</v>
      </c>
      <c r="Q1226" s="9">
        <v>1</v>
      </c>
      <c r="R1226" s="8">
        <v>0</v>
      </c>
      <c r="S1226" s="9">
        <v>0</v>
      </c>
      <c r="T1226" s="9">
        <v>0</v>
      </c>
      <c r="U1226" s="8">
        <v>0</v>
      </c>
      <c r="V1226" s="9">
        <v>0</v>
      </c>
      <c r="W1226" s="9">
        <v>0</v>
      </c>
      <c r="X1226" s="9">
        <v>0</v>
      </c>
      <c r="Y1226" s="8">
        <v>0</v>
      </c>
      <c r="Z1226" s="9">
        <v>0</v>
      </c>
      <c r="AA1226" s="8"/>
      <c r="AC1226" s="8"/>
      <c r="AJ1226" s="9">
        <f t="shared" si="195"/>
        <v>-1</v>
      </c>
      <c r="AK1226" s="7">
        <v>6.7</v>
      </c>
      <c r="AO1226" s="8"/>
      <c r="AQ1226" s="31"/>
      <c r="AT1226" s="31"/>
      <c r="AU1226" s="21">
        <v>1976</v>
      </c>
      <c r="AV1226" s="23">
        <f t="shared" si="198"/>
        <v>3.2957869402516091</v>
      </c>
      <c r="BB1226" s="18"/>
      <c r="BD1226" s="54"/>
      <c r="BF1226" s="18"/>
      <c r="BH1226" s="18"/>
      <c r="BJ1226" s="18"/>
      <c r="BK1226" s="18" t="s">
        <v>60</v>
      </c>
      <c r="BL1226">
        <v>1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 s="18">
        <v>0</v>
      </c>
      <c r="BS1226">
        <v>1</v>
      </c>
      <c r="BT1226">
        <v>0</v>
      </c>
      <c r="BU1226" s="18">
        <v>0</v>
      </c>
      <c r="BV1226" t="s">
        <v>397</v>
      </c>
      <c r="BW1226" t="s">
        <v>397</v>
      </c>
      <c r="CB1226" s="18"/>
      <c r="CD1226" s="18"/>
      <c r="CE1226" s="18"/>
      <c r="CH1226" s="18"/>
      <c r="CJ1226" s="18"/>
      <c r="CU1226" s="18"/>
      <c r="CV1226" t="s">
        <v>397</v>
      </c>
      <c r="CW1226" t="s">
        <v>397</v>
      </c>
      <c r="CX1226" t="s">
        <v>397</v>
      </c>
      <c r="CY1226" s="25" t="s">
        <v>397</v>
      </c>
    </row>
    <row r="1227" spans="1:103" x14ac:dyDescent="0.25">
      <c r="A1227">
        <v>1229</v>
      </c>
      <c r="B1227">
        <v>138</v>
      </c>
      <c r="C1227" s="25" t="s">
        <v>61</v>
      </c>
      <c r="D1227" s="12">
        <v>9.9</v>
      </c>
      <c r="E1227" s="14"/>
      <c r="F1227" s="7" t="str">
        <f t="shared" si="189"/>
        <v>X</v>
      </c>
      <c r="G1227" s="7">
        <f t="shared" si="190"/>
        <v>9.9</v>
      </c>
      <c r="H1227" s="16">
        <f t="shared" si="191"/>
        <v>9.9</v>
      </c>
      <c r="I1227" s="11" t="str">
        <f t="shared" si="192"/>
        <v>X</v>
      </c>
      <c r="J1227" s="39" t="str">
        <f t="shared" si="193"/>
        <v>X</v>
      </c>
      <c r="K1227" s="39" t="str">
        <f t="shared" si="196"/>
        <v>X</v>
      </c>
      <c r="L1227" s="39" t="str">
        <f t="shared" si="197"/>
        <v>X</v>
      </c>
      <c r="M1227" s="39" t="str">
        <f t="shared" si="194"/>
        <v>X</v>
      </c>
      <c r="N1227" s="42">
        <v>0</v>
      </c>
      <c r="O1227" s="8">
        <v>0</v>
      </c>
      <c r="P1227" s="9">
        <v>0</v>
      </c>
      <c r="Q1227" s="9">
        <v>1</v>
      </c>
      <c r="R1227" s="8">
        <v>0</v>
      </c>
      <c r="S1227" s="9">
        <v>0</v>
      </c>
      <c r="T1227" s="9">
        <v>0</v>
      </c>
      <c r="U1227" s="8">
        <v>0</v>
      </c>
      <c r="V1227" s="9">
        <v>0</v>
      </c>
      <c r="W1227" s="9">
        <v>0</v>
      </c>
      <c r="X1227" s="9">
        <v>0</v>
      </c>
      <c r="Y1227" s="8">
        <v>0</v>
      </c>
      <c r="Z1227" s="9">
        <v>0</v>
      </c>
      <c r="AA1227" s="8"/>
      <c r="AC1227" s="8"/>
      <c r="AJ1227" s="9">
        <f t="shared" si="195"/>
        <v>-1</v>
      </c>
      <c r="AK1227" s="7">
        <v>6.8</v>
      </c>
      <c r="AO1227" s="8"/>
      <c r="AQ1227" s="31"/>
      <c r="AT1227" s="31"/>
      <c r="AU1227" s="21">
        <v>1978</v>
      </c>
      <c r="AV1227" s="23">
        <f t="shared" si="198"/>
        <v>3.2962262872611605</v>
      </c>
      <c r="BB1227" s="18"/>
      <c r="BD1227" s="54"/>
      <c r="BF1227" s="18"/>
      <c r="BH1227" s="18"/>
      <c r="BJ1227" s="18"/>
      <c r="BK1227" s="18" t="s">
        <v>60</v>
      </c>
      <c r="BL1227">
        <v>1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 s="18">
        <v>0</v>
      </c>
      <c r="BS1227">
        <v>1</v>
      </c>
      <c r="BT1227">
        <v>0</v>
      </c>
      <c r="BU1227" s="18">
        <v>0</v>
      </c>
      <c r="BV1227" t="s">
        <v>397</v>
      </c>
      <c r="BW1227" t="s">
        <v>397</v>
      </c>
      <c r="CB1227" s="18"/>
      <c r="CD1227" s="18"/>
      <c r="CE1227" s="18"/>
      <c r="CH1227" s="18"/>
      <c r="CJ1227" s="18"/>
      <c r="CU1227" s="18"/>
      <c r="CV1227" t="s">
        <v>397</v>
      </c>
      <c r="CW1227" t="s">
        <v>397</v>
      </c>
      <c r="CX1227" t="s">
        <v>397</v>
      </c>
      <c r="CY1227" s="25" t="s">
        <v>397</v>
      </c>
    </row>
    <row r="1228" spans="1:103" x14ac:dyDescent="0.25">
      <c r="A1228">
        <v>1230</v>
      </c>
      <c r="B1228">
        <v>138</v>
      </c>
      <c r="C1228" s="25" t="s">
        <v>61</v>
      </c>
      <c r="D1228" s="12">
        <v>10.1</v>
      </c>
      <c r="E1228" s="14"/>
      <c r="F1228" s="7" t="str">
        <f t="shared" si="189"/>
        <v>X</v>
      </c>
      <c r="G1228" s="7">
        <f t="shared" si="190"/>
        <v>10.1</v>
      </c>
      <c r="H1228" s="16">
        <f t="shared" si="191"/>
        <v>10.1</v>
      </c>
      <c r="I1228" s="11" t="str">
        <f t="shared" si="192"/>
        <v>X</v>
      </c>
      <c r="J1228" s="39" t="str">
        <f t="shared" si="193"/>
        <v>X</v>
      </c>
      <c r="K1228" s="39" t="str">
        <f t="shared" si="196"/>
        <v>X</v>
      </c>
      <c r="L1228" s="39" t="str">
        <f t="shared" si="197"/>
        <v>X</v>
      </c>
      <c r="M1228" s="39" t="str">
        <f t="shared" si="194"/>
        <v>X</v>
      </c>
      <c r="N1228" s="42">
        <v>0</v>
      </c>
      <c r="O1228" s="8">
        <v>0</v>
      </c>
      <c r="P1228" s="9">
        <v>0</v>
      </c>
      <c r="Q1228" s="9">
        <v>1</v>
      </c>
      <c r="R1228" s="8">
        <v>0</v>
      </c>
      <c r="S1228" s="9">
        <v>0</v>
      </c>
      <c r="T1228" s="9">
        <v>0</v>
      </c>
      <c r="U1228" s="8">
        <v>0</v>
      </c>
      <c r="V1228" s="9">
        <v>0</v>
      </c>
      <c r="W1228" s="9">
        <v>0</v>
      </c>
      <c r="X1228" s="9">
        <v>0</v>
      </c>
      <c r="Y1228" s="8">
        <v>0</v>
      </c>
      <c r="Z1228" s="9">
        <v>0</v>
      </c>
      <c r="AA1228" s="8"/>
      <c r="AC1228" s="8"/>
      <c r="AJ1228" s="9">
        <f t="shared" si="195"/>
        <v>-1</v>
      </c>
      <c r="AK1228" s="7">
        <v>7.4</v>
      </c>
      <c r="AO1228" s="8"/>
      <c r="AQ1228" s="31"/>
      <c r="AT1228" s="31"/>
      <c r="AU1228" s="21">
        <v>1982</v>
      </c>
      <c r="AV1228" s="23">
        <f t="shared" si="198"/>
        <v>3.2971036501492565</v>
      </c>
      <c r="BB1228" s="18"/>
      <c r="BD1228" s="54"/>
      <c r="BF1228" s="18"/>
      <c r="BH1228" s="18"/>
      <c r="BJ1228" s="18"/>
      <c r="BK1228" s="18" t="s">
        <v>60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 s="18">
        <v>0</v>
      </c>
      <c r="BS1228">
        <v>1</v>
      </c>
      <c r="BT1228">
        <v>0</v>
      </c>
      <c r="BU1228" s="18">
        <v>0</v>
      </c>
      <c r="BV1228" t="s">
        <v>397</v>
      </c>
      <c r="BW1228" t="s">
        <v>397</v>
      </c>
      <c r="CB1228" s="18"/>
      <c r="CD1228" s="18"/>
      <c r="CE1228" s="18"/>
      <c r="CH1228" s="18"/>
      <c r="CJ1228" s="18"/>
      <c r="CU1228" s="18"/>
      <c r="CV1228" t="s">
        <v>397</v>
      </c>
      <c r="CW1228" t="s">
        <v>397</v>
      </c>
      <c r="CX1228" t="s">
        <v>397</v>
      </c>
      <c r="CY1228" s="25" t="s">
        <v>397</v>
      </c>
    </row>
    <row r="1229" spans="1:103" x14ac:dyDescent="0.25">
      <c r="A1229">
        <v>1231</v>
      </c>
      <c r="B1229">
        <v>138</v>
      </c>
      <c r="C1229" s="25" t="s">
        <v>61</v>
      </c>
      <c r="D1229" s="12">
        <v>33.1</v>
      </c>
      <c r="E1229" s="14"/>
      <c r="F1229" s="7" t="str">
        <f t="shared" si="189"/>
        <v>X</v>
      </c>
      <c r="G1229" s="7">
        <f t="shared" si="190"/>
        <v>33.1</v>
      </c>
      <c r="H1229" s="16">
        <f t="shared" si="191"/>
        <v>33.1</v>
      </c>
      <c r="I1229" s="11" t="str">
        <f t="shared" si="192"/>
        <v>X</v>
      </c>
      <c r="J1229" s="39" t="str">
        <f t="shared" si="193"/>
        <v>X</v>
      </c>
      <c r="K1229" s="39" t="str">
        <f t="shared" si="196"/>
        <v>X</v>
      </c>
      <c r="L1229" s="39" t="str">
        <f t="shared" si="197"/>
        <v>X</v>
      </c>
      <c r="M1229" s="39" t="str">
        <f t="shared" si="194"/>
        <v>X</v>
      </c>
      <c r="N1229" s="42">
        <v>0</v>
      </c>
      <c r="O1229" s="8">
        <v>0</v>
      </c>
      <c r="P1229" s="9">
        <v>0</v>
      </c>
      <c r="Q1229" s="9">
        <v>0</v>
      </c>
      <c r="R1229" s="8">
        <v>1</v>
      </c>
      <c r="S1229" s="9">
        <v>0</v>
      </c>
      <c r="T1229" s="9">
        <v>0</v>
      </c>
      <c r="U1229" s="8">
        <v>0</v>
      </c>
      <c r="V1229" s="9">
        <v>0</v>
      </c>
      <c r="W1229" s="9">
        <v>0</v>
      </c>
      <c r="X1229" s="9">
        <v>0</v>
      </c>
      <c r="Y1229" s="8">
        <v>0</v>
      </c>
      <c r="Z1229" s="9">
        <v>0</v>
      </c>
      <c r="AA1229" s="8"/>
      <c r="AC1229" s="8"/>
      <c r="AJ1229" s="9">
        <f t="shared" si="195"/>
        <v>-1</v>
      </c>
      <c r="AK1229" s="7">
        <v>5.2</v>
      </c>
      <c r="AO1229" s="8"/>
      <c r="AQ1229" s="31"/>
      <c r="AT1229" s="31"/>
      <c r="AU1229" s="21">
        <v>1960</v>
      </c>
      <c r="AV1229" s="23">
        <f t="shared" si="198"/>
        <v>3.2922560713564759</v>
      </c>
      <c r="BB1229" s="18"/>
      <c r="BD1229" s="54"/>
      <c r="BF1229" s="18"/>
      <c r="BH1229" s="18"/>
      <c r="BJ1229" s="18"/>
      <c r="BK1229" s="18" t="s">
        <v>60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 s="18">
        <v>0</v>
      </c>
      <c r="BS1229">
        <v>1</v>
      </c>
      <c r="BT1229">
        <v>0</v>
      </c>
      <c r="BU1229" s="18">
        <v>0</v>
      </c>
      <c r="BV1229" t="s">
        <v>397</v>
      </c>
      <c r="BW1229" t="s">
        <v>397</v>
      </c>
      <c r="CB1229" s="18"/>
      <c r="CD1229" s="18"/>
      <c r="CE1229" s="18"/>
      <c r="CH1229" s="18"/>
      <c r="CJ1229" s="18"/>
      <c r="CU1229" s="18"/>
      <c r="CV1229" t="s">
        <v>397</v>
      </c>
      <c r="CW1229" t="s">
        <v>397</v>
      </c>
      <c r="CX1229" t="s">
        <v>397</v>
      </c>
      <c r="CY1229" s="25" t="s">
        <v>397</v>
      </c>
    </row>
    <row r="1230" spans="1:103" x14ac:dyDescent="0.25">
      <c r="A1230">
        <v>1232</v>
      </c>
      <c r="B1230">
        <v>138</v>
      </c>
      <c r="C1230" s="25" t="s">
        <v>61</v>
      </c>
      <c r="D1230" s="12">
        <v>27.6</v>
      </c>
      <c r="E1230" s="14"/>
      <c r="F1230" s="7" t="str">
        <f t="shared" si="189"/>
        <v>X</v>
      </c>
      <c r="G1230" s="7">
        <f t="shared" si="190"/>
        <v>27.6</v>
      </c>
      <c r="H1230" s="16">
        <f t="shared" si="191"/>
        <v>27.6</v>
      </c>
      <c r="I1230" s="11" t="str">
        <f t="shared" si="192"/>
        <v>X</v>
      </c>
      <c r="J1230" s="39" t="str">
        <f t="shared" si="193"/>
        <v>X</v>
      </c>
      <c r="K1230" s="39" t="str">
        <f t="shared" si="196"/>
        <v>X</v>
      </c>
      <c r="L1230" s="39" t="str">
        <f t="shared" si="197"/>
        <v>X</v>
      </c>
      <c r="M1230" s="39" t="str">
        <f t="shared" si="194"/>
        <v>X</v>
      </c>
      <c r="N1230" s="42">
        <v>0</v>
      </c>
      <c r="O1230" s="8">
        <v>0</v>
      </c>
      <c r="P1230" s="9">
        <v>0</v>
      </c>
      <c r="Q1230" s="9">
        <v>0</v>
      </c>
      <c r="R1230" s="8">
        <v>1</v>
      </c>
      <c r="S1230" s="9">
        <v>0</v>
      </c>
      <c r="T1230" s="9">
        <v>0</v>
      </c>
      <c r="U1230" s="8">
        <v>0</v>
      </c>
      <c r="V1230" s="9">
        <v>0</v>
      </c>
      <c r="W1230" s="9">
        <v>0</v>
      </c>
      <c r="X1230" s="9">
        <v>0</v>
      </c>
      <c r="Y1230" s="8">
        <v>0</v>
      </c>
      <c r="Z1230" s="9">
        <v>0</v>
      </c>
      <c r="AA1230" s="8"/>
      <c r="AC1230" s="8"/>
      <c r="AJ1230" s="9">
        <f t="shared" si="195"/>
        <v>-1</v>
      </c>
      <c r="AK1230" s="7">
        <v>7.7</v>
      </c>
      <c r="AO1230" s="8"/>
      <c r="AQ1230" s="31"/>
      <c r="AT1230" s="31"/>
      <c r="AU1230" s="21">
        <v>1985</v>
      </c>
      <c r="AV1230" s="23">
        <f t="shared" si="198"/>
        <v>3.2977605110991339</v>
      </c>
      <c r="BB1230" s="18"/>
      <c r="BD1230" s="54"/>
      <c r="BF1230" s="18"/>
      <c r="BH1230" s="18"/>
      <c r="BJ1230" s="18"/>
      <c r="BK1230" s="18" t="s">
        <v>60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 s="18">
        <v>0</v>
      </c>
      <c r="BS1230">
        <v>1</v>
      </c>
      <c r="BT1230">
        <v>0</v>
      </c>
      <c r="BU1230" s="18">
        <v>0</v>
      </c>
      <c r="BV1230" t="s">
        <v>397</v>
      </c>
      <c r="BW1230" t="s">
        <v>397</v>
      </c>
      <c r="CB1230" s="18"/>
      <c r="CD1230" s="18"/>
      <c r="CE1230" s="18"/>
      <c r="CH1230" s="18"/>
      <c r="CJ1230" s="18"/>
      <c r="CU1230" s="18"/>
      <c r="CV1230" t="s">
        <v>397</v>
      </c>
      <c r="CW1230" t="s">
        <v>397</v>
      </c>
      <c r="CX1230" t="s">
        <v>397</v>
      </c>
      <c r="CY1230" s="25" t="s">
        <v>397</v>
      </c>
    </row>
    <row r="1231" spans="1:103" x14ac:dyDescent="0.25">
      <c r="A1231">
        <v>1233</v>
      </c>
      <c r="B1231">
        <v>138</v>
      </c>
      <c r="C1231" s="25" t="s">
        <v>61</v>
      </c>
      <c r="D1231" s="12">
        <v>12.5</v>
      </c>
      <c r="E1231" s="14"/>
      <c r="F1231" s="7" t="str">
        <f t="shared" ref="F1231:F1294" si="199">IFERROR(D1231/E1231, "X")</f>
        <v>X</v>
      </c>
      <c r="G1231" s="7">
        <f t="shared" ref="G1231:G1294" si="200">D1231-E1231</f>
        <v>12.5</v>
      </c>
      <c r="H1231" s="16">
        <f t="shared" ref="H1231:H1294" si="201">D1231+E1231</f>
        <v>12.5</v>
      </c>
      <c r="I1231" s="11" t="str">
        <f t="shared" ref="I1231:I1294" si="202">IFERROR(F1231/SQRT(F1231^2+AJ1231), "X")</f>
        <v>X</v>
      </c>
      <c r="J1231" s="39" t="str">
        <f t="shared" ref="J1231:J1294" si="203">IFERROR(SQRT((1-I1231^2)/AJ1231), "X")</f>
        <v>X</v>
      </c>
      <c r="K1231" s="39" t="str">
        <f t="shared" si="196"/>
        <v>X</v>
      </c>
      <c r="L1231" s="39" t="str">
        <f t="shared" si="197"/>
        <v>X</v>
      </c>
      <c r="M1231" s="39" t="str">
        <f t="shared" ref="M1231:M1294" si="204">IFERROR(I1231+J1231, "X")</f>
        <v>X</v>
      </c>
      <c r="N1231" s="42">
        <v>0</v>
      </c>
      <c r="O1231" s="8">
        <v>0</v>
      </c>
      <c r="P1231" s="9">
        <v>0</v>
      </c>
      <c r="Q1231" s="9">
        <v>0</v>
      </c>
      <c r="R1231" s="8">
        <v>0</v>
      </c>
      <c r="S1231" s="9">
        <v>1</v>
      </c>
      <c r="T1231" s="9">
        <v>0</v>
      </c>
      <c r="U1231" s="8">
        <v>0</v>
      </c>
      <c r="V1231" s="9">
        <v>0</v>
      </c>
      <c r="W1231" s="9">
        <v>0</v>
      </c>
      <c r="X1231" s="9">
        <v>0</v>
      </c>
      <c r="Y1231" s="8">
        <v>0</v>
      </c>
      <c r="Z1231" s="9">
        <v>0</v>
      </c>
      <c r="AA1231" s="8"/>
      <c r="AC1231" s="8"/>
      <c r="AJ1231" s="9">
        <f t="shared" ref="AJ1231:AJ1294" si="205">IFERROR(AH1231-AI1231-1, "X")</f>
        <v>-1</v>
      </c>
      <c r="AK1231" s="7">
        <v>5.2</v>
      </c>
      <c r="AO1231" s="8"/>
      <c r="AQ1231" s="31"/>
      <c r="AT1231" s="31"/>
      <c r="AU1231" s="21">
        <v>1960</v>
      </c>
      <c r="AV1231" s="23">
        <f t="shared" si="198"/>
        <v>3.2922560713564759</v>
      </c>
      <c r="BB1231" s="18"/>
      <c r="BD1231" s="54"/>
      <c r="BF1231" s="18"/>
      <c r="BH1231" s="18"/>
      <c r="BJ1231" s="18"/>
      <c r="BK1231" s="18" t="s">
        <v>60</v>
      </c>
      <c r="BL1231">
        <v>1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 s="18">
        <v>0</v>
      </c>
      <c r="BS1231">
        <v>1</v>
      </c>
      <c r="BT1231">
        <v>0</v>
      </c>
      <c r="BU1231" s="18">
        <v>0</v>
      </c>
      <c r="BV1231" t="s">
        <v>397</v>
      </c>
      <c r="BW1231" t="s">
        <v>397</v>
      </c>
      <c r="CB1231" s="18"/>
      <c r="CD1231" s="18"/>
      <c r="CE1231" s="18"/>
      <c r="CH1231" s="18"/>
      <c r="CJ1231" s="18"/>
      <c r="CU1231" s="18"/>
      <c r="CV1231" t="s">
        <v>397</v>
      </c>
      <c r="CW1231" t="s">
        <v>397</v>
      </c>
      <c r="CX1231" t="s">
        <v>397</v>
      </c>
      <c r="CY1231" s="25" t="s">
        <v>397</v>
      </c>
    </row>
    <row r="1232" spans="1:103" x14ac:dyDescent="0.25">
      <c r="A1232">
        <v>1234</v>
      </c>
      <c r="B1232">
        <v>138</v>
      </c>
      <c r="C1232" s="25" t="s">
        <v>61</v>
      </c>
      <c r="D1232" s="12">
        <v>11</v>
      </c>
      <c r="E1232" s="14"/>
      <c r="F1232" s="7" t="str">
        <f t="shared" si="199"/>
        <v>X</v>
      </c>
      <c r="G1232" s="7">
        <f t="shared" si="200"/>
        <v>11</v>
      </c>
      <c r="H1232" s="16">
        <f t="shared" si="201"/>
        <v>11</v>
      </c>
      <c r="I1232" s="11" t="str">
        <f t="shared" si="202"/>
        <v>X</v>
      </c>
      <c r="J1232" s="39" t="str">
        <f t="shared" si="203"/>
        <v>X</v>
      </c>
      <c r="K1232" s="39" t="str">
        <f t="shared" si="196"/>
        <v>X</v>
      </c>
      <c r="L1232" s="39" t="str">
        <f t="shared" si="197"/>
        <v>X</v>
      </c>
      <c r="M1232" s="39" t="str">
        <f t="shared" si="204"/>
        <v>X</v>
      </c>
      <c r="N1232" s="42">
        <v>0</v>
      </c>
      <c r="O1232" s="8">
        <v>0</v>
      </c>
      <c r="P1232" s="9">
        <v>0</v>
      </c>
      <c r="Q1232" s="9">
        <v>0</v>
      </c>
      <c r="R1232" s="8">
        <v>0</v>
      </c>
      <c r="S1232" s="9">
        <v>1</v>
      </c>
      <c r="T1232" s="9">
        <v>0</v>
      </c>
      <c r="U1232" s="8">
        <v>0</v>
      </c>
      <c r="V1232" s="9">
        <v>0</v>
      </c>
      <c r="W1232" s="9">
        <v>0</v>
      </c>
      <c r="X1232" s="9">
        <v>0</v>
      </c>
      <c r="Y1232" s="8">
        <v>0</v>
      </c>
      <c r="Z1232" s="9">
        <v>0</v>
      </c>
      <c r="AA1232" s="8"/>
      <c r="AC1232" s="8"/>
      <c r="AJ1232" s="9">
        <f t="shared" si="205"/>
        <v>-1</v>
      </c>
      <c r="AK1232" s="7">
        <v>7.7</v>
      </c>
      <c r="AO1232" s="8"/>
      <c r="AQ1232" s="31"/>
      <c r="AT1232" s="31"/>
      <c r="AU1232" s="21">
        <v>1985</v>
      </c>
      <c r="AV1232" s="23">
        <f t="shared" si="198"/>
        <v>3.2977605110991339</v>
      </c>
      <c r="BB1232" s="18"/>
      <c r="BD1232" s="54"/>
      <c r="BF1232" s="18"/>
      <c r="BH1232" s="18"/>
      <c r="BJ1232" s="18"/>
      <c r="BK1232" s="18" t="s">
        <v>60</v>
      </c>
      <c r="BL1232">
        <v>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 s="18">
        <v>0</v>
      </c>
      <c r="BS1232">
        <v>1</v>
      </c>
      <c r="BT1232">
        <v>0</v>
      </c>
      <c r="BU1232" s="18">
        <v>0</v>
      </c>
      <c r="BV1232" t="s">
        <v>397</v>
      </c>
      <c r="BW1232" t="s">
        <v>397</v>
      </c>
      <c r="CB1232" s="18"/>
      <c r="CD1232" s="18"/>
      <c r="CE1232" s="18"/>
      <c r="CH1232" s="18"/>
      <c r="CJ1232" s="18"/>
      <c r="CU1232" s="18"/>
      <c r="CV1232" t="s">
        <v>397</v>
      </c>
      <c r="CW1232" t="s">
        <v>397</v>
      </c>
      <c r="CX1232" t="s">
        <v>397</v>
      </c>
      <c r="CY1232" s="25" t="s">
        <v>397</v>
      </c>
    </row>
    <row r="1233" spans="1:103" x14ac:dyDescent="0.25">
      <c r="A1233">
        <v>1235</v>
      </c>
      <c r="B1233">
        <v>138</v>
      </c>
      <c r="C1233" s="25" t="s">
        <v>61</v>
      </c>
      <c r="D1233" s="12">
        <v>11.6</v>
      </c>
      <c r="E1233" s="14"/>
      <c r="F1233" s="7" t="str">
        <f t="shared" si="199"/>
        <v>X</v>
      </c>
      <c r="G1233" s="7">
        <f t="shared" si="200"/>
        <v>11.6</v>
      </c>
      <c r="H1233" s="16">
        <f t="shared" si="201"/>
        <v>11.6</v>
      </c>
      <c r="I1233" s="11" t="str">
        <f t="shared" si="202"/>
        <v>X</v>
      </c>
      <c r="J1233" s="39" t="str">
        <f t="shared" si="203"/>
        <v>X</v>
      </c>
      <c r="K1233" s="39" t="str">
        <f t="shared" si="196"/>
        <v>X</v>
      </c>
      <c r="L1233" s="39" t="str">
        <f t="shared" si="197"/>
        <v>X</v>
      </c>
      <c r="M1233" s="39" t="str">
        <f t="shared" si="204"/>
        <v>X</v>
      </c>
      <c r="N1233" s="42">
        <v>0</v>
      </c>
      <c r="O1233" s="8">
        <v>0</v>
      </c>
      <c r="P1233" s="9">
        <v>0</v>
      </c>
      <c r="Q1233" s="9">
        <v>0</v>
      </c>
      <c r="R1233" s="8">
        <v>0</v>
      </c>
      <c r="S1233" s="9">
        <v>0</v>
      </c>
      <c r="T1233" s="9">
        <v>1</v>
      </c>
      <c r="U1233" s="8">
        <v>0</v>
      </c>
      <c r="V1233" s="9">
        <v>0</v>
      </c>
      <c r="W1233" s="9">
        <v>0</v>
      </c>
      <c r="X1233" s="9">
        <v>0</v>
      </c>
      <c r="Y1233" s="8">
        <v>0</v>
      </c>
      <c r="Z1233" s="9">
        <v>0</v>
      </c>
      <c r="AA1233" s="8"/>
      <c r="AC1233" s="8"/>
      <c r="AJ1233" s="9">
        <f t="shared" si="205"/>
        <v>-1</v>
      </c>
      <c r="AK1233" s="7">
        <v>5.2</v>
      </c>
      <c r="AO1233" s="8"/>
      <c r="AQ1233" s="31"/>
      <c r="AT1233" s="31"/>
      <c r="AU1233" s="21">
        <v>1960</v>
      </c>
      <c r="AV1233" s="23">
        <f t="shared" si="198"/>
        <v>3.2922560713564759</v>
      </c>
      <c r="BB1233" s="18"/>
      <c r="BD1233" s="54"/>
      <c r="BF1233" s="18"/>
      <c r="BH1233" s="18"/>
      <c r="BJ1233" s="18"/>
      <c r="BK1233" s="18" t="s">
        <v>60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 s="18">
        <v>0</v>
      </c>
      <c r="BS1233">
        <v>1</v>
      </c>
      <c r="BT1233">
        <v>0</v>
      </c>
      <c r="BU1233" s="18">
        <v>0</v>
      </c>
      <c r="BV1233" t="s">
        <v>397</v>
      </c>
      <c r="BW1233" t="s">
        <v>397</v>
      </c>
      <c r="CB1233" s="18"/>
      <c r="CD1233" s="18"/>
      <c r="CE1233" s="18"/>
      <c r="CH1233" s="18"/>
      <c r="CJ1233" s="18"/>
      <c r="CU1233" s="18"/>
      <c r="CV1233" t="s">
        <v>397</v>
      </c>
      <c r="CW1233" t="s">
        <v>397</v>
      </c>
      <c r="CX1233" t="s">
        <v>397</v>
      </c>
      <c r="CY1233" s="25" t="s">
        <v>397</v>
      </c>
    </row>
    <row r="1234" spans="1:103" x14ac:dyDescent="0.25">
      <c r="A1234">
        <v>1236</v>
      </c>
      <c r="B1234">
        <v>138</v>
      </c>
      <c r="C1234" s="25" t="s">
        <v>61</v>
      </c>
      <c r="D1234" s="12">
        <v>10.3</v>
      </c>
      <c r="E1234" s="14"/>
      <c r="F1234" s="7" t="str">
        <f t="shared" si="199"/>
        <v>X</v>
      </c>
      <c r="G1234" s="7">
        <f t="shared" si="200"/>
        <v>10.3</v>
      </c>
      <c r="H1234" s="16">
        <f t="shared" si="201"/>
        <v>10.3</v>
      </c>
      <c r="I1234" s="11" t="str">
        <f t="shared" si="202"/>
        <v>X</v>
      </c>
      <c r="J1234" s="39" t="str">
        <f t="shared" si="203"/>
        <v>X</v>
      </c>
      <c r="K1234" s="39" t="str">
        <f t="shared" si="196"/>
        <v>X</v>
      </c>
      <c r="L1234" s="39" t="str">
        <f t="shared" si="197"/>
        <v>X</v>
      </c>
      <c r="M1234" s="39" t="str">
        <f t="shared" si="204"/>
        <v>X</v>
      </c>
      <c r="N1234" s="42">
        <v>0</v>
      </c>
      <c r="O1234" s="8">
        <v>0</v>
      </c>
      <c r="P1234" s="9">
        <v>0</v>
      </c>
      <c r="Q1234" s="9">
        <v>0</v>
      </c>
      <c r="R1234" s="8">
        <v>0</v>
      </c>
      <c r="S1234" s="9">
        <v>0</v>
      </c>
      <c r="T1234" s="9">
        <v>1</v>
      </c>
      <c r="U1234" s="8">
        <v>0</v>
      </c>
      <c r="V1234" s="9">
        <v>0</v>
      </c>
      <c r="W1234" s="9">
        <v>0</v>
      </c>
      <c r="X1234" s="9">
        <v>0</v>
      </c>
      <c r="Y1234" s="8">
        <v>0</v>
      </c>
      <c r="Z1234" s="9">
        <v>0</v>
      </c>
      <c r="AA1234" s="8"/>
      <c r="AC1234" s="8"/>
      <c r="AJ1234" s="9">
        <f t="shared" si="205"/>
        <v>-1</v>
      </c>
      <c r="AK1234" s="7">
        <v>7.7</v>
      </c>
      <c r="AO1234" s="8"/>
      <c r="AQ1234" s="31"/>
      <c r="AT1234" s="31"/>
      <c r="AU1234" s="21">
        <v>1985</v>
      </c>
      <c r="AV1234" s="23">
        <f t="shared" si="198"/>
        <v>3.2977605110991339</v>
      </c>
      <c r="BB1234" s="18"/>
      <c r="BD1234" s="54"/>
      <c r="BF1234" s="18"/>
      <c r="BH1234" s="18"/>
      <c r="BJ1234" s="18"/>
      <c r="BK1234" s="18" t="s">
        <v>60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 s="18">
        <v>0</v>
      </c>
      <c r="BS1234">
        <v>1</v>
      </c>
      <c r="BT1234">
        <v>0</v>
      </c>
      <c r="BU1234" s="18">
        <v>0</v>
      </c>
      <c r="BV1234" t="s">
        <v>397</v>
      </c>
      <c r="BW1234" t="s">
        <v>397</v>
      </c>
      <c r="CB1234" s="18"/>
      <c r="CD1234" s="18"/>
      <c r="CE1234" s="18"/>
      <c r="CH1234" s="18"/>
      <c r="CJ1234" s="18"/>
      <c r="CU1234" s="18"/>
      <c r="CV1234" t="s">
        <v>397</v>
      </c>
      <c r="CW1234" t="s">
        <v>397</v>
      </c>
      <c r="CX1234" t="s">
        <v>397</v>
      </c>
      <c r="CY1234" s="25" t="s">
        <v>397</v>
      </c>
    </row>
    <row r="1235" spans="1:103" x14ac:dyDescent="0.25">
      <c r="A1235">
        <v>1237</v>
      </c>
      <c r="B1235">
        <v>139</v>
      </c>
      <c r="C1235" s="25" t="s">
        <v>96</v>
      </c>
      <c r="D1235" s="12">
        <v>3.4</v>
      </c>
      <c r="E1235" s="14"/>
      <c r="F1235" s="7" t="str">
        <f t="shared" si="199"/>
        <v>X</v>
      </c>
      <c r="G1235" s="7">
        <f t="shared" si="200"/>
        <v>3.4</v>
      </c>
      <c r="H1235" s="16">
        <f t="shared" si="201"/>
        <v>3.4</v>
      </c>
      <c r="I1235" s="11" t="str">
        <f t="shared" si="202"/>
        <v>X</v>
      </c>
      <c r="J1235" s="39" t="str">
        <f t="shared" si="203"/>
        <v>X</v>
      </c>
      <c r="K1235" s="39" t="str">
        <f t="shared" si="196"/>
        <v>X</v>
      </c>
      <c r="L1235" s="39" t="str">
        <f t="shared" si="197"/>
        <v>X</v>
      </c>
      <c r="M1235" s="39" t="str">
        <f t="shared" si="204"/>
        <v>X</v>
      </c>
      <c r="N1235" s="42">
        <v>1</v>
      </c>
      <c r="O1235" s="8">
        <v>0</v>
      </c>
      <c r="P1235" s="9">
        <v>0</v>
      </c>
      <c r="Q1235" s="9">
        <v>0</v>
      </c>
      <c r="R1235" s="8">
        <v>0</v>
      </c>
      <c r="S1235" s="9">
        <v>0</v>
      </c>
      <c r="T1235" s="9">
        <v>0</v>
      </c>
      <c r="U1235" s="8">
        <v>0</v>
      </c>
      <c r="V1235" s="9">
        <v>0</v>
      </c>
      <c r="W1235" s="9">
        <v>0</v>
      </c>
      <c r="X1235" s="9">
        <v>0</v>
      </c>
      <c r="Y1235" s="8">
        <v>0</v>
      </c>
      <c r="Z1235" s="9">
        <v>0</v>
      </c>
      <c r="AA1235" s="8"/>
      <c r="AC1235" s="8"/>
      <c r="AJ1235" s="9">
        <f t="shared" si="205"/>
        <v>-1</v>
      </c>
      <c r="AK1235" s="7">
        <v>8.8000000000000007</v>
      </c>
      <c r="AO1235" s="8"/>
      <c r="AQ1235" s="31"/>
      <c r="AT1235" s="31"/>
      <c r="AU1235" s="21">
        <v>2011</v>
      </c>
      <c r="AV1235" s="23">
        <f t="shared" si="198"/>
        <v>3.303412070596742</v>
      </c>
      <c r="BB1235" s="18"/>
      <c r="BD1235" s="54"/>
      <c r="BF1235" s="18"/>
      <c r="BH1235" s="18"/>
      <c r="BJ1235" s="18"/>
      <c r="BK1235" s="18" t="s">
        <v>94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 s="18">
        <v>0</v>
      </c>
      <c r="BS1235">
        <v>0</v>
      </c>
      <c r="BT1235">
        <v>1</v>
      </c>
      <c r="BU1235" s="18">
        <v>0</v>
      </c>
      <c r="BV1235" t="s">
        <v>397</v>
      </c>
      <c r="BW1235" t="s">
        <v>397</v>
      </c>
      <c r="CB1235" s="18"/>
      <c r="CD1235" s="18"/>
      <c r="CE1235" s="18"/>
      <c r="CH1235" s="18"/>
      <c r="CJ1235" s="18"/>
      <c r="CU1235" s="18"/>
      <c r="CV1235" t="s">
        <v>397</v>
      </c>
      <c r="CW1235" t="s">
        <v>397</v>
      </c>
      <c r="CX1235" t="s">
        <v>397</v>
      </c>
      <c r="CY1235" s="25" t="s">
        <v>397</v>
      </c>
    </row>
    <row r="1236" spans="1:103" x14ac:dyDescent="0.25">
      <c r="A1236">
        <v>1238</v>
      </c>
      <c r="B1236">
        <v>139</v>
      </c>
      <c r="C1236" s="25" t="s">
        <v>96</v>
      </c>
      <c r="D1236" s="12">
        <v>2.1</v>
      </c>
      <c r="E1236" s="14"/>
      <c r="F1236" s="7" t="str">
        <f t="shared" si="199"/>
        <v>X</v>
      </c>
      <c r="G1236" s="7">
        <f t="shared" si="200"/>
        <v>2.1</v>
      </c>
      <c r="H1236" s="16">
        <f t="shared" si="201"/>
        <v>2.1</v>
      </c>
      <c r="I1236" s="11" t="str">
        <f t="shared" si="202"/>
        <v>X</v>
      </c>
      <c r="J1236" s="39" t="str">
        <f t="shared" si="203"/>
        <v>X</v>
      </c>
      <c r="K1236" s="39" t="str">
        <f t="shared" si="196"/>
        <v>X</v>
      </c>
      <c r="L1236" s="39" t="str">
        <f t="shared" si="197"/>
        <v>X</v>
      </c>
      <c r="M1236" s="39" t="str">
        <f t="shared" si="204"/>
        <v>X</v>
      </c>
      <c r="N1236" s="42">
        <v>0</v>
      </c>
      <c r="O1236" s="8">
        <v>1</v>
      </c>
      <c r="P1236" s="9">
        <v>0</v>
      </c>
      <c r="Q1236" s="9">
        <v>0</v>
      </c>
      <c r="R1236" s="8">
        <v>0</v>
      </c>
      <c r="S1236" s="9">
        <v>0</v>
      </c>
      <c r="T1236" s="9">
        <v>0</v>
      </c>
      <c r="U1236" s="8">
        <v>0</v>
      </c>
      <c r="V1236" s="9">
        <v>0</v>
      </c>
      <c r="W1236" s="9">
        <v>0</v>
      </c>
      <c r="X1236" s="9">
        <v>0</v>
      </c>
      <c r="Y1236" s="8">
        <v>0</v>
      </c>
      <c r="Z1236" s="9">
        <v>0</v>
      </c>
      <c r="AA1236" s="8"/>
      <c r="AC1236" s="8"/>
      <c r="AJ1236" s="9">
        <f t="shared" si="205"/>
        <v>-1</v>
      </c>
      <c r="AK1236" s="7">
        <v>8.8000000000000007</v>
      </c>
      <c r="AO1236" s="8"/>
      <c r="AQ1236" s="31"/>
      <c r="AT1236" s="31"/>
      <c r="AU1236" s="21">
        <v>2011</v>
      </c>
      <c r="AV1236" s="23">
        <f t="shared" si="198"/>
        <v>3.303412070596742</v>
      </c>
      <c r="BB1236" s="18"/>
      <c r="BD1236" s="54"/>
      <c r="BF1236" s="18"/>
      <c r="BH1236" s="18"/>
      <c r="BJ1236" s="18"/>
      <c r="BK1236" s="18" t="s">
        <v>94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 s="18">
        <v>0</v>
      </c>
      <c r="BS1236">
        <v>0</v>
      </c>
      <c r="BT1236">
        <v>1</v>
      </c>
      <c r="BU1236" s="18">
        <v>0</v>
      </c>
      <c r="BV1236" t="s">
        <v>397</v>
      </c>
      <c r="BW1236" t="s">
        <v>397</v>
      </c>
      <c r="CB1236" s="18"/>
      <c r="CD1236" s="18"/>
      <c r="CE1236" s="18"/>
      <c r="CH1236" s="18"/>
      <c r="CJ1236" s="18"/>
      <c r="CU1236" s="18"/>
      <c r="CV1236" t="s">
        <v>397</v>
      </c>
      <c r="CW1236" t="s">
        <v>397</v>
      </c>
      <c r="CX1236" t="s">
        <v>397</v>
      </c>
      <c r="CY1236" s="25" t="s">
        <v>397</v>
      </c>
    </row>
    <row r="1237" spans="1:103" x14ac:dyDescent="0.25">
      <c r="A1237">
        <v>1239</v>
      </c>
      <c r="B1237">
        <v>139</v>
      </c>
      <c r="C1237" s="25" t="s">
        <v>96</v>
      </c>
      <c r="D1237" s="12">
        <v>3</v>
      </c>
      <c r="E1237" s="14"/>
      <c r="F1237" s="7" t="str">
        <f t="shared" si="199"/>
        <v>X</v>
      </c>
      <c r="G1237" s="7">
        <f t="shared" si="200"/>
        <v>3</v>
      </c>
      <c r="H1237" s="16">
        <f t="shared" si="201"/>
        <v>3</v>
      </c>
      <c r="I1237" s="11" t="str">
        <f t="shared" si="202"/>
        <v>X</v>
      </c>
      <c r="J1237" s="39" t="str">
        <f t="shared" si="203"/>
        <v>X</v>
      </c>
      <c r="K1237" s="39" t="str">
        <f t="shared" si="196"/>
        <v>X</v>
      </c>
      <c r="L1237" s="39" t="str">
        <f t="shared" si="197"/>
        <v>X</v>
      </c>
      <c r="M1237" s="39" t="str">
        <f t="shared" si="204"/>
        <v>X</v>
      </c>
      <c r="N1237" s="42">
        <v>0</v>
      </c>
      <c r="O1237" s="8">
        <v>0</v>
      </c>
      <c r="P1237" s="9">
        <v>1</v>
      </c>
      <c r="Q1237" s="9">
        <v>0</v>
      </c>
      <c r="R1237" s="8">
        <v>0</v>
      </c>
      <c r="S1237" s="9">
        <v>0</v>
      </c>
      <c r="T1237" s="9">
        <v>0</v>
      </c>
      <c r="U1237" s="8">
        <v>0</v>
      </c>
      <c r="V1237" s="9">
        <v>0</v>
      </c>
      <c r="W1237" s="9">
        <v>0</v>
      </c>
      <c r="X1237" s="9">
        <v>0</v>
      </c>
      <c r="Y1237" s="8">
        <v>0</v>
      </c>
      <c r="Z1237" s="9">
        <v>0</v>
      </c>
      <c r="AA1237" s="8"/>
      <c r="AC1237" s="8"/>
      <c r="AJ1237" s="9">
        <f t="shared" si="205"/>
        <v>-1</v>
      </c>
      <c r="AK1237" s="7">
        <v>8.8000000000000007</v>
      </c>
      <c r="AO1237" s="8"/>
      <c r="AQ1237" s="31"/>
      <c r="AT1237" s="31"/>
      <c r="AU1237" s="21">
        <v>2011</v>
      </c>
      <c r="AV1237" s="23">
        <f t="shared" si="198"/>
        <v>3.303412070596742</v>
      </c>
      <c r="BB1237" s="18"/>
      <c r="BD1237" s="54"/>
      <c r="BF1237" s="18"/>
      <c r="BH1237" s="18"/>
      <c r="BJ1237" s="18"/>
      <c r="BK1237" s="18" t="s">
        <v>94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 s="18">
        <v>0</v>
      </c>
      <c r="BS1237">
        <v>0</v>
      </c>
      <c r="BT1237">
        <v>1</v>
      </c>
      <c r="BU1237" s="18">
        <v>0</v>
      </c>
      <c r="BV1237" t="s">
        <v>397</v>
      </c>
      <c r="BW1237" t="s">
        <v>397</v>
      </c>
      <c r="CB1237" s="18"/>
      <c r="CD1237" s="18"/>
      <c r="CE1237" s="18"/>
      <c r="CH1237" s="18"/>
      <c r="CJ1237" s="18"/>
      <c r="CU1237" s="18"/>
      <c r="CV1237" t="s">
        <v>397</v>
      </c>
      <c r="CW1237" t="s">
        <v>397</v>
      </c>
      <c r="CX1237" t="s">
        <v>397</v>
      </c>
      <c r="CY1237" s="25" t="s">
        <v>397</v>
      </c>
    </row>
    <row r="1238" spans="1:103" x14ac:dyDescent="0.25">
      <c r="A1238">
        <v>1240</v>
      </c>
      <c r="B1238">
        <v>139</v>
      </c>
      <c r="C1238" s="25" t="s">
        <v>96</v>
      </c>
      <c r="D1238" s="12">
        <v>9.1999999999999993</v>
      </c>
      <c r="E1238" s="14"/>
      <c r="F1238" s="7" t="str">
        <f t="shared" si="199"/>
        <v>X</v>
      </c>
      <c r="G1238" s="7">
        <f t="shared" si="200"/>
        <v>9.1999999999999993</v>
      </c>
      <c r="H1238" s="16">
        <f t="shared" si="201"/>
        <v>9.1999999999999993</v>
      </c>
      <c r="I1238" s="11" t="str">
        <f t="shared" si="202"/>
        <v>X</v>
      </c>
      <c r="J1238" s="39" t="str">
        <f t="shared" si="203"/>
        <v>X</v>
      </c>
      <c r="K1238" s="39" t="str">
        <f t="shared" si="196"/>
        <v>X</v>
      </c>
      <c r="L1238" s="39" t="str">
        <f t="shared" si="197"/>
        <v>X</v>
      </c>
      <c r="M1238" s="39" t="str">
        <f t="shared" si="204"/>
        <v>X</v>
      </c>
      <c r="N1238" s="42">
        <v>0</v>
      </c>
      <c r="O1238" s="8">
        <v>0</v>
      </c>
      <c r="P1238" s="9">
        <v>0</v>
      </c>
      <c r="Q1238" s="9">
        <v>1</v>
      </c>
      <c r="R1238" s="8">
        <v>0</v>
      </c>
      <c r="S1238" s="9">
        <v>0</v>
      </c>
      <c r="T1238" s="9">
        <v>0</v>
      </c>
      <c r="U1238" s="8">
        <v>0</v>
      </c>
      <c r="V1238" s="9">
        <v>0</v>
      </c>
      <c r="W1238" s="9">
        <v>0</v>
      </c>
      <c r="X1238" s="9">
        <v>0</v>
      </c>
      <c r="Y1238" s="8">
        <v>0</v>
      </c>
      <c r="Z1238" s="9">
        <v>0</v>
      </c>
      <c r="AA1238" s="8"/>
      <c r="AC1238" s="8"/>
      <c r="AJ1238" s="9">
        <f t="shared" si="205"/>
        <v>-1</v>
      </c>
      <c r="AK1238" s="7">
        <v>8.8000000000000007</v>
      </c>
      <c r="AO1238" s="8"/>
      <c r="AQ1238" s="31"/>
      <c r="AT1238" s="31"/>
      <c r="AU1238" s="21">
        <v>2011</v>
      </c>
      <c r="AV1238" s="23">
        <f t="shared" si="198"/>
        <v>3.303412070596742</v>
      </c>
      <c r="BB1238" s="18"/>
      <c r="BD1238" s="54"/>
      <c r="BF1238" s="18"/>
      <c r="BH1238" s="18"/>
      <c r="BJ1238" s="18"/>
      <c r="BK1238" s="18" t="s">
        <v>94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 s="18">
        <v>0</v>
      </c>
      <c r="BS1238">
        <v>0</v>
      </c>
      <c r="BT1238">
        <v>1</v>
      </c>
      <c r="BU1238" s="18">
        <v>0</v>
      </c>
      <c r="BV1238" t="s">
        <v>397</v>
      </c>
      <c r="BW1238" t="s">
        <v>397</v>
      </c>
      <c r="CB1238" s="18"/>
      <c r="CD1238" s="18"/>
      <c r="CE1238" s="18"/>
      <c r="CH1238" s="18"/>
      <c r="CJ1238" s="18"/>
      <c r="CU1238" s="18"/>
      <c r="CV1238" t="s">
        <v>397</v>
      </c>
      <c r="CW1238" t="s">
        <v>397</v>
      </c>
      <c r="CX1238" t="s">
        <v>397</v>
      </c>
      <c r="CY1238" s="25" t="s">
        <v>397</v>
      </c>
    </row>
    <row r="1239" spans="1:103" x14ac:dyDescent="0.25">
      <c r="A1239">
        <v>1241</v>
      </c>
      <c r="B1239">
        <v>139</v>
      </c>
      <c r="C1239" s="25" t="s">
        <v>96</v>
      </c>
      <c r="D1239" s="12">
        <v>2.9</v>
      </c>
      <c r="E1239" s="14"/>
      <c r="F1239" s="7" t="str">
        <f t="shared" si="199"/>
        <v>X</v>
      </c>
      <c r="G1239" s="7">
        <f t="shared" si="200"/>
        <v>2.9</v>
      </c>
      <c r="H1239" s="16">
        <f t="shared" si="201"/>
        <v>2.9</v>
      </c>
      <c r="I1239" s="11" t="str">
        <f t="shared" si="202"/>
        <v>X</v>
      </c>
      <c r="J1239" s="39" t="str">
        <f t="shared" si="203"/>
        <v>X</v>
      </c>
      <c r="K1239" s="39" t="str">
        <f t="shared" si="196"/>
        <v>X</v>
      </c>
      <c r="L1239" s="39" t="str">
        <f t="shared" si="197"/>
        <v>X</v>
      </c>
      <c r="M1239" s="39" t="str">
        <f t="shared" si="204"/>
        <v>X</v>
      </c>
      <c r="N1239" s="42">
        <v>0</v>
      </c>
      <c r="O1239" s="8">
        <v>0</v>
      </c>
      <c r="P1239" s="9">
        <v>0</v>
      </c>
      <c r="Q1239" s="9">
        <v>0</v>
      </c>
      <c r="R1239" s="8">
        <v>0</v>
      </c>
      <c r="S1239" s="9">
        <v>0</v>
      </c>
      <c r="T1239" s="9">
        <v>0</v>
      </c>
      <c r="U1239" s="8">
        <v>1</v>
      </c>
      <c r="V1239" s="9">
        <v>0</v>
      </c>
      <c r="W1239" s="9">
        <v>0</v>
      </c>
      <c r="X1239" s="9">
        <v>0</v>
      </c>
      <c r="Y1239" s="8">
        <v>0</v>
      </c>
      <c r="Z1239" s="9">
        <v>0</v>
      </c>
      <c r="AA1239" s="8"/>
      <c r="AC1239" s="8"/>
      <c r="AJ1239" s="9">
        <f t="shared" si="205"/>
        <v>-1</v>
      </c>
      <c r="AK1239" s="7">
        <v>8.8000000000000007</v>
      </c>
      <c r="AO1239" s="8"/>
      <c r="AQ1239" s="31"/>
      <c r="AT1239" s="31"/>
      <c r="AU1239" s="21">
        <v>2011</v>
      </c>
      <c r="AV1239" s="23">
        <f t="shared" si="198"/>
        <v>3.303412070596742</v>
      </c>
      <c r="BB1239" s="18"/>
      <c r="BD1239" s="54"/>
      <c r="BF1239" s="18"/>
      <c r="BH1239" s="18"/>
      <c r="BJ1239" s="18"/>
      <c r="BK1239" s="18" t="s">
        <v>94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 s="18">
        <v>0</v>
      </c>
      <c r="BS1239">
        <v>0</v>
      </c>
      <c r="BT1239">
        <v>1</v>
      </c>
      <c r="BU1239" s="18">
        <v>0</v>
      </c>
      <c r="BV1239" t="s">
        <v>397</v>
      </c>
      <c r="BW1239" t="s">
        <v>397</v>
      </c>
      <c r="CB1239" s="18"/>
      <c r="CD1239" s="18"/>
      <c r="CE1239" s="18"/>
      <c r="CH1239" s="18"/>
      <c r="CJ1239" s="18"/>
      <c r="CU1239" s="18"/>
      <c r="CV1239" t="s">
        <v>397</v>
      </c>
      <c r="CW1239" t="s">
        <v>397</v>
      </c>
      <c r="CX1239" t="s">
        <v>397</v>
      </c>
      <c r="CY1239" s="25" t="s">
        <v>397</v>
      </c>
    </row>
    <row r="1240" spans="1:103" x14ac:dyDescent="0.25">
      <c r="A1240">
        <v>1242</v>
      </c>
      <c r="B1240">
        <v>139</v>
      </c>
      <c r="C1240" s="25" t="s">
        <v>96</v>
      </c>
      <c r="D1240" s="12">
        <v>4.8</v>
      </c>
      <c r="E1240" s="14"/>
      <c r="F1240" s="7" t="str">
        <f t="shared" si="199"/>
        <v>X</v>
      </c>
      <c r="G1240" s="7">
        <f t="shared" si="200"/>
        <v>4.8</v>
      </c>
      <c r="H1240" s="16">
        <f t="shared" si="201"/>
        <v>4.8</v>
      </c>
      <c r="I1240" s="11" t="str">
        <f t="shared" si="202"/>
        <v>X</v>
      </c>
      <c r="J1240" s="39" t="str">
        <f t="shared" si="203"/>
        <v>X</v>
      </c>
      <c r="K1240" s="39" t="str">
        <f t="shared" si="196"/>
        <v>X</v>
      </c>
      <c r="L1240" s="39" t="str">
        <f t="shared" si="197"/>
        <v>X</v>
      </c>
      <c r="M1240" s="39" t="str">
        <f t="shared" si="204"/>
        <v>X</v>
      </c>
      <c r="N1240" s="42">
        <v>0</v>
      </c>
      <c r="O1240" s="8">
        <v>0</v>
      </c>
      <c r="P1240" s="9">
        <v>0</v>
      </c>
      <c r="Q1240" s="9">
        <v>0</v>
      </c>
      <c r="R1240" s="8">
        <v>0</v>
      </c>
      <c r="S1240" s="9">
        <v>0</v>
      </c>
      <c r="T1240" s="9">
        <v>0</v>
      </c>
      <c r="U1240" s="8">
        <v>0</v>
      </c>
      <c r="V1240" s="9">
        <v>1</v>
      </c>
      <c r="W1240" s="9">
        <v>0</v>
      </c>
      <c r="X1240" s="9">
        <v>0</v>
      </c>
      <c r="Y1240" s="8">
        <v>0</v>
      </c>
      <c r="Z1240" s="9">
        <v>0</v>
      </c>
      <c r="AA1240" s="8"/>
      <c r="AC1240" s="8"/>
      <c r="AJ1240" s="9">
        <f t="shared" si="205"/>
        <v>-1</v>
      </c>
      <c r="AK1240" s="7">
        <v>8.8000000000000007</v>
      </c>
      <c r="AO1240" s="8"/>
      <c r="AQ1240" s="31"/>
      <c r="AT1240" s="31"/>
      <c r="AU1240" s="21">
        <v>2011</v>
      </c>
      <c r="AV1240" s="23">
        <f t="shared" si="198"/>
        <v>3.303412070596742</v>
      </c>
      <c r="BB1240" s="18"/>
      <c r="BD1240" s="54"/>
      <c r="BF1240" s="18"/>
      <c r="BH1240" s="18"/>
      <c r="BJ1240" s="18"/>
      <c r="BK1240" s="18" t="s">
        <v>94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 s="18">
        <v>0</v>
      </c>
      <c r="BS1240">
        <v>0</v>
      </c>
      <c r="BT1240">
        <v>1</v>
      </c>
      <c r="BU1240" s="18">
        <v>0</v>
      </c>
      <c r="BV1240" t="s">
        <v>397</v>
      </c>
      <c r="BW1240" t="s">
        <v>397</v>
      </c>
      <c r="CB1240" s="18"/>
      <c r="CD1240" s="18"/>
      <c r="CE1240" s="18"/>
      <c r="CH1240" s="18"/>
      <c r="CJ1240" s="18"/>
      <c r="CU1240" s="18"/>
      <c r="CV1240" t="s">
        <v>397</v>
      </c>
      <c r="CW1240" t="s">
        <v>397</v>
      </c>
      <c r="CX1240" t="s">
        <v>397</v>
      </c>
      <c r="CY1240" s="25" t="s">
        <v>397</v>
      </c>
    </row>
    <row r="1241" spans="1:103" x14ac:dyDescent="0.25">
      <c r="A1241">
        <v>1243</v>
      </c>
      <c r="B1241">
        <v>139</v>
      </c>
      <c r="C1241" s="25" t="s">
        <v>96</v>
      </c>
      <c r="D1241" s="12">
        <v>5.0999999999999996</v>
      </c>
      <c r="E1241" s="14"/>
      <c r="F1241" s="7" t="str">
        <f t="shared" si="199"/>
        <v>X</v>
      </c>
      <c r="G1241" s="7">
        <f t="shared" si="200"/>
        <v>5.0999999999999996</v>
      </c>
      <c r="H1241" s="16">
        <f t="shared" si="201"/>
        <v>5.0999999999999996</v>
      </c>
      <c r="I1241" s="11" t="str">
        <f t="shared" si="202"/>
        <v>X</v>
      </c>
      <c r="J1241" s="39" t="str">
        <f t="shared" si="203"/>
        <v>X</v>
      </c>
      <c r="K1241" s="39" t="str">
        <f t="shared" si="196"/>
        <v>X</v>
      </c>
      <c r="L1241" s="39" t="str">
        <f t="shared" si="197"/>
        <v>X</v>
      </c>
      <c r="M1241" s="39" t="str">
        <f t="shared" si="204"/>
        <v>X</v>
      </c>
      <c r="N1241" s="42">
        <v>1</v>
      </c>
      <c r="O1241" s="8">
        <v>0</v>
      </c>
      <c r="P1241" s="9">
        <v>0</v>
      </c>
      <c r="Q1241" s="9">
        <v>0</v>
      </c>
      <c r="R1241" s="8">
        <v>0</v>
      </c>
      <c r="S1241" s="9">
        <v>0</v>
      </c>
      <c r="T1241" s="9">
        <v>0</v>
      </c>
      <c r="U1241" s="8">
        <v>0</v>
      </c>
      <c r="V1241" s="9">
        <v>0</v>
      </c>
      <c r="W1241" s="9">
        <v>0</v>
      </c>
      <c r="X1241" s="9">
        <v>0</v>
      </c>
      <c r="Y1241" s="8">
        <v>0</v>
      </c>
      <c r="Z1241" s="9">
        <v>0</v>
      </c>
      <c r="AA1241" s="8"/>
      <c r="AC1241" s="8"/>
      <c r="AJ1241" s="9">
        <f t="shared" si="205"/>
        <v>-1</v>
      </c>
      <c r="AK1241" s="7">
        <v>11.19</v>
      </c>
      <c r="AO1241" s="8"/>
      <c r="AQ1241" s="31"/>
      <c r="AT1241" s="31"/>
      <c r="AU1241" s="21">
        <v>2011</v>
      </c>
      <c r="AV1241" s="23">
        <f t="shared" si="198"/>
        <v>3.303412070596742</v>
      </c>
      <c r="BB1241" s="18"/>
      <c r="BD1241" s="54"/>
      <c r="BF1241" s="18"/>
      <c r="BH1241" s="18"/>
      <c r="BJ1241" s="18"/>
      <c r="BK1241" s="18" t="s">
        <v>218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 s="18">
        <v>0</v>
      </c>
      <c r="BS1241">
        <v>0</v>
      </c>
      <c r="BT1241">
        <v>1</v>
      </c>
      <c r="BU1241" s="18">
        <v>0</v>
      </c>
      <c r="BV1241" t="s">
        <v>397</v>
      </c>
      <c r="BW1241" t="s">
        <v>397</v>
      </c>
      <c r="CB1241" s="18"/>
      <c r="CD1241" s="18"/>
      <c r="CE1241" s="18"/>
      <c r="CH1241" s="18"/>
      <c r="CJ1241" s="18"/>
      <c r="CU1241" s="18"/>
      <c r="CV1241" t="s">
        <v>397</v>
      </c>
      <c r="CW1241" t="s">
        <v>397</v>
      </c>
      <c r="CX1241" t="s">
        <v>397</v>
      </c>
      <c r="CY1241" s="25" t="s">
        <v>397</v>
      </c>
    </row>
    <row r="1242" spans="1:103" x14ac:dyDescent="0.25">
      <c r="A1242">
        <v>1244</v>
      </c>
      <c r="B1242">
        <v>139</v>
      </c>
      <c r="C1242" s="25" t="s">
        <v>96</v>
      </c>
      <c r="D1242" s="12">
        <v>4.0999999999999996</v>
      </c>
      <c r="E1242" s="14"/>
      <c r="F1242" s="7" t="str">
        <f t="shared" si="199"/>
        <v>X</v>
      </c>
      <c r="G1242" s="7">
        <f t="shared" si="200"/>
        <v>4.0999999999999996</v>
      </c>
      <c r="H1242" s="16">
        <f t="shared" si="201"/>
        <v>4.0999999999999996</v>
      </c>
      <c r="I1242" s="11" t="str">
        <f t="shared" si="202"/>
        <v>X</v>
      </c>
      <c r="J1242" s="39" t="str">
        <f t="shared" si="203"/>
        <v>X</v>
      </c>
      <c r="K1242" s="39" t="str">
        <f t="shared" si="196"/>
        <v>X</v>
      </c>
      <c r="L1242" s="39" t="str">
        <f t="shared" si="197"/>
        <v>X</v>
      </c>
      <c r="M1242" s="39" t="str">
        <f t="shared" si="204"/>
        <v>X</v>
      </c>
      <c r="N1242" s="42">
        <v>0</v>
      </c>
      <c r="O1242" s="8">
        <v>1</v>
      </c>
      <c r="P1242" s="9">
        <v>0</v>
      </c>
      <c r="Q1242" s="9">
        <v>0</v>
      </c>
      <c r="R1242" s="8">
        <v>0</v>
      </c>
      <c r="S1242" s="9">
        <v>0</v>
      </c>
      <c r="T1242" s="9">
        <v>0</v>
      </c>
      <c r="U1242" s="8">
        <v>0</v>
      </c>
      <c r="V1242" s="9">
        <v>0</v>
      </c>
      <c r="W1242" s="9">
        <v>0</v>
      </c>
      <c r="X1242" s="9">
        <v>0</v>
      </c>
      <c r="Y1242" s="8">
        <v>0</v>
      </c>
      <c r="Z1242" s="9">
        <v>0</v>
      </c>
      <c r="AA1242" s="8"/>
      <c r="AC1242" s="8"/>
      <c r="AJ1242" s="9">
        <f t="shared" si="205"/>
        <v>-1</v>
      </c>
      <c r="AK1242" s="7">
        <v>11.19</v>
      </c>
      <c r="AO1242" s="8"/>
      <c r="AQ1242" s="31"/>
      <c r="AT1242" s="31"/>
      <c r="AU1242" s="21">
        <v>2011</v>
      </c>
      <c r="AV1242" s="23">
        <f t="shared" si="198"/>
        <v>3.303412070596742</v>
      </c>
      <c r="BB1242" s="18"/>
      <c r="BD1242" s="54"/>
      <c r="BF1242" s="18"/>
      <c r="BH1242" s="18"/>
      <c r="BJ1242" s="18"/>
      <c r="BK1242" s="18" t="s">
        <v>218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 s="18">
        <v>0</v>
      </c>
      <c r="BS1242">
        <v>0</v>
      </c>
      <c r="BT1242">
        <v>1</v>
      </c>
      <c r="BU1242" s="18">
        <v>0</v>
      </c>
      <c r="BV1242" t="s">
        <v>397</v>
      </c>
      <c r="BW1242" t="s">
        <v>397</v>
      </c>
      <c r="CB1242" s="18"/>
      <c r="CD1242" s="18"/>
      <c r="CE1242" s="18"/>
      <c r="CH1242" s="18"/>
      <c r="CJ1242" s="18"/>
      <c r="CU1242" s="18"/>
      <c r="CV1242" t="s">
        <v>397</v>
      </c>
      <c r="CW1242" t="s">
        <v>397</v>
      </c>
      <c r="CX1242" t="s">
        <v>397</v>
      </c>
      <c r="CY1242" s="25" t="s">
        <v>397</v>
      </c>
    </row>
    <row r="1243" spans="1:103" x14ac:dyDescent="0.25">
      <c r="A1243">
        <v>1245</v>
      </c>
      <c r="B1243">
        <v>139</v>
      </c>
      <c r="C1243" s="25" t="s">
        <v>96</v>
      </c>
      <c r="D1243" s="12">
        <v>6.5</v>
      </c>
      <c r="E1243" s="14"/>
      <c r="F1243" s="7" t="str">
        <f t="shared" si="199"/>
        <v>X</v>
      </c>
      <c r="G1243" s="7">
        <f t="shared" si="200"/>
        <v>6.5</v>
      </c>
      <c r="H1243" s="16">
        <f t="shared" si="201"/>
        <v>6.5</v>
      </c>
      <c r="I1243" s="11" t="str">
        <f t="shared" si="202"/>
        <v>X</v>
      </c>
      <c r="J1243" s="39" t="str">
        <f t="shared" si="203"/>
        <v>X</v>
      </c>
      <c r="K1243" s="39" t="str">
        <f t="shared" si="196"/>
        <v>X</v>
      </c>
      <c r="L1243" s="39" t="str">
        <f t="shared" si="197"/>
        <v>X</v>
      </c>
      <c r="M1243" s="39" t="str">
        <f t="shared" si="204"/>
        <v>X</v>
      </c>
      <c r="N1243" s="42">
        <v>0</v>
      </c>
      <c r="O1243" s="8">
        <v>0</v>
      </c>
      <c r="P1243" s="9">
        <v>1</v>
      </c>
      <c r="Q1243" s="9">
        <v>0</v>
      </c>
      <c r="R1243" s="8">
        <v>0</v>
      </c>
      <c r="S1243" s="9">
        <v>0</v>
      </c>
      <c r="T1243" s="9">
        <v>0</v>
      </c>
      <c r="U1243" s="8">
        <v>0</v>
      </c>
      <c r="V1243" s="9">
        <v>0</v>
      </c>
      <c r="W1243" s="9">
        <v>0</v>
      </c>
      <c r="X1243" s="9">
        <v>0</v>
      </c>
      <c r="Y1243" s="8">
        <v>0</v>
      </c>
      <c r="Z1243" s="9">
        <v>0</v>
      </c>
      <c r="AA1243" s="8"/>
      <c r="AC1243" s="8"/>
      <c r="AJ1243" s="9">
        <f t="shared" si="205"/>
        <v>-1</v>
      </c>
      <c r="AK1243" s="7">
        <v>11.19</v>
      </c>
      <c r="AO1243" s="8"/>
      <c r="AQ1243" s="31"/>
      <c r="AT1243" s="31"/>
      <c r="AU1243" s="21">
        <v>2011</v>
      </c>
      <c r="AV1243" s="23">
        <f t="shared" si="198"/>
        <v>3.303412070596742</v>
      </c>
      <c r="BB1243" s="18"/>
      <c r="BD1243" s="54"/>
      <c r="BF1243" s="18"/>
      <c r="BH1243" s="18"/>
      <c r="BJ1243" s="18"/>
      <c r="BK1243" s="18" t="s">
        <v>218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 s="18">
        <v>0</v>
      </c>
      <c r="BS1243">
        <v>0</v>
      </c>
      <c r="BT1243">
        <v>1</v>
      </c>
      <c r="BU1243" s="18">
        <v>0</v>
      </c>
      <c r="BV1243" t="s">
        <v>397</v>
      </c>
      <c r="BW1243" t="s">
        <v>397</v>
      </c>
      <c r="CB1243" s="18"/>
      <c r="CD1243" s="18"/>
      <c r="CE1243" s="18"/>
      <c r="CH1243" s="18"/>
      <c r="CJ1243" s="18"/>
      <c r="CU1243" s="18"/>
      <c r="CV1243" t="s">
        <v>397</v>
      </c>
      <c r="CW1243" t="s">
        <v>397</v>
      </c>
      <c r="CX1243" t="s">
        <v>397</v>
      </c>
      <c r="CY1243" s="25" t="s">
        <v>397</v>
      </c>
    </row>
    <row r="1244" spans="1:103" x14ac:dyDescent="0.25">
      <c r="A1244">
        <v>1246</v>
      </c>
      <c r="B1244">
        <v>139</v>
      </c>
      <c r="C1244" s="25" t="s">
        <v>96</v>
      </c>
      <c r="D1244" s="12">
        <v>7</v>
      </c>
      <c r="E1244" s="14"/>
      <c r="F1244" s="7" t="str">
        <f t="shared" si="199"/>
        <v>X</v>
      </c>
      <c r="G1244" s="7">
        <f t="shared" si="200"/>
        <v>7</v>
      </c>
      <c r="H1244" s="16">
        <f t="shared" si="201"/>
        <v>7</v>
      </c>
      <c r="I1244" s="11" t="str">
        <f t="shared" si="202"/>
        <v>X</v>
      </c>
      <c r="J1244" s="39" t="str">
        <f t="shared" si="203"/>
        <v>X</v>
      </c>
      <c r="K1244" s="39" t="str">
        <f t="shared" si="196"/>
        <v>X</v>
      </c>
      <c r="L1244" s="39" t="str">
        <f t="shared" si="197"/>
        <v>X</v>
      </c>
      <c r="M1244" s="39" t="str">
        <f t="shared" si="204"/>
        <v>X</v>
      </c>
      <c r="N1244" s="42">
        <v>0</v>
      </c>
      <c r="O1244" s="8">
        <v>0</v>
      </c>
      <c r="P1244" s="9">
        <v>0</v>
      </c>
      <c r="Q1244" s="9">
        <v>1</v>
      </c>
      <c r="R1244" s="8">
        <v>0</v>
      </c>
      <c r="S1244" s="9">
        <v>0</v>
      </c>
      <c r="T1244" s="9">
        <v>0</v>
      </c>
      <c r="U1244" s="8">
        <v>0</v>
      </c>
      <c r="V1244" s="9">
        <v>0</v>
      </c>
      <c r="W1244" s="9">
        <v>0</v>
      </c>
      <c r="X1244" s="9">
        <v>0</v>
      </c>
      <c r="Y1244" s="8">
        <v>0</v>
      </c>
      <c r="Z1244" s="9">
        <v>0</v>
      </c>
      <c r="AA1244" s="8"/>
      <c r="AC1244" s="8"/>
      <c r="AJ1244" s="9">
        <f t="shared" si="205"/>
        <v>-1</v>
      </c>
      <c r="AK1244" s="7">
        <v>11.19</v>
      </c>
      <c r="AO1244" s="8"/>
      <c r="AQ1244" s="31"/>
      <c r="AT1244" s="31"/>
      <c r="AU1244" s="21">
        <v>2011</v>
      </c>
      <c r="AV1244" s="23">
        <f t="shared" si="198"/>
        <v>3.303412070596742</v>
      </c>
      <c r="BB1244" s="18"/>
      <c r="BD1244" s="54"/>
      <c r="BF1244" s="18"/>
      <c r="BH1244" s="18"/>
      <c r="BJ1244" s="18"/>
      <c r="BK1244" s="18" t="s">
        <v>218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 s="18">
        <v>0</v>
      </c>
      <c r="BS1244">
        <v>0</v>
      </c>
      <c r="BT1244">
        <v>1</v>
      </c>
      <c r="BU1244" s="18">
        <v>0</v>
      </c>
      <c r="BV1244" t="s">
        <v>397</v>
      </c>
      <c r="BW1244" t="s">
        <v>397</v>
      </c>
      <c r="CB1244" s="18"/>
      <c r="CD1244" s="18"/>
      <c r="CE1244" s="18"/>
      <c r="CH1244" s="18"/>
      <c r="CJ1244" s="18"/>
      <c r="CU1244" s="18"/>
      <c r="CV1244" t="s">
        <v>397</v>
      </c>
      <c r="CW1244" t="s">
        <v>397</v>
      </c>
      <c r="CX1244" t="s">
        <v>397</v>
      </c>
      <c r="CY1244" s="25" t="s">
        <v>397</v>
      </c>
    </row>
    <row r="1245" spans="1:103" x14ac:dyDescent="0.25">
      <c r="A1245">
        <v>1247</v>
      </c>
      <c r="B1245">
        <v>139</v>
      </c>
      <c r="C1245" s="25" t="s">
        <v>96</v>
      </c>
      <c r="D1245" s="12">
        <v>4.4000000000000004</v>
      </c>
      <c r="E1245" s="14"/>
      <c r="F1245" s="7" t="str">
        <f t="shared" si="199"/>
        <v>X</v>
      </c>
      <c r="G1245" s="7">
        <f t="shared" si="200"/>
        <v>4.4000000000000004</v>
      </c>
      <c r="H1245" s="16">
        <f t="shared" si="201"/>
        <v>4.4000000000000004</v>
      </c>
      <c r="I1245" s="11" t="str">
        <f t="shared" si="202"/>
        <v>X</v>
      </c>
      <c r="J1245" s="39" t="str">
        <f t="shared" si="203"/>
        <v>X</v>
      </c>
      <c r="K1245" s="39" t="str">
        <f t="shared" si="196"/>
        <v>X</v>
      </c>
      <c r="L1245" s="39" t="str">
        <f t="shared" si="197"/>
        <v>X</v>
      </c>
      <c r="M1245" s="39" t="str">
        <f t="shared" si="204"/>
        <v>X</v>
      </c>
      <c r="N1245" s="42">
        <v>0</v>
      </c>
      <c r="O1245" s="8">
        <v>0</v>
      </c>
      <c r="P1245" s="9">
        <v>0</v>
      </c>
      <c r="Q1245" s="9">
        <v>0</v>
      </c>
      <c r="R1245" s="8">
        <v>0</v>
      </c>
      <c r="S1245" s="9">
        <v>0</v>
      </c>
      <c r="T1245" s="9">
        <v>0</v>
      </c>
      <c r="U1245" s="8">
        <v>1</v>
      </c>
      <c r="V1245" s="9">
        <v>0</v>
      </c>
      <c r="W1245" s="9">
        <v>0</v>
      </c>
      <c r="X1245" s="9">
        <v>0</v>
      </c>
      <c r="Y1245" s="8">
        <v>0</v>
      </c>
      <c r="Z1245" s="9">
        <v>0</v>
      </c>
      <c r="AA1245" s="8"/>
      <c r="AC1245" s="8"/>
      <c r="AJ1245" s="9">
        <f t="shared" si="205"/>
        <v>-1</v>
      </c>
      <c r="AK1245" s="7">
        <v>11.19</v>
      </c>
      <c r="AO1245" s="8"/>
      <c r="AQ1245" s="31"/>
      <c r="AT1245" s="31"/>
      <c r="AU1245" s="21">
        <v>2011</v>
      </c>
      <c r="AV1245" s="23">
        <f t="shared" si="198"/>
        <v>3.303412070596742</v>
      </c>
      <c r="BB1245" s="18"/>
      <c r="BD1245" s="54"/>
      <c r="BF1245" s="18"/>
      <c r="BH1245" s="18"/>
      <c r="BJ1245" s="18"/>
      <c r="BK1245" s="18" t="s">
        <v>218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 s="18">
        <v>0</v>
      </c>
      <c r="BS1245">
        <v>0</v>
      </c>
      <c r="BT1245">
        <v>1</v>
      </c>
      <c r="BU1245" s="18">
        <v>0</v>
      </c>
      <c r="BV1245" t="s">
        <v>397</v>
      </c>
      <c r="BW1245" t="s">
        <v>397</v>
      </c>
      <c r="CB1245" s="18"/>
      <c r="CD1245" s="18"/>
      <c r="CE1245" s="18"/>
      <c r="CH1245" s="18"/>
      <c r="CJ1245" s="18"/>
      <c r="CU1245" s="18"/>
      <c r="CV1245" t="s">
        <v>397</v>
      </c>
      <c r="CW1245" t="s">
        <v>397</v>
      </c>
      <c r="CX1245" t="s">
        <v>397</v>
      </c>
      <c r="CY1245" s="25" t="s">
        <v>397</v>
      </c>
    </row>
    <row r="1246" spans="1:103" x14ac:dyDescent="0.25">
      <c r="A1246">
        <v>1248</v>
      </c>
      <c r="B1246">
        <v>139</v>
      </c>
      <c r="C1246" s="25" t="s">
        <v>96</v>
      </c>
      <c r="D1246" s="12">
        <v>7.3</v>
      </c>
      <c r="E1246" s="14"/>
      <c r="F1246" s="7" t="str">
        <f t="shared" si="199"/>
        <v>X</v>
      </c>
      <c r="G1246" s="7">
        <f t="shared" si="200"/>
        <v>7.3</v>
      </c>
      <c r="H1246" s="16">
        <f t="shared" si="201"/>
        <v>7.3</v>
      </c>
      <c r="I1246" s="11" t="str">
        <f t="shared" si="202"/>
        <v>X</v>
      </c>
      <c r="J1246" s="39" t="str">
        <f t="shared" si="203"/>
        <v>X</v>
      </c>
      <c r="K1246" s="39" t="str">
        <f t="shared" si="196"/>
        <v>X</v>
      </c>
      <c r="L1246" s="39" t="str">
        <f t="shared" si="197"/>
        <v>X</v>
      </c>
      <c r="M1246" s="39" t="str">
        <f t="shared" si="204"/>
        <v>X</v>
      </c>
      <c r="N1246" s="42">
        <v>0</v>
      </c>
      <c r="O1246" s="8">
        <v>0</v>
      </c>
      <c r="P1246" s="9">
        <v>0</v>
      </c>
      <c r="Q1246" s="9">
        <v>0</v>
      </c>
      <c r="R1246" s="8">
        <v>0</v>
      </c>
      <c r="S1246" s="9">
        <v>0</v>
      </c>
      <c r="T1246" s="9">
        <v>0</v>
      </c>
      <c r="U1246" s="8">
        <v>0</v>
      </c>
      <c r="V1246" s="9">
        <v>1</v>
      </c>
      <c r="W1246" s="9">
        <v>0</v>
      </c>
      <c r="X1246" s="9">
        <v>0</v>
      </c>
      <c r="Y1246" s="8">
        <v>0</v>
      </c>
      <c r="Z1246" s="9">
        <v>0</v>
      </c>
      <c r="AA1246" s="8"/>
      <c r="AC1246" s="8"/>
      <c r="AJ1246" s="9">
        <f t="shared" si="205"/>
        <v>-1</v>
      </c>
      <c r="AK1246" s="7">
        <v>11.19</v>
      </c>
      <c r="AO1246" s="8"/>
      <c r="AQ1246" s="31"/>
      <c r="AT1246" s="31"/>
      <c r="AU1246" s="21">
        <v>2011</v>
      </c>
      <c r="AV1246" s="23">
        <f t="shared" si="198"/>
        <v>3.303412070596742</v>
      </c>
      <c r="BB1246" s="18"/>
      <c r="BD1246" s="54"/>
      <c r="BF1246" s="18"/>
      <c r="BH1246" s="18"/>
      <c r="BJ1246" s="18"/>
      <c r="BK1246" s="18" t="s">
        <v>218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 s="18">
        <v>0</v>
      </c>
      <c r="BS1246">
        <v>0</v>
      </c>
      <c r="BT1246">
        <v>1</v>
      </c>
      <c r="BU1246" s="18">
        <v>0</v>
      </c>
      <c r="BV1246" t="s">
        <v>397</v>
      </c>
      <c r="BW1246" t="s">
        <v>397</v>
      </c>
      <c r="CB1246" s="18"/>
      <c r="CD1246" s="18"/>
      <c r="CE1246" s="18"/>
      <c r="CH1246" s="18"/>
      <c r="CJ1246" s="18"/>
      <c r="CU1246" s="18"/>
      <c r="CV1246" t="s">
        <v>397</v>
      </c>
      <c r="CW1246" t="s">
        <v>397</v>
      </c>
      <c r="CX1246" t="s">
        <v>397</v>
      </c>
      <c r="CY1246" s="25" t="s">
        <v>397</v>
      </c>
    </row>
    <row r="1247" spans="1:103" x14ac:dyDescent="0.25">
      <c r="A1247">
        <v>1249</v>
      </c>
      <c r="B1247">
        <v>139</v>
      </c>
      <c r="C1247" s="25" t="s">
        <v>96</v>
      </c>
      <c r="D1247" s="12">
        <v>4.9000000000000004</v>
      </c>
      <c r="E1247" s="14"/>
      <c r="F1247" s="7" t="str">
        <f t="shared" si="199"/>
        <v>X</v>
      </c>
      <c r="G1247" s="7">
        <f t="shared" si="200"/>
        <v>4.9000000000000004</v>
      </c>
      <c r="H1247" s="16">
        <f t="shared" si="201"/>
        <v>4.9000000000000004</v>
      </c>
      <c r="I1247" s="11" t="str">
        <f t="shared" si="202"/>
        <v>X</v>
      </c>
      <c r="J1247" s="39" t="str">
        <f t="shared" si="203"/>
        <v>X</v>
      </c>
      <c r="K1247" s="39" t="str">
        <f t="shared" si="196"/>
        <v>X</v>
      </c>
      <c r="L1247" s="39" t="str">
        <f t="shared" si="197"/>
        <v>X</v>
      </c>
      <c r="M1247" s="39" t="str">
        <f t="shared" si="204"/>
        <v>X</v>
      </c>
      <c r="N1247" s="42">
        <v>1</v>
      </c>
      <c r="O1247" s="8">
        <v>0</v>
      </c>
      <c r="P1247" s="9">
        <v>0</v>
      </c>
      <c r="Q1247" s="9">
        <v>0</v>
      </c>
      <c r="R1247" s="8">
        <v>0</v>
      </c>
      <c r="S1247" s="9">
        <v>0</v>
      </c>
      <c r="T1247" s="9">
        <v>0</v>
      </c>
      <c r="U1247" s="8">
        <v>0</v>
      </c>
      <c r="V1247" s="9">
        <v>0</v>
      </c>
      <c r="W1247" s="9">
        <v>0</v>
      </c>
      <c r="X1247" s="9">
        <v>0</v>
      </c>
      <c r="Y1247" s="8">
        <v>0</v>
      </c>
      <c r="Z1247" s="9">
        <v>0</v>
      </c>
      <c r="AA1247" s="8"/>
      <c r="AC1247" s="8"/>
      <c r="AJ1247" s="9">
        <f t="shared" si="205"/>
        <v>-1</v>
      </c>
      <c r="AK1247" s="7">
        <v>7.68</v>
      </c>
      <c r="AO1247" s="8"/>
      <c r="AQ1247" s="31"/>
      <c r="AT1247" s="31"/>
      <c r="AU1247" s="21">
        <v>2009</v>
      </c>
      <c r="AV1247" s="23">
        <f t="shared" si="198"/>
        <v>3.3029799367482493</v>
      </c>
      <c r="BB1247" s="18"/>
      <c r="BD1247" s="54"/>
      <c r="BF1247" s="18"/>
      <c r="BH1247" s="18"/>
      <c r="BJ1247" s="18"/>
      <c r="BK1247" s="18" t="s">
        <v>263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 s="18">
        <v>1</v>
      </c>
      <c r="BS1247">
        <v>0</v>
      </c>
      <c r="BT1247">
        <v>1</v>
      </c>
      <c r="BU1247" s="18">
        <v>0</v>
      </c>
      <c r="BV1247" t="s">
        <v>397</v>
      </c>
      <c r="BW1247" t="s">
        <v>397</v>
      </c>
      <c r="CB1247" s="18"/>
      <c r="CD1247" s="18"/>
      <c r="CE1247" s="18"/>
      <c r="CH1247" s="18"/>
      <c r="CJ1247" s="18"/>
      <c r="CU1247" s="18"/>
      <c r="CV1247" t="s">
        <v>397</v>
      </c>
      <c r="CW1247" t="s">
        <v>397</v>
      </c>
      <c r="CX1247" t="s">
        <v>397</v>
      </c>
      <c r="CY1247" s="25" t="s">
        <v>397</v>
      </c>
    </row>
    <row r="1248" spans="1:103" x14ac:dyDescent="0.25">
      <c r="A1248">
        <v>1250</v>
      </c>
      <c r="B1248">
        <v>139</v>
      </c>
      <c r="C1248" s="25" t="s">
        <v>96</v>
      </c>
      <c r="D1248" s="12">
        <v>3.1</v>
      </c>
      <c r="E1248" s="14"/>
      <c r="F1248" s="7" t="str">
        <f t="shared" si="199"/>
        <v>X</v>
      </c>
      <c r="G1248" s="7">
        <f t="shared" si="200"/>
        <v>3.1</v>
      </c>
      <c r="H1248" s="16">
        <f t="shared" si="201"/>
        <v>3.1</v>
      </c>
      <c r="I1248" s="11" t="str">
        <f t="shared" si="202"/>
        <v>X</v>
      </c>
      <c r="J1248" s="39" t="str">
        <f t="shared" si="203"/>
        <v>X</v>
      </c>
      <c r="K1248" s="39" t="str">
        <f t="shared" ref="K1248:K1311" si="206">IFERROR(1/J1248, "X")</f>
        <v>X</v>
      </c>
      <c r="L1248" s="39" t="str">
        <f t="shared" ref="L1248:L1311" si="207">IFERROR(I1248-J1248, "X")</f>
        <v>X</v>
      </c>
      <c r="M1248" s="39" t="str">
        <f t="shared" si="204"/>
        <v>X</v>
      </c>
      <c r="N1248" s="42">
        <v>0</v>
      </c>
      <c r="O1248" s="8">
        <v>1</v>
      </c>
      <c r="P1248" s="9">
        <v>0</v>
      </c>
      <c r="Q1248" s="9">
        <v>0</v>
      </c>
      <c r="R1248" s="8">
        <v>0</v>
      </c>
      <c r="S1248" s="9">
        <v>0</v>
      </c>
      <c r="T1248" s="9">
        <v>0</v>
      </c>
      <c r="U1248" s="8">
        <v>0</v>
      </c>
      <c r="V1248" s="9">
        <v>0</v>
      </c>
      <c r="W1248" s="9">
        <v>0</v>
      </c>
      <c r="X1248" s="9">
        <v>0</v>
      </c>
      <c r="Y1248" s="8">
        <v>0</v>
      </c>
      <c r="Z1248" s="9">
        <v>0</v>
      </c>
      <c r="AA1248" s="8"/>
      <c r="AC1248" s="8"/>
      <c r="AJ1248" s="9">
        <f t="shared" si="205"/>
        <v>-1</v>
      </c>
      <c r="AK1248" s="7">
        <v>7.68</v>
      </c>
      <c r="AO1248" s="8"/>
      <c r="AQ1248" s="31"/>
      <c r="AT1248" s="31"/>
      <c r="AU1248" s="21">
        <v>2009</v>
      </c>
      <c r="AV1248" s="23">
        <f t="shared" ref="AV1248:AV1311" si="208">LOG(AU1248)</f>
        <v>3.3029799367482493</v>
      </c>
      <c r="BB1248" s="18"/>
      <c r="BD1248" s="54"/>
      <c r="BF1248" s="18"/>
      <c r="BH1248" s="18"/>
      <c r="BJ1248" s="18"/>
      <c r="BK1248" s="18" t="s">
        <v>263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 s="18">
        <v>1</v>
      </c>
      <c r="BS1248">
        <v>0</v>
      </c>
      <c r="BT1248">
        <v>1</v>
      </c>
      <c r="BU1248" s="18">
        <v>0</v>
      </c>
      <c r="BV1248" t="s">
        <v>397</v>
      </c>
      <c r="BW1248" t="s">
        <v>397</v>
      </c>
      <c r="CB1248" s="18"/>
      <c r="CD1248" s="18"/>
      <c r="CE1248" s="18"/>
      <c r="CH1248" s="18"/>
      <c r="CJ1248" s="18"/>
      <c r="CU1248" s="18"/>
      <c r="CV1248" t="s">
        <v>397</v>
      </c>
      <c r="CW1248" t="s">
        <v>397</v>
      </c>
      <c r="CX1248" t="s">
        <v>397</v>
      </c>
      <c r="CY1248" s="25" t="s">
        <v>397</v>
      </c>
    </row>
    <row r="1249" spans="1:103" x14ac:dyDescent="0.25">
      <c r="A1249">
        <v>1251</v>
      </c>
      <c r="B1249">
        <v>139</v>
      </c>
      <c r="C1249" s="25" t="s">
        <v>96</v>
      </c>
      <c r="D1249" s="12">
        <v>13.3</v>
      </c>
      <c r="E1249" s="14"/>
      <c r="F1249" s="7" t="str">
        <f t="shared" si="199"/>
        <v>X</v>
      </c>
      <c r="G1249" s="7">
        <f t="shared" si="200"/>
        <v>13.3</v>
      </c>
      <c r="H1249" s="16">
        <f t="shared" si="201"/>
        <v>13.3</v>
      </c>
      <c r="I1249" s="11" t="str">
        <f t="shared" si="202"/>
        <v>X</v>
      </c>
      <c r="J1249" s="39" t="str">
        <f t="shared" si="203"/>
        <v>X</v>
      </c>
      <c r="K1249" s="39" t="str">
        <f t="shared" si="206"/>
        <v>X</v>
      </c>
      <c r="L1249" s="39" t="str">
        <f t="shared" si="207"/>
        <v>X</v>
      </c>
      <c r="M1249" s="39" t="str">
        <f t="shared" si="204"/>
        <v>X</v>
      </c>
      <c r="N1249" s="42">
        <v>0</v>
      </c>
      <c r="O1249" s="8">
        <v>0</v>
      </c>
      <c r="P1249" s="9">
        <v>1</v>
      </c>
      <c r="Q1249" s="9">
        <v>0</v>
      </c>
      <c r="R1249" s="8">
        <v>0</v>
      </c>
      <c r="S1249" s="9">
        <v>0</v>
      </c>
      <c r="T1249" s="9">
        <v>0</v>
      </c>
      <c r="U1249" s="8">
        <v>0</v>
      </c>
      <c r="V1249" s="9">
        <v>0</v>
      </c>
      <c r="W1249" s="9">
        <v>0</v>
      </c>
      <c r="X1249" s="9">
        <v>0</v>
      </c>
      <c r="Y1249" s="8">
        <v>0</v>
      </c>
      <c r="Z1249" s="9">
        <v>0</v>
      </c>
      <c r="AA1249" s="8"/>
      <c r="AC1249" s="8"/>
      <c r="AJ1249" s="9">
        <f t="shared" si="205"/>
        <v>-1</v>
      </c>
      <c r="AK1249" s="7">
        <v>7.68</v>
      </c>
      <c r="AO1249" s="8"/>
      <c r="AQ1249" s="31"/>
      <c r="AT1249" s="31"/>
      <c r="AU1249" s="21">
        <v>2009</v>
      </c>
      <c r="AV1249" s="23">
        <f t="shared" si="208"/>
        <v>3.3029799367482493</v>
      </c>
      <c r="BB1249" s="18"/>
      <c r="BD1249" s="54"/>
      <c r="BF1249" s="18"/>
      <c r="BH1249" s="18"/>
      <c r="BJ1249" s="18"/>
      <c r="BK1249" s="18" t="s">
        <v>263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 s="18">
        <v>1</v>
      </c>
      <c r="BS1249">
        <v>0</v>
      </c>
      <c r="BT1249">
        <v>1</v>
      </c>
      <c r="BU1249" s="18">
        <v>0</v>
      </c>
      <c r="BV1249" t="s">
        <v>397</v>
      </c>
      <c r="BW1249" t="s">
        <v>397</v>
      </c>
      <c r="CB1249" s="18"/>
      <c r="CD1249" s="18"/>
      <c r="CE1249" s="18"/>
      <c r="CH1249" s="18"/>
      <c r="CJ1249" s="18"/>
      <c r="CU1249" s="18"/>
      <c r="CV1249" t="s">
        <v>397</v>
      </c>
      <c r="CW1249" t="s">
        <v>397</v>
      </c>
      <c r="CX1249" t="s">
        <v>397</v>
      </c>
      <c r="CY1249" s="25" t="s">
        <v>397</v>
      </c>
    </row>
    <row r="1250" spans="1:103" x14ac:dyDescent="0.25">
      <c r="A1250">
        <v>1252</v>
      </c>
      <c r="B1250">
        <v>139</v>
      </c>
      <c r="C1250" s="25" t="s">
        <v>96</v>
      </c>
      <c r="D1250" s="12">
        <v>13</v>
      </c>
      <c r="E1250" s="14"/>
      <c r="F1250" s="7" t="str">
        <f t="shared" si="199"/>
        <v>X</v>
      </c>
      <c r="G1250" s="7">
        <f t="shared" si="200"/>
        <v>13</v>
      </c>
      <c r="H1250" s="16">
        <f t="shared" si="201"/>
        <v>13</v>
      </c>
      <c r="I1250" s="11" t="str">
        <f t="shared" si="202"/>
        <v>X</v>
      </c>
      <c r="J1250" s="39" t="str">
        <f t="shared" si="203"/>
        <v>X</v>
      </c>
      <c r="K1250" s="39" t="str">
        <f t="shared" si="206"/>
        <v>X</v>
      </c>
      <c r="L1250" s="39" t="str">
        <f t="shared" si="207"/>
        <v>X</v>
      </c>
      <c r="M1250" s="39" t="str">
        <f t="shared" si="204"/>
        <v>X</v>
      </c>
      <c r="N1250" s="42">
        <v>0</v>
      </c>
      <c r="O1250" s="8">
        <v>0</v>
      </c>
      <c r="P1250" s="9">
        <v>0</v>
      </c>
      <c r="Q1250" s="9">
        <v>1</v>
      </c>
      <c r="R1250" s="8">
        <v>0</v>
      </c>
      <c r="S1250" s="9">
        <v>0</v>
      </c>
      <c r="T1250" s="9">
        <v>0</v>
      </c>
      <c r="U1250" s="8">
        <v>0</v>
      </c>
      <c r="V1250" s="9">
        <v>0</v>
      </c>
      <c r="W1250" s="9">
        <v>0</v>
      </c>
      <c r="X1250" s="9">
        <v>0</v>
      </c>
      <c r="Y1250" s="8">
        <v>0</v>
      </c>
      <c r="Z1250" s="9">
        <v>0</v>
      </c>
      <c r="AA1250" s="8"/>
      <c r="AC1250" s="8"/>
      <c r="AJ1250" s="9">
        <f t="shared" si="205"/>
        <v>-1</v>
      </c>
      <c r="AK1250" s="7">
        <v>7.68</v>
      </c>
      <c r="AO1250" s="8"/>
      <c r="AQ1250" s="31"/>
      <c r="AT1250" s="31"/>
      <c r="AU1250" s="21">
        <v>2009</v>
      </c>
      <c r="AV1250" s="23">
        <f t="shared" si="208"/>
        <v>3.3029799367482493</v>
      </c>
      <c r="BB1250" s="18"/>
      <c r="BD1250" s="54"/>
      <c r="BF1250" s="18"/>
      <c r="BH1250" s="18"/>
      <c r="BJ1250" s="18"/>
      <c r="BK1250" s="18" t="s">
        <v>263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 s="18">
        <v>1</v>
      </c>
      <c r="BS1250">
        <v>0</v>
      </c>
      <c r="BT1250">
        <v>1</v>
      </c>
      <c r="BU1250" s="18">
        <v>0</v>
      </c>
      <c r="BV1250" t="s">
        <v>397</v>
      </c>
      <c r="BW1250" t="s">
        <v>397</v>
      </c>
      <c r="CB1250" s="18"/>
      <c r="CD1250" s="18"/>
      <c r="CE1250" s="18"/>
      <c r="CH1250" s="18"/>
      <c r="CJ1250" s="18"/>
      <c r="CU1250" s="18"/>
      <c r="CV1250" t="s">
        <v>397</v>
      </c>
      <c r="CW1250" t="s">
        <v>397</v>
      </c>
      <c r="CX1250" t="s">
        <v>397</v>
      </c>
      <c r="CY1250" s="25" t="s">
        <v>397</v>
      </c>
    </row>
    <row r="1251" spans="1:103" x14ac:dyDescent="0.25">
      <c r="A1251">
        <v>1253</v>
      </c>
      <c r="B1251">
        <v>139</v>
      </c>
      <c r="C1251" s="25" t="s">
        <v>96</v>
      </c>
      <c r="D1251" s="12">
        <v>4.5</v>
      </c>
      <c r="E1251" s="14"/>
      <c r="F1251" s="7" t="str">
        <f t="shared" si="199"/>
        <v>X</v>
      </c>
      <c r="G1251" s="7">
        <f t="shared" si="200"/>
        <v>4.5</v>
      </c>
      <c r="H1251" s="16">
        <f t="shared" si="201"/>
        <v>4.5</v>
      </c>
      <c r="I1251" s="11" t="str">
        <f t="shared" si="202"/>
        <v>X</v>
      </c>
      <c r="J1251" s="39" t="str">
        <f t="shared" si="203"/>
        <v>X</v>
      </c>
      <c r="K1251" s="39" t="str">
        <f t="shared" si="206"/>
        <v>X</v>
      </c>
      <c r="L1251" s="39" t="str">
        <f t="shared" si="207"/>
        <v>X</v>
      </c>
      <c r="M1251" s="39" t="str">
        <f t="shared" si="204"/>
        <v>X</v>
      </c>
      <c r="N1251" s="42">
        <v>0</v>
      </c>
      <c r="O1251" s="8">
        <v>0</v>
      </c>
      <c r="P1251" s="9">
        <v>0</v>
      </c>
      <c r="Q1251" s="9">
        <v>0</v>
      </c>
      <c r="R1251" s="8">
        <v>0</v>
      </c>
      <c r="S1251" s="9">
        <v>0</v>
      </c>
      <c r="T1251" s="9">
        <v>0</v>
      </c>
      <c r="U1251" s="8">
        <v>1</v>
      </c>
      <c r="V1251" s="9">
        <v>0</v>
      </c>
      <c r="W1251" s="9">
        <v>0</v>
      </c>
      <c r="X1251" s="9">
        <v>0</v>
      </c>
      <c r="Y1251" s="8">
        <v>0</v>
      </c>
      <c r="Z1251" s="9">
        <v>0</v>
      </c>
      <c r="AA1251" s="8"/>
      <c r="AC1251" s="8"/>
      <c r="AJ1251" s="9">
        <f t="shared" si="205"/>
        <v>-1</v>
      </c>
      <c r="AK1251" s="7">
        <v>7.68</v>
      </c>
      <c r="AO1251" s="8"/>
      <c r="AQ1251" s="31"/>
      <c r="AT1251" s="31"/>
      <c r="AU1251" s="21">
        <v>2009</v>
      </c>
      <c r="AV1251" s="23">
        <f t="shared" si="208"/>
        <v>3.3029799367482493</v>
      </c>
      <c r="BB1251" s="18"/>
      <c r="BD1251" s="54"/>
      <c r="BF1251" s="18"/>
      <c r="BH1251" s="18"/>
      <c r="BJ1251" s="18"/>
      <c r="BK1251" s="18" t="s">
        <v>263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 s="18">
        <v>1</v>
      </c>
      <c r="BS1251">
        <v>0</v>
      </c>
      <c r="BT1251">
        <v>1</v>
      </c>
      <c r="BU1251" s="18">
        <v>0</v>
      </c>
      <c r="BV1251" t="s">
        <v>397</v>
      </c>
      <c r="BW1251" t="s">
        <v>397</v>
      </c>
      <c r="CB1251" s="18"/>
      <c r="CD1251" s="18"/>
      <c r="CE1251" s="18"/>
      <c r="CH1251" s="18"/>
      <c r="CJ1251" s="18"/>
      <c r="CU1251" s="18"/>
      <c r="CV1251" t="s">
        <v>397</v>
      </c>
      <c r="CW1251" t="s">
        <v>397</v>
      </c>
      <c r="CX1251" t="s">
        <v>397</v>
      </c>
      <c r="CY1251" s="25" t="s">
        <v>397</v>
      </c>
    </row>
    <row r="1252" spans="1:103" x14ac:dyDescent="0.25">
      <c r="A1252">
        <v>1254</v>
      </c>
      <c r="B1252">
        <v>139</v>
      </c>
      <c r="C1252" s="25" t="s">
        <v>96</v>
      </c>
      <c r="D1252" s="12">
        <v>6.6</v>
      </c>
      <c r="E1252" s="14"/>
      <c r="F1252" s="7" t="str">
        <f t="shared" si="199"/>
        <v>X</v>
      </c>
      <c r="G1252" s="7">
        <f t="shared" si="200"/>
        <v>6.6</v>
      </c>
      <c r="H1252" s="16">
        <f t="shared" si="201"/>
        <v>6.6</v>
      </c>
      <c r="I1252" s="11" t="str">
        <f t="shared" si="202"/>
        <v>X</v>
      </c>
      <c r="J1252" s="39" t="str">
        <f t="shared" si="203"/>
        <v>X</v>
      </c>
      <c r="K1252" s="39" t="str">
        <f t="shared" si="206"/>
        <v>X</v>
      </c>
      <c r="L1252" s="39" t="str">
        <f t="shared" si="207"/>
        <v>X</v>
      </c>
      <c r="M1252" s="39" t="str">
        <f t="shared" si="204"/>
        <v>X</v>
      </c>
      <c r="N1252" s="42">
        <v>0</v>
      </c>
      <c r="O1252" s="8">
        <v>0</v>
      </c>
      <c r="P1252" s="9">
        <v>0</v>
      </c>
      <c r="Q1252" s="9">
        <v>0</v>
      </c>
      <c r="R1252" s="8">
        <v>0</v>
      </c>
      <c r="S1252" s="9">
        <v>0</v>
      </c>
      <c r="T1252" s="9">
        <v>0</v>
      </c>
      <c r="U1252" s="8">
        <v>0</v>
      </c>
      <c r="V1252" s="9">
        <v>1</v>
      </c>
      <c r="W1252" s="9">
        <v>0</v>
      </c>
      <c r="X1252" s="9">
        <v>0</v>
      </c>
      <c r="Y1252" s="8">
        <v>0</v>
      </c>
      <c r="Z1252" s="9">
        <v>0</v>
      </c>
      <c r="AA1252" s="8"/>
      <c r="AC1252" s="8"/>
      <c r="AJ1252" s="9">
        <f t="shared" si="205"/>
        <v>-1</v>
      </c>
      <c r="AK1252" s="7">
        <v>7.68</v>
      </c>
      <c r="AO1252" s="8"/>
      <c r="AQ1252" s="31"/>
      <c r="AT1252" s="31"/>
      <c r="AU1252" s="21">
        <v>2009</v>
      </c>
      <c r="AV1252" s="23">
        <f t="shared" si="208"/>
        <v>3.3029799367482493</v>
      </c>
      <c r="BB1252" s="18"/>
      <c r="BD1252" s="54"/>
      <c r="BF1252" s="18"/>
      <c r="BH1252" s="18"/>
      <c r="BJ1252" s="18"/>
      <c r="BK1252" s="18" t="s">
        <v>263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 s="18">
        <v>1</v>
      </c>
      <c r="BS1252">
        <v>0</v>
      </c>
      <c r="BT1252">
        <v>1</v>
      </c>
      <c r="BU1252" s="18">
        <v>0</v>
      </c>
      <c r="BV1252" t="s">
        <v>397</v>
      </c>
      <c r="BW1252" t="s">
        <v>397</v>
      </c>
      <c r="CB1252" s="18"/>
      <c r="CD1252" s="18"/>
      <c r="CE1252" s="18"/>
      <c r="CH1252" s="18"/>
      <c r="CJ1252" s="18"/>
      <c r="CU1252" s="18"/>
      <c r="CV1252" t="s">
        <v>397</v>
      </c>
      <c r="CW1252" t="s">
        <v>397</v>
      </c>
      <c r="CX1252" t="s">
        <v>397</v>
      </c>
      <c r="CY1252" s="25" t="s">
        <v>397</v>
      </c>
    </row>
    <row r="1253" spans="1:103" x14ac:dyDescent="0.25">
      <c r="A1253">
        <v>1255</v>
      </c>
      <c r="B1253">
        <v>139</v>
      </c>
      <c r="C1253" s="25" t="s">
        <v>96</v>
      </c>
      <c r="D1253" s="12">
        <v>7</v>
      </c>
      <c r="E1253" s="14"/>
      <c r="F1253" s="7" t="str">
        <f t="shared" si="199"/>
        <v>X</v>
      </c>
      <c r="G1253" s="7">
        <f t="shared" si="200"/>
        <v>7</v>
      </c>
      <c r="H1253" s="16">
        <f t="shared" si="201"/>
        <v>7</v>
      </c>
      <c r="I1253" s="11" t="str">
        <f t="shared" si="202"/>
        <v>X</v>
      </c>
      <c r="J1253" s="39" t="str">
        <f t="shared" si="203"/>
        <v>X</v>
      </c>
      <c r="K1253" s="39" t="str">
        <f t="shared" si="206"/>
        <v>X</v>
      </c>
      <c r="L1253" s="39" t="str">
        <f t="shared" si="207"/>
        <v>X</v>
      </c>
      <c r="M1253" s="39" t="str">
        <f t="shared" si="204"/>
        <v>X</v>
      </c>
      <c r="N1253" s="42">
        <v>1</v>
      </c>
      <c r="O1253" s="8">
        <v>0</v>
      </c>
      <c r="P1253" s="9">
        <v>0</v>
      </c>
      <c r="Q1253" s="9">
        <v>0</v>
      </c>
      <c r="R1253" s="8">
        <v>0</v>
      </c>
      <c r="S1253" s="9">
        <v>0</v>
      </c>
      <c r="T1253" s="9">
        <v>0</v>
      </c>
      <c r="U1253" s="8">
        <v>0</v>
      </c>
      <c r="V1253" s="9">
        <v>0</v>
      </c>
      <c r="W1253" s="9">
        <v>0</v>
      </c>
      <c r="X1253" s="9">
        <v>0</v>
      </c>
      <c r="Y1253" s="8">
        <v>0</v>
      </c>
      <c r="Z1253" s="9">
        <v>0</v>
      </c>
      <c r="AA1253" s="8"/>
      <c r="AC1253" s="8"/>
      <c r="AJ1253" s="9">
        <f t="shared" si="205"/>
        <v>-1</v>
      </c>
      <c r="AK1253" s="7">
        <v>11.05</v>
      </c>
      <c r="AO1253" s="8"/>
      <c r="AQ1253" s="31"/>
      <c r="AT1253" s="31"/>
      <c r="AU1253" s="21">
        <v>2011</v>
      </c>
      <c r="AV1253" s="23">
        <f t="shared" si="208"/>
        <v>3.303412070596742</v>
      </c>
      <c r="BB1253" s="18"/>
      <c r="BD1253" s="54"/>
      <c r="BF1253" s="18"/>
      <c r="BH1253" s="18"/>
      <c r="BJ1253" s="18"/>
      <c r="BK1253" s="18" t="s">
        <v>284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 s="18">
        <v>0</v>
      </c>
      <c r="BS1253">
        <v>0</v>
      </c>
      <c r="BT1253">
        <v>1</v>
      </c>
      <c r="BU1253" s="18">
        <v>0</v>
      </c>
      <c r="BV1253" t="s">
        <v>397</v>
      </c>
      <c r="BW1253" t="s">
        <v>397</v>
      </c>
      <c r="CB1253" s="18"/>
      <c r="CD1253" s="18"/>
      <c r="CE1253" s="18"/>
      <c r="CH1253" s="18"/>
      <c r="CJ1253" s="18"/>
      <c r="CU1253" s="18"/>
      <c r="CV1253" t="s">
        <v>397</v>
      </c>
      <c r="CW1253" t="s">
        <v>397</v>
      </c>
      <c r="CX1253" t="s">
        <v>397</v>
      </c>
      <c r="CY1253" s="25" t="s">
        <v>397</v>
      </c>
    </row>
    <row r="1254" spans="1:103" x14ac:dyDescent="0.25">
      <c r="A1254">
        <v>1256</v>
      </c>
      <c r="B1254">
        <v>139</v>
      </c>
      <c r="C1254" s="25" t="s">
        <v>96</v>
      </c>
      <c r="D1254" s="12">
        <v>4.7</v>
      </c>
      <c r="E1254" s="14"/>
      <c r="F1254" s="7" t="str">
        <f t="shared" si="199"/>
        <v>X</v>
      </c>
      <c r="G1254" s="7">
        <f t="shared" si="200"/>
        <v>4.7</v>
      </c>
      <c r="H1254" s="16">
        <f t="shared" si="201"/>
        <v>4.7</v>
      </c>
      <c r="I1254" s="11" t="str">
        <f t="shared" si="202"/>
        <v>X</v>
      </c>
      <c r="J1254" s="39" t="str">
        <f t="shared" si="203"/>
        <v>X</v>
      </c>
      <c r="K1254" s="39" t="str">
        <f t="shared" si="206"/>
        <v>X</v>
      </c>
      <c r="L1254" s="39" t="str">
        <f t="shared" si="207"/>
        <v>X</v>
      </c>
      <c r="M1254" s="39" t="str">
        <f t="shared" si="204"/>
        <v>X</v>
      </c>
      <c r="N1254" s="42">
        <v>0</v>
      </c>
      <c r="O1254" s="8">
        <v>1</v>
      </c>
      <c r="P1254" s="9">
        <v>0</v>
      </c>
      <c r="Q1254" s="9">
        <v>0</v>
      </c>
      <c r="R1254" s="8">
        <v>0</v>
      </c>
      <c r="S1254" s="9">
        <v>0</v>
      </c>
      <c r="T1254" s="9">
        <v>0</v>
      </c>
      <c r="U1254" s="8">
        <v>0</v>
      </c>
      <c r="V1254" s="9">
        <v>0</v>
      </c>
      <c r="W1254" s="9">
        <v>0</v>
      </c>
      <c r="X1254" s="9">
        <v>0</v>
      </c>
      <c r="Y1254" s="8">
        <v>0</v>
      </c>
      <c r="Z1254" s="9">
        <v>0</v>
      </c>
      <c r="AA1254" s="8"/>
      <c r="AC1254" s="8"/>
      <c r="AJ1254" s="9">
        <f t="shared" si="205"/>
        <v>-1</v>
      </c>
      <c r="AK1254" s="7">
        <v>11.05</v>
      </c>
      <c r="AO1254" s="8"/>
      <c r="AQ1254" s="31"/>
      <c r="AT1254" s="31"/>
      <c r="AU1254" s="21">
        <v>2011</v>
      </c>
      <c r="AV1254" s="23">
        <f t="shared" si="208"/>
        <v>3.303412070596742</v>
      </c>
      <c r="BB1254" s="18"/>
      <c r="BD1254" s="54"/>
      <c r="BF1254" s="18"/>
      <c r="BH1254" s="18"/>
      <c r="BJ1254" s="18"/>
      <c r="BK1254" s="18" t="s">
        <v>284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 s="18">
        <v>0</v>
      </c>
      <c r="BS1254">
        <v>0</v>
      </c>
      <c r="BT1254">
        <v>1</v>
      </c>
      <c r="BU1254" s="18">
        <v>0</v>
      </c>
      <c r="BV1254" t="s">
        <v>397</v>
      </c>
      <c r="BW1254" t="s">
        <v>397</v>
      </c>
      <c r="CB1254" s="18"/>
      <c r="CD1254" s="18"/>
      <c r="CE1254" s="18"/>
      <c r="CH1254" s="18"/>
      <c r="CJ1254" s="18"/>
      <c r="CU1254" s="18"/>
      <c r="CV1254" t="s">
        <v>397</v>
      </c>
      <c r="CW1254" t="s">
        <v>397</v>
      </c>
      <c r="CX1254" t="s">
        <v>397</v>
      </c>
      <c r="CY1254" s="25" t="s">
        <v>397</v>
      </c>
    </row>
    <row r="1255" spans="1:103" x14ac:dyDescent="0.25">
      <c r="A1255">
        <v>1257</v>
      </c>
      <c r="B1255">
        <v>139</v>
      </c>
      <c r="C1255" s="25" t="s">
        <v>96</v>
      </c>
      <c r="D1255" s="12">
        <v>1.2</v>
      </c>
      <c r="E1255" s="14"/>
      <c r="F1255" s="7" t="str">
        <f t="shared" si="199"/>
        <v>X</v>
      </c>
      <c r="G1255" s="7">
        <f t="shared" si="200"/>
        <v>1.2</v>
      </c>
      <c r="H1255" s="16">
        <f t="shared" si="201"/>
        <v>1.2</v>
      </c>
      <c r="I1255" s="11" t="str">
        <f t="shared" si="202"/>
        <v>X</v>
      </c>
      <c r="J1255" s="39" t="str">
        <f t="shared" si="203"/>
        <v>X</v>
      </c>
      <c r="K1255" s="39" t="str">
        <f t="shared" si="206"/>
        <v>X</v>
      </c>
      <c r="L1255" s="39" t="str">
        <f t="shared" si="207"/>
        <v>X</v>
      </c>
      <c r="M1255" s="39" t="str">
        <f t="shared" si="204"/>
        <v>X</v>
      </c>
      <c r="N1255" s="42">
        <v>0</v>
      </c>
      <c r="O1255" s="8">
        <v>0</v>
      </c>
      <c r="P1255" s="9">
        <v>1</v>
      </c>
      <c r="Q1255" s="9">
        <v>0</v>
      </c>
      <c r="R1255" s="8">
        <v>0</v>
      </c>
      <c r="S1255" s="9">
        <v>0</v>
      </c>
      <c r="T1255" s="9">
        <v>0</v>
      </c>
      <c r="U1255" s="8">
        <v>0</v>
      </c>
      <c r="V1255" s="9">
        <v>0</v>
      </c>
      <c r="W1255" s="9">
        <v>0</v>
      </c>
      <c r="X1255" s="9">
        <v>0</v>
      </c>
      <c r="Y1255" s="8">
        <v>0</v>
      </c>
      <c r="Z1255" s="9">
        <v>0</v>
      </c>
      <c r="AA1255" s="8"/>
      <c r="AC1255" s="8"/>
      <c r="AJ1255" s="9">
        <f t="shared" si="205"/>
        <v>-1</v>
      </c>
      <c r="AK1255" s="7">
        <v>11.05</v>
      </c>
      <c r="AO1255" s="8"/>
      <c r="AQ1255" s="31"/>
      <c r="AT1255" s="31"/>
      <c r="AU1255" s="21">
        <v>2011</v>
      </c>
      <c r="AV1255" s="23">
        <f t="shared" si="208"/>
        <v>3.303412070596742</v>
      </c>
      <c r="BB1255" s="18"/>
      <c r="BD1255" s="54"/>
      <c r="BF1255" s="18"/>
      <c r="BH1255" s="18"/>
      <c r="BJ1255" s="18"/>
      <c r="BK1255" s="18" t="s">
        <v>284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 s="18">
        <v>0</v>
      </c>
      <c r="BS1255">
        <v>0</v>
      </c>
      <c r="BT1255">
        <v>1</v>
      </c>
      <c r="BU1255" s="18">
        <v>0</v>
      </c>
      <c r="BV1255" t="s">
        <v>397</v>
      </c>
      <c r="BW1255" t="s">
        <v>397</v>
      </c>
      <c r="CB1255" s="18"/>
      <c r="CD1255" s="18"/>
      <c r="CE1255" s="18"/>
      <c r="CH1255" s="18"/>
      <c r="CJ1255" s="18"/>
      <c r="CU1255" s="18"/>
      <c r="CV1255" t="s">
        <v>397</v>
      </c>
      <c r="CW1255" t="s">
        <v>397</v>
      </c>
      <c r="CX1255" t="s">
        <v>397</v>
      </c>
      <c r="CY1255" s="25" t="s">
        <v>397</v>
      </c>
    </row>
    <row r="1256" spans="1:103" x14ac:dyDescent="0.25">
      <c r="A1256">
        <v>1258</v>
      </c>
      <c r="B1256">
        <v>139</v>
      </c>
      <c r="C1256" s="25" t="s">
        <v>96</v>
      </c>
      <c r="D1256" s="12">
        <v>9.6999999999999993</v>
      </c>
      <c r="E1256" s="14"/>
      <c r="F1256" s="7" t="str">
        <f t="shared" si="199"/>
        <v>X</v>
      </c>
      <c r="G1256" s="7">
        <f t="shared" si="200"/>
        <v>9.6999999999999993</v>
      </c>
      <c r="H1256" s="16">
        <f t="shared" si="201"/>
        <v>9.6999999999999993</v>
      </c>
      <c r="I1256" s="11" t="str">
        <f t="shared" si="202"/>
        <v>X</v>
      </c>
      <c r="J1256" s="39" t="str">
        <f t="shared" si="203"/>
        <v>X</v>
      </c>
      <c r="K1256" s="39" t="str">
        <f t="shared" si="206"/>
        <v>X</v>
      </c>
      <c r="L1256" s="39" t="str">
        <f t="shared" si="207"/>
        <v>X</v>
      </c>
      <c r="M1256" s="39" t="str">
        <f t="shared" si="204"/>
        <v>X</v>
      </c>
      <c r="N1256" s="42">
        <v>0</v>
      </c>
      <c r="O1256" s="8">
        <v>0</v>
      </c>
      <c r="P1256" s="9">
        <v>0</v>
      </c>
      <c r="Q1256" s="9">
        <v>1</v>
      </c>
      <c r="R1256" s="8">
        <v>0</v>
      </c>
      <c r="S1256" s="9">
        <v>0</v>
      </c>
      <c r="T1256" s="9">
        <v>0</v>
      </c>
      <c r="U1256" s="8">
        <v>0</v>
      </c>
      <c r="V1256" s="9">
        <v>0</v>
      </c>
      <c r="W1256" s="9">
        <v>0</v>
      </c>
      <c r="X1256" s="9">
        <v>0</v>
      </c>
      <c r="Y1256" s="8">
        <v>0</v>
      </c>
      <c r="Z1256" s="9">
        <v>0</v>
      </c>
      <c r="AA1256" s="8"/>
      <c r="AC1256" s="8"/>
      <c r="AJ1256" s="9">
        <f t="shared" si="205"/>
        <v>-1</v>
      </c>
      <c r="AK1256" s="7">
        <v>11.05</v>
      </c>
      <c r="AO1256" s="8"/>
      <c r="AQ1256" s="31"/>
      <c r="AT1256" s="31"/>
      <c r="AU1256" s="21">
        <v>2011</v>
      </c>
      <c r="AV1256" s="23">
        <f t="shared" si="208"/>
        <v>3.303412070596742</v>
      </c>
      <c r="BB1256" s="18"/>
      <c r="BD1256" s="54"/>
      <c r="BF1256" s="18"/>
      <c r="BH1256" s="18"/>
      <c r="BJ1256" s="18"/>
      <c r="BK1256" s="18" t="s">
        <v>284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 s="18">
        <v>0</v>
      </c>
      <c r="BS1256">
        <v>0</v>
      </c>
      <c r="BT1256">
        <v>1</v>
      </c>
      <c r="BU1256" s="18">
        <v>0</v>
      </c>
      <c r="BV1256" t="s">
        <v>397</v>
      </c>
      <c r="BW1256" t="s">
        <v>397</v>
      </c>
      <c r="CB1256" s="18"/>
      <c r="CD1256" s="18"/>
      <c r="CE1256" s="18"/>
      <c r="CH1256" s="18"/>
      <c r="CJ1256" s="18"/>
      <c r="CU1256" s="18"/>
      <c r="CV1256" t="s">
        <v>397</v>
      </c>
      <c r="CW1256" t="s">
        <v>397</v>
      </c>
      <c r="CX1256" t="s">
        <v>397</v>
      </c>
      <c r="CY1256" s="25" t="s">
        <v>397</v>
      </c>
    </row>
    <row r="1257" spans="1:103" x14ac:dyDescent="0.25">
      <c r="A1257">
        <v>1259</v>
      </c>
      <c r="B1257">
        <v>139</v>
      </c>
      <c r="C1257" s="25" t="s">
        <v>96</v>
      </c>
      <c r="D1257" s="12">
        <v>7</v>
      </c>
      <c r="E1257" s="14"/>
      <c r="F1257" s="7" t="str">
        <f t="shared" si="199"/>
        <v>X</v>
      </c>
      <c r="G1257" s="7">
        <f t="shared" si="200"/>
        <v>7</v>
      </c>
      <c r="H1257" s="16">
        <f t="shared" si="201"/>
        <v>7</v>
      </c>
      <c r="I1257" s="11" t="str">
        <f t="shared" si="202"/>
        <v>X</v>
      </c>
      <c r="J1257" s="39" t="str">
        <f t="shared" si="203"/>
        <v>X</v>
      </c>
      <c r="K1257" s="39" t="str">
        <f t="shared" si="206"/>
        <v>X</v>
      </c>
      <c r="L1257" s="39" t="str">
        <f t="shared" si="207"/>
        <v>X</v>
      </c>
      <c r="M1257" s="39" t="str">
        <f t="shared" si="204"/>
        <v>X</v>
      </c>
      <c r="N1257" s="42">
        <v>0</v>
      </c>
      <c r="O1257" s="8">
        <v>0</v>
      </c>
      <c r="P1257" s="9">
        <v>0</v>
      </c>
      <c r="Q1257" s="9">
        <v>0</v>
      </c>
      <c r="R1257" s="8">
        <v>0</v>
      </c>
      <c r="S1257" s="9">
        <v>0</v>
      </c>
      <c r="T1257" s="9">
        <v>0</v>
      </c>
      <c r="U1257" s="8">
        <v>1</v>
      </c>
      <c r="V1257" s="9">
        <v>0</v>
      </c>
      <c r="W1257" s="9">
        <v>0</v>
      </c>
      <c r="X1257" s="9">
        <v>0</v>
      </c>
      <c r="Y1257" s="8">
        <v>0</v>
      </c>
      <c r="Z1257" s="9">
        <v>0</v>
      </c>
      <c r="AA1257" s="8"/>
      <c r="AC1257" s="8"/>
      <c r="AJ1257" s="9">
        <f t="shared" si="205"/>
        <v>-1</v>
      </c>
      <c r="AK1257" s="7">
        <v>11.05</v>
      </c>
      <c r="AO1257" s="8"/>
      <c r="AQ1257" s="31"/>
      <c r="AT1257" s="31"/>
      <c r="AU1257" s="21">
        <v>2011</v>
      </c>
      <c r="AV1257" s="23">
        <f t="shared" si="208"/>
        <v>3.303412070596742</v>
      </c>
      <c r="BB1257" s="18"/>
      <c r="BD1257" s="54"/>
      <c r="BF1257" s="18"/>
      <c r="BH1257" s="18"/>
      <c r="BJ1257" s="18"/>
      <c r="BK1257" s="18" t="s">
        <v>284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 s="18">
        <v>0</v>
      </c>
      <c r="BS1257">
        <v>0</v>
      </c>
      <c r="BT1257">
        <v>1</v>
      </c>
      <c r="BU1257" s="18">
        <v>0</v>
      </c>
      <c r="BV1257" t="s">
        <v>397</v>
      </c>
      <c r="BW1257" t="s">
        <v>397</v>
      </c>
      <c r="CB1257" s="18"/>
      <c r="CD1257" s="18"/>
      <c r="CE1257" s="18"/>
      <c r="CH1257" s="18"/>
      <c r="CJ1257" s="18"/>
      <c r="CU1257" s="18"/>
      <c r="CV1257" t="s">
        <v>397</v>
      </c>
      <c r="CW1257" t="s">
        <v>397</v>
      </c>
      <c r="CX1257" t="s">
        <v>397</v>
      </c>
      <c r="CY1257" s="25" t="s">
        <v>397</v>
      </c>
    </row>
    <row r="1258" spans="1:103" x14ac:dyDescent="0.25">
      <c r="A1258">
        <v>1260</v>
      </c>
      <c r="B1258">
        <v>139</v>
      </c>
      <c r="C1258" s="25" t="s">
        <v>96</v>
      </c>
      <c r="D1258" s="12">
        <v>7.3</v>
      </c>
      <c r="E1258" s="14"/>
      <c r="F1258" s="7" t="str">
        <f t="shared" si="199"/>
        <v>X</v>
      </c>
      <c r="G1258" s="7">
        <f t="shared" si="200"/>
        <v>7.3</v>
      </c>
      <c r="H1258" s="16">
        <f t="shared" si="201"/>
        <v>7.3</v>
      </c>
      <c r="I1258" s="11" t="str">
        <f t="shared" si="202"/>
        <v>X</v>
      </c>
      <c r="J1258" s="39" t="str">
        <f t="shared" si="203"/>
        <v>X</v>
      </c>
      <c r="K1258" s="39" t="str">
        <f t="shared" si="206"/>
        <v>X</v>
      </c>
      <c r="L1258" s="39" t="str">
        <f t="shared" si="207"/>
        <v>X</v>
      </c>
      <c r="M1258" s="39" t="str">
        <f t="shared" si="204"/>
        <v>X</v>
      </c>
      <c r="N1258" s="42">
        <v>0</v>
      </c>
      <c r="O1258" s="8">
        <v>0</v>
      </c>
      <c r="P1258" s="9">
        <v>0</v>
      </c>
      <c r="Q1258" s="9">
        <v>0</v>
      </c>
      <c r="R1258" s="8">
        <v>0</v>
      </c>
      <c r="S1258" s="9">
        <v>0</v>
      </c>
      <c r="T1258" s="9">
        <v>0</v>
      </c>
      <c r="U1258" s="8">
        <v>0</v>
      </c>
      <c r="V1258" s="9">
        <v>1</v>
      </c>
      <c r="W1258" s="9">
        <v>0</v>
      </c>
      <c r="X1258" s="9">
        <v>0</v>
      </c>
      <c r="Y1258" s="8">
        <v>0</v>
      </c>
      <c r="Z1258" s="9">
        <v>0</v>
      </c>
      <c r="AA1258" s="8"/>
      <c r="AC1258" s="8"/>
      <c r="AJ1258" s="9">
        <f t="shared" si="205"/>
        <v>-1</v>
      </c>
      <c r="AK1258" s="7">
        <v>11.05</v>
      </c>
      <c r="AO1258" s="8"/>
      <c r="AQ1258" s="31"/>
      <c r="AT1258" s="31"/>
      <c r="AU1258" s="21">
        <v>2011</v>
      </c>
      <c r="AV1258" s="23">
        <f t="shared" si="208"/>
        <v>3.303412070596742</v>
      </c>
      <c r="BB1258" s="18"/>
      <c r="BD1258" s="54"/>
      <c r="BF1258" s="18"/>
      <c r="BH1258" s="18"/>
      <c r="BJ1258" s="18"/>
      <c r="BK1258" s="18" t="s">
        <v>284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 s="18">
        <v>0</v>
      </c>
      <c r="BS1258">
        <v>0</v>
      </c>
      <c r="BT1258">
        <v>1</v>
      </c>
      <c r="BU1258" s="18">
        <v>0</v>
      </c>
      <c r="BV1258" t="s">
        <v>397</v>
      </c>
      <c r="BW1258" t="s">
        <v>397</v>
      </c>
      <c r="CB1258" s="18"/>
      <c r="CD1258" s="18"/>
      <c r="CE1258" s="18"/>
      <c r="CH1258" s="18"/>
      <c r="CJ1258" s="18"/>
      <c r="CU1258" s="18"/>
      <c r="CV1258" t="s">
        <v>397</v>
      </c>
      <c r="CW1258" t="s">
        <v>397</v>
      </c>
      <c r="CX1258" t="s">
        <v>397</v>
      </c>
      <c r="CY1258" s="25" t="s">
        <v>397</v>
      </c>
    </row>
    <row r="1259" spans="1:103" x14ac:dyDescent="0.25">
      <c r="A1259">
        <v>1261</v>
      </c>
      <c r="B1259">
        <v>140</v>
      </c>
      <c r="C1259" s="25" t="s">
        <v>297</v>
      </c>
      <c r="D1259" s="12">
        <v>10</v>
      </c>
      <c r="E1259" s="14"/>
      <c r="F1259" s="7" t="str">
        <f t="shared" si="199"/>
        <v>X</v>
      </c>
      <c r="G1259" s="7">
        <f t="shared" si="200"/>
        <v>10</v>
      </c>
      <c r="H1259" s="16">
        <f t="shared" si="201"/>
        <v>10</v>
      </c>
      <c r="I1259" s="11" t="str">
        <f t="shared" si="202"/>
        <v>X</v>
      </c>
      <c r="J1259" s="39" t="str">
        <f t="shared" si="203"/>
        <v>X</v>
      </c>
      <c r="K1259" s="39" t="str">
        <f t="shared" si="206"/>
        <v>X</v>
      </c>
      <c r="L1259" s="39" t="str">
        <f t="shared" si="207"/>
        <v>X</v>
      </c>
      <c r="M1259" s="39" t="str">
        <f t="shared" si="204"/>
        <v>X</v>
      </c>
      <c r="N1259" s="42">
        <v>1</v>
      </c>
      <c r="O1259" s="8">
        <v>0</v>
      </c>
      <c r="P1259" s="9">
        <v>0</v>
      </c>
      <c r="Q1259" s="9">
        <v>0</v>
      </c>
      <c r="R1259" s="8">
        <v>0</v>
      </c>
      <c r="S1259" s="9">
        <v>0</v>
      </c>
      <c r="T1259" s="9">
        <v>0</v>
      </c>
      <c r="U1259" s="8">
        <v>0</v>
      </c>
      <c r="V1259" s="9">
        <v>0</v>
      </c>
      <c r="W1259" s="9">
        <v>0</v>
      </c>
      <c r="X1259" s="9">
        <v>0</v>
      </c>
      <c r="Y1259" s="8">
        <v>0</v>
      </c>
      <c r="Z1259" s="9">
        <v>0</v>
      </c>
      <c r="AA1259" s="8"/>
      <c r="AC1259" s="8"/>
      <c r="AJ1259" s="9">
        <f t="shared" si="205"/>
        <v>-1</v>
      </c>
      <c r="AK1259" s="7">
        <v>12.6</v>
      </c>
      <c r="AO1259" s="8"/>
      <c r="AQ1259" s="31"/>
      <c r="AT1259" s="31"/>
      <c r="AU1259" s="21">
        <v>1995</v>
      </c>
      <c r="AV1259" s="23">
        <f t="shared" si="208"/>
        <v>3.2999429000227671</v>
      </c>
      <c r="BB1259" s="18"/>
      <c r="BD1259" s="54"/>
      <c r="BF1259" s="18"/>
      <c r="BH1259" s="18"/>
      <c r="BJ1259" s="18"/>
      <c r="BK1259" s="18" t="s">
        <v>294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 s="18">
        <v>0</v>
      </c>
      <c r="BS1259">
        <v>1</v>
      </c>
      <c r="BT1259">
        <v>0</v>
      </c>
      <c r="BU1259" s="18">
        <v>0</v>
      </c>
      <c r="BV1259" t="s">
        <v>397</v>
      </c>
      <c r="BW1259" t="s">
        <v>397</v>
      </c>
      <c r="CB1259" s="18"/>
      <c r="CD1259" s="18"/>
      <c r="CE1259" s="18"/>
      <c r="CH1259" s="18"/>
      <c r="CJ1259" s="18"/>
      <c r="CU1259" s="18"/>
      <c r="CV1259" t="s">
        <v>397</v>
      </c>
      <c r="CW1259" t="s">
        <v>397</v>
      </c>
      <c r="CX1259" t="s">
        <v>397</v>
      </c>
      <c r="CY1259" s="25" t="s">
        <v>397</v>
      </c>
    </row>
    <row r="1260" spans="1:103" x14ac:dyDescent="0.25">
      <c r="A1260">
        <v>1262</v>
      </c>
      <c r="B1260">
        <v>141</v>
      </c>
      <c r="C1260" s="25" t="s">
        <v>234</v>
      </c>
      <c r="D1260" s="12">
        <v>5</v>
      </c>
      <c r="E1260" s="14"/>
      <c r="F1260" s="7" t="str">
        <f t="shared" si="199"/>
        <v>X</v>
      </c>
      <c r="G1260" s="7">
        <f t="shared" si="200"/>
        <v>5</v>
      </c>
      <c r="H1260" s="16">
        <f t="shared" si="201"/>
        <v>5</v>
      </c>
      <c r="I1260" s="11" t="str">
        <f t="shared" si="202"/>
        <v>X</v>
      </c>
      <c r="J1260" s="39" t="str">
        <f t="shared" si="203"/>
        <v>X</v>
      </c>
      <c r="K1260" s="39" t="str">
        <f t="shared" si="206"/>
        <v>X</v>
      </c>
      <c r="L1260" s="39" t="str">
        <f t="shared" si="207"/>
        <v>X</v>
      </c>
      <c r="M1260" s="39" t="str">
        <f t="shared" si="204"/>
        <v>X</v>
      </c>
      <c r="N1260" s="42">
        <v>1</v>
      </c>
      <c r="O1260" s="8">
        <v>0</v>
      </c>
      <c r="P1260" s="9">
        <v>0</v>
      </c>
      <c r="Q1260" s="9">
        <v>0</v>
      </c>
      <c r="R1260" s="8">
        <v>0</v>
      </c>
      <c r="S1260" s="9">
        <v>0</v>
      </c>
      <c r="T1260" s="9">
        <v>0</v>
      </c>
      <c r="U1260" s="8">
        <v>0</v>
      </c>
      <c r="V1260" s="9">
        <v>0</v>
      </c>
      <c r="W1260" s="9">
        <v>0</v>
      </c>
      <c r="X1260" s="9">
        <v>0</v>
      </c>
      <c r="Y1260" s="8">
        <v>0</v>
      </c>
      <c r="Z1260" s="9">
        <v>0</v>
      </c>
      <c r="AA1260" s="8"/>
      <c r="AC1260" s="8"/>
      <c r="AJ1260" s="9">
        <f t="shared" si="205"/>
        <v>-1</v>
      </c>
      <c r="AK1260" s="7">
        <v>8.9</v>
      </c>
      <c r="AO1260" s="8"/>
      <c r="AQ1260" s="31"/>
      <c r="AT1260" s="31"/>
      <c r="AU1260" s="21">
        <v>1987</v>
      </c>
      <c r="AV1260" s="23">
        <f t="shared" si="208"/>
        <v>3.2981978671098151</v>
      </c>
      <c r="BB1260" s="18"/>
      <c r="BD1260" s="54"/>
      <c r="BF1260" s="18"/>
      <c r="BH1260" s="18"/>
      <c r="BJ1260" s="18"/>
      <c r="BK1260" s="18" t="s">
        <v>233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 s="18">
        <v>0</v>
      </c>
      <c r="BS1260">
        <v>1</v>
      </c>
      <c r="BT1260">
        <v>0</v>
      </c>
      <c r="BU1260" s="18">
        <v>0</v>
      </c>
      <c r="BV1260" t="s">
        <v>397</v>
      </c>
      <c r="BW1260" t="s">
        <v>397</v>
      </c>
      <c r="CB1260" s="18"/>
      <c r="CD1260" s="18"/>
      <c r="CE1260" s="18"/>
      <c r="CH1260" s="18"/>
      <c r="CJ1260" s="18"/>
      <c r="CU1260" s="18"/>
      <c r="CV1260" t="s">
        <v>397</v>
      </c>
      <c r="CW1260" t="s">
        <v>397</v>
      </c>
      <c r="CX1260" t="s">
        <v>397</v>
      </c>
      <c r="CY1260" s="25" t="s">
        <v>397</v>
      </c>
    </row>
    <row r="1261" spans="1:103" x14ac:dyDescent="0.25">
      <c r="A1261">
        <v>1263</v>
      </c>
      <c r="B1261">
        <v>142</v>
      </c>
      <c r="C1261" s="25" t="s">
        <v>52</v>
      </c>
      <c r="D1261" s="12">
        <v>6.5</v>
      </c>
      <c r="E1261" s="14"/>
      <c r="F1261" s="7" t="str">
        <f t="shared" si="199"/>
        <v>X</v>
      </c>
      <c r="G1261" s="7">
        <f t="shared" si="200"/>
        <v>6.5</v>
      </c>
      <c r="H1261" s="16">
        <f t="shared" si="201"/>
        <v>6.5</v>
      </c>
      <c r="I1261" s="11" t="str">
        <f t="shared" si="202"/>
        <v>X</v>
      </c>
      <c r="J1261" s="39" t="str">
        <f t="shared" si="203"/>
        <v>X</v>
      </c>
      <c r="K1261" s="39" t="str">
        <f t="shared" si="206"/>
        <v>X</v>
      </c>
      <c r="L1261" s="39" t="str">
        <f t="shared" si="207"/>
        <v>X</v>
      </c>
      <c r="M1261" s="39" t="str">
        <f t="shared" si="204"/>
        <v>X</v>
      </c>
      <c r="N1261" s="42">
        <v>1</v>
      </c>
      <c r="O1261" s="8">
        <v>0</v>
      </c>
      <c r="P1261" s="9">
        <v>0</v>
      </c>
      <c r="Q1261" s="9">
        <v>0</v>
      </c>
      <c r="R1261" s="8">
        <v>0</v>
      </c>
      <c r="S1261" s="9">
        <v>0</v>
      </c>
      <c r="T1261" s="9">
        <v>0</v>
      </c>
      <c r="U1261" s="8">
        <v>0</v>
      </c>
      <c r="V1261" s="9">
        <v>0</v>
      </c>
      <c r="W1261" s="9">
        <v>0</v>
      </c>
      <c r="X1261" s="9">
        <v>0</v>
      </c>
      <c r="Y1261" s="8">
        <v>0</v>
      </c>
      <c r="Z1261" s="9">
        <v>0</v>
      </c>
      <c r="AA1261" s="8"/>
      <c r="AC1261" s="8"/>
      <c r="AJ1261" s="9">
        <f t="shared" si="205"/>
        <v>-1</v>
      </c>
      <c r="AK1261" s="7">
        <v>9</v>
      </c>
      <c r="AO1261" s="8"/>
      <c r="AQ1261" s="31"/>
      <c r="AT1261" s="31"/>
      <c r="AU1261" s="21">
        <v>1997</v>
      </c>
      <c r="AV1261" s="23">
        <f t="shared" si="208"/>
        <v>3.3003780648707024</v>
      </c>
      <c r="BB1261" s="18"/>
      <c r="BD1261" s="54"/>
      <c r="BF1261" s="18"/>
      <c r="BH1261" s="18"/>
      <c r="BJ1261" s="18"/>
      <c r="BK1261" s="18" t="s">
        <v>48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 s="18">
        <v>0</v>
      </c>
      <c r="BS1261">
        <v>0</v>
      </c>
      <c r="BT1261">
        <v>1</v>
      </c>
      <c r="BU1261" s="18">
        <v>0</v>
      </c>
      <c r="BV1261" t="s">
        <v>397</v>
      </c>
      <c r="BW1261" t="s">
        <v>397</v>
      </c>
      <c r="CB1261" s="18"/>
      <c r="CD1261" s="18"/>
      <c r="CE1261" s="18"/>
      <c r="CH1261" s="18"/>
      <c r="CJ1261" s="18"/>
      <c r="CU1261" s="18"/>
      <c r="CV1261" t="s">
        <v>397</v>
      </c>
      <c r="CW1261" t="s">
        <v>397</v>
      </c>
      <c r="CX1261" t="s">
        <v>397</v>
      </c>
      <c r="CY1261" s="25" t="s">
        <v>397</v>
      </c>
    </row>
    <row r="1262" spans="1:103" x14ac:dyDescent="0.25">
      <c r="A1262">
        <v>1264</v>
      </c>
      <c r="B1262">
        <v>142</v>
      </c>
      <c r="C1262" s="25" t="s">
        <v>52</v>
      </c>
      <c r="D1262" s="12">
        <v>6.2</v>
      </c>
      <c r="E1262" s="14"/>
      <c r="F1262" s="7" t="str">
        <f t="shared" si="199"/>
        <v>X</v>
      </c>
      <c r="G1262" s="7">
        <f t="shared" si="200"/>
        <v>6.2</v>
      </c>
      <c r="H1262" s="16">
        <f t="shared" si="201"/>
        <v>6.2</v>
      </c>
      <c r="I1262" s="11" t="str">
        <f t="shared" si="202"/>
        <v>X</v>
      </c>
      <c r="J1262" s="39" t="str">
        <f t="shared" si="203"/>
        <v>X</v>
      </c>
      <c r="K1262" s="39" t="str">
        <f t="shared" si="206"/>
        <v>X</v>
      </c>
      <c r="L1262" s="39" t="str">
        <f t="shared" si="207"/>
        <v>X</v>
      </c>
      <c r="M1262" s="39" t="str">
        <f t="shared" si="204"/>
        <v>X</v>
      </c>
      <c r="N1262" s="42">
        <v>0</v>
      </c>
      <c r="O1262" s="8">
        <v>0</v>
      </c>
      <c r="P1262" s="9">
        <v>0</v>
      </c>
      <c r="Q1262" s="9">
        <v>0</v>
      </c>
      <c r="R1262" s="8">
        <v>0</v>
      </c>
      <c r="S1262" s="9">
        <v>0</v>
      </c>
      <c r="T1262" s="9">
        <v>0</v>
      </c>
      <c r="U1262" s="8">
        <v>1</v>
      </c>
      <c r="V1262" s="9">
        <v>0</v>
      </c>
      <c r="W1262" s="9">
        <v>0</v>
      </c>
      <c r="X1262" s="9">
        <v>0</v>
      </c>
      <c r="Y1262" s="8">
        <v>0</v>
      </c>
      <c r="Z1262" s="9">
        <v>0</v>
      </c>
      <c r="AA1262" s="8"/>
      <c r="AC1262" s="8"/>
      <c r="AJ1262" s="9">
        <f t="shared" si="205"/>
        <v>-1</v>
      </c>
      <c r="AK1262" s="7">
        <v>9</v>
      </c>
      <c r="AO1262" s="8"/>
      <c r="AQ1262" s="31"/>
      <c r="AT1262" s="31"/>
      <c r="AU1262" s="21">
        <v>1997</v>
      </c>
      <c r="AV1262" s="23">
        <f t="shared" si="208"/>
        <v>3.3003780648707024</v>
      </c>
      <c r="BB1262" s="18"/>
      <c r="BD1262" s="54"/>
      <c r="BF1262" s="18"/>
      <c r="BH1262" s="18"/>
      <c r="BJ1262" s="18"/>
      <c r="BK1262" s="18" t="s">
        <v>48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 s="18">
        <v>0</v>
      </c>
      <c r="BS1262">
        <v>0</v>
      </c>
      <c r="BT1262">
        <v>1</v>
      </c>
      <c r="BU1262" s="18">
        <v>0</v>
      </c>
      <c r="BV1262" t="s">
        <v>397</v>
      </c>
      <c r="BW1262" t="s">
        <v>397</v>
      </c>
      <c r="CB1262" s="18"/>
      <c r="CD1262" s="18"/>
      <c r="CE1262" s="18"/>
      <c r="CH1262" s="18"/>
      <c r="CJ1262" s="18"/>
      <c r="CU1262" s="18"/>
      <c r="CV1262" t="s">
        <v>397</v>
      </c>
      <c r="CW1262" t="s">
        <v>397</v>
      </c>
      <c r="CX1262" t="s">
        <v>397</v>
      </c>
      <c r="CY1262" s="25" t="s">
        <v>397</v>
      </c>
    </row>
    <row r="1263" spans="1:103" x14ac:dyDescent="0.25">
      <c r="A1263">
        <v>1265</v>
      </c>
      <c r="B1263">
        <v>142</v>
      </c>
      <c r="C1263" s="25" t="s">
        <v>52</v>
      </c>
      <c r="D1263" s="12">
        <v>6.8</v>
      </c>
      <c r="E1263" s="14"/>
      <c r="F1263" s="7" t="str">
        <f t="shared" si="199"/>
        <v>X</v>
      </c>
      <c r="G1263" s="7">
        <f t="shared" si="200"/>
        <v>6.8</v>
      </c>
      <c r="H1263" s="16">
        <f t="shared" si="201"/>
        <v>6.8</v>
      </c>
      <c r="I1263" s="11" t="str">
        <f t="shared" si="202"/>
        <v>X</v>
      </c>
      <c r="J1263" s="39" t="str">
        <f t="shared" si="203"/>
        <v>X</v>
      </c>
      <c r="K1263" s="39" t="str">
        <f t="shared" si="206"/>
        <v>X</v>
      </c>
      <c r="L1263" s="39" t="str">
        <f t="shared" si="207"/>
        <v>X</v>
      </c>
      <c r="M1263" s="39" t="str">
        <f t="shared" si="204"/>
        <v>X</v>
      </c>
      <c r="N1263" s="42">
        <v>0</v>
      </c>
      <c r="O1263" s="8">
        <v>0</v>
      </c>
      <c r="P1263" s="9">
        <v>0</v>
      </c>
      <c r="Q1263" s="9">
        <v>0</v>
      </c>
      <c r="R1263" s="8">
        <v>0</v>
      </c>
      <c r="S1263" s="9">
        <v>0</v>
      </c>
      <c r="T1263" s="9">
        <v>0</v>
      </c>
      <c r="U1263" s="8">
        <v>0</v>
      </c>
      <c r="V1263" s="9">
        <v>1</v>
      </c>
      <c r="W1263" s="9">
        <v>0</v>
      </c>
      <c r="X1263" s="9">
        <v>0</v>
      </c>
      <c r="Y1263" s="8">
        <v>0</v>
      </c>
      <c r="Z1263" s="9">
        <v>0</v>
      </c>
      <c r="AA1263" s="8"/>
      <c r="AC1263" s="8"/>
      <c r="AJ1263" s="9">
        <f t="shared" si="205"/>
        <v>-1</v>
      </c>
      <c r="AK1263" s="7">
        <v>9</v>
      </c>
      <c r="AO1263" s="8"/>
      <c r="AQ1263" s="31"/>
      <c r="AT1263" s="31"/>
      <c r="AU1263" s="21">
        <v>1997</v>
      </c>
      <c r="AV1263" s="23">
        <f t="shared" si="208"/>
        <v>3.3003780648707024</v>
      </c>
      <c r="BB1263" s="18"/>
      <c r="BD1263" s="54"/>
      <c r="BF1263" s="18"/>
      <c r="BH1263" s="18"/>
      <c r="BJ1263" s="18"/>
      <c r="BK1263" s="18" t="s">
        <v>48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 s="18">
        <v>0</v>
      </c>
      <c r="BS1263">
        <v>0</v>
      </c>
      <c r="BT1263">
        <v>1</v>
      </c>
      <c r="BU1263" s="18">
        <v>0</v>
      </c>
      <c r="BV1263" t="s">
        <v>397</v>
      </c>
      <c r="BW1263" t="s">
        <v>397</v>
      </c>
      <c r="CB1263" s="18"/>
      <c r="CD1263" s="18"/>
      <c r="CE1263" s="18"/>
      <c r="CH1263" s="18"/>
      <c r="CJ1263" s="18"/>
      <c r="CU1263" s="18"/>
      <c r="CV1263" t="s">
        <v>397</v>
      </c>
      <c r="CW1263" t="s">
        <v>397</v>
      </c>
      <c r="CX1263" t="s">
        <v>397</v>
      </c>
      <c r="CY1263" s="25" t="s">
        <v>397</v>
      </c>
    </row>
    <row r="1264" spans="1:103" x14ac:dyDescent="0.25">
      <c r="A1264">
        <v>1266</v>
      </c>
      <c r="B1264">
        <v>142</v>
      </c>
      <c r="C1264" s="25" t="s">
        <v>52</v>
      </c>
      <c r="D1264" s="12">
        <v>7.3</v>
      </c>
      <c r="E1264" s="14"/>
      <c r="F1264" s="7" t="str">
        <f t="shared" si="199"/>
        <v>X</v>
      </c>
      <c r="G1264" s="7">
        <f t="shared" si="200"/>
        <v>7.3</v>
      </c>
      <c r="H1264" s="16">
        <f t="shared" si="201"/>
        <v>7.3</v>
      </c>
      <c r="I1264" s="11" t="str">
        <f t="shared" si="202"/>
        <v>X</v>
      </c>
      <c r="J1264" s="39" t="str">
        <f t="shared" si="203"/>
        <v>X</v>
      </c>
      <c r="K1264" s="39" t="str">
        <f t="shared" si="206"/>
        <v>X</v>
      </c>
      <c r="L1264" s="39" t="str">
        <f t="shared" si="207"/>
        <v>X</v>
      </c>
      <c r="M1264" s="39" t="str">
        <f t="shared" si="204"/>
        <v>X</v>
      </c>
      <c r="N1264" s="42">
        <v>1</v>
      </c>
      <c r="O1264" s="8">
        <v>0</v>
      </c>
      <c r="P1264" s="9">
        <v>0</v>
      </c>
      <c r="Q1264" s="9">
        <v>0</v>
      </c>
      <c r="R1264" s="8">
        <v>0</v>
      </c>
      <c r="S1264" s="9">
        <v>0</v>
      </c>
      <c r="T1264" s="9">
        <v>0</v>
      </c>
      <c r="U1264" s="8">
        <v>0</v>
      </c>
      <c r="V1264" s="9">
        <v>0</v>
      </c>
      <c r="W1264" s="9">
        <v>0</v>
      </c>
      <c r="X1264" s="9">
        <v>0</v>
      </c>
      <c r="Y1264" s="8">
        <v>0</v>
      </c>
      <c r="Z1264" s="9">
        <v>0</v>
      </c>
      <c r="AA1264" s="8"/>
      <c r="AC1264" s="8"/>
      <c r="AJ1264" s="9">
        <f t="shared" si="205"/>
        <v>-1</v>
      </c>
      <c r="AK1264" s="7">
        <v>9.9</v>
      </c>
      <c r="AO1264" s="8"/>
      <c r="AQ1264" s="31"/>
      <c r="AT1264" s="31"/>
      <c r="AU1264" s="21">
        <v>1996</v>
      </c>
      <c r="AV1264" s="23">
        <f t="shared" si="208"/>
        <v>3.3001605369513523</v>
      </c>
      <c r="BB1264" s="18"/>
      <c r="BD1264" s="54"/>
      <c r="BF1264" s="18"/>
      <c r="BH1264" s="18"/>
      <c r="BJ1264" s="18"/>
      <c r="BK1264" s="18" t="s">
        <v>233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 s="18">
        <v>0</v>
      </c>
      <c r="BS1264">
        <v>1</v>
      </c>
      <c r="BT1264">
        <v>0</v>
      </c>
      <c r="BU1264" s="18">
        <v>0</v>
      </c>
      <c r="BV1264" t="s">
        <v>397</v>
      </c>
      <c r="BW1264" t="s">
        <v>397</v>
      </c>
      <c r="CB1264" s="18"/>
      <c r="CD1264" s="18"/>
      <c r="CE1264" s="18"/>
      <c r="CH1264" s="18"/>
      <c r="CJ1264" s="18"/>
      <c r="CU1264" s="18"/>
      <c r="CV1264" t="s">
        <v>397</v>
      </c>
      <c r="CW1264" t="s">
        <v>397</v>
      </c>
      <c r="CX1264" t="s">
        <v>397</v>
      </c>
      <c r="CY1264" s="25" t="s">
        <v>397</v>
      </c>
    </row>
    <row r="1265" spans="1:103" x14ac:dyDescent="0.25">
      <c r="A1265">
        <v>1267</v>
      </c>
      <c r="B1265">
        <v>142</v>
      </c>
      <c r="C1265" s="25" t="s">
        <v>52</v>
      </c>
      <c r="D1265" s="12">
        <v>7.8</v>
      </c>
      <c r="E1265" s="14"/>
      <c r="F1265" s="7" t="str">
        <f t="shared" si="199"/>
        <v>X</v>
      </c>
      <c r="G1265" s="7">
        <f t="shared" si="200"/>
        <v>7.8</v>
      </c>
      <c r="H1265" s="16">
        <f t="shared" si="201"/>
        <v>7.8</v>
      </c>
      <c r="I1265" s="11" t="str">
        <f t="shared" si="202"/>
        <v>X</v>
      </c>
      <c r="J1265" s="39" t="str">
        <f t="shared" si="203"/>
        <v>X</v>
      </c>
      <c r="K1265" s="39" t="str">
        <f t="shared" si="206"/>
        <v>X</v>
      </c>
      <c r="L1265" s="39" t="str">
        <f t="shared" si="207"/>
        <v>X</v>
      </c>
      <c r="M1265" s="39" t="str">
        <f t="shared" si="204"/>
        <v>X</v>
      </c>
      <c r="N1265" s="42">
        <v>0</v>
      </c>
      <c r="O1265" s="8">
        <v>0</v>
      </c>
      <c r="P1265" s="9">
        <v>0</v>
      </c>
      <c r="Q1265" s="9">
        <v>0</v>
      </c>
      <c r="R1265" s="8">
        <v>0</v>
      </c>
      <c r="S1265" s="9">
        <v>0</v>
      </c>
      <c r="T1265" s="9">
        <v>0</v>
      </c>
      <c r="U1265" s="8">
        <v>1</v>
      </c>
      <c r="V1265" s="9">
        <v>0</v>
      </c>
      <c r="W1265" s="9">
        <v>0</v>
      </c>
      <c r="X1265" s="9">
        <v>0</v>
      </c>
      <c r="Y1265" s="8">
        <v>0</v>
      </c>
      <c r="Z1265" s="9">
        <v>0</v>
      </c>
      <c r="AA1265" s="8"/>
      <c r="AC1265" s="8"/>
      <c r="AJ1265" s="9">
        <f t="shared" si="205"/>
        <v>-1</v>
      </c>
      <c r="AK1265" s="7">
        <v>9.9</v>
      </c>
      <c r="AO1265" s="8"/>
      <c r="AQ1265" s="31"/>
      <c r="AT1265" s="31"/>
      <c r="AU1265" s="21">
        <v>1996</v>
      </c>
      <c r="AV1265" s="23">
        <f t="shared" si="208"/>
        <v>3.3001605369513523</v>
      </c>
      <c r="BB1265" s="18"/>
      <c r="BD1265" s="54"/>
      <c r="BF1265" s="18"/>
      <c r="BH1265" s="18"/>
      <c r="BJ1265" s="18"/>
      <c r="BK1265" s="18" t="s">
        <v>233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 s="18">
        <v>0</v>
      </c>
      <c r="BS1265">
        <v>1</v>
      </c>
      <c r="BT1265">
        <v>0</v>
      </c>
      <c r="BU1265" s="18">
        <v>0</v>
      </c>
      <c r="BV1265" t="s">
        <v>397</v>
      </c>
      <c r="BW1265" t="s">
        <v>397</v>
      </c>
      <c r="CB1265" s="18"/>
      <c r="CD1265" s="18"/>
      <c r="CE1265" s="18"/>
      <c r="CH1265" s="18"/>
      <c r="CJ1265" s="18"/>
      <c r="CU1265" s="18"/>
      <c r="CV1265" t="s">
        <v>397</v>
      </c>
      <c r="CW1265" t="s">
        <v>397</v>
      </c>
      <c r="CX1265" t="s">
        <v>397</v>
      </c>
      <c r="CY1265" s="25" t="s">
        <v>397</v>
      </c>
    </row>
    <row r="1266" spans="1:103" x14ac:dyDescent="0.25">
      <c r="A1266">
        <v>1268</v>
      </c>
      <c r="B1266">
        <v>142</v>
      </c>
      <c r="C1266" s="25" t="s">
        <v>52</v>
      </c>
      <c r="D1266" s="12">
        <v>6.7</v>
      </c>
      <c r="E1266" s="14"/>
      <c r="F1266" s="7" t="str">
        <f t="shared" si="199"/>
        <v>X</v>
      </c>
      <c r="G1266" s="7">
        <f t="shared" si="200"/>
        <v>6.7</v>
      </c>
      <c r="H1266" s="16">
        <f t="shared" si="201"/>
        <v>6.7</v>
      </c>
      <c r="I1266" s="11" t="str">
        <f t="shared" si="202"/>
        <v>X</v>
      </c>
      <c r="J1266" s="39" t="str">
        <f t="shared" si="203"/>
        <v>X</v>
      </c>
      <c r="K1266" s="39" t="str">
        <f t="shared" si="206"/>
        <v>X</v>
      </c>
      <c r="L1266" s="39" t="str">
        <f t="shared" si="207"/>
        <v>X</v>
      </c>
      <c r="M1266" s="39" t="str">
        <f t="shared" si="204"/>
        <v>X</v>
      </c>
      <c r="N1266" s="42">
        <v>0</v>
      </c>
      <c r="O1266" s="8">
        <v>0</v>
      </c>
      <c r="P1266" s="9">
        <v>0</v>
      </c>
      <c r="Q1266" s="9">
        <v>0</v>
      </c>
      <c r="R1266" s="8">
        <v>0</v>
      </c>
      <c r="S1266" s="9">
        <v>0</v>
      </c>
      <c r="T1266" s="9">
        <v>0</v>
      </c>
      <c r="U1266" s="8">
        <v>0</v>
      </c>
      <c r="V1266" s="9">
        <v>1</v>
      </c>
      <c r="W1266" s="9">
        <v>0</v>
      </c>
      <c r="X1266" s="9">
        <v>0</v>
      </c>
      <c r="Y1266" s="8">
        <v>0</v>
      </c>
      <c r="Z1266" s="9">
        <v>0</v>
      </c>
      <c r="AA1266" s="8"/>
      <c r="AC1266" s="8"/>
      <c r="AJ1266" s="9">
        <f t="shared" si="205"/>
        <v>-1</v>
      </c>
      <c r="AK1266" s="7">
        <v>9.9</v>
      </c>
      <c r="AO1266" s="8"/>
      <c r="AQ1266" s="31"/>
      <c r="AT1266" s="31"/>
      <c r="AU1266" s="21">
        <v>1996</v>
      </c>
      <c r="AV1266" s="23">
        <f t="shared" si="208"/>
        <v>3.3001605369513523</v>
      </c>
      <c r="BB1266" s="18"/>
      <c r="BD1266" s="54"/>
      <c r="BF1266" s="18"/>
      <c r="BH1266" s="18"/>
      <c r="BJ1266" s="18"/>
      <c r="BK1266" s="18" t="s">
        <v>233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 s="18">
        <v>0</v>
      </c>
      <c r="BS1266">
        <v>1</v>
      </c>
      <c r="BT1266">
        <v>0</v>
      </c>
      <c r="BU1266" s="18">
        <v>0</v>
      </c>
      <c r="BV1266" t="s">
        <v>397</v>
      </c>
      <c r="BW1266" t="s">
        <v>397</v>
      </c>
      <c r="CB1266" s="18"/>
      <c r="CD1266" s="18"/>
      <c r="CE1266" s="18"/>
      <c r="CH1266" s="18"/>
      <c r="CJ1266" s="18"/>
      <c r="CU1266" s="18"/>
      <c r="CV1266" t="s">
        <v>397</v>
      </c>
      <c r="CW1266" t="s">
        <v>397</v>
      </c>
      <c r="CX1266" t="s">
        <v>397</v>
      </c>
      <c r="CY1266" s="25" t="s">
        <v>397</v>
      </c>
    </row>
    <row r="1267" spans="1:103" x14ac:dyDescent="0.25">
      <c r="A1267">
        <v>1269</v>
      </c>
      <c r="B1267">
        <v>143</v>
      </c>
      <c r="C1267" s="25" t="s">
        <v>253</v>
      </c>
      <c r="D1267" s="12">
        <v>13.1</v>
      </c>
      <c r="E1267" s="14"/>
      <c r="F1267" s="7" t="str">
        <f t="shared" si="199"/>
        <v>X</v>
      </c>
      <c r="G1267" s="7">
        <f t="shared" si="200"/>
        <v>13.1</v>
      </c>
      <c r="H1267" s="16">
        <f t="shared" si="201"/>
        <v>13.1</v>
      </c>
      <c r="I1267" s="11" t="str">
        <f t="shared" si="202"/>
        <v>X</v>
      </c>
      <c r="J1267" s="39" t="str">
        <f t="shared" si="203"/>
        <v>X</v>
      </c>
      <c r="K1267" s="39" t="str">
        <f t="shared" si="206"/>
        <v>X</v>
      </c>
      <c r="L1267" s="39" t="str">
        <f t="shared" si="207"/>
        <v>X</v>
      </c>
      <c r="M1267" s="39" t="str">
        <f t="shared" si="204"/>
        <v>X</v>
      </c>
      <c r="N1267" s="42">
        <v>1</v>
      </c>
      <c r="O1267" s="8">
        <v>0</v>
      </c>
      <c r="P1267" s="9">
        <v>0</v>
      </c>
      <c r="Q1267" s="9">
        <v>0</v>
      </c>
      <c r="R1267" s="8">
        <v>0</v>
      </c>
      <c r="S1267" s="9">
        <v>0</v>
      </c>
      <c r="T1267" s="9">
        <v>0</v>
      </c>
      <c r="U1267" s="8">
        <v>0</v>
      </c>
      <c r="V1267" s="9">
        <v>0</v>
      </c>
      <c r="W1267" s="9">
        <v>0</v>
      </c>
      <c r="X1267" s="9">
        <v>0</v>
      </c>
      <c r="Y1267" s="8">
        <v>0</v>
      </c>
      <c r="Z1267" s="9">
        <v>0</v>
      </c>
      <c r="AA1267" s="8"/>
      <c r="AC1267" s="8"/>
      <c r="AJ1267" s="9">
        <f t="shared" si="205"/>
        <v>-1</v>
      </c>
      <c r="AK1267" s="7">
        <v>9</v>
      </c>
      <c r="AO1267" s="8"/>
      <c r="AQ1267" s="31"/>
      <c r="AT1267" s="31"/>
      <c r="AU1267" s="21">
        <v>1998</v>
      </c>
      <c r="AV1267" s="23">
        <f t="shared" si="208"/>
        <v>3.3005954838899636</v>
      </c>
      <c r="BB1267" s="18"/>
      <c r="BD1267" s="54"/>
      <c r="BF1267" s="18"/>
      <c r="BH1267" s="18"/>
      <c r="BJ1267" s="18"/>
      <c r="BK1267" s="18" t="s">
        <v>252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 s="18">
        <v>0</v>
      </c>
      <c r="BS1267">
        <v>1</v>
      </c>
      <c r="BT1267">
        <v>0</v>
      </c>
      <c r="BU1267" s="18">
        <v>0</v>
      </c>
      <c r="BV1267" t="s">
        <v>397</v>
      </c>
      <c r="BW1267" t="s">
        <v>397</v>
      </c>
      <c r="CB1267" s="18"/>
      <c r="CD1267" s="18"/>
      <c r="CE1267" s="18"/>
      <c r="CH1267" s="18"/>
      <c r="CJ1267" s="18"/>
      <c r="CU1267" s="18"/>
      <c r="CV1267" t="s">
        <v>397</v>
      </c>
      <c r="CW1267" t="s">
        <v>397</v>
      </c>
      <c r="CX1267" t="s">
        <v>397</v>
      </c>
      <c r="CY1267" s="25" t="s">
        <v>397</v>
      </c>
    </row>
    <row r="1268" spans="1:103" x14ac:dyDescent="0.25">
      <c r="A1268">
        <v>1270</v>
      </c>
      <c r="B1268">
        <v>143</v>
      </c>
      <c r="C1268" s="25" t="s">
        <v>253</v>
      </c>
      <c r="D1268" s="12">
        <v>22.2</v>
      </c>
      <c r="E1268" s="14"/>
      <c r="F1268" s="7" t="str">
        <f t="shared" si="199"/>
        <v>X</v>
      </c>
      <c r="G1268" s="7">
        <f t="shared" si="200"/>
        <v>22.2</v>
      </c>
      <c r="H1268" s="16">
        <f t="shared" si="201"/>
        <v>22.2</v>
      </c>
      <c r="I1268" s="11" t="str">
        <f t="shared" si="202"/>
        <v>X</v>
      </c>
      <c r="J1268" s="39" t="str">
        <f t="shared" si="203"/>
        <v>X</v>
      </c>
      <c r="K1268" s="39" t="str">
        <f t="shared" si="206"/>
        <v>X</v>
      </c>
      <c r="L1268" s="39" t="str">
        <f t="shared" si="207"/>
        <v>X</v>
      </c>
      <c r="M1268" s="39" t="str">
        <f t="shared" si="204"/>
        <v>X</v>
      </c>
      <c r="N1268" s="42">
        <v>0</v>
      </c>
      <c r="O1268" s="8">
        <v>0</v>
      </c>
      <c r="P1268" s="9">
        <v>0</v>
      </c>
      <c r="Q1268" s="9">
        <v>0</v>
      </c>
      <c r="R1268" s="8">
        <v>1</v>
      </c>
      <c r="S1268" s="9">
        <v>0</v>
      </c>
      <c r="T1268" s="9">
        <v>0</v>
      </c>
      <c r="U1268" s="8">
        <v>0</v>
      </c>
      <c r="V1268" s="9">
        <v>0</v>
      </c>
      <c r="W1268" s="9">
        <v>0</v>
      </c>
      <c r="X1268" s="9">
        <v>0</v>
      </c>
      <c r="Y1268" s="8">
        <v>0</v>
      </c>
      <c r="Z1268" s="9">
        <v>0</v>
      </c>
      <c r="AA1268" s="8"/>
      <c r="AC1268" s="8"/>
      <c r="AJ1268" s="9">
        <f t="shared" si="205"/>
        <v>-1</v>
      </c>
      <c r="AK1268" s="7">
        <v>9</v>
      </c>
      <c r="AO1268" s="8"/>
      <c r="AQ1268" s="31"/>
      <c r="AT1268" s="31"/>
      <c r="AU1268" s="21">
        <v>1998</v>
      </c>
      <c r="AV1268" s="23">
        <f t="shared" si="208"/>
        <v>3.3005954838899636</v>
      </c>
      <c r="BB1268" s="18"/>
      <c r="BD1268" s="54"/>
      <c r="BF1268" s="18"/>
      <c r="BH1268" s="18"/>
      <c r="BJ1268" s="18"/>
      <c r="BK1268" s="18" t="s">
        <v>252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 s="18">
        <v>0</v>
      </c>
      <c r="BS1268">
        <v>1</v>
      </c>
      <c r="BT1268">
        <v>0</v>
      </c>
      <c r="BU1268" s="18">
        <v>0</v>
      </c>
      <c r="BV1268" t="s">
        <v>397</v>
      </c>
      <c r="BW1268" t="s">
        <v>397</v>
      </c>
      <c r="CB1268" s="18"/>
      <c r="CD1268" s="18"/>
      <c r="CE1268" s="18"/>
      <c r="CH1268" s="18"/>
      <c r="CJ1268" s="18"/>
      <c r="CU1268" s="18"/>
      <c r="CV1268" t="s">
        <v>397</v>
      </c>
      <c r="CW1268" t="s">
        <v>397</v>
      </c>
      <c r="CX1268" t="s">
        <v>397</v>
      </c>
      <c r="CY1268" s="25" t="s">
        <v>397</v>
      </c>
    </row>
    <row r="1269" spans="1:103" x14ac:dyDescent="0.25">
      <c r="A1269">
        <v>1271</v>
      </c>
      <c r="B1269">
        <v>143</v>
      </c>
      <c r="C1269" s="25" t="s">
        <v>253</v>
      </c>
      <c r="D1269" s="12">
        <v>12.9</v>
      </c>
      <c r="E1269" s="14"/>
      <c r="F1269" s="7" t="str">
        <f t="shared" si="199"/>
        <v>X</v>
      </c>
      <c r="G1269" s="7">
        <f t="shared" si="200"/>
        <v>12.9</v>
      </c>
      <c r="H1269" s="16">
        <f t="shared" si="201"/>
        <v>12.9</v>
      </c>
      <c r="I1269" s="11" t="str">
        <f t="shared" si="202"/>
        <v>X</v>
      </c>
      <c r="J1269" s="39" t="str">
        <f t="shared" si="203"/>
        <v>X</v>
      </c>
      <c r="K1269" s="39" t="str">
        <f t="shared" si="206"/>
        <v>X</v>
      </c>
      <c r="L1269" s="39" t="str">
        <f t="shared" si="207"/>
        <v>X</v>
      </c>
      <c r="M1269" s="39" t="str">
        <f t="shared" si="204"/>
        <v>X</v>
      </c>
      <c r="N1269" s="42">
        <v>0</v>
      </c>
      <c r="O1269" s="8">
        <v>0</v>
      </c>
      <c r="P1269" s="9">
        <v>0</v>
      </c>
      <c r="Q1269" s="9">
        <v>0</v>
      </c>
      <c r="R1269" s="8">
        <v>0</v>
      </c>
      <c r="S1269" s="9">
        <v>1</v>
      </c>
      <c r="T1269" s="9">
        <v>0</v>
      </c>
      <c r="U1269" s="8">
        <v>0</v>
      </c>
      <c r="V1269" s="9">
        <v>0</v>
      </c>
      <c r="W1269" s="9">
        <v>0</v>
      </c>
      <c r="X1269" s="9">
        <v>0</v>
      </c>
      <c r="Y1269" s="8">
        <v>0</v>
      </c>
      <c r="Z1269" s="9">
        <v>0</v>
      </c>
      <c r="AA1269" s="8"/>
      <c r="AC1269" s="8"/>
      <c r="AJ1269" s="9">
        <f t="shared" si="205"/>
        <v>-1</v>
      </c>
      <c r="AK1269" s="7">
        <v>9</v>
      </c>
      <c r="AO1269" s="8"/>
      <c r="AQ1269" s="31"/>
      <c r="AT1269" s="31"/>
      <c r="AU1269" s="21">
        <v>1998</v>
      </c>
      <c r="AV1269" s="23">
        <f t="shared" si="208"/>
        <v>3.3005954838899636</v>
      </c>
      <c r="BB1269" s="18"/>
      <c r="BD1269" s="54"/>
      <c r="BF1269" s="18"/>
      <c r="BH1269" s="18"/>
      <c r="BJ1269" s="18"/>
      <c r="BK1269" s="18" t="s">
        <v>252</v>
      </c>
      <c r="BL1269">
        <v>0</v>
      </c>
      <c r="BM1269">
        <v>1</v>
      </c>
      <c r="BN1269">
        <v>0</v>
      </c>
      <c r="BO1269">
        <v>0</v>
      </c>
      <c r="BP1269">
        <v>0</v>
      </c>
      <c r="BQ1269">
        <v>0</v>
      </c>
      <c r="BR1269" s="18">
        <v>0</v>
      </c>
      <c r="BS1269">
        <v>1</v>
      </c>
      <c r="BT1269">
        <v>0</v>
      </c>
      <c r="BU1269" s="18">
        <v>0</v>
      </c>
      <c r="BV1269" t="s">
        <v>397</v>
      </c>
      <c r="BW1269" t="s">
        <v>397</v>
      </c>
      <c r="CB1269" s="18"/>
      <c r="CD1269" s="18"/>
      <c r="CE1269" s="18"/>
      <c r="CH1269" s="18"/>
      <c r="CJ1269" s="18"/>
      <c r="CU1269" s="18"/>
      <c r="CV1269" t="s">
        <v>397</v>
      </c>
      <c r="CW1269" t="s">
        <v>397</v>
      </c>
      <c r="CX1269" t="s">
        <v>397</v>
      </c>
      <c r="CY1269" s="25" t="s">
        <v>397</v>
      </c>
    </row>
    <row r="1270" spans="1:103" x14ac:dyDescent="0.25">
      <c r="A1270">
        <v>1272</v>
      </c>
      <c r="B1270">
        <v>143</v>
      </c>
      <c r="C1270" s="25" t="s">
        <v>253</v>
      </c>
      <c r="D1270" s="12">
        <v>18.7</v>
      </c>
      <c r="E1270" s="14"/>
      <c r="F1270" s="7" t="str">
        <f t="shared" si="199"/>
        <v>X</v>
      </c>
      <c r="G1270" s="7">
        <f t="shared" si="200"/>
        <v>18.7</v>
      </c>
      <c r="H1270" s="16">
        <f t="shared" si="201"/>
        <v>18.7</v>
      </c>
      <c r="I1270" s="11" t="str">
        <f t="shared" si="202"/>
        <v>X</v>
      </c>
      <c r="J1270" s="39" t="str">
        <f t="shared" si="203"/>
        <v>X</v>
      </c>
      <c r="K1270" s="39" t="str">
        <f t="shared" si="206"/>
        <v>X</v>
      </c>
      <c r="L1270" s="39" t="str">
        <f t="shared" si="207"/>
        <v>X</v>
      </c>
      <c r="M1270" s="39" t="str">
        <f t="shared" si="204"/>
        <v>X</v>
      </c>
      <c r="N1270" s="42">
        <v>0</v>
      </c>
      <c r="O1270" s="8">
        <v>0</v>
      </c>
      <c r="P1270" s="9">
        <v>0</v>
      </c>
      <c r="Q1270" s="9">
        <v>0</v>
      </c>
      <c r="R1270" s="8">
        <v>0</v>
      </c>
      <c r="S1270" s="9">
        <v>0</v>
      </c>
      <c r="T1270" s="9">
        <v>1</v>
      </c>
      <c r="U1270" s="8">
        <v>0</v>
      </c>
      <c r="V1270" s="9">
        <v>0</v>
      </c>
      <c r="W1270" s="9">
        <v>0</v>
      </c>
      <c r="X1270" s="9">
        <v>0</v>
      </c>
      <c r="Y1270" s="8">
        <v>0</v>
      </c>
      <c r="Z1270" s="9">
        <v>0</v>
      </c>
      <c r="AA1270" s="8"/>
      <c r="AC1270" s="8"/>
      <c r="AJ1270" s="9">
        <f t="shared" si="205"/>
        <v>-1</v>
      </c>
      <c r="AK1270" s="7">
        <v>9</v>
      </c>
      <c r="AO1270" s="8"/>
      <c r="AQ1270" s="31"/>
      <c r="AT1270" s="31"/>
      <c r="AU1270" s="21">
        <v>1998</v>
      </c>
      <c r="AV1270" s="23">
        <f t="shared" si="208"/>
        <v>3.3005954838899636</v>
      </c>
      <c r="BB1270" s="18"/>
      <c r="BD1270" s="54"/>
      <c r="BF1270" s="18"/>
      <c r="BH1270" s="18"/>
      <c r="BJ1270" s="18"/>
      <c r="BK1270" s="18" t="s">
        <v>252</v>
      </c>
      <c r="BL1270">
        <v>0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 s="18">
        <v>0</v>
      </c>
      <c r="BS1270">
        <v>1</v>
      </c>
      <c r="BT1270">
        <v>0</v>
      </c>
      <c r="BU1270" s="18">
        <v>0</v>
      </c>
      <c r="BV1270" t="s">
        <v>397</v>
      </c>
      <c r="BW1270" t="s">
        <v>397</v>
      </c>
      <c r="CB1270" s="18"/>
      <c r="CD1270" s="18"/>
      <c r="CE1270" s="18"/>
      <c r="CH1270" s="18"/>
      <c r="CJ1270" s="18"/>
      <c r="CU1270" s="18"/>
      <c r="CV1270" t="s">
        <v>397</v>
      </c>
      <c r="CW1270" t="s">
        <v>397</v>
      </c>
      <c r="CX1270" t="s">
        <v>397</v>
      </c>
      <c r="CY1270" s="25" t="s">
        <v>397</v>
      </c>
    </row>
    <row r="1271" spans="1:103" x14ac:dyDescent="0.25">
      <c r="A1271">
        <v>1273</v>
      </c>
      <c r="B1271">
        <v>143</v>
      </c>
      <c r="C1271" s="25" t="s">
        <v>253</v>
      </c>
      <c r="D1271" s="12">
        <v>11.1</v>
      </c>
      <c r="E1271" s="14"/>
      <c r="F1271" s="7" t="str">
        <f t="shared" si="199"/>
        <v>X</v>
      </c>
      <c r="G1271" s="7">
        <f t="shared" si="200"/>
        <v>11.1</v>
      </c>
      <c r="H1271" s="16">
        <f t="shared" si="201"/>
        <v>11.1</v>
      </c>
      <c r="I1271" s="11" t="str">
        <f t="shared" si="202"/>
        <v>X</v>
      </c>
      <c r="J1271" s="39" t="str">
        <f t="shared" si="203"/>
        <v>X</v>
      </c>
      <c r="K1271" s="39" t="str">
        <f t="shared" si="206"/>
        <v>X</v>
      </c>
      <c r="L1271" s="39" t="str">
        <f t="shared" si="207"/>
        <v>X</v>
      </c>
      <c r="M1271" s="39" t="str">
        <f t="shared" si="204"/>
        <v>X</v>
      </c>
      <c r="N1271" s="42">
        <v>0</v>
      </c>
      <c r="O1271" s="8">
        <v>0</v>
      </c>
      <c r="P1271" s="9">
        <v>0</v>
      </c>
      <c r="Q1271" s="9">
        <v>0</v>
      </c>
      <c r="R1271" s="8">
        <v>0</v>
      </c>
      <c r="S1271" s="9">
        <v>0</v>
      </c>
      <c r="T1271" s="9">
        <v>0</v>
      </c>
      <c r="U1271" s="8">
        <v>1</v>
      </c>
      <c r="V1271" s="9">
        <v>0</v>
      </c>
      <c r="W1271" s="9">
        <v>0</v>
      </c>
      <c r="X1271" s="9">
        <v>0</v>
      </c>
      <c r="Y1271" s="8">
        <v>0</v>
      </c>
      <c r="Z1271" s="9">
        <v>0</v>
      </c>
      <c r="AA1271" s="8"/>
      <c r="AC1271" s="8"/>
      <c r="AJ1271" s="9">
        <f t="shared" si="205"/>
        <v>-1</v>
      </c>
      <c r="AK1271" s="7">
        <v>9</v>
      </c>
      <c r="AO1271" s="8"/>
      <c r="AQ1271" s="31"/>
      <c r="AT1271" s="31"/>
      <c r="AU1271" s="21">
        <v>1998</v>
      </c>
      <c r="AV1271" s="23">
        <f t="shared" si="208"/>
        <v>3.3005954838899636</v>
      </c>
      <c r="BB1271" s="18"/>
      <c r="BD1271" s="54"/>
      <c r="BF1271" s="18"/>
      <c r="BH1271" s="18"/>
      <c r="BJ1271" s="18"/>
      <c r="BK1271" s="18" t="s">
        <v>252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 s="18">
        <v>0</v>
      </c>
      <c r="BS1271">
        <v>1</v>
      </c>
      <c r="BT1271">
        <v>0</v>
      </c>
      <c r="BU1271" s="18">
        <v>0</v>
      </c>
      <c r="BV1271" t="s">
        <v>397</v>
      </c>
      <c r="BW1271" t="s">
        <v>397</v>
      </c>
      <c r="CB1271" s="18"/>
      <c r="CD1271" s="18"/>
      <c r="CE1271" s="18"/>
      <c r="CH1271" s="18"/>
      <c r="CJ1271" s="18"/>
      <c r="CU1271" s="18"/>
      <c r="CV1271" t="s">
        <v>397</v>
      </c>
      <c r="CW1271" t="s">
        <v>397</v>
      </c>
      <c r="CX1271" t="s">
        <v>397</v>
      </c>
      <c r="CY1271" s="25" t="s">
        <v>397</v>
      </c>
    </row>
    <row r="1272" spans="1:103" x14ac:dyDescent="0.25">
      <c r="A1272">
        <v>1274</v>
      </c>
      <c r="B1272">
        <v>143</v>
      </c>
      <c r="C1272" s="25" t="s">
        <v>253</v>
      </c>
      <c r="D1272" s="12">
        <v>15.2</v>
      </c>
      <c r="E1272" s="14"/>
      <c r="F1272" s="7" t="str">
        <f t="shared" si="199"/>
        <v>X</v>
      </c>
      <c r="G1272" s="7">
        <f t="shared" si="200"/>
        <v>15.2</v>
      </c>
      <c r="H1272" s="16">
        <f t="shared" si="201"/>
        <v>15.2</v>
      </c>
      <c r="I1272" s="11" t="str">
        <f t="shared" si="202"/>
        <v>X</v>
      </c>
      <c r="J1272" s="39" t="str">
        <f t="shared" si="203"/>
        <v>X</v>
      </c>
      <c r="K1272" s="39" t="str">
        <f t="shared" si="206"/>
        <v>X</v>
      </c>
      <c r="L1272" s="39" t="str">
        <f t="shared" si="207"/>
        <v>X</v>
      </c>
      <c r="M1272" s="39" t="str">
        <f t="shared" si="204"/>
        <v>X</v>
      </c>
      <c r="N1272" s="42">
        <v>0</v>
      </c>
      <c r="O1272" s="8">
        <v>0</v>
      </c>
      <c r="P1272" s="9">
        <v>0</v>
      </c>
      <c r="Q1272" s="9">
        <v>0</v>
      </c>
      <c r="R1272" s="8">
        <v>0</v>
      </c>
      <c r="S1272" s="9">
        <v>0</v>
      </c>
      <c r="T1272" s="9">
        <v>0</v>
      </c>
      <c r="U1272" s="8">
        <v>0</v>
      </c>
      <c r="V1272" s="9">
        <v>1</v>
      </c>
      <c r="W1272" s="9">
        <v>0</v>
      </c>
      <c r="X1272" s="9">
        <v>0</v>
      </c>
      <c r="Y1272" s="8">
        <v>0</v>
      </c>
      <c r="Z1272" s="9">
        <v>0</v>
      </c>
      <c r="AA1272" s="8"/>
      <c r="AC1272" s="8"/>
      <c r="AJ1272" s="9">
        <f t="shared" si="205"/>
        <v>-1</v>
      </c>
      <c r="AK1272" s="7">
        <v>9</v>
      </c>
      <c r="AO1272" s="8"/>
      <c r="AQ1272" s="31"/>
      <c r="AT1272" s="31"/>
      <c r="AU1272" s="21">
        <v>1998</v>
      </c>
      <c r="AV1272" s="23">
        <f t="shared" si="208"/>
        <v>3.3005954838899636</v>
      </c>
      <c r="BB1272" s="18"/>
      <c r="BD1272" s="54"/>
      <c r="BF1272" s="18"/>
      <c r="BH1272" s="18"/>
      <c r="BJ1272" s="18"/>
      <c r="BK1272" s="18" t="s">
        <v>252</v>
      </c>
      <c r="BL1272">
        <v>0</v>
      </c>
      <c r="BM1272">
        <v>1</v>
      </c>
      <c r="BN1272">
        <v>0</v>
      </c>
      <c r="BO1272">
        <v>0</v>
      </c>
      <c r="BP1272">
        <v>0</v>
      </c>
      <c r="BQ1272">
        <v>0</v>
      </c>
      <c r="BR1272" s="18">
        <v>0</v>
      </c>
      <c r="BS1272">
        <v>1</v>
      </c>
      <c r="BT1272">
        <v>0</v>
      </c>
      <c r="BU1272" s="18">
        <v>0</v>
      </c>
      <c r="BV1272" t="s">
        <v>397</v>
      </c>
      <c r="BW1272" t="s">
        <v>397</v>
      </c>
      <c r="CB1272" s="18"/>
      <c r="CD1272" s="18"/>
      <c r="CE1272" s="18"/>
      <c r="CH1272" s="18"/>
      <c r="CJ1272" s="18"/>
      <c r="CU1272" s="18"/>
      <c r="CV1272" t="s">
        <v>397</v>
      </c>
      <c r="CW1272" t="s">
        <v>397</v>
      </c>
      <c r="CX1272" t="s">
        <v>397</v>
      </c>
      <c r="CY1272" s="25" t="s">
        <v>397</v>
      </c>
    </row>
    <row r="1273" spans="1:103" x14ac:dyDescent="0.25">
      <c r="A1273">
        <v>1275</v>
      </c>
      <c r="B1273">
        <v>144</v>
      </c>
      <c r="C1273" s="25" t="s">
        <v>95</v>
      </c>
      <c r="D1273" s="12">
        <v>5.4</v>
      </c>
      <c r="E1273" s="14"/>
      <c r="F1273" s="7" t="str">
        <f t="shared" si="199"/>
        <v>X</v>
      </c>
      <c r="G1273" s="7">
        <f t="shared" si="200"/>
        <v>5.4</v>
      </c>
      <c r="H1273" s="16">
        <f t="shared" si="201"/>
        <v>5.4</v>
      </c>
      <c r="I1273" s="11" t="str">
        <f t="shared" si="202"/>
        <v>X</v>
      </c>
      <c r="J1273" s="39" t="str">
        <f t="shared" si="203"/>
        <v>X</v>
      </c>
      <c r="K1273" s="39" t="str">
        <f t="shared" si="206"/>
        <v>X</v>
      </c>
      <c r="L1273" s="39" t="str">
        <f t="shared" si="207"/>
        <v>X</v>
      </c>
      <c r="M1273" s="39" t="str">
        <f t="shared" si="204"/>
        <v>X</v>
      </c>
      <c r="N1273" s="42">
        <v>1</v>
      </c>
      <c r="O1273" s="8">
        <v>0</v>
      </c>
      <c r="P1273" s="9">
        <v>0</v>
      </c>
      <c r="Q1273" s="9">
        <v>0</v>
      </c>
      <c r="R1273" s="8">
        <v>0</v>
      </c>
      <c r="S1273" s="9">
        <v>0</v>
      </c>
      <c r="T1273" s="9">
        <v>0</v>
      </c>
      <c r="U1273" s="8">
        <v>0</v>
      </c>
      <c r="V1273" s="9">
        <v>0</v>
      </c>
      <c r="W1273" s="9">
        <v>0</v>
      </c>
      <c r="X1273" s="9">
        <v>0</v>
      </c>
      <c r="Y1273" s="8">
        <v>0</v>
      </c>
      <c r="Z1273" s="9">
        <v>0</v>
      </c>
      <c r="AA1273" s="8"/>
      <c r="AC1273" s="8"/>
      <c r="AJ1273" s="9">
        <f t="shared" si="205"/>
        <v>-1</v>
      </c>
      <c r="AK1273" s="7">
        <v>11.1</v>
      </c>
      <c r="AO1273" s="8"/>
      <c r="AQ1273" s="31"/>
      <c r="AT1273" s="31"/>
      <c r="AU1273" s="21">
        <v>2006</v>
      </c>
      <c r="AV1273" s="23">
        <f t="shared" si="208"/>
        <v>3.3023309286843991</v>
      </c>
      <c r="BB1273" s="18"/>
      <c r="BD1273" s="54"/>
      <c r="BF1273" s="18"/>
      <c r="BH1273" s="18"/>
      <c r="BJ1273" s="18"/>
      <c r="BK1273" s="18" t="s">
        <v>94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 s="18">
        <v>0</v>
      </c>
      <c r="BS1273">
        <v>0</v>
      </c>
      <c r="BT1273">
        <v>1</v>
      </c>
      <c r="BU1273" s="18">
        <v>0</v>
      </c>
      <c r="BV1273" t="s">
        <v>397</v>
      </c>
      <c r="BW1273" t="s">
        <v>397</v>
      </c>
      <c r="CB1273" s="18"/>
      <c r="CD1273" s="18"/>
      <c r="CE1273" s="18"/>
      <c r="CH1273" s="18"/>
      <c r="CJ1273" s="18"/>
      <c r="CU1273" s="18"/>
      <c r="CV1273" t="s">
        <v>397</v>
      </c>
      <c r="CW1273" t="s">
        <v>397</v>
      </c>
      <c r="CX1273" t="s">
        <v>397</v>
      </c>
      <c r="CY1273" s="25" t="s">
        <v>397</v>
      </c>
    </row>
    <row r="1274" spans="1:103" x14ac:dyDescent="0.25">
      <c r="A1274">
        <v>1276</v>
      </c>
      <c r="B1274">
        <v>144</v>
      </c>
      <c r="C1274" s="25" t="s">
        <v>95</v>
      </c>
      <c r="D1274" s="12">
        <v>6.9</v>
      </c>
      <c r="E1274" s="14"/>
      <c r="F1274" s="7" t="str">
        <f t="shared" si="199"/>
        <v>X</v>
      </c>
      <c r="G1274" s="7">
        <f t="shared" si="200"/>
        <v>6.9</v>
      </c>
      <c r="H1274" s="16">
        <f t="shared" si="201"/>
        <v>6.9</v>
      </c>
      <c r="I1274" s="11" t="str">
        <f t="shared" si="202"/>
        <v>X</v>
      </c>
      <c r="J1274" s="39" t="str">
        <f t="shared" si="203"/>
        <v>X</v>
      </c>
      <c r="K1274" s="39" t="str">
        <f t="shared" si="206"/>
        <v>X</v>
      </c>
      <c r="L1274" s="39" t="str">
        <f t="shared" si="207"/>
        <v>X</v>
      </c>
      <c r="M1274" s="39" t="str">
        <f t="shared" si="204"/>
        <v>X</v>
      </c>
      <c r="N1274" s="42">
        <v>1</v>
      </c>
      <c r="O1274" s="8">
        <v>0</v>
      </c>
      <c r="P1274" s="9">
        <v>0</v>
      </c>
      <c r="Q1274" s="9">
        <v>0</v>
      </c>
      <c r="R1274" s="8">
        <v>0</v>
      </c>
      <c r="S1274" s="9">
        <v>0</v>
      </c>
      <c r="T1274" s="9">
        <v>0</v>
      </c>
      <c r="U1274" s="8">
        <v>0</v>
      </c>
      <c r="V1274" s="9">
        <v>0</v>
      </c>
      <c r="W1274" s="9">
        <v>0</v>
      </c>
      <c r="X1274" s="9">
        <v>0</v>
      </c>
      <c r="Y1274" s="8">
        <v>0</v>
      </c>
      <c r="Z1274" s="9">
        <v>0</v>
      </c>
      <c r="AA1274" s="8"/>
      <c r="AC1274" s="8"/>
      <c r="AJ1274" s="9">
        <f t="shared" si="205"/>
        <v>-1</v>
      </c>
      <c r="AK1274" s="7">
        <v>4.4000000000000004</v>
      </c>
      <c r="AO1274" s="8"/>
      <c r="AQ1274" s="31"/>
      <c r="AT1274" s="31"/>
      <c r="AU1274" s="21">
        <v>1987</v>
      </c>
      <c r="AV1274" s="23">
        <f t="shared" si="208"/>
        <v>3.2981978671098151</v>
      </c>
      <c r="BB1274" s="18"/>
      <c r="BD1274" s="54"/>
      <c r="BF1274" s="18"/>
      <c r="BH1274" s="18"/>
      <c r="BJ1274" s="18"/>
      <c r="BK1274" s="18" t="s">
        <v>152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 s="18">
        <v>0</v>
      </c>
      <c r="BS1274">
        <v>0</v>
      </c>
      <c r="BT1274">
        <v>1</v>
      </c>
      <c r="BU1274" s="18">
        <v>0</v>
      </c>
      <c r="BV1274" t="s">
        <v>397</v>
      </c>
      <c r="BW1274" t="s">
        <v>397</v>
      </c>
      <c r="CB1274" s="18"/>
      <c r="CD1274" s="18"/>
      <c r="CE1274" s="18"/>
      <c r="CH1274" s="18"/>
      <c r="CJ1274" s="18"/>
      <c r="CU1274" s="18"/>
      <c r="CV1274" t="s">
        <v>397</v>
      </c>
      <c r="CW1274" t="s">
        <v>397</v>
      </c>
      <c r="CX1274" t="s">
        <v>397</v>
      </c>
      <c r="CY1274" s="25" t="s">
        <v>397</v>
      </c>
    </row>
    <row r="1275" spans="1:103" x14ac:dyDescent="0.25">
      <c r="A1275">
        <v>1277</v>
      </c>
      <c r="B1275">
        <v>144</v>
      </c>
      <c r="C1275" s="25" t="s">
        <v>95</v>
      </c>
      <c r="D1275" s="12">
        <v>8.8000000000000007</v>
      </c>
      <c r="E1275" s="14"/>
      <c r="F1275" s="7" t="str">
        <f t="shared" si="199"/>
        <v>X</v>
      </c>
      <c r="G1275" s="7">
        <f t="shared" si="200"/>
        <v>8.8000000000000007</v>
      </c>
      <c r="H1275" s="16">
        <f t="shared" si="201"/>
        <v>8.8000000000000007</v>
      </c>
      <c r="I1275" s="11" t="str">
        <f t="shared" si="202"/>
        <v>X</v>
      </c>
      <c r="J1275" s="39" t="str">
        <f t="shared" si="203"/>
        <v>X</v>
      </c>
      <c r="K1275" s="39" t="str">
        <f t="shared" si="206"/>
        <v>X</v>
      </c>
      <c r="L1275" s="39" t="str">
        <f t="shared" si="207"/>
        <v>X</v>
      </c>
      <c r="M1275" s="39" t="str">
        <f t="shared" si="204"/>
        <v>X</v>
      </c>
      <c r="N1275" s="42">
        <v>1</v>
      </c>
      <c r="O1275" s="8">
        <v>0</v>
      </c>
      <c r="P1275" s="9">
        <v>0</v>
      </c>
      <c r="Q1275" s="9">
        <v>0</v>
      </c>
      <c r="R1275" s="8">
        <v>0</v>
      </c>
      <c r="S1275" s="9">
        <v>0</v>
      </c>
      <c r="T1275" s="9">
        <v>0</v>
      </c>
      <c r="U1275" s="8">
        <v>0</v>
      </c>
      <c r="V1275" s="9">
        <v>0</v>
      </c>
      <c r="W1275" s="9">
        <v>0</v>
      </c>
      <c r="X1275" s="9">
        <v>0</v>
      </c>
      <c r="Y1275" s="8">
        <v>0</v>
      </c>
      <c r="Z1275" s="9">
        <v>0</v>
      </c>
      <c r="AA1275" s="8"/>
      <c r="AC1275" s="8"/>
      <c r="AJ1275" s="9">
        <f t="shared" si="205"/>
        <v>-1</v>
      </c>
      <c r="AK1275" s="7">
        <v>7.3</v>
      </c>
      <c r="AO1275" s="8"/>
      <c r="AQ1275" s="31"/>
      <c r="AT1275" s="31"/>
      <c r="AU1275" s="21">
        <v>2001</v>
      </c>
      <c r="AV1275" s="23">
        <f t="shared" si="208"/>
        <v>3.3012470886362113</v>
      </c>
      <c r="BB1275" s="18"/>
      <c r="BD1275" s="54"/>
      <c r="BF1275" s="18"/>
      <c r="BH1275" s="18"/>
      <c r="BJ1275" s="18"/>
      <c r="BK1275" s="18" t="s">
        <v>152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 s="18">
        <v>0</v>
      </c>
      <c r="BS1275">
        <v>0</v>
      </c>
      <c r="BT1275">
        <v>1</v>
      </c>
      <c r="BU1275" s="18">
        <v>0</v>
      </c>
      <c r="BV1275" t="s">
        <v>397</v>
      </c>
      <c r="BW1275" t="s">
        <v>397</v>
      </c>
      <c r="CB1275" s="18"/>
      <c r="CD1275" s="18"/>
      <c r="CE1275" s="18"/>
      <c r="CH1275" s="18"/>
      <c r="CJ1275" s="18"/>
      <c r="CU1275" s="18"/>
      <c r="CV1275" t="s">
        <v>397</v>
      </c>
      <c r="CW1275" t="s">
        <v>397</v>
      </c>
      <c r="CX1275" t="s">
        <v>397</v>
      </c>
      <c r="CY1275" s="25" t="s">
        <v>397</v>
      </c>
    </row>
    <row r="1276" spans="1:103" x14ac:dyDescent="0.25">
      <c r="A1276">
        <v>1278</v>
      </c>
      <c r="B1276">
        <v>144</v>
      </c>
      <c r="C1276" s="25" t="s">
        <v>95</v>
      </c>
      <c r="D1276" s="12">
        <v>7.6</v>
      </c>
      <c r="E1276" s="14"/>
      <c r="F1276" s="7" t="str">
        <f t="shared" si="199"/>
        <v>X</v>
      </c>
      <c r="G1276" s="7">
        <f t="shared" si="200"/>
        <v>7.6</v>
      </c>
      <c r="H1276" s="16">
        <f t="shared" si="201"/>
        <v>7.6</v>
      </c>
      <c r="I1276" s="11" t="str">
        <f t="shared" si="202"/>
        <v>X</v>
      </c>
      <c r="J1276" s="39" t="str">
        <f t="shared" si="203"/>
        <v>X</v>
      </c>
      <c r="K1276" s="39" t="str">
        <f t="shared" si="206"/>
        <v>X</v>
      </c>
      <c r="L1276" s="39" t="str">
        <f t="shared" si="207"/>
        <v>X</v>
      </c>
      <c r="M1276" s="39" t="str">
        <f t="shared" si="204"/>
        <v>X</v>
      </c>
      <c r="N1276" s="42">
        <v>1</v>
      </c>
      <c r="O1276" s="8">
        <v>0</v>
      </c>
      <c r="P1276" s="9">
        <v>0</v>
      </c>
      <c r="Q1276" s="9">
        <v>0</v>
      </c>
      <c r="R1276" s="8">
        <v>0</v>
      </c>
      <c r="S1276" s="9">
        <v>0</v>
      </c>
      <c r="T1276" s="9">
        <v>0</v>
      </c>
      <c r="U1276" s="8">
        <v>0</v>
      </c>
      <c r="V1276" s="9">
        <v>0</v>
      </c>
      <c r="W1276" s="9">
        <v>0</v>
      </c>
      <c r="X1276" s="9">
        <v>0</v>
      </c>
      <c r="Y1276" s="8">
        <v>0</v>
      </c>
      <c r="Z1276" s="9">
        <v>0</v>
      </c>
      <c r="AA1276" s="8"/>
      <c r="AC1276" s="8"/>
      <c r="AJ1276" s="9">
        <f t="shared" si="205"/>
        <v>-1</v>
      </c>
      <c r="AK1276" s="7">
        <v>9</v>
      </c>
      <c r="AO1276" s="8"/>
      <c r="AQ1276" s="31"/>
      <c r="AT1276" s="31"/>
      <c r="AU1276" s="21">
        <v>2006</v>
      </c>
      <c r="AV1276" s="23">
        <f t="shared" si="208"/>
        <v>3.3023309286843991</v>
      </c>
      <c r="BB1276" s="18"/>
      <c r="BD1276" s="54"/>
      <c r="BF1276" s="18"/>
      <c r="BH1276" s="18"/>
      <c r="BJ1276" s="18"/>
      <c r="BK1276" s="18" t="s">
        <v>152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 s="18">
        <v>0</v>
      </c>
      <c r="BS1276">
        <v>0</v>
      </c>
      <c r="BT1276">
        <v>1</v>
      </c>
      <c r="BU1276" s="18">
        <v>0</v>
      </c>
      <c r="BV1276" t="s">
        <v>397</v>
      </c>
      <c r="BW1276" t="s">
        <v>397</v>
      </c>
      <c r="CB1276" s="18"/>
      <c r="CD1276" s="18"/>
      <c r="CE1276" s="18"/>
      <c r="CH1276" s="18"/>
      <c r="CJ1276" s="18"/>
      <c r="CU1276" s="18"/>
      <c r="CV1276" t="s">
        <v>397</v>
      </c>
      <c r="CW1276" t="s">
        <v>397</v>
      </c>
      <c r="CX1276" t="s">
        <v>397</v>
      </c>
      <c r="CY1276" s="25" t="s">
        <v>397</v>
      </c>
    </row>
    <row r="1277" spans="1:103" x14ac:dyDescent="0.25">
      <c r="A1277">
        <v>1279</v>
      </c>
      <c r="B1277">
        <v>144</v>
      </c>
      <c r="C1277" s="25" t="s">
        <v>95</v>
      </c>
      <c r="D1277" s="12">
        <v>6.5</v>
      </c>
      <c r="E1277" s="14"/>
      <c r="F1277" s="7" t="str">
        <f t="shared" si="199"/>
        <v>X</v>
      </c>
      <c r="G1277" s="7">
        <f t="shared" si="200"/>
        <v>6.5</v>
      </c>
      <c r="H1277" s="16">
        <f t="shared" si="201"/>
        <v>6.5</v>
      </c>
      <c r="I1277" s="11" t="str">
        <f t="shared" si="202"/>
        <v>X</v>
      </c>
      <c r="J1277" s="39" t="str">
        <f t="shared" si="203"/>
        <v>X</v>
      </c>
      <c r="K1277" s="39" t="str">
        <f t="shared" si="206"/>
        <v>X</v>
      </c>
      <c r="L1277" s="39" t="str">
        <f t="shared" si="207"/>
        <v>X</v>
      </c>
      <c r="M1277" s="39" t="str">
        <f t="shared" si="204"/>
        <v>X</v>
      </c>
      <c r="N1277" s="42">
        <v>1</v>
      </c>
      <c r="O1277" s="8">
        <v>0</v>
      </c>
      <c r="P1277" s="9">
        <v>0</v>
      </c>
      <c r="Q1277" s="9">
        <v>0</v>
      </c>
      <c r="R1277" s="8">
        <v>0</v>
      </c>
      <c r="S1277" s="9">
        <v>0</v>
      </c>
      <c r="T1277" s="9">
        <v>0</v>
      </c>
      <c r="U1277" s="8">
        <v>0</v>
      </c>
      <c r="V1277" s="9">
        <v>0</v>
      </c>
      <c r="W1277" s="9">
        <v>0</v>
      </c>
      <c r="X1277" s="9">
        <v>0</v>
      </c>
      <c r="Y1277" s="8">
        <v>0</v>
      </c>
      <c r="Z1277" s="9">
        <v>0</v>
      </c>
      <c r="AA1277" s="8"/>
      <c r="AC1277" s="8"/>
      <c r="AJ1277" s="9">
        <f t="shared" si="205"/>
        <v>-1</v>
      </c>
      <c r="AK1277" s="7">
        <v>4.9000000000000004</v>
      </c>
      <c r="AO1277" s="8"/>
      <c r="AQ1277" s="31"/>
      <c r="AT1277" s="31"/>
      <c r="AU1277" s="21">
        <v>1988</v>
      </c>
      <c r="AV1277" s="23">
        <f t="shared" si="208"/>
        <v>3.2984163800612945</v>
      </c>
      <c r="BB1277" s="18"/>
      <c r="BD1277" s="54"/>
      <c r="BF1277" s="18"/>
      <c r="BH1277" s="18"/>
      <c r="BJ1277" s="18"/>
      <c r="BK1277" s="18" t="s">
        <v>285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 s="18">
        <v>0</v>
      </c>
      <c r="BS1277">
        <v>0</v>
      </c>
      <c r="BT1277">
        <v>1</v>
      </c>
      <c r="BU1277" s="18">
        <v>0</v>
      </c>
      <c r="BV1277" t="s">
        <v>397</v>
      </c>
      <c r="BW1277" t="s">
        <v>397</v>
      </c>
      <c r="CB1277" s="18"/>
      <c r="CD1277" s="18"/>
      <c r="CE1277" s="18"/>
      <c r="CH1277" s="18"/>
      <c r="CJ1277" s="18"/>
      <c r="CU1277" s="18"/>
      <c r="CV1277" t="s">
        <v>397</v>
      </c>
      <c r="CW1277" t="s">
        <v>397</v>
      </c>
      <c r="CX1277" t="s">
        <v>397</v>
      </c>
      <c r="CY1277" s="25" t="s">
        <v>397</v>
      </c>
    </row>
    <row r="1278" spans="1:103" x14ac:dyDescent="0.25">
      <c r="A1278">
        <v>1280</v>
      </c>
      <c r="B1278">
        <v>145</v>
      </c>
      <c r="C1278" s="25" t="s">
        <v>259</v>
      </c>
      <c r="D1278" s="12">
        <v>18.7</v>
      </c>
      <c r="E1278" s="14"/>
      <c r="F1278" s="7" t="str">
        <f t="shared" si="199"/>
        <v>X</v>
      </c>
      <c r="G1278" s="7">
        <f t="shared" si="200"/>
        <v>18.7</v>
      </c>
      <c r="H1278" s="16">
        <f t="shared" si="201"/>
        <v>18.7</v>
      </c>
      <c r="I1278" s="11" t="str">
        <f t="shared" si="202"/>
        <v>X</v>
      </c>
      <c r="J1278" s="39" t="str">
        <f t="shared" si="203"/>
        <v>X</v>
      </c>
      <c r="K1278" s="39" t="str">
        <f t="shared" si="206"/>
        <v>X</v>
      </c>
      <c r="L1278" s="39" t="str">
        <f t="shared" si="207"/>
        <v>X</v>
      </c>
      <c r="M1278" s="39" t="str">
        <f t="shared" si="204"/>
        <v>X</v>
      </c>
      <c r="N1278" s="42">
        <v>1</v>
      </c>
      <c r="O1278" s="8">
        <v>0</v>
      </c>
      <c r="P1278" s="9">
        <v>0</v>
      </c>
      <c r="Q1278" s="9">
        <v>0</v>
      </c>
      <c r="R1278" s="8">
        <v>0</v>
      </c>
      <c r="S1278" s="9">
        <v>0</v>
      </c>
      <c r="T1278" s="9">
        <v>0</v>
      </c>
      <c r="U1278" s="8">
        <v>0</v>
      </c>
      <c r="V1278" s="9">
        <v>0</v>
      </c>
      <c r="W1278" s="9">
        <v>0</v>
      </c>
      <c r="X1278" s="9">
        <v>0</v>
      </c>
      <c r="Y1278" s="8">
        <v>0</v>
      </c>
      <c r="Z1278" s="9">
        <v>0</v>
      </c>
      <c r="AA1278" s="8"/>
      <c r="AC1278" s="8"/>
      <c r="AJ1278" s="9">
        <f t="shared" si="205"/>
        <v>-1</v>
      </c>
      <c r="AK1278" s="7">
        <v>9.1999999999999993</v>
      </c>
      <c r="AO1278" s="8"/>
      <c r="AQ1278" s="31"/>
      <c r="AT1278" s="31"/>
      <c r="AU1278" s="21">
        <v>2008</v>
      </c>
      <c r="AV1278" s="23">
        <f t="shared" si="208"/>
        <v>3.3027637084729817</v>
      </c>
      <c r="BB1278" s="18"/>
      <c r="BD1278" s="54"/>
      <c r="BF1278" s="18"/>
      <c r="BH1278" s="18"/>
      <c r="BJ1278" s="18"/>
      <c r="BK1278" s="18" t="s">
        <v>257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 s="18">
        <v>1</v>
      </c>
      <c r="BS1278">
        <v>0</v>
      </c>
      <c r="BT1278">
        <v>1</v>
      </c>
      <c r="BU1278" s="18">
        <v>0</v>
      </c>
      <c r="BV1278" t="s">
        <v>397</v>
      </c>
      <c r="BW1278" t="s">
        <v>397</v>
      </c>
      <c r="CB1278" s="18"/>
      <c r="CD1278" s="18"/>
      <c r="CE1278" s="18"/>
      <c r="CH1278" s="18"/>
      <c r="CJ1278" s="18"/>
      <c r="CU1278" s="18"/>
      <c r="CV1278" t="s">
        <v>397</v>
      </c>
      <c r="CW1278" t="s">
        <v>397</v>
      </c>
      <c r="CX1278" t="s">
        <v>397</v>
      </c>
      <c r="CY1278" s="25" t="s">
        <v>397</v>
      </c>
    </row>
    <row r="1279" spans="1:103" x14ac:dyDescent="0.25">
      <c r="A1279">
        <v>1281</v>
      </c>
      <c r="B1279">
        <v>145</v>
      </c>
      <c r="C1279" s="25" t="s">
        <v>259</v>
      </c>
      <c r="D1279" s="12">
        <v>7.6</v>
      </c>
      <c r="E1279" s="14"/>
      <c r="F1279" s="7" t="str">
        <f t="shared" si="199"/>
        <v>X</v>
      </c>
      <c r="G1279" s="7">
        <f t="shared" si="200"/>
        <v>7.6</v>
      </c>
      <c r="H1279" s="16">
        <f t="shared" si="201"/>
        <v>7.6</v>
      </c>
      <c r="I1279" s="11" t="str">
        <f t="shared" si="202"/>
        <v>X</v>
      </c>
      <c r="J1279" s="39" t="str">
        <f t="shared" si="203"/>
        <v>X</v>
      </c>
      <c r="K1279" s="39" t="str">
        <f t="shared" si="206"/>
        <v>X</v>
      </c>
      <c r="L1279" s="39" t="str">
        <f t="shared" si="207"/>
        <v>X</v>
      </c>
      <c r="M1279" s="39" t="str">
        <f t="shared" si="204"/>
        <v>X</v>
      </c>
      <c r="N1279" s="42">
        <v>0</v>
      </c>
      <c r="O1279" s="8">
        <v>1</v>
      </c>
      <c r="P1279" s="9">
        <v>0</v>
      </c>
      <c r="Q1279" s="9">
        <v>0</v>
      </c>
      <c r="R1279" s="8">
        <v>0</v>
      </c>
      <c r="S1279" s="9">
        <v>0</v>
      </c>
      <c r="T1279" s="9">
        <v>0</v>
      </c>
      <c r="U1279" s="8">
        <v>0</v>
      </c>
      <c r="V1279" s="9">
        <v>0</v>
      </c>
      <c r="W1279" s="9">
        <v>0</v>
      </c>
      <c r="X1279" s="9">
        <v>0</v>
      </c>
      <c r="Y1279" s="8">
        <v>0</v>
      </c>
      <c r="Z1279" s="9">
        <v>0</v>
      </c>
      <c r="AA1279" s="8"/>
      <c r="AC1279" s="8"/>
      <c r="AJ1279" s="9">
        <f t="shared" si="205"/>
        <v>-1</v>
      </c>
      <c r="AK1279" s="7">
        <v>9.1999999999999993</v>
      </c>
      <c r="AO1279" s="8"/>
      <c r="AQ1279" s="31"/>
      <c r="AT1279" s="31"/>
      <c r="AU1279" s="21">
        <v>2008</v>
      </c>
      <c r="AV1279" s="23">
        <f t="shared" si="208"/>
        <v>3.3027637084729817</v>
      </c>
      <c r="BB1279" s="18"/>
      <c r="BD1279" s="54"/>
      <c r="BF1279" s="18"/>
      <c r="BH1279" s="18"/>
      <c r="BJ1279" s="18"/>
      <c r="BK1279" s="18" t="s">
        <v>257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 s="18">
        <v>1</v>
      </c>
      <c r="BS1279">
        <v>0</v>
      </c>
      <c r="BT1279">
        <v>1</v>
      </c>
      <c r="BU1279" s="18">
        <v>0</v>
      </c>
      <c r="BV1279" t="s">
        <v>397</v>
      </c>
      <c r="BW1279" t="s">
        <v>397</v>
      </c>
      <c r="CB1279" s="18"/>
      <c r="CD1279" s="18"/>
      <c r="CE1279" s="18"/>
      <c r="CH1279" s="18"/>
      <c r="CJ1279" s="18"/>
      <c r="CU1279" s="18"/>
      <c r="CV1279" t="s">
        <v>397</v>
      </c>
      <c r="CW1279" t="s">
        <v>397</v>
      </c>
      <c r="CX1279" t="s">
        <v>397</v>
      </c>
      <c r="CY1279" s="25" t="s">
        <v>397</v>
      </c>
    </row>
    <row r="1280" spans="1:103" x14ac:dyDescent="0.25">
      <c r="A1280">
        <v>1282</v>
      </c>
      <c r="B1280">
        <v>145</v>
      </c>
      <c r="C1280" s="25" t="s">
        <v>259</v>
      </c>
      <c r="D1280" s="12">
        <v>15.4</v>
      </c>
      <c r="E1280" s="14"/>
      <c r="F1280" s="7" t="str">
        <f t="shared" si="199"/>
        <v>X</v>
      </c>
      <c r="G1280" s="7">
        <f t="shared" si="200"/>
        <v>15.4</v>
      </c>
      <c r="H1280" s="16">
        <f t="shared" si="201"/>
        <v>15.4</v>
      </c>
      <c r="I1280" s="11" t="str">
        <f t="shared" si="202"/>
        <v>X</v>
      </c>
      <c r="J1280" s="39" t="str">
        <f t="shared" si="203"/>
        <v>X</v>
      </c>
      <c r="K1280" s="39" t="str">
        <f t="shared" si="206"/>
        <v>X</v>
      </c>
      <c r="L1280" s="39" t="str">
        <f t="shared" si="207"/>
        <v>X</v>
      </c>
      <c r="M1280" s="39" t="str">
        <f t="shared" si="204"/>
        <v>X</v>
      </c>
      <c r="N1280" s="42">
        <v>0</v>
      </c>
      <c r="O1280" s="8">
        <v>0</v>
      </c>
      <c r="P1280" s="9">
        <v>1</v>
      </c>
      <c r="Q1280" s="9">
        <v>0</v>
      </c>
      <c r="R1280" s="8">
        <v>0</v>
      </c>
      <c r="S1280" s="9">
        <v>0</v>
      </c>
      <c r="T1280" s="9">
        <v>0</v>
      </c>
      <c r="U1280" s="8">
        <v>0</v>
      </c>
      <c r="V1280" s="9">
        <v>0</v>
      </c>
      <c r="W1280" s="9">
        <v>0</v>
      </c>
      <c r="X1280" s="9">
        <v>0</v>
      </c>
      <c r="Y1280" s="8">
        <v>0</v>
      </c>
      <c r="Z1280" s="9">
        <v>0</v>
      </c>
      <c r="AA1280" s="8"/>
      <c r="AC1280" s="8"/>
      <c r="AJ1280" s="9">
        <f t="shared" si="205"/>
        <v>-1</v>
      </c>
      <c r="AK1280" s="7">
        <v>9.1999999999999993</v>
      </c>
      <c r="AO1280" s="8"/>
      <c r="AQ1280" s="31"/>
      <c r="AT1280" s="31"/>
      <c r="AU1280" s="21">
        <v>2008</v>
      </c>
      <c r="AV1280" s="23">
        <f t="shared" si="208"/>
        <v>3.3027637084729817</v>
      </c>
      <c r="BB1280" s="18"/>
      <c r="BD1280" s="54"/>
      <c r="BF1280" s="18"/>
      <c r="BH1280" s="18"/>
      <c r="BJ1280" s="18"/>
      <c r="BK1280" s="18" t="s">
        <v>257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 s="18">
        <v>1</v>
      </c>
      <c r="BS1280">
        <v>0</v>
      </c>
      <c r="BT1280">
        <v>1</v>
      </c>
      <c r="BU1280" s="18">
        <v>0</v>
      </c>
      <c r="BV1280" t="s">
        <v>397</v>
      </c>
      <c r="BW1280" t="s">
        <v>397</v>
      </c>
      <c r="CB1280" s="18"/>
      <c r="CD1280" s="18"/>
      <c r="CE1280" s="18"/>
      <c r="CH1280" s="18"/>
      <c r="CJ1280" s="18"/>
      <c r="CU1280" s="18"/>
      <c r="CV1280" t="s">
        <v>397</v>
      </c>
      <c r="CW1280" t="s">
        <v>397</v>
      </c>
      <c r="CX1280" t="s">
        <v>397</v>
      </c>
      <c r="CY1280" s="25" t="s">
        <v>397</v>
      </c>
    </row>
    <row r="1281" spans="1:103" x14ac:dyDescent="0.25">
      <c r="A1281">
        <v>1283</v>
      </c>
      <c r="B1281">
        <v>145</v>
      </c>
      <c r="C1281" s="25" t="s">
        <v>259</v>
      </c>
      <c r="D1281" s="12">
        <v>33.5</v>
      </c>
      <c r="E1281" s="14"/>
      <c r="F1281" s="7" t="str">
        <f t="shared" si="199"/>
        <v>X</v>
      </c>
      <c r="G1281" s="7">
        <f t="shared" si="200"/>
        <v>33.5</v>
      </c>
      <c r="H1281" s="16">
        <f t="shared" si="201"/>
        <v>33.5</v>
      </c>
      <c r="I1281" s="11" t="str">
        <f t="shared" si="202"/>
        <v>X</v>
      </c>
      <c r="J1281" s="39" t="str">
        <f t="shared" si="203"/>
        <v>X</v>
      </c>
      <c r="K1281" s="39" t="str">
        <f t="shared" si="206"/>
        <v>X</v>
      </c>
      <c r="L1281" s="39" t="str">
        <f t="shared" si="207"/>
        <v>X</v>
      </c>
      <c r="M1281" s="39" t="str">
        <f t="shared" si="204"/>
        <v>X</v>
      </c>
      <c r="N1281" s="42">
        <v>0</v>
      </c>
      <c r="O1281" s="8">
        <v>0</v>
      </c>
      <c r="P1281" s="9">
        <v>0</v>
      </c>
      <c r="Q1281" s="9">
        <v>1</v>
      </c>
      <c r="R1281" s="8">
        <v>0</v>
      </c>
      <c r="S1281" s="9">
        <v>0</v>
      </c>
      <c r="T1281" s="9">
        <v>0</v>
      </c>
      <c r="U1281" s="8">
        <v>0</v>
      </c>
      <c r="V1281" s="9">
        <v>0</v>
      </c>
      <c r="W1281" s="9">
        <v>0</v>
      </c>
      <c r="X1281" s="9">
        <v>0</v>
      </c>
      <c r="Y1281" s="8">
        <v>0</v>
      </c>
      <c r="Z1281" s="9">
        <v>0</v>
      </c>
      <c r="AA1281" s="8"/>
      <c r="AC1281" s="8"/>
      <c r="AJ1281" s="9">
        <f t="shared" si="205"/>
        <v>-1</v>
      </c>
      <c r="AK1281" s="7">
        <v>9.1999999999999993</v>
      </c>
      <c r="AO1281" s="8"/>
      <c r="AQ1281" s="31"/>
      <c r="AT1281" s="31"/>
      <c r="AU1281" s="21">
        <v>2008</v>
      </c>
      <c r="AV1281" s="23">
        <f t="shared" si="208"/>
        <v>3.3027637084729817</v>
      </c>
      <c r="BB1281" s="18"/>
      <c r="BD1281" s="54"/>
      <c r="BF1281" s="18"/>
      <c r="BH1281" s="18"/>
      <c r="BJ1281" s="18"/>
      <c r="BK1281" s="18" t="s">
        <v>257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 s="18">
        <v>1</v>
      </c>
      <c r="BS1281">
        <v>0</v>
      </c>
      <c r="BT1281">
        <v>1</v>
      </c>
      <c r="BU1281" s="18">
        <v>0</v>
      </c>
      <c r="BV1281" t="s">
        <v>397</v>
      </c>
      <c r="BW1281" t="s">
        <v>397</v>
      </c>
      <c r="CB1281" s="18"/>
      <c r="CD1281" s="18"/>
      <c r="CE1281" s="18"/>
      <c r="CH1281" s="18"/>
      <c r="CJ1281" s="18"/>
      <c r="CU1281" s="18"/>
      <c r="CV1281" t="s">
        <v>397</v>
      </c>
      <c r="CW1281" t="s">
        <v>397</v>
      </c>
      <c r="CX1281" t="s">
        <v>397</v>
      </c>
      <c r="CY1281" s="25" t="s">
        <v>397</v>
      </c>
    </row>
    <row r="1282" spans="1:103" x14ac:dyDescent="0.25">
      <c r="A1282">
        <v>1284</v>
      </c>
      <c r="B1282">
        <v>145</v>
      </c>
      <c r="C1282" s="25" t="s">
        <v>259</v>
      </c>
      <c r="D1282" s="12">
        <v>18.100000000000001</v>
      </c>
      <c r="E1282" s="14"/>
      <c r="F1282" s="7" t="str">
        <f t="shared" si="199"/>
        <v>X</v>
      </c>
      <c r="G1282" s="7">
        <f t="shared" si="200"/>
        <v>18.100000000000001</v>
      </c>
      <c r="H1282" s="16">
        <f t="shared" si="201"/>
        <v>18.100000000000001</v>
      </c>
      <c r="I1282" s="11" t="str">
        <f t="shared" si="202"/>
        <v>X</v>
      </c>
      <c r="J1282" s="39" t="str">
        <f t="shared" si="203"/>
        <v>X</v>
      </c>
      <c r="K1282" s="39" t="str">
        <f t="shared" si="206"/>
        <v>X</v>
      </c>
      <c r="L1282" s="39" t="str">
        <f t="shared" si="207"/>
        <v>X</v>
      </c>
      <c r="M1282" s="39" t="str">
        <f t="shared" si="204"/>
        <v>X</v>
      </c>
      <c r="N1282" s="42">
        <v>0</v>
      </c>
      <c r="O1282" s="8">
        <v>0</v>
      </c>
      <c r="P1282" s="9">
        <v>0</v>
      </c>
      <c r="Q1282" s="9">
        <v>0</v>
      </c>
      <c r="R1282" s="8">
        <v>0</v>
      </c>
      <c r="S1282" s="9">
        <v>0</v>
      </c>
      <c r="T1282" s="9">
        <v>0</v>
      </c>
      <c r="U1282" s="8">
        <v>1</v>
      </c>
      <c r="V1282" s="9">
        <v>0</v>
      </c>
      <c r="W1282" s="9">
        <v>0</v>
      </c>
      <c r="X1282" s="9">
        <v>0</v>
      </c>
      <c r="Y1282" s="8">
        <v>0</v>
      </c>
      <c r="Z1282" s="9">
        <v>0</v>
      </c>
      <c r="AA1282" s="8"/>
      <c r="AC1282" s="8"/>
      <c r="AJ1282" s="9">
        <f t="shared" si="205"/>
        <v>-1</v>
      </c>
      <c r="AK1282" s="7">
        <v>9.1999999999999993</v>
      </c>
      <c r="AO1282" s="8"/>
      <c r="AQ1282" s="31"/>
      <c r="AT1282" s="31"/>
      <c r="AU1282" s="21">
        <v>2008</v>
      </c>
      <c r="AV1282" s="23">
        <f t="shared" si="208"/>
        <v>3.3027637084729817</v>
      </c>
      <c r="BB1282" s="18"/>
      <c r="BD1282" s="54"/>
      <c r="BF1282" s="18"/>
      <c r="BH1282" s="18"/>
      <c r="BJ1282" s="18"/>
      <c r="BK1282" s="18" t="s">
        <v>257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 s="18">
        <v>1</v>
      </c>
      <c r="BS1282">
        <v>0</v>
      </c>
      <c r="BT1282">
        <v>1</v>
      </c>
      <c r="BU1282" s="18">
        <v>0</v>
      </c>
      <c r="BV1282" t="s">
        <v>397</v>
      </c>
      <c r="BW1282" t="s">
        <v>397</v>
      </c>
      <c r="CB1282" s="18"/>
      <c r="CD1282" s="18"/>
      <c r="CE1282" s="18"/>
      <c r="CH1282" s="18"/>
      <c r="CJ1282" s="18"/>
      <c r="CU1282" s="18"/>
      <c r="CV1282" t="s">
        <v>397</v>
      </c>
      <c r="CW1282" t="s">
        <v>397</v>
      </c>
      <c r="CX1282" t="s">
        <v>397</v>
      </c>
      <c r="CY1282" s="25" t="s">
        <v>397</v>
      </c>
    </row>
    <row r="1283" spans="1:103" x14ac:dyDescent="0.25">
      <c r="A1283">
        <v>1285</v>
      </c>
      <c r="B1283">
        <v>145</v>
      </c>
      <c r="C1283" s="25" t="s">
        <v>259</v>
      </c>
      <c r="D1283" s="12">
        <v>21.2</v>
      </c>
      <c r="E1283" s="14"/>
      <c r="F1283" s="7" t="str">
        <f t="shared" si="199"/>
        <v>X</v>
      </c>
      <c r="G1283" s="7">
        <f t="shared" si="200"/>
        <v>21.2</v>
      </c>
      <c r="H1283" s="16">
        <f t="shared" si="201"/>
        <v>21.2</v>
      </c>
      <c r="I1283" s="11" t="str">
        <f t="shared" si="202"/>
        <v>X</v>
      </c>
      <c r="J1283" s="39" t="str">
        <f t="shared" si="203"/>
        <v>X</v>
      </c>
      <c r="K1283" s="39" t="str">
        <f t="shared" si="206"/>
        <v>X</v>
      </c>
      <c r="L1283" s="39" t="str">
        <f t="shared" si="207"/>
        <v>X</v>
      </c>
      <c r="M1283" s="39" t="str">
        <f t="shared" si="204"/>
        <v>X</v>
      </c>
      <c r="N1283" s="42">
        <v>0</v>
      </c>
      <c r="O1283" s="8">
        <v>0</v>
      </c>
      <c r="P1283" s="9">
        <v>0</v>
      </c>
      <c r="Q1283" s="9">
        <v>0</v>
      </c>
      <c r="R1283" s="8">
        <v>0</v>
      </c>
      <c r="S1283" s="9">
        <v>0</v>
      </c>
      <c r="T1283" s="9">
        <v>0</v>
      </c>
      <c r="U1283" s="8">
        <v>0</v>
      </c>
      <c r="V1283" s="9">
        <v>1</v>
      </c>
      <c r="W1283" s="9">
        <v>0</v>
      </c>
      <c r="X1283" s="9">
        <v>0</v>
      </c>
      <c r="Y1283" s="8">
        <v>0</v>
      </c>
      <c r="Z1283" s="9">
        <v>0</v>
      </c>
      <c r="AA1283" s="8"/>
      <c r="AC1283" s="8"/>
      <c r="AJ1283" s="9">
        <f t="shared" si="205"/>
        <v>-1</v>
      </c>
      <c r="AK1283" s="7">
        <v>9.1999999999999993</v>
      </c>
      <c r="AO1283" s="8"/>
      <c r="AQ1283" s="31"/>
      <c r="AT1283" s="31"/>
      <c r="AU1283" s="21">
        <v>2008</v>
      </c>
      <c r="AV1283" s="23">
        <f t="shared" si="208"/>
        <v>3.3027637084729817</v>
      </c>
      <c r="BB1283" s="18"/>
      <c r="BD1283" s="54"/>
      <c r="BF1283" s="18"/>
      <c r="BH1283" s="18"/>
      <c r="BJ1283" s="18"/>
      <c r="BK1283" s="18" t="s">
        <v>257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 s="18">
        <v>1</v>
      </c>
      <c r="BS1283">
        <v>0</v>
      </c>
      <c r="BT1283">
        <v>1</v>
      </c>
      <c r="BU1283" s="18">
        <v>0</v>
      </c>
      <c r="BV1283" t="s">
        <v>397</v>
      </c>
      <c r="BW1283" t="s">
        <v>397</v>
      </c>
      <c r="CB1283" s="18"/>
      <c r="CD1283" s="18"/>
      <c r="CE1283" s="18"/>
      <c r="CH1283" s="18"/>
      <c r="CJ1283" s="18"/>
      <c r="CU1283" s="18"/>
      <c r="CV1283" t="s">
        <v>397</v>
      </c>
      <c r="CW1283" t="s">
        <v>397</v>
      </c>
      <c r="CX1283" t="s">
        <v>397</v>
      </c>
      <c r="CY1283" s="25" t="s">
        <v>397</v>
      </c>
    </row>
    <row r="1284" spans="1:103" x14ac:dyDescent="0.25">
      <c r="A1284">
        <v>1286</v>
      </c>
      <c r="B1284">
        <v>146</v>
      </c>
      <c r="C1284" s="25" t="s">
        <v>69</v>
      </c>
      <c r="D1284" s="12">
        <v>11.69</v>
      </c>
      <c r="E1284" s="14"/>
      <c r="F1284" s="7" t="str">
        <f t="shared" si="199"/>
        <v>X</v>
      </c>
      <c r="G1284" s="7">
        <f t="shared" si="200"/>
        <v>11.69</v>
      </c>
      <c r="H1284" s="16">
        <f t="shared" si="201"/>
        <v>11.69</v>
      </c>
      <c r="I1284" s="11" t="str">
        <f t="shared" si="202"/>
        <v>X</v>
      </c>
      <c r="J1284" s="39" t="str">
        <f t="shared" si="203"/>
        <v>X</v>
      </c>
      <c r="K1284" s="39" t="str">
        <f t="shared" si="206"/>
        <v>X</v>
      </c>
      <c r="L1284" s="39" t="str">
        <f t="shared" si="207"/>
        <v>X</v>
      </c>
      <c r="M1284" s="39" t="str">
        <f t="shared" si="204"/>
        <v>X</v>
      </c>
      <c r="N1284" s="42">
        <v>1</v>
      </c>
      <c r="O1284" s="8">
        <v>0</v>
      </c>
      <c r="P1284" s="9">
        <v>0</v>
      </c>
      <c r="Q1284" s="9">
        <v>0</v>
      </c>
      <c r="R1284" s="8">
        <v>0</v>
      </c>
      <c r="S1284" s="9">
        <v>0</v>
      </c>
      <c r="T1284" s="9">
        <v>0</v>
      </c>
      <c r="U1284" s="8">
        <v>0</v>
      </c>
      <c r="V1284" s="9">
        <v>0</v>
      </c>
      <c r="W1284" s="9">
        <v>0</v>
      </c>
      <c r="X1284" s="9">
        <v>0</v>
      </c>
      <c r="Y1284" s="8">
        <v>0</v>
      </c>
      <c r="Z1284" s="9">
        <v>0</v>
      </c>
      <c r="AA1284" s="8"/>
      <c r="AC1284" s="8"/>
      <c r="AJ1284" s="9">
        <f t="shared" si="205"/>
        <v>-1</v>
      </c>
      <c r="AK1284" s="7">
        <v>7.2</v>
      </c>
      <c r="AO1284" s="8"/>
      <c r="AQ1284" s="31"/>
      <c r="AT1284" s="31"/>
      <c r="AU1284" s="21">
        <v>1976</v>
      </c>
      <c r="AV1284" s="23">
        <f t="shared" si="208"/>
        <v>3.2957869402516091</v>
      </c>
      <c r="BB1284" s="18"/>
      <c r="BD1284" s="54"/>
      <c r="BF1284" s="18"/>
      <c r="BH1284" s="18"/>
      <c r="BJ1284" s="18"/>
      <c r="BK1284" s="18" t="s">
        <v>68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 s="18">
        <v>0</v>
      </c>
      <c r="BS1284">
        <v>0</v>
      </c>
      <c r="BT1284">
        <v>1</v>
      </c>
      <c r="BU1284" s="18">
        <v>0</v>
      </c>
      <c r="BV1284" t="s">
        <v>397</v>
      </c>
      <c r="BW1284" t="s">
        <v>397</v>
      </c>
      <c r="CB1284" s="18"/>
      <c r="CD1284" s="18"/>
      <c r="CE1284" s="18"/>
      <c r="CH1284" s="18"/>
      <c r="CJ1284" s="18"/>
      <c r="CU1284" s="18"/>
      <c r="CV1284" t="s">
        <v>397</v>
      </c>
      <c r="CW1284" t="s">
        <v>397</v>
      </c>
      <c r="CX1284" t="s">
        <v>397</v>
      </c>
      <c r="CY1284" s="25" t="s">
        <v>397</v>
      </c>
    </row>
    <row r="1285" spans="1:103" x14ac:dyDescent="0.25">
      <c r="A1285">
        <v>1287</v>
      </c>
      <c r="B1285">
        <v>146</v>
      </c>
      <c r="C1285" s="25" t="s">
        <v>69</v>
      </c>
      <c r="D1285" s="12">
        <v>11.1</v>
      </c>
      <c r="E1285" s="14"/>
      <c r="F1285" s="7" t="str">
        <f t="shared" si="199"/>
        <v>X</v>
      </c>
      <c r="G1285" s="7">
        <f t="shared" si="200"/>
        <v>11.1</v>
      </c>
      <c r="H1285" s="16">
        <f t="shared" si="201"/>
        <v>11.1</v>
      </c>
      <c r="I1285" s="11" t="str">
        <f t="shared" si="202"/>
        <v>X</v>
      </c>
      <c r="J1285" s="39" t="str">
        <f t="shared" si="203"/>
        <v>X</v>
      </c>
      <c r="K1285" s="39" t="str">
        <f t="shared" si="206"/>
        <v>X</v>
      </c>
      <c r="L1285" s="39" t="str">
        <f t="shared" si="207"/>
        <v>X</v>
      </c>
      <c r="M1285" s="39" t="str">
        <f t="shared" si="204"/>
        <v>X</v>
      </c>
      <c r="N1285" s="42">
        <v>1</v>
      </c>
      <c r="O1285" s="8">
        <v>0</v>
      </c>
      <c r="P1285" s="9">
        <v>0</v>
      </c>
      <c r="Q1285" s="9">
        <v>0</v>
      </c>
      <c r="R1285" s="8">
        <v>0</v>
      </c>
      <c r="S1285" s="9">
        <v>0</v>
      </c>
      <c r="T1285" s="9">
        <v>0</v>
      </c>
      <c r="U1285" s="8">
        <v>0</v>
      </c>
      <c r="V1285" s="9">
        <v>0</v>
      </c>
      <c r="W1285" s="9">
        <v>0</v>
      </c>
      <c r="X1285" s="9">
        <v>0</v>
      </c>
      <c r="Y1285" s="8">
        <v>0</v>
      </c>
      <c r="Z1285" s="9">
        <v>0</v>
      </c>
      <c r="AA1285" s="8"/>
      <c r="AC1285" s="8"/>
      <c r="AJ1285" s="9">
        <f t="shared" si="205"/>
        <v>-1</v>
      </c>
      <c r="AK1285" s="7">
        <v>7.3</v>
      </c>
      <c r="AO1285" s="8"/>
      <c r="AQ1285" s="31"/>
      <c r="AT1285" s="31"/>
      <c r="AU1285" s="21">
        <v>1977</v>
      </c>
      <c r="AV1285" s="23">
        <f t="shared" si="208"/>
        <v>3.2960066693136723</v>
      </c>
      <c r="BB1285" s="18"/>
      <c r="BD1285" s="54"/>
      <c r="BF1285" s="18"/>
      <c r="BH1285" s="18"/>
      <c r="BJ1285" s="18"/>
      <c r="BK1285" s="18" t="s">
        <v>68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 s="18">
        <v>0</v>
      </c>
      <c r="BS1285">
        <v>0</v>
      </c>
      <c r="BT1285">
        <v>1</v>
      </c>
      <c r="BU1285" s="18">
        <v>0</v>
      </c>
      <c r="BV1285" t="s">
        <v>397</v>
      </c>
      <c r="BW1285" t="s">
        <v>397</v>
      </c>
      <c r="CB1285" s="18"/>
      <c r="CD1285" s="18"/>
      <c r="CE1285" s="18"/>
      <c r="CH1285" s="18"/>
      <c r="CJ1285" s="18"/>
      <c r="CU1285" s="18"/>
      <c r="CV1285" t="s">
        <v>397</v>
      </c>
      <c r="CW1285" t="s">
        <v>397</v>
      </c>
      <c r="CX1285" t="s">
        <v>397</v>
      </c>
      <c r="CY1285" s="25" t="s">
        <v>397</v>
      </c>
    </row>
    <row r="1286" spans="1:103" x14ac:dyDescent="0.25">
      <c r="A1286">
        <v>1288</v>
      </c>
      <c r="B1286">
        <v>146</v>
      </c>
      <c r="C1286" s="25" t="s">
        <v>69</v>
      </c>
      <c r="D1286" s="12">
        <v>10.62</v>
      </c>
      <c r="E1286" s="14"/>
      <c r="F1286" s="7" t="str">
        <f t="shared" si="199"/>
        <v>X</v>
      </c>
      <c r="G1286" s="7">
        <f t="shared" si="200"/>
        <v>10.62</v>
      </c>
      <c r="H1286" s="16">
        <f t="shared" si="201"/>
        <v>10.62</v>
      </c>
      <c r="I1286" s="11" t="str">
        <f t="shared" si="202"/>
        <v>X</v>
      </c>
      <c r="J1286" s="39" t="str">
        <f t="shared" si="203"/>
        <v>X</v>
      </c>
      <c r="K1286" s="39" t="str">
        <f t="shared" si="206"/>
        <v>X</v>
      </c>
      <c r="L1286" s="39" t="str">
        <f t="shared" si="207"/>
        <v>X</v>
      </c>
      <c r="M1286" s="39" t="str">
        <f t="shared" si="204"/>
        <v>X</v>
      </c>
      <c r="N1286" s="42">
        <v>1</v>
      </c>
      <c r="O1286" s="8">
        <v>0</v>
      </c>
      <c r="P1286" s="9">
        <v>0</v>
      </c>
      <c r="Q1286" s="9">
        <v>0</v>
      </c>
      <c r="R1286" s="8">
        <v>0</v>
      </c>
      <c r="S1286" s="9">
        <v>0</v>
      </c>
      <c r="T1286" s="9">
        <v>0</v>
      </c>
      <c r="U1286" s="8">
        <v>0</v>
      </c>
      <c r="V1286" s="9">
        <v>0</v>
      </c>
      <c r="W1286" s="9">
        <v>0</v>
      </c>
      <c r="X1286" s="9">
        <v>0</v>
      </c>
      <c r="Y1286" s="8">
        <v>0</v>
      </c>
      <c r="Z1286" s="9">
        <v>0</v>
      </c>
      <c r="AA1286" s="8"/>
      <c r="AC1286" s="8"/>
      <c r="AJ1286" s="9">
        <f t="shared" si="205"/>
        <v>-1</v>
      </c>
      <c r="AK1286" s="7">
        <v>7.4</v>
      </c>
      <c r="AO1286" s="8"/>
      <c r="AQ1286" s="31"/>
      <c r="AT1286" s="31"/>
      <c r="AU1286" s="21">
        <v>1978</v>
      </c>
      <c r="AV1286" s="23">
        <f t="shared" si="208"/>
        <v>3.2962262872611605</v>
      </c>
      <c r="BB1286" s="18"/>
      <c r="BD1286" s="54"/>
      <c r="BF1286" s="18"/>
      <c r="BH1286" s="18"/>
      <c r="BJ1286" s="18"/>
      <c r="BK1286" s="18" t="s">
        <v>68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 s="18">
        <v>0</v>
      </c>
      <c r="BS1286">
        <v>0</v>
      </c>
      <c r="BT1286">
        <v>1</v>
      </c>
      <c r="BU1286" s="18">
        <v>0</v>
      </c>
      <c r="BV1286" t="s">
        <v>397</v>
      </c>
      <c r="BW1286" t="s">
        <v>397</v>
      </c>
      <c r="CB1286" s="18"/>
      <c r="CD1286" s="18"/>
      <c r="CE1286" s="18"/>
      <c r="CH1286" s="18"/>
      <c r="CJ1286" s="18"/>
      <c r="CU1286" s="18"/>
      <c r="CV1286" t="s">
        <v>397</v>
      </c>
      <c r="CW1286" t="s">
        <v>397</v>
      </c>
      <c r="CX1286" t="s">
        <v>397</v>
      </c>
      <c r="CY1286" s="25" t="s">
        <v>397</v>
      </c>
    </row>
    <row r="1287" spans="1:103" x14ac:dyDescent="0.25">
      <c r="A1287">
        <v>1289</v>
      </c>
      <c r="B1287">
        <v>146</v>
      </c>
      <c r="C1287" s="25" t="s">
        <v>69</v>
      </c>
      <c r="D1287" s="12">
        <v>9.94</v>
      </c>
      <c r="E1287" s="14"/>
      <c r="F1287" s="7" t="str">
        <f t="shared" si="199"/>
        <v>X</v>
      </c>
      <c r="G1287" s="7">
        <f t="shared" si="200"/>
        <v>9.94</v>
      </c>
      <c r="H1287" s="16">
        <f t="shared" si="201"/>
        <v>9.94</v>
      </c>
      <c r="I1287" s="11" t="str">
        <f t="shared" si="202"/>
        <v>X</v>
      </c>
      <c r="J1287" s="39" t="str">
        <f t="shared" si="203"/>
        <v>X</v>
      </c>
      <c r="K1287" s="39" t="str">
        <f t="shared" si="206"/>
        <v>X</v>
      </c>
      <c r="L1287" s="39" t="str">
        <f t="shared" si="207"/>
        <v>X</v>
      </c>
      <c r="M1287" s="39" t="str">
        <f t="shared" si="204"/>
        <v>X</v>
      </c>
      <c r="N1287" s="42">
        <v>1</v>
      </c>
      <c r="O1287" s="8">
        <v>0</v>
      </c>
      <c r="P1287" s="9">
        <v>0</v>
      </c>
      <c r="Q1287" s="9">
        <v>0</v>
      </c>
      <c r="R1287" s="8">
        <v>0</v>
      </c>
      <c r="S1287" s="9">
        <v>0</v>
      </c>
      <c r="T1287" s="9">
        <v>0</v>
      </c>
      <c r="U1287" s="8">
        <v>0</v>
      </c>
      <c r="V1287" s="9">
        <v>0</v>
      </c>
      <c r="W1287" s="9">
        <v>0</v>
      </c>
      <c r="X1287" s="9">
        <v>0</v>
      </c>
      <c r="Y1287" s="8">
        <v>0</v>
      </c>
      <c r="Z1287" s="9">
        <v>0</v>
      </c>
      <c r="AA1287" s="8"/>
      <c r="AC1287" s="8"/>
      <c r="AJ1287" s="9">
        <f t="shared" si="205"/>
        <v>-1</v>
      </c>
      <c r="AK1287" s="7">
        <v>7.6</v>
      </c>
      <c r="AO1287" s="8"/>
      <c r="AQ1287" s="31"/>
      <c r="AT1287" s="31"/>
      <c r="AU1287" s="21">
        <v>1979</v>
      </c>
      <c r="AV1287" s="23">
        <f t="shared" si="208"/>
        <v>3.2964457942063961</v>
      </c>
      <c r="BB1287" s="18"/>
      <c r="BD1287" s="54"/>
      <c r="BF1287" s="18"/>
      <c r="BH1287" s="18"/>
      <c r="BJ1287" s="18"/>
      <c r="BK1287" s="18" t="s">
        <v>68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 s="18">
        <v>0</v>
      </c>
      <c r="BS1287">
        <v>0</v>
      </c>
      <c r="BT1287">
        <v>1</v>
      </c>
      <c r="BU1287" s="18">
        <v>0</v>
      </c>
      <c r="BV1287" t="s">
        <v>397</v>
      </c>
      <c r="BW1287" t="s">
        <v>397</v>
      </c>
      <c r="CB1287" s="18"/>
      <c r="CD1287" s="18"/>
      <c r="CE1287" s="18"/>
      <c r="CH1287" s="18"/>
      <c r="CJ1287" s="18"/>
      <c r="CU1287" s="18"/>
      <c r="CV1287" t="s">
        <v>397</v>
      </c>
      <c r="CW1287" t="s">
        <v>397</v>
      </c>
      <c r="CX1287" t="s">
        <v>397</v>
      </c>
      <c r="CY1287" s="25" t="s">
        <v>397</v>
      </c>
    </row>
    <row r="1288" spans="1:103" x14ac:dyDescent="0.25">
      <c r="A1288">
        <v>1290</v>
      </c>
      <c r="B1288">
        <v>146</v>
      </c>
      <c r="C1288" s="25" t="s">
        <v>69</v>
      </c>
      <c r="D1288" s="12">
        <v>9.5299999999999994</v>
      </c>
      <c r="E1288" s="14"/>
      <c r="F1288" s="7" t="str">
        <f t="shared" si="199"/>
        <v>X</v>
      </c>
      <c r="G1288" s="7">
        <f t="shared" si="200"/>
        <v>9.5299999999999994</v>
      </c>
      <c r="H1288" s="16">
        <f t="shared" si="201"/>
        <v>9.5299999999999994</v>
      </c>
      <c r="I1288" s="11" t="str">
        <f t="shared" si="202"/>
        <v>X</v>
      </c>
      <c r="J1288" s="39" t="str">
        <f t="shared" si="203"/>
        <v>X</v>
      </c>
      <c r="K1288" s="39" t="str">
        <f t="shared" si="206"/>
        <v>X</v>
      </c>
      <c r="L1288" s="39" t="str">
        <f t="shared" si="207"/>
        <v>X</v>
      </c>
      <c r="M1288" s="39" t="str">
        <f t="shared" si="204"/>
        <v>X</v>
      </c>
      <c r="N1288" s="42">
        <v>1</v>
      </c>
      <c r="O1288" s="8">
        <v>0</v>
      </c>
      <c r="P1288" s="9">
        <v>0</v>
      </c>
      <c r="Q1288" s="9">
        <v>0</v>
      </c>
      <c r="R1288" s="8">
        <v>0</v>
      </c>
      <c r="S1288" s="9">
        <v>0</v>
      </c>
      <c r="T1288" s="9">
        <v>0</v>
      </c>
      <c r="U1288" s="8">
        <v>0</v>
      </c>
      <c r="V1288" s="9">
        <v>0</v>
      </c>
      <c r="W1288" s="9">
        <v>0</v>
      </c>
      <c r="X1288" s="9">
        <v>0</v>
      </c>
      <c r="Y1288" s="8">
        <v>0</v>
      </c>
      <c r="Z1288" s="9">
        <v>0</v>
      </c>
      <c r="AA1288" s="8"/>
      <c r="AC1288" s="8"/>
      <c r="AJ1288" s="9">
        <f t="shared" si="205"/>
        <v>-1</v>
      </c>
      <c r="AK1288" s="7">
        <v>7.6</v>
      </c>
      <c r="AO1288" s="8"/>
      <c r="AQ1288" s="31"/>
      <c r="AT1288" s="31"/>
      <c r="AU1288" s="21">
        <v>1980</v>
      </c>
      <c r="AV1288" s="23">
        <f t="shared" si="208"/>
        <v>3.2966651902615309</v>
      </c>
      <c r="BB1288" s="18"/>
      <c r="BD1288" s="54"/>
      <c r="BF1288" s="18"/>
      <c r="BH1288" s="18"/>
      <c r="BJ1288" s="18"/>
      <c r="BK1288" s="18" t="s">
        <v>68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 s="18">
        <v>0</v>
      </c>
      <c r="BS1288">
        <v>0</v>
      </c>
      <c r="BT1288">
        <v>1</v>
      </c>
      <c r="BU1288" s="18">
        <v>0</v>
      </c>
      <c r="BV1288" t="s">
        <v>397</v>
      </c>
      <c r="BW1288" t="s">
        <v>397</v>
      </c>
      <c r="CB1288" s="18"/>
      <c r="CD1288" s="18"/>
      <c r="CE1288" s="18"/>
      <c r="CH1288" s="18"/>
      <c r="CJ1288" s="18"/>
      <c r="CU1288" s="18"/>
      <c r="CV1288" t="s">
        <v>397</v>
      </c>
      <c r="CW1288" t="s">
        <v>397</v>
      </c>
      <c r="CX1288" t="s">
        <v>397</v>
      </c>
      <c r="CY1288" s="25" t="s">
        <v>397</v>
      </c>
    </row>
    <row r="1289" spans="1:103" x14ac:dyDescent="0.25">
      <c r="A1289">
        <v>1291</v>
      </c>
      <c r="B1289">
        <v>146</v>
      </c>
      <c r="C1289" s="25" t="s">
        <v>69</v>
      </c>
      <c r="D1289" s="12">
        <v>8.83</v>
      </c>
      <c r="E1289" s="14"/>
      <c r="F1289" s="7" t="str">
        <f t="shared" si="199"/>
        <v>X</v>
      </c>
      <c r="G1289" s="7">
        <f t="shared" si="200"/>
        <v>8.83</v>
      </c>
      <c r="H1289" s="16">
        <f t="shared" si="201"/>
        <v>8.83</v>
      </c>
      <c r="I1289" s="11" t="str">
        <f t="shared" si="202"/>
        <v>X</v>
      </c>
      <c r="J1289" s="39" t="str">
        <f t="shared" si="203"/>
        <v>X</v>
      </c>
      <c r="K1289" s="39" t="str">
        <f t="shared" si="206"/>
        <v>X</v>
      </c>
      <c r="L1289" s="39" t="str">
        <f t="shared" si="207"/>
        <v>X</v>
      </c>
      <c r="M1289" s="39" t="str">
        <f t="shared" si="204"/>
        <v>X</v>
      </c>
      <c r="N1289" s="42">
        <v>1</v>
      </c>
      <c r="O1289" s="8">
        <v>0</v>
      </c>
      <c r="P1289" s="9">
        <v>0</v>
      </c>
      <c r="Q1289" s="9">
        <v>0</v>
      </c>
      <c r="R1289" s="8">
        <v>0</v>
      </c>
      <c r="S1289" s="9">
        <v>0</v>
      </c>
      <c r="T1289" s="9">
        <v>0</v>
      </c>
      <c r="U1289" s="8">
        <v>0</v>
      </c>
      <c r="V1289" s="9">
        <v>0</v>
      </c>
      <c r="W1289" s="9">
        <v>0</v>
      </c>
      <c r="X1289" s="9">
        <v>0</v>
      </c>
      <c r="Y1289" s="8">
        <v>0</v>
      </c>
      <c r="Z1289" s="9">
        <v>0</v>
      </c>
      <c r="AA1289" s="8"/>
      <c r="AC1289" s="8"/>
      <c r="AJ1289" s="9">
        <f t="shared" si="205"/>
        <v>-1</v>
      </c>
      <c r="AK1289" s="7">
        <v>8</v>
      </c>
      <c r="AO1289" s="8"/>
      <c r="AQ1289" s="31"/>
      <c r="AT1289" s="31"/>
      <c r="AU1289" s="21">
        <v>1981</v>
      </c>
      <c r="AV1289" s="23">
        <f t="shared" si="208"/>
        <v>3.2968844755385471</v>
      </c>
      <c r="BB1289" s="18"/>
      <c r="BD1289" s="54"/>
      <c r="BF1289" s="18"/>
      <c r="BH1289" s="18"/>
      <c r="BJ1289" s="18"/>
      <c r="BK1289" s="18" t="s">
        <v>68</v>
      </c>
      <c r="BL1289">
        <v>0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 s="18">
        <v>0</v>
      </c>
      <c r="BS1289">
        <v>0</v>
      </c>
      <c r="BT1289">
        <v>1</v>
      </c>
      <c r="BU1289" s="18">
        <v>0</v>
      </c>
      <c r="BV1289" t="s">
        <v>397</v>
      </c>
      <c r="BW1289" t="s">
        <v>397</v>
      </c>
      <c r="CB1289" s="18"/>
      <c r="CD1289" s="18"/>
      <c r="CE1289" s="18"/>
      <c r="CH1289" s="18"/>
      <c r="CJ1289" s="18"/>
      <c r="CU1289" s="18"/>
      <c r="CV1289" t="s">
        <v>397</v>
      </c>
      <c r="CW1289" t="s">
        <v>397</v>
      </c>
      <c r="CX1289" t="s">
        <v>397</v>
      </c>
      <c r="CY1289" s="25" t="s">
        <v>397</v>
      </c>
    </row>
    <row r="1290" spans="1:103" x14ac:dyDescent="0.25">
      <c r="A1290">
        <v>1292</v>
      </c>
      <c r="B1290">
        <v>146</v>
      </c>
      <c r="C1290" s="25" t="s">
        <v>69</v>
      </c>
      <c r="D1290" s="12">
        <v>9.11</v>
      </c>
      <c r="E1290" s="14"/>
      <c r="F1290" s="7" t="str">
        <f t="shared" si="199"/>
        <v>X</v>
      </c>
      <c r="G1290" s="7">
        <f t="shared" si="200"/>
        <v>9.11</v>
      </c>
      <c r="H1290" s="16">
        <f t="shared" si="201"/>
        <v>9.11</v>
      </c>
      <c r="I1290" s="11" t="str">
        <f t="shared" si="202"/>
        <v>X</v>
      </c>
      <c r="J1290" s="39" t="str">
        <f t="shared" si="203"/>
        <v>X</v>
      </c>
      <c r="K1290" s="39" t="str">
        <f t="shared" si="206"/>
        <v>X</v>
      </c>
      <c r="L1290" s="39" t="str">
        <f t="shared" si="207"/>
        <v>X</v>
      </c>
      <c r="M1290" s="39" t="str">
        <f t="shared" si="204"/>
        <v>X</v>
      </c>
      <c r="N1290" s="42">
        <v>1</v>
      </c>
      <c r="O1290" s="8">
        <v>0</v>
      </c>
      <c r="P1290" s="9">
        <v>0</v>
      </c>
      <c r="Q1290" s="9">
        <v>0</v>
      </c>
      <c r="R1290" s="8">
        <v>0</v>
      </c>
      <c r="S1290" s="9">
        <v>0</v>
      </c>
      <c r="T1290" s="9">
        <v>0</v>
      </c>
      <c r="U1290" s="8">
        <v>0</v>
      </c>
      <c r="V1290" s="9">
        <v>0</v>
      </c>
      <c r="W1290" s="9">
        <v>0</v>
      </c>
      <c r="X1290" s="9">
        <v>0</v>
      </c>
      <c r="Y1290" s="8">
        <v>0</v>
      </c>
      <c r="Z1290" s="9">
        <v>0</v>
      </c>
      <c r="AA1290" s="8"/>
      <c r="AC1290" s="8"/>
      <c r="AJ1290" s="9">
        <f t="shared" si="205"/>
        <v>-1</v>
      </c>
      <c r="AK1290" s="7">
        <v>8</v>
      </c>
      <c r="AO1290" s="8"/>
      <c r="AQ1290" s="31"/>
      <c r="AT1290" s="31"/>
      <c r="AU1290" s="21">
        <v>1982</v>
      </c>
      <c r="AV1290" s="23">
        <f t="shared" si="208"/>
        <v>3.2971036501492565</v>
      </c>
      <c r="BB1290" s="18"/>
      <c r="BD1290" s="54"/>
      <c r="BF1290" s="18"/>
      <c r="BH1290" s="18"/>
      <c r="BJ1290" s="18"/>
      <c r="BK1290" s="18" t="s">
        <v>68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 s="18">
        <v>0</v>
      </c>
      <c r="BS1290">
        <v>0</v>
      </c>
      <c r="BT1290">
        <v>1</v>
      </c>
      <c r="BU1290" s="18">
        <v>0</v>
      </c>
      <c r="BV1290" t="s">
        <v>397</v>
      </c>
      <c r="BW1290" t="s">
        <v>397</v>
      </c>
      <c r="CB1290" s="18"/>
      <c r="CD1290" s="18"/>
      <c r="CE1290" s="18"/>
      <c r="CH1290" s="18"/>
      <c r="CJ1290" s="18"/>
      <c r="CU1290" s="18"/>
      <c r="CV1290" t="s">
        <v>397</v>
      </c>
      <c r="CW1290" t="s">
        <v>397</v>
      </c>
      <c r="CX1290" t="s">
        <v>397</v>
      </c>
      <c r="CY1290" s="25" t="s">
        <v>397</v>
      </c>
    </row>
    <row r="1291" spans="1:103" x14ac:dyDescent="0.25">
      <c r="A1291">
        <v>1293</v>
      </c>
      <c r="B1291">
        <v>146</v>
      </c>
      <c r="C1291" s="25" t="s">
        <v>69</v>
      </c>
      <c r="D1291" s="12">
        <v>9.27</v>
      </c>
      <c r="E1291" s="14"/>
      <c r="F1291" s="7" t="str">
        <f t="shared" si="199"/>
        <v>X</v>
      </c>
      <c r="G1291" s="7">
        <f t="shared" si="200"/>
        <v>9.27</v>
      </c>
      <c r="H1291" s="16">
        <f t="shared" si="201"/>
        <v>9.27</v>
      </c>
      <c r="I1291" s="11" t="str">
        <f t="shared" si="202"/>
        <v>X</v>
      </c>
      <c r="J1291" s="39" t="str">
        <f t="shared" si="203"/>
        <v>X</v>
      </c>
      <c r="K1291" s="39" t="str">
        <f t="shared" si="206"/>
        <v>X</v>
      </c>
      <c r="L1291" s="39" t="str">
        <f t="shared" si="207"/>
        <v>X</v>
      </c>
      <c r="M1291" s="39" t="str">
        <f t="shared" si="204"/>
        <v>X</v>
      </c>
      <c r="N1291" s="42">
        <v>1</v>
      </c>
      <c r="O1291" s="8">
        <v>0</v>
      </c>
      <c r="P1291" s="9">
        <v>0</v>
      </c>
      <c r="Q1291" s="9">
        <v>0</v>
      </c>
      <c r="R1291" s="8">
        <v>0</v>
      </c>
      <c r="S1291" s="9">
        <v>0</v>
      </c>
      <c r="T1291" s="9">
        <v>0</v>
      </c>
      <c r="U1291" s="8">
        <v>0</v>
      </c>
      <c r="V1291" s="9">
        <v>0</v>
      </c>
      <c r="W1291" s="9">
        <v>0</v>
      </c>
      <c r="X1291" s="9">
        <v>0</v>
      </c>
      <c r="Y1291" s="8">
        <v>0</v>
      </c>
      <c r="Z1291" s="9">
        <v>0</v>
      </c>
      <c r="AA1291" s="8"/>
      <c r="AC1291" s="8"/>
      <c r="AJ1291" s="9">
        <f t="shared" si="205"/>
        <v>-1</v>
      </c>
      <c r="AK1291" s="7">
        <v>8</v>
      </c>
      <c r="AO1291" s="8"/>
      <c r="AQ1291" s="31"/>
      <c r="AT1291" s="31"/>
      <c r="AU1291" s="21">
        <v>1983</v>
      </c>
      <c r="AV1291" s="23">
        <f t="shared" si="208"/>
        <v>3.2973227142053028</v>
      </c>
      <c r="BB1291" s="18"/>
      <c r="BD1291" s="54"/>
      <c r="BF1291" s="18"/>
      <c r="BH1291" s="18"/>
      <c r="BJ1291" s="18"/>
      <c r="BK1291" s="18" t="s">
        <v>68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 s="18">
        <v>0</v>
      </c>
      <c r="BS1291">
        <v>0</v>
      </c>
      <c r="BT1291">
        <v>1</v>
      </c>
      <c r="BU1291" s="18">
        <v>0</v>
      </c>
      <c r="BV1291" t="s">
        <v>397</v>
      </c>
      <c r="BW1291" t="s">
        <v>397</v>
      </c>
      <c r="CB1291" s="18"/>
      <c r="CD1291" s="18"/>
      <c r="CE1291" s="18"/>
      <c r="CH1291" s="18"/>
      <c r="CJ1291" s="18"/>
      <c r="CU1291" s="18"/>
      <c r="CV1291" t="s">
        <v>397</v>
      </c>
      <c r="CW1291" t="s">
        <v>397</v>
      </c>
      <c r="CX1291" t="s">
        <v>397</v>
      </c>
      <c r="CY1291" s="25" t="s">
        <v>397</v>
      </c>
    </row>
    <row r="1292" spans="1:103" x14ac:dyDescent="0.25">
      <c r="A1292">
        <v>1294</v>
      </c>
      <c r="B1292">
        <v>146</v>
      </c>
      <c r="C1292" s="25" t="s">
        <v>69</v>
      </c>
      <c r="D1292" s="12">
        <v>9.27</v>
      </c>
      <c r="E1292" s="14"/>
      <c r="F1292" s="7" t="str">
        <f t="shared" si="199"/>
        <v>X</v>
      </c>
      <c r="G1292" s="7">
        <f t="shared" si="200"/>
        <v>9.27</v>
      </c>
      <c r="H1292" s="16">
        <f t="shared" si="201"/>
        <v>9.27</v>
      </c>
      <c r="I1292" s="11" t="str">
        <f t="shared" si="202"/>
        <v>X</v>
      </c>
      <c r="J1292" s="39" t="str">
        <f t="shared" si="203"/>
        <v>X</v>
      </c>
      <c r="K1292" s="39" t="str">
        <f t="shared" si="206"/>
        <v>X</v>
      </c>
      <c r="L1292" s="39" t="str">
        <f t="shared" si="207"/>
        <v>X</v>
      </c>
      <c r="M1292" s="39" t="str">
        <f t="shared" si="204"/>
        <v>X</v>
      </c>
      <c r="N1292" s="42">
        <v>1</v>
      </c>
      <c r="O1292" s="8">
        <v>0</v>
      </c>
      <c r="P1292" s="9">
        <v>0</v>
      </c>
      <c r="Q1292" s="9">
        <v>0</v>
      </c>
      <c r="R1292" s="8">
        <v>0</v>
      </c>
      <c r="S1292" s="9">
        <v>0</v>
      </c>
      <c r="T1292" s="9">
        <v>0</v>
      </c>
      <c r="U1292" s="8">
        <v>0</v>
      </c>
      <c r="V1292" s="9">
        <v>0</v>
      </c>
      <c r="W1292" s="9">
        <v>0</v>
      </c>
      <c r="X1292" s="9">
        <v>0</v>
      </c>
      <c r="Y1292" s="8">
        <v>0</v>
      </c>
      <c r="Z1292" s="9">
        <v>0</v>
      </c>
      <c r="AA1292" s="8"/>
      <c r="AC1292" s="8"/>
      <c r="AJ1292" s="9">
        <f t="shared" si="205"/>
        <v>-1</v>
      </c>
      <c r="AK1292" s="7">
        <v>8.1999999999999993</v>
      </c>
      <c r="AO1292" s="8"/>
      <c r="AQ1292" s="31"/>
      <c r="AT1292" s="31"/>
      <c r="AU1292" s="21">
        <v>1984</v>
      </c>
      <c r="AV1292" s="23">
        <f t="shared" si="208"/>
        <v>3.2975416678181597</v>
      </c>
      <c r="BB1292" s="18"/>
      <c r="BD1292" s="54"/>
      <c r="BF1292" s="18"/>
      <c r="BH1292" s="18"/>
      <c r="BJ1292" s="18"/>
      <c r="BK1292" s="18" t="s">
        <v>68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 s="18">
        <v>0</v>
      </c>
      <c r="BS1292">
        <v>0</v>
      </c>
      <c r="BT1292">
        <v>1</v>
      </c>
      <c r="BU1292" s="18">
        <v>0</v>
      </c>
      <c r="BV1292" t="s">
        <v>397</v>
      </c>
      <c r="BW1292" t="s">
        <v>397</v>
      </c>
      <c r="CB1292" s="18"/>
      <c r="CD1292" s="18"/>
      <c r="CE1292" s="18"/>
      <c r="CH1292" s="18"/>
      <c r="CJ1292" s="18"/>
      <c r="CU1292" s="18"/>
      <c r="CV1292" t="s">
        <v>397</v>
      </c>
      <c r="CW1292" t="s">
        <v>397</v>
      </c>
      <c r="CX1292" t="s">
        <v>397</v>
      </c>
      <c r="CY1292" s="25" t="s">
        <v>397</v>
      </c>
    </row>
    <row r="1293" spans="1:103" x14ac:dyDescent="0.25">
      <c r="A1293">
        <v>1295</v>
      </c>
      <c r="B1293">
        <v>146</v>
      </c>
      <c r="C1293" s="25" t="s">
        <v>69</v>
      </c>
      <c r="D1293" s="12">
        <v>9.16</v>
      </c>
      <c r="E1293" s="14"/>
      <c r="F1293" s="7" t="str">
        <f t="shared" si="199"/>
        <v>X</v>
      </c>
      <c r="G1293" s="7">
        <f t="shared" si="200"/>
        <v>9.16</v>
      </c>
      <c r="H1293" s="16">
        <f t="shared" si="201"/>
        <v>9.16</v>
      </c>
      <c r="I1293" s="11" t="str">
        <f t="shared" si="202"/>
        <v>X</v>
      </c>
      <c r="J1293" s="39" t="str">
        <f t="shared" si="203"/>
        <v>X</v>
      </c>
      <c r="K1293" s="39" t="str">
        <f t="shared" si="206"/>
        <v>X</v>
      </c>
      <c r="L1293" s="39" t="str">
        <f t="shared" si="207"/>
        <v>X</v>
      </c>
      <c r="M1293" s="39" t="str">
        <f t="shared" si="204"/>
        <v>X</v>
      </c>
      <c r="N1293" s="42">
        <v>1</v>
      </c>
      <c r="O1293" s="8">
        <v>0</v>
      </c>
      <c r="P1293" s="9">
        <v>0</v>
      </c>
      <c r="Q1293" s="9">
        <v>0</v>
      </c>
      <c r="R1293" s="8">
        <v>0</v>
      </c>
      <c r="S1293" s="9">
        <v>0</v>
      </c>
      <c r="T1293" s="9">
        <v>0</v>
      </c>
      <c r="U1293" s="8">
        <v>0</v>
      </c>
      <c r="V1293" s="9">
        <v>0</v>
      </c>
      <c r="W1293" s="9">
        <v>0</v>
      </c>
      <c r="X1293" s="9">
        <v>0</v>
      </c>
      <c r="Y1293" s="8">
        <v>0</v>
      </c>
      <c r="Z1293" s="9">
        <v>0</v>
      </c>
      <c r="AA1293" s="8"/>
      <c r="AC1293" s="8"/>
      <c r="AJ1293" s="9">
        <f t="shared" si="205"/>
        <v>-1</v>
      </c>
      <c r="AK1293" s="7">
        <v>8.5</v>
      </c>
      <c r="AO1293" s="8"/>
      <c r="AQ1293" s="31"/>
      <c r="AT1293" s="31"/>
      <c r="AU1293" s="21">
        <v>1985</v>
      </c>
      <c r="AV1293" s="23">
        <f t="shared" si="208"/>
        <v>3.2977605110991339</v>
      </c>
      <c r="BB1293" s="18"/>
      <c r="BD1293" s="54"/>
      <c r="BF1293" s="18"/>
      <c r="BH1293" s="18"/>
      <c r="BJ1293" s="18"/>
      <c r="BK1293" s="18" t="s">
        <v>68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 s="18">
        <v>0</v>
      </c>
      <c r="BS1293">
        <v>0</v>
      </c>
      <c r="BT1293">
        <v>1</v>
      </c>
      <c r="BU1293" s="18">
        <v>0</v>
      </c>
      <c r="BV1293" t="s">
        <v>397</v>
      </c>
      <c r="BW1293" t="s">
        <v>397</v>
      </c>
      <c r="CB1293" s="18"/>
      <c r="CD1293" s="18"/>
      <c r="CE1293" s="18"/>
      <c r="CH1293" s="18"/>
      <c r="CJ1293" s="18"/>
      <c r="CU1293" s="18"/>
      <c r="CV1293" t="s">
        <v>397</v>
      </c>
      <c r="CW1293" t="s">
        <v>397</v>
      </c>
      <c r="CX1293" t="s">
        <v>397</v>
      </c>
      <c r="CY1293" s="25" t="s">
        <v>397</v>
      </c>
    </row>
    <row r="1294" spans="1:103" x14ac:dyDescent="0.25">
      <c r="A1294">
        <v>1296</v>
      </c>
      <c r="B1294">
        <v>146</v>
      </c>
      <c r="C1294" s="25" t="s">
        <v>69</v>
      </c>
      <c r="D1294" s="12">
        <v>8.86</v>
      </c>
      <c r="E1294" s="14"/>
      <c r="F1294" s="7" t="str">
        <f t="shared" si="199"/>
        <v>X</v>
      </c>
      <c r="G1294" s="7">
        <f t="shared" si="200"/>
        <v>8.86</v>
      </c>
      <c r="H1294" s="16">
        <f t="shared" si="201"/>
        <v>8.86</v>
      </c>
      <c r="I1294" s="11" t="str">
        <f t="shared" si="202"/>
        <v>X</v>
      </c>
      <c r="J1294" s="39" t="str">
        <f t="shared" si="203"/>
        <v>X</v>
      </c>
      <c r="K1294" s="39" t="str">
        <f t="shared" si="206"/>
        <v>X</v>
      </c>
      <c r="L1294" s="39" t="str">
        <f t="shared" si="207"/>
        <v>X</v>
      </c>
      <c r="M1294" s="39" t="str">
        <f t="shared" si="204"/>
        <v>X</v>
      </c>
      <c r="N1294" s="42">
        <v>1</v>
      </c>
      <c r="O1294" s="8">
        <v>0</v>
      </c>
      <c r="P1294" s="9">
        <v>0</v>
      </c>
      <c r="Q1294" s="9">
        <v>0</v>
      </c>
      <c r="R1294" s="8">
        <v>0</v>
      </c>
      <c r="S1294" s="9">
        <v>0</v>
      </c>
      <c r="T1294" s="9">
        <v>0</v>
      </c>
      <c r="U1294" s="8">
        <v>0</v>
      </c>
      <c r="V1294" s="9">
        <v>0</v>
      </c>
      <c r="W1294" s="9">
        <v>0</v>
      </c>
      <c r="X1294" s="9">
        <v>0</v>
      </c>
      <c r="Y1294" s="8">
        <v>0</v>
      </c>
      <c r="Z1294" s="9">
        <v>0</v>
      </c>
      <c r="AA1294" s="8"/>
      <c r="AC1294" s="8"/>
      <c r="AJ1294" s="9">
        <f t="shared" si="205"/>
        <v>-1</v>
      </c>
      <c r="AK1294" s="7">
        <v>8.6</v>
      </c>
      <c r="AO1294" s="8"/>
      <c r="AQ1294" s="31"/>
      <c r="AT1294" s="31"/>
      <c r="AU1294" s="21">
        <v>1986</v>
      </c>
      <c r="AV1294" s="23">
        <f t="shared" si="208"/>
        <v>3.2979792441593623</v>
      </c>
      <c r="BB1294" s="18"/>
      <c r="BD1294" s="54"/>
      <c r="BF1294" s="18"/>
      <c r="BH1294" s="18"/>
      <c r="BJ1294" s="18"/>
      <c r="BK1294" s="18" t="s">
        <v>68</v>
      </c>
      <c r="BL1294">
        <v>0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 s="18">
        <v>0</v>
      </c>
      <c r="BS1294">
        <v>0</v>
      </c>
      <c r="BT1294">
        <v>1</v>
      </c>
      <c r="BU1294" s="18">
        <v>0</v>
      </c>
      <c r="BV1294" t="s">
        <v>397</v>
      </c>
      <c r="BW1294" t="s">
        <v>397</v>
      </c>
      <c r="CB1294" s="18"/>
      <c r="CD1294" s="18"/>
      <c r="CE1294" s="18"/>
      <c r="CH1294" s="18"/>
      <c r="CJ1294" s="18"/>
      <c r="CU1294" s="18"/>
      <c r="CV1294" t="s">
        <v>397</v>
      </c>
      <c r="CW1294" t="s">
        <v>397</v>
      </c>
      <c r="CX1294" t="s">
        <v>397</v>
      </c>
      <c r="CY1294" s="25" t="s">
        <v>397</v>
      </c>
    </row>
    <row r="1295" spans="1:103" x14ac:dyDescent="0.25">
      <c r="A1295">
        <v>1297</v>
      </c>
      <c r="B1295">
        <v>146</v>
      </c>
      <c r="C1295" s="25" t="s">
        <v>69</v>
      </c>
      <c r="D1295" s="12">
        <v>8.84</v>
      </c>
      <c r="E1295" s="14"/>
      <c r="F1295" s="7" t="str">
        <f t="shared" ref="F1295:F1358" si="209">IFERROR(D1295/E1295, "X")</f>
        <v>X</v>
      </c>
      <c r="G1295" s="7">
        <f t="shared" ref="G1295:G1358" si="210">D1295-E1295</f>
        <v>8.84</v>
      </c>
      <c r="H1295" s="16">
        <f t="shared" ref="H1295:H1358" si="211">D1295+E1295</f>
        <v>8.84</v>
      </c>
      <c r="I1295" s="11" t="str">
        <f t="shared" ref="I1295:I1358" si="212">IFERROR(F1295/SQRT(F1295^2+AJ1295), "X")</f>
        <v>X</v>
      </c>
      <c r="J1295" s="39" t="str">
        <f t="shared" ref="J1295:J1358" si="213">IFERROR(SQRT((1-I1295^2)/AJ1295), "X")</f>
        <v>X</v>
      </c>
      <c r="K1295" s="39" t="str">
        <f t="shared" si="206"/>
        <v>X</v>
      </c>
      <c r="L1295" s="39" t="str">
        <f t="shared" si="207"/>
        <v>X</v>
      </c>
      <c r="M1295" s="39" t="str">
        <f t="shared" ref="M1295:M1358" si="214">IFERROR(I1295+J1295, "X")</f>
        <v>X</v>
      </c>
      <c r="N1295" s="42">
        <v>1</v>
      </c>
      <c r="O1295" s="8">
        <v>0</v>
      </c>
      <c r="P1295" s="9">
        <v>0</v>
      </c>
      <c r="Q1295" s="9">
        <v>0</v>
      </c>
      <c r="R1295" s="8">
        <v>0</v>
      </c>
      <c r="S1295" s="9">
        <v>0</v>
      </c>
      <c r="T1295" s="9">
        <v>0</v>
      </c>
      <c r="U1295" s="8">
        <v>0</v>
      </c>
      <c r="V1295" s="9">
        <v>0</v>
      </c>
      <c r="W1295" s="9">
        <v>0</v>
      </c>
      <c r="X1295" s="9">
        <v>0</v>
      </c>
      <c r="Y1295" s="8">
        <v>0</v>
      </c>
      <c r="Z1295" s="9">
        <v>0</v>
      </c>
      <c r="AA1295" s="8"/>
      <c r="AC1295" s="8"/>
      <c r="AJ1295" s="9">
        <f t="shared" ref="AJ1295:AJ1358" si="215">IFERROR(AH1295-AI1295-1, "X")</f>
        <v>-1</v>
      </c>
      <c r="AK1295" s="7">
        <v>8.6</v>
      </c>
      <c r="AO1295" s="8"/>
      <c r="AQ1295" s="31"/>
      <c r="AT1295" s="31"/>
      <c r="AU1295" s="21">
        <v>1987</v>
      </c>
      <c r="AV1295" s="23">
        <f t="shared" si="208"/>
        <v>3.2981978671098151</v>
      </c>
      <c r="BB1295" s="18"/>
      <c r="BD1295" s="54"/>
      <c r="BF1295" s="18"/>
      <c r="BH1295" s="18"/>
      <c r="BJ1295" s="18"/>
      <c r="BK1295" s="18" t="s">
        <v>68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 s="18">
        <v>0</v>
      </c>
      <c r="BS1295">
        <v>0</v>
      </c>
      <c r="BT1295">
        <v>1</v>
      </c>
      <c r="BU1295" s="18">
        <v>0</v>
      </c>
      <c r="BV1295" t="s">
        <v>397</v>
      </c>
      <c r="BW1295" t="s">
        <v>397</v>
      </c>
      <c r="CB1295" s="18"/>
      <c r="CD1295" s="18"/>
      <c r="CE1295" s="18"/>
      <c r="CH1295" s="18"/>
      <c r="CJ1295" s="18"/>
      <c r="CU1295" s="18"/>
      <c r="CV1295" t="s">
        <v>397</v>
      </c>
      <c r="CW1295" t="s">
        <v>397</v>
      </c>
      <c r="CX1295" t="s">
        <v>397</v>
      </c>
      <c r="CY1295" s="25" t="s">
        <v>397</v>
      </c>
    </row>
    <row r="1296" spans="1:103" x14ac:dyDescent="0.25">
      <c r="A1296">
        <v>1298</v>
      </c>
      <c r="B1296">
        <v>146</v>
      </c>
      <c r="C1296" s="25" t="s">
        <v>69</v>
      </c>
      <c r="D1296" s="12">
        <v>8.8699999999999992</v>
      </c>
      <c r="E1296" s="14"/>
      <c r="F1296" s="7" t="str">
        <f t="shared" si="209"/>
        <v>X</v>
      </c>
      <c r="G1296" s="7">
        <f t="shared" si="210"/>
        <v>8.8699999999999992</v>
      </c>
      <c r="H1296" s="16">
        <f t="shared" si="211"/>
        <v>8.8699999999999992</v>
      </c>
      <c r="I1296" s="11" t="str">
        <f t="shared" si="212"/>
        <v>X</v>
      </c>
      <c r="J1296" s="39" t="str">
        <f t="shared" si="213"/>
        <v>X</v>
      </c>
      <c r="K1296" s="39" t="str">
        <f t="shared" si="206"/>
        <v>X</v>
      </c>
      <c r="L1296" s="39" t="str">
        <f t="shared" si="207"/>
        <v>X</v>
      </c>
      <c r="M1296" s="39" t="str">
        <f t="shared" si="214"/>
        <v>X</v>
      </c>
      <c r="N1296" s="42">
        <v>1</v>
      </c>
      <c r="O1296" s="8">
        <v>0</v>
      </c>
      <c r="P1296" s="9">
        <v>0</v>
      </c>
      <c r="Q1296" s="9">
        <v>0</v>
      </c>
      <c r="R1296" s="8">
        <v>0</v>
      </c>
      <c r="S1296" s="9">
        <v>0</v>
      </c>
      <c r="T1296" s="9">
        <v>0</v>
      </c>
      <c r="U1296" s="8">
        <v>0</v>
      </c>
      <c r="V1296" s="9">
        <v>0</v>
      </c>
      <c r="W1296" s="9">
        <v>0</v>
      </c>
      <c r="X1296" s="9">
        <v>0</v>
      </c>
      <c r="Y1296" s="8">
        <v>0</v>
      </c>
      <c r="Z1296" s="9">
        <v>0</v>
      </c>
      <c r="AA1296" s="8"/>
      <c r="AC1296" s="8"/>
      <c r="AJ1296" s="9">
        <f t="shared" si="215"/>
        <v>-1</v>
      </c>
      <c r="AK1296" s="7">
        <v>8.9</v>
      </c>
      <c r="AO1296" s="8"/>
      <c r="AQ1296" s="31"/>
      <c r="AT1296" s="31"/>
      <c r="AU1296" s="21">
        <v>1988</v>
      </c>
      <c r="AV1296" s="23">
        <f t="shared" si="208"/>
        <v>3.2984163800612945</v>
      </c>
      <c r="BB1296" s="18"/>
      <c r="BD1296" s="54"/>
      <c r="BF1296" s="18"/>
      <c r="BH1296" s="18"/>
      <c r="BJ1296" s="18"/>
      <c r="BK1296" s="18" t="s">
        <v>68</v>
      </c>
      <c r="BL1296">
        <v>0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 s="18">
        <v>0</v>
      </c>
      <c r="BS1296">
        <v>0</v>
      </c>
      <c r="BT1296">
        <v>1</v>
      </c>
      <c r="BU1296" s="18">
        <v>0</v>
      </c>
      <c r="BV1296" t="s">
        <v>397</v>
      </c>
      <c r="BW1296" t="s">
        <v>397</v>
      </c>
      <c r="CB1296" s="18"/>
      <c r="CD1296" s="18"/>
      <c r="CE1296" s="18"/>
      <c r="CH1296" s="18"/>
      <c r="CJ1296" s="18"/>
      <c r="CU1296" s="18"/>
      <c r="CV1296" t="s">
        <v>397</v>
      </c>
      <c r="CW1296" t="s">
        <v>397</v>
      </c>
      <c r="CX1296" t="s">
        <v>397</v>
      </c>
      <c r="CY1296" s="25" t="s">
        <v>397</v>
      </c>
    </row>
    <row r="1297" spans="1:103" x14ac:dyDescent="0.25">
      <c r="A1297">
        <v>1299</v>
      </c>
      <c r="B1297">
        <v>146</v>
      </c>
      <c r="C1297" s="25" t="s">
        <v>69</v>
      </c>
      <c r="D1297" s="12">
        <v>8.99</v>
      </c>
      <c r="E1297" s="14"/>
      <c r="F1297" s="7" t="str">
        <f t="shared" si="209"/>
        <v>X</v>
      </c>
      <c r="G1297" s="7">
        <f t="shared" si="210"/>
        <v>8.99</v>
      </c>
      <c r="H1297" s="16">
        <f t="shared" si="211"/>
        <v>8.99</v>
      </c>
      <c r="I1297" s="11" t="str">
        <f t="shared" si="212"/>
        <v>X</v>
      </c>
      <c r="J1297" s="39" t="str">
        <f t="shared" si="213"/>
        <v>X</v>
      </c>
      <c r="K1297" s="39" t="str">
        <f t="shared" si="206"/>
        <v>X</v>
      </c>
      <c r="L1297" s="39" t="str">
        <f t="shared" si="207"/>
        <v>X</v>
      </c>
      <c r="M1297" s="39" t="str">
        <f t="shared" si="214"/>
        <v>X</v>
      </c>
      <c r="N1297" s="42">
        <v>1</v>
      </c>
      <c r="O1297" s="8">
        <v>0</v>
      </c>
      <c r="P1297" s="9">
        <v>0</v>
      </c>
      <c r="Q1297" s="9">
        <v>0</v>
      </c>
      <c r="R1297" s="8">
        <v>0</v>
      </c>
      <c r="S1297" s="9">
        <v>0</v>
      </c>
      <c r="T1297" s="9">
        <v>0</v>
      </c>
      <c r="U1297" s="8">
        <v>0</v>
      </c>
      <c r="V1297" s="9">
        <v>0</v>
      </c>
      <c r="W1297" s="9">
        <v>0</v>
      </c>
      <c r="X1297" s="9">
        <v>0</v>
      </c>
      <c r="Y1297" s="8">
        <v>0</v>
      </c>
      <c r="Z1297" s="9">
        <v>0</v>
      </c>
      <c r="AA1297" s="8"/>
      <c r="AC1297" s="8"/>
      <c r="AJ1297" s="9">
        <f t="shared" si="215"/>
        <v>-1</v>
      </c>
      <c r="AK1297" s="7">
        <v>9</v>
      </c>
      <c r="AO1297" s="8"/>
      <c r="AQ1297" s="31"/>
      <c r="AT1297" s="31"/>
      <c r="AU1297" s="21">
        <v>1989</v>
      </c>
      <c r="AV1297" s="23">
        <f t="shared" si="208"/>
        <v>3.2986347831244354</v>
      </c>
      <c r="BB1297" s="18"/>
      <c r="BD1297" s="54"/>
      <c r="BF1297" s="18"/>
      <c r="BH1297" s="18"/>
      <c r="BJ1297" s="18"/>
      <c r="BK1297" s="18" t="s">
        <v>68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 s="18">
        <v>0</v>
      </c>
      <c r="BS1297">
        <v>0</v>
      </c>
      <c r="BT1297">
        <v>1</v>
      </c>
      <c r="BU1297" s="18">
        <v>0</v>
      </c>
      <c r="BV1297" t="s">
        <v>397</v>
      </c>
      <c r="BW1297" t="s">
        <v>397</v>
      </c>
      <c r="CB1297" s="18"/>
      <c r="CD1297" s="18"/>
      <c r="CE1297" s="18"/>
      <c r="CH1297" s="18"/>
      <c r="CJ1297" s="18"/>
      <c r="CU1297" s="18"/>
      <c r="CV1297" t="s">
        <v>397</v>
      </c>
      <c r="CW1297" t="s">
        <v>397</v>
      </c>
      <c r="CX1297" t="s">
        <v>397</v>
      </c>
      <c r="CY1297" s="25" t="s">
        <v>397</v>
      </c>
    </row>
    <row r="1298" spans="1:103" x14ac:dyDescent="0.25">
      <c r="A1298">
        <v>1300</v>
      </c>
      <c r="B1298">
        <v>146</v>
      </c>
      <c r="C1298" s="25" t="s">
        <v>69</v>
      </c>
      <c r="D1298" s="12">
        <v>9.08</v>
      </c>
      <c r="E1298" s="14"/>
      <c r="F1298" s="7" t="str">
        <f t="shared" si="209"/>
        <v>X</v>
      </c>
      <c r="G1298" s="7">
        <f t="shared" si="210"/>
        <v>9.08</v>
      </c>
      <c r="H1298" s="16">
        <f t="shared" si="211"/>
        <v>9.08</v>
      </c>
      <c r="I1298" s="11" t="str">
        <f t="shared" si="212"/>
        <v>X</v>
      </c>
      <c r="J1298" s="39" t="str">
        <f t="shared" si="213"/>
        <v>X</v>
      </c>
      <c r="K1298" s="39" t="str">
        <f t="shared" si="206"/>
        <v>X</v>
      </c>
      <c r="L1298" s="39" t="str">
        <f t="shared" si="207"/>
        <v>X</v>
      </c>
      <c r="M1298" s="39" t="str">
        <f t="shared" si="214"/>
        <v>X</v>
      </c>
      <c r="N1298" s="42">
        <v>1</v>
      </c>
      <c r="O1298" s="8">
        <v>0</v>
      </c>
      <c r="P1298" s="9">
        <v>0</v>
      </c>
      <c r="Q1298" s="9">
        <v>0</v>
      </c>
      <c r="R1298" s="8">
        <v>0</v>
      </c>
      <c r="S1298" s="9">
        <v>0</v>
      </c>
      <c r="T1298" s="9">
        <v>0</v>
      </c>
      <c r="U1298" s="8">
        <v>0</v>
      </c>
      <c r="V1298" s="9">
        <v>0</v>
      </c>
      <c r="W1298" s="9">
        <v>0</v>
      </c>
      <c r="X1298" s="9">
        <v>0</v>
      </c>
      <c r="Y1298" s="8">
        <v>0</v>
      </c>
      <c r="Z1298" s="9">
        <v>0</v>
      </c>
      <c r="AA1298" s="8"/>
      <c r="AC1298" s="8"/>
      <c r="AJ1298" s="9">
        <f t="shared" si="215"/>
        <v>-1</v>
      </c>
      <c r="AK1298" s="7">
        <v>9.1</v>
      </c>
      <c r="AO1298" s="8"/>
      <c r="AQ1298" s="31"/>
      <c r="AT1298" s="31"/>
      <c r="AU1298" s="21">
        <v>1990</v>
      </c>
      <c r="AV1298" s="23">
        <f t="shared" si="208"/>
        <v>3.2988530764097068</v>
      </c>
      <c r="BB1298" s="18"/>
      <c r="BD1298" s="54"/>
      <c r="BF1298" s="18"/>
      <c r="BH1298" s="18"/>
      <c r="BJ1298" s="18"/>
      <c r="BK1298" s="18" t="s">
        <v>68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 s="18">
        <v>0</v>
      </c>
      <c r="BS1298">
        <v>0</v>
      </c>
      <c r="BT1298">
        <v>1</v>
      </c>
      <c r="BU1298" s="18">
        <v>0</v>
      </c>
      <c r="BV1298" t="s">
        <v>397</v>
      </c>
      <c r="BW1298" t="s">
        <v>397</v>
      </c>
      <c r="CB1298" s="18"/>
      <c r="CD1298" s="18"/>
      <c r="CE1298" s="18"/>
      <c r="CH1298" s="18"/>
      <c r="CJ1298" s="18"/>
      <c r="CU1298" s="18"/>
      <c r="CV1298" t="s">
        <v>397</v>
      </c>
      <c r="CW1298" t="s">
        <v>397</v>
      </c>
      <c r="CX1298" t="s">
        <v>397</v>
      </c>
      <c r="CY1298" s="25" t="s">
        <v>397</v>
      </c>
    </row>
    <row r="1299" spans="1:103" x14ac:dyDescent="0.25">
      <c r="A1299">
        <v>1301</v>
      </c>
      <c r="B1299">
        <v>146</v>
      </c>
      <c r="C1299" s="25" t="s">
        <v>69</v>
      </c>
      <c r="D1299" s="12">
        <v>9.16</v>
      </c>
      <c r="E1299" s="14"/>
      <c r="F1299" s="7" t="str">
        <f t="shared" si="209"/>
        <v>X</v>
      </c>
      <c r="G1299" s="7">
        <f t="shared" si="210"/>
        <v>9.16</v>
      </c>
      <c r="H1299" s="16">
        <f t="shared" si="211"/>
        <v>9.16</v>
      </c>
      <c r="I1299" s="11" t="str">
        <f t="shared" si="212"/>
        <v>X</v>
      </c>
      <c r="J1299" s="39" t="str">
        <f t="shared" si="213"/>
        <v>X</v>
      </c>
      <c r="K1299" s="39" t="str">
        <f t="shared" si="206"/>
        <v>X</v>
      </c>
      <c r="L1299" s="39" t="str">
        <f t="shared" si="207"/>
        <v>X</v>
      </c>
      <c r="M1299" s="39" t="str">
        <f t="shared" si="214"/>
        <v>X</v>
      </c>
      <c r="N1299" s="42">
        <v>1</v>
      </c>
      <c r="O1299" s="8">
        <v>0</v>
      </c>
      <c r="P1299" s="9">
        <v>0</v>
      </c>
      <c r="Q1299" s="9">
        <v>0</v>
      </c>
      <c r="R1299" s="8">
        <v>0</v>
      </c>
      <c r="S1299" s="9">
        <v>0</v>
      </c>
      <c r="T1299" s="9">
        <v>0</v>
      </c>
      <c r="U1299" s="8">
        <v>0</v>
      </c>
      <c r="V1299" s="9">
        <v>0</v>
      </c>
      <c r="W1299" s="9">
        <v>0</v>
      </c>
      <c r="X1299" s="9">
        <v>0</v>
      </c>
      <c r="Y1299" s="8">
        <v>0</v>
      </c>
      <c r="Z1299" s="9">
        <v>0</v>
      </c>
      <c r="AA1299" s="8"/>
      <c r="AC1299" s="8"/>
      <c r="AJ1299" s="9">
        <f t="shared" si="215"/>
        <v>-1</v>
      </c>
      <c r="AK1299" s="7">
        <v>9.1999999999999993</v>
      </c>
      <c r="AO1299" s="8"/>
      <c r="AQ1299" s="31"/>
      <c r="AT1299" s="31"/>
      <c r="AU1299" s="21">
        <v>1991</v>
      </c>
      <c r="AV1299" s="23">
        <f t="shared" si="208"/>
        <v>3.2990712600274095</v>
      </c>
      <c r="BB1299" s="18"/>
      <c r="BD1299" s="54"/>
      <c r="BF1299" s="18"/>
      <c r="BH1299" s="18"/>
      <c r="BJ1299" s="18"/>
      <c r="BK1299" s="18" t="s">
        <v>68</v>
      </c>
      <c r="BL1299">
        <v>0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 s="18">
        <v>0</v>
      </c>
      <c r="BS1299">
        <v>0</v>
      </c>
      <c r="BT1299">
        <v>1</v>
      </c>
      <c r="BU1299" s="18">
        <v>0</v>
      </c>
      <c r="BV1299" t="s">
        <v>397</v>
      </c>
      <c r="BW1299" t="s">
        <v>397</v>
      </c>
      <c r="CB1299" s="18"/>
      <c r="CD1299" s="18"/>
      <c r="CE1299" s="18"/>
      <c r="CH1299" s="18"/>
      <c r="CJ1299" s="18"/>
      <c r="CU1299" s="18"/>
      <c r="CV1299" t="s">
        <v>397</v>
      </c>
      <c r="CW1299" t="s">
        <v>397</v>
      </c>
      <c r="CX1299" t="s">
        <v>397</v>
      </c>
      <c r="CY1299" s="25" t="s">
        <v>397</v>
      </c>
    </row>
    <row r="1300" spans="1:103" x14ac:dyDescent="0.25">
      <c r="A1300">
        <v>1302</v>
      </c>
      <c r="B1300">
        <v>146</v>
      </c>
      <c r="C1300" s="25" t="s">
        <v>69</v>
      </c>
      <c r="D1300" s="12">
        <v>9.4600000000000009</v>
      </c>
      <c r="E1300" s="14"/>
      <c r="F1300" s="7" t="str">
        <f t="shared" si="209"/>
        <v>X</v>
      </c>
      <c r="G1300" s="7">
        <f t="shared" si="210"/>
        <v>9.4600000000000009</v>
      </c>
      <c r="H1300" s="16">
        <f t="shared" si="211"/>
        <v>9.4600000000000009</v>
      </c>
      <c r="I1300" s="11" t="str">
        <f t="shared" si="212"/>
        <v>X</v>
      </c>
      <c r="J1300" s="39" t="str">
        <f t="shared" si="213"/>
        <v>X</v>
      </c>
      <c r="K1300" s="39" t="str">
        <f t="shared" si="206"/>
        <v>X</v>
      </c>
      <c r="L1300" s="39" t="str">
        <f t="shared" si="207"/>
        <v>X</v>
      </c>
      <c r="M1300" s="39" t="str">
        <f t="shared" si="214"/>
        <v>X</v>
      </c>
      <c r="N1300" s="42">
        <v>1</v>
      </c>
      <c r="O1300" s="8">
        <v>0</v>
      </c>
      <c r="P1300" s="9">
        <v>0</v>
      </c>
      <c r="Q1300" s="9">
        <v>0</v>
      </c>
      <c r="R1300" s="8">
        <v>0</v>
      </c>
      <c r="S1300" s="9">
        <v>0</v>
      </c>
      <c r="T1300" s="9">
        <v>0</v>
      </c>
      <c r="U1300" s="8">
        <v>0</v>
      </c>
      <c r="V1300" s="9">
        <v>0</v>
      </c>
      <c r="W1300" s="9">
        <v>0</v>
      </c>
      <c r="X1300" s="9">
        <v>0</v>
      </c>
      <c r="Y1300" s="8">
        <v>0</v>
      </c>
      <c r="Z1300" s="9">
        <v>0</v>
      </c>
      <c r="AA1300" s="8"/>
      <c r="AC1300" s="8"/>
      <c r="AJ1300" s="9">
        <f t="shared" si="215"/>
        <v>-1</v>
      </c>
      <c r="AK1300" s="7">
        <v>9.1999999999999993</v>
      </c>
      <c r="AO1300" s="8"/>
      <c r="AQ1300" s="31"/>
      <c r="AT1300" s="31"/>
      <c r="AU1300" s="21">
        <v>1992</v>
      </c>
      <c r="AV1300" s="23">
        <f t="shared" si="208"/>
        <v>3.2992893340876801</v>
      </c>
      <c r="BB1300" s="18"/>
      <c r="BD1300" s="54"/>
      <c r="BF1300" s="18"/>
      <c r="BH1300" s="18"/>
      <c r="BJ1300" s="18"/>
      <c r="BK1300" s="18" t="s">
        <v>68</v>
      </c>
      <c r="BL1300">
        <v>0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 s="18">
        <v>0</v>
      </c>
      <c r="BS1300">
        <v>0</v>
      </c>
      <c r="BT1300">
        <v>1</v>
      </c>
      <c r="BU1300" s="18">
        <v>0</v>
      </c>
      <c r="BV1300" t="s">
        <v>397</v>
      </c>
      <c r="BW1300" t="s">
        <v>397</v>
      </c>
      <c r="CB1300" s="18"/>
      <c r="CD1300" s="18"/>
      <c r="CE1300" s="18"/>
      <c r="CH1300" s="18"/>
      <c r="CJ1300" s="18"/>
      <c r="CU1300" s="18"/>
      <c r="CV1300" t="s">
        <v>397</v>
      </c>
      <c r="CW1300" t="s">
        <v>397</v>
      </c>
      <c r="CX1300" t="s">
        <v>397</v>
      </c>
      <c r="CY1300" s="25" t="s">
        <v>397</v>
      </c>
    </row>
    <row r="1301" spans="1:103" x14ac:dyDescent="0.25">
      <c r="A1301">
        <v>1303</v>
      </c>
      <c r="B1301">
        <v>146</v>
      </c>
      <c r="C1301" s="25" t="s">
        <v>69</v>
      </c>
      <c r="D1301" s="12">
        <v>9.31</v>
      </c>
      <c r="E1301" s="14"/>
      <c r="F1301" s="7" t="str">
        <f t="shared" si="209"/>
        <v>X</v>
      </c>
      <c r="G1301" s="7">
        <f t="shared" si="210"/>
        <v>9.31</v>
      </c>
      <c r="H1301" s="16">
        <f t="shared" si="211"/>
        <v>9.31</v>
      </c>
      <c r="I1301" s="11" t="str">
        <f t="shared" si="212"/>
        <v>X</v>
      </c>
      <c r="J1301" s="39" t="str">
        <f t="shared" si="213"/>
        <v>X</v>
      </c>
      <c r="K1301" s="39" t="str">
        <f t="shared" si="206"/>
        <v>X</v>
      </c>
      <c r="L1301" s="39" t="str">
        <f t="shared" si="207"/>
        <v>X</v>
      </c>
      <c r="M1301" s="39" t="str">
        <f t="shared" si="214"/>
        <v>X</v>
      </c>
      <c r="N1301" s="42">
        <v>1</v>
      </c>
      <c r="O1301" s="8">
        <v>0</v>
      </c>
      <c r="P1301" s="9">
        <v>0</v>
      </c>
      <c r="Q1301" s="9">
        <v>0</v>
      </c>
      <c r="R1301" s="8">
        <v>0</v>
      </c>
      <c r="S1301" s="9">
        <v>0</v>
      </c>
      <c r="T1301" s="9">
        <v>0</v>
      </c>
      <c r="U1301" s="8">
        <v>0</v>
      </c>
      <c r="V1301" s="9">
        <v>0</v>
      </c>
      <c r="W1301" s="9">
        <v>0</v>
      </c>
      <c r="X1301" s="9">
        <v>0</v>
      </c>
      <c r="Y1301" s="8">
        <v>0</v>
      </c>
      <c r="Z1301" s="9">
        <v>0</v>
      </c>
      <c r="AA1301" s="8"/>
      <c r="AC1301" s="8"/>
      <c r="AJ1301" s="9">
        <f t="shared" si="215"/>
        <v>-1</v>
      </c>
      <c r="AK1301" s="7">
        <v>9.1999999999999993</v>
      </c>
      <c r="AO1301" s="8"/>
      <c r="AQ1301" s="31"/>
      <c r="AT1301" s="31"/>
      <c r="AU1301" s="21">
        <v>1993</v>
      </c>
      <c r="AV1301" s="23">
        <f t="shared" si="208"/>
        <v>3.2995072987004876</v>
      </c>
      <c r="BB1301" s="18"/>
      <c r="BD1301" s="54"/>
      <c r="BF1301" s="18"/>
      <c r="BH1301" s="18"/>
      <c r="BJ1301" s="18"/>
      <c r="BK1301" s="18" t="s">
        <v>68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 s="18">
        <v>0</v>
      </c>
      <c r="BS1301">
        <v>0</v>
      </c>
      <c r="BT1301">
        <v>1</v>
      </c>
      <c r="BU1301" s="18">
        <v>0</v>
      </c>
      <c r="BV1301" t="s">
        <v>397</v>
      </c>
      <c r="BW1301" t="s">
        <v>397</v>
      </c>
      <c r="CB1301" s="18"/>
      <c r="CD1301" s="18"/>
      <c r="CE1301" s="18"/>
      <c r="CH1301" s="18"/>
      <c r="CJ1301" s="18"/>
      <c r="CU1301" s="18"/>
      <c r="CV1301" t="s">
        <v>397</v>
      </c>
      <c r="CW1301" t="s">
        <v>397</v>
      </c>
      <c r="CX1301" t="s">
        <v>397</v>
      </c>
      <c r="CY1301" s="25" t="s">
        <v>397</v>
      </c>
    </row>
    <row r="1302" spans="1:103" x14ac:dyDescent="0.25">
      <c r="A1302">
        <v>1304</v>
      </c>
      <c r="B1302">
        <v>146</v>
      </c>
      <c r="C1302" s="25" t="s">
        <v>69</v>
      </c>
      <c r="D1302" s="12">
        <v>9.2200000000000006</v>
      </c>
      <c r="E1302" s="14"/>
      <c r="F1302" s="7" t="str">
        <f t="shared" si="209"/>
        <v>X</v>
      </c>
      <c r="G1302" s="7">
        <f t="shared" si="210"/>
        <v>9.2200000000000006</v>
      </c>
      <c r="H1302" s="16">
        <f t="shared" si="211"/>
        <v>9.2200000000000006</v>
      </c>
      <c r="I1302" s="11" t="str">
        <f t="shared" si="212"/>
        <v>X</v>
      </c>
      <c r="J1302" s="39" t="str">
        <f t="shared" si="213"/>
        <v>X</v>
      </c>
      <c r="K1302" s="39" t="str">
        <f t="shared" si="206"/>
        <v>X</v>
      </c>
      <c r="L1302" s="39" t="str">
        <f t="shared" si="207"/>
        <v>X</v>
      </c>
      <c r="M1302" s="39" t="str">
        <f t="shared" si="214"/>
        <v>X</v>
      </c>
      <c r="N1302" s="42">
        <v>1</v>
      </c>
      <c r="O1302" s="8">
        <v>0</v>
      </c>
      <c r="P1302" s="9">
        <v>0</v>
      </c>
      <c r="Q1302" s="9">
        <v>0</v>
      </c>
      <c r="R1302" s="8">
        <v>0</v>
      </c>
      <c r="S1302" s="9">
        <v>0</v>
      </c>
      <c r="T1302" s="9">
        <v>0</v>
      </c>
      <c r="U1302" s="8">
        <v>0</v>
      </c>
      <c r="V1302" s="9">
        <v>0</v>
      </c>
      <c r="W1302" s="9">
        <v>0</v>
      </c>
      <c r="X1302" s="9">
        <v>0</v>
      </c>
      <c r="Y1302" s="8">
        <v>0</v>
      </c>
      <c r="Z1302" s="9">
        <v>0</v>
      </c>
      <c r="AA1302" s="8"/>
      <c r="AC1302" s="8"/>
      <c r="AJ1302" s="9">
        <f t="shared" si="215"/>
        <v>-1</v>
      </c>
      <c r="AK1302" s="7">
        <v>9.4</v>
      </c>
      <c r="AO1302" s="8"/>
      <c r="AQ1302" s="31"/>
      <c r="AT1302" s="31"/>
      <c r="AU1302" s="21">
        <v>1994</v>
      </c>
      <c r="AV1302" s="23">
        <f t="shared" si="208"/>
        <v>3.2997251539756367</v>
      </c>
      <c r="BB1302" s="18"/>
      <c r="BD1302" s="54"/>
      <c r="BF1302" s="18"/>
      <c r="BH1302" s="18"/>
      <c r="BJ1302" s="18"/>
      <c r="BK1302" s="18" t="s">
        <v>68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 s="18">
        <v>0</v>
      </c>
      <c r="BS1302">
        <v>0</v>
      </c>
      <c r="BT1302">
        <v>1</v>
      </c>
      <c r="BU1302" s="18">
        <v>0</v>
      </c>
      <c r="BV1302" t="s">
        <v>397</v>
      </c>
      <c r="BW1302" t="s">
        <v>397</v>
      </c>
      <c r="CB1302" s="18"/>
      <c r="CD1302" s="18"/>
      <c r="CE1302" s="18"/>
      <c r="CH1302" s="18"/>
      <c r="CJ1302" s="18"/>
      <c r="CU1302" s="18"/>
      <c r="CV1302" t="s">
        <v>397</v>
      </c>
      <c r="CW1302" t="s">
        <v>397</v>
      </c>
      <c r="CX1302" t="s">
        <v>397</v>
      </c>
      <c r="CY1302" s="25" t="s">
        <v>397</v>
      </c>
    </row>
    <row r="1303" spans="1:103" x14ac:dyDescent="0.25">
      <c r="A1303">
        <v>1305</v>
      </c>
      <c r="B1303">
        <v>146</v>
      </c>
      <c r="C1303" s="25" t="s">
        <v>69</v>
      </c>
      <c r="D1303" s="12">
        <v>9.4700000000000006</v>
      </c>
      <c r="E1303" s="14"/>
      <c r="F1303" s="7" t="str">
        <f t="shared" si="209"/>
        <v>X</v>
      </c>
      <c r="G1303" s="7">
        <f t="shared" si="210"/>
        <v>9.4700000000000006</v>
      </c>
      <c r="H1303" s="16">
        <f t="shared" si="211"/>
        <v>9.4700000000000006</v>
      </c>
      <c r="I1303" s="11" t="str">
        <f t="shared" si="212"/>
        <v>X</v>
      </c>
      <c r="J1303" s="39" t="str">
        <f t="shared" si="213"/>
        <v>X</v>
      </c>
      <c r="K1303" s="39" t="str">
        <f t="shared" si="206"/>
        <v>X</v>
      </c>
      <c r="L1303" s="39" t="str">
        <f t="shared" si="207"/>
        <v>X</v>
      </c>
      <c r="M1303" s="39" t="str">
        <f t="shared" si="214"/>
        <v>X</v>
      </c>
      <c r="N1303" s="42">
        <v>1</v>
      </c>
      <c r="O1303" s="8">
        <v>0</v>
      </c>
      <c r="P1303" s="9">
        <v>0</v>
      </c>
      <c r="Q1303" s="9">
        <v>0</v>
      </c>
      <c r="R1303" s="8">
        <v>0</v>
      </c>
      <c r="S1303" s="9">
        <v>0</v>
      </c>
      <c r="T1303" s="9">
        <v>0</v>
      </c>
      <c r="U1303" s="8">
        <v>0</v>
      </c>
      <c r="V1303" s="9">
        <v>0</v>
      </c>
      <c r="W1303" s="9">
        <v>0</v>
      </c>
      <c r="X1303" s="9">
        <v>0</v>
      </c>
      <c r="Y1303" s="8">
        <v>0</v>
      </c>
      <c r="Z1303" s="9">
        <v>0</v>
      </c>
      <c r="AA1303" s="8"/>
      <c r="AC1303" s="8"/>
      <c r="AJ1303" s="9">
        <f t="shared" si="215"/>
        <v>-1</v>
      </c>
      <c r="AK1303" s="7">
        <v>9.3000000000000007</v>
      </c>
      <c r="AO1303" s="8"/>
      <c r="AQ1303" s="31"/>
      <c r="AT1303" s="31"/>
      <c r="AU1303" s="21">
        <v>1995</v>
      </c>
      <c r="AV1303" s="23">
        <f t="shared" si="208"/>
        <v>3.2999429000227671</v>
      </c>
      <c r="BB1303" s="18"/>
      <c r="BD1303" s="54"/>
      <c r="BF1303" s="18"/>
      <c r="BH1303" s="18"/>
      <c r="BJ1303" s="18"/>
      <c r="BK1303" s="18" t="s">
        <v>68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 s="18">
        <v>0</v>
      </c>
      <c r="BS1303">
        <v>0</v>
      </c>
      <c r="BT1303">
        <v>1</v>
      </c>
      <c r="BU1303" s="18">
        <v>0</v>
      </c>
      <c r="BV1303" t="s">
        <v>397</v>
      </c>
      <c r="BW1303" t="s">
        <v>397</v>
      </c>
      <c r="CB1303" s="18"/>
      <c r="CD1303" s="18"/>
      <c r="CE1303" s="18"/>
      <c r="CH1303" s="18"/>
      <c r="CJ1303" s="18"/>
      <c r="CU1303" s="18"/>
      <c r="CV1303" t="s">
        <v>397</v>
      </c>
      <c r="CW1303" t="s">
        <v>397</v>
      </c>
      <c r="CX1303" t="s">
        <v>397</v>
      </c>
      <c r="CY1303" s="25" t="s">
        <v>397</v>
      </c>
    </row>
    <row r="1304" spans="1:103" x14ac:dyDescent="0.25">
      <c r="A1304">
        <v>1306</v>
      </c>
      <c r="B1304">
        <v>146</v>
      </c>
      <c r="C1304" s="25" t="s">
        <v>69</v>
      </c>
      <c r="D1304" s="12">
        <v>9.9700000000000006</v>
      </c>
      <c r="E1304" s="14"/>
      <c r="F1304" s="7" t="str">
        <f t="shared" si="209"/>
        <v>X</v>
      </c>
      <c r="G1304" s="7">
        <f t="shared" si="210"/>
        <v>9.9700000000000006</v>
      </c>
      <c r="H1304" s="16">
        <f t="shared" si="211"/>
        <v>9.9700000000000006</v>
      </c>
      <c r="I1304" s="11" t="str">
        <f t="shared" si="212"/>
        <v>X</v>
      </c>
      <c r="J1304" s="39" t="str">
        <f t="shared" si="213"/>
        <v>X</v>
      </c>
      <c r="K1304" s="39" t="str">
        <f t="shared" si="206"/>
        <v>X</v>
      </c>
      <c r="L1304" s="39" t="str">
        <f t="shared" si="207"/>
        <v>X</v>
      </c>
      <c r="M1304" s="39" t="str">
        <f t="shared" si="214"/>
        <v>X</v>
      </c>
      <c r="N1304" s="42">
        <v>1</v>
      </c>
      <c r="O1304" s="8">
        <v>0</v>
      </c>
      <c r="P1304" s="9">
        <v>0</v>
      </c>
      <c r="Q1304" s="9">
        <v>0</v>
      </c>
      <c r="R1304" s="8">
        <v>0</v>
      </c>
      <c r="S1304" s="9">
        <v>0</v>
      </c>
      <c r="T1304" s="9">
        <v>0</v>
      </c>
      <c r="U1304" s="8">
        <v>0</v>
      </c>
      <c r="V1304" s="9">
        <v>0</v>
      </c>
      <c r="W1304" s="9">
        <v>0</v>
      </c>
      <c r="X1304" s="9">
        <v>0</v>
      </c>
      <c r="Y1304" s="8">
        <v>0</v>
      </c>
      <c r="Z1304" s="9">
        <v>0</v>
      </c>
      <c r="AA1304" s="8"/>
      <c r="AC1304" s="8"/>
      <c r="AJ1304" s="9">
        <f t="shared" si="215"/>
        <v>-1</v>
      </c>
      <c r="AK1304" s="7">
        <v>9.5</v>
      </c>
      <c r="AO1304" s="8"/>
      <c r="AQ1304" s="31"/>
      <c r="AT1304" s="31"/>
      <c r="AU1304" s="21">
        <v>1996</v>
      </c>
      <c r="AV1304" s="23">
        <f t="shared" si="208"/>
        <v>3.3001605369513523</v>
      </c>
      <c r="BB1304" s="18"/>
      <c r="BD1304" s="54"/>
      <c r="BF1304" s="18"/>
      <c r="BH1304" s="18"/>
      <c r="BJ1304" s="18"/>
      <c r="BK1304" s="18" t="s">
        <v>68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 s="18">
        <v>0</v>
      </c>
      <c r="BS1304">
        <v>0</v>
      </c>
      <c r="BT1304">
        <v>1</v>
      </c>
      <c r="BU1304" s="18">
        <v>0</v>
      </c>
      <c r="BV1304" t="s">
        <v>397</v>
      </c>
      <c r="BW1304" t="s">
        <v>397</v>
      </c>
      <c r="CB1304" s="18"/>
      <c r="CD1304" s="18"/>
      <c r="CE1304" s="18"/>
      <c r="CH1304" s="18"/>
      <c r="CJ1304" s="18"/>
      <c r="CU1304" s="18"/>
      <c r="CV1304" t="s">
        <v>397</v>
      </c>
      <c r="CW1304" t="s">
        <v>397</v>
      </c>
      <c r="CX1304" t="s">
        <v>397</v>
      </c>
      <c r="CY1304" s="25" t="s">
        <v>397</v>
      </c>
    </row>
    <row r="1305" spans="1:103" x14ac:dyDescent="0.25">
      <c r="A1305">
        <v>1307</v>
      </c>
      <c r="B1305">
        <v>146</v>
      </c>
      <c r="C1305" s="25" t="s">
        <v>69</v>
      </c>
      <c r="D1305" s="12">
        <v>10.6</v>
      </c>
      <c r="E1305" s="14"/>
      <c r="F1305" s="7" t="str">
        <f t="shared" si="209"/>
        <v>X</v>
      </c>
      <c r="G1305" s="7">
        <f t="shared" si="210"/>
        <v>10.6</v>
      </c>
      <c r="H1305" s="16">
        <f t="shared" si="211"/>
        <v>10.6</v>
      </c>
      <c r="I1305" s="11" t="str">
        <f t="shared" si="212"/>
        <v>X</v>
      </c>
      <c r="J1305" s="39" t="str">
        <f t="shared" si="213"/>
        <v>X</v>
      </c>
      <c r="K1305" s="39" t="str">
        <f t="shared" si="206"/>
        <v>X</v>
      </c>
      <c r="L1305" s="39" t="str">
        <f t="shared" si="207"/>
        <v>X</v>
      </c>
      <c r="M1305" s="39" t="str">
        <f t="shared" si="214"/>
        <v>X</v>
      </c>
      <c r="N1305" s="42">
        <v>1</v>
      </c>
      <c r="O1305" s="8">
        <v>0</v>
      </c>
      <c r="P1305" s="9">
        <v>0</v>
      </c>
      <c r="Q1305" s="9">
        <v>0</v>
      </c>
      <c r="R1305" s="8">
        <v>0</v>
      </c>
      <c r="S1305" s="9">
        <v>0</v>
      </c>
      <c r="T1305" s="9">
        <v>0</v>
      </c>
      <c r="U1305" s="8">
        <v>0</v>
      </c>
      <c r="V1305" s="9">
        <v>0</v>
      </c>
      <c r="W1305" s="9">
        <v>0</v>
      </c>
      <c r="X1305" s="9">
        <v>0</v>
      </c>
      <c r="Y1305" s="8">
        <v>0</v>
      </c>
      <c r="Z1305" s="9">
        <v>0</v>
      </c>
      <c r="AA1305" s="8"/>
      <c r="AC1305" s="8"/>
      <c r="AJ1305" s="9">
        <f t="shared" si="215"/>
        <v>-1</v>
      </c>
      <c r="AK1305" s="7">
        <v>9.6999999999999993</v>
      </c>
      <c r="AO1305" s="8"/>
      <c r="AQ1305" s="31"/>
      <c r="AT1305" s="31"/>
      <c r="AU1305" s="21">
        <v>1997</v>
      </c>
      <c r="AV1305" s="23">
        <f t="shared" si="208"/>
        <v>3.3003780648707024</v>
      </c>
      <c r="BB1305" s="18"/>
      <c r="BD1305" s="54"/>
      <c r="BF1305" s="18"/>
      <c r="BH1305" s="18"/>
      <c r="BJ1305" s="18"/>
      <c r="BK1305" s="18" t="s">
        <v>68</v>
      </c>
      <c r="BL1305">
        <v>0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 s="18">
        <v>0</v>
      </c>
      <c r="BS1305">
        <v>0</v>
      </c>
      <c r="BT1305">
        <v>1</v>
      </c>
      <c r="BU1305" s="18">
        <v>0</v>
      </c>
      <c r="BV1305" t="s">
        <v>397</v>
      </c>
      <c r="BW1305" t="s">
        <v>397</v>
      </c>
      <c r="CB1305" s="18"/>
      <c r="CD1305" s="18"/>
      <c r="CE1305" s="18"/>
      <c r="CH1305" s="18"/>
      <c r="CJ1305" s="18"/>
      <c r="CU1305" s="18"/>
      <c r="CV1305" t="s">
        <v>397</v>
      </c>
      <c r="CW1305" t="s">
        <v>397</v>
      </c>
      <c r="CX1305" t="s">
        <v>397</v>
      </c>
      <c r="CY1305" s="25" t="s">
        <v>397</v>
      </c>
    </row>
    <row r="1306" spans="1:103" x14ac:dyDescent="0.25">
      <c r="A1306">
        <v>1308</v>
      </c>
      <c r="B1306">
        <v>146</v>
      </c>
      <c r="C1306" s="25" t="s">
        <v>69</v>
      </c>
      <c r="D1306" s="12">
        <v>11.36</v>
      </c>
      <c r="E1306" s="14"/>
      <c r="F1306" s="7" t="str">
        <f t="shared" si="209"/>
        <v>X</v>
      </c>
      <c r="G1306" s="7">
        <f t="shared" si="210"/>
        <v>11.36</v>
      </c>
      <c r="H1306" s="16">
        <f t="shared" si="211"/>
        <v>11.36</v>
      </c>
      <c r="I1306" s="11" t="str">
        <f t="shared" si="212"/>
        <v>X</v>
      </c>
      <c r="J1306" s="39" t="str">
        <f t="shared" si="213"/>
        <v>X</v>
      </c>
      <c r="K1306" s="39" t="str">
        <f t="shared" si="206"/>
        <v>X</v>
      </c>
      <c r="L1306" s="39" t="str">
        <f t="shared" si="207"/>
        <v>X</v>
      </c>
      <c r="M1306" s="39" t="str">
        <f t="shared" si="214"/>
        <v>X</v>
      </c>
      <c r="N1306" s="42">
        <v>1</v>
      </c>
      <c r="O1306" s="8">
        <v>0</v>
      </c>
      <c r="P1306" s="9">
        <v>0</v>
      </c>
      <c r="Q1306" s="9">
        <v>0</v>
      </c>
      <c r="R1306" s="8">
        <v>0</v>
      </c>
      <c r="S1306" s="9">
        <v>0</v>
      </c>
      <c r="T1306" s="9">
        <v>0</v>
      </c>
      <c r="U1306" s="8">
        <v>0</v>
      </c>
      <c r="V1306" s="9">
        <v>0</v>
      </c>
      <c r="W1306" s="9">
        <v>0</v>
      </c>
      <c r="X1306" s="9">
        <v>0</v>
      </c>
      <c r="Y1306" s="8">
        <v>0</v>
      </c>
      <c r="Z1306" s="9">
        <v>0</v>
      </c>
      <c r="AA1306" s="8"/>
      <c r="AC1306" s="8"/>
      <c r="AJ1306" s="9">
        <f t="shared" si="215"/>
        <v>-1</v>
      </c>
      <c r="AK1306" s="7">
        <v>9.5</v>
      </c>
      <c r="AO1306" s="8"/>
      <c r="AQ1306" s="31"/>
      <c r="AT1306" s="31"/>
      <c r="AU1306" s="21">
        <v>1998</v>
      </c>
      <c r="AV1306" s="23">
        <f t="shared" si="208"/>
        <v>3.3005954838899636</v>
      </c>
      <c r="BB1306" s="18"/>
      <c r="BD1306" s="54"/>
      <c r="BF1306" s="18"/>
      <c r="BH1306" s="18"/>
      <c r="BJ1306" s="18"/>
      <c r="BK1306" s="18" t="s">
        <v>68</v>
      </c>
      <c r="BL1306">
        <v>0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 s="18">
        <v>0</v>
      </c>
      <c r="BS1306">
        <v>0</v>
      </c>
      <c r="BT1306">
        <v>1</v>
      </c>
      <c r="BU1306" s="18">
        <v>0</v>
      </c>
      <c r="BV1306" t="s">
        <v>397</v>
      </c>
      <c r="BW1306" t="s">
        <v>397</v>
      </c>
      <c r="CB1306" s="18"/>
      <c r="CD1306" s="18"/>
      <c r="CE1306" s="18"/>
      <c r="CH1306" s="18"/>
      <c r="CJ1306" s="18"/>
      <c r="CU1306" s="18"/>
      <c r="CV1306" t="s">
        <v>397</v>
      </c>
      <c r="CW1306" t="s">
        <v>397</v>
      </c>
      <c r="CX1306" t="s">
        <v>397</v>
      </c>
      <c r="CY1306" s="25" t="s">
        <v>397</v>
      </c>
    </row>
    <row r="1307" spans="1:103" x14ac:dyDescent="0.25">
      <c r="A1307">
        <v>1309</v>
      </c>
      <c r="B1307">
        <v>146</v>
      </c>
      <c r="C1307" s="25" t="s">
        <v>69</v>
      </c>
      <c r="D1307" s="12">
        <v>9.4</v>
      </c>
      <c r="E1307" s="14"/>
      <c r="F1307" s="7" t="str">
        <f t="shared" si="209"/>
        <v>X</v>
      </c>
      <c r="G1307" s="7">
        <f t="shared" si="210"/>
        <v>9.4</v>
      </c>
      <c r="H1307" s="16">
        <f t="shared" si="211"/>
        <v>9.4</v>
      </c>
      <c r="I1307" s="11" t="str">
        <f t="shared" si="212"/>
        <v>X</v>
      </c>
      <c r="J1307" s="39" t="str">
        <f t="shared" si="213"/>
        <v>X</v>
      </c>
      <c r="K1307" s="39" t="str">
        <f t="shared" si="206"/>
        <v>X</v>
      </c>
      <c r="L1307" s="39" t="str">
        <f t="shared" si="207"/>
        <v>X</v>
      </c>
      <c r="M1307" s="39" t="str">
        <f t="shared" si="214"/>
        <v>X</v>
      </c>
      <c r="N1307" s="42">
        <v>0</v>
      </c>
      <c r="O1307" s="8">
        <v>0</v>
      </c>
      <c r="P1307" s="9">
        <v>0</v>
      </c>
      <c r="Q1307" s="9">
        <v>0</v>
      </c>
      <c r="R1307" s="8">
        <v>0</v>
      </c>
      <c r="S1307" s="9">
        <v>0</v>
      </c>
      <c r="T1307" s="9">
        <v>0</v>
      </c>
      <c r="U1307" s="8">
        <v>1</v>
      </c>
      <c r="V1307" s="9">
        <v>0</v>
      </c>
      <c r="W1307" s="9">
        <v>0</v>
      </c>
      <c r="X1307" s="9">
        <v>0</v>
      </c>
      <c r="Y1307" s="8">
        <v>0</v>
      </c>
      <c r="Z1307" s="9">
        <v>0</v>
      </c>
      <c r="AA1307" s="8"/>
      <c r="AC1307" s="8"/>
      <c r="AJ1307" s="9">
        <f t="shared" si="215"/>
        <v>-1</v>
      </c>
      <c r="AK1307" s="7">
        <v>7.2</v>
      </c>
      <c r="AO1307" s="8"/>
      <c r="AQ1307" s="31"/>
      <c r="AT1307" s="31"/>
      <c r="AU1307" s="21">
        <v>1976</v>
      </c>
      <c r="AV1307" s="23">
        <f t="shared" si="208"/>
        <v>3.2957869402516091</v>
      </c>
      <c r="BB1307" s="18"/>
      <c r="BD1307" s="54"/>
      <c r="BF1307" s="18"/>
      <c r="BH1307" s="18"/>
      <c r="BJ1307" s="18"/>
      <c r="BK1307" s="18" t="s">
        <v>68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 s="18">
        <v>0</v>
      </c>
      <c r="BS1307">
        <v>0</v>
      </c>
      <c r="BT1307">
        <v>1</v>
      </c>
      <c r="BU1307" s="18">
        <v>0</v>
      </c>
      <c r="BV1307" t="s">
        <v>397</v>
      </c>
      <c r="BW1307" t="s">
        <v>397</v>
      </c>
      <c r="CB1307" s="18"/>
      <c r="CD1307" s="18"/>
      <c r="CE1307" s="18"/>
      <c r="CH1307" s="18"/>
      <c r="CJ1307" s="18"/>
      <c r="CU1307" s="18"/>
      <c r="CV1307" t="s">
        <v>397</v>
      </c>
      <c r="CW1307" t="s">
        <v>397</v>
      </c>
      <c r="CX1307" t="s">
        <v>397</v>
      </c>
      <c r="CY1307" s="25" t="s">
        <v>397</v>
      </c>
    </row>
    <row r="1308" spans="1:103" x14ac:dyDescent="0.25">
      <c r="A1308">
        <v>1310</v>
      </c>
      <c r="B1308">
        <v>146</v>
      </c>
      <c r="C1308" s="25" t="s">
        <v>69</v>
      </c>
      <c r="D1308" s="12">
        <v>8.8800000000000008</v>
      </c>
      <c r="E1308" s="14"/>
      <c r="F1308" s="7" t="str">
        <f t="shared" si="209"/>
        <v>X</v>
      </c>
      <c r="G1308" s="7">
        <f t="shared" si="210"/>
        <v>8.8800000000000008</v>
      </c>
      <c r="H1308" s="16">
        <f t="shared" si="211"/>
        <v>8.8800000000000008</v>
      </c>
      <c r="I1308" s="11" t="str">
        <f t="shared" si="212"/>
        <v>X</v>
      </c>
      <c r="J1308" s="39" t="str">
        <f t="shared" si="213"/>
        <v>X</v>
      </c>
      <c r="K1308" s="39" t="str">
        <f t="shared" si="206"/>
        <v>X</v>
      </c>
      <c r="L1308" s="39" t="str">
        <f t="shared" si="207"/>
        <v>X</v>
      </c>
      <c r="M1308" s="39" t="str">
        <f t="shared" si="214"/>
        <v>X</v>
      </c>
      <c r="N1308" s="42">
        <v>0</v>
      </c>
      <c r="O1308" s="8">
        <v>0</v>
      </c>
      <c r="P1308" s="9">
        <v>0</v>
      </c>
      <c r="Q1308" s="9">
        <v>0</v>
      </c>
      <c r="R1308" s="8">
        <v>0</v>
      </c>
      <c r="S1308" s="9">
        <v>0</v>
      </c>
      <c r="T1308" s="9">
        <v>0</v>
      </c>
      <c r="U1308" s="8">
        <v>1</v>
      </c>
      <c r="V1308" s="9">
        <v>0</v>
      </c>
      <c r="W1308" s="9">
        <v>0</v>
      </c>
      <c r="X1308" s="9">
        <v>0</v>
      </c>
      <c r="Y1308" s="8">
        <v>0</v>
      </c>
      <c r="Z1308" s="9">
        <v>0</v>
      </c>
      <c r="AA1308" s="8"/>
      <c r="AC1308" s="8"/>
      <c r="AJ1308" s="9">
        <f t="shared" si="215"/>
        <v>-1</v>
      </c>
      <c r="AK1308" s="7">
        <v>7.3</v>
      </c>
      <c r="AO1308" s="8"/>
      <c r="AQ1308" s="31"/>
      <c r="AT1308" s="31"/>
      <c r="AU1308" s="21">
        <v>1977</v>
      </c>
      <c r="AV1308" s="23">
        <f t="shared" si="208"/>
        <v>3.2960066693136723</v>
      </c>
      <c r="BB1308" s="18"/>
      <c r="BD1308" s="54"/>
      <c r="BF1308" s="18"/>
      <c r="BH1308" s="18"/>
      <c r="BJ1308" s="18"/>
      <c r="BK1308" s="18" t="s">
        <v>68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 s="18">
        <v>0</v>
      </c>
      <c r="BS1308">
        <v>0</v>
      </c>
      <c r="BT1308">
        <v>1</v>
      </c>
      <c r="BU1308" s="18">
        <v>0</v>
      </c>
      <c r="BV1308" t="s">
        <v>397</v>
      </c>
      <c r="BW1308" t="s">
        <v>397</v>
      </c>
      <c r="CB1308" s="18"/>
      <c r="CD1308" s="18"/>
      <c r="CE1308" s="18"/>
      <c r="CH1308" s="18"/>
      <c r="CJ1308" s="18"/>
      <c r="CU1308" s="18"/>
      <c r="CV1308" t="s">
        <v>397</v>
      </c>
      <c r="CW1308" t="s">
        <v>397</v>
      </c>
      <c r="CX1308" t="s">
        <v>397</v>
      </c>
      <c r="CY1308" s="25" t="s">
        <v>397</v>
      </c>
    </row>
    <row r="1309" spans="1:103" x14ac:dyDescent="0.25">
      <c r="A1309">
        <v>1311</v>
      </c>
      <c r="B1309">
        <v>146</v>
      </c>
      <c r="C1309" s="25" t="s">
        <v>69</v>
      </c>
      <c r="D1309" s="12">
        <v>8.2799999999999994</v>
      </c>
      <c r="E1309" s="14"/>
      <c r="F1309" s="7" t="str">
        <f t="shared" si="209"/>
        <v>X</v>
      </c>
      <c r="G1309" s="7">
        <f t="shared" si="210"/>
        <v>8.2799999999999994</v>
      </c>
      <c r="H1309" s="16">
        <f t="shared" si="211"/>
        <v>8.2799999999999994</v>
      </c>
      <c r="I1309" s="11" t="str">
        <f t="shared" si="212"/>
        <v>X</v>
      </c>
      <c r="J1309" s="39" t="str">
        <f t="shared" si="213"/>
        <v>X</v>
      </c>
      <c r="K1309" s="39" t="str">
        <f t="shared" si="206"/>
        <v>X</v>
      </c>
      <c r="L1309" s="39" t="str">
        <f t="shared" si="207"/>
        <v>X</v>
      </c>
      <c r="M1309" s="39" t="str">
        <f t="shared" si="214"/>
        <v>X</v>
      </c>
      <c r="N1309" s="42">
        <v>0</v>
      </c>
      <c r="O1309" s="8">
        <v>0</v>
      </c>
      <c r="P1309" s="9">
        <v>0</v>
      </c>
      <c r="Q1309" s="9">
        <v>0</v>
      </c>
      <c r="R1309" s="8">
        <v>0</v>
      </c>
      <c r="S1309" s="9">
        <v>0</v>
      </c>
      <c r="T1309" s="9">
        <v>0</v>
      </c>
      <c r="U1309" s="8">
        <v>1</v>
      </c>
      <c r="V1309" s="9">
        <v>0</v>
      </c>
      <c r="W1309" s="9">
        <v>0</v>
      </c>
      <c r="X1309" s="9">
        <v>0</v>
      </c>
      <c r="Y1309" s="8">
        <v>0</v>
      </c>
      <c r="Z1309" s="9">
        <v>0</v>
      </c>
      <c r="AA1309" s="8"/>
      <c r="AC1309" s="8"/>
      <c r="AJ1309" s="9">
        <f t="shared" si="215"/>
        <v>-1</v>
      </c>
      <c r="AK1309" s="7">
        <v>7.4</v>
      </c>
      <c r="AO1309" s="8"/>
      <c r="AQ1309" s="31"/>
      <c r="AT1309" s="31"/>
      <c r="AU1309" s="21">
        <v>1978</v>
      </c>
      <c r="AV1309" s="23">
        <f t="shared" si="208"/>
        <v>3.2962262872611605</v>
      </c>
      <c r="BB1309" s="18"/>
      <c r="BD1309" s="54"/>
      <c r="BF1309" s="18"/>
      <c r="BH1309" s="18"/>
      <c r="BJ1309" s="18"/>
      <c r="BK1309" s="18" t="s">
        <v>68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 s="18">
        <v>0</v>
      </c>
      <c r="BS1309">
        <v>0</v>
      </c>
      <c r="BT1309">
        <v>1</v>
      </c>
      <c r="BU1309" s="18">
        <v>0</v>
      </c>
      <c r="BV1309" t="s">
        <v>397</v>
      </c>
      <c r="BW1309" t="s">
        <v>397</v>
      </c>
      <c r="CB1309" s="18"/>
      <c r="CD1309" s="18"/>
      <c r="CE1309" s="18"/>
      <c r="CH1309" s="18"/>
      <c r="CJ1309" s="18"/>
      <c r="CU1309" s="18"/>
      <c r="CV1309" t="s">
        <v>397</v>
      </c>
      <c r="CW1309" t="s">
        <v>397</v>
      </c>
      <c r="CX1309" t="s">
        <v>397</v>
      </c>
      <c r="CY1309" s="25" t="s">
        <v>397</v>
      </c>
    </row>
    <row r="1310" spans="1:103" x14ac:dyDescent="0.25">
      <c r="A1310">
        <v>1312</v>
      </c>
      <c r="B1310">
        <v>146</v>
      </c>
      <c r="C1310" s="25" t="s">
        <v>69</v>
      </c>
      <c r="D1310" s="12">
        <v>7.88</v>
      </c>
      <c r="E1310" s="14"/>
      <c r="F1310" s="7" t="str">
        <f t="shared" si="209"/>
        <v>X</v>
      </c>
      <c r="G1310" s="7">
        <f t="shared" si="210"/>
        <v>7.88</v>
      </c>
      <c r="H1310" s="16">
        <f t="shared" si="211"/>
        <v>7.88</v>
      </c>
      <c r="I1310" s="11" t="str">
        <f t="shared" si="212"/>
        <v>X</v>
      </c>
      <c r="J1310" s="39" t="str">
        <f t="shared" si="213"/>
        <v>X</v>
      </c>
      <c r="K1310" s="39" t="str">
        <f t="shared" si="206"/>
        <v>X</v>
      </c>
      <c r="L1310" s="39" t="str">
        <f t="shared" si="207"/>
        <v>X</v>
      </c>
      <c r="M1310" s="39" t="str">
        <f t="shared" si="214"/>
        <v>X</v>
      </c>
      <c r="N1310" s="42">
        <v>0</v>
      </c>
      <c r="O1310" s="8">
        <v>0</v>
      </c>
      <c r="P1310" s="9">
        <v>0</v>
      </c>
      <c r="Q1310" s="9">
        <v>0</v>
      </c>
      <c r="R1310" s="8">
        <v>0</v>
      </c>
      <c r="S1310" s="9">
        <v>0</v>
      </c>
      <c r="T1310" s="9">
        <v>0</v>
      </c>
      <c r="U1310" s="8">
        <v>1</v>
      </c>
      <c r="V1310" s="9">
        <v>0</v>
      </c>
      <c r="W1310" s="9">
        <v>0</v>
      </c>
      <c r="X1310" s="9">
        <v>0</v>
      </c>
      <c r="Y1310" s="8">
        <v>0</v>
      </c>
      <c r="Z1310" s="9">
        <v>0</v>
      </c>
      <c r="AA1310" s="8"/>
      <c r="AC1310" s="8"/>
      <c r="AJ1310" s="9">
        <f t="shared" si="215"/>
        <v>-1</v>
      </c>
      <c r="AK1310" s="7">
        <v>7.6</v>
      </c>
      <c r="AO1310" s="8"/>
      <c r="AQ1310" s="31"/>
      <c r="AT1310" s="31"/>
      <c r="AU1310" s="21">
        <v>1979</v>
      </c>
      <c r="AV1310" s="23">
        <f t="shared" si="208"/>
        <v>3.2964457942063961</v>
      </c>
      <c r="BB1310" s="18"/>
      <c r="BD1310" s="54"/>
      <c r="BF1310" s="18"/>
      <c r="BH1310" s="18"/>
      <c r="BJ1310" s="18"/>
      <c r="BK1310" s="18" t="s">
        <v>68</v>
      </c>
      <c r="BL1310">
        <v>0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 s="18">
        <v>0</v>
      </c>
      <c r="BS1310">
        <v>0</v>
      </c>
      <c r="BT1310">
        <v>1</v>
      </c>
      <c r="BU1310" s="18">
        <v>0</v>
      </c>
      <c r="BV1310" t="s">
        <v>397</v>
      </c>
      <c r="BW1310" t="s">
        <v>397</v>
      </c>
      <c r="CB1310" s="18"/>
      <c r="CD1310" s="18"/>
      <c r="CE1310" s="18"/>
      <c r="CH1310" s="18"/>
      <c r="CJ1310" s="18"/>
      <c r="CU1310" s="18"/>
      <c r="CV1310" t="s">
        <v>397</v>
      </c>
      <c r="CW1310" t="s">
        <v>397</v>
      </c>
      <c r="CX1310" t="s">
        <v>397</v>
      </c>
      <c r="CY1310" s="25" t="s">
        <v>397</v>
      </c>
    </row>
    <row r="1311" spans="1:103" x14ac:dyDescent="0.25">
      <c r="A1311">
        <v>1313</v>
      </c>
      <c r="B1311">
        <v>146</v>
      </c>
      <c r="C1311" s="25" t="s">
        <v>69</v>
      </c>
      <c r="D1311" s="12">
        <v>7.53</v>
      </c>
      <c r="E1311" s="14"/>
      <c r="F1311" s="7" t="str">
        <f t="shared" si="209"/>
        <v>X</v>
      </c>
      <c r="G1311" s="7">
        <f t="shared" si="210"/>
        <v>7.53</v>
      </c>
      <c r="H1311" s="16">
        <f t="shared" si="211"/>
        <v>7.53</v>
      </c>
      <c r="I1311" s="11" t="str">
        <f t="shared" si="212"/>
        <v>X</v>
      </c>
      <c r="J1311" s="39" t="str">
        <f t="shared" si="213"/>
        <v>X</v>
      </c>
      <c r="K1311" s="39" t="str">
        <f t="shared" si="206"/>
        <v>X</v>
      </c>
      <c r="L1311" s="39" t="str">
        <f t="shared" si="207"/>
        <v>X</v>
      </c>
      <c r="M1311" s="39" t="str">
        <f t="shared" si="214"/>
        <v>X</v>
      </c>
      <c r="N1311" s="42">
        <v>0</v>
      </c>
      <c r="O1311" s="8">
        <v>0</v>
      </c>
      <c r="P1311" s="9">
        <v>0</v>
      </c>
      <c r="Q1311" s="9">
        <v>0</v>
      </c>
      <c r="R1311" s="8">
        <v>0</v>
      </c>
      <c r="S1311" s="9">
        <v>0</v>
      </c>
      <c r="T1311" s="9">
        <v>0</v>
      </c>
      <c r="U1311" s="8">
        <v>1</v>
      </c>
      <c r="V1311" s="9">
        <v>0</v>
      </c>
      <c r="W1311" s="9">
        <v>0</v>
      </c>
      <c r="X1311" s="9">
        <v>0</v>
      </c>
      <c r="Y1311" s="8">
        <v>0</v>
      </c>
      <c r="Z1311" s="9">
        <v>0</v>
      </c>
      <c r="AA1311" s="8"/>
      <c r="AC1311" s="8"/>
      <c r="AJ1311" s="9">
        <f t="shared" si="215"/>
        <v>-1</v>
      </c>
      <c r="AK1311" s="7">
        <v>7.6</v>
      </c>
      <c r="AO1311" s="8"/>
      <c r="AQ1311" s="31"/>
      <c r="AT1311" s="31"/>
      <c r="AU1311" s="21">
        <v>1980</v>
      </c>
      <c r="AV1311" s="23">
        <f t="shared" si="208"/>
        <v>3.2966651902615309</v>
      </c>
      <c r="BB1311" s="18"/>
      <c r="BD1311" s="54"/>
      <c r="BF1311" s="18"/>
      <c r="BH1311" s="18"/>
      <c r="BJ1311" s="18"/>
      <c r="BK1311" s="18" t="s">
        <v>68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 s="18">
        <v>0</v>
      </c>
      <c r="BS1311">
        <v>0</v>
      </c>
      <c r="BT1311">
        <v>1</v>
      </c>
      <c r="BU1311" s="18">
        <v>0</v>
      </c>
      <c r="BV1311" t="s">
        <v>397</v>
      </c>
      <c r="BW1311" t="s">
        <v>397</v>
      </c>
      <c r="CB1311" s="18"/>
      <c r="CD1311" s="18"/>
      <c r="CE1311" s="18"/>
      <c r="CH1311" s="18"/>
      <c r="CJ1311" s="18"/>
      <c r="CU1311" s="18"/>
      <c r="CV1311" t="s">
        <v>397</v>
      </c>
      <c r="CW1311" t="s">
        <v>397</v>
      </c>
      <c r="CX1311" t="s">
        <v>397</v>
      </c>
      <c r="CY1311" s="25" t="s">
        <v>397</v>
      </c>
    </row>
    <row r="1312" spans="1:103" x14ac:dyDescent="0.25">
      <c r="A1312">
        <v>1314</v>
      </c>
      <c r="B1312">
        <v>146</v>
      </c>
      <c r="C1312" s="25" t="s">
        <v>69</v>
      </c>
      <c r="D1312" s="12">
        <v>6.98</v>
      </c>
      <c r="E1312" s="14"/>
      <c r="F1312" s="7" t="str">
        <f t="shared" si="209"/>
        <v>X</v>
      </c>
      <c r="G1312" s="7">
        <f t="shared" si="210"/>
        <v>6.98</v>
      </c>
      <c r="H1312" s="16">
        <f t="shared" si="211"/>
        <v>6.98</v>
      </c>
      <c r="I1312" s="11" t="str">
        <f t="shared" si="212"/>
        <v>X</v>
      </c>
      <c r="J1312" s="39" t="str">
        <f t="shared" si="213"/>
        <v>X</v>
      </c>
      <c r="K1312" s="39" t="str">
        <f t="shared" ref="K1312:K1375" si="216">IFERROR(1/J1312, "X")</f>
        <v>X</v>
      </c>
      <c r="L1312" s="39" t="str">
        <f t="shared" ref="L1312:L1375" si="217">IFERROR(I1312-J1312, "X")</f>
        <v>X</v>
      </c>
      <c r="M1312" s="39" t="str">
        <f t="shared" si="214"/>
        <v>X</v>
      </c>
      <c r="N1312" s="42">
        <v>0</v>
      </c>
      <c r="O1312" s="8">
        <v>0</v>
      </c>
      <c r="P1312" s="9">
        <v>0</v>
      </c>
      <c r="Q1312" s="9">
        <v>0</v>
      </c>
      <c r="R1312" s="8">
        <v>0</v>
      </c>
      <c r="S1312" s="9">
        <v>0</v>
      </c>
      <c r="T1312" s="9">
        <v>0</v>
      </c>
      <c r="U1312" s="8">
        <v>1</v>
      </c>
      <c r="V1312" s="9">
        <v>0</v>
      </c>
      <c r="W1312" s="9">
        <v>0</v>
      </c>
      <c r="X1312" s="9">
        <v>0</v>
      </c>
      <c r="Y1312" s="8">
        <v>0</v>
      </c>
      <c r="Z1312" s="9">
        <v>0</v>
      </c>
      <c r="AA1312" s="8"/>
      <c r="AC1312" s="8"/>
      <c r="AJ1312" s="9">
        <f t="shared" si="215"/>
        <v>-1</v>
      </c>
      <c r="AK1312" s="7">
        <v>8</v>
      </c>
      <c r="AO1312" s="8"/>
      <c r="AQ1312" s="31"/>
      <c r="AT1312" s="31"/>
      <c r="AU1312" s="21">
        <v>1981</v>
      </c>
      <c r="AV1312" s="23">
        <f t="shared" ref="AV1312:AV1375" si="218">LOG(AU1312)</f>
        <v>3.2968844755385471</v>
      </c>
      <c r="BB1312" s="18"/>
      <c r="BD1312" s="54"/>
      <c r="BF1312" s="18"/>
      <c r="BH1312" s="18"/>
      <c r="BJ1312" s="18"/>
      <c r="BK1312" s="18" t="s">
        <v>68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 s="18">
        <v>0</v>
      </c>
      <c r="BS1312">
        <v>0</v>
      </c>
      <c r="BT1312">
        <v>1</v>
      </c>
      <c r="BU1312" s="18">
        <v>0</v>
      </c>
      <c r="BV1312" t="s">
        <v>397</v>
      </c>
      <c r="BW1312" t="s">
        <v>397</v>
      </c>
      <c r="CB1312" s="18"/>
      <c r="CD1312" s="18"/>
      <c r="CE1312" s="18"/>
      <c r="CH1312" s="18"/>
      <c r="CJ1312" s="18"/>
      <c r="CU1312" s="18"/>
      <c r="CV1312" t="s">
        <v>397</v>
      </c>
      <c r="CW1312" t="s">
        <v>397</v>
      </c>
      <c r="CX1312" t="s">
        <v>397</v>
      </c>
      <c r="CY1312" s="25" t="s">
        <v>397</v>
      </c>
    </row>
    <row r="1313" spans="1:103" x14ac:dyDescent="0.25">
      <c r="A1313">
        <v>1315</v>
      </c>
      <c r="B1313">
        <v>146</v>
      </c>
      <c r="C1313" s="25" t="s">
        <v>69</v>
      </c>
      <c r="D1313" s="12">
        <v>7.45</v>
      </c>
      <c r="E1313" s="14"/>
      <c r="F1313" s="7" t="str">
        <f t="shared" si="209"/>
        <v>X</v>
      </c>
      <c r="G1313" s="7">
        <f t="shared" si="210"/>
        <v>7.45</v>
      </c>
      <c r="H1313" s="16">
        <f t="shared" si="211"/>
        <v>7.45</v>
      </c>
      <c r="I1313" s="11" t="str">
        <f t="shared" si="212"/>
        <v>X</v>
      </c>
      <c r="J1313" s="39" t="str">
        <f t="shared" si="213"/>
        <v>X</v>
      </c>
      <c r="K1313" s="39" t="str">
        <f t="shared" si="216"/>
        <v>X</v>
      </c>
      <c r="L1313" s="39" t="str">
        <f t="shared" si="217"/>
        <v>X</v>
      </c>
      <c r="M1313" s="39" t="str">
        <f t="shared" si="214"/>
        <v>X</v>
      </c>
      <c r="N1313" s="42">
        <v>0</v>
      </c>
      <c r="O1313" s="8">
        <v>0</v>
      </c>
      <c r="P1313" s="9">
        <v>0</v>
      </c>
      <c r="Q1313" s="9">
        <v>0</v>
      </c>
      <c r="R1313" s="8">
        <v>0</v>
      </c>
      <c r="S1313" s="9">
        <v>0</v>
      </c>
      <c r="T1313" s="9">
        <v>0</v>
      </c>
      <c r="U1313" s="8">
        <v>1</v>
      </c>
      <c r="V1313" s="9">
        <v>0</v>
      </c>
      <c r="W1313" s="9">
        <v>0</v>
      </c>
      <c r="X1313" s="9">
        <v>0</v>
      </c>
      <c r="Y1313" s="8">
        <v>0</v>
      </c>
      <c r="Z1313" s="9">
        <v>0</v>
      </c>
      <c r="AA1313" s="8"/>
      <c r="AC1313" s="8"/>
      <c r="AJ1313" s="9">
        <f t="shared" si="215"/>
        <v>-1</v>
      </c>
      <c r="AK1313" s="7">
        <v>8</v>
      </c>
      <c r="AO1313" s="8"/>
      <c r="AQ1313" s="31"/>
      <c r="AT1313" s="31"/>
      <c r="AU1313" s="21">
        <v>1982</v>
      </c>
      <c r="AV1313" s="23">
        <f t="shared" si="218"/>
        <v>3.2971036501492565</v>
      </c>
      <c r="BB1313" s="18"/>
      <c r="BD1313" s="54"/>
      <c r="BF1313" s="18"/>
      <c r="BH1313" s="18"/>
      <c r="BJ1313" s="18"/>
      <c r="BK1313" s="18" t="s">
        <v>68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 s="18">
        <v>0</v>
      </c>
      <c r="BS1313">
        <v>0</v>
      </c>
      <c r="BT1313">
        <v>1</v>
      </c>
      <c r="BU1313" s="18">
        <v>0</v>
      </c>
      <c r="BV1313" t="s">
        <v>397</v>
      </c>
      <c r="BW1313" t="s">
        <v>397</v>
      </c>
      <c r="CB1313" s="18"/>
      <c r="CD1313" s="18"/>
      <c r="CE1313" s="18"/>
      <c r="CH1313" s="18"/>
      <c r="CJ1313" s="18"/>
      <c r="CU1313" s="18"/>
      <c r="CV1313" t="s">
        <v>397</v>
      </c>
      <c r="CW1313" t="s">
        <v>397</v>
      </c>
      <c r="CX1313" t="s">
        <v>397</v>
      </c>
      <c r="CY1313" s="25" t="s">
        <v>397</v>
      </c>
    </row>
    <row r="1314" spans="1:103" x14ac:dyDescent="0.25">
      <c r="A1314">
        <v>1316</v>
      </c>
      <c r="B1314">
        <v>146</v>
      </c>
      <c r="C1314" s="25" t="s">
        <v>69</v>
      </c>
      <c r="D1314" s="12">
        <v>7.53</v>
      </c>
      <c r="E1314" s="14"/>
      <c r="F1314" s="7" t="str">
        <f t="shared" si="209"/>
        <v>X</v>
      </c>
      <c r="G1314" s="7">
        <f t="shared" si="210"/>
        <v>7.53</v>
      </c>
      <c r="H1314" s="16">
        <f t="shared" si="211"/>
        <v>7.53</v>
      </c>
      <c r="I1314" s="11" t="str">
        <f t="shared" si="212"/>
        <v>X</v>
      </c>
      <c r="J1314" s="39" t="str">
        <f t="shared" si="213"/>
        <v>X</v>
      </c>
      <c r="K1314" s="39" t="str">
        <f t="shared" si="216"/>
        <v>X</v>
      </c>
      <c r="L1314" s="39" t="str">
        <f t="shared" si="217"/>
        <v>X</v>
      </c>
      <c r="M1314" s="39" t="str">
        <f t="shared" si="214"/>
        <v>X</v>
      </c>
      <c r="N1314" s="42">
        <v>0</v>
      </c>
      <c r="O1314" s="8">
        <v>0</v>
      </c>
      <c r="P1314" s="9">
        <v>0</v>
      </c>
      <c r="Q1314" s="9">
        <v>0</v>
      </c>
      <c r="R1314" s="8">
        <v>0</v>
      </c>
      <c r="S1314" s="9">
        <v>0</v>
      </c>
      <c r="T1314" s="9">
        <v>0</v>
      </c>
      <c r="U1314" s="8">
        <v>1</v>
      </c>
      <c r="V1314" s="9">
        <v>0</v>
      </c>
      <c r="W1314" s="9">
        <v>0</v>
      </c>
      <c r="X1314" s="9">
        <v>0</v>
      </c>
      <c r="Y1314" s="8">
        <v>0</v>
      </c>
      <c r="Z1314" s="9">
        <v>0</v>
      </c>
      <c r="AA1314" s="8"/>
      <c r="AC1314" s="8"/>
      <c r="AJ1314" s="9">
        <f t="shared" si="215"/>
        <v>-1</v>
      </c>
      <c r="AK1314" s="7">
        <v>8</v>
      </c>
      <c r="AO1314" s="8"/>
      <c r="AQ1314" s="31"/>
      <c r="AT1314" s="31"/>
      <c r="AU1314" s="21">
        <v>1983</v>
      </c>
      <c r="AV1314" s="23">
        <f t="shared" si="218"/>
        <v>3.2973227142053028</v>
      </c>
      <c r="BB1314" s="18"/>
      <c r="BD1314" s="54"/>
      <c r="BF1314" s="18"/>
      <c r="BH1314" s="18"/>
      <c r="BJ1314" s="18"/>
      <c r="BK1314" s="18" t="s">
        <v>68</v>
      </c>
      <c r="BL1314">
        <v>0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 s="18">
        <v>0</v>
      </c>
      <c r="BS1314">
        <v>0</v>
      </c>
      <c r="BT1314">
        <v>1</v>
      </c>
      <c r="BU1314" s="18">
        <v>0</v>
      </c>
      <c r="BV1314" t="s">
        <v>397</v>
      </c>
      <c r="BW1314" t="s">
        <v>397</v>
      </c>
      <c r="CB1314" s="18"/>
      <c r="CD1314" s="18"/>
      <c r="CE1314" s="18"/>
      <c r="CH1314" s="18"/>
      <c r="CJ1314" s="18"/>
      <c r="CU1314" s="18"/>
      <c r="CV1314" t="s">
        <v>397</v>
      </c>
      <c r="CW1314" t="s">
        <v>397</v>
      </c>
      <c r="CX1314" t="s">
        <v>397</v>
      </c>
      <c r="CY1314" s="25" t="s">
        <v>397</v>
      </c>
    </row>
    <row r="1315" spans="1:103" x14ac:dyDescent="0.25">
      <c r="A1315">
        <v>1317</v>
      </c>
      <c r="B1315">
        <v>146</v>
      </c>
      <c r="C1315" s="25" t="s">
        <v>69</v>
      </c>
      <c r="D1315" s="12">
        <v>7.28</v>
      </c>
      <c r="E1315" s="14"/>
      <c r="F1315" s="7" t="str">
        <f t="shared" si="209"/>
        <v>X</v>
      </c>
      <c r="G1315" s="7">
        <f t="shared" si="210"/>
        <v>7.28</v>
      </c>
      <c r="H1315" s="16">
        <f t="shared" si="211"/>
        <v>7.28</v>
      </c>
      <c r="I1315" s="11" t="str">
        <f t="shared" si="212"/>
        <v>X</v>
      </c>
      <c r="J1315" s="39" t="str">
        <f t="shared" si="213"/>
        <v>X</v>
      </c>
      <c r="K1315" s="39" t="str">
        <f t="shared" si="216"/>
        <v>X</v>
      </c>
      <c r="L1315" s="39" t="str">
        <f t="shared" si="217"/>
        <v>X</v>
      </c>
      <c r="M1315" s="39" t="str">
        <f t="shared" si="214"/>
        <v>X</v>
      </c>
      <c r="N1315" s="42">
        <v>0</v>
      </c>
      <c r="O1315" s="8">
        <v>0</v>
      </c>
      <c r="P1315" s="9">
        <v>0</v>
      </c>
      <c r="Q1315" s="9">
        <v>0</v>
      </c>
      <c r="R1315" s="8">
        <v>0</v>
      </c>
      <c r="S1315" s="9">
        <v>0</v>
      </c>
      <c r="T1315" s="9">
        <v>0</v>
      </c>
      <c r="U1315" s="8">
        <v>1</v>
      </c>
      <c r="V1315" s="9">
        <v>0</v>
      </c>
      <c r="W1315" s="9">
        <v>0</v>
      </c>
      <c r="X1315" s="9">
        <v>0</v>
      </c>
      <c r="Y1315" s="8">
        <v>0</v>
      </c>
      <c r="Z1315" s="9">
        <v>0</v>
      </c>
      <c r="AA1315" s="8"/>
      <c r="AC1315" s="8"/>
      <c r="AJ1315" s="9">
        <f t="shared" si="215"/>
        <v>-1</v>
      </c>
      <c r="AK1315" s="7">
        <v>8.1999999999999993</v>
      </c>
      <c r="AO1315" s="8"/>
      <c r="AQ1315" s="31"/>
      <c r="AT1315" s="31"/>
      <c r="AU1315" s="21">
        <v>1984</v>
      </c>
      <c r="AV1315" s="23">
        <f t="shared" si="218"/>
        <v>3.2975416678181597</v>
      </c>
      <c r="BB1315" s="18"/>
      <c r="BD1315" s="54"/>
      <c r="BF1315" s="18"/>
      <c r="BH1315" s="18"/>
      <c r="BJ1315" s="18"/>
      <c r="BK1315" s="18" t="s">
        <v>68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 s="18">
        <v>0</v>
      </c>
      <c r="BS1315">
        <v>0</v>
      </c>
      <c r="BT1315">
        <v>1</v>
      </c>
      <c r="BU1315" s="18">
        <v>0</v>
      </c>
      <c r="BV1315" t="s">
        <v>397</v>
      </c>
      <c r="BW1315" t="s">
        <v>397</v>
      </c>
      <c r="CB1315" s="18"/>
      <c r="CD1315" s="18"/>
      <c r="CE1315" s="18"/>
      <c r="CH1315" s="18"/>
      <c r="CJ1315" s="18"/>
      <c r="CU1315" s="18"/>
      <c r="CV1315" t="s">
        <v>397</v>
      </c>
      <c r="CW1315" t="s">
        <v>397</v>
      </c>
      <c r="CX1315" t="s">
        <v>397</v>
      </c>
      <c r="CY1315" s="25" t="s">
        <v>397</v>
      </c>
    </row>
    <row r="1316" spans="1:103" x14ac:dyDescent="0.25">
      <c r="A1316">
        <v>1318</v>
      </c>
      <c r="B1316">
        <v>146</v>
      </c>
      <c r="C1316" s="25" t="s">
        <v>69</v>
      </c>
      <c r="D1316" s="12">
        <v>7.39</v>
      </c>
      <c r="E1316" s="14"/>
      <c r="F1316" s="7" t="str">
        <f t="shared" si="209"/>
        <v>X</v>
      </c>
      <c r="G1316" s="7">
        <f t="shared" si="210"/>
        <v>7.39</v>
      </c>
      <c r="H1316" s="16">
        <f t="shared" si="211"/>
        <v>7.39</v>
      </c>
      <c r="I1316" s="11" t="str">
        <f t="shared" si="212"/>
        <v>X</v>
      </c>
      <c r="J1316" s="39" t="str">
        <f t="shared" si="213"/>
        <v>X</v>
      </c>
      <c r="K1316" s="39" t="str">
        <f t="shared" si="216"/>
        <v>X</v>
      </c>
      <c r="L1316" s="39" t="str">
        <f t="shared" si="217"/>
        <v>X</v>
      </c>
      <c r="M1316" s="39" t="str">
        <f t="shared" si="214"/>
        <v>X</v>
      </c>
      <c r="N1316" s="42">
        <v>0</v>
      </c>
      <c r="O1316" s="8">
        <v>0</v>
      </c>
      <c r="P1316" s="9">
        <v>0</v>
      </c>
      <c r="Q1316" s="9">
        <v>0</v>
      </c>
      <c r="R1316" s="8">
        <v>0</v>
      </c>
      <c r="S1316" s="9">
        <v>0</v>
      </c>
      <c r="T1316" s="9">
        <v>0</v>
      </c>
      <c r="U1316" s="8">
        <v>1</v>
      </c>
      <c r="V1316" s="9">
        <v>0</v>
      </c>
      <c r="W1316" s="9">
        <v>0</v>
      </c>
      <c r="X1316" s="9">
        <v>0</v>
      </c>
      <c r="Y1316" s="8">
        <v>0</v>
      </c>
      <c r="Z1316" s="9">
        <v>0</v>
      </c>
      <c r="AA1316" s="8"/>
      <c r="AC1316" s="8"/>
      <c r="AJ1316" s="9">
        <f t="shared" si="215"/>
        <v>-1</v>
      </c>
      <c r="AK1316" s="7">
        <v>8.5</v>
      </c>
      <c r="AO1316" s="8"/>
      <c r="AQ1316" s="31"/>
      <c r="AT1316" s="31"/>
      <c r="AU1316" s="21">
        <v>1985</v>
      </c>
      <c r="AV1316" s="23">
        <f t="shared" si="218"/>
        <v>3.2977605110991339</v>
      </c>
      <c r="BB1316" s="18"/>
      <c r="BD1316" s="54"/>
      <c r="BF1316" s="18"/>
      <c r="BH1316" s="18"/>
      <c r="BJ1316" s="18"/>
      <c r="BK1316" s="18" t="s">
        <v>68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 s="18">
        <v>0</v>
      </c>
      <c r="BS1316">
        <v>0</v>
      </c>
      <c r="BT1316">
        <v>1</v>
      </c>
      <c r="BU1316" s="18">
        <v>0</v>
      </c>
      <c r="BV1316" t="s">
        <v>397</v>
      </c>
      <c r="BW1316" t="s">
        <v>397</v>
      </c>
      <c r="CB1316" s="18"/>
      <c r="CD1316" s="18"/>
      <c r="CE1316" s="18"/>
      <c r="CH1316" s="18"/>
      <c r="CJ1316" s="18"/>
      <c r="CU1316" s="18"/>
      <c r="CV1316" t="s">
        <v>397</v>
      </c>
      <c r="CW1316" t="s">
        <v>397</v>
      </c>
      <c r="CX1316" t="s">
        <v>397</v>
      </c>
      <c r="CY1316" s="25" t="s">
        <v>397</v>
      </c>
    </row>
    <row r="1317" spans="1:103" x14ac:dyDescent="0.25">
      <c r="A1317">
        <v>1319</v>
      </c>
      <c r="B1317">
        <v>146</v>
      </c>
      <c r="C1317" s="25" t="s">
        <v>69</v>
      </c>
      <c r="D1317" s="12">
        <v>6.93</v>
      </c>
      <c r="E1317" s="14"/>
      <c r="F1317" s="7" t="str">
        <f t="shared" si="209"/>
        <v>X</v>
      </c>
      <c r="G1317" s="7">
        <f t="shared" si="210"/>
        <v>6.93</v>
      </c>
      <c r="H1317" s="16">
        <f t="shared" si="211"/>
        <v>6.93</v>
      </c>
      <c r="I1317" s="11" t="str">
        <f t="shared" si="212"/>
        <v>X</v>
      </c>
      <c r="J1317" s="39" t="str">
        <f t="shared" si="213"/>
        <v>X</v>
      </c>
      <c r="K1317" s="39" t="str">
        <f t="shared" si="216"/>
        <v>X</v>
      </c>
      <c r="L1317" s="39" t="str">
        <f t="shared" si="217"/>
        <v>X</v>
      </c>
      <c r="M1317" s="39" t="str">
        <f t="shared" si="214"/>
        <v>X</v>
      </c>
      <c r="N1317" s="42">
        <v>0</v>
      </c>
      <c r="O1317" s="8">
        <v>0</v>
      </c>
      <c r="P1317" s="9">
        <v>0</v>
      </c>
      <c r="Q1317" s="9">
        <v>0</v>
      </c>
      <c r="R1317" s="8">
        <v>0</v>
      </c>
      <c r="S1317" s="9">
        <v>0</v>
      </c>
      <c r="T1317" s="9">
        <v>0</v>
      </c>
      <c r="U1317" s="8">
        <v>1</v>
      </c>
      <c r="V1317" s="9">
        <v>0</v>
      </c>
      <c r="W1317" s="9">
        <v>0</v>
      </c>
      <c r="X1317" s="9">
        <v>0</v>
      </c>
      <c r="Y1317" s="8">
        <v>0</v>
      </c>
      <c r="Z1317" s="9">
        <v>0</v>
      </c>
      <c r="AA1317" s="8"/>
      <c r="AC1317" s="8"/>
      <c r="AJ1317" s="9">
        <f t="shared" si="215"/>
        <v>-1</v>
      </c>
      <c r="AK1317" s="7">
        <v>8.6</v>
      </c>
      <c r="AO1317" s="8"/>
      <c r="AQ1317" s="31"/>
      <c r="AT1317" s="31"/>
      <c r="AU1317" s="21">
        <v>1986</v>
      </c>
      <c r="AV1317" s="23">
        <f t="shared" si="218"/>
        <v>3.2979792441593623</v>
      </c>
      <c r="BB1317" s="18"/>
      <c r="BD1317" s="54"/>
      <c r="BF1317" s="18"/>
      <c r="BH1317" s="18"/>
      <c r="BJ1317" s="18"/>
      <c r="BK1317" s="18" t="s">
        <v>68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 s="18">
        <v>0</v>
      </c>
      <c r="BS1317">
        <v>0</v>
      </c>
      <c r="BT1317">
        <v>1</v>
      </c>
      <c r="BU1317" s="18">
        <v>0</v>
      </c>
      <c r="BV1317" t="s">
        <v>397</v>
      </c>
      <c r="BW1317" t="s">
        <v>397</v>
      </c>
      <c r="CB1317" s="18"/>
      <c r="CD1317" s="18"/>
      <c r="CE1317" s="18"/>
      <c r="CH1317" s="18"/>
      <c r="CJ1317" s="18"/>
      <c r="CU1317" s="18"/>
      <c r="CV1317" t="s">
        <v>397</v>
      </c>
      <c r="CW1317" t="s">
        <v>397</v>
      </c>
      <c r="CX1317" t="s">
        <v>397</v>
      </c>
      <c r="CY1317" s="25" t="s">
        <v>397</v>
      </c>
    </row>
    <row r="1318" spans="1:103" x14ac:dyDescent="0.25">
      <c r="A1318">
        <v>1320</v>
      </c>
      <c r="B1318">
        <v>146</v>
      </c>
      <c r="C1318" s="25" t="s">
        <v>69</v>
      </c>
      <c r="D1318" s="12">
        <v>6.94</v>
      </c>
      <c r="E1318" s="14"/>
      <c r="F1318" s="7" t="str">
        <f t="shared" si="209"/>
        <v>X</v>
      </c>
      <c r="G1318" s="7">
        <f t="shared" si="210"/>
        <v>6.94</v>
      </c>
      <c r="H1318" s="16">
        <f t="shared" si="211"/>
        <v>6.94</v>
      </c>
      <c r="I1318" s="11" t="str">
        <f t="shared" si="212"/>
        <v>X</v>
      </c>
      <c r="J1318" s="39" t="str">
        <f t="shared" si="213"/>
        <v>X</v>
      </c>
      <c r="K1318" s="39" t="str">
        <f t="shared" si="216"/>
        <v>X</v>
      </c>
      <c r="L1318" s="39" t="str">
        <f t="shared" si="217"/>
        <v>X</v>
      </c>
      <c r="M1318" s="39" t="str">
        <f t="shared" si="214"/>
        <v>X</v>
      </c>
      <c r="N1318" s="42">
        <v>0</v>
      </c>
      <c r="O1318" s="8">
        <v>0</v>
      </c>
      <c r="P1318" s="9">
        <v>0</v>
      </c>
      <c r="Q1318" s="9">
        <v>0</v>
      </c>
      <c r="R1318" s="8">
        <v>0</v>
      </c>
      <c r="S1318" s="9">
        <v>0</v>
      </c>
      <c r="T1318" s="9">
        <v>0</v>
      </c>
      <c r="U1318" s="8">
        <v>1</v>
      </c>
      <c r="V1318" s="9">
        <v>0</v>
      </c>
      <c r="W1318" s="9">
        <v>0</v>
      </c>
      <c r="X1318" s="9">
        <v>0</v>
      </c>
      <c r="Y1318" s="8">
        <v>0</v>
      </c>
      <c r="Z1318" s="9">
        <v>0</v>
      </c>
      <c r="AA1318" s="8"/>
      <c r="AC1318" s="8"/>
      <c r="AJ1318" s="9">
        <f t="shared" si="215"/>
        <v>-1</v>
      </c>
      <c r="AK1318" s="7">
        <v>8.6</v>
      </c>
      <c r="AO1318" s="8"/>
      <c r="AQ1318" s="31"/>
      <c r="AT1318" s="31"/>
      <c r="AU1318" s="21">
        <v>1987</v>
      </c>
      <c r="AV1318" s="23">
        <f t="shared" si="218"/>
        <v>3.2981978671098151</v>
      </c>
      <c r="BB1318" s="18"/>
      <c r="BD1318" s="54"/>
      <c r="BF1318" s="18"/>
      <c r="BH1318" s="18"/>
      <c r="BJ1318" s="18"/>
      <c r="BK1318" s="18" t="s">
        <v>68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 s="18">
        <v>0</v>
      </c>
      <c r="BS1318">
        <v>0</v>
      </c>
      <c r="BT1318">
        <v>1</v>
      </c>
      <c r="BU1318" s="18">
        <v>0</v>
      </c>
      <c r="BV1318" t="s">
        <v>397</v>
      </c>
      <c r="BW1318" t="s">
        <v>397</v>
      </c>
      <c r="CB1318" s="18"/>
      <c r="CD1318" s="18"/>
      <c r="CE1318" s="18"/>
      <c r="CH1318" s="18"/>
      <c r="CJ1318" s="18"/>
      <c r="CU1318" s="18"/>
      <c r="CV1318" t="s">
        <v>397</v>
      </c>
      <c r="CW1318" t="s">
        <v>397</v>
      </c>
      <c r="CX1318" t="s">
        <v>397</v>
      </c>
      <c r="CY1318" s="25" t="s">
        <v>397</v>
      </c>
    </row>
    <row r="1319" spans="1:103" x14ac:dyDescent="0.25">
      <c r="A1319">
        <v>1321</v>
      </c>
      <c r="B1319">
        <v>146</v>
      </c>
      <c r="C1319" s="25" t="s">
        <v>69</v>
      </c>
      <c r="D1319" s="12">
        <v>7.1</v>
      </c>
      <c r="E1319" s="14"/>
      <c r="F1319" s="7" t="str">
        <f t="shared" si="209"/>
        <v>X</v>
      </c>
      <c r="G1319" s="7">
        <f t="shared" si="210"/>
        <v>7.1</v>
      </c>
      <c r="H1319" s="16">
        <f t="shared" si="211"/>
        <v>7.1</v>
      </c>
      <c r="I1319" s="11" t="str">
        <f t="shared" si="212"/>
        <v>X</v>
      </c>
      <c r="J1319" s="39" t="str">
        <f t="shared" si="213"/>
        <v>X</v>
      </c>
      <c r="K1319" s="39" t="str">
        <f t="shared" si="216"/>
        <v>X</v>
      </c>
      <c r="L1319" s="39" t="str">
        <f t="shared" si="217"/>
        <v>X</v>
      </c>
      <c r="M1319" s="39" t="str">
        <f t="shared" si="214"/>
        <v>X</v>
      </c>
      <c r="N1319" s="42">
        <v>0</v>
      </c>
      <c r="O1319" s="8">
        <v>0</v>
      </c>
      <c r="P1319" s="9">
        <v>0</v>
      </c>
      <c r="Q1319" s="9">
        <v>0</v>
      </c>
      <c r="R1319" s="8">
        <v>0</v>
      </c>
      <c r="S1319" s="9">
        <v>0</v>
      </c>
      <c r="T1319" s="9">
        <v>0</v>
      </c>
      <c r="U1319" s="8">
        <v>1</v>
      </c>
      <c r="V1319" s="9">
        <v>0</v>
      </c>
      <c r="W1319" s="9">
        <v>0</v>
      </c>
      <c r="X1319" s="9">
        <v>0</v>
      </c>
      <c r="Y1319" s="8">
        <v>0</v>
      </c>
      <c r="Z1319" s="9">
        <v>0</v>
      </c>
      <c r="AA1319" s="8"/>
      <c r="AC1319" s="8"/>
      <c r="AJ1319" s="9">
        <f t="shared" si="215"/>
        <v>-1</v>
      </c>
      <c r="AK1319" s="7">
        <v>8.9</v>
      </c>
      <c r="AO1319" s="8"/>
      <c r="AQ1319" s="31"/>
      <c r="AT1319" s="31"/>
      <c r="AU1319" s="21">
        <v>1988</v>
      </c>
      <c r="AV1319" s="23">
        <f t="shared" si="218"/>
        <v>3.2984163800612945</v>
      </c>
      <c r="BB1319" s="18"/>
      <c r="BD1319" s="54"/>
      <c r="BF1319" s="18"/>
      <c r="BH1319" s="18"/>
      <c r="BJ1319" s="18"/>
      <c r="BK1319" s="18" t="s">
        <v>68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 s="18">
        <v>0</v>
      </c>
      <c r="BS1319">
        <v>0</v>
      </c>
      <c r="BT1319">
        <v>1</v>
      </c>
      <c r="BU1319" s="18">
        <v>0</v>
      </c>
      <c r="BV1319" t="s">
        <v>397</v>
      </c>
      <c r="BW1319" t="s">
        <v>397</v>
      </c>
      <c r="CB1319" s="18"/>
      <c r="CD1319" s="18"/>
      <c r="CE1319" s="18"/>
      <c r="CH1319" s="18"/>
      <c r="CJ1319" s="18"/>
      <c r="CU1319" s="18"/>
      <c r="CV1319" t="s">
        <v>397</v>
      </c>
      <c r="CW1319" t="s">
        <v>397</v>
      </c>
      <c r="CX1319" t="s">
        <v>397</v>
      </c>
      <c r="CY1319" s="25" t="s">
        <v>397</v>
      </c>
    </row>
    <row r="1320" spans="1:103" x14ac:dyDescent="0.25">
      <c r="A1320">
        <v>1322</v>
      </c>
      <c r="B1320">
        <v>146</v>
      </c>
      <c r="C1320" s="25" t="s">
        <v>69</v>
      </c>
      <c r="D1320" s="12">
        <v>7.25</v>
      </c>
      <c r="E1320" s="14"/>
      <c r="F1320" s="7" t="str">
        <f t="shared" si="209"/>
        <v>X</v>
      </c>
      <c r="G1320" s="7">
        <f t="shared" si="210"/>
        <v>7.25</v>
      </c>
      <c r="H1320" s="16">
        <f t="shared" si="211"/>
        <v>7.25</v>
      </c>
      <c r="I1320" s="11" t="str">
        <f t="shared" si="212"/>
        <v>X</v>
      </c>
      <c r="J1320" s="39" t="str">
        <f t="shared" si="213"/>
        <v>X</v>
      </c>
      <c r="K1320" s="39" t="str">
        <f t="shared" si="216"/>
        <v>X</v>
      </c>
      <c r="L1320" s="39" t="str">
        <f t="shared" si="217"/>
        <v>X</v>
      </c>
      <c r="M1320" s="39" t="str">
        <f t="shared" si="214"/>
        <v>X</v>
      </c>
      <c r="N1320" s="42">
        <v>0</v>
      </c>
      <c r="O1320" s="8">
        <v>0</v>
      </c>
      <c r="P1320" s="9">
        <v>0</v>
      </c>
      <c r="Q1320" s="9">
        <v>0</v>
      </c>
      <c r="R1320" s="8">
        <v>0</v>
      </c>
      <c r="S1320" s="9">
        <v>0</v>
      </c>
      <c r="T1320" s="9">
        <v>0</v>
      </c>
      <c r="U1320" s="8">
        <v>1</v>
      </c>
      <c r="V1320" s="9">
        <v>0</v>
      </c>
      <c r="W1320" s="9">
        <v>0</v>
      </c>
      <c r="X1320" s="9">
        <v>0</v>
      </c>
      <c r="Y1320" s="8">
        <v>0</v>
      </c>
      <c r="Z1320" s="9">
        <v>0</v>
      </c>
      <c r="AA1320" s="8"/>
      <c r="AC1320" s="8"/>
      <c r="AJ1320" s="9">
        <f t="shared" si="215"/>
        <v>-1</v>
      </c>
      <c r="AK1320" s="7">
        <v>9</v>
      </c>
      <c r="AO1320" s="8"/>
      <c r="AQ1320" s="31"/>
      <c r="AT1320" s="31"/>
      <c r="AU1320" s="21">
        <v>1989</v>
      </c>
      <c r="AV1320" s="23">
        <f t="shared" si="218"/>
        <v>3.2986347831244354</v>
      </c>
      <c r="BB1320" s="18"/>
      <c r="BD1320" s="54"/>
      <c r="BF1320" s="18"/>
      <c r="BH1320" s="18"/>
      <c r="BJ1320" s="18"/>
      <c r="BK1320" s="18" t="s">
        <v>68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 s="18">
        <v>0</v>
      </c>
      <c r="BS1320">
        <v>0</v>
      </c>
      <c r="BT1320">
        <v>1</v>
      </c>
      <c r="BU1320" s="18">
        <v>0</v>
      </c>
      <c r="BV1320" t="s">
        <v>397</v>
      </c>
      <c r="BW1320" t="s">
        <v>397</v>
      </c>
      <c r="CB1320" s="18"/>
      <c r="CD1320" s="18"/>
      <c r="CE1320" s="18"/>
      <c r="CH1320" s="18"/>
      <c r="CJ1320" s="18"/>
      <c r="CU1320" s="18"/>
      <c r="CV1320" t="s">
        <v>397</v>
      </c>
      <c r="CW1320" t="s">
        <v>397</v>
      </c>
      <c r="CX1320" t="s">
        <v>397</v>
      </c>
      <c r="CY1320" s="25" t="s">
        <v>397</v>
      </c>
    </row>
    <row r="1321" spans="1:103" x14ac:dyDescent="0.25">
      <c r="A1321">
        <v>1323</v>
      </c>
      <c r="B1321">
        <v>146</v>
      </c>
      <c r="C1321" s="25" t="s">
        <v>69</v>
      </c>
      <c r="D1321" s="12">
        <v>7.43</v>
      </c>
      <c r="E1321" s="14"/>
      <c r="F1321" s="7" t="str">
        <f t="shared" si="209"/>
        <v>X</v>
      </c>
      <c r="G1321" s="7">
        <f t="shared" si="210"/>
        <v>7.43</v>
      </c>
      <c r="H1321" s="16">
        <f t="shared" si="211"/>
        <v>7.43</v>
      </c>
      <c r="I1321" s="11" t="str">
        <f t="shared" si="212"/>
        <v>X</v>
      </c>
      <c r="J1321" s="39" t="str">
        <f t="shared" si="213"/>
        <v>X</v>
      </c>
      <c r="K1321" s="39" t="str">
        <f t="shared" si="216"/>
        <v>X</v>
      </c>
      <c r="L1321" s="39" t="str">
        <f t="shared" si="217"/>
        <v>X</v>
      </c>
      <c r="M1321" s="39" t="str">
        <f t="shared" si="214"/>
        <v>X</v>
      </c>
      <c r="N1321" s="42">
        <v>0</v>
      </c>
      <c r="O1321" s="8">
        <v>0</v>
      </c>
      <c r="P1321" s="9">
        <v>0</v>
      </c>
      <c r="Q1321" s="9">
        <v>0</v>
      </c>
      <c r="R1321" s="8">
        <v>0</v>
      </c>
      <c r="S1321" s="9">
        <v>0</v>
      </c>
      <c r="T1321" s="9">
        <v>0</v>
      </c>
      <c r="U1321" s="8">
        <v>1</v>
      </c>
      <c r="V1321" s="9">
        <v>0</v>
      </c>
      <c r="W1321" s="9">
        <v>0</v>
      </c>
      <c r="X1321" s="9">
        <v>0</v>
      </c>
      <c r="Y1321" s="8">
        <v>0</v>
      </c>
      <c r="Z1321" s="9">
        <v>0</v>
      </c>
      <c r="AA1321" s="8"/>
      <c r="AC1321" s="8"/>
      <c r="AJ1321" s="9">
        <f t="shared" si="215"/>
        <v>-1</v>
      </c>
      <c r="AK1321" s="7">
        <v>9.1</v>
      </c>
      <c r="AO1321" s="8"/>
      <c r="AQ1321" s="31"/>
      <c r="AT1321" s="31"/>
      <c r="AU1321" s="21">
        <v>1990</v>
      </c>
      <c r="AV1321" s="23">
        <f t="shared" si="218"/>
        <v>3.2988530764097068</v>
      </c>
      <c r="BB1321" s="18"/>
      <c r="BD1321" s="54"/>
      <c r="BF1321" s="18"/>
      <c r="BH1321" s="18"/>
      <c r="BJ1321" s="18"/>
      <c r="BK1321" s="18" t="s">
        <v>68</v>
      </c>
      <c r="BL1321">
        <v>0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 s="18">
        <v>0</v>
      </c>
      <c r="BS1321">
        <v>0</v>
      </c>
      <c r="BT1321">
        <v>1</v>
      </c>
      <c r="BU1321" s="18">
        <v>0</v>
      </c>
      <c r="BV1321" t="s">
        <v>397</v>
      </c>
      <c r="BW1321" t="s">
        <v>397</v>
      </c>
      <c r="CB1321" s="18"/>
      <c r="CD1321" s="18"/>
      <c r="CE1321" s="18"/>
      <c r="CH1321" s="18"/>
      <c r="CJ1321" s="18"/>
      <c r="CU1321" s="18"/>
      <c r="CV1321" t="s">
        <v>397</v>
      </c>
      <c r="CW1321" t="s">
        <v>397</v>
      </c>
      <c r="CX1321" t="s">
        <v>397</v>
      </c>
      <c r="CY1321" s="25" t="s">
        <v>397</v>
      </c>
    </row>
    <row r="1322" spans="1:103" x14ac:dyDescent="0.25">
      <c r="A1322">
        <v>1324</v>
      </c>
      <c r="B1322">
        <v>146</v>
      </c>
      <c r="C1322" s="25" t="s">
        <v>69</v>
      </c>
      <c r="D1322" s="12">
        <v>7.57</v>
      </c>
      <c r="E1322" s="14"/>
      <c r="F1322" s="7" t="str">
        <f t="shared" si="209"/>
        <v>X</v>
      </c>
      <c r="G1322" s="7">
        <f t="shared" si="210"/>
        <v>7.57</v>
      </c>
      <c r="H1322" s="16">
        <f t="shared" si="211"/>
        <v>7.57</v>
      </c>
      <c r="I1322" s="11" t="str">
        <f t="shared" si="212"/>
        <v>X</v>
      </c>
      <c r="J1322" s="39" t="str">
        <f t="shared" si="213"/>
        <v>X</v>
      </c>
      <c r="K1322" s="39" t="str">
        <f t="shared" si="216"/>
        <v>X</v>
      </c>
      <c r="L1322" s="39" t="str">
        <f t="shared" si="217"/>
        <v>X</v>
      </c>
      <c r="M1322" s="39" t="str">
        <f t="shared" si="214"/>
        <v>X</v>
      </c>
      <c r="N1322" s="42">
        <v>0</v>
      </c>
      <c r="O1322" s="8">
        <v>0</v>
      </c>
      <c r="P1322" s="9">
        <v>0</v>
      </c>
      <c r="Q1322" s="9">
        <v>0</v>
      </c>
      <c r="R1322" s="8">
        <v>0</v>
      </c>
      <c r="S1322" s="9">
        <v>0</v>
      </c>
      <c r="T1322" s="9">
        <v>0</v>
      </c>
      <c r="U1322" s="8">
        <v>1</v>
      </c>
      <c r="V1322" s="9">
        <v>0</v>
      </c>
      <c r="W1322" s="9">
        <v>0</v>
      </c>
      <c r="X1322" s="9">
        <v>0</v>
      </c>
      <c r="Y1322" s="8">
        <v>0</v>
      </c>
      <c r="Z1322" s="9">
        <v>0</v>
      </c>
      <c r="AA1322" s="8"/>
      <c r="AC1322" s="8"/>
      <c r="AJ1322" s="9">
        <f t="shared" si="215"/>
        <v>-1</v>
      </c>
      <c r="AK1322" s="7">
        <v>9.1999999999999993</v>
      </c>
      <c r="AO1322" s="8"/>
      <c r="AQ1322" s="31"/>
      <c r="AT1322" s="31"/>
      <c r="AU1322" s="21">
        <v>1991</v>
      </c>
      <c r="AV1322" s="23">
        <f t="shared" si="218"/>
        <v>3.2990712600274095</v>
      </c>
      <c r="BB1322" s="18"/>
      <c r="BD1322" s="54"/>
      <c r="BF1322" s="18"/>
      <c r="BH1322" s="18"/>
      <c r="BJ1322" s="18"/>
      <c r="BK1322" s="18" t="s">
        <v>68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 s="18">
        <v>0</v>
      </c>
      <c r="BS1322">
        <v>0</v>
      </c>
      <c r="BT1322">
        <v>1</v>
      </c>
      <c r="BU1322" s="18">
        <v>0</v>
      </c>
      <c r="BV1322" t="s">
        <v>397</v>
      </c>
      <c r="BW1322" t="s">
        <v>397</v>
      </c>
      <c r="CB1322" s="18"/>
      <c r="CD1322" s="18"/>
      <c r="CE1322" s="18"/>
      <c r="CH1322" s="18"/>
      <c r="CJ1322" s="18"/>
      <c r="CU1322" s="18"/>
      <c r="CV1322" t="s">
        <v>397</v>
      </c>
      <c r="CW1322" t="s">
        <v>397</v>
      </c>
      <c r="CX1322" t="s">
        <v>397</v>
      </c>
      <c r="CY1322" s="25" t="s">
        <v>397</v>
      </c>
    </row>
    <row r="1323" spans="1:103" x14ac:dyDescent="0.25">
      <c r="A1323">
        <v>1325</v>
      </c>
      <c r="B1323">
        <v>146</v>
      </c>
      <c r="C1323" s="25" t="s">
        <v>69</v>
      </c>
      <c r="D1323" s="12">
        <v>7.91</v>
      </c>
      <c r="E1323" s="14"/>
      <c r="F1323" s="7" t="str">
        <f t="shared" si="209"/>
        <v>X</v>
      </c>
      <c r="G1323" s="7">
        <f t="shared" si="210"/>
        <v>7.91</v>
      </c>
      <c r="H1323" s="16">
        <f t="shared" si="211"/>
        <v>7.91</v>
      </c>
      <c r="I1323" s="11" t="str">
        <f t="shared" si="212"/>
        <v>X</v>
      </c>
      <c r="J1323" s="39" t="str">
        <f t="shared" si="213"/>
        <v>X</v>
      </c>
      <c r="K1323" s="39" t="str">
        <f t="shared" si="216"/>
        <v>X</v>
      </c>
      <c r="L1323" s="39" t="str">
        <f t="shared" si="217"/>
        <v>X</v>
      </c>
      <c r="M1323" s="39" t="str">
        <f t="shared" si="214"/>
        <v>X</v>
      </c>
      <c r="N1323" s="42">
        <v>0</v>
      </c>
      <c r="O1323" s="8">
        <v>0</v>
      </c>
      <c r="P1323" s="9">
        <v>0</v>
      </c>
      <c r="Q1323" s="9">
        <v>0</v>
      </c>
      <c r="R1323" s="8">
        <v>0</v>
      </c>
      <c r="S1323" s="9">
        <v>0</v>
      </c>
      <c r="T1323" s="9">
        <v>0</v>
      </c>
      <c r="U1323" s="8">
        <v>1</v>
      </c>
      <c r="V1323" s="9">
        <v>0</v>
      </c>
      <c r="W1323" s="9">
        <v>0</v>
      </c>
      <c r="X1323" s="9">
        <v>0</v>
      </c>
      <c r="Y1323" s="8">
        <v>0</v>
      </c>
      <c r="Z1323" s="9">
        <v>0</v>
      </c>
      <c r="AA1323" s="8"/>
      <c r="AC1323" s="8"/>
      <c r="AJ1323" s="9">
        <f t="shared" si="215"/>
        <v>-1</v>
      </c>
      <c r="AK1323" s="7">
        <v>9.1999999999999993</v>
      </c>
      <c r="AO1323" s="8"/>
      <c r="AQ1323" s="31"/>
      <c r="AT1323" s="31"/>
      <c r="AU1323" s="21">
        <v>1992</v>
      </c>
      <c r="AV1323" s="23">
        <f t="shared" si="218"/>
        <v>3.2992893340876801</v>
      </c>
      <c r="BB1323" s="18"/>
      <c r="BD1323" s="54"/>
      <c r="BF1323" s="18"/>
      <c r="BH1323" s="18"/>
      <c r="BJ1323" s="18"/>
      <c r="BK1323" s="18" t="s">
        <v>68</v>
      </c>
      <c r="BL1323">
        <v>0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 s="18">
        <v>0</v>
      </c>
      <c r="BS1323">
        <v>0</v>
      </c>
      <c r="BT1323">
        <v>1</v>
      </c>
      <c r="BU1323" s="18">
        <v>0</v>
      </c>
      <c r="BV1323" t="s">
        <v>397</v>
      </c>
      <c r="BW1323" t="s">
        <v>397</v>
      </c>
      <c r="CB1323" s="18"/>
      <c r="CD1323" s="18"/>
      <c r="CE1323" s="18"/>
      <c r="CH1323" s="18"/>
      <c r="CJ1323" s="18"/>
      <c r="CU1323" s="18"/>
      <c r="CV1323" t="s">
        <v>397</v>
      </c>
      <c r="CW1323" t="s">
        <v>397</v>
      </c>
      <c r="CX1323" t="s">
        <v>397</v>
      </c>
      <c r="CY1323" s="25" t="s">
        <v>397</v>
      </c>
    </row>
    <row r="1324" spans="1:103" x14ac:dyDescent="0.25">
      <c r="A1324">
        <v>1326</v>
      </c>
      <c r="B1324">
        <v>146</v>
      </c>
      <c r="C1324" s="25" t="s">
        <v>69</v>
      </c>
      <c r="D1324" s="12">
        <v>7.9</v>
      </c>
      <c r="E1324" s="14"/>
      <c r="F1324" s="7" t="str">
        <f t="shared" si="209"/>
        <v>X</v>
      </c>
      <c r="G1324" s="7">
        <f t="shared" si="210"/>
        <v>7.9</v>
      </c>
      <c r="H1324" s="16">
        <f t="shared" si="211"/>
        <v>7.9</v>
      </c>
      <c r="I1324" s="11" t="str">
        <f t="shared" si="212"/>
        <v>X</v>
      </c>
      <c r="J1324" s="39" t="str">
        <f t="shared" si="213"/>
        <v>X</v>
      </c>
      <c r="K1324" s="39" t="str">
        <f t="shared" si="216"/>
        <v>X</v>
      </c>
      <c r="L1324" s="39" t="str">
        <f t="shared" si="217"/>
        <v>X</v>
      </c>
      <c r="M1324" s="39" t="str">
        <f t="shared" si="214"/>
        <v>X</v>
      </c>
      <c r="N1324" s="42">
        <v>0</v>
      </c>
      <c r="O1324" s="8">
        <v>0</v>
      </c>
      <c r="P1324" s="9">
        <v>0</v>
      </c>
      <c r="Q1324" s="9">
        <v>0</v>
      </c>
      <c r="R1324" s="8">
        <v>0</v>
      </c>
      <c r="S1324" s="9">
        <v>0</v>
      </c>
      <c r="T1324" s="9">
        <v>0</v>
      </c>
      <c r="U1324" s="8">
        <v>1</v>
      </c>
      <c r="V1324" s="9">
        <v>0</v>
      </c>
      <c r="W1324" s="9">
        <v>0</v>
      </c>
      <c r="X1324" s="9">
        <v>0</v>
      </c>
      <c r="Y1324" s="8">
        <v>0</v>
      </c>
      <c r="Z1324" s="9">
        <v>0</v>
      </c>
      <c r="AA1324" s="8"/>
      <c r="AC1324" s="8"/>
      <c r="AJ1324" s="9">
        <f t="shared" si="215"/>
        <v>-1</v>
      </c>
      <c r="AK1324" s="7">
        <v>9.1999999999999993</v>
      </c>
      <c r="AO1324" s="8"/>
      <c r="AQ1324" s="31"/>
      <c r="AT1324" s="31"/>
      <c r="AU1324" s="21">
        <v>1993</v>
      </c>
      <c r="AV1324" s="23">
        <f t="shared" si="218"/>
        <v>3.2995072987004876</v>
      </c>
      <c r="BB1324" s="18"/>
      <c r="BD1324" s="54"/>
      <c r="BF1324" s="18"/>
      <c r="BH1324" s="18"/>
      <c r="BJ1324" s="18"/>
      <c r="BK1324" s="18" t="s">
        <v>68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 s="18">
        <v>0</v>
      </c>
      <c r="BS1324">
        <v>0</v>
      </c>
      <c r="BT1324">
        <v>1</v>
      </c>
      <c r="BU1324" s="18">
        <v>0</v>
      </c>
      <c r="BV1324" t="s">
        <v>397</v>
      </c>
      <c r="BW1324" t="s">
        <v>397</v>
      </c>
      <c r="CB1324" s="18"/>
      <c r="CD1324" s="18"/>
      <c r="CE1324" s="18"/>
      <c r="CH1324" s="18"/>
      <c r="CJ1324" s="18"/>
      <c r="CU1324" s="18"/>
      <c r="CV1324" t="s">
        <v>397</v>
      </c>
      <c r="CW1324" t="s">
        <v>397</v>
      </c>
      <c r="CX1324" t="s">
        <v>397</v>
      </c>
      <c r="CY1324" s="25" t="s">
        <v>397</v>
      </c>
    </row>
    <row r="1325" spans="1:103" x14ac:dyDescent="0.25">
      <c r="A1325">
        <v>1327</v>
      </c>
      <c r="B1325">
        <v>146</v>
      </c>
      <c r="C1325" s="25" t="s">
        <v>69</v>
      </c>
      <c r="D1325" s="12">
        <v>7.67</v>
      </c>
      <c r="E1325" s="14"/>
      <c r="F1325" s="7" t="str">
        <f t="shared" si="209"/>
        <v>X</v>
      </c>
      <c r="G1325" s="7">
        <f t="shared" si="210"/>
        <v>7.67</v>
      </c>
      <c r="H1325" s="16">
        <f t="shared" si="211"/>
        <v>7.67</v>
      </c>
      <c r="I1325" s="11" t="str">
        <f t="shared" si="212"/>
        <v>X</v>
      </c>
      <c r="J1325" s="39" t="str">
        <f t="shared" si="213"/>
        <v>X</v>
      </c>
      <c r="K1325" s="39" t="str">
        <f t="shared" si="216"/>
        <v>X</v>
      </c>
      <c r="L1325" s="39" t="str">
        <f t="shared" si="217"/>
        <v>X</v>
      </c>
      <c r="M1325" s="39" t="str">
        <f t="shared" si="214"/>
        <v>X</v>
      </c>
      <c r="N1325" s="42">
        <v>0</v>
      </c>
      <c r="O1325" s="8">
        <v>0</v>
      </c>
      <c r="P1325" s="9">
        <v>0</v>
      </c>
      <c r="Q1325" s="9">
        <v>0</v>
      </c>
      <c r="R1325" s="8">
        <v>0</v>
      </c>
      <c r="S1325" s="9">
        <v>0</v>
      </c>
      <c r="T1325" s="9">
        <v>0</v>
      </c>
      <c r="U1325" s="8">
        <v>1</v>
      </c>
      <c r="V1325" s="9">
        <v>0</v>
      </c>
      <c r="W1325" s="9">
        <v>0</v>
      </c>
      <c r="X1325" s="9">
        <v>0</v>
      </c>
      <c r="Y1325" s="8">
        <v>0</v>
      </c>
      <c r="Z1325" s="9">
        <v>0</v>
      </c>
      <c r="AA1325" s="8"/>
      <c r="AC1325" s="8"/>
      <c r="AJ1325" s="9">
        <f t="shared" si="215"/>
        <v>-1</v>
      </c>
      <c r="AK1325" s="7">
        <v>9.4</v>
      </c>
      <c r="AO1325" s="8"/>
      <c r="AQ1325" s="31"/>
      <c r="AT1325" s="31"/>
      <c r="AU1325" s="21">
        <v>1994</v>
      </c>
      <c r="AV1325" s="23">
        <f t="shared" si="218"/>
        <v>3.2997251539756367</v>
      </c>
      <c r="BB1325" s="18"/>
      <c r="BD1325" s="54"/>
      <c r="BF1325" s="18"/>
      <c r="BH1325" s="18"/>
      <c r="BJ1325" s="18"/>
      <c r="BK1325" s="18" t="s">
        <v>68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 s="18">
        <v>0</v>
      </c>
      <c r="BS1325">
        <v>0</v>
      </c>
      <c r="BT1325">
        <v>1</v>
      </c>
      <c r="BU1325" s="18">
        <v>0</v>
      </c>
      <c r="BV1325" t="s">
        <v>397</v>
      </c>
      <c r="BW1325" t="s">
        <v>397</v>
      </c>
      <c r="CB1325" s="18"/>
      <c r="CD1325" s="18"/>
      <c r="CE1325" s="18"/>
      <c r="CH1325" s="18"/>
      <c r="CJ1325" s="18"/>
      <c r="CU1325" s="18"/>
      <c r="CV1325" t="s">
        <v>397</v>
      </c>
      <c r="CW1325" t="s">
        <v>397</v>
      </c>
      <c r="CX1325" t="s">
        <v>397</v>
      </c>
      <c r="CY1325" s="25" t="s">
        <v>397</v>
      </c>
    </row>
    <row r="1326" spans="1:103" x14ac:dyDescent="0.25">
      <c r="A1326">
        <v>1328</v>
      </c>
      <c r="B1326">
        <v>146</v>
      </c>
      <c r="C1326" s="25" t="s">
        <v>69</v>
      </c>
      <c r="D1326" s="12">
        <v>8.0500000000000007</v>
      </c>
      <c r="E1326" s="14"/>
      <c r="F1326" s="7" t="str">
        <f t="shared" si="209"/>
        <v>X</v>
      </c>
      <c r="G1326" s="7">
        <f t="shared" si="210"/>
        <v>8.0500000000000007</v>
      </c>
      <c r="H1326" s="16">
        <f t="shared" si="211"/>
        <v>8.0500000000000007</v>
      </c>
      <c r="I1326" s="11" t="str">
        <f t="shared" si="212"/>
        <v>X</v>
      </c>
      <c r="J1326" s="39" t="str">
        <f t="shared" si="213"/>
        <v>X</v>
      </c>
      <c r="K1326" s="39" t="str">
        <f t="shared" si="216"/>
        <v>X</v>
      </c>
      <c r="L1326" s="39" t="str">
        <f t="shared" si="217"/>
        <v>X</v>
      </c>
      <c r="M1326" s="39" t="str">
        <f t="shared" si="214"/>
        <v>X</v>
      </c>
      <c r="N1326" s="42">
        <v>0</v>
      </c>
      <c r="O1326" s="8">
        <v>0</v>
      </c>
      <c r="P1326" s="9">
        <v>0</v>
      </c>
      <c r="Q1326" s="9">
        <v>0</v>
      </c>
      <c r="R1326" s="8">
        <v>0</v>
      </c>
      <c r="S1326" s="9">
        <v>0</v>
      </c>
      <c r="T1326" s="9">
        <v>0</v>
      </c>
      <c r="U1326" s="8">
        <v>1</v>
      </c>
      <c r="V1326" s="9">
        <v>0</v>
      </c>
      <c r="W1326" s="9">
        <v>0</v>
      </c>
      <c r="X1326" s="9">
        <v>0</v>
      </c>
      <c r="Y1326" s="8">
        <v>0</v>
      </c>
      <c r="Z1326" s="9">
        <v>0</v>
      </c>
      <c r="AA1326" s="8"/>
      <c r="AC1326" s="8"/>
      <c r="AJ1326" s="9">
        <f t="shared" si="215"/>
        <v>-1</v>
      </c>
      <c r="AK1326" s="7">
        <v>9.3000000000000007</v>
      </c>
      <c r="AO1326" s="8"/>
      <c r="AQ1326" s="31"/>
      <c r="AT1326" s="31"/>
      <c r="AU1326" s="21">
        <v>1995</v>
      </c>
      <c r="AV1326" s="23">
        <f t="shared" si="218"/>
        <v>3.2999429000227671</v>
      </c>
      <c r="BB1326" s="18"/>
      <c r="BD1326" s="54"/>
      <c r="BF1326" s="18"/>
      <c r="BH1326" s="18"/>
      <c r="BJ1326" s="18"/>
      <c r="BK1326" s="18" t="s">
        <v>68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 s="18">
        <v>0</v>
      </c>
      <c r="BS1326">
        <v>0</v>
      </c>
      <c r="BT1326">
        <v>1</v>
      </c>
      <c r="BU1326" s="18">
        <v>0</v>
      </c>
      <c r="BV1326" t="s">
        <v>397</v>
      </c>
      <c r="BW1326" t="s">
        <v>397</v>
      </c>
      <c r="CB1326" s="18"/>
      <c r="CD1326" s="18"/>
      <c r="CE1326" s="18"/>
      <c r="CH1326" s="18"/>
      <c r="CJ1326" s="18"/>
      <c r="CU1326" s="18"/>
      <c r="CV1326" t="s">
        <v>397</v>
      </c>
      <c r="CW1326" t="s">
        <v>397</v>
      </c>
      <c r="CX1326" t="s">
        <v>397</v>
      </c>
      <c r="CY1326" s="25" t="s">
        <v>397</v>
      </c>
    </row>
    <row r="1327" spans="1:103" x14ac:dyDescent="0.25">
      <c r="A1327">
        <v>1329</v>
      </c>
      <c r="B1327">
        <v>146</v>
      </c>
      <c r="C1327" s="25" t="s">
        <v>69</v>
      </c>
      <c r="D1327" s="12">
        <v>8.68</v>
      </c>
      <c r="E1327" s="14"/>
      <c r="F1327" s="7" t="str">
        <f t="shared" si="209"/>
        <v>X</v>
      </c>
      <c r="G1327" s="7">
        <f t="shared" si="210"/>
        <v>8.68</v>
      </c>
      <c r="H1327" s="16">
        <f t="shared" si="211"/>
        <v>8.68</v>
      </c>
      <c r="I1327" s="11" t="str">
        <f t="shared" si="212"/>
        <v>X</v>
      </c>
      <c r="J1327" s="39" t="str">
        <f t="shared" si="213"/>
        <v>X</v>
      </c>
      <c r="K1327" s="39" t="str">
        <f t="shared" si="216"/>
        <v>X</v>
      </c>
      <c r="L1327" s="39" t="str">
        <f t="shared" si="217"/>
        <v>X</v>
      </c>
      <c r="M1327" s="39" t="str">
        <f t="shared" si="214"/>
        <v>X</v>
      </c>
      <c r="N1327" s="42">
        <v>0</v>
      </c>
      <c r="O1327" s="8">
        <v>0</v>
      </c>
      <c r="P1327" s="9">
        <v>0</v>
      </c>
      <c r="Q1327" s="9">
        <v>0</v>
      </c>
      <c r="R1327" s="8">
        <v>0</v>
      </c>
      <c r="S1327" s="9">
        <v>0</v>
      </c>
      <c r="T1327" s="9">
        <v>0</v>
      </c>
      <c r="U1327" s="8">
        <v>1</v>
      </c>
      <c r="V1327" s="9">
        <v>0</v>
      </c>
      <c r="W1327" s="9">
        <v>0</v>
      </c>
      <c r="X1327" s="9">
        <v>0</v>
      </c>
      <c r="Y1327" s="8">
        <v>0</v>
      </c>
      <c r="Z1327" s="9">
        <v>0</v>
      </c>
      <c r="AA1327" s="8"/>
      <c r="AC1327" s="8"/>
      <c r="AJ1327" s="9">
        <f t="shared" si="215"/>
        <v>-1</v>
      </c>
      <c r="AK1327" s="7">
        <v>9.5</v>
      </c>
      <c r="AO1327" s="8"/>
      <c r="AQ1327" s="31"/>
      <c r="AT1327" s="31"/>
      <c r="AU1327" s="21">
        <v>1996</v>
      </c>
      <c r="AV1327" s="23">
        <f t="shared" si="218"/>
        <v>3.3001605369513523</v>
      </c>
      <c r="BB1327" s="18"/>
      <c r="BD1327" s="54"/>
      <c r="BF1327" s="18"/>
      <c r="BH1327" s="18"/>
      <c r="BJ1327" s="18"/>
      <c r="BK1327" s="18" t="s">
        <v>68</v>
      </c>
      <c r="BL1327">
        <v>0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 s="18">
        <v>0</v>
      </c>
      <c r="BS1327">
        <v>0</v>
      </c>
      <c r="BT1327">
        <v>1</v>
      </c>
      <c r="BU1327" s="18">
        <v>0</v>
      </c>
      <c r="BV1327" t="s">
        <v>397</v>
      </c>
      <c r="BW1327" t="s">
        <v>397</v>
      </c>
      <c r="CB1327" s="18"/>
      <c r="CD1327" s="18"/>
      <c r="CE1327" s="18"/>
      <c r="CH1327" s="18"/>
      <c r="CJ1327" s="18"/>
      <c r="CU1327" s="18"/>
      <c r="CV1327" t="s">
        <v>397</v>
      </c>
      <c r="CW1327" t="s">
        <v>397</v>
      </c>
      <c r="CX1327" t="s">
        <v>397</v>
      </c>
      <c r="CY1327" s="25" t="s">
        <v>397</v>
      </c>
    </row>
    <row r="1328" spans="1:103" x14ac:dyDescent="0.25">
      <c r="A1328">
        <v>1330</v>
      </c>
      <c r="B1328">
        <v>146</v>
      </c>
      <c r="C1328" s="25" t="s">
        <v>69</v>
      </c>
      <c r="D1328" s="12">
        <v>9.08</v>
      </c>
      <c r="E1328" s="14"/>
      <c r="F1328" s="7" t="str">
        <f t="shared" si="209"/>
        <v>X</v>
      </c>
      <c r="G1328" s="7">
        <f t="shared" si="210"/>
        <v>9.08</v>
      </c>
      <c r="H1328" s="16">
        <f t="shared" si="211"/>
        <v>9.08</v>
      </c>
      <c r="I1328" s="11" t="str">
        <f t="shared" si="212"/>
        <v>X</v>
      </c>
      <c r="J1328" s="39" t="str">
        <f t="shared" si="213"/>
        <v>X</v>
      </c>
      <c r="K1328" s="39" t="str">
        <f t="shared" si="216"/>
        <v>X</v>
      </c>
      <c r="L1328" s="39" t="str">
        <f t="shared" si="217"/>
        <v>X</v>
      </c>
      <c r="M1328" s="39" t="str">
        <f t="shared" si="214"/>
        <v>X</v>
      </c>
      <c r="N1328" s="42">
        <v>0</v>
      </c>
      <c r="O1328" s="8">
        <v>0</v>
      </c>
      <c r="P1328" s="9">
        <v>0</v>
      </c>
      <c r="Q1328" s="9">
        <v>0</v>
      </c>
      <c r="R1328" s="8">
        <v>0</v>
      </c>
      <c r="S1328" s="9">
        <v>0</v>
      </c>
      <c r="T1328" s="9">
        <v>0</v>
      </c>
      <c r="U1328" s="8">
        <v>1</v>
      </c>
      <c r="V1328" s="9">
        <v>0</v>
      </c>
      <c r="W1328" s="9">
        <v>0</v>
      </c>
      <c r="X1328" s="9">
        <v>0</v>
      </c>
      <c r="Y1328" s="8">
        <v>0</v>
      </c>
      <c r="Z1328" s="9">
        <v>0</v>
      </c>
      <c r="AA1328" s="8"/>
      <c r="AC1328" s="8"/>
      <c r="AJ1328" s="9">
        <f t="shared" si="215"/>
        <v>-1</v>
      </c>
      <c r="AK1328" s="7">
        <v>9.6999999999999993</v>
      </c>
      <c r="AO1328" s="8"/>
      <c r="AQ1328" s="31"/>
      <c r="AT1328" s="31"/>
      <c r="AU1328" s="21">
        <v>1997</v>
      </c>
      <c r="AV1328" s="23">
        <f t="shared" si="218"/>
        <v>3.3003780648707024</v>
      </c>
      <c r="BB1328" s="18"/>
      <c r="BD1328" s="54"/>
      <c r="BF1328" s="18"/>
      <c r="BH1328" s="18"/>
      <c r="BJ1328" s="18"/>
      <c r="BK1328" s="18" t="s">
        <v>68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 s="18">
        <v>0</v>
      </c>
      <c r="BS1328">
        <v>0</v>
      </c>
      <c r="BT1328">
        <v>1</v>
      </c>
      <c r="BU1328" s="18">
        <v>0</v>
      </c>
      <c r="BV1328" t="s">
        <v>397</v>
      </c>
      <c r="BW1328" t="s">
        <v>397</v>
      </c>
      <c r="CB1328" s="18"/>
      <c r="CD1328" s="18"/>
      <c r="CE1328" s="18"/>
      <c r="CH1328" s="18"/>
      <c r="CJ1328" s="18"/>
      <c r="CU1328" s="18"/>
      <c r="CV1328" t="s">
        <v>397</v>
      </c>
      <c r="CW1328" t="s">
        <v>397</v>
      </c>
      <c r="CX1328" t="s">
        <v>397</v>
      </c>
      <c r="CY1328" s="25" t="s">
        <v>397</v>
      </c>
    </row>
    <row r="1329" spans="1:103" x14ac:dyDescent="0.25">
      <c r="A1329">
        <v>1331</v>
      </c>
      <c r="B1329">
        <v>146</v>
      </c>
      <c r="C1329" s="25" t="s">
        <v>69</v>
      </c>
      <c r="D1329" s="12">
        <v>10.02</v>
      </c>
      <c r="E1329" s="14"/>
      <c r="F1329" s="7" t="str">
        <f t="shared" si="209"/>
        <v>X</v>
      </c>
      <c r="G1329" s="7">
        <f t="shared" si="210"/>
        <v>10.02</v>
      </c>
      <c r="H1329" s="16">
        <f t="shared" si="211"/>
        <v>10.02</v>
      </c>
      <c r="I1329" s="11" t="str">
        <f t="shared" si="212"/>
        <v>X</v>
      </c>
      <c r="J1329" s="39" t="str">
        <f t="shared" si="213"/>
        <v>X</v>
      </c>
      <c r="K1329" s="39" t="str">
        <f t="shared" si="216"/>
        <v>X</v>
      </c>
      <c r="L1329" s="39" t="str">
        <f t="shared" si="217"/>
        <v>X</v>
      </c>
      <c r="M1329" s="39" t="str">
        <f t="shared" si="214"/>
        <v>X</v>
      </c>
      <c r="N1329" s="42">
        <v>0</v>
      </c>
      <c r="O1329" s="8">
        <v>0</v>
      </c>
      <c r="P1329" s="9">
        <v>0</v>
      </c>
      <c r="Q1329" s="9">
        <v>0</v>
      </c>
      <c r="R1329" s="8">
        <v>0</v>
      </c>
      <c r="S1329" s="9">
        <v>0</v>
      </c>
      <c r="T1329" s="9">
        <v>0</v>
      </c>
      <c r="U1329" s="8">
        <v>1</v>
      </c>
      <c r="V1329" s="9">
        <v>0</v>
      </c>
      <c r="W1329" s="9">
        <v>0</v>
      </c>
      <c r="X1329" s="9">
        <v>0</v>
      </c>
      <c r="Y1329" s="8">
        <v>0</v>
      </c>
      <c r="Z1329" s="9">
        <v>0</v>
      </c>
      <c r="AA1329" s="8"/>
      <c r="AC1329" s="8"/>
      <c r="AJ1329" s="9">
        <f t="shared" si="215"/>
        <v>-1</v>
      </c>
      <c r="AK1329" s="7">
        <v>9.5</v>
      </c>
      <c r="AO1329" s="8"/>
      <c r="AQ1329" s="31"/>
      <c r="AT1329" s="31"/>
      <c r="AU1329" s="21">
        <v>1998</v>
      </c>
      <c r="AV1329" s="23">
        <f t="shared" si="218"/>
        <v>3.3005954838899636</v>
      </c>
      <c r="BB1329" s="18"/>
      <c r="BD1329" s="54"/>
      <c r="BF1329" s="18"/>
      <c r="BH1329" s="18"/>
      <c r="BJ1329" s="18"/>
      <c r="BK1329" s="18" t="s">
        <v>68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 s="18">
        <v>0</v>
      </c>
      <c r="BS1329">
        <v>0</v>
      </c>
      <c r="BT1329">
        <v>1</v>
      </c>
      <c r="BU1329" s="18">
        <v>0</v>
      </c>
      <c r="BV1329" t="s">
        <v>397</v>
      </c>
      <c r="BW1329" t="s">
        <v>397</v>
      </c>
      <c r="CB1329" s="18"/>
      <c r="CD1329" s="18"/>
      <c r="CE1329" s="18"/>
      <c r="CH1329" s="18"/>
      <c r="CJ1329" s="18"/>
      <c r="CU1329" s="18"/>
      <c r="CV1329" t="s">
        <v>397</v>
      </c>
      <c r="CW1329" t="s">
        <v>397</v>
      </c>
      <c r="CX1329" t="s">
        <v>397</v>
      </c>
      <c r="CY1329" s="25" t="s">
        <v>397</v>
      </c>
    </row>
    <row r="1330" spans="1:103" x14ac:dyDescent="0.25">
      <c r="A1330">
        <v>1332</v>
      </c>
      <c r="B1330">
        <v>146</v>
      </c>
      <c r="C1330" s="25" t="s">
        <v>69</v>
      </c>
      <c r="D1330" s="12">
        <v>14.42</v>
      </c>
      <c r="E1330" s="14"/>
      <c r="F1330" s="7" t="str">
        <f t="shared" si="209"/>
        <v>X</v>
      </c>
      <c r="G1330" s="7">
        <f t="shared" si="210"/>
        <v>14.42</v>
      </c>
      <c r="H1330" s="16">
        <f t="shared" si="211"/>
        <v>14.42</v>
      </c>
      <c r="I1330" s="11" t="str">
        <f t="shared" si="212"/>
        <v>X</v>
      </c>
      <c r="J1330" s="39" t="str">
        <f t="shared" si="213"/>
        <v>X</v>
      </c>
      <c r="K1330" s="39" t="str">
        <f t="shared" si="216"/>
        <v>X</v>
      </c>
      <c r="L1330" s="39" t="str">
        <f t="shared" si="217"/>
        <v>X</v>
      </c>
      <c r="M1330" s="39" t="str">
        <f t="shared" si="214"/>
        <v>X</v>
      </c>
      <c r="N1330" s="42">
        <v>0</v>
      </c>
      <c r="O1330" s="8">
        <v>0</v>
      </c>
      <c r="P1330" s="9">
        <v>0</v>
      </c>
      <c r="Q1330" s="9">
        <v>0</v>
      </c>
      <c r="R1330" s="8">
        <v>0</v>
      </c>
      <c r="S1330" s="9">
        <v>0</v>
      </c>
      <c r="T1330" s="9">
        <v>0</v>
      </c>
      <c r="U1330" s="8">
        <v>0</v>
      </c>
      <c r="V1330" s="9">
        <v>1</v>
      </c>
      <c r="W1330" s="9">
        <v>0</v>
      </c>
      <c r="X1330" s="9">
        <v>0</v>
      </c>
      <c r="Y1330" s="8">
        <v>0</v>
      </c>
      <c r="Z1330" s="9">
        <v>0</v>
      </c>
      <c r="AA1330" s="8"/>
      <c r="AC1330" s="8"/>
      <c r="AJ1330" s="9">
        <f t="shared" si="215"/>
        <v>-1</v>
      </c>
      <c r="AK1330" s="7">
        <v>7.2</v>
      </c>
      <c r="AO1330" s="8"/>
      <c r="AQ1330" s="31"/>
      <c r="AT1330" s="31"/>
      <c r="AU1330" s="21">
        <v>1976</v>
      </c>
      <c r="AV1330" s="23">
        <f t="shared" si="218"/>
        <v>3.2957869402516091</v>
      </c>
      <c r="BB1330" s="18"/>
      <c r="BD1330" s="54"/>
      <c r="BF1330" s="18"/>
      <c r="BH1330" s="18"/>
      <c r="BJ1330" s="18"/>
      <c r="BK1330" s="18" t="s">
        <v>68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 s="18">
        <v>0</v>
      </c>
      <c r="BS1330">
        <v>0</v>
      </c>
      <c r="BT1330">
        <v>1</v>
      </c>
      <c r="BU1330" s="18">
        <v>0</v>
      </c>
      <c r="BV1330" t="s">
        <v>397</v>
      </c>
      <c r="BW1330" t="s">
        <v>397</v>
      </c>
      <c r="CB1330" s="18"/>
      <c r="CD1330" s="18"/>
      <c r="CE1330" s="18"/>
      <c r="CH1330" s="18"/>
      <c r="CJ1330" s="18"/>
      <c r="CU1330" s="18"/>
      <c r="CV1330" t="s">
        <v>397</v>
      </c>
      <c r="CW1330" t="s">
        <v>397</v>
      </c>
      <c r="CX1330" t="s">
        <v>397</v>
      </c>
      <c r="CY1330" s="25" t="s">
        <v>397</v>
      </c>
    </row>
    <row r="1331" spans="1:103" x14ac:dyDescent="0.25">
      <c r="A1331">
        <v>1333</v>
      </c>
      <c r="B1331">
        <v>146</v>
      </c>
      <c r="C1331" s="25" t="s">
        <v>69</v>
      </c>
      <c r="D1331" s="12">
        <v>13.61</v>
      </c>
      <c r="E1331" s="14"/>
      <c r="F1331" s="7" t="str">
        <f t="shared" si="209"/>
        <v>X</v>
      </c>
      <c r="G1331" s="7">
        <f t="shared" si="210"/>
        <v>13.61</v>
      </c>
      <c r="H1331" s="16">
        <f t="shared" si="211"/>
        <v>13.61</v>
      </c>
      <c r="I1331" s="11" t="str">
        <f t="shared" si="212"/>
        <v>X</v>
      </c>
      <c r="J1331" s="39" t="str">
        <f t="shared" si="213"/>
        <v>X</v>
      </c>
      <c r="K1331" s="39" t="str">
        <f t="shared" si="216"/>
        <v>X</v>
      </c>
      <c r="L1331" s="39" t="str">
        <f t="shared" si="217"/>
        <v>X</v>
      </c>
      <c r="M1331" s="39" t="str">
        <f t="shared" si="214"/>
        <v>X</v>
      </c>
      <c r="N1331" s="42">
        <v>0</v>
      </c>
      <c r="O1331" s="8">
        <v>0</v>
      </c>
      <c r="P1331" s="9">
        <v>0</v>
      </c>
      <c r="Q1331" s="9">
        <v>0</v>
      </c>
      <c r="R1331" s="8">
        <v>0</v>
      </c>
      <c r="S1331" s="9">
        <v>0</v>
      </c>
      <c r="T1331" s="9">
        <v>0</v>
      </c>
      <c r="U1331" s="8">
        <v>0</v>
      </c>
      <c r="V1331" s="9">
        <v>1</v>
      </c>
      <c r="W1331" s="9">
        <v>0</v>
      </c>
      <c r="X1331" s="9">
        <v>0</v>
      </c>
      <c r="Y1331" s="8">
        <v>0</v>
      </c>
      <c r="Z1331" s="9">
        <v>0</v>
      </c>
      <c r="AA1331" s="8"/>
      <c r="AC1331" s="8"/>
      <c r="AJ1331" s="9">
        <f t="shared" si="215"/>
        <v>-1</v>
      </c>
      <c r="AK1331" s="7">
        <v>7.3</v>
      </c>
      <c r="AO1331" s="8"/>
      <c r="AQ1331" s="31"/>
      <c r="AT1331" s="31"/>
      <c r="AU1331" s="21">
        <v>1977</v>
      </c>
      <c r="AV1331" s="23">
        <f t="shared" si="218"/>
        <v>3.2960066693136723</v>
      </c>
      <c r="BB1331" s="18"/>
      <c r="BD1331" s="54"/>
      <c r="BF1331" s="18"/>
      <c r="BH1331" s="18"/>
      <c r="BJ1331" s="18"/>
      <c r="BK1331" s="18" t="s">
        <v>68</v>
      </c>
      <c r="BL1331">
        <v>0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 s="18">
        <v>0</v>
      </c>
      <c r="BS1331">
        <v>0</v>
      </c>
      <c r="BT1331">
        <v>1</v>
      </c>
      <c r="BU1331" s="18">
        <v>0</v>
      </c>
      <c r="BV1331" t="s">
        <v>397</v>
      </c>
      <c r="BW1331" t="s">
        <v>397</v>
      </c>
      <c r="CB1331" s="18"/>
      <c r="CD1331" s="18"/>
      <c r="CE1331" s="18"/>
      <c r="CH1331" s="18"/>
      <c r="CJ1331" s="18"/>
      <c r="CU1331" s="18"/>
      <c r="CV1331" t="s">
        <v>397</v>
      </c>
      <c r="CW1331" t="s">
        <v>397</v>
      </c>
      <c r="CX1331" t="s">
        <v>397</v>
      </c>
      <c r="CY1331" s="25" t="s">
        <v>397</v>
      </c>
    </row>
    <row r="1332" spans="1:103" x14ac:dyDescent="0.25">
      <c r="A1332">
        <v>1334</v>
      </c>
      <c r="B1332">
        <v>146</v>
      </c>
      <c r="C1332" s="25" t="s">
        <v>69</v>
      </c>
      <c r="D1332" s="12">
        <v>13.33</v>
      </c>
      <c r="E1332" s="14"/>
      <c r="F1332" s="7" t="str">
        <f t="shared" si="209"/>
        <v>X</v>
      </c>
      <c r="G1332" s="7">
        <f t="shared" si="210"/>
        <v>13.33</v>
      </c>
      <c r="H1332" s="16">
        <f t="shared" si="211"/>
        <v>13.33</v>
      </c>
      <c r="I1332" s="11" t="str">
        <f t="shared" si="212"/>
        <v>X</v>
      </c>
      <c r="J1332" s="39" t="str">
        <f t="shared" si="213"/>
        <v>X</v>
      </c>
      <c r="K1332" s="39" t="str">
        <f t="shared" si="216"/>
        <v>X</v>
      </c>
      <c r="L1332" s="39" t="str">
        <f t="shared" si="217"/>
        <v>X</v>
      </c>
      <c r="M1332" s="39" t="str">
        <f t="shared" si="214"/>
        <v>X</v>
      </c>
      <c r="N1332" s="42">
        <v>0</v>
      </c>
      <c r="O1332" s="8">
        <v>0</v>
      </c>
      <c r="P1332" s="9">
        <v>0</v>
      </c>
      <c r="Q1332" s="9">
        <v>0</v>
      </c>
      <c r="R1332" s="8">
        <v>0</v>
      </c>
      <c r="S1332" s="9">
        <v>0</v>
      </c>
      <c r="T1332" s="9">
        <v>0</v>
      </c>
      <c r="U1332" s="8">
        <v>0</v>
      </c>
      <c r="V1332" s="9">
        <v>1</v>
      </c>
      <c r="W1332" s="9">
        <v>0</v>
      </c>
      <c r="X1332" s="9">
        <v>0</v>
      </c>
      <c r="Y1332" s="8">
        <v>0</v>
      </c>
      <c r="Z1332" s="9">
        <v>0</v>
      </c>
      <c r="AA1332" s="8"/>
      <c r="AC1332" s="8"/>
      <c r="AJ1332" s="9">
        <f t="shared" si="215"/>
        <v>-1</v>
      </c>
      <c r="AK1332" s="7">
        <v>7.4</v>
      </c>
      <c r="AO1332" s="8"/>
      <c r="AQ1332" s="31"/>
      <c r="AT1332" s="31"/>
      <c r="AU1332" s="21">
        <v>1978</v>
      </c>
      <c r="AV1332" s="23">
        <f t="shared" si="218"/>
        <v>3.2962262872611605</v>
      </c>
      <c r="BB1332" s="18"/>
      <c r="BD1332" s="54"/>
      <c r="BF1332" s="18"/>
      <c r="BH1332" s="18"/>
      <c r="BJ1332" s="18"/>
      <c r="BK1332" s="18" t="s">
        <v>68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 s="18">
        <v>0</v>
      </c>
      <c r="BS1332">
        <v>0</v>
      </c>
      <c r="BT1332">
        <v>1</v>
      </c>
      <c r="BU1332" s="18">
        <v>0</v>
      </c>
      <c r="BV1332" t="s">
        <v>397</v>
      </c>
      <c r="BW1332" t="s">
        <v>397</v>
      </c>
      <c r="CB1332" s="18"/>
      <c r="CD1332" s="18"/>
      <c r="CE1332" s="18"/>
      <c r="CH1332" s="18"/>
      <c r="CJ1332" s="18"/>
      <c r="CU1332" s="18"/>
      <c r="CV1332" t="s">
        <v>397</v>
      </c>
      <c r="CW1332" t="s">
        <v>397</v>
      </c>
      <c r="CX1332" t="s">
        <v>397</v>
      </c>
      <c r="CY1332" s="25" t="s">
        <v>397</v>
      </c>
    </row>
    <row r="1333" spans="1:103" x14ac:dyDescent="0.25">
      <c r="A1333">
        <v>1335</v>
      </c>
      <c r="B1333">
        <v>146</v>
      </c>
      <c r="C1333" s="25" t="s">
        <v>69</v>
      </c>
      <c r="D1333" s="12">
        <v>12.34</v>
      </c>
      <c r="E1333" s="14"/>
      <c r="F1333" s="7" t="str">
        <f t="shared" si="209"/>
        <v>X</v>
      </c>
      <c r="G1333" s="7">
        <f t="shared" si="210"/>
        <v>12.34</v>
      </c>
      <c r="H1333" s="16">
        <f t="shared" si="211"/>
        <v>12.34</v>
      </c>
      <c r="I1333" s="11" t="str">
        <f t="shared" si="212"/>
        <v>X</v>
      </c>
      <c r="J1333" s="39" t="str">
        <f t="shared" si="213"/>
        <v>X</v>
      </c>
      <c r="K1333" s="39" t="str">
        <f t="shared" si="216"/>
        <v>X</v>
      </c>
      <c r="L1333" s="39" t="str">
        <f t="shared" si="217"/>
        <v>X</v>
      </c>
      <c r="M1333" s="39" t="str">
        <f t="shared" si="214"/>
        <v>X</v>
      </c>
      <c r="N1333" s="42">
        <v>0</v>
      </c>
      <c r="O1333" s="8">
        <v>0</v>
      </c>
      <c r="P1333" s="9">
        <v>0</v>
      </c>
      <c r="Q1333" s="9">
        <v>0</v>
      </c>
      <c r="R1333" s="8">
        <v>0</v>
      </c>
      <c r="S1333" s="9">
        <v>0</v>
      </c>
      <c r="T1333" s="9">
        <v>0</v>
      </c>
      <c r="U1333" s="8">
        <v>0</v>
      </c>
      <c r="V1333" s="9">
        <v>1</v>
      </c>
      <c r="W1333" s="9">
        <v>0</v>
      </c>
      <c r="X1333" s="9">
        <v>0</v>
      </c>
      <c r="Y1333" s="8">
        <v>0</v>
      </c>
      <c r="Z1333" s="9">
        <v>0</v>
      </c>
      <c r="AA1333" s="8"/>
      <c r="AC1333" s="8"/>
      <c r="AJ1333" s="9">
        <f t="shared" si="215"/>
        <v>-1</v>
      </c>
      <c r="AK1333" s="7">
        <v>7.6</v>
      </c>
      <c r="AO1333" s="8"/>
      <c r="AQ1333" s="31"/>
      <c r="AT1333" s="31"/>
      <c r="AU1333" s="21">
        <v>1979</v>
      </c>
      <c r="AV1333" s="23">
        <f t="shared" si="218"/>
        <v>3.2964457942063961</v>
      </c>
      <c r="BB1333" s="18"/>
      <c r="BD1333" s="54"/>
      <c r="BF1333" s="18"/>
      <c r="BH1333" s="18"/>
      <c r="BJ1333" s="18"/>
      <c r="BK1333" s="18" t="s">
        <v>68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 s="18">
        <v>0</v>
      </c>
      <c r="BS1333">
        <v>0</v>
      </c>
      <c r="BT1333">
        <v>1</v>
      </c>
      <c r="BU1333" s="18">
        <v>0</v>
      </c>
      <c r="BV1333" t="s">
        <v>397</v>
      </c>
      <c r="BW1333" t="s">
        <v>397</v>
      </c>
      <c r="CB1333" s="18"/>
      <c r="CD1333" s="18"/>
      <c r="CE1333" s="18"/>
      <c r="CH1333" s="18"/>
      <c r="CJ1333" s="18"/>
      <c r="CU1333" s="18"/>
      <c r="CV1333" t="s">
        <v>397</v>
      </c>
      <c r="CW1333" t="s">
        <v>397</v>
      </c>
      <c r="CX1333" t="s">
        <v>397</v>
      </c>
      <c r="CY1333" s="25" t="s">
        <v>397</v>
      </c>
    </row>
    <row r="1334" spans="1:103" x14ac:dyDescent="0.25">
      <c r="A1334">
        <v>1336</v>
      </c>
      <c r="B1334">
        <v>146</v>
      </c>
      <c r="C1334" s="25" t="s">
        <v>69</v>
      </c>
      <c r="D1334" s="12">
        <v>11.74</v>
      </c>
      <c r="E1334" s="14"/>
      <c r="F1334" s="7" t="str">
        <f t="shared" si="209"/>
        <v>X</v>
      </c>
      <c r="G1334" s="7">
        <f t="shared" si="210"/>
        <v>11.74</v>
      </c>
      <c r="H1334" s="16">
        <f t="shared" si="211"/>
        <v>11.74</v>
      </c>
      <c r="I1334" s="11" t="str">
        <f t="shared" si="212"/>
        <v>X</v>
      </c>
      <c r="J1334" s="39" t="str">
        <f t="shared" si="213"/>
        <v>X</v>
      </c>
      <c r="K1334" s="39" t="str">
        <f t="shared" si="216"/>
        <v>X</v>
      </c>
      <c r="L1334" s="39" t="str">
        <f t="shared" si="217"/>
        <v>X</v>
      </c>
      <c r="M1334" s="39" t="str">
        <f t="shared" si="214"/>
        <v>X</v>
      </c>
      <c r="N1334" s="42">
        <v>0</v>
      </c>
      <c r="O1334" s="8">
        <v>0</v>
      </c>
      <c r="P1334" s="9">
        <v>0</v>
      </c>
      <c r="Q1334" s="9">
        <v>0</v>
      </c>
      <c r="R1334" s="8">
        <v>0</v>
      </c>
      <c r="S1334" s="9">
        <v>0</v>
      </c>
      <c r="T1334" s="9">
        <v>0</v>
      </c>
      <c r="U1334" s="8">
        <v>0</v>
      </c>
      <c r="V1334" s="9">
        <v>1</v>
      </c>
      <c r="W1334" s="9">
        <v>0</v>
      </c>
      <c r="X1334" s="9">
        <v>0</v>
      </c>
      <c r="Y1334" s="8">
        <v>0</v>
      </c>
      <c r="Z1334" s="9">
        <v>0</v>
      </c>
      <c r="AA1334" s="8"/>
      <c r="AC1334" s="8"/>
      <c r="AJ1334" s="9">
        <f t="shared" si="215"/>
        <v>-1</v>
      </c>
      <c r="AK1334" s="7">
        <v>7.6</v>
      </c>
      <c r="AO1334" s="8"/>
      <c r="AQ1334" s="31"/>
      <c r="AT1334" s="31"/>
      <c r="AU1334" s="21">
        <v>1980</v>
      </c>
      <c r="AV1334" s="23">
        <f t="shared" si="218"/>
        <v>3.2966651902615309</v>
      </c>
      <c r="BB1334" s="18"/>
      <c r="BD1334" s="54"/>
      <c r="BF1334" s="18"/>
      <c r="BH1334" s="18"/>
      <c r="BJ1334" s="18"/>
      <c r="BK1334" s="18" t="s">
        <v>68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 s="18">
        <v>0</v>
      </c>
      <c r="BS1334">
        <v>0</v>
      </c>
      <c r="BT1334">
        <v>1</v>
      </c>
      <c r="BU1334" s="18">
        <v>0</v>
      </c>
      <c r="BV1334" t="s">
        <v>397</v>
      </c>
      <c r="BW1334" t="s">
        <v>397</v>
      </c>
      <c r="CB1334" s="18"/>
      <c r="CD1334" s="18"/>
      <c r="CE1334" s="18"/>
      <c r="CH1334" s="18"/>
      <c r="CJ1334" s="18"/>
      <c r="CU1334" s="18"/>
      <c r="CV1334" t="s">
        <v>397</v>
      </c>
      <c r="CW1334" t="s">
        <v>397</v>
      </c>
      <c r="CX1334" t="s">
        <v>397</v>
      </c>
      <c r="CY1334" s="25" t="s">
        <v>397</v>
      </c>
    </row>
    <row r="1335" spans="1:103" x14ac:dyDescent="0.25">
      <c r="A1335">
        <v>1337</v>
      </c>
      <c r="B1335">
        <v>146</v>
      </c>
      <c r="C1335" s="25" t="s">
        <v>69</v>
      </c>
      <c r="D1335" s="12">
        <v>10.91</v>
      </c>
      <c r="E1335" s="14"/>
      <c r="F1335" s="7" t="str">
        <f t="shared" si="209"/>
        <v>X</v>
      </c>
      <c r="G1335" s="7">
        <f t="shared" si="210"/>
        <v>10.91</v>
      </c>
      <c r="H1335" s="16">
        <f t="shared" si="211"/>
        <v>10.91</v>
      </c>
      <c r="I1335" s="11" t="str">
        <f t="shared" si="212"/>
        <v>X</v>
      </c>
      <c r="J1335" s="39" t="str">
        <f t="shared" si="213"/>
        <v>X</v>
      </c>
      <c r="K1335" s="39" t="str">
        <f t="shared" si="216"/>
        <v>X</v>
      </c>
      <c r="L1335" s="39" t="str">
        <f t="shared" si="217"/>
        <v>X</v>
      </c>
      <c r="M1335" s="39" t="str">
        <f t="shared" si="214"/>
        <v>X</v>
      </c>
      <c r="N1335" s="42">
        <v>0</v>
      </c>
      <c r="O1335" s="8">
        <v>0</v>
      </c>
      <c r="P1335" s="9">
        <v>0</v>
      </c>
      <c r="Q1335" s="9">
        <v>0</v>
      </c>
      <c r="R1335" s="8">
        <v>0</v>
      </c>
      <c r="S1335" s="9">
        <v>0</v>
      </c>
      <c r="T1335" s="9">
        <v>0</v>
      </c>
      <c r="U1335" s="8">
        <v>0</v>
      </c>
      <c r="V1335" s="9">
        <v>1</v>
      </c>
      <c r="W1335" s="9">
        <v>0</v>
      </c>
      <c r="X1335" s="9">
        <v>0</v>
      </c>
      <c r="Y1335" s="8">
        <v>0</v>
      </c>
      <c r="Z1335" s="9">
        <v>0</v>
      </c>
      <c r="AA1335" s="8"/>
      <c r="AC1335" s="8"/>
      <c r="AJ1335" s="9">
        <f t="shared" si="215"/>
        <v>-1</v>
      </c>
      <c r="AK1335" s="7">
        <v>8</v>
      </c>
      <c r="AO1335" s="8"/>
      <c r="AQ1335" s="31"/>
      <c r="AT1335" s="31"/>
      <c r="AU1335" s="21">
        <v>1981</v>
      </c>
      <c r="AV1335" s="23">
        <f t="shared" si="218"/>
        <v>3.2968844755385471</v>
      </c>
      <c r="BB1335" s="18"/>
      <c r="BD1335" s="54"/>
      <c r="BF1335" s="18"/>
      <c r="BH1335" s="18"/>
      <c r="BJ1335" s="18"/>
      <c r="BK1335" s="18" t="s">
        <v>68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 s="18">
        <v>0</v>
      </c>
      <c r="BS1335">
        <v>0</v>
      </c>
      <c r="BT1335">
        <v>1</v>
      </c>
      <c r="BU1335" s="18">
        <v>0</v>
      </c>
      <c r="BV1335" t="s">
        <v>397</v>
      </c>
      <c r="BW1335" t="s">
        <v>397</v>
      </c>
      <c r="CB1335" s="18"/>
      <c r="CD1335" s="18"/>
      <c r="CE1335" s="18"/>
      <c r="CH1335" s="18"/>
      <c r="CJ1335" s="18"/>
      <c r="CU1335" s="18"/>
      <c r="CV1335" t="s">
        <v>397</v>
      </c>
      <c r="CW1335" t="s">
        <v>397</v>
      </c>
      <c r="CX1335" t="s">
        <v>397</v>
      </c>
      <c r="CY1335" s="25" t="s">
        <v>397</v>
      </c>
    </row>
    <row r="1336" spans="1:103" x14ac:dyDescent="0.25">
      <c r="A1336">
        <v>1338</v>
      </c>
      <c r="B1336">
        <v>146</v>
      </c>
      <c r="C1336" s="25" t="s">
        <v>69</v>
      </c>
      <c r="D1336" s="12">
        <v>10.89</v>
      </c>
      <c r="E1336" s="14"/>
      <c r="F1336" s="7" t="str">
        <f t="shared" si="209"/>
        <v>X</v>
      </c>
      <c r="G1336" s="7">
        <f t="shared" si="210"/>
        <v>10.89</v>
      </c>
      <c r="H1336" s="16">
        <f t="shared" si="211"/>
        <v>10.89</v>
      </c>
      <c r="I1336" s="11" t="str">
        <f t="shared" si="212"/>
        <v>X</v>
      </c>
      <c r="J1336" s="39" t="str">
        <f t="shared" si="213"/>
        <v>X</v>
      </c>
      <c r="K1336" s="39" t="str">
        <f t="shared" si="216"/>
        <v>X</v>
      </c>
      <c r="L1336" s="39" t="str">
        <f t="shared" si="217"/>
        <v>X</v>
      </c>
      <c r="M1336" s="39" t="str">
        <f t="shared" si="214"/>
        <v>X</v>
      </c>
      <c r="N1336" s="42">
        <v>0</v>
      </c>
      <c r="O1336" s="8">
        <v>0</v>
      </c>
      <c r="P1336" s="9">
        <v>0</v>
      </c>
      <c r="Q1336" s="9">
        <v>0</v>
      </c>
      <c r="R1336" s="8">
        <v>0</v>
      </c>
      <c r="S1336" s="9">
        <v>0</v>
      </c>
      <c r="T1336" s="9">
        <v>0</v>
      </c>
      <c r="U1336" s="8">
        <v>0</v>
      </c>
      <c r="V1336" s="9">
        <v>1</v>
      </c>
      <c r="W1336" s="9">
        <v>0</v>
      </c>
      <c r="X1336" s="9">
        <v>0</v>
      </c>
      <c r="Y1336" s="8">
        <v>0</v>
      </c>
      <c r="Z1336" s="9">
        <v>0</v>
      </c>
      <c r="AA1336" s="8"/>
      <c r="AC1336" s="8"/>
      <c r="AJ1336" s="9">
        <f t="shared" si="215"/>
        <v>-1</v>
      </c>
      <c r="AK1336" s="7">
        <v>8</v>
      </c>
      <c r="AO1336" s="8"/>
      <c r="AQ1336" s="31"/>
      <c r="AT1336" s="31"/>
      <c r="AU1336" s="21">
        <v>1982</v>
      </c>
      <c r="AV1336" s="23">
        <f t="shared" si="218"/>
        <v>3.2971036501492565</v>
      </c>
      <c r="BB1336" s="18"/>
      <c r="BD1336" s="54"/>
      <c r="BF1336" s="18"/>
      <c r="BH1336" s="18"/>
      <c r="BJ1336" s="18"/>
      <c r="BK1336" s="18" t="s">
        <v>68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 s="18">
        <v>0</v>
      </c>
      <c r="BS1336">
        <v>0</v>
      </c>
      <c r="BT1336">
        <v>1</v>
      </c>
      <c r="BU1336" s="18">
        <v>0</v>
      </c>
      <c r="BV1336" t="s">
        <v>397</v>
      </c>
      <c r="BW1336" t="s">
        <v>397</v>
      </c>
      <c r="CB1336" s="18"/>
      <c r="CD1336" s="18"/>
      <c r="CE1336" s="18"/>
      <c r="CH1336" s="18"/>
      <c r="CJ1336" s="18"/>
      <c r="CU1336" s="18"/>
      <c r="CV1336" t="s">
        <v>397</v>
      </c>
      <c r="CW1336" t="s">
        <v>397</v>
      </c>
      <c r="CX1336" t="s">
        <v>397</v>
      </c>
      <c r="CY1336" s="25" t="s">
        <v>397</v>
      </c>
    </row>
    <row r="1337" spans="1:103" x14ac:dyDescent="0.25">
      <c r="A1337">
        <v>1339</v>
      </c>
      <c r="B1337">
        <v>146</v>
      </c>
      <c r="C1337" s="25" t="s">
        <v>69</v>
      </c>
      <c r="D1337" s="12">
        <v>11.17</v>
      </c>
      <c r="E1337" s="14"/>
      <c r="F1337" s="7" t="str">
        <f t="shared" si="209"/>
        <v>X</v>
      </c>
      <c r="G1337" s="7">
        <f t="shared" si="210"/>
        <v>11.17</v>
      </c>
      <c r="H1337" s="16">
        <f t="shared" si="211"/>
        <v>11.17</v>
      </c>
      <c r="I1337" s="11" t="str">
        <f t="shared" si="212"/>
        <v>X</v>
      </c>
      <c r="J1337" s="39" t="str">
        <f t="shared" si="213"/>
        <v>X</v>
      </c>
      <c r="K1337" s="39" t="str">
        <f t="shared" si="216"/>
        <v>X</v>
      </c>
      <c r="L1337" s="39" t="str">
        <f t="shared" si="217"/>
        <v>X</v>
      </c>
      <c r="M1337" s="39" t="str">
        <f t="shared" si="214"/>
        <v>X</v>
      </c>
      <c r="N1337" s="42">
        <v>0</v>
      </c>
      <c r="O1337" s="8">
        <v>0</v>
      </c>
      <c r="P1337" s="9">
        <v>0</v>
      </c>
      <c r="Q1337" s="9">
        <v>0</v>
      </c>
      <c r="R1337" s="8">
        <v>0</v>
      </c>
      <c r="S1337" s="9">
        <v>0</v>
      </c>
      <c r="T1337" s="9">
        <v>0</v>
      </c>
      <c r="U1337" s="8">
        <v>0</v>
      </c>
      <c r="V1337" s="9">
        <v>1</v>
      </c>
      <c r="W1337" s="9">
        <v>0</v>
      </c>
      <c r="X1337" s="9">
        <v>0</v>
      </c>
      <c r="Y1337" s="8">
        <v>0</v>
      </c>
      <c r="Z1337" s="9">
        <v>0</v>
      </c>
      <c r="AA1337" s="8"/>
      <c r="AC1337" s="8"/>
      <c r="AJ1337" s="9">
        <f t="shared" si="215"/>
        <v>-1</v>
      </c>
      <c r="AK1337" s="7">
        <v>8</v>
      </c>
      <c r="AO1337" s="8"/>
      <c r="AQ1337" s="31"/>
      <c r="AT1337" s="31"/>
      <c r="AU1337" s="21">
        <v>1983</v>
      </c>
      <c r="AV1337" s="23">
        <f t="shared" si="218"/>
        <v>3.2973227142053028</v>
      </c>
      <c r="BB1337" s="18"/>
      <c r="BD1337" s="54"/>
      <c r="BF1337" s="18"/>
      <c r="BH1337" s="18"/>
      <c r="BJ1337" s="18"/>
      <c r="BK1337" s="18" t="s">
        <v>68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 s="18">
        <v>0</v>
      </c>
      <c r="BS1337">
        <v>0</v>
      </c>
      <c r="BT1337">
        <v>1</v>
      </c>
      <c r="BU1337" s="18">
        <v>0</v>
      </c>
      <c r="BV1337" t="s">
        <v>397</v>
      </c>
      <c r="BW1337" t="s">
        <v>397</v>
      </c>
      <c r="CB1337" s="18"/>
      <c r="CD1337" s="18"/>
      <c r="CE1337" s="18"/>
      <c r="CH1337" s="18"/>
      <c r="CJ1337" s="18"/>
      <c r="CU1337" s="18"/>
      <c r="CV1337" t="s">
        <v>397</v>
      </c>
      <c r="CW1337" t="s">
        <v>397</v>
      </c>
      <c r="CX1337" t="s">
        <v>397</v>
      </c>
      <c r="CY1337" s="25" t="s">
        <v>397</v>
      </c>
    </row>
    <row r="1338" spans="1:103" x14ac:dyDescent="0.25">
      <c r="A1338">
        <v>1340</v>
      </c>
      <c r="B1338">
        <v>146</v>
      </c>
      <c r="C1338" s="25" t="s">
        <v>69</v>
      </c>
      <c r="D1338" s="12">
        <v>11.56</v>
      </c>
      <c r="E1338" s="14"/>
      <c r="F1338" s="7" t="str">
        <f t="shared" si="209"/>
        <v>X</v>
      </c>
      <c r="G1338" s="7">
        <f t="shared" si="210"/>
        <v>11.56</v>
      </c>
      <c r="H1338" s="16">
        <f t="shared" si="211"/>
        <v>11.56</v>
      </c>
      <c r="I1338" s="11" t="str">
        <f t="shared" si="212"/>
        <v>X</v>
      </c>
      <c r="J1338" s="39" t="str">
        <f t="shared" si="213"/>
        <v>X</v>
      </c>
      <c r="K1338" s="39" t="str">
        <f t="shared" si="216"/>
        <v>X</v>
      </c>
      <c r="L1338" s="39" t="str">
        <f t="shared" si="217"/>
        <v>X</v>
      </c>
      <c r="M1338" s="39" t="str">
        <f t="shared" si="214"/>
        <v>X</v>
      </c>
      <c r="N1338" s="42">
        <v>0</v>
      </c>
      <c r="O1338" s="8">
        <v>0</v>
      </c>
      <c r="P1338" s="9">
        <v>0</v>
      </c>
      <c r="Q1338" s="9">
        <v>0</v>
      </c>
      <c r="R1338" s="8">
        <v>0</v>
      </c>
      <c r="S1338" s="9">
        <v>0</v>
      </c>
      <c r="T1338" s="9">
        <v>0</v>
      </c>
      <c r="U1338" s="8">
        <v>0</v>
      </c>
      <c r="V1338" s="9">
        <v>1</v>
      </c>
      <c r="W1338" s="9">
        <v>0</v>
      </c>
      <c r="X1338" s="9">
        <v>0</v>
      </c>
      <c r="Y1338" s="8">
        <v>0</v>
      </c>
      <c r="Z1338" s="9">
        <v>0</v>
      </c>
      <c r="AA1338" s="8"/>
      <c r="AC1338" s="8"/>
      <c r="AJ1338" s="9">
        <f t="shared" si="215"/>
        <v>-1</v>
      </c>
      <c r="AK1338" s="7">
        <v>8.1999999999999993</v>
      </c>
      <c r="AO1338" s="8"/>
      <c r="AQ1338" s="31"/>
      <c r="AT1338" s="31"/>
      <c r="AU1338" s="21">
        <v>1984</v>
      </c>
      <c r="AV1338" s="23">
        <f t="shared" si="218"/>
        <v>3.2975416678181597</v>
      </c>
      <c r="BB1338" s="18"/>
      <c r="BD1338" s="54"/>
      <c r="BF1338" s="18"/>
      <c r="BH1338" s="18"/>
      <c r="BJ1338" s="18"/>
      <c r="BK1338" s="18" t="s">
        <v>68</v>
      </c>
      <c r="BL1338">
        <v>0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 s="18">
        <v>0</v>
      </c>
      <c r="BS1338">
        <v>0</v>
      </c>
      <c r="BT1338">
        <v>1</v>
      </c>
      <c r="BU1338" s="18">
        <v>0</v>
      </c>
      <c r="BV1338" t="s">
        <v>397</v>
      </c>
      <c r="BW1338" t="s">
        <v>397</v>
      </c>
      <c r="CB1338" s="18"/>
      <c r="CD1338" s="18"/>
      <c r="CE1338" s="18"/>
      <c r="CH1338" s="18"/>
      <c r="CJ1338" s="18"/>
      <c r="CU1338" s="18"/>
      <c r="CV1338" t="s">
        <v>397</v>
      </c>
      <c r="CW1338" t="s">
        <v>397</v>
      </c>
      <c r="CX1338" t="s">
        <v>397</v>
      </c>
      <c r="CY1338" s="25" t="s">
        <v>397</v>
      </c>
    </row>
    <row r="1339" spans="1:103" x14ac:dyDescent="0.25">
      <c r="A1339">
        <v>1341</v>
      </c>
      <c r="B1339">
        <v>146</v>
      </c>
      <c r="C1339" s="25" t="s">
        <v>69</v>
      </c>
      <c r="D1339" s="12">
        <v>11.15</v>
      </c>
      <c r="E1339" s="14"/>
      <c r="F1339" s="7" t="str">
        <f t="shared" si="209"/>
        <v>X</v>
      </c>
      <c r="G1339" s="7">
        <f t="shared" si="210"/>
        <v>11.15</v>
      </c>
      <c r="H1339" s="16">
        <f t="shared" si="211"/>
        <v>11.15</v>
      </c>
      <c r="I1339" s="11" t="str">
        <f t="shared" si="212"/>
        <v>X</v>
      </c>
      <c r="J1339" s="39" t="str">
        <f t="shared" si="213"/>
        <v>X</v>
      </c>
      <c r="K1339" s="39" t="str">
        <f t="shared" si="216"/>
        <v>X</v>
      </c>
      <c r="L1339" s="39" t="str">
        <f t="shared" si="217"/>
        <v>X</v>
      </c>
      <c r="M1339" s="39" t="str">
        <f t="shared" si="214"/>
        <v>X</v>
      </c>
      <c r="N1339" s="42">
        <v>0</v>
      </c>
      <c r="O1339" s="8">
        <v>0</v>
      </c>
      <c r="P1339" s="9">
        <v>0</v>
      </c>
      <c r="Q1339" s="9">
        <v>0</v>
      </c>
      <c r="R1339" s="8">
        <v>0</v>
      </c>
      <c r="S1339" s="9">
        <v>0</v>
      </c>
      <c r="T1339" s="9">
        <v>0</v>
      </c>
      <c r="U1339" s="8">
        <v>0</v>
      </c>
      <c r="V1339" s="9">
        <v>1</v>
      </c>
      <c r="W1339" s="9">
        <v>0</v>
      </c>
      <c r="X1339" s="9">
        <v>0</v>
      </c>
      <c r="Y1339" s="8">
        <v>0</v>
      </c>
      <c r="Z1339" s="9">
        <v>0</v>
      </c>
      <c r="AA1339" s="8"/>
      <c r="AC1339" s="8"/>
      <c r="AJ1339" s="9">
        <f t="shared" si="215"/>
        <v>-1</v>
      </c>
      <c r="AK1339" s="7">
        <v>8.5</v>
      </c>
      <c r="AO1339" s="8"/>
      <c r="AQ1339" s="31"/>
      <c r="AT1339" s="31"/>
      <c r="AU1339" s="21">
        <v>1985</v>
      </c>
      <c r="AV1339" s="23">
        <f t="shared" si="218"/>
        <v>3.2977605110991339</v>
      </c>
      <c r="BB1339" s="18"/>
      <c r="BD1339" s="54"/>
      <c r="BF1339" s="18"/>
      <c r="BH1339" s="18"/>
      <c r="BJ1339" s="18"/>
      <c r="BK1339" s="18" t="s">
        <v>68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 s="18">
        <v>0</v>
      </c>
      <c r="BS1339">
        <v>0</v>
      </c>
      <c r="BT1339">
        <v>1</v>
      </c>
      <c r="BU1339" s="18">
        <v>0</v>
      </c>
      <c r="BV1339" t="s">
        <v>397</v>
      </c>
      <c r="BW1339" t="s">
        <v>397</v>
      </c>
      <c r="CB1339" s="18"/>
      <c r="CD1339" s="18"/>
      <c r="CE1339" s="18"/>
      <c r="CH1339" s="18"/>
      <c r="CJ1339" s="18"/>
      <c r="CU1339" s="18"/>
      <c r="CV1339" t="s">
        <v>397</v>
      </c>
      <c r="CW1339" t="s">
        <v>397</v>
      </c>
      <c r="CX1339" t="s">
        <v>397</v>
      </c>
      <c r="CY1339" s="25" t="s">
        <v>397</v>
      </c>
    </row>
    <row r="1340" spans="1:103" x14ac:dyDescent="0.25">
      <c r="A1340">
        <v>1342</v>
      </c>
      <c r="B1340">
        <v>146</v>
      </c>
      <c r="C1340" s="25" t="s">
        <v>69</v>
      </c>
      <c r="D1340" s="12">
        <v>11.06</v>
      </c>
      <c r="E1340" s="14"/>
      <c r="F1340" s="7" t="str">
        <f t="shared" si="209"/>
        <v>X</v>
      </c>
      <c r="G1340" s="7">
        <f t="shared" si="210"/>
        <v>11.06</v>
      </c>
      <c r="H1340" s="16">
        <f t="shared" si="211"/>
        <v>11.06</v>
      </c>
      <c r="I1340" s="11" t="str">
        <f t="shared" si="212"/>
        <v>X</v>
      </c>
      <c r="J1340" s="39" t="str">
        <f t="shared" si="213"/>
        <v>X</v>
      </c>
      <c r="K1340" s="39" t="str">
        <f t="shared" si="216"/>
        <v>X</v>
      </c>
      <c r="L1340" s="39" t="str">
        <f t="shared" si="217"/>
        <v>X</v>
      </c>
      <c r="M1340" s="39" t="str">
        <f t="shared" si="214"/>
        <v>X</v>
      </c>
      <c r="N1340" s="42">
        <v>0</v>
      </c>
      <c r="O1340" s="8">
        <v>0</v>
      </c>
      <c r="P1340" s="9">
        <v>0</v>
      </c>
      <c r="Q1340" s="9">
        <v>0</v>
      </c>
      <c r="R1340" s="8">
        <v>0</v>
      </c>
      <c r="S1340" s="9">
        <v>0</v>
      </c>
      <c r="T1340" s="9">
        <v>0</v>
      </c>
      <c r="U1340" s="8">
        <v>0</v>
      </c>
      <c r="V1340" s="9">
        <v>1</v>
      </c>
      <c r="W1340" s="9">
        <v>0</v>
      </c>
      <c r="X1340" s="9">
        <v>0</v>
      </c>
      <c r="Y1340" s="8">
        <v>0</v>
      </c>
      <c r="Z1340" s="9">
        <v>0</v>
      </c>
      <c r="AA1340" s="8"/>
      <c r="AC1340" s="8"/>
      <c r="AJ1340" s="9">
        <f t="shared" si="215"/>
        <v>-1</v>
      </c>
      <c r="AK1340" s="7">
        <v>8.6</v>
      </c>
      <c r="AO1340" s="8"/>
      <c r="AQ1340" s="31"/>
      <c r="AT1340" s="31"/>
      <c r="AU1340" s="21">
        <v>1986</v>
      </c>
      <c r="AV1340" s="23">
        <f t="shared" si="218"/>
        <v>3.2979792441593623</v>
      </c>
      <c r="BB1340" s="18"/>
      <c r="BD1340" s="54"/>
      <c r="BF1340" s="18"/>
      <c r="BH1340" s="18"/>
      <c r="BJ1340" s="18"/>
      <c r="BK1340" s="18" t="s">
        <v>68</v>
      </c>
      <c r="BL1340">
        <v>0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 s="18">
        <v>0</v>
      </c>
      <c r="BS1340">
        <v>0</v>
      </c>
      <c r="BT1340">
        <v>1</v>
      </c>
      <c r="BU1340" s="18">
        <v>0</v>
      </c>
      <c r="BV1340" t="s">
        <v>397</v>
      </c>
      <c r="BW1340" t="s">
        <v>397</v>
      </c>
      <c r="CB1340" s="18"/>
      <c r="CD1340" s="18"/>
      <c r="CE1340" s="18"/>
      <c r="CH1340" s="18"/>
      <c r="CJ1340" s="18"/>
      <c r="CU1340" s="18"/>
      <c r="CV1340" t="s">
        <v>397</v>
      </c>
      <c r="CW1340" t="s">
        <v>397</v>
      </c>
      <c r="CX1340" t="s">
        <v>397</v>
      </c>
      <c r="CY1340" s="25" t="s">
        <v>397</v>
      </c>
    </row>
    <row r="1341" spans="1:103" x14ac:dyDescent="0.25">
      <c r="A1341">
        <v>1343</v>
      </c>
      <c r="B1341">
        <v>146</v>
      </c>
      <c r="C1341" s="25" t="s">
        <v>69</v>
      </c>
      <c r="D1341" s="12">
        <v>11</v>
      </c>
      <c r="E1341" s="14"/>
      <c r="F1341" s="7" t="str">
        <f t="shared" si="209"/>
        <v>X</v>
      </c>
      <c r="G1341" s="7">
        <f t="shared" si="210"/>
        <v>11</v>
      </c>
      <c r="H1341" s="16">
        <f t="shared" si="211"/>
        <v>11</v>
      </c>
      <c r="I1341" s="11" t="str">
        <f t="shared" si="212"/>
        <v>X</v>
      </c>
      <c r="J1341" s="39" t="str">
        <f t="shared" si="213"/>
        <v>X</v>
      </c>
      <c r="K1341" s="39" t="str">
        <f t="shared" si="216"/>
        <v>X</v>
      </c>
      <c r="L1341" s="39" t="str">
        <f t="shared" si="217"/>
        <v>X</v>
      </c>
      <c r="M1341" s="39" t="str">
        <f t="shared" si="214"/>
        <v>X</v>
      </c>
      <c r="N1341" s="42">
        <v>0</v>
      </c>
      <c r="O1341" s="8">
        <v>0</v>
      </c>
      <c r="P1341" s="9">
        <v>0</v>
      </c>
      <c r="Q1341" s="9">
        <v>0</v>
      </c>
      <c r="R1341" s="8">
        <v>0</v>
      </c>
      <c r="S1341" s="9">
        <v>0</v>
      </c>
      <c r="T1341" s="9">
        <v>0</v>
      </c>
      <c r="U1341" s="8">
        <v>0</v>
      </c>
      <c r="V1341" s="9">
        <v>1</v>
      </c>
      <c r="W1341" s="9">
        <v>0</v>
      </c>
      <c r="X1341" s="9">
        <v>0</v>
      </c>
      <c r="Y1341" s="8">
        <v>0</v>
      </c>
      <c r="Z1341" s="9">
        <v>0</v>
      </c>
      <c r="AA1341" s="8"/>
      <c r="AC1341" s="8"/>
      <c r="AJ1341" s="9">
        <f t="shared" si="215"/>
        <v>-1</v>
      </c>
      <c r="AK1341" s="7">
        <v>8.6</v>
      </c>
      <c r="AO1341" s="8"/>
      <c r="AQ1341" s="31"/>
      <c r="AT1341" s="31"/>
      <c r="AU1341" s="21">
        <v>1987</v>
      </c>
      <c r="AV1341" s="23">
        <f t="shared" si="218"/>
        <v>3.2981978671098151</v>
      </c>
      <c r="BB1341" s="18"/>
      <c r="BD1341" s="54"/>
      <c r="BF1341" s="18"/>
      <c r="BH1341" s="18"/>
      <c r="BJ1341" s="18"/>
      <c r="BK1341" s="18" t="s">
        <v>68</v>
      </c>
      <c r="BL1341">
        <v>0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 s="18">
        <v>0</v>
      </c>
      <c r="BS1341">
        <v>0</v>
      </c>
      <c r="BT1341">
        <v>1</v>
      </c>
      <c r="BU1341" s="18">
        <v>0</v>
      </c>
      <c r="BV1341" t="s">
        <v>397</v>
      </c>
      <c r="BW1341" t="s">
        <v>397</v>
      </c>
      <c r="CB1341" s="18"/>
      <c r="CD1341" s="18"/>
      <c r="CE1341" s="18"/>
      <c r="CH1341" s="18"/>
      <c r="CJ1341" s="18"/>
      <c r="CU1341" s="18"/>
      <c r="CV1341" t="s">
        <v>397</v>
      </c>
      <c r="CW1341" t="s">
        <v>397</v>
      </c>
      <c r="CX1341" t="s">
        <v>397</v>
      </c>
      <c r="CY1341" s="25" t="s">
        <v>397</v>
      </c>
    </row>
    <row r="1342" spans="1:103" x14ac:dyDescent="0.25">
      <c r="A1342">
        <v>1344</v>
      </c>
      <c r="B1342">
        <v>146</v>
      </c>
      <c r="C1342" s="25" t="s">
        <v>69</v>
      </c>
      <c r="D1342" s="12">
        <v>10.87</v>
      </c>
      <c r="E1342" s="14"/>
      <c r="F1342" s="7" t="str">
        <f t="shared" si="209"/>
        <v>X</v>
      </c>
      <c r="G1342" s="7">
        <f t="shared" si="210"/>
        <v>10.87</v>
      </c>
      <c r="H1342" s="16">
        <f t="shared" si="211"/>
        <v>10.87</v>
      </c>
      <c r="I1342" s="11" t="str">
        <f t="shared" si="212"/>
        <v>X</v>
      </c>
      <c r="J1342" s="39" t="str">
        <f t="shared" si="213"/>
        <v>X</v>
      </c>
      <c r="K1342" s="39" t="str">
        <f t="shared" si="216"/>
        <v>X</v>
      </c>
      <c r="L1342" s="39" t="str">
        <f t="shared" si="217"/>
        <v>X</v>
      </c>
      <c r="M1342" s="39" t="str">
        <f t="shared" si="214"/>
        <v>X</v>
      </c>
      <c r="N1342" s="42">
        <v>0</v>
      </c>
      <c r="O1342" s="8">
        <v>0</v>
      </c>
      <c r="P1342" s="9">
        <v>0</v>
      </c>
      <c r="Q1342" s="9">
        <v>0</v>
      </c>
      <c r="R1342" s="8">
        <v>0</v>
      </c>
      <c r="S1342" s="9">
        <v>0</v>
      </c>
      <c r="T1342" s="9">
        <v>0</v>
      </c>
      <c r="U1342" s="8">
        <v>0</v>
      </c>
      <c r="V1342" s="9">
        <v>1</v>
      </c>
      <c r="W1342" s="9">
        <v>0</v>
      </c>
      <c r="X1342" s="9">
        <v>0</v>
      </c>
      <c r="Y1342" s="8">
        <v>0</v>
      </c>
      <c r="Z1342" s="9">
        <v>0</v>
      </c>
      <c r="AA1342" s="8"/>
      <c r="AC1342" s="8"/>
      <c r="AJ1342" s="9">
        <f t="shared" si="215"/>
        <v>-1</v>
      </c>
      <c r="AK1342" s="7">
        <v>8.9</v>
      </c>
      <c r="AO1342" s="8"/>
      <c r="AQ1342" s="31"/>
      <c r="AT1342" s="31"/>
      <c r="AU1342" s="21">
        <v>1988</v>
      </c>
      <c r="AV1342" s="23">
        <f t="shared" si="218"/>
        <v>3.2984163800612945</v>
      </c>
      <c r="BB1342" s="18"/>
      <c r="BD1342" s="54"/>
      <c r="BF1342" s="18"/>
      <c r="BH1342" s="18"/>
      <c r="BJ1342" s="18"/>
      <c r="BK1342" s="18" t="s">
        <v>68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 s="18">
        <v>0</v>
      </c>
      <c r="BS1342">
        <v>0</v>
      </c>
      <c r="BT1342">
        <v>1</v>
      </c>
      <c r="BU1342" s="18">
        <v>0</v>
      </c>
      <c r="BV1342" t="s">
        <v>397</v>
      </c>
      <c r="BW1342" t="s">
        <v>397</v>
      </c>
      <c r="CB1342" s="18"/>
      <c r="CD1342" s="18"/>
      <c r="CE1342" s="18"/>
      <c r="CH1342" s="18"/>
      <c r="CJ1342" s="18"/>
      <c r="CU1342" s="18"/>
      <c r="CV1342" t="s">
        <v>397</v>
      </c>
      <c r="CW1342" t="s">
        <v>397</v>
      </c>
      <c r="CX1342" t="s">
        <v>397</v>
      </c>
      <c r="CY1342" s="25" t="s">
        <v>397</v>
      </c>
    </row>
    <row r="1343" spans="1:103" x14ac:dyDescent="0.25">
      <c r="A1343">
        <v>1345</v>
      </c>
      <c r="B1343">
        <v>146</v>
      </c>
      <c r="C1343" s="25" t="s">
        <v>69</v>
      </c>
      <c r="D1343" s="12">
        <v>10.93</v>
      </c>
      <c r="E1343" s="14"/>
      <c r="F1343" s="7" t="str">
        <f t="shared" si="209"/>
        <v>X</v>
      </c>
      <c r="G1343" s="7">
        <f t="shared" si="210"/>
        <v>10.93</v>
      </c>
      <c r="H1343" s="16">
        <f t="shared" si="211"/>
        <v>10.93</v>
      </c>
      <c r="I1343" s="11" t="str">
        <f t="shared" si="212"/>
        <v>X</v>
      </c>
      <c r="J1343" s="39" t="str">
        <f t="shared" si="213"/>
        <v>X</v>
      </c>
      <c r="K1343" s="39" t="str">
        <f t="shared" si="216"/>
        <v>X</v>
      </c>
      <c r="L1343" s="39" t="str">
        <f t="shared" si="217"/>
        <v>X</v>
      </c>
      <c r="M1343" s="39" t="str">
        <f t="shared" si="214"/>
        <v>X</v>
      </c>
      <c r="N1343" s="42">
        <v>0</v>
      </c>
      <c r="O1343" s="8">
        <v>0</v>
      </c>
      <c r="P1343" s="9">
        <v>0</v>
      </c>
      <c r="Q1343" s="9">
        <v>0</v>
      </c>
      <c r="R1343" s="8">
        <v>0</v>
      </c>
      <c r="S1343" s="9">
        <v>0</v>
      </c>
      <c r="T1343" s="9">
        <v>0</v>
      </c>
      <c r="U1343" s="8">
        <v>0</v>
      </c>
      <c r="V1343" s="9">
        <v>1</v>
      </c>
      <c r="W1343" s="9">
        <v>0</v>
      </c>
      <c r="X1343" s="9">
        <v>0</v>
      </c>
      <c r="Y1343" s="8">
        <v>0</v>
      </c>
      <c r="Z1343" s="9">
        <v>0</v>
      </c>
      <c r="AA1343" s="8"/>
      <c r="AC1343" s="8"/>
      <c r="AJ1343" s="9">
        <f t="shared" si="215"/>
        <v>-1</v>
      </c>
      <c r="AK1343" s="7">
        <v>9</v>
      </c>
      <c r="AO1343" s="8"/>
      <c r="AQ1343" s="31"/>
      <c r="AT1343" s="31"/>
      <c r="AU1343" s="21">
        <v>1989</v>
      </c>
      <c r="AV1343" s="23">
        <f t="shared" si="218"/>
        <v>3.2986347831244354</v>
      </c>
      <c r="BB1343" s="18"/>
      <c r="BD1343" s="54"/>
      <c r="BF1343" s="18"/>
      <c r="BH1343" s="18"/>
      <c r="BJ1343" s="18"/>
      <c r="BK1343" s="18" t="s">
        <v>68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 s="18">
        <v>0</v>
      </c>
      <c r="BS1343">
        <v>0</v>
      </c>
      <c r="BT1343">
        <v>1</v>
      </c>
      <c r="BU1343" s="18">
        <v>0</v>
      </c>
      <c r="BV1343" t="s">
        <v>397</v>
      </c>
      <c r="BW1343" t="s">
        <v>397</v>
      </c>
      <c r="CB1343" s="18"/>
      <c r="CD1343" s="18"/>
      <c r="CE1343" s="18"/>
      <c r="CH1343" s="18"/>
      <c r="CJ1343" s="18"/>
      <c r="CU1343" s="18"/>
      <c r="CV1343" t="s">
        <v>397</v>
      </c>
      <c r="CW1343" t="s">
        <v>397</v>
      </c>
      <c r="CX1343" t="s">
        <v>397</v>
      </c>
      <c r="CY1343" s="25" t="s">
        <v>397</v>
      </c>
    </row>
    <row r="1344" spans="1:103" x14ac:dyDescent="0.25">
      <c r="A1344">
        <v>1346</v>
      </c>
      <c r="B1344">
        <v>146</v>
      </c>
      <c r="C1344" s="25" t="s">
        <v>69</v>
      </c>
      <c r="D1344" s="12">
        <v>10.92</v>
      </c>
      <c r="E1344" s="14"/>
      <c r="F1344" s="7" t="str">
        <f t="shared" si="209"/>
        <v>X</v>
      </c>
      <c r="G1344" s="7">
        <f t="shared" si="210"/>
        <v>10.92</v>
      </c>
      <c r="H1344" s="16">
        <f t="shared" si="211"/>
        <v>10.92</v>
      </c>
      <c r="I1344" s="11" t="str">
        <f t="shared" si="212"/>
        <v>X</v>
      </c>
      <c r="J1344" s="39" t="str">
        <f t="shared" si="213"/>
        <v>X</v>
      </c>
      <c r="K1344" s="39" t="str">
        <f t="shared" si="216"/>
        <v>X</v>
      </c>
      <c r="L1344" s="39" t="str">
        <f t="shared" si="217"/>
        <v>X</v>
      </c>
      <c r="M1344" s="39" t="str">
        <f t="shared" si="214"/>
        <v>X</v>
      </c>
      <c r="N1344" s="42">
        <v>0</v>
      </c>
      <c r="O1344" s="8">
        <v>0</v>
      </c>
      <c r="P1344" s="9">
        <v>0</v>
      </c>
      <c r="Q1344" s="9">
        <v>0</v>
      </c>
      <c r="R1344" s="8">
        <v>0</v>
      </c>
      <c r="S1344" s="9">
        <v>0</v>
      </c>
      <c r="T1344" s="9">
        <v>0</v>
      </c>
      <c r="U1344" s="8">
        <v>0</v>
      </c>
      <c r="V1344" s="9">
        <v>1</v>
      </c>
      <c r="W1344" s="9">
        <v>0</v>
      </c>
      <c r="X1344" s="9">
        <v>0</v>
      </c>
      <c r="Y1344" s="8">
        <v>0</v>
      </c>
      <c r="Z1344" s="9">
        <v>0</v>
      </c>
      <c r="AA1344" s="8"/>
      <c r="AC1344" s="8"/>
      <c r="AJ1344" s="9">
        <f t="shared" si="215"/>
        <v>-1</v>
      </c>
      <c r="AK1344" s="7">
        <v>9.1</v>
      </c>
      <c r="AO1344" s="8"/>
      <c r="AQ1344" s="31"/>
      <c r="AT1344" s="31"/>
      <c r="AU1344" s="21">
        <v>1990</v>
      </c>
      <c r="AV1344" s="23">
        <f t="shared" si="218"/>
        <v>3.2988530764097068</v>
      </c>
      <c r="BB1344" s="18"/>
      <c r="BD1344" s="54"/>
      <c r="BF1344" s="18"/>
      <c r="BH1344" s="18"/>
      <c r="BJ1344" s="18"/>
      <c r="BK1344" s="18" t="s">
        <v>68</v>
      </c>
      <c r="BL1344">
        <v>0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 s="18">
        <v>0</v>
      </c>
      <c r="BS1344">
        <v>0</v>
      </c>
      <c r="BT1344">
        <v>1</v>
      </c>
      <c r="BU1344" s="18">
        <v>0</v>
      </c>
      <c r="BV1344" t="s">
        <v>397</v>
      </c>
      <c r="BW1344" t="s">
        <v>397</v>
      </c>
      <c r="CB1344" s="18"/>
      <c r="CD1344" s="18"/>
      <c r="CE1344" s="18"/>
      <c r="CH1344" s="18"/>
      <c r="CJ1344" s="18"/>
      <c r="CU1344" s="18"/>
      <c r="CV1344" t="s">
        <v>397</v>
      </c>
      <c r="CW1344" t="s">
        <v>397</v>
      </c>
      <c r="CX1344" t="s">
        <v>397</v>
      </c>
      <c r="CY1344" s="25" t="s">
        <v>397</v>
      </c>
    </row>
    <row r="1345" spans="1:103" x14ac:dyDescent="0.25">
      <c r="A1345">
        <v>1347</v>
      </c>
      <c r="B1345">
        <v>146</v>
      </c>
      <c r="C1345" s="25" t="s">
        <v>69</v>
      </c>
      <c r="D1345" s="12">
        <v>10.87</v>
      </c>
      <c r="E1345" s="14"/>
      <c r="F1345" s="7" t="str">
        <f t="shared" si="209"/>
        <v>X</v>
      </c>
      <c r="G1345" s="7">
        <f t="shared" si="210"/>
        <v>10.87</v>
      </c>
      <c r="H1345" s="16">
        <f t="shared" si="211"/>
        <v>10.87</v>
      </c>
      <c r="I1345" s="11" t="str">
        <f t="shared" si="212"/>
        <v>X</v>
      </c>
      <c r="J1345" s="39" t="str">
        <f t="shared" si="213"/>
        <v>X</v>
      </c>
      <c r="K1345" s="39" t="str">
        <f t="shared" si="216"/>
        <v>X</v>
      </c>
      <c r="L1345" s="39" t="str">
        <f t="shared" si="217"/>
        <v>X</v>
      </c>
      <c r="M1345" s="39" t="str">
        <f t="shared" si="214"/>
        <v>X</v>
      </c>
      <c r="N1345" s="42">
        <v>0</v>
      </c>
      <c r="O1345" s="8">
        <v>0</v>
      </c>
      <c r="P1345" s="9">
        <v>0</v>
      </c>
      <c r="Q1345" s="9">
        <v>0</v>
      </c>
      <c r="R1345" s="8">
        <v>0</v>
      </c>
      <c r="S1345" s="9">
        <v>0</v>
      </c>
      <c r="T1345" s="9">
        <v>0</v>
      </c>
      <c r="U1345" s="8">
        <v>0</v>
      </c>
      <c r="V1345" s="9">
        <v>1</v>
      </c>
      <c r="W1345" s="9">
        <v>0</v>
      </c>
      <c r="X1345" s="9">
        <v>0</v>
      </c>
      <c r="Y1345" s="8">
        <v>0</v>
      </c>
      <c r="Z1345" s="9">
        <v>0</v>
      </c>
      <c r="AA1345" s="8"/>
      <c r="AC1345" s="8"/>
      <c r="AJ1345" s="9">
        <f t="shared" si="215"/>
        <v>-1</v>
      </c>
      <c r="AK1345" s="7">
        <v>9.1999999999999993</v>
      </c>
      <c r="AO1345" s="8"/>
      <c r="AQ1345" s="31"/>
      <c r="AT1345" s="31"/>
      <c r="AU1345" s="21">
        <v>1991</v>
      </c>
      <c r="AV1345" s="23">
        <f t="shared" si="218"/>
        <v>3.2990712600274095</v>
      </c>
      <c r="BB1345" s="18"/>
      <c r="BD1345" s="54"/>
      <c r="BF1345" s="18"/>
      <c r="BH1345" s="18"/>
      <c r="BJ1345" s="18"/>
      <c r="BK1345" s="18" t="s">
        <v>68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 s="18">
        <v>0</v>
      </c>
      <c r="BS1345">
        <v>0</v>
      </c>
      <c r="BT1345">
        <v>1</v>
      </c>
      <c r="BU1345" s="18">
        <v>0</v>
      </c>
      <c r="BV1345" t="s">
        <v>397</v>
      </c>
      <c r="BW1345" t="s">
        <v>397</v>
      </c>
      <c r="CB1345" s="18"/>
      <c r="CD1345" s="18"/>
      <c r="CE1345" s="18"/>
      <c r="CH1345" s="18"/>
      <c r="CJ1345" s="18"/>
      <c r="CU1345" s="18"/>
      <c r="CV1345" t="s">
        <v>397</v>
      </c>
      <c r="CW1345" t="s">
        <v>397</v>
      </c>
      <c r="CX1345" t="s">
        <v>397</v>
      </c>
      <c r="CY1345" s="25" t="s">
        <v>397</v>
      </c>
    </row>
    <row r="1346" spans="1:103" x14ac:dyDescent="0.25">
      <c r="A1346">
        <v>1348</v>
      </c>
      <c r="B1346">
        <v>146</v>
      </c>
      <c r="C1346" s="25" t="s">
        <v>69</v>
      </c>
      <c r="D1346" s="12">
        <v>11.11</v>
      </c>
      <c r="E1346" s="14"/>
      <c r="F1346" s="7" t="str">
        <f t="shared" si="209"/>
        <v>X</v>
      </c>
      <c r="G1346" s="7">
        <f t="shared" si="210"/>
        <v>11.11</v>
      </c>
      <c r="H1346" s="16">
        <f t="shared" si="211"/>
        <v>11.11</v>
      </c>
      <c r="I1346" s="11" t="str">
        <f t="shared" si="212"/>
        <v>X</v>
      </c>
      <c r="J1346" s="39" t="str">
        <f t="shared" si="213"/>
        <v>X</v>
      </c>
      <c r="K1346" s="39" t="str">
        <f t="shared" si="216"/>
        <v>X</v>
      </c>
      <c r="L1346" s="39" t="str">
        <f t="shared" si="217"/>
        <v>X</v>
      </c>
      <c r="M1346" s="39" t="str">
        <f t="shared" si="214"/>
        <v>X</v>
      </c>
      <c r="N1346" s="42">
        <v>0</v>
      </c>
      <c r="O1346" s="8">
        <v>0</v>
      </c>
      <c r="P1346" s="9">
        <v>0</v>
      </c>
      <c r="Q1346" s="9">
        <v>0</v>
      </c>
      <c r="R1346" s="8">
        <v>0</v>
      </c>
      <c r="S1346" s="9">
        <v>0</v>
      </c>
      <c r="T1346" s="9">
        <v>0</v>
      </c>
      <c r="U1346" s="8">
        <v>0</v>
      </c>
      <c r="V1346" s="9">
        <v>1</v>
      </c>
      <c r="W1346" s="9">
        <v>0</v>
      </c>
      <c r="X1346" s="9">
        <v>0</v>
      </c>
      <c r="Y1346" s="8">
        <v>0</v>
      </c>
      <c r="Z1346" s="9">
        <v>0</v>
      </c>
      <c r="AA1346" s="8"/>
      <c r="AC1346" s="8"/>
      <c r="AJ1346" s="9">
        <f t="shared" si="215"/>
        <v>-1</v>
      </c>
      <c r="AK1346" s="7">
        <v>9.1999999999999993</v>
      </c>
      <c r="AO1346" s="8"/>
      <c r="AQ1346" s="31"/>
      <c r="AT1346" s="31"/>
      <c r="AU1346" s="21">
        <v>1992</v>
      </c>
      <c r="AV1346" s="23">
        <f t="shared" si="218"/>
        <v>3.2992893340876801</v>
      </c>
      <c r="BB1346" s="18"/>
      <c r="BD1346" s="54"/>
      <c r="BF1346" s="18"/>
      <c r="BH1346" s="18"/>
      <c r="BJ1346" s="18"/>
      <c r="BK1346" s="18" t="s">
        <v>68</v>
      </c>
      <c r="BL1346">
        <v>0</v>
      </c>
      <c r="BM1346">
        <v>0</v>
      </c>
      <c r="BN1346">
        <v>0</v>
      </c>
      <c r="BO1346">
        <v>1</v>
      </c>
      <c r="BP1346">
        <v>0</v>
      </c>
      <c r="BQ1346">
        <v>0</v>
      </c>
      <c r="BR1346" s="18">
        <v>0</v>
      </c>
      <c r="BS1346">
        <v>0</v>
      </c>
      <c r="BT1346">
        <v>1</v>
      </c>
      <c r="BU1346" s="18">
        <v>0</v>
      </c>
      <c r="BV1346" t="s">
        <v>397</v>
      </c>
      <c r="BW1346" t="s">
        <v>397</v>
      </c>
      <c r="CB1346" s="18"/>
      <c r="CD1346" s="18"/>
      <c r="CE1346" s="18"/>
      <c r="CH1346" s="18"/>
      <c r="CJ1346" s="18"/>
      <c r="CU1346" s="18"/>
      <c r="CV1346" t="s">
        <v>397</v>
      </c>
      <c r="CW1346" t="s">
        <v>397</v>
      </c>
      <c r="CX1346" t="s">
        <v>397</v>
      </c>
      <c r="CY1346" s="25" t="s">
        <v>397</v>
      </c>
    </row>
    <row r="1347" spans="1:103" x14ac:dyDescent="0.25">
      <c r="A1347">
        <v>1349</v>
      </c>
      <c r="B1347">
        <v>146</v>
      </c>
      <c r="C1347" s="25" t="s">
        <v>69</v>
      </c>
      <c r="D1347" s="12">
        <v>10.79</v>
      </c>
      <c r="E1347" s="14"/>
      <c r="F1347" s="7" t="str">
        <f t="shared" si="209"/>
        <v>X</v>
      </c>
      <c r="G1347" s="7">
        <f t="shared" si="210"/>
        <v>10.79</v>
      </c>
      <c r="H1347" s="16">
        <f t="shared" si="211"/>
        <v>10.79</v>
      </c>
      <c r="I1347" s="11" t="str">
        <f t="shared" si="212"/>
        <v>X</v>
      </c>
      <c r="J1347" s="39" t="str">
        <f t="shared" si="213"/>
        <v>X</v>
      </c>
      <c r="K1347" s="39" t="str">
        <f t="shared" si="216"/>
        <v>X</v>
      </c>
      <c r="L1347" s="39" t="str">
        <f t="shared" si="217"/>
        <v>X</v>
      </c>
      <c r="M1347" s="39" t="str">
        <f t="shared" si="214"/>
        <v>X</v>
      </c>
      <c r="N1347" s="42">
        <v>0</v>
      </c>
      <c r="O1347" s="8">
        <v>0</v>
      </c>
      <c r="P1347" s="9">
        <v>0</v>
      </c>
      <c r="Q1347" s="9">
        <v>0</v>
      </c>
      <c r="R1347" s="8">
        <v>0</v>
      </c>
      <c r="S1347" s="9">
        <v>0</v>
      </c>
      <c r="T1347" s="9">
        <v>0</v>
      </c>
      <c r="U1347" s="8">
        <v>0</v>
      </c>
      <c r="V1347" s="9">
        <v>1</v>
      </c>
      <c r="W1347" s="9">
        <v>0</v>
      </c>
      <c r="X1347" s="9">
        <v>0</v>
      </c>
      <c r="Y1347" s="8">
        <v>0</v>
      </c>
      <c r="Z1347" s="9">
        <v>0</v>
      </c>
      <c r="AA1347" s="8"/>
      <c r="AC1347" s="8"/>
      <c r="AJ1347" s="9">
        <f t="shared" si="215"/>
        <v>-1</v>
      </c>
      <c r="AK1347" s="7">
        <v>9.1999999999999993</v>
      </c>
      <c r="AO1347" s="8"/>
      <c r="AQ1347" s="31"/>
      <c r="AT1347" s="31"/>
      <c r="AU1347" s="21">
        <v>1993</v>
      </c>
      <c r="AV1347" s="23">
        <f t="shared" si="218"/>
        <v>3.2995072987004876</v>
      </c>
      <c r="BB1347" s="18"/>
      <c r="BD1347" s="54"/>
      <c r="BF1347" s="18"/>
      <c r="BH1347" s="18"/>
      <c r="BJ1347" s="18"/>
      <c r="BK1347" s="18" t="s">
        <v>68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 s="18">
        <v>0</v>
      </c>
      <c r="BS1347">
        <v>0</v>
      </c>
      <c r="BT1347">
        <v>1</v>
      </c>
      <c r="BU1347" s="18">
        <v>0</v>
      </c>
      <c r="BV1347" t="s">
        <v>397</v>
      </c>
      <c r="BW1347" t="s">
        <v>397</v>
      </c>
      <c r="CB1347" s="18"/>
      <c r="CD1347" s="18"/>
      <c r="CE1347" s="18"/>
      <c r="CH1347" s="18"/>
      <c r="CJ1347" s="18"/>
      <c r="CU1347" s="18"/>
      <c r="CV1347" t="s">
        <v>397</v>
      </c>
      <c r="CW1347" t="s">
        <v>397</v>
      </c>
      <c r="CX1347" t="s">
        <v>397</v>
      </c>
      <c r="CY1347" s="25" t="s">
        <v>397</v>
      </c>
    </row>
    <row r="1348" spans="1:103" x14ac:dyDescent="0.25">
      <c r="A1348">
        <v>1350</v>
      </c>
      <c r="B1348">
        <v>146</v>
      </c>
      <c r="C1348" s="25" t="s">
        <v>69</v>
      </c>
      <c r="D1348" s="12">
        <v>10.93</v>
      </c>
      <c r="E1348" s="14"/>
      <c r="F1348" s="7" t="str">
        <f t="shared" si="209"/>
        <v>X</v>
      </c>
      <c r="G1348" s="7">
        <f t="shared" si="210"/>
        <v>10.93</v>
      </c>
      <c r="H1348" s="16">
        <f t="shared" si="211"/>
        <v>10.93</v>
      </c>
      <c r="I1348" s="11" t="str">
        <f t="shared" si="212"/>
        <v>X</v>
      </c>
      <c r="J1348" s="39" t="str">
        <f t="shared" si="213"/>
        <v>X</v>
      </c>
      <c r="K1348" s="39" t="str">
        <f t="shared" si="216"/>
        <v>X</v>
      </c>
      <c r="L1348" s="39" t="str">
        <f t="shared" si="217"/>
        <v>X</v>
      </c>
      <c r="M1348" s="39" t="str">
        <f t="shared" si="214"/>
        <v>X</v>
      </c>
      <c r="N1348" s="42">
        <v>0</v>
      </c>
      <c r="O1348" s="8">
        <v>0</v>
      </c>
      <c r="P1348" s="9">
        <v>0</v>
      </c>
      <c r="Q1348" s="9">
        <v>0</v>
      </c>
      <c r="R1348" s="8">
        <v>0</v>
      </c>
      <c r="S1348" s="9">
        <v>0</v>
      </c>
      <c r="T1348" s="9">
        <v>0</v>
      </c>
      <c r="U1348" s="8">
        <v>0</v>
      </c>
      <c r="V1348" s="9">
        <v>1</v>
      </c>
      <c r="W1348" s="9">
        <v>0</v>
      </c>
      <c r="X1348" s="9">
        <v>0</v>
      </c>
      <c r="Y1348" s="8">
        <v>0</v>
      </c>
      <c r="Z1348" s="9">
        <v>0</v>
      </c>
      <c r="AA1348" s="8"/>
      <c r="AC1348" s="8"/>
      <c r="AJ1348" s="9">
        <f t="shared" si="215"/>
        <v>-1</v>
      </c>
      <c r="AK1348" s="7">
        <v>9.4</v>
      </c>
      <c r="AO1348" s="8"/>
      <c r="AQ1348" s="31"/>
      <c r="AT1348" s="31"/>
      <c r="AU1348" s="21">
        <v>1994</v>
      </c>
      <c r="AV1348" s="23">
        <f t="shared" si="218"/>
        <v>3.2997251539756367</v>
      </c>
      <c r="BB1348" s="18"/>
      <c r="BD1348" s="54"/>
      <c r="BF1348" s="18"/>
      <c r="BH1348" s="18"/>
      <c r="BJ1348" s="18"/>
      <c r="BK1348" s="18" t="s">
        <v>68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 s="18">
        <v>0</v>
      </c>
      <c r="BS1348">
        <v>0</v>
      </c>
      <c r="BT1348">
        <v>1</v>
      </c>
      <c r="BU1348" s="18">
        <v>0</v>
      </c>
      <c r="BV1348" t="s">
        <v>397</v>
      </c>
      <c r="BW1348" t="s">
        <v>397</v>
      </c>
      <c r="CB1348" s="18"/>
      <c r="CD1348" s="18"/>
      <c r="CE1348" s="18"/>
      <c r="CH1348" s="18"/>
      <c r="CJ1348" s="18"/>
      <c r="CU1348" s="18"/>
      <c r="CV1348" t="s">
        <v>397</v>
      </c>
      <c r="CW1348" t="s">
        <v>397</v>
      </c>
      <c r="CX1348" t="s">
        <v>397</v>
      </c>
      <c r="CY1348" s="25" t="s">
        <v>397</v>
      </c>
    </row>
    <row r="1349" spans="1:103" x14ac:dyDescent="0.25">
      <c r="A1349">
        <v>1351</v>
      </c>
      <c r="B1349">
        <v>146</v>
      </c>
      <c r="C1349" s="25" t="s">
        <v>69</v>
      </c>
      <c r="D1349" s="12">
        <v>10.99</v>
      </c>
      <c r="E1349" s="14"/>
      <c r="F1349" s="7" t="str">
        <f t="shared" si="209"/>
        <v>X</v>
      </c>
      <c r="G1349" s="7">
        <f t="shared" si="210"/>
        <v>10.99</v>
      </c>
      <c r="H1349" s="16">
        <f t="shared" si="211"/>
        <v>10.99</v>
      </c>
      <c r="I1349" s="11" t="str">
        <f t="shared" si="212"/>
        <v>X</v>
      </c>
      <c r="J1349" s="39" t="str">
        <f t="shared" si="213"/>
        <v>X</v>
      </c>
      <c r="K1349" s="39" t="str">
        <f t="shared" si="216"/>
        <v>X</v>
      </c>
      <c r="L1349" s="39" t="str">
        <f t="shared" si="217"/>
        <v>X</v>
      </c>
      <c r="M1349" s="39" t="str">
        <f t="shared" si="214"/>
        <v>X</v>
      </c>
      <c r="N1349" s="42">
        <v>0</v>
      </c>
      <c r="O1349" s="8">
        <v>0</v>
      </c>
      <c r="P1349" s="9">
        <v>0</v>
      </c>
      <c r="Q1349" s="9">
        <v>0</v>
      </c>
      <c r="R1349" s="8">
        <v>0</v>
      </c>
      <c r="S1349" s="9">
        <v>0</v>
      </c>
      <c r="T1349" s="9">
        <v>0</v>
      </c>
      <c r="U1349" s="8">
        <v>0</v>
      </c>
      <c r="V1349" s="9">
        <v>1</v>
      </c>
      <c r="W1349" s="9">
        <v>0</v>
      </c>
      <c r="X1349" s="9">
        <v>0</v>
      </c>
      <c r="Y1349" s="8">
        <v>0</v>
      </c>
      <c r="Z1349" s="9">
        <v>0</v>
      </c>
      <c r="AA1349" s="8"/>
      <c r="AC1349" s="8"/>
      <c r="AJ1349" s="9">
        <f t="shared" si="215"/>
        <v>-1</v>
      </c>
      <c r="AK1349" s="7">
        <v>9.3000000000000007</v>
      </c>
      <c r="AO1349" s="8"/>
      <c r="AQ1349" s="31"/>
      <c r="AT1349" s="31"/>
      <c r="AU1349" s="21">
        <v>1995</v>
      </c>
      <c r="AV1349" s="23">
        <f t="shared" si="218"/>
        <v>3.2999429000227671</v>
      </c>
      <c r="BB1349" s="18"/>
      <c r="BD1349" s="54"/>
      <c r="BF1349" s="18"/>
      <c r="BH1349" s="18"/>
      <c r="BJ1349" s="18"/>
      <c r="BK1349" s="18" t="s">
        <v>68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 s="18">
        <v>0</v>
      </c>
      <c r="BS1349">
        <v>0</v>
      </c>
      <c r="BT1349">
        <v>1</v>
      </c>
      <c r="BU1349" s="18">
        <v>0</v>
      </c>
      <c r="BV1349" t="s">
        <v>397</v>
      </c>
      <c r="BW1349" t="s">
        <v>397</v>
      </c>
      <c r="CB1349" s="18"/>
      <c r="CD1349" s="18"/>
      <c r="CE1349" s="18"/>
      <c r="CH1349" s="18"/>
      <c r="CJ1349" s="18"/>
      <c r="CU1349" s="18"/>
      <c r="CV1349" t="s">
        <v>397</v>
      </c>
      <c r="CW1349" t="s">
        <v>397</v>
      </c>
      <c r="CX1349" t="s">
        <v>397</v>
      </c>
      <c r="CY1349" s="25" t="s">
        <v>397</v>
      </c>
    </row>
    <row r="1350" spans="1:103" x14ac:dyDescent="0.25">
      <c r="A1350">
        <v>1352</v>
      </c>
      <c r="B1350">
        <v>146</v>
      </c>
      <c r="C1350" s="25" t="s">
        <v>69</v>
      </c>
      <c r="D1350" s="12">
        <v>11.31</v>
      </c>
      <c r="E1350" s="14"/>
      <c r="F1350" s="7" t="str">
        <f t="shared" si="209"/>
        <v>X</v>
      </c>
      <c r="G1350" s="7">
        <f t="shared" si="210"/>
        <v>11.31</v>
      </c>
      <c r="H1350" s="16">
        <f t="shared" si="211"/>
        <v>11.31</v>
      </c>
      <c r="I1350" s="11" t="str">
        <f t="shared" si="212"/>
        <v>X</v>
      </c>
      <c r="J1350" s="39" t="str">
        <f t="shared" si="213"/>
        <v>X</v>
      </c>
      <c r="K1350" s="39" t="str">
        <f t="shared" si="216"/>
        <v>X</v>
      </c>
      <c r="L1350" s="39" t="str">
        <f t="shared" si="217"/>
        <v>X</v>
      </c>
      <c r="M1350" s="39" t="str">
        <f t="shared" si="214"/>
        <v>X</v>
      </c>
      <c r="N1350" s="42">
        <v>0</v>
      </c>
      <c r="O1350" s="8">
        <v>0</v>
      </c>
      <c r="P1350" s="9">
        <v>0</v>
      </c>
      <c r="Q1350" s="9">
        <v>0</v>
      </c>
      <c r="R1350" s="8">
        <v>0</v>
      </c>
      <c r="S1350" s="9">
        <v>0</v>
      </c>
      <c r="T1350" s="9">
        <v>0</v>
      </c>
      <c r="U1350" s="8">
        <v>0</v>
      </c>
      <c r="V1350" s="9">
        <v>1</v>
      </c>
      <c r="W1350" s="9">
        <v>0</v>
      </c>
      <c r="X1350" s="9">
        <v>0</v>
      </c>
      <c r="Y1350" s="8">
        <v>0</v>
      </c>
      <c r="Z1350" s="9">
        <v>0</v>
      </c>
      <c r="AA1350" s="8"/>
      <c r="AC1350" s="8"/>
      <c r="AJ1350" s="9">
        <f t="shared" si="215"/>
        <v>-1</v>
      </c>
      <c r="AK1350" s="7">
        <v>9.5</v>
      </c>
      <c r="AO1350" s="8"/>
      <c r="AQ1350" s="31"/>
      <c r="AT1350" s="31"/>
      <c r="AU1350" s="21">
        <v>1996</v>
      </c>
      <c r="AV1350" s="23">
        <f t="shared" si="218"/>
        <v>3.3001605369513523</v>
      </c>
      <c r="BB1350" s="18"/>
      <c r="BD1350" s="54"/>
      <c r="BF1350" s="18"/>
      <c r="BH1350" s="18"/>
      <c r="BJ1350" s="18"/>
      <c r="BK1350" s="18" t="s">
        <v>68</v>
      </c>
      <c r="BL1350">
        <v>0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 s="18">
        <v>0</v>
      </c>
      <c r="BS1350">
        <v>0</v>
      </c>
      <c r="BT1350">
        <v>1</v>
      </c>
      <c r="BU1350" s="18">
        <v>0</v>
      </c>
      <c r="BV1350" t="s">
        <v>397</v>
      </c>
      <c r="BW1350" t="s">
        <v>397</v>
      </c>
      <c r="CB1350" s="18"/>
      <c r="CD1350" s="18"/>
      <c r="CE1350" s="18"/>
      <c r="CH1350" s="18"/>
      <c r="CJ1350" s="18"/>
      <c r="CU1350" s="18"/>
      <c r="CV1350" t="s">
        <v>397</v>
      </c>
      <c r="CW1350" t="s">
        <v>397</v>
      </c>
      <c r="CX1350" t="s">
        <v>397</v>
      </c>
      <c r="CY1350" s="25" t="s">
        <v>397</v>
      </c>
    </row>
    <row r="1351" spans="1:103" x14ac:dyDescent="0.25">
      <c r="A1351">
        <v>1353</v>
      </c>
      <c r="B1351">
        <v>146</v>
      </c>
      <c r="C1351" s="25" t="s">
        <v>69</v>
      </c>
      <c r="D1351" s="12">
        <v>12.26</v>
      </c>
      <c r="E1351" s="14"/>
      <c r="F1351" s="7" t="str">
        <f t="shared" si="209"/>
        <v>X</v>
      </c>
      <c r="G1351" s="7">
        <f t="shared" si="210"/>
        <v>12.26</v>
      </c>
      <c r="H1351" s="16">
        <f t="shared" si="211"/>
        <v>12.26</v>
      </c>
      <c r="I1351" s="11" t="str">
        <f t="shared" si="212"/>
        <v>X</v>
      </c>
      <c r="J1351" s="39" t="str">
        <f t="shared" si="213"/>
        <v>X</v>
      </c>
      <c r="K1351" s="39" t="str">
        <f t="shared" si="216"/>
        <v>X</v>
      </c>
      <c r="L1351" s="39" t="str">
        <f t="shared" si="217"/>
        <v>X</v>
      </c>
      <c r="M1351" s="39" t="str">
        <f t="shared" si="214"/>
        <v>X</v>
      </c>
      <c r="N1351" s="42">
        <v>0</v>
      </c>
      <c r="O1351" s="8">
        <v>0</v>
      </c>
      <c r="P1351" s="9">
        <v>0</v>
      </c>
      <c r="Q1351" s="9">
        <v>0</v>
      </c>
      <c r="R1351" s="8">
        <v>0</v>
      </c>
      <c r="S1351" s="9">
        <v>0</v>
      </c>
      <c r="T1351" s="9">
        <v>0</v>
      </c>
      <c r="U1351" s="8">
        <v>0</v>
      </c>
      <c r="V1351" s="9">
        <v>1</v>
      </c>
      <c r="W1351" s="9">
        <v>0</v>
      </c>
      <c r="X1351" s="9">
        <v>0</v>
      </c>
      <c r="Y1351" s="8">
        <v>0</v>
      </c>
      <c r="Z1351" s="9">
        <v>0</v>
      </c>
      <c r="AA1351" s="8"/>
      <c r="AC1351" s="8"/>
      <c r="AJ1351" s="9">
        <f t="shared" si="215"/>
        <v>-1</v>
      </c>
      <c r="AK1351" s="7">
        <v>9.6999999999999993</v>
      </c>
      <c r="AO1351" s="8"/>
      <c r="AQ1351" s="31"/>
      <c r="AT1351" s="31"/>
      <c r="AU1351" s="21">
        <v>1997</v>
      </c>
      <c r="AV1351" s="23">
        <f t="shared" si="218"/>
        <v>3.3003780648707024</v>
      </c>
      <c r="BB1351" s="18"/>
      <c r="BD1351" s="54"/>
      <c r="BF1351" s="18"/>
      <c r="BH1351" s="18"/>
      <c r="BJ1351" s="18"/>
      <c r="BK1351" s="18" t="s">
        <v>68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 s="18">
        <v>0</v>
      </c>
      <c r="BS1351">
        <v>0</v>
      </c>
      <c r="BT1351">
        <v>1</v>
      </c>
      <c r="BU1351" s="18">
        <v>0</v>
      </c>
      <c r="BV1351" t="s">
        <v>397</v>
      </c>
      <c r="BW1351" t="s">
        <v>397</v>
      </c>
      <c r="CB1351" s="18"/>
      <c r="CD1351" s="18"/>
      <c r="CE1351" s="18"/>
      <c r="CH1351" s="18"/>
      <c r="CJ1351" s="18"/>
      <c r="CU1351" s="18"/>
      <c r="CV1351" t="s">
        <v>397</v>
      </c>
      <c r="CW1351" t="s">
        <v>397</v>
      </c>
      <c r="CX1351" t="s">
        <v>397</v>
      </c>
      <c r="CY1351" s="25" t="s">
        <v>397</v>
      </c>
    </row>
    <row r="1352" spans="1:103" x14ac:dyDescent="0.25">
      <c r="A1352">
        <v>1354</v>
      </c>
      <c r="B1352">
        <v>146</v>
      </c>
      <c r="C1352" s="25" t="s">
        <v>69</v>
      </c>
      <c r="D1352" s="12">
        <v>12.75</v>
      </c>
      <c r="E1352" s="14"/>
      <c r="F1352" s="7" t="str">
        <f t="shared" si="209"/>
        <v>X</v>
      </c>
      <c r="G1352" s="7">
        <f t="shared" si="210"/>
        <v>12.75</v>
      </c>
      <c r="H1352" s="16">
        <f t="shared" si="211"/>
        <v>12.75</v>
      </c>
      <c r="I1352" s="11" t="str">
        <f t="shared" si="212"/>
        <v>X</v>
      </c>
      <c r="J1352" s="39" t="str">
        <f t="shared" si="213"/>
        <v>X</v>
      </c>
      <c r="K1352" s="39" t="str">
        <f t="shared" si="216"/>
        <v>X</v>
      </c>
      <c r="L1352" s="39" t="str">
        <f t="shared" si="217"/>
        <v>X</v>
      </c>
      <c r="M1352" s="39" t="str">
        <f t="shared" si="214"/>
        <v>X</v>
      </c>
      <c r="N1352" s="42">
        <v>0</v>
      </c>
      <c r="O1352" s="8">
        <v>0</v>
      </c>
      <c r="P1352" s="9">
        <v>0</v>
      </c>
      <c r="Q1352" s="9">
        <v>0</v>
      </c>
      <c r="R1352" s="8">
        <v>0</v>
      </c>
      <c r="S1352" s="9">
        <v>0</v>
      </c>
      <c r="T1352" s="9">
        <v>0</v>
      </c>
      <c r="U1352" s="8">
        <v>0</v>
      </c>
      <c r="V1352" s="9">
        <v>1</v>
      </c>
      <c r="W1352" s="9">
        <v>0</v>
      </c>
      <c r="X1352" s="9">
        <v>0</v>
      </c>
      <c r="Y1352" s="8">
        <v>0</v>
      </c>
      <c r="Z1352" s="9">
        <v>0</v>
      </c>
      <c r="AA1352" s="8"/>
      <c r="AC1352" s="8"/>
      <c r="AJ1352" s="9">
        <f t="shared" si="215"/>
        <v>-1</v>
      </c>
      <c r="AK1352" s="7">
        <v>9.5</v>
      </c>
      <c r="AO1352" s="8"/>
      <c r="AQ1352" s="31"/>
      <c r="AT1352" s="31"/>
      <c r="AU1352" s="21">
        <v>1998</v>
      </c>
      <c r="AV1352" s="23">
        <f t="shared" si="218"/>
        <v>3.3005954838899636</v>
      </c>
      <c r="BB1352" s="18"/>
      <c r="BD1352" s="54"/>
      <c r="BF1352" s="18"/>
      <c r="BH1352" s="18"/>
      <c r="BJ1352" s="18"/>
      <c r="BK1352" s="18" t="s">
        <v>68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0</v>
      </c>
      <c r="BR1352" s="18">
        <v>0</v>
      </c>
      <c r="BS1352">
        <v>0</v>
      </c>
      <c r="BT1352">
        <v>1</v>
      </c>
      <c r="BU1352" s="18">
        <v>0</v>
      </c>
      <c r="BV1352" t="s">
        <v>397</v>
      </c>
      <c r="BW1352" t="s">
        <v>397</v>
      </c>
      <c r="CB1352" s="18"/>
      <c r="CD1352" s="18"/>
      <c r="CE1352" s="18"/>
      <c r="CH1352" s="18"/>
      <c r="CJ1352" s="18"/>
      <c r="CU1352" s="18"/>
      <c r="CV1352" t="s">
        <v>397</v>
      </c>
      <c r="CW1352" t="s">
        <v>397</v>
      </c>
      <c r="CX1352" t="s">
        <v>397</v>
      </c>
      <c r="CY1352" s="25" t="s">
        <v>397</v>
      </c>
    </row>
    <row r="1353" spans="1:103" x14ac:dyDescent="0.25">
      <c r="A1353">
        <v>1355</v>
      </c>
      <c r="B1353">
        <v>147</v>
      </c>
      <c r="C1353" s="25" t="s">
        <v>283</v>
      </c>
      <c r="D1353" s="12">
        <v>3.9</v>
      </c>
      <c r="E1353" s="14"/>
      <c r="F1353" s="7" t="str">
        <f t="shared" si="209"/>
        <v>X</v>
      </c>
      <c r="G1353" s="7">
        <f t="shared" si="210"/>
        <v>3.9</v>
      </c>
      <c r="H1353" s="16">
        <f t="shared" si="211"/>
        <v>3.9</v>
      </c>
      <c r="I1353" s="11" t="str">
        <f t="shared" si="212"/>
        <v>X</v>
      </c>
      <c r="J1353" s="39" t="str">
        <f t="shared" si="213"/>
        <v>X</v>
      </c>
      <c r="K1353" s="39" t="str">
        <f t="shared" si="216"/>
        <v>X</v>
      </c>
      <c r="L1353" s="39" t="str">
        <f t="shared" si="217"/>
        <v>X</v>
      </c>
      <c r="M1353" s="39" t="str">
        <f t="shared" si="214"/>
        <v>X</v>
      </c>
      <c r="N1353" s="42">
        <v>1</v>
      </c>
      <c r="O1353" s="8">
        <v>0</v>
      </c>
      <c r="P1353" s="9">
        <v>0</v>
      </c>
      <c r="Q1353" s="9">
        <v>0</v>
      </c>
      <c r="R1353" s="8">
        <v>0</v>
      </c>
      <c r="S1353" s="9">
        <v>0</v>
      </c>
      <c r="T1353" s="9">
        <v>0</v>
      </c>
      <c r="U1353" s="8">
        <v>0</v>
      </c>
      <c r="V1353" s="9">
        <v>0</v>
      </c>
      <c r="W1353" s="9">
        <v>0</v>
      </c>
      <c r="X1353" s="9">
        <v>0</v>
      </c>
      <c r="Y1353" s="8">
        <v>0</v>
      </c>
      <c r="Z1353" s="9">
        <v>0</v>
      </c>
      <c r="AA1353" s="8"/>
      <c r="AC1353" s="8"/>
      <c r="AJ1353" s="9">
        <f t="shared" si="215"/>
        <v>-1</v>
      </c>
      <c r="AK1353" s="7">
        <v>4</v>
      </c>
      <c r="AO1353" s="8"/>
      <c r="AQ1353" s="31"/>
      <c r="AT1353" s="31"/>
      <c r="AU1353" s="21">
        <v>2007</v>
      </c>
      <c r="AV1353" s="23">
        <f t="shared" si="218"/>
        <v>3.3025473724874854</v>
      </c>
      <c r="BB1353" s="18"/>
      <c r="BD1353" s="54"/>
      <c r="BF1353" s="18"/>
      <c r="BH1353" s="18"/>
      <c r="BJ1353" s="18"/>
      <c r="BK1353" s="18" t="s">
        <v>282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 s="18">
        <v>0</v>
      </c>
      <c r="BS1353">
        <v>0</v>
      </c>
      <c r="BT1353">
        <v>1</v>
      </c>
      <c r="BU1353" s="18">
        <v>0</v>
      </c>
      <c r="BV1353" t="s">
        <v>397</v>
      </c>
      <c r="BW1353" t="s">
        <v>397</v>
      </c>
      <c r="CB1353" s="18"/>
      <c r="CD1353" s="18"/>
      <c r="CE1353" s="18"/>
      <c r="CH1353" s="18"/>
      <c r="CJ1353" s="18"/>
      <c r="CU1353" s="18"/>
      <c r="CV1353" t="s">
        <v>397</v>
      </c>
      <c r="CW1353" t="s">
        <v>397</v>
      </c>
      <c r="CX1353" t="s">
        <v>397</v>
      </c>
      <c r="CY1353" s="25" t="s">
        <v>397</v>
      </c>
    </row>
    <row r="1354" spans="1:103" x14ac:dyDescent="0.25">
      <c r="A1354">
        <v>1356</v>
      </c>
      <c r="B1354">
        <v>148</v>
      </c>
      <c r="C1354" s="25" t="s">
        <v>232</v>
      </c>
      <c r="D1354" s="12">
        <v>12.6</v>
      </c>
      <c r="E1354" s="14"/>
      <c r="F1354" s="7" t="str">
        <f t="shared" si="209"/>
        <v>X</v>
      </c>
      <c r="G1354" s="7">
        <f t="shared" si="210"/>
        <v>12.6</v>
      </c>
      <c r="H1354" s="16">
        <f t="shared" si="211"/>
        <v>12.6</v>
      </c>
      <c r="I1354" s="11" t="str">
        <f t="shared" si="212"/>
        <v>X</v>
      </c>
      <c r="J1354" s="39" t="str">
        <f t="shared" si="213"/>
        <v>X</v>
      </c>
      <c r="K1354" s="39" t="str">
        <f t="shared" si="216"/>
        <v>X</v>
      </c>
      <c r="L1354" s="39" t="str">
        <f t="shared" si="217"/>
        <v>X</v>
      </c>
      <c r="M1354" s="39" t="str">
        <f t="shared" si="214"/>
        <v>X</v>
      </c>
      <c r="N1354" s="42">
        <v>1</v>
      </c>
      <c r="O1354" s="8">
        <v>0</v>
      </c>
      <c r="P1354" s="9">
        <v>0</v>
      </c>
      <c r="Q1354" s="9">
        <v>0</v>
      </c>
      <c r="R1354" s="8">
        <v>0</v>
      </c>
      <c r="S1354" s="9">
        <v>0</v>
      </c>
      <c r="T1354" s="9">
        <v>0</v>
      </c>
      <c r="U1354" s="8">
        <v>0</v>
      </c>
      <c r="V1354" s="9">
        <v>0</v>
      </c>
      <c r="W1354" s="9">
        <v>0</v>
      </c>
      <c r="X1354" s="9">
        <v>0</v>
      </c>
      <c r="Y1354" s="8">
        <v>0</v>
      </c>
      <c r="Z1354" s="9">
        <v>0</v>
      </c>
      <c r="AA1354" s="8"/>
      <c r="AC1354" s="8"/>
      <c r="AJ1354" s="9">
        <f t="shared" si="215"/>
        <v>-1</v>
      </c>
      <c r="AK1354" s="7">
        <v>7.8</v>
      </c>
      <c r="AO1354" s="8"/>
      <c r="AQ1354" s="31"/>
      <c r="AT1354" s="31"/>
      <c r="AU1354" s="21">
        <v>1998</v>
      </c>
      <c r="AV1354" s="23">
        <f t="shared" si="218"/>
        <v>3.3005954838899636</v>
      </c>
      <c r="BB1354" s="18"/>
      <c r="BD1354" s="54"/>
      <c r="BF1354" s="18"/>
      <c r="BH1354" s="18"/>
      <c r="BJ1354" s="18"/>
      <c r="BK1354" s="18" t="s">
        <v>230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 s="18">
        <v>0</v>
      </c>
      <c r="BS1354">
        <v>0</v>
      </c>
      <c r="BT1354">
        <v>1</v>
      </c>
      <c r="BU1354" s="18">
        <v>0</v>
      </c>
      <c r="BV1354" t="s">
        <v>397</v>
      </c>
      <c r="BW1354" t="s">
        <v>397</v>
      </c>
      <c r="CB1354" s="18"/>
      <c r="CD1354" s="18"/>
      <c r="CE1354" s="18"/>
      <c r="CH1354" s="18"/>
      <c r="CJ1354" s="18"/>
      <c r="CU1354" s="18"/>
      <c r="CV1354" t="s">
        <v>397</v>
      </c>
      <c r="CW1354" t="s">
        <v>397</v>
      </c>
      <c r="CX1354" t="s">
        <v>397</v>
      </c>
      <c r="CY1354" s="25" t="s">
        <v>397</v>
      </c>
    </row>
    <row r="1355" spans="1:103" x14ac:dyDescent="0.25">
      <c r="A1355">
        <v>1357</v>
      </c>
      <c r="B1355">
        <v>149</v>
      </c>
      <c r="C1355" s="25" t="s">
        <v>171</v>
      </c>
      <c r="D1355" s="12">
        <v>6</v>
      </c>
      <c r="E1355" s="14"/>
      <c r="F1355" s="7" t="str">
        <f t="shared" si="209"/>
        <v>X</v>
      </c>
      <c r="G1355" s="7">
        <f t="shared" si="210"/>
        <v>6</v>
      </c>
      <c r="H1355" s="16">
        <f t="shared" si="211"/>
        <v>6</v>
      </c>
      <c r="I1355" s="11" t="str">
        <f t="shared" si="212"/>
        <v>X</v>
      </c>
      <c r="J1355" s="39" t="str">
        <f t="shared" si="213"/>
        <v>X</v>
      </c>
      <c r="K1355" s="39" t="str">
        <f t="shared" si="216"/>
        <v>X</v>
      </c>
      <c r="L1355" s="39" t="str">
        <f t="shared" si="217"/>
        <v>X</v>
      </c>
      <c r="M1355" s="39" t="str">
        <f t="shared" si="214"/>
        <v>X</v>
      </c>
      <c r="N1355" s="42">
        <v>0</v>
      </c>
      <c r="O1355" s="8">
        <v>0</v>
      </c>
      <c r="P1355" s="9">
        <v>0</v>
      </c>
      <c r="Q1355" s="9">
        <v>0</v>
      </c>
      <c r="R1355" s="8">
        <v>0</v>
      </c>
      <c r="S1355" s="9">
        <v>0</v>
      </c>
      <c r="T1355" s="9">
        <v>0</v>
      </c>
      <c r="U1355" s="8">
        <v>1</v>
      </c>
      <c r="V1355" s="9">
        <v>0</v>
      </c>
      <c r="W1355" s="9">
        <v>0</v>
      </c>
      <c r="X1355" s="9">
        <v>0</v>
      </c>
      <c r="Y1355" s="8">
        <v>0</v>
      </c>
      <c r="Z1355" s="9">
        <v>0</v>
      </c>
      <c r="AA1355" s="8"/>
      <c r="AC1355" s="8"/>
      <c r="AJ1355" s="9">
        <f t="shared" si="215"/>
        <v>-1</v>
      </c>
      <c r="AK1355" s="7">
        <v>6.1</v>
      </c>
      <c r="AO1355" s="8"/>
      <c r="AQ1355" s="31"/>
      <c r="AT1355" s="31"/>
      <c r="AU1355" s="21">
        <v>1996</v>
      </c>
      <c r="AV1355" s="23">
        <f t="shared" si="218"/>
        <v>3.3001605369513523</v>
      </c>
      <c r="BB1355" s="18"/>
      <c r="BD1355" s="54"/>
      <c r="BF1355" s="18"/>
      <c r="BH1355" s="18"/>
      <c r="BJ1355" s="18"/>
      <c r="BK1355" s="18" t="s">
        <v>170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 s="18">
        <v>0</v>
      </c>
      <c r="BS1355">
        <v>1</v>
      </c>
      <c r="BT1355">
        <v>0</v>
      </c>
      <c r="BU1355" s="18">
        <v>0</v>
      </c>
      <c r="BV1355" t="s">
        <v>397</v>
      </c>
      <c r="BW1355" t="s">
        <v>397</v>
      </c>
      <c r="CB1355" s="18"/>
      <c r="CD1355" s="18"/>
      <c r="CE1355" s="18"/>
      <c r="CH1355" s="18"/>
      <c r="CJ1355" s="18"/>
      <c r="CU1355" s="18"/>
      <c r="CV1355" t="s">
        <v>397</v>
      </c>
      <c r="CW1355" t="s">
        <v>397</v>
      </c>
      <c r="CX1355" t="s">
        <v>397</v>
      </c>
      <c r="CY1355" s="25" t="s">
        <v>397</v>
      </c>
    </row>
    <row r="1356" spans="1:103" x14ac:dyDescent="0.25">
      <c r="A1356">
        <v>1358</v>
      </c>
      <c r="B1356">
        <v>149</v>
      </c>
      <c r="C1356" s="25" t="s">
        <v>171</v>
      </c>
      <c r="D1356" s="12">
        <v>8.3000000000000007</v>
      </c>
      <c r="E1356" s="14"/>
      <c r="F1356" s="7" t="str">
        <f t="shared" si="209"/>
        <v>X</v>
      </c>
      <c r="G1356" s="7">
        <f t="shared" si="210"/>
        <v>8.3000000000000007</v>
      </c>
      <c r="H1356" s="16">
        <f t="shared" si="211"/>
        <v>8.3000000000000007</v>
      </c>
      <c r="I1356" s="11" t="str">
        <f t="shared" si="212"/>
        <v>X</v>
      </c>
      <c r="J1356" s="39" t="str">
        <f t="shared" si="213"/>
        <v>X</v>
      </c>
      <c r="K1356" s="39" t="str">
        <f t="shared" si="216"/>
        <v>X</v>
      </c>
      <c r="L1356" s="39" t="str">
        <f t="shared" si="217"/>
        <v>X</v>
      </c>
      <c r="M1356" s="39" t="str">
        <f t="shared" si="214"/>
        <v>X</v>
      </c>
      <c r="N1356" s="42">
        <v>0</v>
      </c>
      <c r="O1356" s="8">
        <v>0</v>
      </c>
      <c r="P1356" s="9">
        <v>0</v>
      </c>
      <c r="Q1356" s="9">
        <v>0</v>
      </c>
      <c r="R1356" s="8">
        <v>0</v>
      </c>
      <c r="S1356" s="9">
        <v>0</v>
      </c>
      <c r="T1356" s="9">
        <v>0</v>
      </c>
      <c r="U1356" s="8">
        <v>0</v>
      </c>
      <c r="V1356" s="9">
        <v>1</v>
      </c>
      <c r="W1356" s="9">
        <v>0</v>
      </c>
      <c r="X1356" s="9">
        <v>0</v>
      </c>
      <c r="Y1356" s="8">
        <v>0</v>
      </c>
      <c r="Z1356" s="9">
        <v>0</v>
      </c>
      <c r="AA1356" s="8"/>
      <c r="AC1356" s="8"/>
      <c r="AJ1356" s="9">
        <f t="shared" si="215"/>
        <v>-1</v>
      </c>
      <c r="AK1356" s="7">
        <v>6.1</v>
      </c>
      <c r="AO1356" s="8"/>
      <c r="AQ1356" s="31"/>
      <c r="AT1356" s="31"/>
      <c r="AU1356" s="21">
        <v>1996</v>
      </c>
      <c r="AV1356" s="23">
        <f t="shared" si="218"/>
        <v>3.3001605369513523</v>
      </c>
      <c r="BB1356" s="18"/>
      <c r="BD1356" s="54"/>
      <c r="BF1356" s="18"/>
      <c r="BH1356" s="18"/>
      <c r="BJ1356" s="18"/>
      <c r="BK1356" s="18" t="s">
        <v>170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 s="18">
        <v>0</v>
      </c>
      <c r="BS1356">
        <v>1</v>
      </c>
      <c r="BT1356">
        <v>0</v>
      </c>
      <c r="BU1356" s="18">
        <v>0</v>
      </c>
      <c r="BV1356" t="s">
        <v>397</v>
      </c>
      <c r="BW1356" t="s">
        <v>397</v>
      </c>
      <c r="CB1356" s="18"/>
      <c r="CD1356" s="18"/>
      <c r="CE1356" s="18"/>
      <c r="CH1356" s="18"/>
      <c r="CJ1356" s="18"/>
      <c r="CU1356" s="18"/>
      <c r="CV1356" t="s">
        <v>397</v>
      </c>
      <c r="CW1356" t="s">
        <v>397</v>
      </c>
      <c r="CX1356" t="s">
        <v>397</v>
      </c>
      <c r="CY1356" s="25" t="s">
        <v>397</v>
      </c>
    </row>
    <row r="1357" spans="1:103" x14ac:dyDescent="0.25">
      <c r="A1357">
        <v>1359</v>
      </c>
      <c r="B1357">
        <v>150</v>
      </c>
      <c r="C1357" s="25" t="s">
        <v>128</v>
      </c>
      <c r="D1357" s="12">
        <v>5.5</v>
      </c>
      <c r="E1357" s="14"/>
      <c r="F1357" s="7" t="str">
        <f t="shared" si="209"/>
        <v>X</v>
      </c>
      <c r="G1357" s="7">
        <f t="shared" si="210"/>
        <v>5.5</v>
      </c>
      <c r="H1357" s="16">
        <f t="shared" si="211"/>
        <v>5.5</v>
      </c>
      <c r="I1357" s="11" t="str">
        <f t="shared" si="212"/>
        <v>X</v>
      </c>
      <c r="J1357" s="39" t="str">
        <f t="shared" si="213"/>
        <v>X</v>
      </c>
      <c r="K1357" s="39" t="str">
        <f t="shared" si="216"/>
        <v>X</v>
      </c>
      <c r="L1357" s="39" t="str">
        <f t="shared" si="217"/>
        <v>X</v>
      </c>
      <c r="M1357" s="39" t="str">
        <f t="shared" si="214"/>
        <v>X</v>
      </c>
      <c r="N1357" s="42">
        <v>0</v>
      </c>
      <c r="O1357" s="8">
        <v>0</v>
      </c>
      <c r="P1357" s="9">
        <v>0</v>
      </c>
      <c r="Q1357" s="9">
        <v>0</v>
      </c>
      <c r="R1357" s="8">
        <v>0</v>
      </c>
      <c r="S1357" s="9">
        <v>0</v>
      </c>
      <c r="T1357" s="9">
        <v>0</v>
      </c>
      <c r="U1357" s="8">
        <v>1</v>
      </c>
      <c r="V1357" s="9">
        <v>0</v>
      </c>
      <c r="W1357" s="9">
        <v>0</v>
      </c>
      <c r="X1357" s="9">
        <v>0</v>
      </c>
      <c r="Y1357" s="8">
        <v>0</v>
      </c>
      <c r="Z1357" s="9">
        <v>0</v>
      </c>
      <c r="AA1357" s="8"/>
      <c r="AC1357" s="8"/>
      <c r="AJ1357" s="9">
        <f t="shared" si="215"/>
        <v>-1</v>
      </c>
      <c r="AK1357" s="7">
        <v>8.6999999999999993</v>
      </c>
      <c r="AO1357" s="8"/>
      <c r="AQ1357" s="31"/>
      <c r="AT1357" s="31"/>
      <c r="AU1357" s="21">
        <v>1985</v>
      </c>
      <c r="AV1357" s="23">
        <f t="shared" si="218"/>
        <v>3.2977605110991339</v>
      </c>
      <c r="BB1357" s="18"/>
      <c r="BD1357" s="54"/>
      <c r="BF1357" s="18"/>
      <c r="BH1357" s="18"/>
      <c r="BJ1357" s="18"/>
      <c r="BK1357" s="18" t="s">
        <v>125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 s="18">
        <v>0</v>
      </c>
      <c r="BS1357">
        <v>1</v>
      </c>
      <c r="BT1357">
        <v>0</v>
      </c>
      <c r="BU1357" s="18">
        <v>0</v>
      </c>
      <c r="BV1357" t="s">
        <v>397</v>
      </c>
      <c r="BW1357" t="s">
        <v>397</v>
      </c>
      <c r="CB1357" s="18"/>
      <c r="CD1357" s="18"/>
      <c r="CE1357" s="18"/>
      <c r="CH1357" s="18"/>
      <c r="CJ1357" s="18"/>
      <c r="CU1357" s="18"/>
      <c r="CV1357" t="s">
        <v>397</v>
      </c>
      <c r="CW1357" t="s">
        <v>397</v>
      </c>
      <c r="CX1357" t="s">
        <v>397</v>
      </c>
      <c r="CY1357" s="25" t="s">
        <v>397</v>
      </c>
    </row>
    <row r="1358" spans="1:103" x14ac:dyDescent="0.25">
      <c r="A1358">
        <v>1360</v>
      </c>
      <c r="B1358">
        <v>150</v>
      </c>
      <c r="C1358" s="25" t="s">
        <v>128</v>
      </c>
      <c r="D1358" s="12">
        <v>6.7</v>
      </c>
      <c r="E1358" s="14"/>
      <c r="F1358" s="7" t="str">
        <f t="shared" si="209"/>
        <v>X</v>
      </c>
      <c r="G1358" s="7">
        <f t="shared" si="210"/>
        <v>6.7</v>
      </c>
      <c r="H1358" s="16">
        <f t="shared" si="211"/>
        <v>6.7</v>
      </c>
      <c r="I1358" s="11" t="str">
        <f t="shared" si="212"/>
        <v>X</v>
      </c>
      <c r="J1358" s="39" t="str">
        <f t="shared" si="213"/>
        <v>X</v>
      </c>
      <c r="K1358" s="39" t="str">
        <f t="shared" si="216"/>
        <v>X</v>
      </c>
      <c r="L1358" s="39" t="str">
        <f t="shared" si="217"/>
        <v>X</v>
      </c>
      <c r="M1358" s="39" t="str">
        <f t="shared" si="214"/>
        <v>X</v>
      </c>
      <c r="N1358" s="42">
        <v>0</v>
      </c>
      <c r="O1358" s="8">
        <v>0</v>
      </c>
      <c r="P1358" s="9">
        <v>0</v>
      </c>
      <c r="Q1358" s="9">
        <v>0</v>
      </c>
      <c r="R1358" s="8">
        <v>0</v>
      </c>
      <c r="S1358" s="9">
        <v>0</v>
      </c>
      <c r="T1358" s="9">
        <v>0</v>
      </c>
      <c r="U1358" s="8">
        <v>1</v>
      </c>
      <c r="V1358" s="9">
        <v>0</v>
      </c>
      <c r="W1358" s="9">
        <v>0</v>
      </c>
      <c r="X1358" s="9">
        <v>0</v>
      </c>
      <c r="Y1358" s="8">
        <v>0</v>
      </c>
      <c r="Z1358" s="9">
        <v>0</v>
      </c>
      <c r="AA1358" s="8"/>
      <c r="AC1358" s="8"/>
      <c r="AJ1358" s="9">
        <f t="shared" si="215"/>
        <v>-1</v>
      </c>
      <c r="AK1358" s="7">
        <v>8.8000000000000007</v>
      </c>
      <c r="AO1358" s="8"/>
      <c r="AQ1358" s="31"/>
      <c r="AT1358" s="31"/>
      <c r="AU1358" s="21">
        <v>1986</v>
      </c>
      <c r="AV1358" s="23">
        <f t="shared" si="218"/>
        <v>3.2979792441593623</v>
      </c>
      <c r="BB1358" s="18"/>
      <c r="BD1358" s="54"/>
      <c r="BF1358" s="18"/>
      <c r="BH1358" s="18"/>
      <c r="BJ1358" s="18"/>
      <c r="BK1358" s="18" t="s">
        <v>125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 s="18">
        <v>0</v>
      </c>
      <c r="BS1358">
        <v>1</v>
      </c>
      <c r="BT1358">
        <v>0</v>
      </c>
      <c r="BU1358" s="18">
        <v>0</v>
      </c>
      <c r="BV1358" t="s">
        <v>397</v>
      </c>
      <c r="BW1358" t="s">
        <v>397</v>
      </c>
      <c r="CB1358" s="18"/>
      <c r="CD1358" s="18"/>
      <c r="CE1358" s="18"/>
      <c r="CH1358" s="18"/>
      <c r="CJ1358" s="18"/>
      <c r="CU1358" s="18"/>
      <c r="CV1358" t="s">
        <v>397</v>
      </c>
      <c r="CW1358" t="s">
        <v>397</v>
      </c>
      <c r="CX1358" t="s">
        <v>397</v>
      </c>
      <c r="CY1358" s="25" t="s">
        <v>397</v>
      </c>
    </row>
    <row r="1359" spans="1:103" x14ac:dyDescent="0.25">
      <c r="A1359">
        <v>1361</v>
      </c>
      <c r="B1359">
        <v>150</v>
      </c>
      <c r="C1359" s="25" t="s">
        <v>128</v>
      </c>
      <c r="D1359" s="12">
        <v>7.5</v>
      </c>
      <c r="E1359" s="14"/>
      <c r="F1359" s="7" t="str">
        <f t="shared" ref="F1359:F1422" si="219">IFERROR(D1359/E1359, "X")</f>
        <v>X</v>
      </c>
      <c r="G1359" s="7">
        <f t="shared" ref="G1359:G1422" si="220">D1359-E1359</f>
        <v>7.5</v>
      </c>
      <c r="H1359" s="16">
        <f t="shared" ref="H1359:H1422" si="221">D1359+E1359</f>
        <v>7.5</v>
      </c>
      <c r="I1359" s="11" t="str">
        <f t="shared" ref="I1359:I1422" si="222">IFERROR(F1359/SQRT(F1359^2+AJ1359), "X")</f>
        <v>X</v>
      </c>
      <c r="J1359" s="39" t="str">
        <f t="shared" ref="J1359:J1422" si="223">IFERROR(SQRT((1-I1359^2)/AJ1359), "X")</f>
        <v>X</v>
      </c>
      <c r="K1359" s="39" t="str">
        <f t="shared" si="216"/>
        <v>X</v>
      </c>
      <c r="L1359" s="39" t="str">
        <f t="shared" si="217"/>
        <v>X</v>
      </c>
      <c r="M1359" s="39" t="str">
        <f t="shared" ref="M1359:M1422" si="224">IFERROR(I1359+J1359, "X")</f>
        <v>X</v>
      </c>
      <c r="N1359" s="42">
        <v>0</v>
      </c>
      <c r="O1359" s="8">
        <v>0</v>
      </c>
      <c r="P1359" s="9">
        <v>0</v>
      </c>
      <c r="Q1359" s="9">
        <v>0</v>
      </c>
      <c r="R1359" s="8">
        <v>0</v>
      </c>
      <c r="S1359" s="9">
        <v>0</v>
      </c>
      <c r="T1359" s="9">
        <v>0</v>
      </c>
      <c r="U1359" s="8">
        <v>1</v>
      </c>
      <c r="V1359" s="9">
        <v>0</v>
      </c>
      <c r="W1359" s="9">
        <v>0</v>
      </c>
      <c r="X1359" s="9">
        <v>0</v>
      </c>
      <c r="Y1359" s="8">
        <v>0</v>
      </c>
      <c r="Z1359" s="9">
        <v>0</v>
      </c>
      <c r="AA1359" s="8"/>
      <c r="AC1359" s="8"/>
      <c r="AJ1359" s="9">
        <f t="shared" ref="AJ1359:AJ1422" si="225">IFERROR(AH1359-AI1359-1, "X")</f>
        <v>-1</v>
      </c>
      <c r="AK1359" s="7">
        <v>9.1</v>
      </c>
      <c r="AO1359" s="8"/>
      <c r="AQ1359" s="31"/>
      <c r="AT1359" s="31"/>
      <c r="AU1359" s="21">
        <v>1992</v>
      </c>
      <c r="AV1359" s="23">
        <f t="shared" si="218"/>
        <v>3.2992893340876801</v>
      </c>
      <c r="BB1359" s="18"/>
      <c r="BD1359" s="54"/>
      <c r="BF1359" s="18"/>
      <c r="BH1359" s="18"/>
      <c r="BJ1359" s="18"/>
      <c r="BK1359" s="18" t="s">
        <v>125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 s="18">
        <v>0</v>
      </c>
      <c r="BS1359">
        <v>1</v>
      </c>
      <c r="BT1359">
        <v>0</v>
      </c>
      <c r="BU1359" s="18">
        <v>0</v>
      </c>
      <c r="BV1359" t="s">
        <v>397</v>
      </c>
      <c r="BW1359" t="s">
        <v>397</v>
      </c>
      <c r="CB1359" s="18"/>
      <c r="CD1359" s="18"/>
      <c r="CE1359" s="18"/>
      <c r="CH1359" s="18"/>
      <c r="CJ1359" s="18"/>
      <c r="CU1359" s="18"/>
      <c r="CV1359" t="s">
        <v>397</v>
      </c>
      <c r="CW1359" t="s">
        <v>397</v>
      </c>
      <c r="CX1359" t="s">
        <v>397</v>
      </c>
      <c r="CY1359" s="25" t="s">
        <v>397</v>
      </c>
    </row>
    <row r="1360" spans="1:103" x14ac:dyDescent="0.25">
      <c r="A1360">
        <v>1362</v>
      </c>
      <c r="B1360">
        <v>150</v>
      </c>
      <c r="C1360" s="25" t="s">
        <v>128</v>
      </c>
      <c r="D1360" s="12">
        <v>5.7</v>
      </c>
      <c r="E1360" s="14"/>
      <c r="F1360" s="7" t="str">
        <f t="shared" si="219"/>
        <v>X</v>
      </c>
      <c r="G1360" s="7">
        <f t="shared" si="220"/>
        <v>5.7</v>
      </c>
      <c r="H1360" s="16">
        <f t="shared" si="221"/>
        <v>5.7</v>
      </c>
      <c r="I1360" s="11" t="str">
        <f t="shared" si="222"/>
        <v>X</v>
      </c>
      <c r="J1360" s="39" t="str">
        <f t="shared" si="223"/>
        <v>X</v>
      </c>
      <c r="K1360" s="39" t="str">
        <f t="shared" si="216"/>
        <v>X</v>
      </c>
      <c r="L1360" s="39" t="str">
        <f t="shared" si="217"/>
        <v>X</v>
      </c>
      <c r="M1360" s="39" t="str">
        <f t="shared" si="224"/>
        <v>X</v>
      </c>
      <c r="N1360" s="42">
        <v>0</v>
      </c>
      <c r="O1360" s="8">
        <v>0</v>
      </c>
      <c r="P1360" s="9">
        <v>0</v>
      </c>
      <c r="Q1360" s="9">
        <v>0</v>
      </c>
      <c r="R1360" s="8">
        <v>0</v>
      </c>
      <c r="S1360" s="9">
        <v>0</v>
      </c>
      <c r="T1360" s="9">
        <v>0</v>
      </c>
      <c r="U1360" s="8">
        <v>1</v>
      </c>
      <c r="V1360" s="9">
        <v>0</v>
      </c>
      <c r="W1360" s="9">
        <v>0</v>
      </c>
      <c r="X1360" s="9">
        <v>0</v>
      </c>
      <c r="Y1360" s="8">
        <v>0</v>
      </c>
      <c r="Z1360" s="9">
        <v>0</v>
      </c>
      <c r="AA1360" s="8"/>
      <c r="AC1360" s="8"/>
      <c r="AJ1360" s="9">
        <f t="shared" si="225"/>
        <v>-1</v>
      </c>
      <c r="AK1360" s="7">
        <v>9.1999999999999993</v>
      </c>
      <c r="AO1360" s="8"/>
      <c r="AQ1360" s="31"/>
      <c r="AT1360" s="31"/>
      <c r="AU1360" s="21">
        <v>1993</v>
      </c>
      <c r="AV1360" s="23">
        <f t="shared" si="218"/>
        <v>3.2995072987004876</v>
      </c>
      <c r="BB1360" s="18"/>
      <c r="BD1360" s="54"/>
      <c r="BF1360" s="18"/>
      <c r="BH1360" s="18"/>
      <c r="BJ1360" s="18"/>
      <c r="BK1360" s="18" t="s">
        <v>125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 s="18">
        <v>0</v>
      </c>
      <c r="BS1360">
        <v>1</v>
      </c>
      <c r="BT1360">
        <v>0</v>
      </c>
      <c r="BU1360" s="18">
        <v>0</v>
      </c>
      <c r="BV1360" t="s">
        <v>397</v>
      </c>
      <c r="BW1360" t="s">
        <v>397</v>
      </c>
      <c r="CB1360" s="18"/>
      <c r="CD1360" s="18"/>
      <c r="CE1360" s="18"/>
      <c r="CH1360" s="18"/>
      <c r="CJ1360" s="18"/>
      <c r="CU1360" s="18"/>
      <c r="CV1360" t="s">
        <v>397</v>
      </c>
      <c r="CW1360" t="s">
        <v>397</v>
      </c>
      <c r="CX1360" t="s">
        <v>397</v>
      </c>
      <c r="CY1360" s="25" t="s">
        <v>397</v>
      </c>
    </row>
    <row r="1361" spans="1:103" x14ac:dyDescent="0.25">
      <c r="A1361">
        <v>1363</v>
      </c>
      <c r="B1361">
        <v>150</v>
      </c>
      <c r="C1361" s="25" t="s">
        <v>128</v>
      </c>
      <c r="D1361" s="12">
        <v>5.7</v>
      </c>
      <c r="E1361" s="14"/>
      <c r="F1361" s="7" t="str">
        <f t="shared" si="219"/>
        <v>X</v>
      </c>
      <c r="G1361" s="7">
        <f t="shared" si="220"/>
        <v>5.7</v>
      </c>
      <c r="H1361" s="16">
        <f t="shared" si="221"/>
        <v>5.7</v>
      </c>
      <c r="I1361" s="11" t="str">
        <f t="shared" si="222"/>
        <v>X</v>
      </c>
      <c r="J1361" s="39" t="str">
        <f t="shared" si="223"/>
        <v>X</v>
      </c>
      <c r="K1361" s="39" t="str">
        <f t="shared" si="216"/>
        <v>X</v>
      </c>
      <c r="L1361" s="39" t="str">
        <f t="shared" si="217"/>
        <v>X</v>
      </c>
      <c r="M1361" s="39" t="str">
        <f t="shared" si="224"/>
        <v>X</v>
      </c>
      <c r="N1361" s="42">
        <v>0</v>
      </c>
      <c r="O1361" s="8">
        <v>0</v>
      </c>
      <c r="P1361" s="9">
        <v>0</v>
      </c>
      <c r="Q1361" s="9">
        <v>0</v>
      </c>
      <c r="R1361" s="8">
        <v>0</v>
      </c>
      <c r="S1361" s="9">
        <v>0</v>
      </c>
      <c r="T1361" s="9">
        <v>0</v>
      </c>
      <c r="U1361" s="8">
        <v>1</v>
      </c>
      <c r="V1361" s="9">
        <v>0</v>
      </c>
      <c r="W1361" s="9">
        <v>0</v>
      </c>
      <c r="X1361" s="9">
        <v>0</v>
      </c>
      <c r="Y1361" s="8">
        <v>0</v>
      </c>
      <c r="Z1361" s="9">
        <v>0</v>
      </c>
      <c r="AA1361" s="8"/>
      <c r="AC1361" s="8"/>
      <c r="AJ1361" s="9">
        <f t="shared" si="225"/>
        <v>-1</v>
      </c>
      <c r="AK1361" s="7">
        <v>9.3000000000000007</v>
      </c>
      <c r="AO1361" s="8"/>
      <c r="AQ1361" s="31"/>
      <c r="AT1361" s="31"/>
      <c r="AU1361" s="21">
        <v>1994</v>
      </c>
      <c r="AV1361" s="23">
        <f t="shared" si="218"/>
        <v>3.2997251539756367</v>
      </c>
      <c r="BB1361" s="18"/>
      <c r="BD1361" s="54"/>
      <c r="BF1361" s="18"/>
      <c r="BH1361" s="18"/>
      <c r="BJ1361" s="18"/>
      <c r="BK1361" s="18" t="s">
        <v>125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 s="18">
        <v>0</v>
      </c>
      <c r="BS1361">
        <v>1</v>
      </c>
      <c r="BT1361">
        <v>0</v>
      </c>
      <c r="BU1361" s="18">
        <v>0</v>
      </c>
      <c r="BV1361" t="s">
        <v>397</v>
      </c>
      <c r="BW1361" t="s">
        <v>397</v>
      </c>
      <c r="CB1361" s="18"/>
      <c r="CD1361" s="18"/>
      <c r="CE1361" s="18"/>
      <c r="CH1361" s="18"/>
      <c r="CJ1361" s="18"/>
      <c r="CU1361" s="18"/>
      <c r="CV1361" t="s">
        <v>397</v>
      </c>
      <c r="CW1361" t="s">
        <v>397</v>
      </c>
      <c r="CX1361" t="s">
        <v>397</v>
      </c>
      <c r="CY1361" s="25" t="s">
        <v>397</v>
      </c>
    </row>
    <row r="1362" spans="1:103" x14ac:dyDescent="0.25">
      <c r="A1362">
        <v>1364</v>
      </c>
      <c r="B1362">
        <v>150</v>
      </c>
      <c r="C1362" s="25" t="s">
        <v>128</v>
      </c>
      <c r="D1362" s="12">
        <v>5.8</v>
      </c>
      <c r="E1362" s="14"/>
      <c r="F1362" s="7" t="str">
        <f t="shared" si="219"/>
        <v>X</v>
      </c>
      <c r="G1362" s="7">
        <f t="shared" si="220"/>
        <v>5.8</v>
      </c>
      <c r="H1362" s="16">
        <f t="shared" si="221"/>
        <v>5.8</v>
      </c>
      <c r="I1362" s="11" t="str">
        <f t="shared" si="222"/>
        <v>X</v>
      </c>
      <c r="J1362" s="39" t="str">
        <f t="shared" si="223"/>
        <v>X</v>
      </c>
      <c r="K1362" s="39" t="str">
        <f t="shared" si="216"/>
        <v>X</v>
      </c>
      <c r="L1362" s="39" t="str">
        <f t="shared" si="217"/>
        <v>X</v>
      </c>
      <c r="M1362" s="39" t="str">
        <f t="shared" si="224"/>
        <v>X</v>
      </c>
      <c r="N1362" s="42">
        <v>0</v>
      </c>
      <c r="O1362" s="8">
        <v>0</v>
      </c>
      <c r="P1362" s="9">
        <v>0</v>
      </c>
      <c r="Q1362" s="9">
        <v>0</v>
      </c>
      <c r="R1362" s="8">
        <v>0</v>
      </c>
      <c r="S1362" s="9">
        <v>0</v>
      </c>
      <c r="T1362" s="9">
        <v>0</v>
      </c>
      <c r="U1362" s="8">
        <v>1</v>
      </c>
      <c r="V1362" s="9">
        <v>0</v>
      </c>
      <c r="W1362" s="9">
        <v>0</v>
      </c>
      <c r="X1362" s="9">
        <v>0</v>
      </c>
      <c r="Y1362" s="8">
        <v>0</v>
      </c>
      <c r="Z1362" s="9">
        <v>0</v>
      </c>
      <c r="AA1362" s="8"/>
      <c r="AC1362" s="8"/>
      <c r="AJ1362" s="9">
        <f t="shared" si="225"/>
        <v>-1</v>
      </c>
      <c r="AK1362" s="7">
        <v>9.5</v>
      </c>
      <c r="AO1362" s="8"/>
      <c r="AQ1362" s="31"/>
      <c r="AT1362" s="31"/>
      <c r="AU1362" s="21">
        <v>1996</v>
      </c>
      <c r="AV1362" s="23">
        <f t="shared" si="218"/>
        <v>3.3001605369513523</v>
      </c>
      <c r="BB1362" s="18"/>
      <c r="BD1362" s="54"/>
      <c r="BF1362" s="18"/>
      <c r="BH1362" s="18"/>
      <c r="BJ1362" s="18"/>
      <c r="BK1362" s="18" t="s">
        <v>125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 s="18">
        <v>0</v>
      </c>
      <c r="BS1362">
        <v>1</v>
      </c>
      <c r="BT1362">
        <v>0</v>
      </c>
      <c r="BU1362" s="18">
        <v>0</v>
      </c>
      <c r="BV1362" t="s">
        <v>397</v>
      </c>
      <c r="BW1362" t="s">
        <v>397</v>
      </c>
      <c r="CB1362" s="18"/>
      <c r="CD1362" s="18"/>
      <c r="CE1362" s="18"/>
      <c r="CH1362" s="18"/>
      <c r="CJ1362" s="18"/>
      <c r="CU1362" s="18"/>
      <c r="CV1362" t="s">
        <v>397</v>
      </c>
      <c r="CW1362" t="s">
        <v>397</v>
      </c>
      <c r="CX1362" t="s">
        <v>397</v>
      </c>
      <c r="CY1362" s="25" t="s">
        <v>397</v>
      </c>
    </row>
    <row r="1363" spans="1:103" x14ac:dyDescent="0.25">
      <c r="A1363">
        <v>1365</v>
      </c>
      <c r="B1363">
        <v>150</v>
      </c>
      <c r="C1363" s="25" t="s">
        <v>128</v>
      </c>
      <c r="D1363" s="12">
        <v>5.5</v>
      </c>
      <c r="E1363" s="14"/>
      <c r="F1363" s="7" t="str">
        <f t="shared" si="219"/>
        <v>X</v>
      </c>
      <c r="G1363" s="7">
        <f t="shared" si="220"/>
        <v>5.5</v>
      </c>
      <c r="H1363" s="16">
        <f t="shared" si="221"/>
        <v>5.5</v>
      </c>
      <c r="I1363" s="11" t="str">
        <f t="shared" si="222"/>
        <v>X</v>
      </c>
      <c r="J1363" s="39" t="str">
        <f t="shared" si="223"/>
        <v>X</v>
      </c>
      <c r="K1363" s="39" t="str">
        <f t="shared" si="216"/>
        <v>X</v>
      </c>
      <c r="L1363" s="39" t="str">
        <f t="shared" si="217"/>
        <v>X</v>
      </c>
      <c r="M1363" s="39" t="str">
        <f t="shared" si="224"/>
        <v>X</v>
      </c>
      <c r="N1363" s="42">
        <v>0</v>
      </c>
      <c r="O1363" s="8">
        <v>0</v>
      </c>
      <c r="P1363" s="9">
        <v>0</v>
      </c>
      <c r="Q1363" s="9">
        <v>0</v>
      </c>
      <c r="R1363" s="8">
        <v>0</v>
      </c>
      <c r="S1363" s="9">
        <v>0</v>
      </c>
      <c r="T1363" s="9">
        <v>0</v>
      </c>
      <c r="U1363" s="8">
        <v>1</v>
      </c>
      <c r="V1363" s="9">
        <v>0</v>
      </c>
      <c r="W1363" s="9">
        <v>0</v>
      </c>
      <c r="X1363" s="9">
        <v>0</v>
      </c>
      <c r="Y1363" s="8">
        <v>0</v>
      </c>
      <c r="Z1363" s="9">
        <v>0</v>
      </c>
      <c r="AA1363" s="8"/>
      <c r="AC1363" s="8"/>
      <c r="AJ1363" s="9">
        <f t="shared" si="225"/>
        <v>-1</v>
      </c>
      <c r="AK1363" s="7">
        <v>9.6</v>
      </c>
      <c r="AO1363" s="8"/>
      <c r="AQ1363" s="31"/>
      <c r="AT1363" s="31"/>
      <c r="AU1363" s="21">
        <v>1997</v>
      </c>
      <c r="AV1363" s="23">
        <f t="shared" si="218"/>
        <v>3.3003780648707024</v>
      </c>
      <c r="BB1363" s="18"/>
      <c r="BD1363" s="54"/>
      <c r="BF1363" s="18"/>
      <c r="BH1363" s="18"/>
      <c r="BJ1363" s="18"/>
      <c r="BK1363" s="18" t="s">
        <v>125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 s="18">
        <v>0</v>
      </c>
      <c r="BS1363">
        <v>1</v>
      </c>
      <c r="BT1363">
        <v>0</v>
      </c>
      <c r="BU1363" s="18">
        <v>0</v>
      </c>
      <c r="BV1363" t="s">
        <v>397</v>
      </c>
      <c r="BW1363" t="s">
        <v>397</v>
      </c>
      <c r="CB1363" s="18"/>
      <c r="CD1363" s="18"/>
      <c r="CE1363" s="18"/>
      <c r="CH1363" s="18"/>
      <c r="CJ1363" s="18"/>
      <c r="CU1363" s="18"/>
      <c r="CV1363" t="s">
        <v>397</v>
      </c>
      <c r="CW1363" t="s">
        <v>397</v>
      </c>
      <c r="CX1363" t="s">
        <v>397</v>
      </c>
      <c r="CY1363" s="25" t="s">
        <v>397</v>
      </c>
    </row>
    <row r="1364" spans="1:103" x14ac:dyDescent="0.25">
      <c r="A1364">
        <v>1366</v>
      </c>
      <c r="B1364">
        <v>150</v>
      </c>
      <c r="C1364" s="25" t="s">
        <v>128</v>
      </c>
      <c r="D1364" s="12">
        <v>5.5</v>
      </c>
      <c r="E1364" s="14"/>
      <c r="F1364" s="7" t="str">
        <f t="shared" si="219"/>
        <v>X</v>
      </c>
      <c r="G1364" s="7">
        <f t="shared" si="220"/>
        <v>5.5</v>
      </c>
      <c r="H1364" s="16">
        <f t="shared" si="221"/>
        <v>5.5</v>
      </c>
      <c r="I1364" s="11" t="str">
        <f t="shared" si="222"/>
        <v>X</v>
      </c>
      <c r="J1364" s="39" t="str">
        <f t="shared" si="223"/>
        <v>X</v>
      </c>
      <c r="K1364" s="39" t="str">
        <f t="shared" si="216"/>
        <v>X</v>
      </c>
      <c r="L1364" s="39" t="str">
        <f t="shared" si="217"/>
        <v>X</v>
      </c>
      <c r="M1364" s="39" t="str">
        <f t="shared" si="224"/>
        <v>X</v>
      </c>
      <c r="N1364" s="42">
        <v>0</v>
      </c>
      <c r="O1364" s="8">
        <v>0</v>
      </c>
      <c r="P1364" s="9">
        <v>0</v>
      </c>
      <c r="Q1364" s="9">
        <v>0</v>
      </c>
      <c r="R1364" s="8">
        <v>0</v>
      </c>
      <c r="S1364" s="9">
        <v>0</v>
      </c>
      <c r="T1364" s="9">
        <v>0</v>
      </c>
      <c r="U1364" s="8">
        <v>1</v>
      </c>
      <c r="V1364" s="9">
        <v>0</v>
      </c>
      <c r="W1364" s="9">
        <v>0</v>
      </c>
      <c r="X1364" s="9">
        <v>0</v>
      </c>
      <c r="Y1364" s="8">
        <v>0</v>
      </c>
      <c r="Z1364" s="9">
        <v>0</v>
      </c>
      <c r="AA1364" s="8"/>
      <c r="AC1364" s="8"/>
      <c r="AJ1364" s="9">
        <f t="shared" si="225"/>
        <v>-1</v>
      </c>
      <c r="AK1364" s="7">
        <v>9.6999999999999993</v>
      </c>
      <c r="AO1364" s="8"/>
      <c r="AQ1364" s="31"/>
      <c r="AT1364" s="31"/>
      <c r="AU1364" s="21">
        <v>1998</v>
      </c>
      <c r="AV1364" s="23">
        <f t="shared" si="218"/>
        <v>3.3005954838899636</v>
      </c>
      <c r="BB1364" s="18"/>
      <c r="BD1364" s="54"/>
      <c r="BF1364" s="18"/>
      <c r="BH1364" s="18"/>
      <c r="BJ1364" s="18"/>
      <c r="BK1364" s="18" t="s">
        <v>125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 s="18">
        <v>0</v>
      </c>
      <c r="BS1364">
        <v>1</v>
      </c>
      <c r="BT1364">
        <v>0</v>
      </c>
      <c r="BU1364" s="18">
        <v>0</v>
      </c>
      <c r="BV1364" t="s">
        <v>397</v>
      </c>
      <c r="BW1364" t="s">
        <v>397</v>
      </c>
      <c r="CB1364" s="18"/>
      <c r="CD1364" s="18"/>
      <c r="CE1364" s="18"/>
      <c r="CH1364" s="18"/>
      <c r="CJ1364" s="18"/>
      <c r="CU1364" s="18"/>
      <c r="CV1364" t="s">
        <v>397</v>
      </c>
      <c r="CW1364" t="s">
        <v>397</v>
      </c>
      <c r="CX1364" t="s">
        <v>397</v>
      </c>
      <c r="CY1364" s="25" t="s">
        <v>397</v>
      </c>
    </row>
    <row r="1365" spans="1:103" x14ac:dyDescent="0.25">
      <c r="A1365">
        <v>1367</v>
      </c>
      <c r="B1365">
        <v>150</v>
      </c>
      <c r="C1365" s="25" t="s">
        <v>128</v>
      </c>
      <c r="D1365" s="12">
        <v>7</v>
      </c>
      <c r="E1365" s="14"/>
      <c r="F1365" s="7" t="str">
        <f t="shared" si="219"/>
        <v>X</v>
      </c>
      <c r="G1365" s="7">
        <f t="shared" si="220"/>
        <v>7</v>
      </c>
      <c r="H1365" s="16">
        <f t="shared" si="221"/>
        <v>7</v>
      </c>
      <c r="I1365" s="11" t="str">
        <f t="shared" si="222"/>
        <v>X</v>
      </c>
      <c r="J1365" s="39" t="str">
        <f t="shared" si="223"/>
        <v>X</v>
      </c>
      <c r="K1365" s="39" t="str">
        <f t="shared" si="216"/>
        <v>X</v>
      </c>
      <c r="L1365" s="39" t="str">
        <f t="shared" si="217"/>
        <v>X</v>
      </c>
      <c r="M1365" s="39" t="str">
        <f t="shared" si="224"/>
        <v>X</v>
      </c>
      <c r="N1365" s="42">
        <v>0</v>
      </c>
      <c r="O1365" s="8">
        <v>0</v>
      </c>
      <c r="P1365" s="9">
        <v>0</v>
      </c>
      <c r="Q1365" s="9">
        <v>0</v>
      </c>
      <c r="R1365" s="8">
        <v>0</v>
      </c>
      <c r="S1365" s="9">
        <v>0</v>
      </c>
      <c r="T1365" s="9">
        <v>0</v>
      </c>
      <c r="U1365" s="8">
        <v>1</v>
      </c>
      <c r="V1365" s="9">
        <v>0</v>
      </c>
      <c r="W1365" s="9">
        <v>0</v>
      </c>
      <c r="X1365" s="9">
        <v>0</v>
      </c>
      <c r="Y1365" s="8">
        <v>0</v>
      </c>
      <c r="Z1365" s="9">
        <v>0</v>
      </c>
      <c r="AA1365" s="8"/>
      <c r="AC1365" s="8"/>
      <c r="AJ1365" s="9">
        <f t="shared" si="225"/>
        <v>-1</v>
      </c>
      <c r="AK1365" s="7">
        <v>9.9</v>
      </c>
      <c r="AO1365" s="8"/>
      <c r="AQ1365" s="31"/>
      <c r="AT1365" s="31"/>
      <c r="AU1365" s="21">
        <v>2000</v>
      </c>
      <c r="AV1365" s="23">
        <f t="shared" si="218"/>
        <v>3.3010299956639813</v>
      </c>
      <c r="BB1365" s="18"/>
      <c r="BD1365" s="54"/>
      <c r="BF1365" s="18"/>
      <c r="BH1365" s="18"/>
      <c r="BJ1365" s="18"/>
      <c r="BK1365" s="18" t="s">
        <v>125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 s="18">
        <v>0</v>
      </c>
      <c r="BS1365">
        <v>1</v>
      </c>
      <c r="BT1365">
        <v>0</v>
      </c>
      <c r="BU1365" s="18">
        <v>0</v>
      </c>
      <c r="BV1365" t="s">
        <v>397</v>
      </c>
      <c r="BW1365" t="s">
        <v>397</v>
      </c>
      <c r="CB1365" s="18"/>
      <c r="CD1365" s="18"/>
      <c r="CE1365" s="18"/>
      <c r="CH1365" s="18"/>
      <c r="CJ1365" s="18"/>
      <c r="CU1365" s="18"/>
      <c r="CV1365" t="s">
        <v>397</v>
      </c>
      <c r="CW1365" t="s">
        <v>397</v>
      </c>
      <c r="CX1365" t="s">
        <v>397</v>
      </c>
      <c r="CY1365" s="25" t="s">
        <v>397</v>
      </c>
    </row>
    <row r="1366" spans="1:103" x14ac:dyDescent="0.25">
      <c r="A1366">
        <v>1368</v>
      </c>
      <c r="B1366">
        <v>150</v>
      </c>
      <c r="C1366" s="25" t="s">
        <v>128</v>
      </c>
      <c r="D1366" s="12">
        <v>5.4</v>
      </c>
      <c r="E1366" s="14"/>
      <c r="F1366" s="7" t="str">
        <f t="shared" si="219"/>
        <v>X</v>
      </c>
      <c r="G1366" s="7">
        <f t="shared" si="220"/>
        <v>5.4</v>
      </c>
      <c r="H1366" s="16">
        <f t="shared" si="221"/>
        <v>5.4</v>
      </c>
      <c r="I1366" s="11" t="str">
        <f t="shared" si="222"/>
        <v>X</v>
      </c>
      <c r="J1366" s="39" t="str">
        <f t="shared" si="223"/>
        <v>X</v>
      </c>
      <c r="K1366" s="39" t="str">
        <f t="shared" si="216"/>
        <v>X</v>
      </c>
      <c r="L1366" s="39" t="str">
        <f t="shared" si="217"/>
        <v>X</v>
      </c>
      <c r="M1366" s="39" t="str">
        <f t="shared" si="224"/>
        <v>X</v>
      </c>
      <c r="N1366" s="42">
        <v>0</v>
      </c>
      <c r="O1366" s="8">
        <v>0</v>
      </c>
      <c r="P1366" s="9">
        <v>0</v>
      </c>
      <c r="Q1366" s="9">
        <v>0</v>
      </c>
      <c r="R1366" s="8">
        <v>0</v>
      </c>
      <c r="S1366" s="9">
        <v>0</v>
      </c>
      <c r="T1366" s="9">
        <v>0</v>
      </c>
      <c r="U1366" s="8">
        <v>1</v>
      </c>
      <c r="V1366" s="9">
        <v>0</v>
      </c>
      <c r="W1366" s="9">
        <v>0</v>
      </c>
      <c r="X1366" s="9">
        <v>0</v>
      </c>
      <c r="Y1366" s="8">
        <v>0</v>
      </c>
      <c r="Z1366" s="9">
        <v>0</v>
      </c>
      <c r="AA1366" s="8"/>
      <c r="AC1366" s="8"/>
      <c r="AJ1366" s="9">
        <f t="shared" si="225"/>
        <v>-1</v>
      </c>
      <c r="AK1366" s="7">
        <v>10.199999999999999</v>
      </c>
      <c r="AO1366" s="8"/>
      <c r="AQ1366" s="31"/>
      <c r="AT1366" s="31"/>
      <c r="AU1366" s="21">
        <v>2001</v>
      </c>
      <c r="AV1366" s="23">
        <f t="shared" si="218"/>
        <v>3.3012470886362113</v>
      </c>
      <c r="BB1366" s="18"/>
      <c r="BD1366" s="54"/>
      <c r="BF1366" s="18"/>
      <c r="BH1366" s="18"/>
      <c r="BJ1366" s="18"/>
      <c r="BK1366" s="18" t="s">
        <v>125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 s="18">
        <v>0</v>
      </c>
      <c r="BS1366">
        <v>1</v>
      </c>
      <c r="BT1366">
        <v>0</v>
      </c>
      <c r="BU1366" s="18">
        <v>0</v>
      </c>
      <c r="BV1366" t="s">
        <v>397</v>
      </c>
      <c r="BW1366" t="s">
        <v>397</v>
      </c>
      <c r="CB1366" s="18"/>
      <c r="CD1366" s="18"/>
      <c r="CE1366" s="18"/>
      <c r="CH1366" s="18"/>
      <c r="CJ1366" s="18"/>
      <c r="CU1366" s="18"/>
      <c r="CV1366" t="s">
        <v>397</v>
      </c>
      <c r="CW1366" t="s">
        <v>397</v>
      </c>
      <c r="CX1366" t="s">
        <v>397</v>
      </c>
      <c r="CY1366" s="25" t="s">
        <v>397</v>
      </c>
    </row>
    <row r="1367" spans="1:103" x14ac:dyDescent="0.25">
      <c r="A1367">
        <v>1369</v>
      </c>
      <c r="B1367">
        <v>150</v>
      </c>
      <c r="C1367" s="25" t="s">
        <v>128</v>
      </c>
      <c r="D1367" s="12">
        <v>6.1</v>
      </c>
      <c r="E1367" s="14"/>
      <c r="F1367" s="7" t="str">
        <f t="shared" si="219"/>
        <v>X</v>
      </c>
      <c r="G1367" s="7">
        <f t="shared" si="220"/>
        <v>6.1</v>
      </c>
      <c r="H1367" s="16">
        <f t="shared" si="221"/>
        <v>6.1</v>
      </c>
      <c r="I1367" s="11" t="str">
        <f t="shared" si="222"/>
        <v>X</v>
      </c>
      <c r="J1367" s="39" t="str">
        <f t="shared" si="223"/>
        <v>X</v>
      </c>
      <c r="K1367" s="39" t="str">
        <f t="shared" si="216"/>
        <v>X</v>
      </c>
      <c r="L1367" s="39" t="str">
        <f t="shared" si="217"/>
        <v>X</v>
      </c>
      <c r="M1367" s="39" t="str">
        <f t="shared" si="224"/>
        <v>X</v>
      </c>
      <c r="N1367" s="42">
        <v>0</v>
      </c>
      <c r="O1367" s="8">
        <v>0</v>
      </c>
      <c r="P1367" s="9">
        <v>0</v>
      </c>
      <c r="Q1367" s="9">
        <v>0</v>
      </c>
      <c r="R1367" s="8">
        <v>0</v>
      </c>
      <c r="S1367" s="9">
        <v>0</v>
      </c>
      <c r="T1367" s="9">
        <v>0</v>
      </c>
      <c r="U1367" s="8">
        <v>1</v>
      </c>
      <c r="V1367" s="9">
        <v>0</v>
      </c>
      <c r="W1367" s="9">
        <v>0</v>
      </c>
      <c r="X1367" s="9">
        <v>0</v>
      </c>
      <c r="Y1367" s="8">
        <v>0</v>
      </c>
      <c r="Z1367" s="9">
        <v>0</v>
      </c>
      <c r="AA1367" s="8"/>
      <c r="AC1367" s="8"/>
      <c r="AJ1367" s="9">
        <f t="shared" si="225"/>
        <v>-1</v>
      </c>
      <c r="AK1367" s="7">
        <v>10.7</v>
      </c>
      <c r="AO1367" s="8"/>
      <c r="AQ1367" s="31"/>
      <c r="AT1367" s="31"/>
      <c r="AU1367" s="21">
        <v>2003</v>
      </c>
      <c r="AV1367" s="23">
        <f t="shared" si="218"/>
        <v>3.3016809492935764</v>
      </c>
      <c r="BB1367" s="18"/>
      <c r="BD1367" s="54"/>
      <c r="BF1367" s="18"/>
      <c r="BH1367" s="18"/>
      <c r="BJ1367" s="18"/>
      <c r="BK1367" s="18" t="s">
        <v>125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 s="18">
        <v>0</v>
      </c>
      <c r="BS1367">
        <v>1</v>
      </c>
      <c r="BT1367">
        <v>0</v>
      </c>
      <c r="BU1367" s="18">
        <v>0</v>
      </c>
      <c r="BV1367" t="s">
        <v>397</v>
      </c>
      <c r="BW1367" t="s">
        <v>397</v>
      </c>
      <c r="CB1367" s="18"/>
      <c r="CD1367" s="18"/>
      <c r="CE1367" s="18"/>
      <c r="CH1367" s="18"/>
      <c r="CJ1367" s="18"/>
      <c r="CU1367" s="18"/>
      <c r="CV1367" t="s">
        <v>397</v>
      </c>
      <c r="CW1367" t="s">
        <v>397</v>
      </c>
      <c r="CX1367" t="s">
        <v>397</v>
      </c>
      <c r="CY1367" s="25" t="s">
        <v>397</v>
      </c>
    </row>
    <row r="1368" spans="1:103" x14ac:dyDescent="0.25">
      <c r="A1368">
        <v>1370</v>
      </c>
      <c r="B1368">
        <v>150</v>
      </c>
      <c r="C1368" s="25" t="s">
        <v>128</v>
      </c>
      <c r="D1368" s="12">
        <v>6.4</v>
      </c>
      <c r="E1368" s="14"/>
      <c r="F1368" s="7" t="str">
        <f t="shared" si="219"/>
        <v>X</v>
      </c>
      <c r="G1368" s="7">
        <f t="shared" si="220"/>
        <v>6.4</v>
      </c>
      <c r="H1368" s="16">
        <f t="shared" si="221"/>
        <v>6.4</v>
      </c>
      <c r="I1368" s="11" t="str">
        <f t="shared" si="222"/>
        <v>X</v>
      </c>
      <c r="J1368" s="39" t="str">
        <f t="shared" si="223"/>
        <v>X</v>
      </c>
      <c r="K1368" s="39" t="str">
        <f t="shared" si="216"/>
        <v>X</v>
      </c>
      <c r="L1368" s="39" t="str">
        <f t="shared" si="217"/>
        <v>X</v>
      </c>
      <c r="M1368" s="39" t="str">
        <f t="shared" si="224"/>
        <v>X</v>
      </c>
      <c r="N1368" s="42">
        <v>0</v>
      </c>
      <c r="O1368" s="8">
        <v>0</v>
      </c>
      <c r="P1368" s="9">
        <v>0</v>
      </c>
      <c r="Q1368" s="9">
        <v>0</v>
      </c>
      <c r="R1368" s="8">
        <v>0</v>
      </c>
      <c r="S1368" s="9">
        <v>0</v>
      </c>
      <c r="T1368" s="9">
        <v>0</v>
      </c>
      <c r="U1368" s="8">
        <v>1</v>
      </c>
      <c r="V1368" s="9">
        <v>0</v>
      </c>
      <c r="W1368" s="9">
        <v>0</v>
      </c>
      <c r="X1368" s="9">
        <v>0</v>
      </c>
      <c r="Y1368" s="8">
        <v>0</v>
      </c>
      <c r="Z1368" s="9">
        <v>0</v>
      </c>
      <c r="AA1368" s="8"/>
      <c r="AC1368" s="8"/>
      <c r="AJ1368" s="9">
        <f t="shared" si="225"/>
        <v>-1</v>
      </c>
      <c r="AK1368" s="7">
        <v>10.9</v>
      </c>
      <c r="AO1368" s="8"/>
      <c r="AQ1368" s="31"/>
      <c r="AT1368" s="31"/>
      <c r="AU1368" s="21">
        <v>2004</v>
      </c>
      <c r="AV1368" s="23">
        <f t="shared" si="218"/>
        <v>3.301897717195208</v>
      </c>
      <c r="BB1368" s="18"/>
      <c r="BD1368" s="54"/>
      <c r="BF1368" s="18"/>
      <c r="BH1368" s="18"/>
      <c r="BJ1368" s="18"/>
      <c r="BK1368" s="18" t="s">
        <v>125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 s="18">
        <v>0</v>
      </c>
      <c r="BS1368">
        <v>1</v>
      </c>
      <c r="BT1368">
        <v>0</v>
      </c>
      <c r="BU1368" s="18">
        <v>0</v>
      </c>
      <c r="BV1368" t="s">
        <v>397</v>
      </c>
      <c r="BW1368" t="s">
        <v>397</v>
      </c>
      <c r="CB1368" s="18"/>
      <c r="CD1368" s="18"/>
      <c r="CE1368" s="18"/>
      <c r="CH1368" s="18"/>
      <c r="CJ1368" s="18"/>
      <c r="CU1368" s="18"/>
      <c r="CV1368" t="s">
        <v>397</v>
      </c>
      <c r="CW1368" t="s">
        <v>397</v>
      </c>
      <c r="CX1368" t="s">
        <v>397</v>
      </c>
      <c r="CY1368" s="25" t="s">
        <v>397</v>
      </c>
    </row>
    <row r="1369" spans="1:103" x14ac:dyDescent="0.25">
      <c r="A1369">
        <v>1371</v>
      </c>
      <c r="B1369">
        <v>150</v>
      </c>
      <c r="C1369" s="25" t="s">
        <v>128</v>
      </c>
      <c r="D1369" s="12">
        <v>7</v>
      </c>
      <c r="E1369" s="14"/>
      <c r="F1369" s="7" t="str">
        <f t="shared" si="219"/>
        <v>X</v>
      </c>
      <c r="G1369" s="7">
        <f t="shared" si="220"/>
        <v>7</v>
      </c>
      <c r="H1369" s="16">
        <f t="shared" si="221"/>
        <v>7</v>
      </c>
      <c r="I1369" s="11" t="str">
        <f t="shared" si="222"/>
        <v>X</v>
      </c>
      <c r="J1369" s="39" t="str">
        <f t="shared" si="223"/>
        <v>X</v>
      </c>
      <c r="K1369" s="39" t="str">
        <f t="shared" si="216"/>
        <v>X</v>
      </c>
      <c r="L1369" s="39" t="str">
        <f t="shared" si="217"/>
        <v>X</v>
      </c>
      <c r="M1369" s="39" t="str">
        <f t="shared" si="224"/>
        <v>X</v>
      </c>
      <c r="N1369" s="42">
        <v>0</v>
      </c>
      <c r="O1369" s="8">
        <v>0</v>
      </c>
      <c r="P1369" s="9">
        <v>0</v>
      </c>
      <c r="Q1369" s="9">
        <v>0</v>
      </c>
      <c r="R1369" s="8">
        <v>0</v>
      </c>
      <c r="S1369" s="9">
        <v>0</v>
      </c>
      <c r="T1369" s="9">
        <v>0</v>
      </c>
      <c r="U1369" s="8">
        <v>1</v>
      </c>
      <c r="V1369" s="9">
        <v>0</v>
      </c>
      <c r="W1369" s="9">
        <v>0</v>
      </c>
      <c r="X1369" s="9">
        <v>0</v>
      </c>
      <c r="Y1369" s="8">
        <v>0</v>
      </c>
      <c r="Z1369" s="9">
        <v>0</v>
      </c>
      <c r="AA1369" s="8"/>
      <c r="AC1369" s="8"/>
      <c r="AJ1369" s="9">
        <f t="shared" si="225"/>
        <v>-1</v>
      </c>
      <c r="AK1369" s="7">
        <v>11.1</v>
      </c>
      <c r="AO1369" s="8"/>
      <c r="AQ1369" s="31"/>
      <c r="AT1369" s="31"/>
      <c r="AU1369" s="21">
        <v>2005</v>
      </c>
      <c r="AV1369" s="23">
        <f t="shared" si="218"/>
        <v>3.3021143769562009</v>
      </c>
      <c r="BB1369" s="18"/>
      <c r="BD1369" s="54"/>
      <c r="BF1369" s="18"/>
      <c r="BH1369" s="18"/>
      <c r="BJ1369" s="18"/>
      <c r="BK1369" s="18" t="s">
        <v>125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 s="18">
        <v>0</v>
      </c>
      <c r="BS1369">
        <v>1</v>
      </c>
      <c r="BT1369">
        <v>0</v>
      </c>
      <c r="BU1369" s="18">
        <v>0</v>
      </c>
      <c r="BV1369" t="s">
        <v>397</v>
      </c>
      <c r="BW1369" t="s">
        <v>397</v>
      </c>
      <c r="CB1369" s="18"/>
      <c r="CD1369" s="18"/>
      <c r="CE1369" s="18"/>
      <c r="CH1369" s="18"/>
      <c r="CJ1369" s="18"/>
      <c r="CU1369" s="18"/>
      <c r="CV1369" t="s">
        <v>397</v>
      </c>
      <c r="CW1369" t="s">
        <v>397</v>
      </c>
      <c r="CX1369" t="s">
        <v>397</v>
      </c>
      <c r="CY1369" s="25" t="s">
        <v>397</v>
      </c>
    </row>
    <row r="1370" spans="1:103" x14ac:dyDescent="0.25">
      <c r="A1370">
        <v>1372</v>
      </c>
      <c r="B1370">
        <v>150</v>
      </c>
      <c r="C1370" s="25" t="s">
        <v>128</v>
      </c>
      <c r="D1370" s="12">
        <v>6.2</v>
      </c>
      <c r="E1370" s="14"/>
      <c r="F1370" s="7" t="str">
        <f t="shared" si="219"/>
        <v>X</v>
      </c>
      <c r="G1370" s="7">
        <f t="shared" si="220"/>
        <v>6.2</v>
      </c>
      <c r="H1370" s="16">
        <f t="shared" si="221"/>
        <v>6.2</v>
      </c>
      <c r="I1370" s="11" t="str">
        <f t="shared" si="222"/>
        <v>X</v>
      </c>
      <c r="J1370" s="39" t="str">
        <f t="shared" si="223"/>
        <v>X</v>
      </c>
      <c r="K1370" s="39" t="str">
        <f t="shared" si="216"/>
        <v>X</v>
      </c>
      <c r="L1370" s="39" t="str">
        <f t="shared" si="217"/>
        <v>X</v>
      </c>
      <c r="M1370" s="39" t="str">
        <f t="shared" si="224"/>
        <v>X</v>
      </c>
      <c r="N1370" s="42">
        <v>0</v>
      </c>
      <c r="O1370" s="8">
        <v>0</v>
      </c>
      <c r="P1370" s="9">
        <v>0</v>
      </c>
      <c r="Q1370" s="9">
        <v>0</v>
      </c>
      <c r="R1370" s="8">
        <v>0</v>
      </c>
      <c r="S1370" s="9">
        <v>0</v>
      </c>
      <c r="T1370" s="9">
        <v>0</v>
      </c>
      <c r="U1370" s="8">
        <v>1</v>
      </c>
      <c r="V1370" s="9">
        <v>0</v>
      </c>
      <c r="W1370" s="9">
        <v>0</v>
      </c>
      <c r="X1370" s="9">
        <v>0</v>
      </c>
      <c r="Y1370" s="8">
        <v>0</v>
      </c>
      <c r="Z1370" s="9">
        <v>0</v>
      </c>
      <c r="AA1370" s="8"/>
      <c r="AC1370" s="8"/>
      <c r="AJ1370" s="9">
        <f t="shared" si="225"/>
        <v>-1</v>
      </c>
      <c r="AK1370" s="7">
        <v>11.3</v>
      </c>
      <c r="AO1370" s="8"/>
      <c r="AQ1370" s="31"/>
      <c r="AT1370" s="31"/>
      <c r="AU1370" s="21">
        <v>2006</v>
      </c>
      <c r="AV1370" s="23">
        <f t="shared" si="218"/>
        <v>3.3023309286843991</v>
      </c>
      <c r="BB1370" s="18"/>
      <c r="BD1370" s="54"/>
      <c r="BF1370" s="18"/>
      <c r="BH1370" s="18"/>
      <c r="BJ1370" s="18"/>
      <c r="BK1370" s="18" t="s">
        <v>125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s="18">
        <v>0</v>
      </c>
      <c r="BS1370">
        <v>1</v>
      </c>
      <c r="BT1370">
        <v>0</v>
      </c>
      <c r="BU1370" s="18">
        <v>0</v>
      </c>
      <c r="BV1370" t="s">
        <v>397</v>
      </c>
      <c r="BW1370" t="s">
        <v>397</v>
      </c>
      <c r="CB1370" s="18"/>
      <c r="CD1370" s="18"/>
      <c r="CE1370" s="18"/>
      <c r="CH1370" s="18"/>
      <c r="CJ1370" s="18"/>
      <c r="CU1370" s="18"/>
      <c r="CV1370" t="s">
        <v>397</v>
      </c>
      <c r="CW1370" t="s">
        <v>397</v>
      </c>
      <c r="CX1370" t="s">
        <v>397</v>
      </c>
      <c r="CY1370" s="25" t="s">
        <v>397</v>
      </c>
    </row>
    <row r="1371" spans="1:103" x14ac:dyDescent="0.25">
      <c r="A1371">
        <v>1373</v>
      </c>
      <c r="B1371">
        <v>150</v>
      </c>
      <c r="C1371" s="25" t="s">
        <v>128</v>
      </c>
      <c r="D1371" s="12">
        <v>8.3000000000000007</v>
      </c>
      <c r="E1371" s="14"/>
      <c r="F1371" s="7" t="str">
        <f t="shared" si="219"/>
        <v>X</v>
      </c>
      <c r="G1371" s="7">
        <f t="shared" si="220"/>
        <v>8.3000000000000007</v>
      </c>
      <c r="H1371" s="16">
        <f t="shared" si="221"/>
        <v>8.3000000000000007</v>
      </c>
      <c r="I1371" s="11" t="str">
        <f t="shared" si="222"/>
        <v>X</v>
      </c>
      <c r="J1371" s="39" t="str">
        <f t="shared" si="223"/>
        <v>X</v>
      </c>
      <c r="K1371" s="39" t="str">
        <f t="shared" si="216"/>
        <v>X</v>
      </c>
      <c r="L1371" s="39" t="str">
        <f t="shared" si="217"/>
        <v>X</v>
      </c>
      <c r="M1371" s="39" t="str">
        <f t="shared" si="224"/>
        <v>X</v>
      </c>
      <c r="N1371" s="42">
        <v>0</v>
      </c>
      <c r="O1371" s="8">
        <v>0</v>
      </c>
      <c r="P1371" s="9">
        <v>0</v>
      </c>
      <c r="Q1371" s="9">
        <v>0</v>
      </c>
      <c r="R1371" s="8">
        <v>0</v>
      </c>
      <c r="S1371" s="9">
        <v>0</v>
      </c>
      <c r="T1371" s="9">
        <v>0</v>
      </c>
      <c r="U1371" s="8">
        <v>0</v>
      </c>
      <c r="V1371" s="9">
        <v>1</v>
      </c>
      <c r="W1371" s="9">
        <v>0</v>
      </c>
      <c r="X1371" s="9">
        <v>0</v>
      </c>
      <c r="Y1371" s="8">
        <v>0</v>
      </c>
      <c r="Z1371" s="9">
        <v>0</v>
      </c>
      <c r="AA1371" s="8"/>
      <c r="AC1371" s="8"/>
      <c r="AJ1371" s="9">
        <f t="shared" si="225"/>
        <v>-1</v>
      </c>
      <c r="AK1371" s="7">
        <v>8.6999999999999993</v>
      </c>
      <c r="AO1371" s="8"/>
      <c r="AQ1371" s="31"/>
      <c r="AT1371" s="31"/>
      <c r="AU1371" s="21">
        <v>1985</v>
      </c>
      <c r="AV1371" s="23">
        <f t="shared" si="218"/>
        <v>3.2977605110991339</v>
      </c>
      <c r="BB1371" s="18"/>
      <c r="BD1371" s="54"/>
      <c r="BF1371" s="18"/>
      <c r="BH1371" s="18"/>
      <c r="BJ1371" s="18"/>
      <c r="BK1371" s="18" t="s">
        <v>125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 s="18">
        <v>0</v>
      </c>
      <c r="BS1371">
        <v>1</v>
      </c>
      <c r="BT1371">
        <v>0</v>
      </c>
      <c r="BU1371" s="18">
        <v>0</v>
      </c>
      <c r="BV1371" t="s">
        <v>397</v>
      </c>
      <c r="BW1371" t="s">
        <v>397</v>
      </c>
      <c r="CB1371" s="18"/>
      <c r="CD1371" s="18"/>
      <c r="CE1371" s="18"/>
      <c r="CH1371" s="18"/>
      <c r="CJ1371" s="18"/>
      <c r="CU1371" s="18"/>
      <c r="CV1371" t="s">
        <v>397</v>
      </c>
      <c r="CW1371" t="s">
        <v>397</v>
      </c>
      <c r="CX1371" t="s">
        <v>397</v>
      </c>
      <c r="CY1371" s="25" t="s">
        <v>397</v>
      </c>
    </row>
    <row r="1372" spans="1:103" x14ac:dyDescent="0.25">
      <c r="A1372">
        <v>1374</v>
      </c>
      <c r="B1372">
        <v>150</v>
      </c>
      <c r="C1372" s="25" t="s">
        <v>128</v>
      </c>
      <c r="D1372" s="12">
        <v>8.1989999999999998</v>
      </c>
      <c r="E1372" s="14"/>
      <c r="F1372" s="7" t="str">
        <f t="shared" si="219"/>
        <v>X</v>
      </c>
      <c r="G1372" s="7">
        <f t="shared" si="220"/>
        <v>8.1989999999999998</v>
      </c>
      <c r="H1372" s="16">
        <f t="shared" si="221"/>
        <v>8.1989999999999998</v>
      </c>
      <c r="I1372" s="11" t="str">
        <f t="shared" si="222"/>
        <v>X</v>
      </c>
      <c r="J1372" s="39" t="str">
        <f t="shared" si="223"/>
        <v>X</v>
      </c>
      <c r="K1372" s="39" t="str">
        <f t="shared" si="216"/>
        <v>X</v>
      </c>
      <c r="L1372" s="39" t="str">
        <f t="shared" si="217"/>
        <v>X</v>
      </c>
      <c r="M1372" s="39" t="str">
        <f t="shared" si="224"/>
        <v>X</v>
      </c>
      <c r="N1372" s="42">
        <v>0</v>
      </c>
      <c r="O1372" s="8">
        <v>0</v>
      </c>
      <c r="P1372" s="9">
        <v>0</v>
      </c>
      <c r="Q1372" s="9">
        <v>0</v>
      </c>
      <c r="R1372" s="8">
        <v>0</v>
      </c>
      <c r="S1372" s="9">
        <v>0</v>
      </c>
      <c r="T1372" s="9">
        <v>0</v>
      </c>
      <c r="U1372" s="8">
        <v>0</v>
      </c>
      <c r="V1372" s="9">
        <v>1</v>
      </c>
      <c r="W1372" s="9">
        <v>0</v>
      </c>
      <c r="X1372" s="9">
        <v>0</v>
      </c>
      <c r="Y1372" s="8">
        <v>0</v>
      </c>
      <c r="Z1372" s="9">
        <v>0</v>
      </c>
      <c r="AA1372" s="8"/>
      <c r="AC1372" s="8"/>
      <c r="AJ1372" s="9">
        <f t="shared" si="225"/>
        <v>-1</v>
      </c>
      <c r="AK1372" s="7">
        <v>8.8000000000000007</v>
      </c>
      <c r="AO1372" s="8"/>
      <c r="AQ1372" s="31"/>
      <c r="AT1372" s="31"/>
      <c r="AU1372" s="21">
        <v>1986</v>
      </c>
      <c r="AV1372" s="23">
        <f t="shared" si="218"/>
        <v>3.2979792441593623</v>
      </c>
      <c r="BB1372" s="18"/>
      <c r="BD1372" s="54"/>
      <c r="BF1372" s="18"/>
      <c r="BH1372" s="18"/>
      <c r="BJ1372" s="18"/>
      <c r="BK1372" s="18" t="s">
        <v>125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s="18">
        <v>0</v>
      </c>
      <c r="BS1372">
        <v>1</v>
      </c>
      <c r="BT1372">
        <v>0</v>
      </c>
      <c r="BU1372" s="18">
        <v>0</v>
      </c>
      <c r="BV1372" t="s">
        <v>397</v>
      </c>
      <c r="BW1372" t="s">
        <v>397</v>
      </c>
      <c r="CB1372" s="18"/>
      <c r="CD1372" s="18"/>
      <c r="CE1372" s="18"/>
      <c r="CH1372" s="18"/>
      <c r="CJ1372" s="18"/>
      <c r="CU1372" s="18"/>
      <c r="CV1372" t="s">
        <v>397</v>
      </c>
      <c r="CW1372" t="s">
        <v>397</v>
      </c>
      <c r="CX1372" t="s">
        <v>397</v>
      </c>
      <c r="CY1372" s="25" t="s">
        <v>397</v>
      </c>
    </row>
    <row r="1373" spans="1:103" x14ac:dyDescent="0.25">
      <c r="A1373">
        <v>1375</v>
      </c>
      <c r="B1373">
        <v>150</v>
      </c>
      <c r="C1373" s="25" t="s">
        <v>128</v>
      </c>
      <c r="D1373" s="12">
        <v>8.1</v>
      </c>
      <c r="E1373" s="14"/>
      <c r="F1373" s="7" t="str">
        <f t="shared" si="219"/>
        <v>X</v>
      </c>
      <c r="G1373" s="7">
        <f t="shared" si="220"/>
        <v>8.1</v>
      </c>
      <c r="H1373" s="16">
        <f t="shared" si="221"/>
        <v>8.1</v>
      </c>
      <c r="I1373" s="11" t="str">
        <f t="shared" si="222"/>
        <v>X</v>
      </c>
      <c r="J1373" s="39" t="str">
        <f t="shared" si="223"/>
        <v>X</v>
      </c>
      <c r="K1373" s="39" t="str">
        <f t="shared" si="216"/>
        <v>X</v>
      </c>
      <c r="L1373" s="39" t="str">
        <f t="shared" si="217"/>
        <v>X</v>
      </c>
      <c r="M1373" s="39" t="str">
        <f t="shared" si="224"/>
        <v>X</v>
      </c>
      <c r="N1373" s="42">
        <v>0</v>
      </c>
      <c r="O1373" s="8">
        <v>0</v>
      </c>
      <c r="P1373" s="9">
        <v>0</v>
      </c>
      <c r="Q1373" s="9">
        <v>0</v>
      </c>
      <c r="R1373" s="8">
        <v>0</v>
      </c>
      <c r="S1373" s="9">
        <v>0</v>
      </c>
      <c r="T1373" s="9">
        <v>0</v>
      </c>
      <c r="U1373" s="8">
        <v>0</v>
      </c>
      <c r="V1373" s="9">
        <v>1</v>
      </c>
      <c r="W1373" s="9">
        <v>0</v>
      </c>
      <c r="X1373" s="9">
        <v>0</v>
      </c>
      <c r="Y1373" s="8">
        <v>0</v>
      </c>
      <c r="Z1373" s="9">
        <v>0</v>
      </c>
      <c r="AA1373" s="8"/>
      <c r="AC1373" s="8"/>
      <c r="AJ1373" s="9">
        <f t="shared" si="225"/>
        <v>-1</v>
      </c>
      <c r="AK1373" s="7">
        <v>9.1</v>
      </c>
      <c r="AO1373" s="8"/>
      <c r="AQ1373" s="31"/>
      <c r="AT1373" s="31"/>
      <c r="AU1373" s="21">
        <v>1992</v>
      </c>
      <c r="AV1373" s="23">
        <f t="shared" si="218"/>
        <v>3.2992893340876801</v>
      </c>
      <c r="BB1373" s="18"/>
      <c r="BD1373" s="54"/>
      <c r="BF1373" s="18"/>
      <c r="BH1373" s="18"/>
      <c r="BJ1373" s="18"/>
      <c r="BK1373" s="18" t="s">
        <v>125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 s="18">
        <v>0</v>
      </c>
      <c r="BS1373">
        <v>1</v>
      </c>
      <c r="BT1373">
        <v>0</v>
      </c>
      <c r="BU1373" s="18">
        <v>0</v>
      </c>
      <c r="BV1373" t="s">
        <v>397</v>
      </c>
      <c r="BW1373" t="s">
        <v>397</v>
      </c>
      <c r="CB1373" s="18"/>
      <c r="CD1373" s="18"/>
      <c r="CE1373" s="18"/>
      <c r="CH1373" s="18"/>
      <c r="CJ1373" s="18"/>
      <c r="CU1373" s="18"/>
      <c r="CV1373" t="s">
        <v>397</v>
      </c>
      <c r="CW1373" t="s">
        <v>397</v>
      </c>
      <c r="CX1373" t="s">
        <v>397</v>
      </c>
      <c r="CY1373" s="25" t="s">
        <v>397</v>
      </c>
    </row>
    <row r="1374" spans="1:103" x14ac:dyDescent="0.25">
      <c r="A1374">
        <v>1376</v>
      </c>
      <c r="B1374">
        <v>150</v>
      </c>
      <c r="C1374" s="25" t="s">
        <v>128</v>
      </c>
      <c r="D1374" s="12">
        <v>7.5</v>
      </c>
      <c r="E1374" s="14"/>
      <c r="F1374" s="7" t="str">
        <f t="shared" si="219"/>
        <v>X</v>
      </c>
      <c r="G1374" s="7">
        <f t="shared" si="220"/>
        <v>7.5</v>
      </c>
      <c r="H1374" s="16">
        <f t="shared" si="221"/>
        <v>7.5</v>
      </c>
      <c r="I1374" s="11" t="str">
        <f t="shared" si="222"/>
        <v>X</v>
      </c>
      <c r="J1374" s="39" t="str">
        <f t="shared" si="223"/>
        <v>X</v>
      </c>
      <c r="K1374" s="39" t="str">
        <f t="shared" si="216"/>
        <v>X</v>
      </c>
      <c r="L1374" s="39" t="str">
        <f t="shared" si="217"/>
        <v>X</v>
      </c>
      <c r="M1374" s="39" t="str">
        <f t="shared" si="224"/>
        <v>X</v>
      </c>
      <c r="N1374" s="42">
        <v>0</v>
      </c>
      <c r="O1374" s="8">
        <v>0</v>
      </c>
      <c r="P1374" s="9">
        <v>0</v>
      </c>
      <c r="Q1374" s="9">
        <v>0</v>
      </c>
      <c r="R1374" s="8">
        <v>0</v>
      </c>
      <c r="S1374" s="9">
        <v>0</v>
      </c>
      <c r="T1374" s="9">
        <v>0</v>
      </c>
      <c r="U1374" s="8">
        <v>0</v>
      </c>
      <c r="V1374" s="9">
        <v>1</v>
      </c>
      <c r="W1374" s="9">
        <v>0</v>
      </c>
      <c r="X1374" s="9">
        <v>0</v>
      </c>
      <c r="Y1374" s="8">
        <v>0</v>
      </c>
      <c r="Z1374" s="9">
        <v>0</v>
      </c>
      <c r="AA1374" s="8"/>
      <c r="AC1374" s="8"/>
      <c r="AJ1374" s="9">
        <f t="shared" si="225"/>
        <v>-1</v>
      </c>
      <c r="AK1374" s="7">
        <v>9.1999999999999993</v>
      </c>
      <c r="AO1374" s="8"/>
      <c r="AQ1374" s="31"/>
      <c r="AT1374" s="31"/>
      <c r="AU1374" s="21">
        <v>1993</v>
      </c>
      <c r="AV1374" s="23">
        <f t="shared" si="218"/>
        <v>3.2995072987004876</v>
      </c>
      <c r="BB1374" s="18"/>
      <c r="BD1374" s="54"/>
      <c r="BF1374" s="18"/>
      <c r="BH1374" s="18"/>
      <c r="BJ1374" s="18"/>
      <c r="BK1374" s="18" t="s">
        <v>125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 s="18">
        <v>0</v>
      </c>
      <c r="BS1374">
        <v>1</v>
      </c>
      <c r="BT1374">
        <v>0</v>
      </c>
      <c r="BU1374" s="18">
        <v>0</v>
      </c>
      <c r="BV1374" t="s">
        <v>397</v>
      </c>
      <c r="BW1374" t="s">
        <v>397</v>
      </c>
      <c r="CB1374" s="18"/>
      <c r="CD1374" s="18"/>
      <c r="CE1374" s="18"/>
      <c r="CH1374" s="18"/>
      <c r="CJ1374" s="18"/>
      <c r="CU1374" s="18"/>
      <c r="CV1374" t="s">
        <v>397</v>
      </c>
      <c r="CW1374" t="s">
        <v>397</v>
      </c>
      <c r="CX1374" t="s">
        <v>397</v>
      </c>
      <c r="CY1374" s="25" t="s">
        <v>397</v>
      </c>
    </row>
    <row r="1375" spans="1:103" x14ac:dyDescent="0.25">
      <c r="A1375">
        <v>1377</v>
      </c>
      <c r="B1375">
        <v>150</v>
      </c>
      <c r="C1375" s="25" t="s">
        <v>128</v>
      </c>
      <c r="D1375" s="12">
        <v>8.1989999999999998</v>
      </c>
      <c r="E1375" s="14"/>
      <c r="F1375" s="7" t="str">
        <f t="shared" si="219"/>
        <v>X</v>
      </c>
      <c r="G1375" s="7">
        <f t="shared" si="220"/>
        <v>8.1989999999999998</v>
      </c>
      <c r="H1375" s="16">
        <f t="shared" si="221"/>
        <v>8.1989999999999998</v>
      </c>
      <c r="I1375" s="11" t="str">
        <f t="shared" si="222"/>
        <v>X</v>
      </c>
      <c r="J1375" s="39" t="str">
        <f t="shared" si="223"/>
        <v>X</v>
      </c>
      <c r="K1375" s="39" t="str">
        <f t="shared" si="216"/>
        <v>X</v>
      </c>
      <c r="L1375" s="39" t="str">
        <f t="shared" si="217"/>
        <v>X</v>
      </c>
      <c r="M1375" s="39" t="str">
        <f t="shared" si="224"/>
        <v>X</v>
      </c>
      <c r="N1375" s="42">
        <v>0</v>
      </c>
      <c r="O1375" s="8">
        <v>0</v>
      </c>
      <c r="P1375" s="9">
        <v>0</v>
      </c>
      <c r="Q1375" s="9">
        <v>0</v>
      </c>
      <c r="R1375" s="8">
        <v>0</v>
      </c>
      <c r="S1375" s="9">
        <v>0</v>
      </c>
      <c r="T1375" s="9">
        <v>0</v>
      </c>
      <c r="U1375" s="8">
        <v>0</v>
      </c>
      <c r="V1375" s="9">
        <v>1</v>
      </c>
      <c r="W1375" s="9">
        <v>0</v>
      </c>
      <c r="X1375" s="9">
        <v>0</v>
      </c>
      <c r="Y1375" s="8">
        <v>0</v>
      </c>
      <c r="Z1375" s="9">
        <v>0</v>
      </c>
      <c r="AA1375" s="8"/>
      <c r="AC1375" s="8"/>
      <c r="AJ1375" s="9">
        <f t="shared" si="225"/>
        <v>-1</v>
      </c>
      <c r="AK1375" s="7">
        <v>9.3000000000000007</v>
      </c>
      <c r="AO1375" s="8"/>
      <c r="AQ1375" s="31"/>
      <c r="AT1375" s="31"/>
      <c r="AU1375" s="21">
        <v>1994</v>
      </c>
      <c r="AV1375" s="23">
        <f t="shared" si="218"/>
        <v>3.2997251539756367</v>
      </c>
      <c r="BB1375" s="18"/>
      <c r="BD1375" s="54"/>
      <c r="BF1375" s="18"/>
      <c r="BH1375" s="18"/>
      <c r="BJ1375" s="18"/>
      <c r="BK1375" s="18" t="s">
        <v>125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 s="18">
        <v>0</v>
      </c>
      <c r="BS1375">
        <v>1</v>
      </c>
      <c r="BT1375">
        <v>0</v>
      </c>
      <c r="BU1375" s="18">
        <v>0</v>
      </c>
      <c r="BV1375" t="s">
        <v>397</v>
      </c>
      <c r="BW1375" t="s">
        <v>397</v>
      </c>
      <c r="CB1375" s="18"/>
      <c r="CD1375" s="18"/>
      <c r="CE1375" s="18"/>
      <c r="CH1375" s="18"/>
      <c r="CJ1375" s="18"/>
      <c r="CU1375" s="18"/>
      <c r="CV1375" t="s">
        <v>397</v>
      </c>
      <c r="CW1375" t="s">
        <v>397</v>
      </c>
      <c r="CX1375" t="s">
        <v>397</v>
      </c>
      <c r="CY1375" s="25" t="s">
        <v>397</v>
      </c>
    </row>
    <row r="1376" spans="1:103" x14ac:dyDescent="0.25">
      <c r="A1376">
        <v>1378</v>
      </c>
      <c r="B1376">
        <v>150</v>
      </c>
      <c r="C1376" s="25" t="s">
        <v>128</v>
      </c>
      <c r="D1376" s="12">
        <v>8.3000000000000007</v>
      </c>
      <c r="E1376" s="14"/>
      <c r="F1376" s="7" t="str">
        <f t="shared" si="219"/>
        <v>X</v>
      </c>
      <c r="G1376" s="7">
        <f t="shared" si="220"/>
        <v>8.3000000000000007</v>
      </c>
      <c r="H1376" s="16">
        <f t="shared" si="221"/>
        <v>8.3000000000000007</v>
      </c>
      <c r="I1376" s="11" t="str">
        <f t="shared" si="222"/>
        <v>X</v>
      </c>
      <c r="J1376" s="39" t="str">
        <f t="shared" si="223"/>
        <v>X</v>
      </c>
      <c r="K1376" s="39" t="str">
        <f t="shared" ref="K1376:K1439" si="226">IFERROR(1/J1376, "X")</f>
        <v>X</v>
      </c>
      <c r="L1376" s="39" t="str">
        <f t="shared" ref="L1376:L1439" si="227">IFERROR(I1376-J1376, "X")</f>
        <v>X</v>
      </c>
      <c r="M1376" s="39" t="str">
        <f t="shared" si="224"/>
        <v>X</v>
      </c>
      <c r="N1376" s="42">
        <v>0</v>
      </c>
      <c r="O1376" s="8">
        <v>0</v>
      </c>
      <c r="P1376" s="9">
        <v>0</v>
      </c>
      <c r="Q1376" s="9">
        <v>0</v>
      </c>
      <c r="R1376" s="8">
        <v>0</v>
      </c>
      <c r="S1376" s="9">
        <v>0</v>
      </c>
      <c r="T1376" s="9">
        <v>0</v>
      </c>
      <c r="U1376" s="8">
        <v>0</v>
      </c>
      <c r="V1376" s="9">
        <v>1</v>
      </c>
      <c r="W1376" s="9">
        <v>0</v>
      </c>
      <c r="X1376" s="9">
        <v>0</v>
      </c>
      <c r="Y1376" s="8">
        <v>0</v>
      </c>
      <c r="Z1376" s="9">
        <v>0</v>
      </c>
      <c r="AA1376" s="8"/>
      <c r="AC1376" s="8"/>
      <c r="AJ1376" s="9">
        <f t="shared" si="225"/>
        <v>-1</v>
      </c>
      <c r="AK1376" s="7">
        <v>9.5</v>
      </c>
      <c r="AO1376" s="8"/>
      <c r="AQ1376" s="31"/>
      <c r="AT1376" s="31"/>
      <c r="AU1376" s="21">
        <v>1996</v>
      </c>
      <c r="AV1376" s="23">
        <f t="shared" ref="AV1376:AV1439" si="228">LOG(AU1376)</f>
        <v>3.3001605369513523</v>
      </c>
      <c r="BB1376" s="18"/>
      <c r="BD1376" s="54"/>
      <c r="BF1376" s="18"/>
      <c r="BH1376" s="18"/>
      <c r="BJ1376" s="18"/>
      <c r="BK1376" s="18" t="s">
        <v>125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 s="18">
        <v>0</v>
      </c>
      <c r="BS1376">
        <v>1</v>
      </c>
      <c r="BT1376">
        <v>0</v>
      </c>
      <c r="BU1376" s="18">
        <v>0</v>
      </c>
      <c r="BV1376" t="s">
        <v>397</v>
      </c>
      <c r="BW1376" t="s">
        <v>397</v>
      </c>
      <c r="CB1376" s="18"/>
      <c r="CD1376" s="18"/>
      <c r="CE1376" s="18"/>
      <c r="CH1376" s="18"/>
      <c r="CJ1376" s="18"/>
      <c r="CU1376" s="18"/>
      <c r="CV1376" t="s">
        <v>397</v>
      </c>
      <c r="CW1376" t="s">
        <v>397</v>
      </c>
      <c r="CX1376" t="s">
        <v>397</v>
      </c>
      <c r="CY1376" s="25" t="s">
        <v>397</v>
      </c>
    </row>
    <row r="1377" spans="1:103" x14ac:dyDescent="0.25">
      <c r="A1377">
        <v>1379</v>
      </c>
      <c r="B1377">
        <v>150</v>
      </c>
      <c r="C1377" s="25" t="s">
        <v>128</v>
      </c>
      <c r="D1377" s="12">
        <v>7.8</v>
      </c>
      <c r="E1377" s="14"/>
      <c r="F1377" s="7" t="str">
        <f t="shared" si="219"/>
        <v>X</v>
      </c>
      <c r="G1377" s="7">
        <f t="shared" si="220"/>
        <v>7.8</v>
      </c>
      <c r="H1377" s="16">
        <f t="shared" si="221"/>
        <v>7.8</v>
      </c>
      <c r="I1377" s="11" t="str">
        <f t="shared" si="222"/>
        <v>X</v>
      </c>
      <c r="J1377" s="39" t="str">
        <f t="shared" si="223"/>
        <v>X</v>
      </c>
      <c r="K1377" s="39" t="str">
        <f t="shared" si="226"/>
        <v>X</v>
      </c>
      <c r="L1377" s="39" t="str">
        <f t="shared" si="227"/>
        <v>X</v>
      </c>
      <c r="M1377" s="39" t="str">
        <f t="shared" si="224"/>
        <v>X</v>
      </c>
      <c r="N1377" s="42">
        <v>0</v>
      </c>
      <c r="O1377" s="8">
        <v>0</v>
      </c>
      <c r="P1377" s="9">
        <v>0</v>
      </c>
      <c r="Q1377" s="9">
        <v>0</v>
      </c>
      <c r="R1377" s="8">
        <v>0</v>
      </c>
      <c r="S1377" s="9">
        <v>0</v>
      </c>
      <c r="T1377" s="9">
        <v>0</v>
      </c>
      <c r="U1377" s="8">
        <v>0</v>
      </c>
      <c r="V1377" s="9">
        <v>1</v>
      </c>
      <c r="W1377" s="9">
        <v>0</v>
      </c>
      <c r="X1377" s="9">
        <v>0</v>
      </c>
      <c r="Y1377" s="8">
        <v>0</v>
      </c>
      <c r="Z1377" s="9">
        <v>0</v>
      </c>
      <c r="AA1377" s="8"/>
      <c r="AC1377" s="8"/>
      <c r="AJ1377" s="9">
        <f t="shared" si="225"/>
        <v>-1</v>
      </c>
      <c r="AK1377" s="7">
        <v>9.6</v>
      </c>
      <c r="AO1377" s="8"/>
      <c r="AQ1377" s="31"/>
      <c r="AT1377" s="31"/>
      <c r="AU1377" s="21">
        <v>1997</v>
      </c>
      <c r="AV1377" s="23">
        <f t="shared" si="228"/>
        <v>3.3003780648707024</v>
      </c>
      <c r="BB1377" s="18"/>
      <c r="BD1377" s="54"/>
      <c r="BF1377" s="18"/>
      <c r="BH1377" s="18"/>
      <c r="BJ1377" s="18"/>
      <c r="BK1377" s="18" t="s">
        <v>125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 s="18">
        <v>0</v>
      </c>
      <c r="BS1377">
        <v>1</v>
      </c>
      <c r="BT1377">
        <v>0</v>
      </c>
      <c r="BU1377" s="18">
        <v>0</v>
      </c>
      <c r="BV1377" t="s">
        <v>397</v>
      </c>
      <c r="BW1377" t="s">
        <v>397</v>
      </c>
      <c r="CB1377" s="18"/>
      <c r="CD1377" s="18"/>
      <c r="CE1377" s="18"/>
      <c r="CH1377" s="18"/>
      <c r="CJ1377" s="18"/>
      <c r="CU1377" s="18"/>
      <c r="CV1377" t="s">
        <v>397</v>
      </c>
      <c r="CW1377" t="s">
        <v>397</v>
      </c>
      <c r="CX1377" t="s">
        <v>397</v>
      </c>
      <c r="CY1377" s="25" t="s">
        <v>397</v>
      </c>
    </row>
    <row r="1378" spans="1:103" x14ac:dyDescent="0.25">
      <c r="A1378">
        <v>1380</v>
      </c>
      <c r="B1378">
        <v>150</v>
      </c>
      <c r="C1378" s="25" t="s">
        <v>128</v>
      </c>
      <c r="D1378" s="12">
        <v>8.4</v>
      </c>
      <c r="E1378" s="14"/>
      <c r="F1378" s="7" t="str">
        <f t="shared" si="219"/>
        <v>X</v>
      </c>
      <c r="G1378" s="7">
        <f t="shared" si="220"/>
        <v>8.4</v>
      </c>
      <c r="H1378" s="16">
        <f t="shared" si="221"/>
        <v>8.4</v>
      </c>
      <c r="I1378" s="11" t="str">
        <f t="shared" si="222"/>
        <v>X</v>
      </c>
      <c r="J1378" s="39" t="str">
        <f t="shared" si="223"/>
        <v>X</v>
      </c>
      <c r="K1378" s="39" t="str">
        <f t="shared" si="226"/>
        <v>X</v>
      </c>
      <c r="L1378" s="39" t="str">
        <f t="shared" si="227"/>
        <v>X</v>
      </c>
      <c r="M1378" s="39" t="str">
        <f t="shared" si="224"/>
        <v>X</v>
      </c>
      <c r="N1378" s="42">
        <v>0</v>
      </c>
      <c r="O1378" s="8">
        <v>0</v>
      </c>
      <c r="P1378" s="9">
        <v>0</v>
      </c>
      <c r="Q1378" s="9">
        <v>0</v>
      </c>
      <c r="R1378" s="8">
        <v>0</v>
      </c>
      <c r="S1378" s="9">
        <v>0</v>
      </c>
      <c r="T1378" s="9">
        <v>0</v>
      </c>
      <c r="U1378" s="8">
        <v>0</v>
      </c>
      <c r="V1378" s="9">
        <v>1</v>
      </c>
      <c r="W1378" s="9">
        <v>0</v>
      </c>
      <c r="X1378" s="9">
        <v>0</v>
      </c>
      <c r="Y1378" s="8">
        <v>0</v>
      </c>
      <c r="Z1378" s="9">
        <v>0</v>
      </c>
      <c r="AA1378" s="8"/>
      <c r="AC1378" s="8"/>
      <c r="AJ1378" s="9">
        <f t="shared" si="225"/>
        <v>-1</v>
      </c>
      <c r="AK1378" s="7">
        <v>9.6999999999999993</v>
      </c>
      <c r="AO1378" s="8"/>
      <c r="AQ1378" s="31"/>
      <c r="AT1378" s="31"/>
      <c r="AU1378" s="21">
        <v>1998</v>
      </c>
      <c r="AV1378" s="23">
        <f t="shared" si="228"/>
        <v>3.3005954838899636</v>
      </c>
      <c r="BB1378" s="18"/>
      <c r="BD1378" s="54"/>
      <c r="BF1378" s="18"/>
      <c r="BH1378" s="18"/>
      <c r="BJ1378" s="18"/>
      <c r="BK1378" s="18" t="s">
        <v>125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 s="18">
        <v>0</v>
      </c>
      <c r="BS1378">
        <v>1</v>
      </c>
      <c r="BT1378">
        <v>0</v>
      </c>
      <c r="BU1378" s="18">
        <v>0</v>
      </c>
      <c r="BV1378" t="s">
        <v>397</v>
      </c>
      <c r="BW1378" t="s">
        <v>397</v>
      </c>
      <c r="CB1378" s="18"/>
      <c r="CD1378" s="18"/>
      <c r="CE1378" s="18"/>
      <c r="CH1378" s="18"/>
      <c r="CJ1378" s="18"/>
      <c r="CU1378" s="18"/>
      <c r="CV1378" t="s">
        <v>397</v>
      </c>
      <c r="CW1378" t="s">
        <v>397</v>
      </c>
      <c r="CX1378" t="s">
        <v>397</v>
      </c>
      <c r="CY1378" s="25" t="s">
        <v>397</v>
      </c>
    </row>
    <row r="1379" spans="1:103" x14ac:dyDescent="0.25">
      <c r="A1379">
        <v>1381</v>
      </c>
      <c r="B1379">
        <v>150</v>
      </c>
      <c r="C1379" s="25" t="s">
        <v>128</v>
      </c>
      <c r="D1379" s="12">
        <v>8</v>
      </c>
      <c r="E1379" s="14"/>
      <c r="F1379" s="7" t="str">
        <f t="shared" si="219"/>
        <v>X</v>
      </c>
      <c r="G1379" s="7">
        <f t="shared" si="220"/>
        <v>8</v>
      </c>
      <c r="H1379" s="16">
        <f t="shared" si="221"/>
        <v>8</v>
      </c>
      <c r="I1379" s="11" t="str">
        <f t="shared" si="222"/>
        <v>X</v>
      </c>
      <c r="J1379" s="39" t="str">
        <f t="shared" si="223"/>
        <v>X</v>
      </c>
      <c r="K1379" s="39" t="str">
        <f t="shared" si="226"/>
        <v>X</v>
      </c>
      <c r="L1379" s="39" t="str">
        <f t="shared" si="227"/>
        <v>X</v>
      </c>
      <c r="M1379" s="39" t="str">
        <f t="shared" si="224"/>
        <v>X</v>
      </c>
      <c r="N1379" s="42">
        <v>0</v>
      </c>
      <c r="O1379" s="8">
        <v>0</v>
      </c>
      <c r="P1379" s="9">
        <v>0</v>
      </c>
      <c r="Q1379" s="9">
        <v>0</v>
      </c>
      <c r="R1379" s="8">
        <v>0</v>
      </c>
      <c r="S1379" s="9">
        <v>0</v>
      </c>
      <c r="T1379" s="9">
        <v>0</v>
      </c>
      <c r="U1379" s="8">
        <v>0</v>
      </c>
      <c r="V1379" s="9">
        <v>1</v>
      </c>
      <c r="W1379" s="9">
        <v>0</v>
      </c>
      <c r="X1379" s="9">
        <v>0</v>
      </c>
      <c r="Y1379" s="8">
        <v>0</v>
      </c>
      <c r="Z1379" s="9">
        <v>0</v>
      </c>
      <c r="AA1379" s="8"/>
      <c r="AC1379" s="8"/>
      <c r="AJ1379" s="9">
        <f t="shared" si="225"/>
        <v>-1</v>
      </c>
      <c r="AK1379" s="7">
        <v>9.9</v>
      </c>
      <c r="AO1379" s="8"/>
      <c r="AQ1379" s="31"/>
      <c r="AT1379" s="31"/>
      <c r="AU1379" s="21">
        <v>2000</v>
      </c>
      <c r="AV1379" s="23">
        <f t="shared" si="228"/>
        <v>3.3010299956639813</v>
      </c>
      <c r="BB1379" s="18"/>
      <c r="BD1379" s="54"/>
      <c r="BF1379" s="18"/>
      <c r="BH1379" s="18"/>
      <c r="BJ1379" s="18"/>
      <c r="BK1379" s="18" t="s">
        <v>125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 s="18">
        <v>0</v>
      </c>
      <c r="BS1379">
        <v>1</v>
      </c>
      <c r="BT1379">
        <v>0</v>
      </c>
      <c r="BU1379" s="18">
        <v>0</v>
      </c>
      <c r="BV1379" t="s">
        <v>397</v>
      </c>
      <c r="BW1379" t="s">
        <v>397</v>
      </c>
      <c r="CB1379" s="18"/>
      <c r="CD1379" s="18"/>
      <c r="CE1379" s="18"/>
      <c r="CH1379" s="18"/>
      <c r="CJ1379" s="18"/>
      <c r="CU1379" s="18"/>
      <c r="CV1379" t="s">
        <v>397</v>
      </c>
      <c r="CW1379" t="s">
        <v>397</v>
      </c>
      <c r="CX1379" t="s">
        <v>397</v>
      </c>
      <c r="CY1379" s="25" t="s">
        <v>397</v>
      </c>
    </row>
    <row r="1380" spans="1:103" x14ac:dyDescent="0.25">
      <c r="A1380">
        <v>1382</v>
      </c>
      <c r="B1380">
        <v>150</v>
      </c>
      <c r="C1380" s="25" t="s">
        <v>128</v>
      </c>
      <c r="D1380" s="12">
        <v>9.1989999999999998</v>
      </c>
      <c r="E1380" s="14"/>
      <c r="F1380" s="7" t="str">
        <f t="shared" si="219"/>
        <v>X</v>
      </c>
      <c r="G1380" s="7">
        <f t="shared" si="220"/>
        <v>9.1989999999999998</v>
      </c>
      <c r="H1380" s="16">
        <f t="shared" si="221"/>
        <v>9.1989999999999998</v>
      </c>
      <c r="I1380" s="11" t="str">
        <f t="shared" si="222"/>
        <v>X</v>
      </c>
      <c r="J1380" s="39" t="str">
        <f t="shared" si="223"/>
        <v>X</v>
      </c>
      <c r="K1380" s="39" t="str">
        <f t="shared" si="226"/>
        <v>X</v>
      </c>
      <c r="L1380" s="39" t="str">
        <f t="shared" si="227"/>
        <v>X</v>
      </c>
      <c r="M1380" s="39" t="str">
        <f t="shared" si="224"/>
        <v>X</v>
      </c>
      <c r="N1380" s="42">
        <v>0</v>
      </c>
      <c r="O1380" s="8">
        <v>0</v>
      </c>
      <c r="P1380" s="9">
        <v>0</v>
      </c>
      <c r="Q1380" s="9">
        <v>0</v>
      </c>
      <c r="R1380" s="8">
        <v>0</v>
      </c>
      <c r="S1380" s="9">
        <v>0</v>
      </c>
      <c r="T1380" s="9">
        <v>0</v>
      </c>
      <c r="U1380" s="8">
        <v>0</v>
      </c>
      <c r="V1380" s="9">
        <v>1</v>
      </c>
      <c r="W1380" s="9">
        <v>0</v>
      </c>
      <c r="X1380" s="9">
        <v>0</v>
      </c>
      <c r="Y1380" s="8">
        <v>0</v>
      </c>
      <c r="Z1380" s="9">
        <v>0</v>
      </c>
      <c r="AA1380" s="8"/>
      <c r="AC1380" s="8"/>
      <c r="AJ1380" s="9">
        <f t="shared" si="225"/>
        <v>-1</v>
      </c>
      <c r="AK1380" s="7">
        <v>10.199999999999999</v>
      </c>
      <c r="AO1380" s="8"/>
      <c r="AQ1380" s="31"/>
      <c r="AT1380" s="31"/>
      <c r="AU1380" s="21">
        <v>2001</v>
      </c>
      <c r="AV1380" s="23">
        <f t="shared" si="228"/>
        <v>3.3012470886362113</v>
      </c>
      <c r="BB1380" s="18"/>
      <c r="BD1380" s="54"/>
      <c r="BF1380" s="18"/>
      <c r="BH1380" s="18"/>
      <c r="BJ1380" s="18"/>
      <c r="BK1380" s="18" t="s">
        <v>125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 s="18">
        <v>0</v>
      </c>
      <c r="BS1380">
        <v>1</v>
      </c>
      <c r="BT1380">
        <v>0</v>
      </c>
      <c r="BU1380" s="18">
        <v>0</v>
      </c>
      <c r="BV1380" t="s">
        <v>397</v>
      </c>
      <c r="BW1380" t="s">
        <v>397</v>
      </c>
      <c r="CB1380" s="18"/>
      <c r="CD1380" s="18"/>
      <c r="CE1380" s="18"/>
      <c r="CH1380" s="18"/>
      <c r="CJ1380" s="18"/>
      <c r="CU1380" s="18"/>
      <c r="CV1380" t="s">
        <v>397</v>
      </c>
      <c r="CW1380" t="s">
        <v>397</v>
      </c>
      <c r="CX1380" t="s">
        <v>397</v>
      </c>
      <c r="CY1380" s="25" t="s">
        <v>397</v>
      </c>
    </row>
    <row r="1381" spans="1:103" x14ac:dyDescent="0.25">
      <c r="A1381">
        <v>1383</v>
      </c>
      <c r="B1381">
        <v>150</v>
      </c>
      <c r="C1381" s="25" t="s">
        <v>128</v>
      </c>
      <c r="D1381" s="12">
        <v>8.3000000000000007</v>
      </c>
      <c r="E1381" s="14"/>
      <c r="F1381" s="7" t="str">
        <f t="shared" si="219"/>
        <v>X</v>
      </c>
      <c r="G1381" s="7">
        <f t="shared" si="220"/>
        <v>8.3000000000000007</v>
      </c>
      <c r="H1381" s="16">
        <f t="shared" si="221"/>
        <v>8.3000000000000007</v>
      </c>
      <c r="I1381" s="11" t="str">
        <f t="shared" si="222"/>
        <v>X</v>
      </c>
      <c r="J1381" s="39" t="str">
        <f t="shared" si="223"/>
        <v>X</v>
      </c>
      <c r="K1381" s="39" t="str">
        <f t="shared" si="226"/>
        <v>X</v>
      </c>
      <c r="L1381" s="39" t="str">
        <f t="shared" si="227"/>
        <v>X</v>
      </c>
      <c r="M1381" s="39" t="str">
        <f t="shared" si="224"/>
        <v>X</v>
      </c>
      <c r="N1381" s="42">
        <v>0</v>
      </c>
      <c r="O1381" s="8">
        <v>0</v>
      </c>
      <c r="P1381" s="9">
        <v>0</v>
      </c>
      <c r="Q1381" s="9">
        <v>0</v>
      </c>
      <c r="R1381" s="8">
        <v>0</v>
      </c>
      <c r="S1381" s="9">
        <v>0</v>
      </c>
      <c r="T1381" s="9">
        <v>0</v>
      </c>
      <c r="U1381" s="8">
        <v>0</v>
      </c>
      <c r="V1381" s="9">
        <v>1</v>
      </c>
      <c r="W1381" s="9">
        <v>0</v>
      </c>
      <c r="X1381" s="9">
        <v>0</v>
      </c>
      <c r="Y1381" s="8">
        <v>0</v>
      </c>
      <c r="Z1381" s="9">
        <v>0</v>
      </c>
      <c r="AA1381" s="8"/>
      <c r="AC1381" s="8"/>
      <c r="AJ1381" s="9">
        <f t="shared" si="225"/>
        <v>-1</v>
      </c>
      <c r="AK1381" s="7">
        <v>10.7</v>
      </c>
      <c r="AO1381" s="8"/>
      <c r="AQ1381" s="31"/>
      <c r="AT1381" s="31"/>
      <c r="AU1381" s="21">
        <v>2003</v>
      </c>
      <c r="AV1381" s="23">
        <f t="shared" si="228"/>
        <v>3.3016809492935764</v>
      </c>
      <c r="BB1381" s="18"/>
      <c r="BD1381" s="54"/>
      <c r="BF1381" s="18"/>
      <c r="BH1381" s="18"/>
      <c r="BJ1381" s="18"/>
      <c r="BK1381" s="18" t="s">
        <v>125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 s="18">
        <v>0</v>
      </c>
      <c r="BS1381">
        <v>1</v>
      </c>
      <c r="BT1381">
        <v>0</v>
      </c>
      <c r="BU1381" s="18">
        <v>0</v>
      </c>
      <c r="BV1381" t="s">
        <v>397</v>
      </c>
      <c r="BW1381" t="s">
        <v>397</v>
      </c>
      <c r="CB1381" s="18"/>
      <c r="CD1381" s="18"/>
      <c r="CE1381" s="18"/>
      <c r="CH1381" s="18"/>
      <c r="CJ1381" s="18"/>
      <c r="CU1381" s="18"/>
      <c r="CV1381" t="s">
        <v>397</v>
      </c>
      <c r="CW1381" t="s">
        <v>397</v>
      </c>
      <c r="CX1381" t="s">
        <v>397</v>
      </c>
      <c r="CY1381" s="25" t="s">
        <v>397</v>
      </c>
    </row>
    <row r="1382" spans="1:103" x14ac:dyDescent="0.25">
      <c r="A1382">
        <v>1384</v>
      </c>
      <c r="B1382">
        <v>150</v>
      </c>
      <c r="C1382" s="25" t="s">
        <v>128</v>
      </c>
      <c r="D1382" s="12">
        <v>9</v>
      </c>
      <c r="E1382" s="14"/>
      <c r="F1382" s="7" t="str">
        <f t="shared" si="219"/>
        <v>X</v>
      </c>
      <c r="G1382" s="7">
        <f t="shared" si="220"/>
        <v>9</v>
      </c>
      <c r="H1382" s="16">
        <f t="shared" si="221"/>
        <v>9</v>
      </c>
      <c r="I1382" s="11" t="str">
        <f t="shared" si="222"/>
        <v>X</v>
      </c>
      <c r="J1382" s="39" t="str">
        <f t="shared" si="223"/>
        <v>X</v>
      </c>
      <c r="K1382" s="39" t="str">
        <f t="shared" si="226"/>
        <v>X</v>
      </c>
      <c r="L1382" s="39" t="str">
        <f t="shared" si="227"/>
        <v>X</v>
      </c>
      <c r="M1382" s="39" t="str">
        <f t="shared" si="224"/>
        <v>X</v>
      </c>
      <c r="N1382" s="42">
        <v>0</v>
      </c>
      <c r="O1382" s="8">
        <v>0</v>
      </c>
      <c r="P1382" s="9">
        <v>0</v>
      </c>
      <c r="Q1382" s="9">
        <v>0</v>
      </c>
      <c r="R1382" s="8">
        <v>0</v>
      </c>
      <c r="S1382" s="9">
        <v>0</v>
      </c>
      <c r="T1382" s="9">
        <v>0</v>
      </c>
      <c r="U1382" s="8">
        <v>0</v>
      </c>
      <c r="V1382" s="9">
        <v>1</v>
      </c>
      <c r="W1382" s="9">
        <v>0</v>
      </c>
      <c r="X1382" s="9">
        <v>0</v>
      </c>
      <c r="Y1382" s="8">
        <v>0</v>
      </c>
      <c r="Z1382" s="9">
        <v>0</v>
      </c>
      <c r="AA1382" s="8"/>
      <c r="AC1382" s="8"/>
      <c r="AJ1382" s="9">
        <f t="shared" si="225"/>
        <v>-1</v>
      </c>
      <c r="AK1382" s="7">
        <v>10.9</v>
      </c>
      <c r="AO1382" s="8"/>
      <c r="AQ1382" s="31"/>
      <c r="AT1382" s="31"/>
      <c r="AU1382" s="21">
        <v>2004</v>
      </c>
      <c r="AV1382" s="23">
        <f t="shared" si="228"/>
        <v>3.301897717195208</v>
      </c>
      <c r="BB1382" s="18"/>
      <c r="BD1382" s="54"/>
      <c r="BF1382" s="18"/>
      <c r="BH1382" s="18"/>
      <c r="BJ1382" s="18"/>
      <c r="BK1382" s="18" t="s">
        <v>125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 s="18">
        <v>0</v>
      </c>
      <c r="BS1382">
        <v>1</v>
      </c>
      <c r="BT1382">
        <v>0</v>
      </c>
      <c r="BU1382" s="18">
        <v>0</v>
      </c>
      <c r="BV1382" t="s">
        <v>397</v>
      </c>
      <c r="BW1382" t="s">
        <v>397</v>
      </c>
      <c r="CB1382" s="18"/>
      <c r="CD1382" s="18"/>
      <c r="CE1382" s="18"/>
      <c r="CH1382" s="18"/>
      <c r="CJ1382" s="18"/>
      <c r="CU1382" s="18"/>
      <c r="CV1382" t="s">
        <v>397</v>
      </c>
      <c r="CW1382" t="s">
        <v>397</v>
      </c>
      <c r="CX1382" t="s">
        <v>397</v>
      </c>
      <c r="CY1382" s="25" t="s">
        <v>397</v>
      </c>
    </row>
    <row r="1383" spans="1:103" x14ac:dyDescent="0.25">
      <c r="A1383">
        <v>1385</v>
      </c>
      <c r="B1383">
        <v>150</v>
      </c>
      <c r="C1383" s="25" t="s">
        <v>128</v>
      </c>
      <c r="D1383" s="12">
        <v>8</v>
      </c>
      <c r="E1383" s="14"/>
      <c r="F1383" s="7" t="str">
        <f t="shared" si="219"/>
        <v>X</v>
      </c>
      <c r="G1383" s="7">
        <f t="shared" si="220"/>
        <v>8</v>
      </c>
      <c r="H1383" s="16">
        <f t="shared" si="221"/>
        <v>8</v>
      </c>
      <c r="I1383" s="11" t="str">
        <f t="shared" si="222"/>
        <v>X</v>
      </c>
      <c r="J1383" s="39" t="str">
        <f t="shared" si="223"/>
        <v>X</v>
      </c>
      <c r="K1383" s="39" t="str">
        <f t="shared" si="226"/>
        <v>X</v>
      </c>
      <c r="L1383" s="39" t="str">
        <f t="shared" si="227"/>
        <v>X</v>
      </c>
      <c r="M1383" s="39" t="str">
        <f t="shared" si="224"/>
        <v>X</v>
      </c>
      <c r="N1383" s="42">
        <v>0</v>
      </c>
      <c r="O1383" s="8">
        <v>0</v>
      </c>
      <c r="P1383" s="9">
        <v>0</v>
      </c>
      <c r="Q1383" s="9">
        <v>0</v>
      </c>
      <c r="R1383" s="8">
        <v>0</v>
      </c>
      <c r="S1383" s="9">
        <v>0</v>
      </c>
      <c r="T1383" s="9">
        <v>0</v>
      </c>
      <c r="U1383" s="8">
        <v>0</v>
      </c>
      <c r="V1383" s="9">
        <v>1</v>
      </c>
      <c r="W1383" s="9">
        <v>0</v>
      </c>
      <c r="X1383" s="9">
        <v>0</v>
      </c>
      <c r="Y1383" s="8">
        <v>0</v>
      </c>
      <c r="Z1383" s="9">
        <v>0</v>
      </c>
      <c r="AA1383" s="8"/>
      <c r="AC1383" s="8"/>
      <c r="AJ1383" s="9">
        <f t="shared" si="225"/>
        <v>-1</v>
      </c>
      <c r="AK1383" s="7">
        <v>11.1</v>
      </c>
      <c r="AO1383" s="8"/>
      <c r="AQ1383" s="31"/>
      <c r="AT1383" s="31"/>
      <c r="AU1383" s="21">
        <v>2005</v>
      </c>
      <c r="AV1383" s="23">
        <f t="shared" si="228"/>
        <v>3.3021143769562009</v>
      </c>
      <c r="BB1383" s="18"/>
      <c r="BD1383" s="54"/>
      <c r="BF1383" s="18"/>
      <c r="BH1383" s="18"/>
      <c r="BJ1383" s="18"/>
      <c r="BK1383" s="18" t="s">
        <v>125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 s="18">
        <v>0</v>
      </c>
      <c r="BS1383">
        <v>1</v>
      </c>
      <c r="BT1383">
        <v>0</v>
      </c>
      <c r="BU1383" s="18">
        <v>0</v>
      </c>
      <c r="BV1383" t="s">
        <v>397</v>
      </c>
      <c r="BW1383" t="s">
        <v>397</v>
      </c>
      <c r="CB1383" s="18"/>
      <c r="CD1383" s="18"/>
      <c r="CE1383" s="18"/>
      <c r="CH1383" s="18"/>
      <c r="CJ1383" s="18"/>
      <c r="CU1383" s="18"/>
      <c r="CV1383" t="s">
        <v>397</v>
      </c>
      <c r="CW1383" t="s">
        <v>397</v>
      </c>
      <c r="CX1383" t="s">
        <v>397</v>
      </c>
      <c r="CY1383" s="25" t="s">
        <v>397</v>
      </c>
    </row>
    <row r="1384" spans="1:103" x14ac:dyDescent="0.25">
      <c r="A1384">
        <v>1386</v>
      </c>
      <c r="B1384">
        <v>150</v>
      </c>
      <c r="C1384" s="25" t="s">
        <v>128</v>
      </c>
      <c r="D1384" s="12">
        <v>8.6989999999999998</v>
      </c>
      <c r="E1384" s="14"/>
      <c r="F1384" s="7" t="str">
        <f t="shared" si="219"/>
        <v>X</v>
      </c>
      <c r="G1384" s="7">
        <f t="shared" si="220"/>
        <v>8.6989999999999998</v>
      </c>
      <c r="H1384" s="16">
        <f t="shared" si="221"/>
        <v>8.6989999999999998</v>
      </c>
      <c r="I1384" s="11" t="str">
        <f t="shared" si="222"/>
        <v>X</v>
      </c>
      <c r="J1384" s="39" t="str">
        <f t="shared" si="223"/>
        <v>X</v>
      </c>
      <c r="K1384" s="39" t="str">
        <f t="shared" si="226"/>
        <v>X</v>
      </c>
      <c r="L1384" s="39" t="str">
        <f t="shared" si="227"/>
        <v>X</v>
      </c>
      <c r="M1384" s="39" t="str">
        <f t="shared" si="224"/>
        <v>X</v>
      </c>
      <c r="N1384" s="42">
        <v>0</v>
      </c>
      <c r="O1384" s="8">
        <v>0</v>
      </c>
      <c r="P1384" s="9">
        <v>0</v>
      </c>
      <c r="Q1384" s="9">
        <v>0</v>
      </c>
      <c r="R1384" s="8">
        <v>0</v>
      </c>
      <c r="S1384" s="9">
        <v>0</v>
      </c>
      <c r="T1384" s="9">
        <v>0</v>
      </c>
      <c r="U1384" s="8">
        <v>0</v>
      </c>
      <c r="V1384" s="9">
        <v>1</v>
      </c>
      <c r="W1384" s="9">
        <v>0</v>
      </c>
      <c r="X1384" s="9">
        <v>0</v>
      </c>
      <c r="Y1384" s="8">
        <v>0</v>
      </c>
      <c r="Z1384" s="9">
        <v>0</v>
      </c>
      <c r="AA1384" s="8"/>
      <c r="AC1384" s="8"/>
      <c r="AJ1384" s="9">
        <f t="shared" si="225"/>
        <v>-1</v>
      </c>
      <c r="AK1384" s="7">
        <v>11.3</v>
      </c>
      <c r="AO1384" s="8"/>
      <c r="AQ1384" s="31"/>
      <c r="AT1384" s="31"/>
      <c r="AU1384" s="21">
        <v>2006</v>
      </c>
      <c r="AV1384" s="23">
        <f t="shared" si="228"/>
        <v>3.3023309286843991</v>
      </c>
      <c r="BB1384" s="18"/>
      <c r="BD1384" s="54"/>
      <c r="BF1384" s="18"/>
      <c r="BH1384" s="18"/>
      <c r="BJ1384" s="18"/>
      <c r="BK1384" s="18" t="s">
        <v>125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 s="18">
        <v>0</v>
      </c>
      <c r="BS1384">
        <v>1</v>
      </c>
      <c r="BT1384">
        <v>0</v>
      </c>
      <c r="BU1384" s="18">
        <v>0</v>
      </c>
      <c r="BV1384" t="s">
        <v>397</v>
      </c>
      <c r="BW1384" t="s">
        <v>397</v>
      </c>
      <c r="CB1384" s="18"/>
      <c r="CD1384" s="18"/>
      <c r="CE1384" s="18"/>
      <c r="CH1384" s="18"/>
      <c r="CJ1384" s="18"/>
      <c r="CU1384" s="18"/>
      <c r="CV1384" t="s">
        <v>397</v>
      </c>
      <c r="CW1384" t="s">
        <v>397</v>
      </c>
      <c r="CX1384" t="s">
        <v>397</v>
      </c>
      <c r="CY1384" s="25" t="s">
        <v>397</v>
      </c>
    </row>
    <row r="1385" spans="1:103" x14ac:dyDescent="0.25">
      <c r="A1385">
        <v>1387</v>
      </c>
      <c r="B1385">
        <v>151</v>
      </c>
      <c r="C1385" s="25" t="s">
        <v>129</v>
      </c>
      <c r="D1385" s="12">
        <v>6.8</v>
      </c>
      <c r="E1385" s="14"/>
      <c r="F1385" s="7" t="str">
        <f t="shared" si="219"/>
        <v>X</v>
      </c>
      <c r="G1385" s="7">
        <f t="shared" si="220"/>
        <v>6.8</v>
      </c>
      <c r="H1385" s="16">
        <f t="shared" si="221"/>
        <v>6.8</v>
      </c>
      <c r="I1385" s="11" t="str">
        <f t="shared" si="222"/>
        <v>X</v>
      </c>
      <c r="J1385" s="39" t="str">
        <f t="shared" si="223"/>
        <v>X</v>
      </c>
      <c r="K1385" s="39" t="str">
        <f t="shared" si="226"/>
        <v>X</v>
      </c>
      <c r="L1385" s="39" t="str">
        <f t="shared" si="227"/>
        <v>X</v>
      </c>
      <c r="M1385" s="39" t="str">
        <f t="shared" si="224"/>
        <v>X</v>
      </c>
      <c r="N1385" s="42">
        <v>1</v>
      </c>
      <c r="O1385" s="8">
        <v>0</v>
      </c>
      <c r="P1385" s="9">
        <v>0</v>
      </c>
      <c r="Q1385" s="9">
        <v>0</v>
      </c>
      <c r="R1385" s="8">
        <v>0</v>
      </c>
      <c r="S1385" s="9">
        <v>0</v>
      </c>
      <c r="T1385" s="9">
        <v>0</v>
      </c>
      <c r="U1385" s="8">
        <v>0</v>
      </c>
      <c r="V1385" s="9">
        <v>0</v>
      </c>
      <c r="W1385" s="9">
        <v>0</v>
      </c>
      <c r="X1385" s="9">
        <v>0</v>
      </c>
      <c r="Y1385" s="8">
        <v>0</v>
      </c>
      <c r="Z1385" s="9">
        <v>0</v>
      </c>
      <c r="AA1385" s="8"/>
      <c r="AC1385" s="8"/>
      <c r="AJ1385" s="9">
        <f t="shared" si="225"/>
        <v>-1</v>
      </c>
      <c r="AK1385" s="7">
        <v>11.8</v>
      </c>
      <c r="AO1385" s="8"/>
      <c r="AQ1385" s="31"/>
      <c r="AT1385" s="31"/>
      <c r="AU1385" s="21">
        <v>1987</v>
      </c>
      <c r="AV1385" s="23">
        <f t="shared" si="228"/>
        <v>3.2981978671098151</v>
      </c>
      <c r="BB1385" s="18"/>
      <c r="BD1385" s="54"/>
      <c r="BF1385" s="18"/>
      <c r="BH1385" s="18"/>
      <c r="BJ1385" s="18"/>
      <c r="BK1385" s="18" t="s">
        <v>125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 s="18">
        <v>0</v>
      </c>
      <c r="BS1385">
        <v>1</v>
      </c>
      <c r="BT1385">
        <v>0</v>
      </c>
      <c r="BU1385" s="18">
        <v>0</v>
      </c>
      <c r="BV1385" t="s">
        <v>397</v>
      </c>
      <c r="BW1385" t="s">
        <v>397</v>
      </c>
      <c r="CB1385" s="18"/>
      <c r="CD1385" s="18"/>
      <c r="CE1385" s="18"/>
      <c r="CH1385" s="18"/>
      <c r="CJ1385" s="18"/>
      <c r="CU1385" s="18"/>
      <c r="CV1385" t="s">
        <v>397</v>
      </c>
      <c r="CW1385" t="s">
        <v>397</v>
      </c>
      <c r="CX1385" t="s">
        <v>397</v>
      </c>
      <c r="CY1385" s="25" t="s">
        <v>397</v>
      </c>
    </row>
    <row r="1386" spans="1:103" x14ac:dyDescent="0.25">
      <c r="A1386">
        <v>1388</v>
      </c>
      <c r="B1386">
        <v>151</v>
      </c>
      <c r="C1386" s="25" t="s">
        <v>129</v>
      </c>
      <c r="D1386" s="12">
        <v>6.5</v>
      </c>
      <c r="E1386" s="14"/>
      <c r="F1386" s="7" t="str">
        <f t="shared" si="219"/>
        <v>X</v>
      </c>
      <c r="G1386" s="7">
        <f t="shared" si="220"/>
        <v>6.5</v>
      </c>
      <c r="H1386" s="16">
        <f t="shared" si="221"/>
        <v>6.5</v>
      </c>
      <c r="I1386" s="11" t="str">
        <f t="shared" si="222"/>
        <v>X</v>
      </c>
      <c r="J1386" s="39" t="str">
        <f t="shared" si="223"/>
        <v>X</v>
      </c>
      <c r="K1386" s="39" t="str">
        <f t="shared" si="226"/>
        <v>X</v>
      </c>
      <c r="L1386" s="39" t="str">
        <f t="shared" si="227"/>
        <v>X</v>
      </c>
      <c r="M1386" s="39" t="str">
        <f t="shared" si="224"/>
        <v>X</v>
      </c>
      <c r="N1386" s="42">
        <v>0</v>
      </c>
      <c r="O1386" s="8">
        <v>0</v>
      </c>
      <c r="P1386" s="9">
        <v>0</v>
      </c>
      <c r="Q1386" s="9">
        <v>0</v>
      </c>
      <c r="R1386" s="8">
        <v>0</v>
      </c>
      <c r="S1386" s="9">
        <v>0</v>
      </c>
      <c r="T1386" s="9">
        <v>0</v>
      </c>
      <c r="U1386" s="8">
        <v>1</v>
      </c>
      <c r="V1386" s="9">
        <v>0</v>
      </c>
      <c r="W1386" s="9">
        <v>0</v>
      </c>
      <c r="X1386" s="9">
        <v>0</v>
      </c>
      <c r="Y1386" s="8">
        <v>0</v>
      </c>
      <c r="Z1386" s="9">
        <v>0</v>
      </c>
      <c r="AA1386" s="8"/>
      <c r="AC1386" s="8"/>
      <c r="AJ1386" s="9">
        <f t="shared" si="225"/>
        <v>-1</v>
      </c>
      <c r="AK1386" s="7">
        <v>11.8</v>
      </c>
      <c r="AO1386" s="8"/>
      <c r="AQ1386" s="31"/>
      <c r="AT1386" s="31"/>
      <c r="AU1386" s="21">
        <v>1987</v>
      </c>
      <c r="AV1386" s="23">
        <f t="shared" si="228"/>
        <v>3.2981978671098151</v>
      </c>
      <c r="BB1386" s="18"/>
      <c r="BD1386" s="54"/>
      <c r="BF1386" s="18"/>
      <c r="BH1386" s="18"/>
      <c r="BJ1386" s="18"/>
      <c r="BK1386" s="18" t="s">
        <v>125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 s="18">
        <v>0</v>
      </c>
      <c r="BS1386">
        <v>1</v>
      </c>
      <c r="BT1386">
        <v>0</v>
      </c>
      <c r="BU1386" s="18">
        <v>0</v>
      </c>
      <c r="BV1386" t="s">
        <v>397</v>
      </c>
      <c r="BW1386" t="s">
        <v>397</v>
      </c>
      <c r="CB1386" s="18"/>
      <c r="CD1386" s="18"/>
      <c r="CE1386" s="18"/>
      <c r="CH1386" s="18"/>
      <c r="CJ1386" s="18"/>
      <c r="CU1386" s="18"/>
      <c r="CV1386" t="s">
        <v>397</v>
      </c>
      <c r="CW1386" t="s">
        <v>397</v>
      </c>
      <c r="CX1386" t="s">
        <v>397</v>
      </c>
      <c r="CY1386" s="25" t="s">
        <v>397</v>
      </c>
    </row>
    <row r="1387" spans="1:103" x14ac:dyDescent="0.25">
      <c r="A1387">
        <v>1389</v>
      </c>
      <c r="B1387">
        <v>151</v>
      </c>
      <c r="C1387" s="25" t="s">
        <v>129</v>
      </c>
      <c r="D1387" s="12">
        <v>8.4</v>
      </c>
      <c r="E1387" s="14"/>
      <c r="F1387" s="7" t="str">
        <f t="shared" si="219"/>
        <v>X</v>
      </c>
      <c r="G1387" s="7">
        <f t="shared" si="220"/>
        <v>8.4</v>
      </c>
      <c r="H1387" s="16">
        <f t="shared" si="221"/>
        <v>8.4</v>
      </c>
      <c r="I1387" s="11" t="str">
        <f t="shared" si="222"/>
        <v>X</v>
      </c>
      <c r="J1387" s="39" t="str">
        <f t="shared" si="223"/>
        <v>X</v>
      </c>
      <c r="K1387" s="39" t="str">
        <f t="shared" si="226"/>
        <v>X</v>
      </c>
      <c r="L1387" s="39" t="str">
        <f t="shared" si="227"/>
        <v>X</v>
      </c>
      <c r="M1387" s="39" t="str">
        <f t="shared" si="224"/>
        <v>X</v>
      </c>
      <c r="N1387" s="42">
        <v>0</v>
      </c>
      <c r="O1387" s="8">
        <v>0</v>
      </c>
      <c r="P1387" s="9">
        <v>0</v>
      </c>
      <c r="Q1387" s="9">
        <v>0</v>
      </c>
      <c r="R1387" s="8">
        <v>0</v>
      </c>
      <c r="S1387" s="9">
        <v>0</v>
      </c>
      <c r="T1387" s="9">
        <v>0</v>
      </c>
      <c r="U1387" s="8">
        <v>0</v>
      </c>
      <c r="V1387" s="9">
        <v>1</v>
      </c>
      <c r="W1387" s="9">
        <v>0</v>
      </c>
      <c r="X1387" s="9">
        <v>0</v>
      </c>
      <c r="Y1387" s="8">
        <v>0</v>
      </c>
      <c r="Z1387" s="9">
        <v>0</v>
      </c>
      <c r="AA1387" s="8"/>
      <c r="AC1387" s="8"/>
      <c r="AJ1387" s="9">
        <f t="shared" si="225"/>
        <v>-1</v>
      </c>
      <c r="AK1387" s="7">
        <v>11.8</v>
      </c>
      <c r="AO1387" s="8"/>
      <c r="AQ1387" s="31"/>
      <c r="AT1387" s="31"/>
      <c r="AU1387" s="21">
        <v>1987</v>
      </c>
      <c r="AV1387" s="23">
        <f t="shared" si="228"/>
        <v>3.2981978671098151</v>
      </c>
      <c r="BB1387" s="18"/>
      <c r="BD1387" s="54"/>
      <c r="BF1387" s="18"/>
      <c r="BH1387" s="18"/>
      <c r="BJ1387" s="18"/>
      <c r="BK1387" s="18" t="s">
        <v>125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 s="18">
        <v>0</v>
      </c>
      <c r="BS1387">
        <v>1</v>
      </c>
      <c r="BT1387">
        <v>0</v>
      </c>
      <c r="BU1387" s="18">
        <v>0</v>
      </c>
      <c r="BV1387" t="s">
        <v>397</v>
      </c>
      <c r="BW1387" t="s">
        <v>397</v>
      </c>
      <c r="CB1387" s="18"/>
      <c r="CD1387" s="18"/>
      <c r="CE1387" s="18"/>
      <c r="CH1387" s="18"/>
      <c r="CJ1387" s="18"/>
      <c r="CU1387" s="18"/>
      <c r="CV1387" t="s">
        <v>397</v>
      </c>
      <c r="CW1387" t="s">
        <v>397</v>
      </c>
      <c r="CX1387" t="s">
        <v>397</v>
      </c>
      <c r="CY1387" s="25" t="s">
        <v>397</v>
      </c>
    </row>
    <row r="1388" spans="1:103" x14ac:dyDescent="0.25">
      <c r="A1388">
        <v>1390</v>
      </c>
      <c r="B1388">
        <v>152</v>
      </c>
      <c r="C1388" s="25" t="s">
        <v>131</v>
      </c>
      <c r="D1388" s="12">
        <v>8.6</v>
      </c>
      <c r="E1388" s="14"/>
      <c r="F1388" s="7" t="str">
        <f t="shared" si="219"/>
        <v>X</v>
      </c>
      <c r="G1388" s="7">
        <f t="shared" si="220"/>
        <v>8.6</v>
      </c>
      <c r="H1388" s="16">
        <f t="shared" si="221"/>
        <v>8.6</v>
      </c>
      <c r="I1388" s="11" t="str">
        <f t="shared" si="222"/>
        <v>X</v>
      </c>
      <c r="J1388" s="39" t="str">
        <f t="shared" si="223"/>
        <v>X</v>
      </c>
      <c r="K1388" s="39" t="str">
        <f t="shared" si="226"/>
        <v>X</v>
      </c>
      <c r="L1388" s="39" t="str">
        <f t="shared" si="227"/>
        <v>X</v>
      </c>
      <c r="M1388" s="39" t="str">
        <f t="shared" si="224"/>
        <v>X</v>
      </c>
      <c r="N1388" s="42">
        <v>1</v>
      </c>
      <c r="O1388" s="8">
        <v>0</v>
      </c>
      <c r="P1388" s="9">
        <v>0</v>
      </c>
      <c r="Q1388" s="9">
        <v>0</v>
      </c>
      <c r="R1388" s="8">
        <v>0</v>
      </c>
      <c r="S1388" s="9">
        <v>0</v>
      </c>
      <c r="T1388" s="9">
        <v>0</v>
      </c>
      <c r="U1388" s="8">
        <v>0</v>
      </c>
      <c r="V1388" s="9">
        <v>0</v>
      </c>
      <c r="W1388" s="9">
        <v>0</v>
      </c>
      <c r="X1388" s="9">
        <v>0</v>
      </c>
      <c r="Y1388" s="8">
        <v>0</v>
      </c>
      <c r="Z1388" s="9">
        <v>0</v>
      </c>
      <c r="AA1388" s="8"/>
      <c r="AC1388" s="8"/>
      <c r="AJ1388" s="9">
        <f t="shared" si="225"/>
        <v>-1</v>
      </c>
      <c r="AK1388" s="7">
        <v>9.4</v>
      </c>
      <c r="AO1388" s="8"/>
      <c r="AQ1388" s="31"/>
      <c r="AT1388" s="31"/>
      <c r="AU1388" s="21">
        <v>1995</v>
      </c>
      <c r="AV1388" s="23">
        <f t="shared" si="228"/>
        <v>3.2999429000227671</v>
      </c>
      <c r="BB1388" s="18"/>
      <c r="BD1388" s="54"/>
      <c r="BF1388" s="18"/>
      <c r="BH1388" s="18"/>
      <c r="BJ1388" s="18"/>
      <c r="BK1388" s="18" t="s">
        <v>125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 s="18">
        <v>0</v>
      </c>
      <c r="BS1388">
        <v>1</v>
      </c>
      <c r="BT1388">
        <v>0</v>
      </c>
      <c r="BU1388" s="18">
        <v>0</v>
      </c>
      <c r="BV1388" t="s">
        <v>397</v>
      </c>
      <c r="BW1388" t="s">
        <v>397</v>
      </c>
      <c r="CB1388" s="18"/>
      <c r="CD1388" s="18"/>
      <c r="CE1388" s="18"/>
      <c r="CH1388" s="18"/>
      <c r="CJ1388" s="18"/>
      <c r="CU1388" s="18"/>
      <c r="CV1388" t="s">
        <v>397</v>
      </c>
      <c r="CW1388" t="s">
        <v>397</v>
      </c>
      <c r="CX1388" t="s">
        <v>397</v>
      </c>
      <c r="CY1388" s="25" t="s">
        <v>397</v>
      </c>
    </row>
    <row r="1389" spans="1:103" x14ac:dyDescent="0.25">
      <c r="A1389">
        <v>1391</v>
      </c>
      <c r="B1389">
        <v>152</v>
      </c>
      <c r="C1389" s="25" t="s">
        <v>131</v>
      </c>
      <c r="D1389" s="12">
        <v>5.5</v>
      </c>
      <c r="E1389" s="14"/>
      <c r="F1389" s="7" t="str">
        <f t="shared" si="219"/>
        <v>X</v>
      </c>
      <c r="G1389" s="7">
        <f t="shared" si="220"/>
        <v>5.5</v>
      </c>
      <c r="H1389" s="16">
        <f t="shared" si="221"/>
        <v>5.5</v>
      </c>
      <c r="I1389" s="11" t="str">
        <f t="shared" si="222"/>
        <v>X</v>
      </c>
      <c r="J1389" s="39" t="str">
        <f t="shared" si="223"/>
        <v>X</v>
      </c>
      <c r="K1389" s="39" t="str">
        <f t="shared" si="226"/>
        <v>X</v>
      </c>
      <c r="L1389" s="39" t="str">
        <f t="shared" si="227"/>
        <v>X</v>
      </c>
      <c r="M1389" s="39" t="str">
        <f t="shared" si="224"/>
        <v>X</v>
      </c>
      <c r="N1389" s="42">
        <v>0</v>
      </c>
      <c r="O1389" s="8">
        <v>0</v>
      </c>
      <c r="P1389" s="9">
        <v>0</v>
      </c>
      <c r="Q1389" s="9">
        <v>0</v>
      </c>
      <c r="R1389" s="8">
        <v>0</v>
      </c>
      <c r="S1389" s="9">
        <v>0</v>
      </c>
      <c r="T1389" s="9">
        <v>0</v>
      </c>
      <c r="U1389" s="8">
        <v>1</v>
      </c>
      <c r="V1389" s="9">
        <v>0</v>
      </c>
      <c r="W1389" s="9">
        <v>0</v>
      </c>
      <c r="X1389" s="9">
        <v>0</v>
      </c>
      <c r="Y1389" s="8">
        <v>0</v>
      </c>
      <c r="Z1389" s="9">
        <v>0</v>
      </c>
      <c r="AA1389" s="8"/>
      <c r="AC1389" s="8"/>
      <c r="AJ1389" s="9">
        <f t="shared" si="225"/>
        <v>-1</v>
      </c>
      <c r="AK1389" s="7">
        <v>9.4</v>
      </c>
      <c r="AO1389" s="8"/>
      <c r="AQ1389" s="31"/>
      <c r="AT1389" s="31"/>
      <c r="AU1389" s="21">
        <v>1995</v>
      </c>
      <c r="AV1389" s="23">
        <f t="shared" si="228"/>
        <v>3.2999429000227671</v>
      </c>
      <c r="BB1389" s="18"/>
      <c r="BD1389" s="54"/>
      <c r="BF1389" s="18"/>
      <c r="BH1389" s="18"/>
      <c r="BJ1389" s="18"/>
      <c r="BK1389" s="18" t="s">
        <v>125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 s="18">
        <v>0</v>
      </c>
      <c r="BS1389">
        <v>1</v>
      </c>
      <c r="BT1389">
        <v>0</v>
      </c>
      <c r="BU1389" s="18">
        <v>0</v>
      </c>
      <c r="BV1389" t="s">
        <v>397</v>
      </c>
      <c r="BW1389" t="s">
        <v>397</v>
      </c>
      <c r="CB1389" s="18"/>
      <c r="CD1389" s="18"/>
      <c r="CE1389" s="18"/>
      <c r="CH1389" s="18"/>
      <c r="CJ1389" s="18"/>
      <c r="CU1389" s="18"/>
      <c r="CV1389" t="s">
        <v>397</v>
      </c>
      <c r="CW1389" t="s">
        <v>397</v>
      </c>
      <c r="CX1389" t="s">
        <v>397</v>
      </c>
      <c r="CY1389" s="25" t="s">
        <v>397</v>
      </c>
    </row>
    <row r="1390" spans="1:103" x14ac:dyDescent="0.25">
      <c r="A1390">
        <v>1392</v>
      </c>
      <c r="B1390">
        <v>152</v>
      </c>
      <c r="C1390" s="25" t="s">
        <v>131</v>
      </c>
      <c r="D1390" s="12">
        <v>7.9</v>
      </c>
      <c r="E1390" s="14"/>
      <c r="F1390" s="7" t="str">
        <f t="shared" si="219"/>
        <v>X</v>
      </c>
      <c r="G1390" s="7">
        <f t="shared" si="220"/>
        <v>7.9</v>
      </c>
      <c r="H1390" s="16">
        <f t="shared" si="221"/>
        <v>7.9</v>
      </c>
      <c r="I1390" s="11" t="str">
        <f t="shared" si="222"/>
        <v>X</v>
      </c>
      <c r="J1390" s="39" t="str">
        <f t="shared" si="223"/>
        <v>X</v>
      </c>
      <c r="K1390" s="39" t="str">
        <f t="shared" si="226"/>
        <v>X</v>
      </c>
      <c r="L1390" s="39" t="str">
        <f t="shared" si="227"/>
        <v>X</v>
      </c>
      <c r="M1390" s="39" t="str">
        <f t="shared" si="224"/>
        <v>X</v>
      </c>
      <c r="N1390" s="42">
        <v>0</v>
      </c>
      <c r="O1390" s="8">
        <v>0</v>
      </c>
      <c r="P1390" s="9">
        <v>0</v>
      </c>
      <c r="Q1390" s="9">
        <v>0</v>
      </c>
      <c r="R1390" s="8">
        <v>0</v>
      </c>
      <c r="S1390" s="9">
        <v>0</v>
      </c>
      <c r="T1390" s="9">
        <v>0</v>
      </c>
      <c r="U1390" s="8">
        <v>0</v>
      </c>
      <c r="V1390" s="9">
        <v>1</v>
      </c>
      <c r="W1390" s="9">
        <v>0</v>
      </c>
      <c r="X1390" s="9">
        <v>0</v>
      </c>
      <c r="Y1390" s="8">
        <v>0</v>
      </c>
      <c r="Z1390" s="9">
        <v>0</v>
      </c>
      <c r="AA1390" s="8"/>
      <c r="AC1390" s="8"/>
      <c r="AJ1390" s="9">
        <f t="shared" si="225"/>
        <v>-1</v>
      </c>
      <c r="AK1390" s="7">
        <v>9.4</v>
      </c>
      <c r="AO1390" s="8"/>
      <c r="AQ1390" s="31"/>
      <c r="AT1390" s="31"/>
      <c r="AU1390" s="21">
        <v>1995</v>
      </c>
      <c r="AV1390" s="23">
        <f t="shared" si="228"/>
        <v>3.2999429000227671</v>
      </c>
      <c r="BB1390" s="18"/>
      <c r="BD1390" s="54"/>
      <c r="BF1390" s="18"/>
      <c r="BH1390" s="18"/>
      <c r="BJ1390" s="18"/>
      <c r="BK1390" s="18" t="s">
        <v>125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 s="18">
        <v>0</v>
      </c>
      <c r="BS1390">
        <v>1</v>
      </c>
      <c r="BT1390">
        <v>0</v>
      </c>
      <c r="BU1390" s="18">
        <v>0</v>
      </c>
      <c r="BV1390" t="s">
        <v>397</v>
      </c>
      <c r="BW1390" t="s">
        <v>397</v>
      </c>
      <c r="CB1390" s="18"/>
      <c r="CD1390" s="18"/>
      <c r="CE1390" s="18"/>
      <c r="CH1390" s="18"/>
      <c r="CJ1390" s="18"/>
      <c r="CU1390" s="18"/>
      <c r="CV1390" t="s">
        <v>397</v>
      </c>
      <c r="CW1390" t="s">
        <v>397</v>
      </c>
      <c r="CX1390" t="s">
        <v>397</v>
      </c>
      <c r="CY1390" s="25" t="s">
        <v>397</v>
      </c>
    </row>
    <row r="1391" spans="1:103" x14ac:dyDescent="0.25">
      <c r="A1391">
        <v>1393</v>
      </c>
      <c r="B1391">
        <v>153</v>
      </c>
      <c r="C1391" s="25" t="s">
        <v>43</v>
      </c>
      <c r="D1391" s="12">
        <v>12</v>
      </c>
      <c r="E1391" s="14"/>
      <c r="F1391" s="7" t="str">
        <f t="shared" si="219"/>
        <v>X</v>
      </c>
      <c r="G1391" s="7">
        <f t="shared" si="220"/>
        <v>12</v>
      </c>
      <c r="H1391" s="16">
        <f t="shared" si="221"/>
        <v>12</v>
      </c>
      <c r="I1391" s="11" t="str">
        <f t="shared" si="222"/>
        <v>X</v>
      </c>
      <c r="J1391" s="39" t="str">
        <f t="shared" si="223"/>
        <v>X</v>
      </c>
      <c r="K1391" s="39" t="str">
        <f t="shared" si="226"/>
        <v>X</v>
      </c>
      <c r="L1391" s="39" t="str">
        <f t="shared" si="227"/>
        <v>X</v>
      </c>
      <c r="M1391" s="39" t="str">
        <f t="shared" si="224"/>
        <v>X</v>
      </c>
      <c r="N1391" s="42">
        <v>1</v>
      </c>
      <c r="O1391" s="8">
        <v>0</v>
      </c>
      <c r="P1391" s="9">
        <v>0</v>
      </c>
      <c r="Q1391" s="9">
        <v>0</v>
      </c>
      <c r="R1391" s="8">
        <v>0</v>
      </c>
      <c r="S1391" s="9">
        <v>0</v>
      </c>
      <c r="T1391" s="9">
        <v>0</v>
      </c>
      <c r="U1391" s="8">
        <v>0</v>
      </c>
      <c r="V1391" s="9">
        <v>0</v>
      </c>
      <c r="W1391" s="9">
        <v>0</v>
      </c>
      <c r="X1391" s="9">
        <v>0</v>
      </c>
      <c r="Y1391" s="8">
        <v>0</v>
      </c>
      <c r="Z1391" s="9">
        <v>0</v>
      </c>
      <c r="AA1391" s="8"/>
      <c r="AC1391" s="8"/>
      <c r="AJ1391" s="9">
        <f t="shared" si="225"/>
        <v>-1</v>
      </c>
      <c r="AK1391" s="7">
        <v>8.1</v>
      </c>
      <c r="AO1391" s="8"/>
      <c r="AQ1391" s="31"/>
      <c r="AT1391" s="31"/>
      <c r="AU1391" s="21">
        <v>1994</v>
      </c>
      <c r="AV1391" s="23">
        <f t="shared" si="228"/>
        <v>3.2997251539756367</v>
      </c>
      <c r="BB1391" s="18"/>
      <c r="BD1391" s="54"/>
      <c r="BF1391" s="18"/>
      <c r="BH1391" s="18"/>
      <c r="BJ1391" s="18"/>
      <c r="BK1391" s="18" t="s">
        <v>42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 s="18">
        <v>1</v>
      </c>
      <c r="BS1391">
        <v>0</v>
      </c>
      <c r="BT1391">
        <v>1</v>
      </c>
      <c r="BU1391" s="18">
        <v>0</v>
      </c>
      <c r="BV1391" t="s">
        <v>397</v>
      </c>
      <c r="BW1391" t="s">
        <v>397</v>
      </c>
      <c r="CB1391" s="18"/>
      <c r="CD1391" s="18"/>
      <c r="CE1391" s="18"/>
      <c r="CH1391" s="18"/>
      <c r="CJ1391" s="18"/>
      <c r="CU1391" s="18"/>
      <c r="CV1391" t="s">
        <v>397</v>
      </c>
      <c r="CW1391" t="s">
        <v>397</v>
      </c>
      <c r="CX1391" t="s">
        <v>397</v>
      </c>
      <c r="CY1391" s="25" t="s">
        <v>397</v>
      </c>
    </row>
    <row r="1392" spans="1:103" x14ac:dyDescent="0.25">
      <c r="A1392">
        <v>1394</v>
      </c>
      <c r="B1392">
        <v>153</v>
      </c>
      <c r="C1392" s="25" t="s">
        <v>43</v>
      </c>
      <c r="D1392" s="12">
        <v>16</v>
      </c>
      <c r="E1392" s="14"/>
      <c r="F1392" s="7" t="str">
        <f t="shared" si="219"/>
        <v>X</v>
      </c>
      <c r="G1392" s="7">
        <f t="shared" si="220"/>
        <v>16</v>
      </c>
      <c r="H1392" s="16">
        <f t="shared" si="221"/>
        <v>16</v>
      </c>
      <c r="I1392" s="11" t="str">
        <f t="shared" si="222"/>
        <v>X</v>
      </c>
      <c r="J1392" s="39" t="str">
        <f t="shared" si="223"/>
        <v>X</v>
      </c>
      <c r="K1392" s="39" t="str">
        <f t="shared" si="226"/>
        <v>X</v>
      </c>
      <c r="L1392" s="39" t="str">
        <f t="shared" si="227"/>
        <v>X</v>
      </c>
      <c r="M1392" s="39" t="str">
        <f t="shared" si="224"/>
        <v>X</v>
      </c>
      <c r="N1392" s="42">
        <v>1</v>
      </c>
      <c r="O1392" s="8">
        <v>0</v>
      </c>
      <c r="P1392" s="9">
        <v>0</v>
      </c>
      <c r="Q1392" s="9">
        <v>0</v>
      </c>
      <c r="R1392" s="8">
        <v>0</v>
      </c>
      <c r="S1392" s="9">
        <v>0</v>
      </c>
      <c r="T1392" s="9">
        <v>0</v>
      </c>
      <c r="U1392" s="8">
        <v>0</v>
      </c>
      <c r="V1392" s="9">
        <v>0</v>
      </c>
      <c r="W1392" s="9">
        <v>0</v>
      </c>
      <c r="X1392" s="9">
        <v>0</v>
      </c>
      <c r="Y1392" s="8">
        <v>0</v>
      </c>
      <c r="Z1392" s="9">
        <v>0</v>
      </c>
      <c r="AA1392" s="8"/>
      <c r="AC1392" s="8"/>
      <c r="AJ1392" s="9">
        <f t="shared" si="225"/>
        <v>-1</v>
      </c>
      <c r="AK1392" s="7">
        <v>8.1999999999999993</v>
      </c>
      <c r="AO1392" s="8"/>
      <c r="AQ1392" s="31"/>
      <c r="AT1392" s="31"/>
      <c r="AU1392" s="21">
        <v>1995</v>
      </c>
      <c r="AV1392" s="23">
        <f t="shared" si="228"/>
        <v>3.2999429000227671</v>
      </c>
      <c r="BB1392" s="18"/>
      <c r="BD1392" s="54"/>
      <c r="BF1392" s="18"/>
      <c r="BH1392" s="18"/>
      <c r="BJ1392" s="18"/>
      <c r="BK1392" s="18" t="s">
        <v>42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 s="18">
        <v>1</v>
      </c>
      <c r="BS1392">
        <v>0</v>
      </c>
      <c r="BT1392">
        <v>1</v>
      </c>
      <c r="BU1392" s="18">
        <v>0</v>
      </c>
      <c r="BV1392" t="s">
        <v>397</v>
      </c>
      <c r="BW1392" t="s">
        <v>397</v>
      </c>
      <c r="CB1392" s="18"/>
      <c r="CD1392" s="18"/>
      <c r="CE1392" s="18"/>
      <c r="CH1392" s="18"/>
      <c r="CJ1392" s="18"/>
      <c r="CU1392" s="18"/>
      <c r="CV1392" t="s">
        <v>397</v>
      </c>
      <c r="CW1392" t="s">
        <v>397</v>
      </c>
      <c r="CX1392" t="s">
        <v>397</v>
      </c>
      <c r="CY1392" s="25" t="s">
        <v>397</v>
      </c>
    </row>
    <row r="1393" spans="1:103" x14ac:dyDescent="0.25">
      <c r="A1393">
        <v>1395</v>
      </c>
      <c r="B1393">
        <v>153</v>
      </c>
      <c r="C1393" s="25" t="s">
        <v>43</v>
      </c>
      <c r="D1393" s="12">
        <v>20</v>
      </c>
      <c r="E1393" s="14"/>
      <c r="F1393" s="7" t="str">
        <f t="shared" si="219"/>
        <v>X</v>
      </c>
      <c r="G1393" s="7">
        <f t="shared" si="220"/>
        <v>20</v>
      </c>
      <c r="H1393" s="16">
        <f t="shared" si="221"/>
        <v>20</v>
      </c>
      <c r="I1393" s="11" t="str">
        <f t="shared" si="222"/>
        <v>X</v>
      </c>
      <c r="J1393" s="39" t="str">
        <f t="shared" si="223"/>
        <v>X</v>
      </c>
      <c r="K1393" s="39" t="str">
        <f t="shared" si="226"/>
        <v>X</v>
      </c>
      <c r="L1393" s="39" t="str">
        <f t="shared" si="227"/>
        <v>X</v>
      </c>
      <c r="M1393" s="39" t="str">
        <f t="shared" si="224"/>
        <v>X</v>
      </c>
      <c r="N1393" s="42">
        <v>0</v>
      </c>
      <c r="O1393" s="8">
        <v>1</v>
      </c>
      <c r="P1393" s="9">
        <v>0</v>
      </c>
      <c r="Q1393" s="9">
        <v>0</v>
      </c>
      <c r="R1393" s="8">
        <v>0</v>
      </c>
      <c r="S1393" s="9">
        <v>0</v>
      </c>
      <c r="T1393" s="9">
        <v>0</v>
      </c>
      <c r="U1393" s="8">
        <v>0</v>
      </c>
      <c r="V1393" s="9">
        <v>0</v>
      </c>
      <c r="W1393" s="9">
        <v>0</v>
      </c>
      <c r="X1393" s="9">
        <v>0</v>
      </c>
      <c r="Y1393" s="8">
        <v>0</v>
      </c>
      <c r="Z1393" s="9">
        <v>0</v>
      </c>
      <c r="AA1393" s="8"/>
      <c r="AC1393" s="8"/>
      <c r="AJ1393" s="9">
        <f t="shared" si="225"/>
        <v>-1</v>
      </c>
      <c r="AK1393" s="7">
        <v>8.1</v>
      </c>
      <c r="AO1393" s="8"/>
      <c r="AQ1393" s="31"/>
      <c r="AT1393" s="31"/>
      <c r="AU1393" s="21">
        <v>1994</v>
      </c>
      <c r="AV1393" s="23">
        <f t="shared" si="228"/>
        <v>3.2997251539756367</v>
      </c>
      <c r="BB1393" s="18"/>
      <c r="BD1393" s="54"/>
      <c r="BF1393" s="18"/>
      <c r="BH1393" s="18"/>
      <c r="BJ1393" s="18"/>
      <c r="BK1393" s="18" t="s">
        <v>42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 s="18">
        <v>1</v>
      </c>
      <c r="BS1393">
        <v>0</v>
      </c>
      <c r="BT1393">
        <v>1</v>
      </c>
      <c r="BU1393" s="18">
        <v>0</v>
      </c>
      <c r="BV1393" t="s">
        <v>397</v>
      </c>
      <c r="BW1393" t="s">
        <v>397</v>
      </c>
      <c r="CB1393" s="18"/>
      <c r="CD1393" s="18"/>
      <c r="CE1393" s="18"/>
      <c r="CH1393" s="18"/>
      <c r="CJ1393" s="18"/>
      <c r="CU1393" s="18"/>
      <c r="CV1393" t="s">
        <v>397</v>
      </c>
      <c r="CW1393" t="s">
        <v>397</v>
      </c>
      <c r="CX1393" t="s">
        <v>397</v>
      </c>
      <c r="CY1393" s="25" t="s">
        <v>397</v>
      </c>
    </row>
    <row r="1394" spans="1:103" x14ac:dyDescent="0.25">
      <c r="A1394">
        <v>1396</v>
      </c>
      <c r="B1394">
        <v>153</v>
      </c>
      <c r="C1394" s="25" t="s">
        <v>43</v>
      </c>
      <c r="D1394" s="12">
        <v>40</v>
      </c>
      <c r="E1394" s="14"/>
      <c r="F1394" s="7" t="str">
        <f t="shared" si="219"/>
        <v>X</v>
      </c>
      <c r="G1394" s="7">
        <f t="shared" si="220"/>
        <v>40</v>
      </c>
      <c r="H1394" s="16">
        <f t="shared" si="221"/>
        <v>40</v>
      </c>
      <c r="I1394" s="11" t="str">
        <f t="shared" si="222"/>
        <v>X</v>
      </c>
      <c r="J1394" s="39" t="str">
        <f t="shared" si="223"/>
        <v>X</v>
      </c>
      <c r="K1394" s="39" t="str">
        <f t="shared" si="226"/>
        <v>X</v>
      </c>
      <c r="L1394" s="39" t="str">
        <f t="shared" si="227"/>
        <v>X</v>
      </c>
      <c r="M1394" s="39" t="str">
        <f t="shared" si="224"/>
        <v>X</v>
      </c>
      <c r="N1394" s="42">
        <v>0</v>
      </c>
      <c r="O1394" s="8">
        <v>0</v>
      </c>
      <c r="P1394" s="9">
        <v>1</v>
      </c>
      <c r="Q1394" s="9">
        <v>0</v>
      </c>
      <c r="R1394" s="8">
        <v>0</v>
      </c>
      <c r="S1394" s="9">
        <v>0</v>
      </c>
      <c r="T1394" s="9">
        <v>0</v>
      </c>
      <c r="U1394" s="8">
        <v>0</v>
      </c>
      <c r="V1394" s="9">
        <v>0</v>
      </c>
      <c r="W1394" s="9">
        <v>0</v>
      </c>
      <c r="X1394" s="9">
        <v>0</v>
      </c>
      <c r="Y1394" s="8">
        <v>0</v>
      </c>
      <c r="Z1394" s="9">
        <v>0</v>
      </c>
      <c r="AA1394" s="8"/>
      <c r="AC1394" s="8"/>
      <c r="AJ1394" s="9">
        <f t="shared" si="225"/>
        <v>-1</v>
      </c>
      <c r="AK1394" s="7">
        <v>8.1</v>
      </c>
      <c r="AO1394" s="8"/>
      <c r="AQ1394" s="31"/>
      <c r="AT1394" s="31"/>
      <c r="AU1394" s="21">
        <v>1994</v>
      </c>
      <c r="AV1394" s="23">
        <f t="shared" si="228"/>
        <v>3.2997251539756367</v>
      </c>
      <c r="BB1394" s="18"/>
      <c r="BD1394" s="54"/>
      <c r="BF1394" s="18"/>
      <c r="BH1394" s="18"/>
      <c r="BJ1394" s="18"/>
      <c r="BK1394" s="18" t="s">
        <v>42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 s="18">
        <v>1</v>
      </c>
      <c r="BS1394">
        <v>0</v>
      </c>
      <c r="BT1394">
        <v>1</v>
      </c>
      <c r="BU1394" s="18">
        <v>0</v>
      </c>
      <c r="BV1394" t="s">
        <v>397</v>
      </c>
      <c r="BW1394" t="s">
        <v>397</v>
      </c>
      <c r="CB1394" s="18"/>
      <c r="CD1394" s="18"/>
      <c r="CE1394" s="18"/>
      <c r="CH1394" s="18"/>
      <c r="CJ1394" s="18"/>
      <c r="CU1394" s="18"/>
      <c r="CV1394" t="s">
        <v>397</v>
      </c>
      <c r="CW1394" t="s">
        <v>397</v>
      </c>
      <c r="CX1394" t="s">
        <v>397</v>
      </c>
      <c r="CY1394" s="25" t="s">
        <v>397</v>
      </c>
    </row>
    <row r="1395" spans="1:103" x14ac:dyDescent="0.25">
      <c r="A1395">
        <v>1397</v>
      </c>
      <c r="B1395">
        <v>153</v>
      </c>
      <c r="C1395" s="25" t="s">
        <v>43</v>
      </c>
      <c r="D1395" s="12">
        <v>5</v>
      </c>
      <c r="E1395" s="14"/>
      <c r="F1395" s="7" t="str">
        <f t="shared" si="219"/>
        <v>X</v>
      </c>
      <c r="G1395" s="7">
        <f t="shared" si="220"/>
        <v>5</v>
      </c>
      <c r="H1395" s="16">
        <f t="shared" si="221"/>
        <v>5</v>
      </c>
      <c r="I1395" s="11" t="str">
        <f t="shared" si="222"/>
        <v>X</v>
      </c>
      <c r="J1395" s="39" t="str">
        <f t="shared" si="223"/>
        <v>X</v>
      </c>
      <c r="K1395" s="39" t="str">
        <f t="shared" si="226"/>
        <v>X</v>
      </c>
      <c r="L1395" s="39" t="str">
        <f t="shared" si="227"/>
        <v>X</v>
      </c>
      <c r="M1395" s="39" t="str">
        <f t="shared" si="224"/>
        <v>X</v>
      </c>
      <c r="N1395" s="42">
        <v>0</v>
      </c>
      <c r="O1395" s="8">
        <v>0</v>
      </c>
      <c r="P1395" s="9">
        <v>0</v>
      </c>
      <c r="Q1395" s="9">
        <v>1</v>
      </c>
      <c r="R1395" s="8">
        <v>0</v>
      </c>
      <c r="S1395" s="9">
        <v>0</v>
      </c>
      <c r="T1395" s="9">
        <v>0</v>
      </c>
      <c r="U1395" s="8">
        <v>0</v>
      </c>
      <c r="V1395" s="9">
        <v>0</v>
      </c>
      <c r="W1395" s="9">
        <v>0</v>
      </c>
      <c r="X1395" s="9">
        <v>0</v>
      </c>
      <c r="Y1395" s="8">
        <v>0</v>
      </c>
      <c r="Z1395" s="9">
        <v>0</v>
      </c>
      <c r="AA1395" s="8"/>
      <c r="AC1395" s="8"/>
      <c r="AJ1395" s="9">
        <f t="shared" si="225"/>
        <v>-1</v>
      </c>
      <c r="AK1395" s="7">
        <v>8.1</v>
      </c>
      <c r="AO1395" s="8"/>
      <c r="AQ1395" s="31"/>
      <c r="AT1395" s="31"/>
      <c r="AU1395" s="21">
        <v>1994</v>
      </c>
      <c r="AV1395" s="23">
        <f t="shared" si="228"/>
        <v>3.2997251539756367</v>
      </c>
      <c r="BB1395" s="18"/>
      <c r="BD1395" s="54"/>
      <c r="BF1395" s="18"/>
      <c r="BH1395" s="18"/>
      <c r="BJ1395" s="18"/>
      <c r="BK1395" s="18" t="s">
        <v>42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 s="18">
        <v>1</v>
      </c>
      <c r="BS1395">
        <v>0</v>
      </c>
      <c r="BT1395">
        <v>1</v>
      </c>
      <c r="BU1395" s="18">
        <v>0</v>
      </c>
      <c r="BV1395" t="s">
        <v>397</v>
      </c>
      <c r="BW1395" t="s">
        <v>397</v>
      </c>
      <c r="CB1395" s="18"/>
      <c r="CD1395" s="18"/>
      <c r="CE1395" s="18"/>
      <c r="CH1395" s="18"/>
      <c r="CJ1395" s="18"/>
      <c r="CU1395" s="18"/>
      <c r="CV1395" t="s">
        <v>397</v>
      </c>
      <c r="CW1395" t="s">
        <v>397</v>
      </c>
      <c r="CX1395" t="s">
        <v>397</v>
      </c>
      <c r="CY1395" s="25" t="s">
        <v>397</v>
      </c>
    </row>
    <row r="1396" spans="1:103" x14ac:dyDescent="0.25">
      <c r="A1396">
        <v>1398</v>
      </c>
      <c r="B1396">
        <v>153</v>
      </c>
      <c r="C1396" s="25" t="s">
        <v>43</v>
      </c>
      <c r="D1396" s="12">
        <v>12</v>
      </c>
      <c r="E1396" s="14"/>
      <c r="F1396" s="7" t="str">
        <f t="shared" si="219"/>
        <v>X</v>
      </c>
      <c r="G1396" s="7">
        <f t="shared" si="220"/>
        <v>12</v>
      </c>
      <c r="H1396" s="16">
        <f t="shared" si="221"/>
        <v>12</v>
      </c>
      <c r="I1396" s="11" t="str">
        <f t="shared" si="222"/>
        <v>X</v>
      </c>
      <c r="J1396" s="39" t="str">
        <f t="shared" si="223"/>
        <v>X</v>
      </c>
      <c r="K1396" s="39" t="str">
        <f t="shared" si="226"/>
        <v>X</v>
      </c>
      <c r="L1396" s="39" t="str">
        <f t="shared" si="227"/>
        <v>X</v>
      </c>
      <c r="M1396" s="39" t="str">
        <f t="shared" si="224"/>
        <v>X</v>
      </c>
      <c r="N1396" s="42">
        <v>0</v>
      </c>
      <c r="O1396" s="8">
        <v>0</v>
      </c>
      <c r="P1396" s="9">
        <v>0</v>
      </c>
      <c r="Q1396" s="9">
        <v>0</v>
      </c>
      <c r="R1396" s="8">
        <v>0</v>
      </c>
      <c r="S1396" s="9">
        <v>0</v>
      </c>
      <c r="T1396" s="9">
        <v>0</v>
      </c>
      <c r="U1396" s="8">
        <v>1</v>
      </c>
      <c r="V1396" s="9">
        <v>0</v>
      </c>
      <c r="W1396" s="9">
        <v>0</v>
      </c>
      <c r="X1396" s="9">
        <v>0</v>
      </c>
      <c r="Y1396" s="8">
        <v>0</v>
      </c>
      <c r="Z1396" s="9">
        <v>0</v>
      </c>
      <c r="AA1396" s="8"/>
      <c r="AC1396" s="8"/>
      <c r="AJ1396" s="9">
        <f t="shared" si="225"/>
        <v>-1</v>
      </c>
      <c r="AK1396" s="7">
        <v>8.1</v>
      </c>
      <c r="AO1396" s="8"/>
      <c r="AQ1396" s="31"/>
      <c r="AT1396" s="31"/>
      <c r="AU1396" s="21">
        <v>1994</v>
      </c>
      <c r="AV1396" s="23">
        <f t="shared" si="228"/>
        <v>3.2997251539756367</v>
      </c>
      <c r="BB1396" s="18"/>
      <c r="BD1396" s="54"/>
      <c r="BF1396" s="18"/>
      <c r="BH1396" s="18"/>
      <c r="BJ1396" s="18"/>
      <c r="BK1396" s="18" t="s">
        <v>42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 s="18">
        <v>1</v>
      </c>
      <c r="BS1396">
        <v>0</v>
      </c>
      <c r="BT1396">
        <v>1</v>
      </c>
      <c r="BU1396" s="18">
        <v>0</v>
      </c>
      <c r="BV1396" t="s">
        <v>397</v>
      </c>
      <c r="BW1396" t="s">
        <v>397</v>
      </c>
      <c r="CB1396" s="18"/>
      <c r="CD1396" s="18"/>
      <c r="CE1396" s="18"/>
      <c r="CH1396" s="18"/>
      <c r="CJ1396" s="18"/>
      <c r="CU1396" s="18"/>
      <c r="CV1396" t="s">
        <v>397</v>
      </c>
      <c r="CW1396" t="s">
        <v>397</v>
      </c>
      <c r="CX1396" t="s">
        <v>397</v>
      </c>
      <c r="CY1396" s="25" t="s">
        <v>397</v>
      </c>
    </row>
    <row r="1397" spans="1:103" x14ac:dyDescent="0.25">
      <c r="A1397">
        <v>1399</v>
      </c>
      <c r="B1397">
        <v>153</v>
      </c>
      <c r="C1397" s="25" t="s">
        <v>43</v>
      </c>
      <c r="D1397" s="12">
        <v>18</v>
      </c>
      <c r="E1397" s="14"/>
      <c r="F1397" s="7" t="str">
        <f t="shared" si="219"/>
        <v>X</v>
      </c>
      <c r="G1397" s="7">
        <f t="shared" si="220"/>
        <v>18</v>
      </c>
      <c r="H1397" s="16">
        <f t="shared" si="221"/>
        <v>18</v>
      </c>
      <c r="I1397" s="11" t="str">
        <f t="shared" si="222"/>
        <v>X</v>
      </c>
      <c r="J1397" s="39" t="str">
        <f t="shared" si="223"/>
        <v>X</v>
      </c>
      <c r="K1397" s="39" t="str">
        <f t="shared" si="226"/>
        <v>X</v>
      </c>
      <c r="L1397" s="39" t="str">
        <f t="shared" si="227"/>
        <v>X</v>
      </c>
      <c r="M1397" s="39" t="str">
        <f t="shared" si="224"/>
        <v>X</v>
      </c>
      <c r="N1397" s="42">
        <v>0</v>
      </c>
      <c r="O1397" s="8">
        <v>0</v>
      </c>
      <c r="P1397" s="9">
        <v>0</v>
      </c>
      <c r="Q1397" s="9">
        <v>0</v>
      </c>
      <c r="R1397" s="8">
        <v>0</v>
      </c>
      <c r="S1397" s="9">
        <v>0</v>
      </c>
      <c r="T1397" s="9">
        <v>0</v>
      </c>
      <c r="U1397" s="8">
        <v>0</v>
      </c>
      <c r="V1397" s="9">
        <v>1</v>
      </c>
      <c r="W1397" s="9">
        <v>0</v>
      </c>
      <c r="X1397" s="9">
        <v>0</v>
      </c>
      <c r="Y1397" s="8">
        <v>0</v>
      </c>
      <c r="Z1397" s="9">
        <v>0</v>
      </c>
      <c r="AA1397" s="8"/>
      <c r="AC1397" s="8"/>
      <c r="AJ1397" s="9">
        <f t="shared" si="225"/>
        <v>-1</v>
      </c>
      <c r="AK1397" s="7">
        <v>8.1</v>
      </c>
      <c r="AO1397" s="8"/>
      <c r="AQ1397" s="31"/>
      <c r="AT1397" s="31"/>
      <c r="AU1397" s="21">
        <v>1994</v>
      </c>
      <c r="AV1397" s="23">
        <f t="shared" si="228"/>
        <v>3.2997251539756367</v>
      </c>
      <c r="BB1397" s="18"/>
      <c r="BD1397" s="54"/>
      <c r="BF1397" s="18"/>
      <c r="BH1397" s="18"/>
      <c r="BJ1397" s="18"/>
      <c r="BK1397" s="18" t="s">
        <v>42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 s="18">
        <v>1</v>
      </c>
      <c r="BS1397">
        <v>0</v>
      </c>
      <c r="BT1397">
        <v>1</v>
      </c>
      <c r="BU1397" s="18">
        <v>0</v>
      </c>
      <c r="BV1397" t="s">
        <v>397</v>
      </c>
      <c r="BW1397" t="s">
        <v>397</v>
      </c>
      <c r="CB1397" s="18"/>
      <c r="CD1397" s="18"/>
      <c r="CE1397" s="18"/>
      <c r="CH1397" s="18"/>
      <c r="CJ1397" s="18"/>
      <c r="CU1397" s="18"/>
      <c r="CV1397" t="s">
        <v>397</v>
      </c>
      <c r="CW1397" t="s">
        <v>397</v>
      </c>
      <c r="CX1397" t="s">
        <v>397</v>
      </c>
      <c r="CY1397" s="25" t="s">
        <v>397</v>
      </c>
    </row>
    <row r="1398" spans="1:103" x14ac:dyDescent="0.25">
      <c r="A1398">
        <v>1400</v>
      </c>
      <c r="B1398">
        <v>154</v>
      </c>
      <c r="C1398" s="25" t="s">
        <v>44</v>
      </c>
      <c r="D1398" s="12">
        <v>15.4</v>
      </c>
      <c r="E1398" s="14"/>
      <c r="F1398" s="7" t="str">
        <f t="shared" si="219"/>
        <v>X</v>
      </c>
      <c r="G1398" s="7">
        <f t="shared" si="220"/>
        <v>15.4</v>
      </c>
      <c r="H1398" s="16">
        <f t="shared" si="221"/>
        <v>15.4</v>
      </c>
      <c r="I1398" s="11" t="str">
        <f t="shared" si="222"/>
        <v>X</v>
      </c>
      <c r="J1398" s="39" t="str">
        <f t="shared" si="223"/>
        <v>X</v>
      </c>
      <c r="K1398" s="39" t="str">
        <f t="shared" si="226"/>
        <v>X</v>
      </c>
      <c r="L1398" s="39" t="str">
        <f t="shared" si="227"/>
        <v>X</v>
      </c>
      <c r="M1398" s="39" t="str">
        <f t="shared" si="224"/>
        <v>X</v>
      </c>
      <c r="N1398" s="42">
        <v>0</v>
      </c>
      <c r="O1398" s="8">
        <v>0</v>
      </c>
      <c r="P1398" s="9">
        <v>0</v>
      </c>
      <c r="Q1398" s="9">
        <v>0</v>
      </c>
      <c r="R1398" s="8">
        <v>0</v>
      </c>
      <c r="S1398" s="9">
        <v>0</v>
      </c>
      <c r="T1398" s="9">
        <v>0</v>
      </c>
      <c r="U1398" s="8">
        <v>1</v>
      </c>
      <c r="V1398" s="9">
        <v>0</v>
      </c>
      <c r="W1398" s="9">
        <v>0</v>
      </c>
      <c r="X1398" s="9">
        <v>0</v>
      </c>
      <c r="Y1398" s="8">
        <v>0</v>
      </c>
      <c r="Z1398" s="9">
        <v>0</v>
      </c>
      <c r="AA1398" s="8"/>
      <c r="AC1398" s="8"/>
      <c r="AJ1398" s="9">
        <f t="shared" si="225"/>
        <v>-1</v>
      </c>
      <c r="AK1398" s="7">
        <v>9.1999999999999993</v>
      </c>
      <c r="AO1398" s="8"/>
      <c r="AQ1398" s="31"/>
      <c r="AT1398" s="31"/>
      <c r="AU1398" s="21">
        <v>2004</v>
      </c>
      <c r="AV1398" s="23">
        <f t="shared" si="228"/>
        <v>3.301897717195208</v>
      </c>
      <c r="BB1398" s="18"/>
      <c r="BD1398" s="54"/>
      <c r="BF1398" s="18"/>
      <c r="BH1398" s="18"/>
      <c r="BJ1398" s="18"/>
      <c r="BK1398" s="18" t="s">
        <v>42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 s="18">
        <v>1</v>
      </c>
      <c r="BS1398">
        <v>0</v>
      </c>
      <c r="BT1398">
        <v>1</v>
      </c>
      <c r="BU1398" s="18">
        <v>0</v>
      </c>
      <c r="BV1398" t="s">
        <v>397</v>
      </c>
      <c r="BW1398" t="s">
        <v>397</v>
      </c>
      <c r="CB1398" s="18"/>
      <c r="CD1398" s="18"/>
      <c r="CE1398" s="18"/>
      <c r="CH1398" s="18"/>
      <c r="CJ1398" s="18"/>
      <c r="CU1398" s="18"/>
      <c r="CV1398" t="s">
        <v>397</v>
      </c>
      <c r="CW1398" t="s">
        <v>397</v>
      </c>
      <c r="CX1398" t="s">
        <v>397</v>
      </c>
      <c r="CY1398" s="25" t="s">
        <v>397</v>
      </c>
    </row>
    <row r="1399" spans="1:103" x14ac:dyDescent="0.25">
      <c r="A1399">
        <v>1401</v>
      </c>
      <c r="B1399">
        <v>154</v>
      </c>
      <c r="C1399" s="25" t="s">
        <v>44</v>
      </c>
      <c r="D1399" s="12">
        <v>15.2</v>
      </c>
      <c r="E1399" s="14"/>
      <c r="F1399" s="7" t="str">
        <f t="shared" si="219"/>
        <v>X</v>
      </c>
      <c r="G1399" s="7">
        <f t="shared" si="220"/>
        <v>15.2</v>
      </c>
      <c r="H1399" s="16">
        <f t="shared" si="221"/>
        <v>15.2</v>
      </c>
      <c r="I1399" s="11" t="str">
        <f t="shared" si="222"/>
        <v>X</v>
      </c>
      <c r="J1399" s="39" t="str">
        <f t="shared" si="223"/>
        <v>X</v>
      </c>
      <c r="K1399" s="39" t="str">
        <f t="shared" si="226"/>
        <v>X</v>
      </c>
      <c r="L1399" s="39" t="str">
        <f t="shared" si="227"/>
        <v>X</v>
      </c>
      <c r="M1399" s="39" t="str">
        <f t="shared" si="224"/>
        <v>X</v>
      </c>
      <c r="N1399" s="42">
        <v>0</v>
      </c>
      <c r="O1399" s="8">
        <v>0</v>
      </c>
      <c r="P1399" s="9">
        <v>0</v>
      </c>
      <c r="Q1399" s="9">
        <v>0</v>
      </c>
      <c r="R1399" s="8">
        <v>0</v>
      </c>
      <c r="S1399" s="9">
        <v>0</v>
      </c>
      <c r="T1399" s="9">
        <v>0</v>
      </c>
      <c r="U1399" s="8">
        <v>0</v>
      </c>
      <c r="V1399" s="9">
        <v>1</v>
      </c>
      <c r="W1399" s="9">
        <v>0</v>
      </c>
      <c r="X1399" s="9">
        <v>0</v>
      </c>
      <c r="Y1399" s="8">
        <v>0</v>
      </c>
      <c r="Z1399" s="9">
        <v>0</v>
      </c>
      <c r="AA1399" s="8"/>
      <c r="AC1399" s="8"/>
      <c r="AJ1399" s="9">
        <f t="shared" si="225"/>
        <v>-1</v>
      </c>
      <c r="AK1399" s="7">
        <v>9.1999999999999993</v>
      </c>
      <c r="AO1399" s="8"/>
      <c r="AQ1399" s="31"/>
      <c r="AT1399" s="31"/>
      <c r="AU1399" s="21">
        <v>2004</v>
      </c>
      <c r="AV1399" s="23">
        <f t="shared" si="228"/>
        <v>3.301897717195208</v>
      </c>
      <c r="BB1399" s="18"/>
      <c r="BD1399" s="54"/>
      <c r="BF1399" s="18"/>
      <c r="BH1399" s="18"/>
      <c r="BJ1399" s="18"/>
      <c r="BK1399" s="18" t="s">
        <v>42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 s="18">
        <v>1</v>
      </c>
      <c r="BS1399">
        <v>0</v>
      </c>
      <c r="BT1399">
        <v>1</v>
      </c>
      <c r="BU1399" s="18">
        <v>0</v>
      </c>
      <c r="BV1399" t="s">
        <v>397</v>
      </c>
      <c r="BW1399" t="s">
        <v>397</v>
      </c>
      <c r="CB1399" s="18"/>
      <c r="CD1399" s="18"/>
      <c r="CE1399" s="18"/>
      <c r="CH1399" s="18"/>
      <c r="CJ1399" s="18"/>
      <c r="CU1399" s="18"/>
      <c r="CV1399" t="s">
        <v>397</v>
      </c>
      <c r="CW1399" t="s">
        <v>397</v>
      </c>
      <c r="CX1399" t="s">
        <v>397</v>
      </c>
      <c r="CY1399" s="25" t="s">
        <v>397</v>
      </c>
    </row>
    <row r="1400" spans="1:103" x14ac:dyDescent="0.25">
      <c r="A1400">
        <v>1402</v>
      </c>
      <c r="B1400">
        <v>155</v>
      </c>
      <c r="C1400" s="25" t="s">
        <v>151</v>
      </c>
      <c r="D1400" s="12">
        <v>10.7</v>
      </c>
      <c r="E1400" s="14"/>
      <c r="F1400" s="7" t="str">
        <f t="shared" si="219"/>
        <v>X</v>
      </c>
      <c r="G1400" s="7">
        <f t="shared" si="220"/>
        <v>10.7</v>
      </c>
      <c r="H1400" s="16">
        <f t="shared" si="221"/>
        <v>10.7</v>
      </c>
      <c r="I1400" s="11" t="str">
        <f t="shared" si="222"/>
        <v>X</v>
      </c>
      <c r="J1400" s="39" t="str">
        <f t="shared" si="223"/>
        <v>X</v>
      </c>
      <c r="K1400" s="39" t="str">
        <f t="shared" si="226"/>
        <v>X</v>
      </c>
      <c r="L1400" s="39" t="str">
        <f t="shared" si="227"/>
        <v>X</v>
      </c>
      <c r="M1400" s="39" t="str">
        <f t="shared" si="224"/>
        <v>X</v>
      </c>
      <c r="N1400" s="42">
        <v>1</v>
      </c>
      <c r="O1400" s="8">
        <v>0</v>
      </c>
      <c r="P1400" s="9">
        <v>0</v>
      </c>
      <c r="Q1400" s="9">
        <v>0</v>
      </c>
      <c r="R1400" s="8">
        <v>0</v>
      </c>
      <c r="S1400" s="9">
        <v>0</v>
      </c>
      <c r="T1400" s="9">
        <v>0</v>
      </c>
      <c r="U1400" s="8">
        <v>0</v>
      </c>
      <c r="V1400" s="9">
        <v>0</v>
      </c>
      <c r="W1400" s="9">
        <v>0</v>
      </c>
      <c r="X1400" s="9">
        <v>0</v>
      </c>
      <c r="Y1400" s="8">
        <v>0</v>
      </c>
      <c r="Z1400" s="9">
        <v>0</v>
      </c>
      <c r="AA1400" s="8"/>
      <c r="AC1400" s="8"/>
      <c r="AJ1400" s="9">
        <f t="shared" si="225"/>
        <v>-1</v>
      </c>
      <c r="AK1400" s="7">
        <v>8.6</v>
      </c>
      <c r="AO1400" s="8"/>
      <c r="AQ1400" s="31"/>
      <c r="AT1400" s="31"/>
      <c r="AU1400" s="21">
        <v>2007</v>
      </c>
      <c r="AV1400" s="23">
        <f t="shared" si="228"/>
        <v>3.3025473724874854</v>
      </c>
      <c r="BB1400" s="18"/>
      <c r="BD1400" s="54"/>
      <c r="BF1400" s="18"/>
      <c r="BH1400" s="18"/>
      <c r="BJ1400" s="18"/>
      <c r="BK1400" s="18" t="s">
        <v>149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 s="18">
        <v>0</v>
      </c>
      <c r="BS1400">
        <v>0</v>
      </c>
      <c r="BT1400">
        <v>1</v>
      </c>
      <c r="BU1400" s="18">
        <v>0</v>
      </c>
      <c r="BV1400" t="s">
        <v>397</v>
      </c>
      <c r="BW1400" t="s">
        <v>397</v>
      </c>
      <c r="CB1400" s="18"/>
      <c r="CD1400" s="18"/>
      <c r="CE1400" s="18"/>
      <c r="CH1400" s="18"/>
      <c r="CJ1400" s="18"/>
      <c r="CU1400" s="18"/>
      <c r="CV1400" t="s">
        <v>397</v>
      </c>
      <c r="CW1400" t="s">
        <v>397</v>
      </c>
      <c r="CX1400" t="s">
        <v>397</v>
      </c>
      <c r="CY1400" s="25" t="s">
        <v>397</v>
      </c>
    </row>
    <row r="1401" spans="1:103" x14ac:dyDescent="0.25">
      <c r="A1401">
        <v>1403</v>
      </c>
      <c r="B1401">
        <v>156</v>
      </c>
      <c r="C1401" s="25" t="s">
        <v>78</v>
      </c>
      <c r="D1401" s="12">
        <v>10.1</v>
      </c>
      <c r="E1401" s="14"/>
      <c r="F1401" s="7" t="str">
        <f t="shared" si="219"/>
        <v>X</v>
      </c>
      <c r="G1401" s="7">
        <f t="shared" si="220"/>
        <v>10.1</v>
      </c>
      <c r="H1401" s="16">
        <f t="shared" si="221"/>
        <v>10.1</v>
      </c>
      <c r="I1401" s="11" t="str">
        <f t="shared" si="222"/>
        <v>X</v>
      </c>
      <c r="J1401" s="39" t="str">
        <f t="shared" si="223"/>
        <v>X</v>
      </c>
      <c r="K1401" s="39" t="str">
        <f t="shared" si="226"/>
        <v>X</v>
      </c>
      <c r="L1401" s="39" t="str">
        <f t="shared" si="227"/>
        <v>X</v>
      </c>
      <c r="M1401" s="39" t="str">
        <f t="shared" si="224"/>
        <v>X</v>
      </c>
      <c r="N1401" s="42">
        <v>1</v>
      </c>
      <c r="O1401" s="8">
        <v>0</v>
      </c>
      <c r="P1401" s="9">
        <v>0</v>
      </c>
      <c r="Q1401" s="9">
        <v>0</v>
      </c>
      <c r="R1401" s="8">
        <v>0</v>
      </c>
      <c r="S1401" s="9">
        <v>0</v>
      </c>
      <c r="T1401" s="9">
        <v>0</v>
      </c>
      <c r="U1401" s="8">
        <v>0</v>
      </c>
      <c r="V1401" s="9">
        <v>0</v>
      </c>
      <c r="W1401" s="9">
        <v>0</v>
      </c>
      <c r="X1401" s="9">
        <v>0</v>
      </c>
      <c r="Y1401" s="8">
        <v>0</v>
      </c>
      <c r="Z1401" s="9">
        <v>0</v>
      </c>
      <c r="AA1401" s="8"/>
      <c r="AC1401" s="8"/>
      <c r="AJ1401" s="9">
        <f t="shared" si="225"/>
        <v>-1</v>
      </c>
      <c r="AK1401" s="7">
        <v>8.3000000000000007</v>
      </c>
      <c r="AO1401" s="8"/>
      <c r="AQ1401" s="31"/>
      <c r="AT1401" s="31"/>
      <c r="AU1401" s="21">
        <v>2001</v>
      </c>
      <c r="AV1401" s="23">
        <f t="shared" si="228"/>
        <v>3.3012470886362113</v>
      </c>
      <c r="BB1401" s="18"/>
      <c r="BD1401" s="54"/>
      <c r="BF1401" s="18"/>
      <c r="BH1401" s="18"/>
      <c r="BJ1401" s="18"/>
      <c r="BK1401" s="18" t="s">
        <v>76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 s="18">
        <v>0</v>
      </c>
      <c r="BS1401">
        <v>1</v>
      </c>
      <c r="BT1401">
        <v>0</v>
      </c>
      <c r="BU1401" s="18">
        <v>0</v>
      </c>
      <c r="BV1401" t="s">
        <v>397</v>
      </c>
      <c r="BW1401" t="s">
        <v>397</v>
      </c>
      <c r="CB1401" s="18"/>
      <c r="CD1401" s="18"/>
      <c r="CE1401" s="18"/>
      <c r="CH1401" s="18"/>
      <c r="CJ1401" s="18"/>
      <c r="CU1401" s="18"/>
      <c r="CV1401" t="s">
        <v>397</v>
      </c>
      <c r="CW1401" t="s">
        <v>397</v>
      </c>
      <c r="CX1401" t="s">
        <v>397</v>
      </c>
      <c r="CY1401" s="25" t="s">
        <v>397</v>
      </c>
    </row>
    <row r="1402" spans="1:103" x14ac:dyDescent="0.25">
      <c r="A1402">
        <v>1404</v>
      </c>
      <c r="B1402">
        <v>157</v>
      </c>
      <c r="C1402" s="25" t="s">
        <v>293</v>
      </c>
      <c r="D1402" s="12">
        <v>7</v>
      </c>
      <c r="E1402" s="14"/>
      <c r="F1402" s="7" t="str">
        <f t="shared" si="219"/>
        <v>X</v>
      </c>
      <c r="G1402" s="7">
        <f t="shared" si="220"/>
        <v>7</v>
      </c>
      <c r="H1402" s="16">
        <f t="shared" si="221"/>
        <v>7</v>
      </c>
      <c r="I1402" s="11" t="str">
        <f t="shared" si="222"/>
        <v>X</v>
      </c>
      <c r="J1402" s="39" t="str">
        <f t="shared" si="223"/>
        <v>X</v>
      </c>
      <c r="K1402" s="39" t="str">
        <f t="shared" si="226"/>
        <v>X</v>
      </c>
      <c r="L1402" s="39" t="str">
        <f t="shared" si="227"/>
        <v>X</v>
      </c>
      <c r="M1402" s="39" t="str">
        <f t="shared" si="224"/>
        <v>X</v>
      </c>
      <c r="N1402" s="42">
        <v>1</v>
      </c>
      <c r="O1402" s="8">
        <v>0</v>
      </c>
      <c r="P1402" s="9">
        <v>0</v>
      </c>
      <c r="Q1402" s="9">
        <v>0</v>
      </c>
      <c r="R1402" s="8">
        <v>0</v>
      </c>
      <c r="S1402" s="9">
        <v>0</v>
      </c>
      <c r="T1402" s="9">
        <v>0</v>
      </c>
      <c r="U1402" s="8">
        <v>0</v>
      </c>
      <c r="V1402" s="9">
        <v>0</v>
      </c>
      <c r="W1402" s="9">
        <v>0</v>
      </c>
      <c r="X1402" s="9">
        <v>0</v>
      </c>
      <c r="Y1402" s="8">
        <v>0</v>
      </c>
      <c r="Z1402" s="9">
        <v>0</v>
      </c>
      <c r="AA1402" s="8"/>
      <c r="AC1402" s="8"/>
      <c r="AJ1402" s="9">
        <f t="shared" si="225"/>
        <v>-1</v>
      </c>
      <c r="AK1402" s="7">
        <v>11</v>
      </c>
      <c r="AO1402" s="8"/>
      <c r="AQ1402" s="31"/>
      <c r="AT1402" s="31"/>
      <c r="AU1402" s="21">
        <v>2006</v>
      </c>
      <c r="AV1402" s="23">
        <f t="shared" si="228"/>
        <v>3.3023309286843991</v>
      </c>
      <c r="BB1402" s="18"/>
      <c r="BD1402" s="54"/>
      <c r="BF1402" s="18"/>
      <c r="BH1402" s="18"/>
      <c r="BJ1402" s="18"/>
      <c r="BK1402" s="18" t="s">
        <v>292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 s="18">
        <v>0</v>
      </c>
      <c r="BS1402">
        <v>1</v>
      </c>
      <c r="BT1402">
        <v>0</v>
      </c>
      <c r="BU1402" s="18">
        <v>0</v>
      </c>
      <c r="BV1402" t="s">
        <v>397</v>
      </c>
      <c r="BW1402" t="s">
        <v>397</v>
      </c>
      <c r="CB1402" s="18"/>
      <c r="CD1402" s="18"/>
      <c r="CE1402" s="18"/>
      <c r="CH1402" s="18"/>
      <c r="CJ1402" s="18"/>
      <c r="CU1402" s="18"/>
      <c r="CV1402" t="s">
        <v>397</v>
      </c>
      <c r="CW1402" t="s">
        <v>397</v>
      </c>
      <c r="CX1402" t="s">
        <v>397</v>
      </c>
      <c r="CY1402" s="25" t="s">
        <v>397</v>
      </c>
    </row>
    <row r="1403" spans="1:103" x14ac:dyDescent="0.25">
      <c r="A1403">
        <v>1405</v>
      </c>
      <c r="B1403">
        <v>158</v>
      </c>
      <c r="C1403" s="25" t="s">
        <v>281</v>
      </c>
      <c r="D1403" s="12">
        <v>13.76</v>
      </c>
      <c r="E1403" s="14"/>
      <c r="F1403" s="7" t="str">
        <f t="shared" si="219"/>
        <v>X</v>
      </c>
      <c r="G1403" s="7">
        <f t="shared" si="220"/>
        <v>13.76</v>
      </c>
      <c r="H1403" s="16">
        <f t="shared" si="221"/>
        <v>13.76</v>
      </c>
      <c r="I1403" s="11" t="str">
        <f t="shared" si="222"/>
        <v>X</v>
      </c>
      <c r="J1403" s="39" t="str">
        <f t="shared" si="223"/>
        <v>X</v>
      </c>
      <c r="K1403" s="39" t="str">
        <f t="shared" si="226"/>
        <v>X</v>
      </c>
      <c r="L1403" s="39" t="str">
        <f t="shared" si="227"/>
        <v>X</v>
      </c>
      <c r="M1403" s="39" t="str">
        <f t="shared" si="224"/>
        <v>X</v>
      </c>
      <c r="N1403" s="42">
        <v>1</v>
      </c>
      <c r="O1403" s="8">
        <v>0</v>
      </c>
      <c r="P1403" s="9">
        <v>0</v>
      </c>
      <c r="Q1403" s="9">
        <v>0</v>
      </c>
      <c r="R1403" s="8">
        <v>0</v>
      </c>
      <c r="S1403" s="9">
        <v>0</v>
      </c>
      <c r="T1403" s="9">
        <v>0</v>
      </c>
      <c r="U1403" s="8">
        <v>0</v>
      </c>
      <c r="V1403" s="9">
        <v>0</v>
      </c>
      <c r="W1403" s="9">
        <v>0</v>
      </c>
      <c r="X1403" s="9">
        <v>0</v>
      </c>
      <c r="Y1403" s="8">
        <v>0</v>
      </c>
      <c r="Z1403" s="9">
        <v>0</v>
      </c>
      <c r="AA1403" s="8"/>
      <c r="AC1403" s="8"/>
      <c r="AJ1403" s="9">
        <f t="shared" si="225"/>
        <v>-1</v>
      </c>
      <c r="AK1403" s="7">
        <v>9.81</v>
      </c>
      <c r="AO1403" s="8"/>
      <c r="AQ1403" s="31"/>
      <c r="AT1403" s="31"/>
      <c r="AU1403" s="21">
        <v>2007</v>
      </c>
      <c r="AV1403" s="23">
        <f t="shared" si="228"/>
        <v>3.3025473724874854</v>
      </c>
      <c r="BB1403" s="18"/>
      <c r="BD1403" s="54"/>
      <c r="BF1403" s="18"/>
      <c r="BH1403" s="18"/>
      <c r="BJ1403" s="18"/>
      <c r="BK1403" s="18" t="s">
        <v>279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 s="18">
        <v>0</v>
      </c>
      <c r="BS1403">
        <v>0</v>
      </c>
      <c r="BT1403">
        <v>1</v>
      </c>
      <c r="BU1403" s="18">
        <v>0</v>
      </c>
      <c r="BV1403" t="s">
        <v>397</v>
      </c>
      <c r="BW1403" t="s">
        <v>397</v>
      </c>
      <c r="CB1403" s="18"/>
      <c r="CD1403" s="18"/>
      <c r="CE1403" s="18"/>
      <c r="CH1403" s="18"/>
      <c r="CJ1403" s="18"/>
      <c r="CU1403" s="18"/>
      <c r="CV1403" t="s">
        <v>397</v>
      </c>
      <c r="CW1403" t="s">
        <v>397</v>
      </c>
      <c r="CX1403" t="s">
        <v>397</v>
      </c>
      <c r="CY1403" s="25" t="s">
        <v>397</v>
      </c>
    </row>
    <row r="1404" spans="1:103" x14ac:dyDescent="0.25">
      <c r="A1404">
        <v>1406</v>
      </c>
      <c r="B1404">
        <v>158</v>
      </c>
      <c r="C1404" s="25" t="s">
        <v>281</v>
      </c>
      <c r="D1404" s="12">
        <v>13.37</v>
      </c>
      <c r="E1404" s="14"/>
      <c r="F1404" s="7" t="str">
        <f t="shared" si="219"/>
        <v>X</v>
      </c>
      <c r="G1404" s="7">
        <f t="shared" si="220"/>
        <v>13.37</v>
      </c>
      <c r="H1404" s="16">
        <f t="shared" si="221"/>
        <v>13.37</v>
      </c>
      <c r="I1404" s="11" t="str">
        <f t="shared" si="222"/>
        <v>X</v>
      </c>
      <c r="J1404" s="39" t="str">
        <f t="shared" si="223"/>
        <v>X</v>
      </c>
      <c r="K1404" s="39" t="str">
        <f t="shared" si="226"/>
        <v>X</v>
      </c>
      <c r="L1404" s="39" t="str">
        <f t="shared" si="227"/>
        <v>X</v>
      </c>
      <c r="M1404" s="39" t="str">
        <f t="shared" si="224"/>
        <v>X</v>
      </c>
      <c r="N1404" s="42">
        <v>1</v>
      </c>
      <c r="O1404" s="8">
        <v>0</v>
      </c>
      <c r="P1404" s="9">
        <v>0</v>
      </c>
      <c r="Q1404" s="9">
        <v>0</v>
      </c>
      <c r="R1404" s="8">
        <v>0</v>
      </c>
      <c r="S1404" s="9">
        <v>0</v>
      </c>
      <c r="T1404" s="9">
        <v>0</v>
      </c>
      <c r="U1404" s="8">
        <v>0</v>
      </c>
      <c r="V1404" s="9">
        <v>0</v>
      </c>
      <c r="W1404" s="9">
        <v>0</v>
      </c>
      <c r="X1404" s="9">
        <v>0</v>
      </c>
      <c r="Y1404" s="8">
        <v>0</v>
      </c>
      <c r="Z1404" s="9">
        <v>0</v>
      </c>
      <c r="AA1404" s="8"/>
      <c r="AC1404" s="8"/>
      <c r="AJ1404" s="9">
        <f t="shared" si="225"/>
        <v>-1</v>
      </c>
      <c r="AK1404" s="7">
        <v>9.89</v>
      </c>
      <c r="AO1404" s="8"/>
      <c r="AQ1404" s="31"/>
      <c r="AT1404" s="31"/>
      <c r="AU1404" s="21">
        <v>2008</v>
      </c>
      <c r="AV1404" s="23">
        <f t="shared" si="228"/>
        <v>3.3027637084729817</v>
      </c>
      <c r="BB1404" s="18"/>
      <c r="BD1404" s="54"/>
      <c r="BF1404" s="18"/>
      <c r="BH1404" s="18"/>
      <c r="BJ1404" s="18"/>
      <c r="BK1404" s="18" t="s">
        <v>279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 s="18">
        <v>0</v>
      </c>
      <c r="BS1404">
        <v>0</v>
      </c>
      <c r="BT1404">
        <v>1</v>
      </c>
      <c r="BU1404" s="18">
        <v>0</v>
      </c>
      <c r="BV1404" t="s">
        <v>397</v>
      </c>
      <c r="BW1404" t="s">
        <v>397</v>
      </c>
      <c r="CB1404" s="18"/>
      <c r="CD1404" s="18"/>
      <c r="CE1404" s="18"/>
      <c r="CH1404" s="18"/>
      <c r="CJ1404" s="18"/>
      <c r="CU1404" s="18"/>
      <c r="CV1404" t="s">
        <v>397</v>
      </c>
      <c r="CW1404" t="s">
        <v>397</v>
      </c>
      <c r="CX1404" t="s">
        <v>397</v>
      </c>
      <c r="CY1404" s="25" t="s">
        <v>397</v>
      </c>
    </row>
    <row r="1405" spans="1:103" x14ac:dyDescent="0.25">
      <c r="A1405">
        <v>1407</v>
      </c>
      <c r="B1405">
        <v>158</v>
      </c>
      <c r="C1405" s="25" t="s">
        <v>281</v>
      </c>
      <c r="D1405" s="12">
        <v>13.22</v>
      </c>
      <c r="E1405" s="14"/>
      <c r="F1405" s="7" t="str">
        <f t="shared" si="219"/>
        <v>X</v>
      </c>
      <c r="G1405" s="7">
        <f t="shared" si="220"/>
        <v>13.22</v>
      </c>
      <c r="H1405" s="16">
        <f t="shared" si="221"/>
        <v>13.22</v>
      </c>
      <c r="I1405" s="11" t="str">
        <f t="shared" si="222"/>
        <v>X</v>
      </c>
      <c r="J1405" s="39" t="str">
        <f t="shared" si="223"/>
        <v>X</v>
      </c>
      <c r="K1405" s="39" t="str">
        <f t="shared" si="226"/>
        <v>X</v>
      </c>
      <c r="L1405" s="39" t="str">
        <f t="shared" si="227"/>
        <v>X</v>
      </c>
      <c r="M1405" s="39" t="str">
        <f t="shared" si="224"/>
        <v>X</v>
      </c>
      <c r="N1405" s="42">
        <v>1</v>
      </c>
      <c r="O1405" s="8">
        <v>0</v>
      </c>
      <c r="P1405" s="9">
        <v>0</v>
      </c>
      <c r="Q1405" s="9">
        <v>0</v>
      </c>
      <c r="R1405" s="8">
        <v>0</v>
      </c>
      <c r="S1405" s="9">
        <v>0</v>
      </c>
      <c r="T1405" s="9">
        <v>0</v>
      </c>
      <c r="U1405" s="8">
        <v>0</v>
      </c>
      <c r="V1405" s="9">
        <v>0</v>
      </c>
      <c r="W1405" s="9">
        <v>0</v>
      </c>
      <c r="X1405" s="9">
        <v>0</v>
      </c>
      <c r="Y1405" s="8">
        <v>0</v>
      </c>
      <c r="Z1405" s="9">
        <v>0</v>
      </c>
      <c r="AA1405" s="8"/>
      <c r="AC1405" s="8"/>
      <c r="AJ1405" s="9">
        <f t="shared" si="225"/>
        <v>-1</v>
      </c>
      <c r="AK1405" s="7">
        <v>9.9600000000000009</v>
      </c>
      <c r="AO1405" s="8"/>
      <c r="AQ1405" s="31"/>
      <c r="AT1405" s="31"/>
      <c r="AU1405" s="21">
        <v>2009</v>
      </c>
      <c r="AV1405" s="23">
        <f t="shared" si="228"/>
        <v>3.3029799367482493</v>
      </c>
      <c r="BB1405" s="18"/>
      <c r="BD1405" s="54"/>
      <c r="BF1405" s="18"/>
      <c r="BH1405" s="18"/>
      <c r="BJ1405" s="18"/>
      <c r="BK1405" s="18" t="s">
        <v>279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 s="18">
        <v>0</v>
      </c>
      <c r="BS1405">
        <v>0</v>
      </c>
      <c r="BT1405">
        <v>1</v>
      </c>
      <c r="BU1405" s="18">
        <v>0</v>
      </c>
      <c r="BV1405" t="s">
        <v>397</v>
      </c>
      <c r="BW1405" t="s">
        <v>397</v>
      </c>
      <c r="CB1405" s="18"/>
      <c r="CD1405" s="18"/>
      <c r="CE1405" s="18"/>
      <c r="CH1405" s="18"/>
      <c r="CJ1405" s="18"/>
      <c r="CU1405" s="18"/>
      <c r="CV1405" t="s">
        <v>397</v>
      </c>
      <c r="CW1405" t="s">
        <v>397</v>
      </c>
      <c r="CX1405" t="s">
        <v>397</v>
      </c>
      <c r="CY1405" s="25" t="s">
        <v>397</v>
      </c>
    </row>
    <row r="1406" spans="1:103" x14ac:dyDescent="0.25">
      <c r="A1406">
        <v>1408</v>
      </c>
      <c r="B1406">
        <v>158</v>
      </c>
      <c r="C1406" s="25" t="s">
        <v>281</v>
      </c>
      <c r="D1406" s="12">
        <v>12.63</v>
      </c>
      <c r="E1406" s="14"/>
      <c r="F1406" s="7" t="str">
        <f t="shared" si="219"/>
        <v>X</v>
      </c>
      <c r="G1406" s="7">
        <f t="shared" si="220"/>
        <v>12.63</v>
      </c>
      <c r="H1406" s="16">
        <f t="shared" si="221"/>
        <v>12.63</v>
      </c>
      <c r="I1406" s="11" t="str">
        <f t="shared" si="222"/>
        <v>X</v>
      </c>
      <c r="J1406" s="39" t="str">
        <f t="shared" si="223"/>
        <v>X</v>
      </c>
      <c r="K1406" s="39" t="str">
        <f t="shared" si="226"/>
        <v>X</v>
      </c>
      <c r="L1406" s="39" t="str">
        <f t="shared" si="227"/>
        <v>X</v>
      </c>
      <c r="M1406" s="39" t="str">
        <f t="shared" si="224"/>
        <v>X</v>
      </c>
      <c r="N1406" s="42">
        <v>1</v>
      </c>
      <c r="O1406" s="8">
        <v>0</v>
      </c>
      <c r="P1406" s="9">
        <v>0</v>
      </c>
      <c r="Q1406" s="9">
        <v>0</v>
      </c>
      <c r="R1406" s="8">
        <v>0</v>
      </c>
      <c r="S1406" s="9">
        <v>0</v>
      </c>
      <c r="T1406" s="9">
        <v>0</v>
      </c>
      <c r="U1406" s="8">
        <v>0</v>
      </c>
      <c r="V1406" s="9">
        <v>0</v>
      </c>
      <c r="W1406" s="9">
        <v>0</v>
      </c>
      <c r="X1406" s="9">
        <v>0</v>
      </c>
      <c r="Y1406" s="8">
        <v>0</v>
      </c>
      <c r="Z1406" s="9">
        <v>0</v>
      </c>
      <c r="AA1406" s="8"/>
      <c r="AC1406" s="8"/>
      <c r="AJ1406" s="9">
        <f t="shared" si="225"/>
        <v>-1</v>
      </c>
      <c r="AK1406" s="7">
        <v>10.029999999999999</v>
      </c>
      <c r="AO1406" s="8"/>
      <c r="AQ1406" s="31"/>
      <c r="AT1406" s="31"/>
      <c r="AU1406" s="21">
        <v>2010</v>
      </c>
      <c r="AV1406" s="23">
        <f t="shared" si="228"/>
        <v>3.3031960574204891</v>
      </c>
      <c r="BB1406" s="18"/>
      <c r="BD1406" s="54"/>
      <c r="BF1406" s="18"/>
      <c r="BH1406" s="18"/>
      <c r="BJ1406" s="18"/>
      <c r="BK1406" s="18" t="s">
        <v>279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 s="18">
        <v>0</v>
      </c>
      <c r="BS1406">
        <v>0</v>
      </c>
      <c r="BT1406">
        <v>1</v>
      </c>
      <c r="BU1406" s="18">
        <v>0</v>
      </c>
      <c r="BV1406" t="s">
        <v>397</v>
      </c>
      <c r="BW1406" t="s">
        <v>397</v>
      </c>
      <c r="CB1406" s="18"/>
      <c r="CD1406" s="18"/>
      <c r="CE1406" s="18"/>
      <c r="CH1406" s="18"/>
      <c r="CJ1406" s="18"/>
      <c r="CU1406" s="18"/>
      <c r="CV1406" t="s">
        <v>397</v>
      </c>
      <c r="CW1406" t="s">
        <v>397</v>
      </c>
      <c r="CX1406" t="s">
        <v>397</v>
      </c>
      <c r="CY1406" s="25" t="s">
        <v>397</v>
      </c>
    </row>
    <row r="1407" spans="1:103" x14ac:dyDescent="0.25">
      <c r="A1407">
        <v>1409</v>
      </c>
      <c r="B1407">
        <v>158</v>
      </c>
      <c r="C1407" s="25" t="s">
        <v>281</v>
      </c>
      <c r="D1407" s="12">
        <v>2.2999999999999998</v>
      </c>
      <c r="E1407" s="14"/>
      <c r="F1407" s="7" t="str">
        <f t="shared" si="219"/>
        <v>X</v>
      </c>
      <c r="G1407" s="7">
        <f t="shared" si="220"/>
        <v>2.2999999999999998</v>
      </c>
      <c r="H1407" s="16">
        <f t="shared" si="221"/>
        <v>2.2999999999999998</v>
      </c>
      <c r="I1407" s="11" t="str">
        <f t="shared" si="222"/>
        <v>X</v>
      </c>
      <c r="J1407" s="39" t="str">
        <f t="shared" si="223"/>
        <v>X</v>
      </c>
      <c r="K1407" s="39" t="str">
        <f t="shared" si="226"/>
        <v>X</v>
      </c>
      <c r="L1407" s="39" t="str">
        <f t="shared" si="227"/>
        <v>X</v>
      </c>
      <c r="M1407" s="39" t="str">
        <f t="shared" si="224"/>
        <v>X</v>
      </c>
      <c r="N1407" s="42">
        <v>0</v>
      </c>
      <c r="O1407" s="8">
        <v>1</v>
      </c>
      <c r="P1407" s="9">
        <v>0</v>
      </c>
      <c r="Q1407" s="9">
        <v>0</v>
      </c>
      <c r="R1407" s="8">
        <v>0</v>
      </c>
      <c r="S1407" s="9">
        <v>0</v>
      </c>
      <c r="T1407" s="9">
        <v>0</v>
      </c>
      <c r="U1407" s="8">
        <v>0</v>
      </c>
      <c r="V1407" s="9">
        <v>0</v>
      </c>
      <c r="W1407" s="9">
        <v>0</v>
      </c>
      <c r="X1407" s="9">
        <v>0</v>
      </c>
      <c r="Y1407" s="8">
        <v>0</v>
      </c>
      <c r="Z1407" s="9">
        <v>0</v>
      </c>
      <c r="AA1407" s="8"/>
      <c r="AC1407" s="8"/>
      <c r="AJ1407" s="9">
        <f t="shared" si="225"/>
        <v>-1</v>
      </c>
      <c r="AK1407" s="7">
        <v>9.81</v>
      </c>
      <c r="AO1407" s="8"/>
      <c r="AQ1407" s="31"/>
      <c r="AT1407" s="31"/>
      <c r="AU1407" s="21">
        <v>2007</v>
      </c>
      <c r="AV1407" s="23">
        <f t="shared" si="228"/>
        <v>3.3025473724874854</v>
      </c>
      <c r="BB1407" s="18"/>
      <c r="BD1407" s="54"/>
      <c r="BF1407" s="18"/>
      <c r="BH1407" s="18"/>
      <c r="BJ1407" s="18"/>
      <c r="BK1407" s="18" t="s">
        <v>279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 s="18">
        <v>0</v>
      </c>
      <c r="BS1407">
        <v>0</v>
      </c>
      <c r="BT1407">
        <v>1</v>
      </c>
      <c r="BU1407" s="18">
        <v>0</v>
      </c>
      <c r="BV1407" t="s">
        <v>397</v>
      </c>
      <c r="BW1407" t="s">
        <v>397</v>
      </c>
      <c r="CB1407" s="18"/>
      <c r="CD1407" s="18"/>
      <c r="CE1407" s="18"/>
      <c r="CH1407" s="18"/>
      <c r="CJ1407" s="18"/>
      <c r="CU1407" s="18"/>
      <c r="CV1407" t="s">
        <v>397</v>
      </c>
      <c r="CW1407" t="s">
        <v>397</v>
      </c>
      <c r="CX1407" t="s">
        <v>397</v>
      </c>
      <c r="CY1407" s="25" t="s">
        <v>397</v>
      </c>
    </row>
    <row r="1408" spans="1:103" x14ac:dyDescent="0.25">
      <c r="A1408">
        <v>1410</v>
      </c>
      <c r="B1408">
        <v>158</v>
      </c>
      <c r="C1408" s="25" t="s">
        <v>281</v>
      </c>
      <c r="D1408" s="12">
        <v>2.2000000000000002</v>
      </c>
      <c r="E1408" s="14"/>
      <c r="F1408" s="7" t="str">
        <f t="shared" si="219"/>
        <v>X</v>
      </c>
      <c r="G1408" s="7">
        <f t="shared" si="220"/>
        <v>2.2000000000000002</v>
      </c>
      <c r="H1408" s="16">
        <f t="shared" si="221"/>
        <v>2.2000000000000002</v>
      </c>
      <c r="I1408" s="11" t="str">
        <f t="shared" si="222"/>
        <v>X</v>
      </c>
      <c r="J1408" s="39" t="str">
        <f t="shared" si="223"/>
        <v>X</v>
      </c>
      <c r="K1408" s="39" t="str">
        <f t="shared" si="226"/>
        <v>X</v>
      </c>
      <c r="L1408" s="39" t="str">
        <f t="shared" si="227"/>
        <v>X</v>
      </c>
      <c r="M1408" s="39" t="str">
        <f t="shared" si="224"/>
        <v>X</v>
      </c>
      <c r="N1408" s="42">
        <v>0</v>
      </c>
      <c r="O1408" s="8">
        <v>1</v>
      </c>
      <c r="P1408" s="9">
        <v>0</v>
      </c>
      <c r="Q1408" s="9">
        <v>0</v>
      </c>
      <c r="R1408" s="8">
        <v>0</v>
      </c>
      <c r="S1408" s="9">
        <v>0</v>
      </c>
      <c r="T1408" s="9">
        <v>0</v>
      </c>
      <c r="U1408" s="8">
        <v>0</v>
      </c>
      <c r="V1408" s="9">
        <v>0</v>
      </c>
      <c r="W1408" s="9">
        <v>0</v>
      </c>
      <c r="X1408" s="9">
        <v>0</v>
      </c>
      <c r="Y1408" s="8">
        <v>0</v>
      </c>
      <c r="Z1408" s="9">
        <v>0</v>
      </c>
      <c r="AA1408" s="8"/>
      <c r="AC1408" s="8"/>
      <c r="AJ1408" s="9">
        <f t="shared" si="225"/>
        <v>-1</v>
      </c>
      <c r="AK1408" s="7">
        <v>9.89</v>
      </c>
      <c r="AO1408" s="8"/>
      <c r="AQ1408" s="31"/>
      <c r="AT1408" s="31"/>
      <c r="AU1408" s="21">
        <v>2008</v>
      </c>
      <c r="AV1408" s="23">
        <f t="shared" si="228"/>
        <v>3.3027637084729817</v>
      </c>
      <c r="BB1408" s="18"/>
      <c r="BD1408" s="54"/>
      <c r="BF1408" s="18"/>
      <c r="BH1408" s="18"/>
      <c r="BJ1408" s="18"/>
      <c r="BK1408" s="18" t="s">
        <v>279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0</v>
      </c>
      <c r="BR1408" s="18">
        <v>0</v>
      </c>
      <c r="BS1408">
        <v>0</v>
      </c>
      <c r="BT1408">
        <v>1</v>
      </c>
      <c r="BU1408" s="18">
        <v>0</v>
      </c>
      <c r="BV1408" t="s">
        <v>397</v>
      </c>
      <c r="BW1408" t="s">
        <v>397</v>
      </c>
      <c r="CB1408" s="18"/>
      <c r="CD1408" s="18"/>
      <c r="CE1408" s="18"/>
      <c r="CH1408" s="18"/>
      <c r="CJ1408" s="18"/>
      <c r="CU1408" s="18"/>
      <c r="CV1408" t="s">
        <v>397</v>
      </c>
      <c r="CW1408" t="s">
        <v>397</v>
      </c>
      <c r="CX1408" t="s">
        <v>397</v>
      </c>
      <c r="CY1408" s="25" t="s">
        <v>397</v>
      </c>
    </row>
    <row r="1409" spans="1:103" x14ac:dyDescent="0.25">
      <c r="A1409">
        <v>1411</v>
      </c>
      <c r="B1409">
        <v>158</v>
      </c>
      <c r="C1409" s="25" t="s">
        <v>281</v>
      </c>
      <c r="D1409" s="12">
        <v>1.9</v>
      </c>
      <c r="E1409" s="14"/>
      <c r="F1409" s="7" t="str">
        <f t="shared" si="219"/>
        <v>X</v>
      </c>
      <c r="G1409" s="7">
        <f t="shared" si="220"/>
        <v>1.9</v>
      </c>
      <c r="H1409" s="16">
        <f t="shared" si="221"/>
        <v>1.9</v>
      </c>
      <c r="I1409" s="11" t="str">
        <f t="shared" si="222"/>
        <v>X</v>
      </c>
      <c r="J1409" s="39" t="str">
        <f t="shared" si="223"/>
        <v>X</v>
      </c>
      <c r="K1409" s="39" t="str">
        <f t="shared" si="226"/>
        <v>X</v>
      </c>
      <c r="L1409" s="39" t="str">
        <f t="shared" si="227"/>
        <v>X</v>
      </c>
      <c r="M1409" s="39" t="str">
        <f t="shared" si="224"/>
        <v>X</v>
      </c>
      <c r="N1409" s="42">
        <v>0</v>
      </c>
      <c r="O1409" s="8">
        <v>1</v>
      </c>
      <c r="P1409" s="9">
        <v>0</v>
      </c>
      <c r="Q1409" s="9">
        <v>0</v>
      </c>
      <c r="R1409" s="8">
        <v>0</v>
      </c>
      <c r="S1409" s="9">
        <v>0</v>
      </c>
      <c r="T1409" s="9">
        <v>0</v>
      </c>
      <c r="U1409" s="8">
        <v>0</v>
      </c>
      <c r="V1409" s="9">
        <v>0</v>
      </c>
      <c r="W1409" s="9">
        <v>0</v>
      </c>
      <c r="X1409" s="9">
        <v>0</v>
      </c>
      <c r="Y1409" s="8">
        <v>0</v>
      </c>
      <c r="Z1409" s="9">
        <v>0</v>
      </c>
      <c r="AA1409" s="8"/>
      <c r="AC1409" s="8"/>
      <c r="AJ1409" s="9">
        <f t="shared" si="225"/>
        <v>-1</v>
      </c>
      <c r="AK1409" s="7">
        <v>9.9600000000000009</v>
      </c>
      <c r="AO1409" s="8"/>
      <c r="AQ1409" s="31"/>
      <c r="AT1409" s="31"/>
      <c r="AU1409" s="21">
        <v>2009</v>
      </c>
      <c r="AV1409" s="23">
        <f t="shared" si="228"/>
        <v>3.3029799367482493</v>
      </c>
      <c r="BB1409" s="18"/>
      <c r="BD1409" s="54"/>
      <c r="BF1409" s="18"/>
      <c r="BH1409" s="18"/>
      <c r="BJ1409" s="18"/>
      <c r="BK1409" s="18" t="s">
        <v>279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 s="18">
        <v>0</v>
      </c>
      <c r="BS1409">
        <v>0</v>
      </c>
      <c r="BT1409">
        <v>1</v>
      </c>
      <c r="BU1409" s="18">
        <v>0</v>
      </c>
      <c r="BV1409" t="s">
        <v>397</v>
      </c>
      <c r="BW1409" t="s">
        <v>397</v>
      </c>
      <c r="CB1409" s="18"/>
      <c r="CD1409" s="18"/>
      <c r="CE1409" s="18"/>
      <c r="CH1409" s="18"/>
      <c r="CJ1409" s="18"/>
      <c r="CU1409" s="18"/>
      <c r="CV1409" t="s">
        <v>397</v>
      </c>
      <c r="CW1409" t="s">
        <v>397</v>
      </c>
      <c r="CX1409" t="s">
        <v>397</v>
      </c>
      <c r="CY1409" s="25" t="s">
        <v>397</v>
      </c>
    </row>
    <row r="1410" spans="1:103" x14ac:dyDescent="0.25">
      <c r="A1410">
        <v>1412</v>
      </c>
      <c r="B1410">
        <v>158</v>
      </c>
      <c r="C1410" s="25" t="s">
        <v>281</v>
      </c>
      <c r="D1410" s="12">
        <v>1.8</v>
      </c>
      <c r="E1410" s="14"/>
      <c r="F1410" s="7" t="str">
        <f t="shared" si="219"/>
        <v>X</v>
      </c>
      <c r="G1410" s="7">
        <f t="shared" si="220"/>
        <v>1.8</v>
      </c>
      <c r="H1410" s="16">
        <f t="shared" si="221"/>
        <v>1.8</v>
      </c>
      <c r="I1410" s="11" t="str">
        <f t="shared" si="222"/>
        <v>X</v>
      </c>
      <c r="J1410" s="39" t="str">
        <f t="shared" si="223"/>
        <v>X</v>
      </c>
      <c r="K1410" s="39" t="str">
        <f t="shared" si="226"/>
        <v>X</v>
      </c>
      <c r="L1410" s="39" t="str">
        <f t="shared" si="227"/>
        <v>X</v>
      </c>
      <c r="M1410" s="39" t="str">
        <f t="shared" si="224"/>
        <v>X</v>
      </c>
      <c r="N1410" s="42">
        <v>0</v>
      </c>
      <c r="O1410" s="8">
        <v>1</v>
      </c>
      <c r="P1410" s="9">
        <v>0</v>
      </c>
      <c r="Q1410" s="9">
        <v>0</v>
      </c>
      <c r="R1410" s="8">
        <v>0</v>
      </c>
      <c r="S1410" s="9">
        <v>0</v>
      </c>
      <c r="T1410" s="9">
        <v>0</v>
      </c>
      <c r="U1410" s="8">
        <v>0</v>
      </c>
      <c r="V1410" s="9">
        <v>0</v>
      </c>
      <c r="W1410" s="9">
        <v>0</v>
      </c>
      <c r="X1410" s="9">
        <v>0</v>
      </c>
      <c r="Y1410" s="8">
        <v>0</v>
      </c>
      <c r="Z1410" s="9">
        <v>0</v>
      </c>
      <c r="AA1410" s="8"/>
      <c r="AC1410" s="8"/>
      <c r="AJ1410" s="9">
        <f t="shared" si="225"/>
        <v>-1</v>
      </c>
      <c r="AK1410" s="7">
        <v>10.029999999999999</v>
      </c>
      <c r="AO1410" s="8"/>
      <c r="AQ1410" s="31"/>
      <c r="AT1410" s="31"/>
      <c r="AU1410" s="21">
        <v>2010</v>
      </c>
      <c r="AV1410" s="23">
        <f t="shared" si="228"/>
        <v>3.3031960574204891</v>
      </c>
      <c r="BB1410" s="18"/>
      <c r="BD1410" s="54"/>
      <c r="BF1410" s="18"/>
      <c r="BH1410" s="18"/>
      <c r="BJ1410" s="18"/>
      <c r="BK1410" s="18" t="s">
        <v>279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 s="18">
        <v>0</v>
      </c>
      <c r="BS1410">
        <v>0</v>
      </c>
      <c r="BT1410">
        <v>1</v>
      </c>
      <c r="BU1410" s="18">
        <v>0</v>
      </c>
      <c r="BV1410" t="s">
        <v>397</v>
      </c>
      <c r="BW1410" t="s">
        <v>397</v>
      </c>
      <c r="CB1410" s="18"/>
      <c r="CD1410" s="18"/>
      <c r="CE1410" s="18"/>
      <c r="CH1410" s="18"/>
      <c r="CJ1410" s="18"/>
      <c r="CU1410" s="18"/>
      <c r="CV1410" t="s">
        <v>397</v>
      </c>
      <c r="CW1410" t="s">
        <v>397</v>
      </c>
      <c r="CX1410" t="s">
        <v>397</v>
      </c>
      <c r="CY1410" s="25" t="s">
        <v>397</v>
      </c>
    </row>
    <row r="1411" spans="1:103" x14ac:dyDescent="0.25">
      <c r="A1411">
        <v>1413</v>
      </c>
      <c r="B1411">
        <v>158</v>
      </c>
      <c r="C1411" s="25" t="s">
        <v>281</v>
      </c>
      <c r="D1411" s="12">
        <v>6.2</v>
      </c>
      <c r="E1411" s="14"/>
      <c r="F1411" s="7" t="str">
        <f t="shared" si="219"/>
        <v>X</v>
      </c>
      <c r="G1411" s="7">
        <f t="shared" si="220"/>
        <v>6.2</v>
      </c>
      <c r="H1411" s="16">
        <f t="shared" si="221"/>
        <v>6.2</v>
      </c>
      <c r="I1411" s="11" t="str">
        <f t="shared" si="222"/>
        <v>X</v>
      </c>
      <c r="J1411" s="39" t="str">
        <f t="shared" si="223"/>
        <v>X</v>
      </c>
      <c r="K1411" s="39" t="str">
        <f t="shared" si="226"/>
        <v>X</v>
      </c>
      <c r="L1411" s="39" t="str">
        <f t="shared" si="227"/>
        <v>X</v>
      </c>
      <c r="M1411" s="39" t="str">
        <f t="shared" si="224"/>
        <v>X</v>
      </c>
      <c r="N1411" s="42">
        <v>0</v>
      </c>
      <c r="O1411" s="8">
        <v>0</v>
      </c>
      <c r="P1411" s="9">
        <v>1</v>
      </c>
      <c r="Q1411" s="9">
        <v>0</v>
      </c>
      <c r="R1411" s="8">
        <v>0</v>
      </c>
      <c r="S1411" s="9">
        <v>0</v>
      </c>
      <c r="T1411" s="9">
        <v>0</v>
      </c>
      <c r="U1411" s="8">
        <v>0</v>
      </c>
      <c r="V1411" s="9">
        <v>0</v>
      </c>
      <c r="W1411" s="9">
        <v>0</v>
      </c>
      <c r="X1411" s="9">
        <v>0</v>
      </c>
      <c r="Y1411" s="8">
        <v>0</v>
      </c>
      <c r="Z1411" s="9">
        <v>0</v>
      </c>
      <c r="AA1411" s="8"/>
      <c r="AC1411" s="8"/>
      <c r="AJ1411" s="9">
        <f t="shared" si="225"/>
        <v>-1</v>
      </c>
      <c r="AK1411" s="7">
        <v>9.81</v>
      </c>
      <c r="AO1411" s="8"/>
      <c r="AQ1411" s="31"/>
      <c r="AT1411" s="31"/>
      <c r="AU1411" s="21">
        <v>2007</v>
      </c>
      <c r="AV1411" s="23">
        <f t="shared" si="228"/>
        <v>3.3025473724874854</v>
      </c>
      <c r="BB1411" s="18"/>
      <c r="BD1411" s="54"/>
      <c r="BF1411" s="18"/>
      <c r="BH1411" s="18"/>
      <c r="BJ1411" s="18"/>
      <c r="BK1411" s="18" t="s">
        <v>279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 s="18">
        <v>0</v>
      </c>
      <c r="BS1411">
        <v>0</v>
      </c>
      <c r="BT1411">
        <v>1</v>
      </c>
      <c r="BU1411" s="18">
        <v>0</v>
      </c>
      <c r="BV1411" t="s">
        <v>397</v>
      </c>
      <c r="BW1411" t="s">
        <v>397</v>
      </c>
      <c r="CB1411" s="18"/>
      <c r="CD1411" s="18"/>
      <c r="CE1411" s="18"/>
      <c r="CH1411" s="18"/>
      <c r="CJ1411" s="18"/>
      <c r="CU1411" s="18"/>
      <c r="CV1411" t="s">
        <v>397</v>
      </c>
      <c r="CW1411" t="s">
        <v>397</v>
      </c>
      <c r="CX1411" t="s">
        <v>397</v>
      </c>
      <c r="CY1411" s="25" t="s">
        <v>397</v>
      </c>
    </row>
    <row r="1412" spans="1:103" x14ac:dyDescent="0.25">
      <c r="A1412">
        <v>1414</v>
      </c>
      <c r="B1412">
        <v>158</v>
      </c>
      <c r="C1412" s="25" t="s">
        <v>281</v>
      </c>
      <c r="D1412" s="12">
        <v>5.7</v>
      </c>
      <c r="E1412" s="14"/>
      <c r="F1412" s="7" t="str">
        <f t="shared" si="219"/>
        <v>X</v>
      </c>
      <c r="G1412" s="7">
        <f t="shared" si="220"/>
        <v>5.7</v>
      </c>
      <c r="H1412" s="16">
        <f t="shared" si="221"/>
        <v>5.7</v>
      </c>
      <c r="I1412" s="11" t="str">
        <f t="shared" si="222"/>
        <v>X</v>
      </c>
      <c r="J1412" s="39" t="str">
        <f t="shared" si="223"/>
        <v>X</v>
      </c>
      <c r="K1412" s="39" t="str">
        <f t="shared" si="226"/>
        <v>X</v>
      </c>
      <c r="L1412" s="39" t="str">
        <f t="shared" si="227"/>
        <v>X</v>
      </c>
      <c r="M1412" s="39" t="str">
        <f t="shared" si="224"/>
        <v>X</v>
      </c>
      <c r="N1412" s="42">
        <v>0</v>
      </c>
      <c r="O1412" s="8">
        <v>0</v>
      </c>
      <c r="P1412" s="9">
        <v>1</v>
      </c>
      <c r="Q1412" s="9">
        <v>0</v>
      </c>
      <c r="R1412" s="8">
        <v>0</v>
      </c>
      <c r="S1412" s="9">
        <v>0</v>
      </c>
      <c r="T1412" s="9">
        <v>0</v>
      </c>
      <c r="U1412" s="8">
        <v>0</v>
      </c>
      <c r="V1412" s="9">
        <v>0</v>
      </c>
      <c r="W1412" s="9">
        <v>0</v>
      </c>
      <c r="X1412" s="9">
        <v>0</v>
      </c>
      <c r="Y1412" s="8">
        <v>0</v>
      </c>
      <c r="Z1412" s="9">
        <v>0</v>
      </c>
      <c r="AA1412" s="8"/>
      <c r="AC1412" s="8"/>
      <c r="AJ1412" s="9">
        <f t="shared" si="225"/>
        <v>-1</v>
      </c>
      <c r="AK1412" s="7">
        <v>9.89</v>
      </c>
      <c r="AO1412" s="8"/>
      <c r="AQ1412" s="31"/>
      <c r="AT1412" s="31"/>
      <c r="AU1412" s="21">
        <v>2008</v>
      </c>
      <c r="AV1412" s="23">
        <f t="shared" si="228"/>
        <v>3.3027637084729817</v>
      </c>
      <c r="BB1412" s="18"/>
      <c r="BD1412" s="54"/>
      <c r="BF1412" s="18"/>
      <c r="BH1412" s="18"/>
      <c r="BJ1412" s="18"/>
      <c r="BK1412" s="18" t="s">
        <v>279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 s="18">
        <v>0</v>
      </c>
      <c r="BS1412">
        <v>0</v>
      </c>
      <c r="BT1412">
        <v>1</v>
      </c>
      <c r="BU1412" s="18">
        <v>0</v>
      </c>
      <c r="BV1412" t="s">
        <v>397</v>
      </c>
      <c r="BW1412" t="s">
        <v>397</v>
      </c>
      <c r="CB1412" s="18"/>
      <c r="CD1412" s="18"/>
      <c r="CE1412" s="18"/>
      <c r="CH1412" s="18"/>
      <c r="CJ1412" s="18"/>
      <c r="CU1412" s="18"/>
      <c r="CV1412" t="s">
        <v>397</v>
      </c>
      <c r="CW1412" t="s">
        <v>397</v>
      </c>
      <c r="CX1412" t="s">
        <v>397</v>
      </c>
      <c r="CY1412" s="25" t="s">
        <v>397</v>
      </c>
    </row>
    <row r="1413" spans="1:103" x14ac:dyDescent="0.25">
      <c r="A1413">
        <v>1415</v>
      </c>
      <c r="B1413">
        <v>158</v>
      </c>
      <c r="C1413" s="25" t="s">
        <v>281</v>
      </c>
      <c r="D1413" s="12">
        <v>5.3</v>
      </c>
      <c r="E1413" s="14"/>
      <c r="F1413" s="7" t="str">
        <f t="shared" si="219"/>
        <v>X</v>
      </c>
      <c r="G1413" s="7">
        <f t="shared" si="220"/>
        <v>5.3</v>
      </c>
      <c r="H1413" s="16">
        <f t="shared" si="221"/>
        <v>5.3</v>
      </c>
      <c r="I1413" s="11" t="str">
        <f t="shared" si="222"/>
        <v>X</v>
      </c>
      <c r="J1413" s="39" t="str">
        <f t="shared" si="223"/>
        <v>X</v>
      </c>
      <c r="K1413" s="39" t="str">
        <f t="shared" si="226"/>
        <v>X</v>
      </c>
      <c r="L1413" s="39" t="str">
        <f t="shared" si="227"/>
        <v>X</v>
      </c>
      <c r="M1413" s="39" t="str">
        <f t="shared" si="224"/>
        <v>X</v>
      </c>
      <c r="N1413" s="42">
        <v>0</v>
      </c>
      <c r="O1413" s="8">
        <v>0</v>
      </c>
      <c r="P1413" s="9">
        <v>1</v>
      </c>
      <c r="Q1413" s="9">
        <v>0</v>
      </c>
      <c r="R1413" s="8">
        <v>0</v>
      </c>
      <c r="S1413" s="9">
        <v>0</v>
      </c>
      <c r="T1413" s="9">
        <v>0</v>
      </c>
      <c r="U1413" s="8">
        <v>0</v>
      </c>
      <c r="V1413" s="9">
        <v>0</v>
      </c>
      <c r="W1413" s="9">
        <v>0</v>
      </c>
      <c r="X1413" s="9">
        <v>0</v>
      </c>
      <c r="Y1413" s="8">
        <v>0</v>
      </c>
      <c r="Z1413" s="9">
        <v>0</v>
      </c>
      <c r="AA1413" s="8"/>
      <c r="AC1413" s="8"/>
      <c r="AJ1413" s="9">
        <f t="shared" si="225"/>
        <v>-1</v>
      </c>
      <c r="AK1413" s="7">
        <v>9.9600000000000009</v>
      </c>
      <c r="AO1413" s="8"/>
      <c r="AQ1413" s="31"/>
      <c r="AT1413" s="31"/>
      <c r="AU1413" s="21">
        <v>2009</v>
      </c>
      <c r="AV1413" s="23">
        <f t="shared" si="228"/>
        <v>3.3029799367482493</v>
      </c>
      <c r="BB1413" s="18"/>
      <c r="BD1413" s="54"/>
      <c r="BF1413" s="18"/>
      <c r="BH1413" s="18"/>
      <c r="BJ1413" s="18"/>
      <c r="BK1413" s="18" t="s">
        <v>279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 s="18">
        <v>0</v>
      </c>
      <c r="BS1413">
        <v>0</v>
      </c>
      <c r="BT1413">
        <v>1</v>
      </c>
      <c r="BU1413" s="18">
        <v>0</v>
      </c>
      <c r="BV1413" t="s">
        <v>397</v>
      </c>
      <c r="BW1413" t="s">
        <v>397</v>
      </c>
      <c r="CB1413" s="18"/>
      <c r="CD1413" s="18"/>
      <c r="CE1413" s="18"/>
      <c r="CH1413" s="18"/>
      <c r="CJ1413" s="18"/>
      <c r="CU1413" s="18"/>
      <c r="CV1413" t="s">
        <v>397</v>
      </c>
      <c r="CW1413" t="s">
        <v>397</v>
      </c>
      <c r="CX1413" t="s">
        <v>397</v>
      </c>
      <c r="CY1413" s="25" t="s">
        <v>397</v>
      </c>
    </row>
    <row r="1414" spans="1:103" x14ac:dyDescent="0.25">
      <c r="A1414">
        <v>1416</v>
      </c>
      <c r="B1414">
        <v>158</v>
      </c>
      <c r="C1414" s="25" t="s">
        <v>281</v>
      </c>
      <c r="D1414" s="12">
        <v>5</v>
      </c>
      <c r="E1414" s="14"/>
      <c r="F1414" s="7" t="str">
        <f t="shared" si="219"/>
        <v>X</v>
      </c>
      <c r="G1414" s="7">
        <f t="shared" si="220"/>
        <v>5</v>
      </c>
      <c r="H1414" s="16">
        <f t="shared" si="221"/>
        <v>5</v>
      </c>
      <c r="I1414" s="11" t="str">
        <f t="shared" si="222"/>
        <v>X</v>
      </c>
      <c r="J1414" s="39" t="str">
        <f t="shared" si="223"/>
        <v>X</v>
      </c>
      <c r="K1414" s="39" t="str">
        <f t="shared" si="226"/>
        <v>X</v>
      </c>
      <c r="L1414" s="39" t="str">
        <f t="shared" si="227"/>
        <v>X</v>
      </c>
      <c r="M1414" s="39" t="str">
        <f t="shared" si="224"/>
        <v>X</v>
      </c>
      <c r="N1414" s="42">
        <v>0</v>
      </c>
      <c r="O1414" s="8">
        <v>0</v>
      </c>
      <c r="P1414" s="9">
        <v>1</v>
      </c>
      <c r="Q1414" s="9">
        <v>0</v>
      </c>
      <c r="R1414" s="8">
        <v>0</v>
      </c>
      <c r="S1414" s="9">
        <v>0</v>
      </c>
      <c r="T1414" s="9">
        <v>0</v>
      </c>
      <c r="U1414" s="8">
        <v>0</v>
      </c>
      <c r="V1414" s="9">
        <v>0</v>
      </c>
      <c r="W1414" s="9">
        <v>0</v>
      </c>
      <c r="X1414" s="9">
        <v>0</v>
      </c>
      <c r="Y1414" s="8">
        <v>0</v>
      </c>
      <c r="Z1414" s="9">
        <v>0</v>
      </c>
      <c r="AA1414" s="8"/>
      <c r="AC1414" s="8"/>
      <c r="AJ1414" s="9">
        <f t="shared" si="225"/>
        <v>-1</v>
      </c>
      <c r="AK1414" s="7">
        <v>10.029999999999999</v>
      </c>
      <c r="AO1414" s="8"/>
      <c r="AQ1414" s="31"/>
      <c r="AT1414" s="31"/>
      <c r="AU1414" s="21">
        <v>2010</v>
      </c>
      <c r="AV1414" s="23">
        <f t="shared" si="228"/>
        <v>3.3031960574204891</v>
      </c>
      <c r="BB1414" s="18"/>
      <c r="BD1414" s="54"/>
      <c r="BF1414" s="18"/>
      <c r="BH1414" s="18"/>
      <c r="BJ1414" s="18"/>
      <c r="BK1414" s="18" t="s">
        <v>279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 s="18">
        <v>0</v>
      </c>
      <c r="BS1414">
        <v>0</v>
      </c>
      <c r="BT1414">
        <v>1</v>
      </c>
      <c r="BU1414" s="18">
        <v>0</v>
      </c>
      <c r="BV1414" t="s">
        <v>397</v>
      </c>
      <c r="BW1414" t="s">
        <v>397</v>
      </c>
      <c r="CB1414" s="18"/>
      <c r="CD1414" s="18"/>
      <c r="CE1414" s="18"/>
      <c r="CH1414" s="18"/>
      <c r="CJ1414" s="18"/>
      <c r="CU1414" s="18"/>
      <c r="CV1414" t="s">
        <v>397</v>
      </c>
      <c r="CW1414" t="s">
        <v>397</v>
      </c>
      <c r="CX1414" t="s">
        <v>397</v>
      </c>
      <c r="CY1414" s="25" t="s">
        <v>397</v>
      </c>
    </row>
    <row r="1415" spans="1:103" x14ac:dyDescent="0.25">
      <c r="A1415">
        <v>1417</v>
      </c>
      <c r="B1415">
        <v>158</v>
      </c>
      <c r="C1415" s="25" t="s">
        <v>281</v>
      </c>
      <c r="D1415" s="12">
        <v>21.9</v>
      </c>
      <c r="E1415" s="14"/>
      <c r="F1415" s="7" t="str">
        <f t="shared" si="219"/>
        <v>X</v>
      </c>
      <c r="G1415" s="7">
        <f t="shared" si="220"/>
        <v>21.9</v>
      </c>
      <c r="H1415" s="16">
        <f t="shared" si="221"/>
        <v>21.9</v>
      </c>
      <c r="I1415" s="11" t="str">
        <f t="shared" si="222"/>
        <v>X</v>
      </c>
      <c r="J1415" s="39" t="str">
        <f t="shared" si="223"/>
        <v>X</v>
      </c>
      <c r="K1415" s="39" t="str">
        <f t="shared" si="226"/>
        <v>X</v>
      </c>
      <c r="L1415" s="39" t="str">
        <f t="shared" si="227"/>
        <v>X</v>
      </c>
      <c r="M1415" s="39" t="str">
        <f t="shared" si="224"/>
        <v>X</v>
      </c>
      <c r="N1415" s="42">
        <v>0</v>
      </c>
      <c r="O1415" s="8">
        <v>0</v>
      </c>
      <c r="P1415" s="9">
        <v>0</v>
      </c>
      <c r="Q1415" s="9">
        <v>1</v>
      </c>
      <c r="R1415" s="8">
        <v>0</v>
      </c>
      <c r="S1415" s="9">
        <v>0</v>
      </c>
      <c r="T1415" s="9">
        <v>0</v>
      </c>
      <c r="U1415" s="8">
        <v>0</v>
      </c>
      <c r="V1415" s="9">
        <v>0</v>
      </c>
      <c r="W1415" s="9">
        <v>0</v>
      </c>
      <c r="X1415" s="9">
        <v>0</v>
      </c>
      <c r="Y1415" s="8">
        <v>0</v>
      </c>
      <c r="Z1415" s="9">
        <v>0</v>
      </c>
      <c r="AA1415" s="8"/>
      <c r="AC1415" s="8"/>
      <c r="AJ1415" s="9">
        <f t="shared" si="225"/>
        <v>-1</v>
      </c>
      <c r="AK1415" s="7">
        <v>9.81</v>
      </c>
      <c r="AO1415" s="8"/>
      <c r="AQ1415" s="31"/>
      <c r="AT1415" s="31"/>
      <c r="AU1415" s="21">
        <v>2007</v>
      </c>
      <c r="AV1415" s="23">
        <f t="shared" si="228"/>
        <v>3.3025473724874854</v>
      </c>
      <c r="BB1415" s="18"/>
      <c r="BD1415" s="54"/>
      <c r="BF1415" s="18"/>
      <c r="BH1415" s="18"/>
      <c r="BJ1415" s="18"/>
      <c r="BK1415" s="18" t="s">
        <v>279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 s="18">
        <v>0</v>
      </c>
      <c r="BS1415">
        <v>0</v>
      </c>
      <c r="BT1415">
        <v>1</v>
      </c>
      <c r="BU1415" s="18">
        <v>0</v>
      </c>
      <c r="BV1415" t="s">
        <v>397</v>
      </c>
      <c r="BW1415" t="s">
        <v>397</v>
      </c>
      <c r="CB1415" s="18"/>
      <c r="CD1415" s="18"/>
      <c r="CE1415" s="18"/>
      <c r="CH1415" s="18"/>
      <c r="CJ1415" s="18"/>
      <c r="CU1415" s="18"/>
      <c r="CV1415" t="s">
        <v>397</v>
      </c>
      <c r="CW1415" t="s">
        <v>397</v>
      </c>
      <c r="CX1415" t="s">
        <v>397</v>
      </c>
      <c r="CY1415" s="25" t="s">
        <v>397</v>
      </c>
    </row>
    <row r="1416" spans="1:103" x14ac:dyDescent="0.25">
      <c r="A1416">
        <v>1418</v>
      </c>
      <c r="B1416">
        <v>158</v>
      </c>
      <c r="C1416" s="25" t="s">
        <v>281</v>
      </c>
      <c r="D1416" s="12">
        <v>21.6</v>
      </c>
      <c r="E1416" s="14"/>
      <c r="F1416" s="7" t="str">
        <f t="shared" si="219"/>
        <v>X</v>
      </c>
      <c r="G1416" s="7">
        <f t="shared" si="220"/>
        <v>21.6</v>
      </c>
      <c r="H1416" s="16">
        <f t="shared" si="221"/>
        <v>21.6</v>
      </c>
      <c r="I1416" s="11" t="str">
        <f t="shared" si="222"/>
        <v>X</v>
      </c>
      <c r="J1416" s="39" t="str">
        <f t="shared" si="223"/>
        <v>X</v>
      </c>
      <c r="K1416" s="39" t="str">
        <f t="shared" si="226"/>
        <v>X</v>
      </c>
      <c r="L1416" s="39" t="str">
        <f t="shared" si="227"/>
        <v>X</v>
      </c>
      <c r="M1416" s="39" t="str">
        <f t="shared" si="224"/>
        <v>X</v>
      </c>
      <c r="N1416" s="42">
        <v>0</v>
      </c>
      <c r="O1416" s="8">
        <v>0</v>
      </c>
      <c r="P1416" s="9">
        <v>0</v>
      </c>
      <c r="Q1416" s="9">
        <v>1</v>
      </c>
      <c r="R1416" s="8">
        <v>0</v>
      </c>
      <c r="S1416" s="9">
        <v>0</v>
      </c>
      <c r="T1416" s="9">
        <v>0</v>
      </c>
      <c r="U1416" s="8">
        <v>0</v>
      </c>
      <c r="V1416" s="9">
        <v>0</v>
      </c>
      <c r="W1416" s="9">
        <v>0</v>
      </c>
      <c r="X1416" s="9">
        <v>0</v>
      </c>
      <c r="Y1416" s="8">
        <v>0</v>
      </c>
      <c r="Z1416" s="9">
        <v>0</v>
      </c>
      <c r="AA1416" s="8"/>
      <c r="AC1416" s="8"/>
      <c r="AJ1416" s="9">
        <f t="shared" si="225"/>
        <v>-1</v>
      </c>
      <c r="AK1416" s="7">
        <v>9.89</v>
      </c>
      <c r="AO1416" s="8"/>
      <c r="AQ1416" s="31"/>
      <c r="AT1416" s="31"/>
      <c r="AU1416" s="21">
        <v>2008</v>
      </c>
      <c r="AV1416" s="23">
        <f t="shared" si="228"/>
        <v>3.3027637084729817</v>
      </c>
      <c r="BB1416" s="18"/>
      <c r="BD1416" s="54"/>
      <c r="BF1416" s="18"/>
      <c r="BH1416" s="18"/>
      <c r="BJ1416" s="18"/>
      <c r="BK1416" s="18" t="s">
        <v>279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 s="18">
        <v>0</v>
      </c>
      <c r="BS1416">
        <v>0</v>
      </c>
      <c r="BT1416">
        <v>1</v>
      </c>
      <c r="BU1416" s="18">
        <v>0</v>
      </c>
      <c r="BV1416" t="s">
        <v>397</v>
      </c>
      <c r="BW1416" t="s">
        <v>397</v>
      </c>
      <c r="CB1416" s="18"/>
      <c r="CD1416" s="18"/>
      <c r="CE1416" s="18"/>
      <c r="CH1416" s="18"/>
      <c r="CJ1416" s="18"/>
      <c r="CU1416" s="18"/>
      <c r="CV1416" t="s">
        <v>397</v>
      </c>
      <c r="CW1416" t="s">
        <v>397</v>
      </c>
      <c r="CX1416" t="s">
        <v>397</v>
      </c>
      <c r="CY1416" s="25" t="s">
        <v>397</v>
      </c>
    </row>
    <row r="1417" spans="1:103" x14ac:dyDescent="0.25">
      <c r="A1417">
        <v>1419</v>
      </c>
      <c r="B1417">
        <v>158</v>
      </c>
      <c r="C1417" s="25" t="s">
        <v>281</v>
      </c>
      <c r="D1417" s="12">
        <v>21.6</v>
      </c>
      <c r="E1417" s="14"/>
      <c r="F1417" s="7" t="str">
        <f t="shared" si="219"/>
        <v>X</v>
      </c>
      <c r="G1417" s="7">
        <f t="shared" si="220"/>
        <v>21.6</v>
      </c>
      <c r="H1417" s="16">
        <f t="shared" si="221"/>
        <v>21.6</v>
      </c>
      <c r="I1417" s="11" t="str">
        <f t="shared" si="222"/>
        <v>X</v>
      </c>
      <c r="J1417" s="39" t="str">
        <f t="shared" si="223"/>
        <v>X</v>
      </c>
      <c r="K1417" s="39" t="str">
        <f t="shared" si="226"/>
        <v>X</v>
      </c>
      <c r="L1417" s="39" t="str">
        <f t="shared" si="227"/>
        <v>X</v>
      </c>
      <c r="M1417" s="39" t="str">
        <f t="shared" si="224"/>
        <v>X</v>
      </c>
      <c r="N1417" s="42">
        <v>0</v>
      </c>
      <c r="O1417" s="8">
        <v>0</v>
      </c>
      <c r="P1417" s="9">
        <v>0</v>
      </c>
      <c r="Q1417" s="9">
        <v>1</v>
      </c>
      <c r="R1417" s="8">
        <v>0</v>
      </c>
      <c r="S1417" s="9">
        <v>0</v>
      </c>
      <c r="T1417" s="9">
        <v>0</v>
      </c>
      <c r="U1417" s="8">
        <v>0</v>
      </c>
      <c r="V1417" s="9">
        <v>0</v>
      </c>
      <c r="W1417" s="9">
        <v>0</v>
      </c>
      <c r="X1417" s="9">
        <v>0</v>
      </c>
      <c r="Y1417" s="8">
        <v>0</v>
      </c>
      <c r="Z1417" s="9">
        <v>0</v>
      </c>
      <c r="AA1417" s="8"/>
      <c r="AC1417" s="8"/>
      <c r="AJ1417" s="9">
        <f t="shared" si="225"/>
        <v>-1</v>
      </c>
      <c r="AK1417" s="7">
        <v>9.9600000000000009</v>
      </c>
      <c r="AO1417" s="8"/>
      <c r="AQ1417" s="31"/>
      <c r="AT1417" s="31"/>
      <c r="AU1417" s="21">
        <v>2009</v>
      </c>
      <c r="AV1417" s="23">
        <f t="shared" si="228"/>
        <v>3.3029799367482493</v>
      </c>
      <c r="BB1417" s="18"/>
      <c r="BD1417" s="54"/>
      <c r="BF1417" s="18"/>
      <c r="BH1417" s="18"/>
      <c r="BJ1417" s="18"/>
      <c r="BK1417" s="18" t="s">
        <v>279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 s="18">
        <v>0</v>
      </c>
      <c r="BS1417">
        <v>0</v>
      </c>
      <c r="BT1417">
        <v>1</v>
      </c>
      <c r="BU1417" s="18">
        <v>0</v>
      </c>
      <c r="BV1417" t="s">
        <v>397</v>
      </c>
      <c r="BW1417" t="s">
        <v>397</v>
      </c>
      <c r="CB1417" s="18"/>
      <c r="CD1417" s="18"/>
      <c r="CE1417" s="18"/>
      <c r="CH1417" s="18"/>
      <c r="CJ1417" s="18"/>
      <c r="CU1417" s="18"/>
      <c r="CV1417" t="s">
        <v>397</v>
      </c>
      <c r="CW1417" t="s">
        <v>397</v>
      </c>
      <c r="CX1417" t="s">
        <v>397</v>
      </c>
      <c r="CY1417" s="25" t="s">
        <v>397</v>
      </c>
    </row>
    <row r="1418" spans="1:103" x14ac:dyDescent="0.25">
      <c r="A1418">
        <v>1420</v>
      </c>
      <c r="B1418">
        <v>158</v>
      </c>
      <c r="C1418" s="25" t="s">
        <v>281</v>
      </c>
      <c r="D1418" s="12">
        <v>20.8</v>
      </c>
      <c r="E1418" s="14"/>
      <c r="F1418" s="7" t="str">
        <f t="shared" si="219"/>
        <v>X</v>
      </c>
      <c r="G1418" s="7">
        <f t="shared" si="220"/>
        <v>20.8</v>
      </c>
      <c r="H1418" s="16">
        <f t="shared" si="221"/>
        <v>20.8</v>
      </c>
      <c r="I1418" s="11" t="str">
        <f t="shared" si="222"/>
        <v>X</v>
      </c>
      <c r="J1418" s="39" t="str">
        <f t="shared" si="223"/>
        <v>X</v>
      </c>
      <c r="K1418" s="39" t="str">
        <f t="shared" si="226"/>
        <v>X</v>
      </c>
      <c r="L1418" s="39" t="str">
        <f t="shared" si="227"/>
        <v>X</v>
      </c>
      <c r="M1418" s="39" t="str">
        <f t="shared" si="224"/>
        <v>X</v>
      </c>
      <c r="N1418" s="42">
        <v>0</v>
      </c>
      <c r="O1418" s="8">
        <v>0</v>
      </c>
      <c r="P1418" s="9">
        <v>0</v>
      </c>
      <c r="Q1418" s="9">
        <v>1</v>
      </c>
      <c r="R1418" s="8">
        <v>0</v>
      </c>
      <c r="S1418" s="9">
        <v>0</v>
      </c>
      <c r="T1418" s="9">
        <v>0</v>
      </c>
      <c r="U1418" s="8">
        <v>0</v>
      </c>
      <c r="V1418" s="9">
        <v>0</v>
      </c>
      <c r="W1418" s="9">
        <v>0</v>
      </c>
      <c r="X1418" s="9">
        <v>0</v>
      </c>
      <c r="Y1418" s="8">
        <v>0</v>
      </c>
      <c r="Z1418" s="9">
        <v>0</v>
      </c>
      <c r="AA1418" s="8"/>
      <c r="AC1418" s="8"/>
      <c r="AJ1418" s="9">
        <f t="shared" si="225"/>
        <v>-1</v>
      </c>
      <c r="AK1418" s="7">
        <v>10.029999999999999</v>
      </c>
      <c r="AO1418" s="8"/>
      <c r="AQ1418" s="31"/>
      <c r="AT1418" s="31"/>
      <c r="AU1418" s="21">
        <v>2010</v>
      </c>
      <c r="AV1418" s="23">
        <f t="shared" si="228"/>
        <v>3.3031960574204891</v>
      </c>
      <c r="BB1418" s="18"/>
      <c r="BD1418" s="54"/>
      <c r="BF1418" s="18"/>
      <c r="BH1418" s="18"/>
      <c r="BJ1418" s="18"/>
      <c r="BK1418" s="18" t="s">
        <v>279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 s="18">
        <v>0</v>
      </c>
      <c r="BS1418">
        <v>0</v>
      </c>
      <c r="BT1418">
        <v>1</v>
      </c>
      <c r="BU1418" s="18">
        <v>0</v>
      </c>
      <c r="BV1418" t="s">
        <v>397</v>
      </c>
      <c r="BW1418" t="s">
        <v>397</v>
      </c>
      <c r="CB1418" s="18"/>
      <c r="CD1418" s="18"/>
      <c r="CE1418" s="18"/>
      <c r="CH1418" s="18"/>
      <c r="CJ1418" s="18"/>
      <c r="CU1418" s="18"/>
      <c r="CV1418" t="s">
        <v>397</v>
      </c>
      <c r="CW1418" t="s">
        <v>397</v>
      </c>
      <c r="CX1418" t="s">
        <v>397</v>
      </c>
      <c r="CY1418" s="25" t="s">
        <v>397</v>
      </c>
    </row>
    <row r="1419" spans="1:103" x14ac:dyDescent="0.25">
      <c r="A1419">
        <v>1421</v>
      </c>
      <c r="B1419">
        <v>159</v>
      </c>
      <c r="C1419" s="25" t="s">
        <v>286</v>
      </c>
      <c r="D1419" s="12">
        <v>16</v>
      </c>
      <c r="E1419" s="14"/>
      <c r="F1419" s="7" t="str">
        <f t="shared" si="219"/>
        <v>X</v>
      </c>
      <c r="G1419" s="7">
        <f t="shared" si="220"/>
        <v>16</v>
      </c>
      <c r="H1419" s="16">
        <f t="shared" si="221"/>
        <v>16</v>
      </c>
      <c r="I1419" s="11" t="str">
        <f t="shared" si="222"/>
        <v>X</v>
      </c>
      <c r="J1419" s="39" t="str">
        <f t="shared" si="223"/>
        <v>X</v>
      </c>
      <c r="K1419" s="39" t="str">
        <f t="shared" si="226"/>
        <v>X</v>
      </c>
      <c r="L1419" s="39" t="str">
        <f t="shared" si="227"/>
        <v>X</v>
      </c>
      <c r="M1419" s="39" t="str">
        <f t="shared" si="224"/>
        <v>X</v>
      </c>
      <c r="N1419" s="42">
        <v>0</v>
      </c>
      <c r="O1419" s="8">
        <v>0</v>
      </c>
      <c r="P1419" s="9">
        <v>0</v>
      </c>
      <c r="Q1419" s="9">
        <v>0</v>
      </c>
      <c r="R1419" s="8">
        <v>0</v>
      </c>
      <c r="S1419" s="9">
        <v>0</v>
      </c>
      <c r="T1419" s="9">
        <v>0</v>
      </c>
      <c r="U1419" s="8">
        <v>1</v>
      </c>
      <c r="V1419" s="9">
        <v>0</v>
      </c>
      <c r="W1419" s="9">
        <v>0</v>
      </c>
      <c r="X1419" s="9">
        <v>0</v>
      </c>
      <c r="Y1419" s="8">
        <v>0</v>
      </c>
      <c r="Z1419" s="9">
        <v>0</v>
      </c>
      <c r="AA1419" s="8"/>
      <c r="AC1419" s="8"/>
      <c r="AJ1419" s="9">
        <f t="shared" si="225"/>
        <v>-1</v>
      </c>
      <c r="AK1419" s="7">
        <v>4.5999999999999996</v>
      </c>
      <c r="AO1419" s="8"/>
      <c r="AQ1419" s="31"/>
      <c r="AT1419" s="31"/>
      <c r="AU1419" s="21">
        <v>1987</v>
      </c>
      <c r="AV1419" s="23">
        <f t="shared" si="228"/>
        <v>3.2981978671098151</v>
      </c>
      <c r="BB1419" s="18"/>
      <c r="BD1419" s="54"/>
      <c r="BF1419" s="18"/>
      <c r="BH1419" s="18"/>
      <c r="BJ1419" s="18"/>
      <c r="BK1419" s="18" t="s">
        <v>285</v>
      </c>
      <c r="BL1419">
        <v>0</v>
      </c>
      <c r="BM1419">
        <v>0</v>
      </c>
      <c r="BN1419">
        <v>1</v>
      </c>
      <c r="BO1419">
        <v>0</v>
      </c>
      <c r="BP1419">
        <v>0</v>
      </c>
      <c r="BQ1419">
        <v>0</v>
      </c>
      <c r="BR1419" s="18">
        <v>0</v>
      </c>
      <c r="BS1419">
        <v>0</v>
      </c>
      <c r="BT1419">
        <v>1</v>
      </c>
      <c r="BU1419" s="18">
        <v>0</v>
      </c>
      <c r="BV1419" t="s">
        <v>397</v>
      </c>
      <c r="BW1419" t="s">
        <v>397</v>
      </c>
      <c r="CB1419" s="18"/>
      <c r="CD1419" s="18"/>
      <c r="CE1419" s="18"/>
      <c r="CH1419" s="18"/>
      <c r="CJ1419" s="18"/>
      <c r="CU1419" s="18"/>
      <c r="CV1419" t="s">
        <v>397</v>
      </c>
      <c r="CW1419" t="s">
        <v>397</v>
      </c>
      <c r="CX1419" t="s">
        <v>397</v>
      </c>
      <c r="CY1419" s="25" t="s">
        <v>397</v>
      </c>
    </row>
    <row r="1420" spans="1:103" x14ac:dyDescent="0.25">
      <c r="A1420">
        <v>1422</v>
      </c>
      <c r="B1420">
        <v>159</v>
      </c>
      <c r="C1420" s="25" t="s">
        <v>286</v>
      </c>
      <c r="D1420" s="12">
        <v>16.899999999999999</v>
      </c>
      <c r="E1420" s="14"/>
      <c r="F1420" s="7" t="str">
        <f t="shared" si="219"/>
        <v>X</v>
      </c>
      <c r="G1420" s="7">
        <f t="shared" si="220"/>
        <v>16.899999999999999</v>
      </c>
      <c r="H1420" s="16">
        <f t="shared" si="221"/>
        <v>16.899999999999999</v>
      </c>
      <c r="I1420" s="11" t="str">
        <f t="shared" si="222"/>
        <v>X</v>
      </c>
      <c r="J1420" s="39" t="str">
        <f t="shared" si="223"/>
        <v>X</v>
      </c>
      <c r="K1420" s="39" t="str">
        <f t="shared" si="226"/>
        <v>X</v>
      </c>
      <c r="L1420" s="39" t="str">
        <f t="shared" si="227"/>
        <v>X</v>
      </c>
      <c r="M1420" s="39" t="str">
        <f t="shared" si="224"/>
        <v>X</v>
      </c>
      <c r="N1420" s="42">
        <v>0</v>
      </c>
      <c r="O1420" s="8">
        <v>0</v>
      </c>
      <c r="P1420" s="9">
        <v>0</v>
      </c>
      <c r="Q1420" s="9">
        <v>0</v>
      </c>
      <c r="R1420" s="8">
        <v>0</v>
      </c>
      <c r="S1420" s="9">
        <v>0</v>
      </c>
      <c r="T1420" s="9">
        <v>0</v>
      </c>
      <c r="U1420" s="8">
        <v>1</v>
      </c>
      <c r="V1420" s="9">
        <v>0</v>
      </c>
      <c r="W1420" s="9">
        <v>0</v>
      </c>
      <c r="X1420" s="9">
        <v>0</v>
      </c>
      <c r="Y1420" s="8">
        <v>0</v>
      </c>
      <c r="Z1420" s="9">
        <v>0</v>
      </c>
      <c r="AA1420" s="8"/>
      <c r="AC1420" s="8"/>
      <c r="AJ1420" s="9">
        <f t="shared" si="225"/>
        <v>-1</v>
      </c>
      <c r="AK1420" s="7">
        <v>5</v>
      </c>
      <c r="AO1420" s="8"/>
      <c r="AQ1420" s="31"/>
      <c r="AT1420" s="31"/>
      <c r="AU1420" s="21">
        <v>1989</v>
      </c>
      <c r="AV1420" s="23">
        <f t="shared" si="228"/>
        <v>3.2986347831244354</v>
      </c>
      <c r="BB1420" s="18"/>
      <c r="BD1420" s="54"/>
      <c r="BF1420" s="18"/>
      <c r="BH1420" s="18"/>
      <c r="BJ1420" s="18"/>
      <c r="BK1420" s="18" t="s">
        <v>285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 s="18">
        <v>0</v>
      </c>
      <c r="BS1420">
        <v>0</v>
      </c>
      <c r="BT1420">
        <v>1</v>
      </c>
      <c r="BU1420" s="18">
        <v>0</v>
      </c>
      <c r="BV1420" t="s">
        <v>397</v>
      </c>
      <c r="BW1420" t="s">
        <v>397</v>
      </c>
      <c r="CB1420" s="18"/>
      <c r="CD1420" s="18"/>
      <c r="CE1420" s="18"/>
      <c r="CH1420" s="18"/>
      <c r="CJ1420" s="18"/>
      <c r="CU1420" s="18"/>
      <c r="CV1420" t="s">
        <v>397</v>
      </c>
      <c r="CW1420" t="s">
        <v>397</v>
      </c>
      <c r="CX1420" t="s">
        <v>397</v>
      </c>
      <c r="CY1420" s="25" t="s">
        <v>397</v>
      </c>
    </row>
    <row r="1421" spans="1:103" x14ac:dyDescent="0.25">
      <c r="A1421">
        <v>1423</v>
      </c>
      <c r="B1421">
        <v>159</v>
      </c>
      <c r="C1421" s="25" t="s">
        <v>286</v>
      </c>
      <c r="D1421" s="12">
        <v>13.4</v>
      </c>
      <c r="E1421" s="14"/>
      <c r="F1421" s="7" t="str">
        <f t="shared" si="219"/>
        <v>X</v>
      </c>
      <c r="G1421" s="7">
        <f t="shared" si="220"/>
        <v>13.4</v>
      </c>
      <c r="H1421" s="16">
        <f t="shared" si="221"/>
        <v>13.4</v>
      </c>
      <c r="I1421" s="11" t="str">
        <f t="shared" si="222"/>
        <v>X</v>
      </c>
      <c r="J1421" s="39" t="str">
        <f t="shared" si="223"/>
        <v>X</v>
      </c>
      <c r="K1421" s="39" t="str">
        <f t="shared" si="226"/>
        <v>X</v>
      </c>
      <c r="L1421" s="39" t="str">
        <f t="shared" si="227"/>
        <v>X</v>
      </c>
      <c r="M1421" s="39" t="str">
        <f t="shared" si="224"/>
        <v>X</v>
      </c>
      <c r="N1421" s="42">
        <v>0</v>
      </c>
      <c r="O1421" s="8">
        <v>0</v>
      </c>
      <c r="P1421" s="9">
        <v>0</v>
      </c>
      <c r="Q1421" s="9">
        <v>0</v>
      </c>
      <c r="R1421" s="8">
        <v>0</v>
      </c>
      <c r="S1421" s="9">
        <v>0</v>
      </c>
      <c r="T1421" s="9">
        <v>0</v>
      </c>
      <c r="U1421" s="8">
        <v>0</v>
      </c>
      <c r="V1421" s="9">
        <v>1</v>
      </c>
      <c r="W1421" s="9">
        <v>0</v>
      </c>
      <c r="X1421" s="9">
        <v>0</v>
      </c>
      <c r="Y1421" s="8">
        <v>0</v>
      </c>
      <c r="Z1421" s="9">
        <v>0</v>
      </c>
      <c r="AA1421" s="8"/>
      <c r="AC1421" s="8"/>
      <c r="AJ1421" s="9">
        <f t="shared" si="225"/>
        <v>-1</v>
      </c>
      <c r="AK1421" s="7">
        <v>4.5999999999999996</v>
      </c>
      <c r="AO1421" s="8"/>
      <c r="AQ1421" s="31"/>
      <c r="AT1421" s="31"/>
      <c r="AU1421" s="21">
        <v>1987</v>
      </c>
      <c r="AV1421" s="23">
        <f t="shared" si="228"/>
        <v>3.2981978671098151</v>
      </c>
      <c r="BB1421" s="18"/>
      <c r="BD1421" s="54"/>
      <c r="BF1421" s="18"/>
      <c r="BH1421" s="18"/>
      <c r="BJ1421" s="18"/>
      <c r="BK1421" s="18" t="s">
        <v>285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 s="18">
        <v>0</v>
      </c>
      <c r="BS1421">
        <v>0</v>
      </c>
      <c r="BT1421">
        <v>1</v>
      </c>
      <c r="BU1421" s="18">
        <v>0</v>
      </c>
      <c r="BV1421" t="s">
        <v>397</v>
      </c>
      <c r="BW1421" t="s">
        <v>397</v>
      </c>
      <c r="CB1421" s="18"/>
      <c r="CD1421" s="18"/>
      <c r="CE1421" s="18"/>
      <c r="CH1421" s="18"/>
      <c r="CJ1421" s="18"/>
      <c r="CU1421" s="18"/>
      <c r="CV1421" t="s">
        <v>397</v>
      </c>
      <c r="CW1421" t="s">
        <v>397</v>
      </c>
      <c r="CX1421" t="s">
        <v>397</v>
      </c>
      <c r="CY1421" s="25" t="s">
        <v>397</v>
      </c>
    </row>
    <row r="1422" spans="1:103" x14ac:dyDescent="0.25">
      <c r="A1422">
        <v>1424</v>
      </c>
      <c r="B1422">
        <v>159</v>
      </c>
      <c r="C1422" s="25" t="s">
        <v>286</v>
      </c>
      <c r="D1422" s="12">
        <v>14.7</v>
      </c>
      <c r="E1422" s="14"/>
      <c r="F1422" s="7" t="str">
        <f t="shared" si="219"/>
        <v>X</v>
      </c>
      <c r="G1422" s="7">
        <f t="shared" si="220"/>
        <v>14.7</v>
      </c>
      <c r="H1422" s="16">
        <f t="shared" si="221"/>
        <v>14.7</v>
      </c>
      <c r="I1422" s="11" t="str">
        <f t="shared" si="222"/>
        <v>X</v>
      </c>
      <c r="J1422" s="39" t="str">
        <f t="shared" si="223"/>
        <v>X</v>
      </c>
      <c r="K1422" s="39" t="str">
        <f t="shared" si="226"/>
        <v>X</v>
      </c>
      <c r="L1422" s="39" t="str">
        <f t="shared" si="227"/>
        <v>X</v>
      </c>
      <c r="M1422" s="39" t="str">
        <f t="shared" si="224"/>
        <v>X</v>
      </c>
      <c r="N1422" s="42">
        <v>0</v>
      </c>
      <c r="O1422" s="8">
        <v>0</v>
      </c>
      <c r="P1422" s="9">
        <v>0</v>
      </c>
      <c r="Q1422" s="9">
        <v>0</v>
      </c>
      <c r="R1422" s="8">
        <v>0</v>
      </c>
      <c r="S1422" s="9">
        <v>0</v>
      </c>
      <c r="T1422" s="9">
        <v>0</v>
      </c>
      <c r="U1422" s="8">
        <v>0</v>
      </c>
      <c r="V1422" s="9">
        <v>1</v>
      </c>
      <c r="W1422" s="9">
        <v>0</v>
      </c>
      <c r="X1422" s="9">
        <v>0</v>
      </c>
      <c r="Y1422" s="8">
        <v>0</v>
      </c>
      <c r="Z1422" s="9">
        <v>0</v>
      </c>
      <c r="AA1422" s="8"/>
      <c r="AC1422" s="8"/>
      <c r="AJ1422" s="9">
        <f t="shared" si="225"/>
        <v>-1</v>
      </c>
      <c r="AK1422" s="7">
        <v>5</v>
      </c>
      <c r="AO1422" s="8"/>
      <c r="AQ1422" s="31"/>
      <c r="AT1422" s="31"/>
      <c r="AU1422" s="21">
        <v>1989</v>
      </c>
      <c r="AV1422" s="23">
        <f t="shared" si="228"/>
        <v>3.2986347831244354</v>
      </c>
      <c r="BB1422" s="18"/>
      <c r="BD1422" s="54"/>
      <c r="BF1422" s="18"/>
      <c r="BH1422" s="18"/>
      <c r="BJ1422" s="18"/>
      <c r="BK1422" s="18" t="s">
        <v>285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 s="18">
        <v>0</v>
      </c>
      <c r="BS1422">
        <v>0</v>
      </c>
      <c r="BT1422">
        <v>1</v>
      </c>
      <c r="BU1422" s="18">
        <v>0</v>
      </c>
      <c r="BV1422" t="s">
        <v>397</v>
      </c>
      <c r="BW1422" t="s">
        <v>397</v>
      </c>
      <c r="CB1422" s="18"/>
      <c r="CD1422" s="18"/>
      <c r="CE1422" s="18"/>
      <c r="CH1422" s="18"/>
      <c r="CJ1422" s="18"/>
      <c r="CU1422" s="18"/>
      <c r="CV1422" t="s">
        <v>397</v>
      </c>
      <c r="CW1422" t="s">
        <v>397</v>
      </c>
      <c r="CX1422" t="s">
        <v>397</v>
      </c>
      <c r="CY1422" s="25" t="s">
        <v>397</v>
      </c>
    </row>
    <row r="1423" spans="1:103" x14ac:dyDescent="0.25">
      <c r="A1423">
        <v>1425</v>
      </c>
      <c r="B1423">
        <v>160</v>
      </c>
      <c r="C1423" s="25" t="s">
        <v>287</v>
      </c>
      <c r="D1423" s="12">
        <v>13.5</v>
      </c>
      <c r="E1423" s="14"/>
      <c r="F1423" s="7" t="str">
        <f t="shared" ref="F1423:F1486" si="229">IFERROR(D1423/E1423, "X")</f>
        <v>X</v>
      </c>
      <c r="G1423" s="7">
        <f t="shared" ref="G1423:G1486" si="230">D1423-E1423</f>
        <v>13.5</v>
      </c>
      <c r="H1423" s="16">
        <f t="shared" ref="H1423:H1486" si="231">D1423+E1423</f>
        <v>13.5</v>
      </c>
      <c r="I1423" s="11" t="str">
        <f t="shared" ref="I1423:I1486" si="232">IFERROR(F1423/SQRT(F1423^2+AJ1423), "X")</f>
        <v>X</v>
      </c>
      <c r="J1423" s="39" t="str">
        <f t="shared" ref="J1423:J1486" si="233">IFERROR(SQRT((1-I1423^2)/AJ1423), "X")</f>
        <v>X</v>
      </c>
      <c r="K1423" s="39" t="str">
        <f t="shared" si="226"/>
        <v>X</v>
      </c>
      <c r="L1423" s="39" t="str">
        <f t="shared" si="227"/>
        <v>X</v>
      </c>
      <c r="M1423" s="39" t="str">
        <f t="shared" ref="M1423:M1486" si="234">IFERROR(I1423+J1423, "X")</f>
        <v>X</v>
      </c>
      <c r="N1423" s="42">
        <v>1</v>
      </c>
      <c r="O1423" s="8">
        <v>0</v>
      </c>
      <c r="P1423" s="9">
        <v>0</v>
      </c>
      <c r="Q1423" s="9">
        <v>0</v>
      </c>
      <c r="R1423" s="8">
        <v>0</v>
      </c>
      <c r="S1423" s="9">
        <v>0</v>
      </c>
      <c r="T1423" s="9">
        <v>0</v>
      </c>
      <c r="U1423" s="8">
        <v>0</v>
      </c>
      <c r="V1423" s="9">
        <v>0</v>
      </c>
      <c r="W1423" s="9">
        <v>0</v>
      </c>
      <c r="X1423" s="9">
        <v>0</v>
      </c>
      <c r="Y1423" s="8">
        <v>0</v>
      </c>
      <c r="Z1423" s="9">
        <v>0</v>
      </c>
      <c r="AA1423" s="8"/>
      <c r="AC1423" s="8"/>
      <c r="AJ1423" s="9">
        <f t="shared" ref="AJ1423:AJ1486" si="235">IFERROR(AH1423-AI1423-1, "X")</f>
        <v>-1</v>
      </c>
      <c r="AK1423" s="7">
        <v>7.5</v>
      </c>
      <c r="AO1423" s="8"/>
      <c r="AQ1423" s="31"/>
      <c r="AT1423" s="31"/>
      <c r="AU1423" s="21">
        <v>1994</v>
      </c>
      <c r="AV1423" s="23">
        <f t="shared" si="228"/>
        <v>3.2997251539756367</v>
      </c>
      <c r="BB1423" s="18"/>
      <c r="BD1423" s="54"/>
      <c r="BF1423" s="18"/>
      <c r="BH1423" s="18"/>
      <c r="BJ1423" s="18"/>
      <c r="BK1423" s="18" t="s">
        <v>285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 s="18">
        <v>0</v>
      </c>
      <c r="BS1423">
        <v>0</v>
      </c>
      <c r="BT1423">
        <v>1</v>
      </c>
      <c r="BU1423" s="18">
        <v>0</v>
      </c>
      <c r="BV1423" t="s">
        <v>397</v>
      </c>
      <c r="BW1423" t="s">
        <v>397</v>
      </c>
      <c r="CB1423" s="18"/>
      <c r="CD1423" s="18"/>
      <c r="CE1423" s="18"/>
      <c r="CH1423" s="18"/>
      <c r="CJ1423" s="18"/>
      <c r="CU1423" s="18"/>
      <c r="CV1423" t="s">
        <v>397</v>
      </c>
      <c r="CW1423" t="s">
        <v>397</v>
      </c>
      <c r="CX1423" t="s">
        <v>397</v>
      </c>
      <c r="CY1423" s="25" t="s">
        <v>397</v>
      </c>
    </row>
    <row r="1424" spans="1:103" x14ac:dyDescent="0.25">
      <c r="A1424">
        <v>1426</v>
      </c>
      <c r="B1424">
        <v>160</v>
      </c>
      <c r="C1424" s="25" t="s">
        <v>287</v>
      </c>
      <c r="D1424" s="12">
        <v>11.8</v>
      </c>
      <c r="E1424" s="14"/>
      <c r="F1424" s="7" t="str">
        <f t="shared" si="229"/>
        <v>X</v>
      </c>
      <c r="G1424" s="7">
        <f t="shared" si="230"/>
        <v>11.8</v>
      </c>
      <c r="H1424" s="16">
        <f t="shared" si="231"/>
        <v>11.8</v>
      </c>
      <c r="I1424" s="11" t="str">
        <f t="shared" si="232"/>
        <v>X</v>
      </c>
      <c r="J1424" s="39" t="str">
        <f t="shared" si="233"/>
        <v>X</v>
      </c>
      <c r="K1424" s="39" t="str">
        <f t="shared" si="226"/>
        <v>X</v>
      </c>
      <c r="L1424" s="39" t="str">
        <f t="shared" si="227"/>
        <v>X</v>
      </c>
      <c r="M1424" s="39" t="str">
        <f t="shared" si="234"/>
        <v>X</v>
      </c>
      <c r="N1424" s="42">
        <v>1</v>
      </c>
      <c r="O1424" s="8">
        <v>0</v>
      </c>
      <c r="P1424" s="9">
        <v>0</v>
      </c>
      <c r="Q1424" s="9">
        <v>0</v>
      </c>
      <c r="R1424" s="8">
        <v>0</v>
      </c>
      <c r="S1424" s="9">
        <v>0</v>
      </c>
      <c r="T1424" s="9">
        <v>0</v>
      </c>
      <c r="U1424" s="8">
        <v>0</v>
      </c>
      <c r="V1424" s="9">
        <v>0</v>
      </c>
      <c r="W1424" s="9">
        <v>0</v>
      </c>
      <c r="X1424" s="9">
        <v>0</v>
      </c>
      <c r="Y1424" s="8">
        <v>0</v>
      </c>
      <c r="Z1424" s="9">
        <v>0</v>
      </c>
      <c r="AA1424" s="8"/>
      <c r="AC1424" s="8"/>
      <c r="AJ1424" s="9">
        <f t="shared" si="235"/>
        <v>-1</v>
      </c>
      <c r="AK1424" s="7">
        <v>8</v>
      </c>
      <c r="AO1424" s="8"/>
      <c r="AQ1424" s="31"/>
      <c r="AT1424" s="31"/>
      <c r="AU1424" s="21">
        <v>2002</v>
      </c>
      <c r="AV1424" s="23">
        <f t="shared" si="228"/>
        <v>3.3014640731433</v>
      </c>
      <c r="BB1424" s="18"/>
      <c r="BD1424" s="54"/>
      <c r="BF1424" s="18"/>
      <c r="BH1424" s="18"/>
      <c r="BJ1424" s="18"/>
      <c r="BK1424" s="18" t="s">
        <v>285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 s="18">
        <v>0</v>
      </c>
      <c r="BS1424">
        <v>0</v>
      </c>
      <c r="BT1424">
        <v>1</v>
      </c>
      <c r="BU1424" s="18">
        <v>0</v>
      </c>
      <c r="BV1424" t="s">
        <v>397</v>
      </c>
      <c r="BW1424" t="s">
        <v>397</v>
      </c>
      <c r="CB1424" s="18"/>
      <c r="CD1424" s="18"/>
      <c r="CE1424" s="18"/>
      <c r="CH1424" s="18"/>
      <c r="CJ1424" s="18"/>
      <c r="CU1424" s="18"/>
      <c r="CV1424" t="s">
        <v>397</v>
      </c>
      <c r="CW1424" t="s">
        <v>397</v>
      </c>
      <c r="CX1424" t="s">
        <v>397</v>
      </c>
      <c r="CY1424" s="25" t="s">
        <v>397</v>
      </c>
    </row>
    <row r="1425" spans="1:103" x14ac:dyDescent="0.25">
      <c r="A1425">
        <v>1427</v>
      </c>
      <c r="B1425">
        <v>160</v>
      </c>
      <c r="C1425" s="25" t="s">
        <v>287</v>
      </c>
      <c r="D1425" s="12">
        <v>12.2</v>
      </c>
      <c r="E1425" s="14"/>
      <c r="F1425" s="7" t="str">
        <f t="shared" si="229"/>
        <v>X</v>
      </c>
      <c r="G1425" s="7">
        <f t="shared" si="230"/>
        <v>12.2</v>
      </c>
      <c r="H1425" s="16">
        <f t="shared" si="231"/>
        <v>12.2</v>
      </c>
      <c r="I1425" s="11" t="str">
        <f t="shared" si="232"/>
        <v>X</v>
      </c>
      <c r="J1425" s="39" t="str">
        <f t="shared" si="233"/>
        <v>X</v>
      </c>
      <c r="K1425" s="39" t="str">
        <f t="shared" si="226"/>
        <v>X</v>
      </c>
      <c r="L1425" s="39" t="str">
        <f t="shared" si="227"/>
        <v>X</v>
      </c>
      <c r="M1425" s="39" t="str">
        <f t="shared" si="234"/>
        <v>X</v>
      </c>
      <c r="N1425" s="42">
        <v>1</v>
      </c>
      <c r="O1425" s="8">
        <v>0</v>
      </c>
      <c r="P1425" s="9">
        <v>0</v>
      </c>
      <c r="Q1425" s="9">
        <v>0</v>
      </c>
      <c r="R1425" s="8">
        <v>0</v>
      </c>
      <c r="S1425" s="9">
        <v>0</v>
      </c>
      <c r="T1425" s="9">
        <v>0</v>
      </c>
      <c r="U1425" s="8">
        <v>0</v>
      </c>
      <c r="V1425" s="9">
        <v>0</v>
      </c>
      <c r="W1425" s="9">
        <v>0</v>
      </c>
      <c r="X1425" s="9">
        <v>0</v>
      </c>
      <c r="Y1425" s="8">
        <v>0</v>
      </c>
      <c r="Z1425" s="9">
        <v>0</v>
      </c>
      <c r="AA1425" s="8"/>
      <c r="AC1425" s="8"/>
      <c r="AJ1425" s="9">
        <f t="shared" si="235"/>
        <v>-1</v>
      </c>
      <c r="AK1425" s="7">
        <v>8.4</v>
      </c>
      <c r="AO1425" s="8"/>
      <c r="AQ1425" s="31"/>
      <c r="AT1425" s="31"/>
      <c r="AU1425" s="21">
        <v>2003</v>
      </c>
      <c r="AV1425" s="23">
        <f t="shared" si="228"/>
        <v>3.3016809492935764</v>
      </c>
      <c r="BB1425" s="18"/>
      <c r="BD1425" s="54"/>
      <c r="BF1425" s="18"/>
      <c r="BH1425" s="18"/>
      <c r="BJ1425" s="18"/>
      <c r="BK1425" s="18" t="s">
        <v>285</v>
      </c>
      <c r="BL1425">
        <v>0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 s="18">
        <v>0</v>
      </c>
      <c r="BS1425">
        <v>0</v>
      </c>
      <c r="BT1425">
        <v>1</v>
      </c>
      <c r="BU1425" s="18">
        <v>0</v>
      </c>
      <c r="BV1425" t="s">
        <v>397</v>
      </c>
      <c r="BW1425" t="s">
        <v>397</v>
      </c>
      <c r="CB1425" s="18"/>
      <c r="CD1425" s="18"/>
      <c r="CE1425" s="18"/>
      <c r="CH1425" s="18"/>
      <c r="CJ1425" s="18"/>
      <c r="CU1425" s="18"/>
      <c r="CV1425" t="s">
        <v>397</v>
      </c>
      <c r="CW1425" t="s">
        <v>397</v>
      </c>
      <c r="CX1425" t="s">
        <v>397</v>
      </c>
      <c r="CY1425" s="25" t="s">
        <v>397</v>
      </c>
    </row>
    <row r="1426" spans="1:103" x14ac:dyDescent="0.25">
      <c r="A1426">
        <v>1428</v>
      </c>
      <c r="B1426">
        <v>160</v>
      </c>
      <c r="C1426" s="25" t="s">
        <v>287</v>
      </c>
      <c r="D1426" s="12">
        <v>11.7</v>
      </c>
      <c r="E1426" s="14"/>
      <c r="F1426" s="7" t="str">
        <f t="shared" si="229"/>
        <v>X</v>
      </c>
      <c r="G1426" s="7">
        <f t="shared" si="230"/>
        <v>11.7</v>
      </c>
      <c r="H1426" s="16">
        <f t="shared" si="231"/>
        <v>11.7</v>
      </c>
      <c r="I1426" s="11" t="str">
        <f t="shared" si="232"/>
        <v>X</v>
      </c>
      <c r="J1426" s="39" t="str">
        <f t="shared" si="233"/>
        <v>X</v>
      </c>
      <c r="K1426" s="39" t="str">
        <f t="shared" si="226"/>
        <v>X</v>
      </c>
      <c r="L1426" s="39" t="str">
        <f t="shared" si="227"/>
        <v>X</v>
      </c>
      <c r="M1426" s="39" t="str">
        <f t="shared" si="234"/>
        <v>X</v>
      </c>
      <c r="N1426" s="42">
        <v>1</v>
      </c>
      <c r="O1426" s="8">
        <v>0</v>
      </c>
      <c r="P1426" s="9">
        <v>0</v>
      </c>
      <c r="Q1426" s="9">
        <v>0</v>
      </c>
      <c r="R1426" s="8">
        <v>0</v>
      </c>
      <c r="S1426" s="9">
        <v>0</v>
      </c>
      <c r="T1426" s="9">
        <v>0</v>
      </c>
      <c r="U1426" s="8">
        <v>0</v>
      </c>
      <c r="V1426" s="9">
        <v>0</v>
      </c>
      <c r="W1426" s="9">
        <v>0</v>
      </c>
      <c r="X1426" s="9">
        <v>0</v>
      </c>
      <c r="Y1426" s="8">
        <v>0</v>
      </c>
      <c r="Z1426" s="9">
        <v>0</v>
      </c>
      <c r="AA1426" s="8"/>
      <c r="AC1426" s="8"/>
      <c r="AJ1426" s="9">
        <f t="shared" si="235"/>
        <v>-1</v>
      </c>
      <c r="AK1426" s="7">
        <v>8.4</v>
      </c>
      <c r="AO1426" s="8"/>
      <c r="AQ1426" s="31"/>
      <c r="AT1426" s="31"/>
      <c r="AU1426" s="21">
        <v>2004</v>
      </c>
      <c r="AV1426" s="23">
        <f t="shared" si="228"/>
        <v>3.301897717195208</v>
      </c>
      <c r="BB1426" s="18"/>
      <c r="BD1426" s="54"/>
      <c r="BF1426" s="18"/>
      <c r="BH1426" s="18"/>
      <c r="BJ1426" s="18"/>
      <c r="BK1426" s="18" t="s">
        <v>285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 s="18">
        <v>0</v>
      </c>
      <c r="BS1426">
        <v>0</v>
      </c>
      <c r="BT1426">
        <v>1</v>
      </c>
      <c r="BU1426" s="18">
        <v>0</v>
      </c>
      <c r="BV1426" t="s">
        <v>397</v>
      </c>
      <c r="BW1426" t="s">
        <v>397</v>
      </c>
      <c r="CB1426" s="18"/>
      <c r="CD1426" s="18"/>
      <c r="CE1426" s="18"/>
      <c r="CH1426" s="18"/>
      <c r="CJ1426" s="18"/>
      <c r="CU1426" s="18"/>
      <c r="CV1426" t="s">
        <v>397</v>
      </c>
      <c r="CW1426" t="s">
        <v>397</v>
      </c>
      <c r="CX1426" t="s">
        <v>397</v>
      </c>
      <c r="CY1426" s="25" t="s">
        <v>397</v>
      </c>
    </row>
    <row r="1427" spans="1:103" x14ac:dyDescent="0.25">
      <c r="A1427">
        <v>1429</v>
      </c>
      <c r="B1427">
        <v>160</v>
      </c>
      <c r="C1427" s="25" t="s">
        <v>287</v>
      </c>
      <c r="D1427" s="12">
        <v>10.9</v>
      </c>
      <c r="E1427" s="14"/>
      <c r="F1427" s="7" t="str">
        <f t="shared" si="229"/>
        <v>X</v>
      </c>
      <c r="G1427" s="7">
        <f t="shared" si="230"/>
        <v>10.9</v>
      </c>
      <c r="H1427" s="16">
        <f t="shared" si="231"/>
        <v>10.9</v>
      </c>
      <c r="I1427" s="11" t="str">
        <f t="shared" si="232"/>
        <v>X</v>
      </c>
      <c r="J1427" s="39" t="str">
        <f t="shared" si="233"/>
        <v>X</v>
      </c>
      <c r="K1427" s="39" t="str">
        <f t="shared" si="226"/>
        <v>X</v>
      </c>
      <c r="L1427" s="39" t="str">
        <f t="shared" si="227"/>
        <v>X</v>
      </c>
      <c r="M1427" s="39" t="str">
        <f t="shared" si="234"/>
        <v>X</v>
      </c>
      <c r="N1427" s="42">
        <v>1</v>
      </c>
      <c r="O1427" s="8">
        <v>0</v>
      </c>
      <c r="P1427" s="9">
        <v>0</v>
      </c>
      <c r="Q1427" s="9">
        <v>0</v>
      </c>
      <c r="R1427" s="8">
        <v>0</v>
      </c>
      <c r="S1427" s="9">
        <v>0</v>
      </c>
      <c r="T1427" s="9">
        <v>0</v>
      </c>
      <c r="U1427" s="8">
        <v>0</v>
      </c>
      <c r="V1427" s="9">
        <v>0</v>
      </c>
      <c r="W1427" s="9">
        <v>0</v>
      </c>
      <c r="X1427" s="9">
        <v>0</v>
      </c>
      <c r="Y1427" s="8">
        <v>0</v>
      </c>
      <c r="Z1427" s="9">
        <v>0</v>
      </c>
      <c r="AA1427" s="8"/>
      <c r="AC1427" s="8"/>
      <c r="AJ1427" s="9">
        <f t="shared" si="235"/>
        <v>-1</v>
      </c>
      <c r="AK1427" s="7">
        <v>8.3000000000000007</v>
      </c>
      <c r="AO1427" s="8"/>
      <c r="AQ1427" s="31"/>
      <c r="AT1427" s="31"/>
      <c r="AU1427" s="21">
        <v>2005</v>
      </c>
      <c r="AV1427" s="23">
        <f t="shared" si="228"/>
        <v>3.3021143769562009</v>
      </c>
      <c r="BB1427" s="18"/>
      <c r="BD1427" s="54"/>
      <c r="BF1427" s="18"/>
      <c r="BH1427" s="18"/>
      <c r="BJ1427" s="18"/>
      <c r="BK1427" s="18" t="s">
        <v>285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 s="18">
        <v>0</v>
      </c>
      <c r="BS1427">
        <v>0</v>
      </c>
      <c r="BT1427">
        <v>1</v>
      </c>
      <c r="BU1427" s="18">
        <v>0</v>
      </c>
      <c r="BV1427" t="s">
        <v>397</v>
      </c>
      <c r="BW1427" t="s">
        <v>397</v>
      </c>
      <c r="CB1427" s="18"/>
      <c r="CD1427" s="18"/>
      <c r="CE1427" s="18"/>
      <c r="CH1427" s="18"/>
      <c r="CJ1427" s="18"/>
      <c r="CU1427" s="18"/>
      <c r="CV1427" t="s">
        <v>397</v>
      </c>
      <c r="CW1427" t="s">
        <v>397</v>
      </c>
      <c r="CX1427" t="s">
        <v>397</v>
      </c>
      <c r="CY1427" s="25" t="s">
        <v>397</v>
      </c>
    </row>
    <row r="1428" spans="1:103" x14ac:dyDescent="0.25">
      <c r="A1428">
        <v>1430</v>
      </c>
      <c r="B1428">
        <v>160</v>
      </c>
      <c r="C1428" s="25" t="s">
        <v>287</v>
      </c>
      <c r="D1428" s="12">
        <v>1.44</v>
      </c>
      <c r="E1428" s="14"/>
      <c r="F1428" s="7" t="str">
        <f t="shared" si="229"/>
        <v>X</v>
      </c>
      <c r="G1428" s="7">
        <f t="shared" si="230"/>
        <v>1.44</v>
      </c>
      <c r="H1428" s="16">
        <f t="shared" si="231"/>
        <v>1.44</v>
      </c>
      <c r="I1428" s="11" t="str">
        <f t="shared" si="232"/>
        <v>X</v>
      </c>
      <c r="J1428" s="39" t="str">
        <f t="shared" si="233"/>
        <v>X</v>
      </c>
      <c r="K1428" s="39" t="str">
        <f t="shared" si="226"/>
        <v>X</v>
      </c>
      <c r="L1428" s="39" t="str">
        <f t="shared" si="227"/>
        <v>X</v>
      </c>
      <c r="M1428" s="39" t="str">
        <f t="shared" si="234"/>
        <v>X</v>
      </c>
      <c r="N1428" s="42">
        <v>0</v>
      </c>
      <c r="O1428" s="8">
        <v>1</v>
      </c>
      <c r="P1428" s="9">
        <v>0</v>
      </c>
      <c r="Q1428" s="9">
        <v>0</v>
      </c>
      <c r="R1428" s="8">
        <v>0</v>
      </c>
      <c r="S1428" s="9">
        <v>0</v>
      </c>
      <c r="T1428" s="9">
        <v>0</v>
      </c>
      <c r="U1428" s="8">
        <v>0</v>
      </c>
      <c r="V1428" s="9">
        <v>0</v>
      </c>
      <c r="W1428" s="9">
        <v>0</v>
      </c>
      <c r="X1428" s="9">
        <v>0</v>
      </c>
      <c r="Y1428" s="8">
        <v>0</v>
      </c>
      <c r="Z1428" s="9">
        <v>0</v>
      </c>
      <c r="AA1428" s="8"/>
      <c r="AC1428" s="8"/>
      <c r="AJ1428" s="9">
        <f t="shared" si="235"/>
        <v>-1</v>
      </c>
      <c r="AK1428" s="7">
        <v>8</v>
      </c>
      <c r="AO1428" s="8"/>
      <c r="AQ1428" s="31"/>
      <c r="AT1428" s="31"/>
      <c r="AU1428" s="21">
        <v>2002</v>
      </c>
      <c r="AV1428" s="23">
        <f t="shared" si="228"/>
        <v>3.3014640731433</v>
      </c>
      <c r="BB1428" s="18"/>
      <c r="BD1428" s="54"/>
      <c r="BF1428" s="18"/>
      <c r="BH1428" s="18"/>
      <c r="BJ1428" s="18"/>
      <c r="BK1428" s="18" t="s">
        <v>285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 s="18">
        <v>0</v>
      </c>
      <c r="BS1428">
        <v>0</v>
      </c>
      <c r="BT1428">
        <v>1</v>
      </c>
      <c r="BU1428" s="18">
        <v>0</v>
      </c>
      <c r="BV1428" t="s">
        <v>397</v>
      </c>
      <c r="BW1428" t="s">
        <v>397</v>
      </c>
      <c r="CB1428" s="18"/>
      <c r="CD1428" s="18"/>
      <c r="CE1428" s="18"/>
      <c r="CH1428" s="18"/>
      <c r="CJ1428" s="18"/>
      <c r="CU1428" s="18"/>
      <c r="CV1428" t="s">
        <v>397</v>
      </c>
      <c r="CW1428" t="s">
        <v>397</v>
      </c>
      <c r="CX1428" t="s">
        <v>397</v>
      </c>
      <c r="CY1428" s="25" t="s">
        <v>397</v>
      </c>
    </row>
    <row r="1429" spans="1:103" x14ac:dyDescent="0.25">
      <c r="A1429">
        <v>1431</v>
      </c>
      <c r="B1429">
        <v>160</v>
      </c>
      <c r="C1429" s="25" t="s">
        <v>287</v>
      </c>
      <c r="D1429" s="12">
        <v>2.11</v>
      </c>
      <c r="E1429" s="14"/>
      <c r="F1429" s="7" t="str">
        <f t="shared" si="229"/>
        <v>X</v>
      </c>
      <c r="G1429" s="7">
        <f t="shared" si="230"/>
        <v>2.11</v>
      </c>
      <c r="H1429" s="16">
        <f t="shared" si="231"/>
        <v>2.11</v>
      </c>
      <c r="I1429" s="11" t="str">
        <f t="shared" si="232"/>
        <v>X</v>
      </c>
      <c r="J1429" s="39" t="str">
        <f t="shared" si="233"/>
        <v>X</v>
      </c>
      <c r="K1429" s="39" t="str">
        <f t="shared" si="226"/>
        <v>X</v>
      </c>
      <c r="L1429" s="39" t="str">
        <f t="shared" si="227"/>
        <v>X</v>
      </c>
      <c r="M1429" s="39" t="str">
        <f t="shared" si="234"/>
        <v>X</v>
      </c>
      <c r="N1429" s="42">
        <v>0</v>
      </c>
      <c r="O1429" s="8">
        <v>1</v>
      </c>
      <c r="P1429" s="9">
        <v>0</v>
      </c>
      <c r="Q1429" s="9">
        <v>0</v>
      </c>
      <c r="R1429" s="8">
        <v>0</v>
      </c>
      <c r="S1429" s="9">
        <v>0</v>
      </c>
      <c r="T1429" s="9">
        <v>0</v>
      </c>
      <c r="U1429" s="8">
        <v>0</v>
      </c>
      <c r="V1429" s="9">
        <v>0</v>
      </c>
      <c r="W1429" s="9">
        <v>0</v>
      </c>
      <c r="X1429" s="9">
        <v>0</v>
      </c>
      <c r="Y1429" s="8">
        <v>0</v>
      </c>
      <c r="Z1429" s="9">
        <v>0</v>
      </c>
      <c r="AA1429" s="8"/>
      <c r="AC1429" s="8"/>
      <c r="AJ1429" s="9">
        <f t="shared" si="235"/>
        <v>-1</v>
      </c>
      <c r="AK1429" s="7">
        <v>8.4</v>
      </c>
      <c r="AO1429" s="8"/>
      <c r="AQ1429" s="31"/>
      <c r="AT1429" s="31"/>
      <c r="AU1429" s="21">
        <v>2003</v>
      </c>
      <c r="AV1429" s="23">
        <f t="shared" si="228"/>
        <v>3.3016809492935764</v>
      </c>
      <c r="BB1429" s="18"/>
      <c r="BD1429" s="54"/>
      <c r="BF1429" s="18"/>
      <c r="BH1429" s="18"/>
      <c r="BJ1429" s="18"/>
      <c r="BK1429" s="18" t="s">
        <v>285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 s="18">
        <v>0</v>
      </c>
      <c r="BS1429">
        <v>0</v>
      </c>
      <c r="BT1429">
        <v>1</v>
      </c>
      <c r="BU1429" s="18">
        <v>0</v>
      </c>
      <c r="BV1429" t="s">
        <v>397</v>
      </c>
      <c r="BW1429" t="s">
        <v>397</v>
      </c>
      <c r="CB1429" s="18"/>
      <c r="CD1429" s="18"/>
      <c r="CE1429" s="18"/>
      <c r="CH1429" s="18"/>
      <c r="CJ1429" s="18"/>
      <c r="CU1429" s="18"/>
      <c r="CV1429" t="s">
        <v>397</v>
      </c>
      <c r="CW1429" t="s">
        <v>397</v>
      </c>
      <c r="CX1429" t="s">
        <v>397</v>
      </c>
      <c r="CY1429" s="25" t="s">
        <v>397</v>
      </c>
    </row>
    <row r="1430" spans="1:103" x14ac:dyDescent="0.25">
      <c r="A1430">
        <v>1432</v>
      </c>
      <c r="B1430">
        <v>160</v>
      </c>
      <c r="C1430" s="25" t="s">
        <v>287</v>
      </c>
      <c r="D1430" s="12">
        <v>2.4900000000000002</v>
      </c>
      <c r="E1430" s="14"/>
      <c r="F1430" s="7" t="str">
        <f t="shared" si="229"/>
        <v>X</v>
      </c>
      <c r="G1430" s="7">
        <f t="shared" si="230"/>
        <v>2.4900000000000002</v>
      </c>
      <c r="H1430" s="16">
        <f t="shared" si="231"/>
        <v>2.4900000000000002</v>
      </c>
      <c r="I1430" s="11" t="str">
        <f t="shared" si="232"/>
        <v>X</v>
      </c>
      <c r="J1430" s="39" t="str">
        <f t="shared" si="233"/>
        <v>X</v>
      </c>
      <c r="K1430" s="39" t="str">
        <f t="shared" si="226"/>
        <v>X</v>
      </c>
      <c r="L1430" s="39" t="str">
        <f t="shared" si="227"/>
        <v>X</v>
      </c>
      <c r="M1430" s="39" t="str">
        <f t="shared" si="234"/>
        <v>X</v>
      </c>
      <c r="N1430" s="42">
        <v>0</v>
      </c>
      <c r="O1430" s="8">
        <v>1</v>
      </c>
      <c r="P1430" s="9">
        <v>0</v>
      </c>
      <c r="Q1430" s="9">
        <v>0</v>
      </c>
      <c r="R1430" s="8">
        <v>0</v>
      </c>
      <c r="S1430" s="9">
        <v>0</v>
      </c>
      <c r="T1430" s="9">
        <v>0</v>
      </c>
      <c r="U1430" s="8">
        <v>0</v>
      </c>
      <c r="V1430" s="9">
        <v>0</v>
      </c>
      <c r="W1430" s="9">
        <v>0</v>
      </c>
      <c r="X1430" s="9">
        <v>0</v>
      </c>
      <c r="Y1430" s="8">
        <v>0</v>
      </c>
      <c r="Z1430" s="9">
        <v>0</v>
      </c>
      <c r="AA1430" s="8"/>
      <c r="AC1430" s="8"/>
      <c r="AJ1430" s="9">
        <f t="shared" si="235"/>
        <v>-1</v>
      </c>
      <c r="AK1430" s="7">
        <v>8.4</v>
      </c>
      <c r="AO1430" s="8"/>
      <c r="AQ1430" s="31"/>
      <c r="AT1430" s="31"/>
      <c r="AU1430" s="21">
        <v>2004</v>
      </c>
      <c r="AV1430" s="23">
        <f t="shared" si="228"/>
        <v>3.301897717195208</v>
      </c>
      <c r="BB1430" s="18"/>
      <c r="BD1430" s="54"/>
      <c r="BF1430" s="18"/>
      <c r="BH1430" s="18"/>
      <c r="BJ1430" s="18"/>
      <c r="BK1430" s="18" t="s">
        <v>285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0</v>
      </c>
      <c r="BR1430" s="18">
        <v>0</v>
      </c>
      <c r="BS1430">
        <v>0</v>
      </c>
      <c r="BT1430">
        <v>1</v>
      </c>
      <c r="BU1430" s="18">
        <v>0</v>
      </c>
      <c r="BV1430" t="s">
        <v>397</v>
      </c>
      <c r="BW1430" t="s">
        <v>397</v>
      </c>
      <c r="CB1430" s="18"/>
      <c r="CD1430" s="18"/>
      <c r="CE1430" s="18"/>
      <c r="CH1430" s="18"/>
      <c r="CJ1430" s="18"/>
      <c r="CU1430" s="18"/>
      <c r="CV1430" t="s">
        <v>397</v>
      </c>
      <c r="CW1430" t="s">
        <v>397</v>
      </c>
      <c r="CX1430" t="s">
        <v>397</v>
      </c>
      <c r="CY1430" s="25" t="s">
        <v>397</v>
      </c>
    </row>
    <row r="1431" spans="1:103" x14ac:dyDescent="0.25">
      <c r="A1431">
        <v>1433</v>
      </c>
      <c r="B1431">
        <v>160</v>
      </c>
      <c r="C1431" s="25" t="s">
        <v>287</v>
      </c>
      <c r="D1431" s="12">
        <v>4.3600000000000003</v>
      </c>
      <c r="E1431" s="14"/>
      <c r="F1431" s="7" t="str">
        <f t="shared" si="229"/>
        <v>X</v>
      </c>
      <c r="G1431" s="7">
        <f t="shared" si="230"/>
        <v>4.3600000000000003</v>
      </c>
      <c r="H1431" s="16">
        <f t="shared" si="231"/>
        <v>4.3600000000000003</v>
      </c>
      <c r="I1431" s="11" t="str">
        <f t="shared" si="232"/>
        <v>X</v>
      </c>
      <c r="J1431" s="39" t="str">
        <f t="shared" si="233"/>
        <v>X</v>
      </c>
      <c r="K1431" s="39" t="str">
        <f t="shared" si="226"/>
        <v>X</v>
      </c>
      <c r="L1431" s="39" t="str">
        <f t="shared" si="227"/>
        <v>X</v>
      </c>
      <c r="M1431" s="39" t="str">
        <f t="shared" si="234"/>
        <v>X</v>
      </c>
      <c r="N1431" s="42">
        <v>0</v>
      </c>
      <c r="O1431" s="8">
        <v>1</v>
      </c>
      <c r="P1431" s="9">
        <v>0</v>
      </c>
      <c r="Q1431" s="9">
        <v>0</v>
      </c>
      <c r="R1431" s="8">
        <v>0</v>
      </c>
      <c r="S1431" s="9">
        <v>0</v>
      </c>
      <c r="T1431" s="9">
        <v>0</v>
      </c>
      <c r="U1431" s="8">
        <v>0</v>
      </c>
      <c r="V1431" s="9">
        <v>0</v>
      </c>
      <c r="W1431" s="9">
        <v>0</v>
      </c>
      <c r="X1431" s="9">
        <v>0</v>
      </c>
      <c r="Y1431" s="8">
        <v>0</v>
      </c>
      <c r="Z1431" s="9">
        <v>0</v>
      </c>
      <c r="AA1431" s="8"/>
      <c r="AC1431" s="8"/>
      <c r="AJ1431" s="9">
        <f t="shared" si="235"/>
        <v>-1</v>
      </c>
      <c r="AK1431" s="7">
        <v>8.3000000000000007</v>
      </c>
      <c r="AO1431" s="8"/>
      <c r="AQ1431" s="31"/>
      <c r="AT1431" s="31"/>
      <c r="AU1431" s="21">
        <v>2005</v>
      </c>
      <c r="AV1431" s="23">
        <f t="shared" si="228"/>
        <v>3.3021143769562009</v>
      </c>
      <c r="BB1431" s="18"/>
      <c r="BD1431" s="54"/>
      <c r="BF1431" s="18"/>
      <c r="BH1431" s="18"/>
      <c r="BJ1431" s="18"/>
      <c r="BK1431" s="18" t="s">
        <v>285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 s="18">
        <v>0</v>
      </c>
      <c r="BS1431">
        <v>0</v>
      </c>
      <c r="BT1431">
        <v>1</v>
      </c>
      <c r="BU1431" s="18">
        <v>0</v>
      </c>
      <c r="BV1431" t="s">
        <v>397</v>
      </c>
      <c r="BW1431" t="s">
        <v>397</v>
      </c>
      <c r="CB1431" s="18"/>
      <c r="CD1431" s="18"/>
      <c r="CE1431" s="18"/>
      <c r="CH1431" s="18"/>
      <c r="CJ1431" s="18"/>
      <c r="CU1431" s="18"/>
      <c r="CV1431" t="s">
        <v>397</v>
      </c>
      <c r="CW1431" t="s">
        <v>397</v>
      </c>
      <c r="CX1431" t="s">
        <v>397</v>
      </c>
      <c r="CY1431" s="25" t="s">
        <v>397</v>
      </c>
    </row>
    <row r="1432" spans="1:103" x14ac:dyDescent="0.25">
      <c r="A1432">
        <v>1434</v>
      </c>
      <c r="B1432">
        <v>160</v>
      </c>
      <c r="C1432" s="25" t="s">
        <v>287</v>
      </c>
      <c r="D1432" s="12">
        <v>14.88</v>
      </c>
      <c r="E1432" s="14"/>
      <c r="F1432" s="7" t="str">
        <f t="shared" si="229"/>
        <v>X</v>
      </c>
      <c r="G1432" s="7">
        <f t="shared" si="230"/>
        <v>14.88</v>
      </c>
      <c r="H1432" s="16">
        <f t="shared" si="231"/>
        <v>14.88</v>
      </c>
      <c r="I1432" s="11" t="str">
        <f t="shared" si="232"/>
        <v>X</v>
      </c>
      <c r="J1432" s="39" t="str">
        <f t="shared" si="233"/>
        <v>X</v>
      </c>
      <c r="K1432" s="39" t="str">
        <f t="shared" si="226"/>
        <v>X</v>
      </c>
      <c r="L1432" s="39" t="str">
        <f t="shared" si="227"/>
        <v>X</v>
      </c>
      <c r="M1432" s="39" t="str">
        <f t="shared" si="234"/>
        <v>X</v>
      </c>
      <c r="N1432" s="42">
        <v>0</v>
      </c>
      <c r="O1432" s="8">
        <v>0</v>
      </c>
      <c r="P1432" s="9">
        <v>1</v>
      </c>
      <c r="Q1432" s="9">
        <v>0</v>
      </c>
      <c r="R1432" s="8">
        <v>0</v>
      </c>
      <c r="S1432" s="9">
        <v>0</v>
      </c>
      <c r="T1432" s="9">
        <v>0</v>
      </c>
      <c r="U1432" s="8">
        <v>0</v>
      </c>
      <c r="V1432" s="9">
        <v>0</v>
      </c>
      <c r="W1432" s="9">
        <v>0</v>
      </c>
      <c r="X1432" s="9">
        <v>0</v>
      </c>
      <c r="Y1432" s="8">
        <v>0</v>
      </c>
      <c r="Z1432" s="9">
        <v>0</v>
      </c>
      <c r="AA1432" s="8"/>
      <c r="AC1432" s="8"/>
      <c r="AJ1432" s="9">
        <f t="shared" si="235"/>
        <v>-1</v>
      </c>
      <c r="AK1432" s="7">
        <v>8</v>
      </c>
      <c r="AO1432" s="8"/>
      <c r="AQ1432" s="31"/>
      <c r="AT1432" s="31"/>
      <c r="AU1432" s="21">
        <v>2002</v>
      </c>
      <c r="AV1432" s="23">
        <f t="shared" si="228"/>
        <v>3.3014640731433</v>
      </c>
      <c r="BB1432" s="18"/>
      <c r="BD1432" s="54"/>
      <c r="BF1432" s="18"/>
      <c r="BH1432" s="18"/>
      <c r="BJ1432" s="18"/>
      <c r="BK1432" s="18" t="s">
        <v>285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 s="18">
        <v>0</v>
      </c>
      <c r="BS1432">
        <v>0</v>
      </c>
      <c r="BT1432">
        <v>1</v>
      </c>
      <c r="BU1432" s="18">
        <v>0</v>
      </c>
      <c r="BV1432" t="s">
        <v>397</v>
      </c>
      <c r="BW1432" t="s">
        <v>397</v>
      </c>
      <c r="CB1432" s="18"/>
      <c r="CD1432" s="18"/>
      <c r="CE1432" s="18"/>
      <c r="CH1432" s="18"/>
      <c r="CJ1432" s="18"/>
      <c r="CU1432" s="18"/>
      <c r="CV1432" t="s">
        <v>397</v>
      </c>
      <c r="CW1432" t="s">
        <v>397</v>
      </c>
      <c r="CX1432" t="s">
        <v>397</v>
      </c>
      <c r="CY1432" s="25" t="s">
        <v>397</v>
      </c>
    </row>
    <row r="1433" spans="1:103" x14ac:dyDescent="0.25">
      <c r="A1433">
        <v>1435</v>
      </c>
      <c r="B1433">
        <v>160</v>
      </c>
      <c r="C1433" s="25" t="s">
        <v>287</v>
      </c>
      <c r="D1433" s="12">
        <v>13.03</v>
      </c>
      <c r="E1433" s="14"/>
      <c r="F1433" s="7" t="str">
        <f t="shared" si="229"/>
        <v>X</v>
      </c>
      <c r="G1433" s="7">
        <f t="shared" si="230"/>
        <v>13.03</v>
      </c>
      <c r="H1433" s="16">
        <f t="shared" si="231"/>
        <v>13.03</v>
      </c>
      <c r="I1433" s="11" t="str">
        <f t="shared" si="232"/>
        <v>X</v>
      </c>
      <c r="J1433" s="39" t="str">
        <f t="shared" si="233"/>
        <v>X</v>
      </c>
      <c r="K1433" s="39" t="str">
        <f t="shared" si="226"/>
        <v>X</v>
      </c>
      <c r="L1433" s="39" t="str">
        <f t="shared" si="227"/>
        <v>X</v>
      </c>
      <c r="M1433" s="39" t="str">
        <f t="shared" si="234"/>
        <v>X</v>
      </c>
      <c r="N1433" s="42">
        <v>0</v>
      </c>
      <c r="O1433" s="8">
        <v>0</v>
      </c>
      <c r="P1433" s="9">
        <v>1</v>
      </c>
      <c r="Q1433" s="9">
        <v>0</v>
      </c>
      <c r="R1433" s="8">
        <v>0</v>
      </c>
      <c r="S1433" s="9">
        <v>0</v>
      </c>
      <c r="T1433" s="9">
        <v>0</v>
      </c>
      <c r="U1433" s="8">
        <v>0</v>
      </c>
      <c r="V1433" s="9">
        <v>0</v>
      </c>
      <c r="W1433" s="9">
        <v>0</v>
      </c>
      <c r="X1433" s="9">
        <v>0</v>
      </c>
      <c r="Y1433" s="8">
        <v>0</v>
      </c>
      <c r="Z1433" s="9">
        <v>0</v>
      </c>
      <c r="AA1433" s="8"/>
      <c r="AC1433" s="8"/>
      <c r="AJ1433" s="9">
        <f t="shared" si="235"/>
        <v>-1</v>
      </c>
      <c r="AK1433" s="7">
        <v>8.4</v>
      </c>
      <c r="AO1433" s="8"/>
      <c r="AQ1433" s="31"/>
      <c r="AT1433" s="31"/>
      <c r="AU1433" s="21">
        <v>2003</v>
      </c>
      <c r="AV1433" s="23">
        <f t="shared" si="228"/>
        <v>3.3016809492935764</v>
      </c>
      <c r="BB1433" s="18"/>
      <c r="BD1433" s="54"/>
      <c r="BF1433" s="18"/>
      <c r="BH1433" s="18"/>
      <c r="BJ1433" s="18"/>
      <c r="BK1433" s="18" t="s">
        <v>285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 s="18">
        <v>0</v>
      </c>
      <c r="BS1433">
        <v>0</v>
      </c>
      <c r="BT1433">
        <v>1</v>
      </c>
      <c r="BU1433" s="18">
        <v>0</v>
      </c>
      <c r="BV1433" t="s">
        <v>397</v>
      </c>
      <c r="BW1433" t="s">
        <v>397</v>
      </c>
      <c r="CB1433" s="18"/>
      <c r="CD1433" s="18"/>
      <c r="CE1433" s="18"/>
      <c r="CH1433" s="18"/>
      <c r="CJ1433" s="18"/>
      <c r="CU1433" s="18"/>
      <c r="CV1433" t="s">
        <v>397</v>
      </c>
      <c r="CW1433" t="s">
        <v>397</v>
      </c>
      <c r="CX1433" t="s">
        <v>397</v>
      </c>
      <c r="CY1433" s="25" t="s">
        <v>397</v>
      </c>
    </row>
    <row r="1434" spans="1:103" x14ac:dyDescent="0.25">
      <c r="A1434">
        <v>1436</v>
      </c>
      <c r="B1434">
        <v>160</v>
      </c>
      <c r="C1434" s="25" t="s">
        <v>287</v>
      </c>
      <c r="D1434" s="12">
        <v>14.79</v>
      </c>
      <c r="E1434" s="14"/>
      <c r="F1434" s="7" t="str">
        <f t="shared" si="229"/>
        <v>X</v>
      </c>
      <c r="G1434" s="7">
        <f t="shared" si="230"/>
        <v>14.79</v>
      </c>
      <c r="H1434" s="16">
        <f t="shared" si="231"/>
        <v>14.79</v>
      </c>
      <c r="I1434" s="11" t="str">
        <f t="shared" si="232"/>
        <v>X</v>
      </c>
      <c r="J1434" s="39" t="str">
        <f t="shared" si="233"/>
        <v>X</v>
      </c>
      <c r="K1434" s="39" t="str">
        <f t="shared" si="226"/>
        <v>X</v>
      </c>
      <c r="L1434" s="39" t="str">
        <f t="shared" si="227"/>
        <v>X</v>
      </c>
      <c r="M1434" s="39" t="str">
        <f t="shared" si="234"/>
        <v>X</v>
      </c>
      <c r="N1434" s="42">
        <v>0</v>
      </c>
      <c r="O1434" s="8">
        <v>0</v>
      </c>
      <c r="P1434" s="9">
        <v>1</v>
      </c>
      <c r="Q1434" s="9">
        <v>0</v>
      </c>
      <c r="R1434" s="8">
        <v>0</v>
      </c>
      <c r="S1434" s="9">
        <v>0</v>
      </c>
      <c r="T1434" s="9">
        <v>0</v>
      </c>
      <c r="U1434" s="8">
        <v>0</v>
      </c>
      <c r="V1434" s="9">
        <v>0</v>
      </c>
      <c r="W1434" s="9">
        <v>0</v>
      </c>
      <c r="X1434" s="9">
        <v>0</v>
      </c>
      <c r="Y1434" s="8">
        <v>0</v>
      </c>
      <c r="Z1434" s="9">
        <v>0</v>
      </c>
      <c r="AA1434" s="8"/>
      <c r="AC1434" s="8"/>
      <c r="AJ1434" s="9">
        <f t="shared" si="235"/>
        <v>-1</v>
      </c>
      <c r="AK1434" s="7">
        <v>8.4</v>
      </c>
      <c r="AO1434" s="8"/>
      <c r="AQ1434" s="31"/>
      <c r="AT1434" s="31"/>
      <c r="AU1434" s="21">
        <v>2004</v>
      </c>
      <c r="AV1434" s="23">
        <f t="shared" si="228"/>
        <v>3.301897717195208</v>
      </c>
      <c r="BB1434" s="18"/>
      <c r="BD1434" s="54"/>
      <c r="BF1434" s="18"/>
      <c r="BH1434" s="18"/>
      <c r="BJ1434" s="18"/>
      <c r="BK1434" s="18" t="s">
        <v>285</v>
      </c>
      <c r="BL1434">
        <v>0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 s="18">
        <v>0</v>
      </c>
      <c r="BS1434">
        <v>0</v>
      </c>
      <c r="BT1434">
        <v>1</v>
      </c>
      <c r="BU1434" s="18">
        <v>0</v>
      </c>
      <c r="BV1434" t="s">
        <v>397</v>
      </c>
      <c r="BW1434" t="s">
        <v>397</v>
      </c>
      <c r="CB1434" s="18"/>
      <c r="CD1434" s="18"/>
      <c r="CE1434" s="18"/>
      <c r="CH1434" s="18"/>
      <c r="CJ1434" s="18"/>
      <c r="CU1434" s="18"/>
      <c r="CV1434" t="s">
        <v>397</v>
      </c>
      <c r="CW1434" t="s">
        <v>397</v>
      </c>
      <c r="CX1434" t="s">
        <v>397</v>
      </c>
      <c r="CY1434" s="25" t="s">
        <v>397</v>
      </c>
    </row>
    <row r="1435" spans="1:103" x14ac:dyDescent="0.25">
      <c r="A1435">
        <v>1437</v>
      </c>
      <c r="B1435">
        <v>160</v>
      </c>
      <c r="C1435" s="25" t="s">
        <v>287</v>
      </c>
      <c r="D1435" s="12">
        <v>9.4499999999999993</v>
      </c>
      <c r="E1435" s="14"/>
      <c r="F1435" s="7" t="str">
        <f t="shared" si="229"/>
        <v>X</v>
      </c>
      <c r="G1435" s="7">
        <f t="shared" si="230"/>
        <v>9.4499999999999993</v>
      </c>
      <c r="H1435" s="16">
        <f t="shared" si="231"/>
        <v>9.4499999999999993</v>
      </c>
      <c r="I1435" s="11" t="str">
        <f t="shared" si="232"/>
        <v>X</v>
      </c>
      <c r="J1435" s="39" t="str">
        <f t="shared" si="233"/>
        <v>X</v>
      </c>
      <c r="K1435" s="39" t="str">
        <f t="shared" si="226"/>
        <v>X</v>
      </c>
      <c r="L1435" s="39" t="str">
        <f t="shared" si="227"/>
        <v>X</v>
      </c>
      <c r="M1435" s="39" t="str">
        <f t="shared" si="234"/>
        <v>X</v>
      </c>
      <c r="N1435" s="42">
        <v>0</v>
      </c>
      <c r="O1435" s="8">
        <v>0</v>
      </c>
      <c r="P1435" s="9">
        <v>1</v>
      </c>
      <c r="Q1435" s="9">
        <v>0</v>
      </c>
      <c r="R1435" s="8">
        <v>0</v>
      </c>
      <c r="S1435" s="9">
        <v>0</v>
      </c>
      <c r="T1435" s="9">
        <v>0</v>
      </c>
      <c r="U1435" s="8">
        <v>0</v>
      </c>
      <c r="V1435" s="9">
        <v>0</v>
      </c>
      <c r="W1435" s="9">
        <v>0</v>
      </c>
      <c r="X1435" s="9">
        <v>0</v>
      </c>
      <c r="Y1435" s="8">
        <v>0</v>
      </c>
      <c r="Z1435" s="9">
        <v>0</v>
      </c>
      <c r="AA1435" s="8"/>
      <c r="AC1435" s="8"/>
      <c r="AJ1435" s="9">
        <f t="shared" si="235"/>
        <v>-1</v>
      </c>
      <c r="AK1435" s="7">
        <v>8.3000000000000007</v>
      </c>
      <c r="AO1435" s="8"/>
      <c r="AQ1435" s="31"/>
      <c r="AT1435" s="31"/>
      <c r="AU1435" s="21">
        <v>2005</v>
      </c>
      <c r="AV1435" s="23">
        <f t="shared" si="228"/>
        <v>3.3021143769562009</v>
      </c>
      <c r="BB1435" s="18"/>
      <c r="BD1435" s="54"/>
      <c r="BF1435" s="18"/>
      <c r="BH1435" s="18"/>
      <c r="BJ1435" s="18"/>
      <c r="BK1435" s="18" t="s">
        <v>285</v>
      </c>
      <c r="BL1435">
        <v>0</v>
      </c>
      <c r="BM1435">
        <v>0</v>
      </c>
      <c r="BN1435">
        <v>1</v>
      </c>
      <c r="BO1435">
        <v>0</v>
      </c>
      <c r="BP1435">
        <v>0</v>
      </c>
      <c r="BQ1435">
        <v>0</v>
      </c>
      <c r="BR1435" s="18">
        <v>0</v>
      </c>
      <c r="BS1435">
        <v>0</v>
      </c>
      <c r="BT1435">
        <v>1</v>
      </c>
      <c r="BU1435" s="18">
        <v>0</v>
      </c>
      <c r="BV1435" t="s">
        <v>397</v>
      </c>
      <c r="BW1435" t="s">
        <v>397</v>
      </c>
      <c r="CB1435" s="18"/>
      <c r="CD1435" s="18"/>
      <c r="CE1435" s="18"/>
      <c r="CH1435" s="18"/>
      <c r="CJ1435" s="18"/>
      <c r="CU1435" s="18"/>
      <c r="CV1435" t="s">
        <v>397</v>
      </c>
      <c r="CW1435" t="s">
        <v>397</v>
      </c>
      <c r="CX1435" t="s">
        <v>397</v>
      </c>
      <c r="CY1435" s="25" t="s">
        <v>397</v>
      </c>
    </row>
    <row r="1436" spans="1:103" x14ac:dyDescent="0.25">
      <c r="A1436">
        <v>1438</v>
      </c>
      <c r="B1436">
        <v>160</v>
      </c>
      <c r="C1436" s="25" t="s">
        <v>287</v>
      </c>
      <c r="D1436" s="12">
        <v>20.32</v>
      </c>
      <c r="E1436" s="14"/>
      <c r="F1436" s="7" t="str">
        <f t="shared" si="229"/>
        <v>X</v>
      </c>
      <c r="G1436" s="7">
        <f t="shared" si="230"/>
        <v>20.32</v>
      </c>
      <c r="H1436" s="16">
        <f t="shared" si="231"/>
        <v>20.32</v>
      </c>
      <c r="I1436" s="11" t="str">
        <f t="shared" si="232"/>
        <v>X</v>
      </c>
      <c r="J1436" s="39" t="str">
        <f t="shared" si="233"/>
        <v>X</v>
      </c>
      <c r="K1436" s="39" t="str">
        <f t="shared" si="226"/>
        <v>X</v>
      </c>
      <c r="L1436" s="39" t="str">
        <f t="shared" si="227"/>
        <v>X</v>
      </c>
      <c r="M1436" s="39" t="str">
        <f t="shared" si="234"/>
        <v>X</v>
      </c>
      <c r="N1436" s="42">
        <v>0</v>
      </c>
      <c r="O1436" s="8">
        <v>0</v>
      </c>
      <c r="P1436" s="9">
        <v>0</v>
      </c>
      <c r="Q1436" s="9">
        <v>1</v>
      </c>
      <c r="R1436" s="8">
        <v>0</v>
      </c>
      <c r="S1436" s="9">
        <v>0</v>
      </c>
      <c r="T1436" s="9">
        <v>0</v>
      </c>
      <c r="U1436" s="8">
        <v>0</v>
      </c>
      <c r="V1436" s="9">
        <v>0</v>
      </c>
      <c r="W1436" s="9">
        <v>0</v>
      </c>
      <c r="X1436" s="9">
        <v>0</v>
      </c>
      <c r="Y1436" s="8">
        <v>0</v>
      </c>
      <c r="Z1436" s="9">
        <v>0</v>
      </c>
      <c r="AA1436" s="8"/>
      <c r="AC1436" s="8"/>
      <c r="AJ1436" s="9">
        <f t="shared" si="235"/>
        <v>-1</v>
      </c>
      <c r="AK1436" s="7">
        <v>8</v>
      </c>
      <c r="AO1436" s="8"/>
      <c r="AQ1436" s="31"/>
      <c r="AT1436" s="31"/>
      <c r="AU1436" s="21">
        <v>2002</v>
      </c>
      <c r="AV1436" s="23">
        <f t="shared" si="228"/>
        <v>3.3014640731433</v>
      </c>
      <c r="BB1436" s="18"/>
      <c r="BD1436" s="54"/>
      <c r="BF1436" s="18"/>
      <c r="BH1436" s="18"/>
      <c r="BJ1436" s="18"/>
      <c r="BK1436" s="18" t="s">
        <v>285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 s="18">
        <v>0</v>
      </c>
      <c r="BS1436">
        <v>0</v>
      </c>
      <c r="BT1436">
        <v>1</v>
      </c>
      <c r="BU1436" s="18">
        <v>0</v>
      </c>
      <c r="BV1436" t="s">
        <v>397</v>
      </c>
      <c r="BW1436" t="s">
        <v>397</v>
      </c>
      <c r="CB1436" s="18"/>
      <c r="CD1436" s="18"/>
      <c r="CE1436" s="18"/>
      <c r="CH1436" s="18"/>
      <c r="CJ1436" s="18"/>
      <c r="CU1436" s="18"/>
      <c r="CV1436" t="s">
        <v>397</v>
      </c>
      <c r="CW1436" t="s">
        <v>397</v>
      </c>
      <c r="CX1436" t="s">
        <v>397</v>
      </c>
      <c r="CY1436" s="25" t="s">
        <v>397</v>
      </c>
    </row>
    <row r="1437" spans="1:103" x14ac:dyDescent="0.25">
      <c r="A1437">
        <v>1439</v>
      </c>
      <c r="B1437">
        <v>160</v>
      </c>
      <c r="C1437" s="25" t="s">
        <v>287</v>
      </c>
      <c r="D1437" s="12">
        <v>21.63</v>
      </c>
      <c r="E1437" s="14"/>
      <c r="F1437" s="7" t="str">
        <f t="shared" si="229"/>
        <v>X</v>
      </c>
      <c r="G1437" s="7">
        <f t="shared" si="230"/>
        <v>21.63</v>
      </c>
      <c r="H1437" s="16">
        <f t="shared" si="231"/>
        <v>21.63</v>
      </c>
      <c r="I1437" s="11" t="str">
        <f t="shared" si="232"/>
        <v>X</v>
      </c>
      <c r="J1437" s="39" t="str">
        <f t="shared" si="233"/>
        <v>X</v>
      </c>
      <c r="K1437" s="39" t="str">
        <f t="shared" si="226"/>
        <v>X</v>
      </c>
      <c r="L1437" s="39" t="str">
        <f t="shared" si="227"/>
        <v>X</v>
      </c>
      <c r="M1437" s="39" t="str">
        <f t="shared" si="234"/>
        <v>X</v>
      </c>
      <c r="N1437" s="42">
        <v>0</v>
      </c>
      <c r="O1437" s="8">
        <v>0</v>
      </c>
      <c r="P1437" s="9">
        <v>0</v>
      </c>
      <c r="Q1437" s="9">
        <v>1</v>
      </c>
      <c r="R1437" s="8">
        <v>0</v>
      </c>
      <c r="S1437" s="9">
        <v>0</v>
      </c>
      <c r="T1437" s="9">
        <v>0</v>
      </c>
      <c r="U1437" s="8">
        <v>0</v>
      </c>
      <c r="V1437" s="9">
        <v>0</v>
      </c>
      <c r="W1437" s="9">
        <v>0</v>
      </c>
      <c r="X1437" s="9">
        <v>0</v>
      </c>
      <c r="Y1437" s="8">
        <v>0</v>
      </c>
      <c r="Z1437" s="9">
        <v>0</v>
      </c>
      <c r="AA1437" s="8"/>
      <c r="AC1437" s="8"/>
      <c r="AJ1437" s="9">
        <f t="shared" si="235"/>
        <v>-1</v>
      </c>
      <c r="AK1437" s="7">
        <v>8.4</v>
      </c>
      <c r="AO1437" s="8"/>
      <c r="AQ1437" s="31"/>
      <c r="AT1437" s="31"/>
      <c r="AU1437" s="21">
        <v>2003</v>
      </c>
      <c r="AV1437" s="23">
        <f t="shared" si="228"/>
        <v>3.3016809492935764</v>
      </c>
      <c r="BB1437" s="18"/>
      <c r="BD1437" s="54"/>
      <c r="BF1437" s="18"/>
      <c r="BH1437" s="18"/>
      <c r="BJ1437" s="18"/>
      <c r="BK1437" s="18" t="s">
        <v>285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 s="18">
        <v>0</v>
      </c>
      <c r="BS1437">
        <v>0</v>
      </c>
      <c r="BT1437">
        <v>1</v>
      </c>
      <c r="BU1437" s="18">
        <v>0</v>
      </c>
      <c r="BV1437" t="s">
        <v>397</v>
      </c>
      <c r="BW1437" t="s">
        <v>397</v>
      </c>
      <c r="CB1437" s="18"/>
      <c r="CD1437" s="18"/>
      <c r="CE1437" s="18"/>
      <c r="CH1437" s="18"/>
      <c r="CJ1437" s="18"/>
      <c r="CU1437" s="18"/>
      <c r="CV1437" t="s">
        <v>397</v>
      </c>
      <c r="CW1437" t="s">
        <v>397</v>
      </c>
      <c r="CX1437" t="s">
        <v>397</v>
      </c>
      <c r="CY1437" s="25" t="s">
        <v>397</v>
      </c>
    </row>
    <row r="1438" spans="1:103" x14ac:dyDescent="0.25">
      <c r="A1438">
        <v>1440</v>
      </c>
      <c r="B1438">
        <v>160</v>
      </c>
      <c r="C1438" s="25" t="s">
        <v>287</v>
      </c>
      <c r="D1438" s="12">
        <v>17.29</v>
      </c>
      <c r="E1438" s="14"/>
      <c r="F1438" s="7" t="str">
        <f t="shared" si="229"/>
        <v>X</v>
      </c>
      <c r="G1438" s="7">
        <f t="shared" si="230"/>
        <v>17.29</v>
      </c>
      <c r="H1438" s="16">
        <f t="shared" si="231"/>
        <v>17.29</v>
      </c>
      <c r="I1438" s="11" t="str">
        <f t="shared" si="232"/>
        <v>X</v>
      </c>
      <c r="J1438" s="39" t="str">
        <f t="shared" si="233"/>
        <v>X</v>
      </c>
      <c r="K1438" s="39" t="str">
        <f t="shared" si="226"/>
        <v>X</v>
      </c>
      <c r="L1438" s="39" t="str">
        <f t="shared" si="227"/>
        <v>X</v>
      </c>
      <c r="M1438" s="39" t="str">
        <f t="shared" si="234"/>
        <v>X</v>
      </c>
      <c r="N1438" s="42">
        <v>0</v>
      </c>
      <c r="O1438" s="8">
        <v>0</v>
      </c>
      <c r="P1438" s="9">
        <v>0</v>
      </c>
      <c r="Q1438" s="9">
        <v>1</v>
      </c>
      <c r="R1438" s="8">
        <v>0</v>
      </c>
      <c r="S1438" s="9">
        <v>0</v>
      </c>
      <c r="T1438" s="9">
        <v>0</v>
      </c>
      <c r="U1438" s="8">
        <v>0</v>
      </c>
      <c r="V1438" s="9">
        <v>0</v>
      </c>
      <c r="W1438" s="9">
        <v>0</v>
      </c>
      <c r="X1438" s="9">
        <v>0</v>
      </c>
      <c r="Y1438" s="8">
        <v>0</v>
      </c>
      <c r="Z1438" s="9">
        <v>0</v>
      </c>
      <c r="AA1438" s="8"/>
      <c r="AC1438" s="8"/>
      <c r="AJ1438" s="9">
        <f t="shared" si="235"/>
        <v>-1</v>
      </c>
      <c r="AK1438" s="7">
        <v>8.4</v>
      </c>
      <c r="AO1438" s="8"/>
      <c r="AQ1438" s="31"/>
      <c r="AT1438" s="31"/>
      <c r="AU1438" s="21">
        <v>2004</v>
      </c>
      <c r="AV1438" s="23">
        <f t="shared" si="228"/>
        <v>3.301897717195208</v>
      </c>
      <c r="BB1438" s="18"/>
      <c r="BD1438" s="54"/>
      <c r="BF1438" s="18"/>
      <c r="BH1438" s="18"/>
      <c r="BJ1438" s="18"/>
      <c r="BK1438" s="18" t="s">
        <v>285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 s="18">
        <v>0</v>
      </c>
      <c r="BS1438">
        <v>0</v>
      </c>
      <c r="BT1438">
        <v>1</v>
      </c>
      <c r="BU1438" s="18">
        <v>0</v>
      </c>
      <c r="BV1438" t="s">
        <v>397</v>
      </c>
      <c r="BW1438" t="s">
        <v>397</v>
      </c>
      <c r="CB1438" s="18"/>
      <c r="CD1438" s="18"/>
      <c r="CE1438" s="18"/>
      <c r="CH1438" s="18"/>
      <c r="CJ1438" s="18"/>
      <c r="CU1438" s="18"/>
      <c r="CV1438" t="s">
        <v>397</v>
      </c>
      <c r="CW1438" t="s">
        <v>397</v>
      </c>
      <c r="CX1438" t="s">
        <v>397</v>
      </c>
      <c r="CY1438" s="25" t="s">
        <v>397</v>
      </c>
    </row>
    <row r="1439" spans="1:103" x14ac:dyDescent="0.25">
      <c r="A1439">
        <v>1441</v>
      </c>
      <c r="B1439">
        <v>160</v>
      </c>
      <c r="C1439" s="25" t="s">
        <v>287</v>
      </c>
      <c r="D1439" s="12">
        <v>22.54</v>
      </c>
      <c r="E1439" s="14"/>
      <c r="F1439" s="7" t="str">
        <f t="shared" si="229"/>
        <v>X</v>
      </c>
      <c r="G1439" s="7">
        <f t="shared" si="230"/>
        <v>22.54</v>
      </c>
      <c r="H1439" s="16">
        <f t="shared" si="231"/>
        <v>22.54</v>
      </c>
      <c r="I1439" s="11" t="str">
        <f t="shared" si="232"/>
        <v>X</v>
      </c>
      <c r="J1439" s="39" t="str">
        <f t="shared" si="233"/>
        <v>X</v>
      </c>
      <c r="K1439" s="39" t="str">
        <f t="shared" si="226"/>
        <v>X</v>
      </c>
      <c r="L1439" s="39" t="str">
        <f t="shared" si="227"/>
        <v>X</v>
      </c>
      <c r="M1439" s="39" t="str">
        <f t="shared" si="234"/>
        <v>X</v>
      </c>
      <c r="N1439" s="42">
        <v>0</v>
      </c>
      <c r="O1439" s="8">
        <v>0</v>
      </c>
      <c r="P1439" s="9">
        <v>0</v>
      </c>
      <c r="Q1439" s="9">
        <v>1</v>
      </c>
      <c r="R1439" s="8">
        <v>0</v>
      </c>
      <c r="S1439" s="9">
        <v>0</v>
      </c>
      <c r="T1439" s="9">
        <v>0</v>
      </c>
      <c r="U1439" s="8">
        <v>0</v>
      </c>
      <c r="V1439" s="9">
        <v>0</v>
      </c>
      <c r="W1439" s="9">
        <v>0</v>
      </c>
      <c r="X1439" s="9">
        <v>0</v>
      </c>
      <c r="Y1439" s="8">
        <v>0</v>
      </c>
      <c r="Z1439" s="9">
        <v>0</v>
      </c>
      <c r="AA1439" s="8"/>
      <c r="AC1439" s="8"/>
      <c r="AJ1439" s="9">
        <f t="shared" si="235"/>
        <v>-1</v>
      </c>
      <c r="AK1439" s="7">
        <v>8.3000000000000007</v>
      </c>
      <c r="AO1439" s="8"/>
      <c r="AQ1439" s="31"/>
      <c r="AT1439" s="31"/>
      <c r="AU1439" s="21">
        <v>2005</v>
      </c>
      <c r="AV1439" s="23">
        <f t="shared" si="228"/>
        <v>3.3021143769562009</v>
      </c>
      <c r="BB1439" s="18"/>
      <c r="BD1439" s="54"/>
      <c r="BF1439" s="18"/>
      <c r="BH1439" s="18"/>
      <c r="BJ1439" s="18"/>
      <c r="BK1439" s="18" t="s">
        <v>285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 s="18">
        <v>0</v>
      </c>
      <c r="BS1439">
        <v>0</v>
      </c>
      <c r="BT1439">
        <v>1</v>
      </c>
      <c r="BU1439" s="18">
        <v>0</v>
      </c>
      <c r="BV1439" t="s">
        <v>397</v>
      </c>
      <c r="BW1439" t="s">
        <v>397</v>
      </c>
      <c r="CB1439" s="18"/>
      <c r="CD1439" s="18"/>
      <c r="CE1439" s="18"/>
      <c r="CH1439" s="18"/>
      <c r="CJ1439" s="18"/>
      <c r="CU1439" s="18"/>
      <c r="CV1439" t="s">
        <v>397</v>
      </c>
      <c r="CW1439" t="s">
        <v>397</v>
      </c>
      <c r="CX1439" t="s">
        <v>397</v>
      </c>
      <c r="CY1439" s="25" t="s">
        <v>397</v>
      </c>
    </row>
    <row r="1440" spans="1:103" x14ac:dyDescent="0.25">
      <c r="A1440">
        <v>1442</v>
      </c>
      <c r="B1440">
        <v>160</v>
      </c>
      <c r="C1440" s="25" t="s">
        <v>287</v>
      </c>
      <c r="D1440" s="12">
        <v>12.36</v>
      </c>
      <c r="E1440" s="14"/>
      <c r="F1440" s="7" t="str">
        <f t="shared" si="229"/>
        <v>X</v>
      </c>
      <c r="G1440" s="7">
        <f t="shared" si="230"/>
        <v>12.36</v>
      </c>
      <c r="H1440" s="16">
        <f t="shared" si="231"/>
        <v>12.36</v>
      </c>
      <c r="I1440" s="11" t="str">
        <f t="shared" si="232"/>
        <v>X</v>
      </c>
      <c r="J1440" s="39" t="str">
        <f t="shared" si="233"/>
        <v>X</v>
      </c>
      <c r="K1440" s="39" t="str">
        <f t="shared" ref="K1440:K1503" si="236">IFERROR(1/J1440, "X")</f>
        <v>X</v>
      </c>
      <c r="L1440" s="39" t="str">
        <f t="shared" ref="L1440:L1503" si="237">IFERROR(I1440-J1440, "X")</f>
        <v>X</v>
      </c>
      <c r="M1440" s="39" t="str">
        <f t="shared" si="234"/>
        <v>X</v>
      </c>
      <c r="N1440" s="42">
        <v>0</v>
      </c>
      <c r="O1440" s="8">
        <v>0</v>
      </c>
      <c r="P1440" s="9">
        <v>0</v>
      </c>
      <c r="Q1440" s="9">
        <v>0</v>
      </c>
      <c r="R1440" s="8">
        <v>0</v>
      </c>
      <c r="S1440" s="9">
        <v>0</v>
      </c>
      <c r="T1440" s="9">
        <v>0</v>
      </c>
      <c r="U1440" s="8">
        <v>1</v>
      </c>
      <c r="V1440" s="9">
        <v>0</v>
      </c>
      <c r="W1440" s="9">
        <v>0</v>
      </c>
      <c r="X1440" s="9">
        <v>0</v>
      </c>
      <c r="Y1440" s="8">
        <v>0</v>
      </c>
      <c r="Z1440" s="9">
        <v>0</v>
      </c>
      <c r="AA1440" s="8"/>
      <c r="AC1440" s="8"/>
      <c r="AJ1440" s="9">
        <f t="shared" si="235"/>
        <v>-1</v>
      </c>
      <c r="AK1440" s="7">
        <v>7.5</v>
      </c>
      <c r="AO1440" s="8"/>
      <c r="AQ1440" s="31"/>
      <c r="AT1440" s="31"/>
      <c r="AU1440" s="21">
        <v>1994</v>
      </c>
      <c r="AV1440" s="23">
        <f t="shared" ref="AV1440:AV1503" si="238">LOG(AU1440)</f>
        <v>3.2997251539756367</v>
      </c>
      <c r="BB1440" s="18"/>
      <c r="BD1440" s="54"/>
      <c r="BF1440" s="18"/>
      <c r="BH1440" s="18"/>
      <c r="BJ1440" s="18"/>
      <c r="BK1440" s="18" t="s">
        <v>285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 s="18">
        <v>0</v>
      </c>
      <c r="BS1440">
        <v>0</v>
      </c>
      <c r="BT1440">
        <v>1</v>
      </c>
      <c r="BU1440" s="18">
        <v>0</v>
      </c>
      <c r="BV1440" t="s">
        <v>397</v>
      </c>
      <c r="BW1440" t="s">
        <v>397</v>
      </c>
      <c r="CB1440" s="18"/>
      <c r="CD1440" s="18"/>
      <c r="CE1440" s="18"/>
      <c r="CH1440" s="18"/>
      <c r="CJ1440" s="18"/>
      <c r="CU1440" s="18"/>
      <c r="CV1440" t="s">
        <v>397</v>
      </c>
      <c r="CW1440" t="s">
        <v>397</v>
      </c>
      <c r="CX1440" t="s">
        <v>397</v>
      </c>
      <c r="CY1440" s="25" t="s">
        <v>397</v>
      </c>
    </row>
    <row r="1441" spans="1:103" x14ac:dyDescent="0.25">
      <c r="A1441">
        <v>1443</v>
      </c>
      <c r="B1441">
        <v>160</v>
      </c>
      <c r="C1441" s="25" t="s">
        <v>287</v>
      </c>
      <c r="D1441" s="12">
        <v>11.45</v>
      </c>
      <c r="E1441" s="14"/>
      <c r="F1441" s="7" t="str">
        <f t="shared" si="229"/>
        <v>X</v>
      </c>
      <c r="G1441" s="7">
        <f t="shared" si="230"/>
        <v>11.45</v>
      </c>
      <c r="H1441" s="16">
        <f t="shared" si="231"/>
        <v>11.45</v>
      </c>
      <c r="I1441" s="11" t="str">
        <f t="shared" si="232"/>
        <v>X</v>
      </c>
      <c r="J1441" s="39" t="str">
        <f t="shared" si="233"/>
        <v>X</v>
      </c>
      <c r="K1441" s="39" t="str">
        <f t="shared" si="236"/>
        <v>X</v>
      </c>
      <c r="L1441" s="39" t="str">
        <f t="shared" si="237"/>
        <v>X</v>
      </c>
      <c r="M1441" s="39" t="str">
        <f t="shared" si="234"/>
        <v>X</v>
      </c>
      <c r="N1441" s="42">
        <v>0</v>
      </c>
      <c r="O1441" s="8">
        <v>0</v>
      </c>
      <c r="P1441" s="9">
        <v>0</v>
      </c>
      <c r="Q1441" s="9">
        <v>0</v>
      </c>
      <c r="R1441" s="8">
        <v>0</v>
      </c>
      <c r="S1441" s="9">
        <v>0</v>
      </c>
      <c r="T1441" s="9">
        <v>0</v>
      </c>
      <c r="U1441" s="8">
        <v>1</v>
      </c>
      <c r="V1441" s="9">
        <v>0</v>
      </c>
      <c r="W1441" s="9">
        <v>0</v>
      </c>
      <c r="X1441" s="9">
        <v>0</v>
      </c>
      <c r="Y1441" s="8">
        <v>0</v>
      </c>
      <c r="Z1441" s="9">
        <v>0</v>
      </c>
      <c r="AA1441" s="8"/>
      <c r="AC1441" s="8"/>
      <c r="AJ1441" s="9">
        <f t="shared" si="235"/>
        <v>-1</v>
      </c>
      <c r="AK1441" s="7">
        <v>8</v>
      </c>
      <c r="AO1441" s="8"/>
      <c r="AQ1441" s="31"/>
      <c r="AT1441" s="31"/>
      <c r="AU1441" s="21">
        <v>2002</v>
      </c>
      <c r="AV1441" s="23">
        <f t="shared" si="238"/>
        <v>3.3014640731433</v>
      </c>
      <c r="BB1441" s="18"/>
      <c r="BD1441" s="54"/>
      <c r="BF1441" s="18"/>
      <c r="BH1441" s="18"/>
      <c r="BJ1441" s="18"/>
      <c r="BK1441" s="18" t="s">
        <v>285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 s="18">
        <v>0</v>
      </c>
      <c r="BS1441">
        <v>0</v>
      </c>
      <c r="BT1441">
        <v>1</v>
      </c>
      <c r="BU1441" s="18">
        <v>0</v>
      </c>
      <c r="BV1441" t="s">
        <v>397</v>
      </c>
      <c r="BW1441" t="s">
        <v>397</v>
      </c>
      <c r="CB1441" s="18"/>
      <c r="CD1441" s="18"/>
      <c r="CE1441" s="18"/>
      <c r="CH1441" s="18"/>
      <c r="CJ1441" s="18"/>
      <c r="CU1441" s="18"/>
      <c r="CV1441" t="s">
        <v>397</v>
      </c>
      <c r="CW1441" t="s">
        <v>397</v>
      </c>
      <c r="CX1441" t="s">
        <v>397</v>
      </c>
      <c r="CY1441" s="25" t="s">
        <v>397</v>
      </c>
    </row>
    <row r="1442" spans="1:103" x14ac:dyDescent="0.25">
      <c r="A1442">
        <v>1444</v>
      </c>
      <c r="B1442">
        <v>160</v>
      </c>
      <c r="C1442" s="25" t="s">
        <v>287</v>
      </c>
      <c r="D1442" s="12">
        <v>11.7</v>
      </c>
      <c r="E1442" s="14"/>
      <c r="F1442" s="7" t="str">
        <f t="shared" si="229"/>
        <v>X</v>
      </c>
      <c r="G1442" s="7">
        <f t="shared" si="230"/>
        <v>11.7</v>
      </c>
      <c r="H1442" s="16">
        <f t="shared" si="231"/>
        <v>11.7</v>
      </c>
      <c r="I1442" s="11" t="str">
        <f t="shared" si="232"/>
        <v>X</v>
      </c>
      <c r="J1442" s="39" t="str">
        <f t="shared" si="233"/>
        <v>X</v>
      </c>
      <c r="K1442" s="39" t="str">
        <f t="shared" si="236"/>
        <v>X</v>
      </c>
      <c r="L1442" s="39" t="str">
        <f t="shared" si="237"/>
        <v>X</v>
      </c>
      <c r="M1442" s="39" t="str">
        <f t="shared" si="234"/>
        <v>X</v>
      </c>
      <c r="N1442" s="42">
        <v>0</v>
      </c>
      <c r="O1442" s="8">
        <v>0</v>
      </c>
      <c r="P1442" s="9">
        <v>0</v>
      </c>
      <c r="Q1442" s="9">
        <v>0</v>
      </c>
      <c r="R1442" s="8">
        <v>0</v>
      </c>
      <c r="S1442" s="9">
        <v>0</v>
      </c>
      <c r="T1442" s="9">
        <v>0</v>
      </c>
      <c r="U1442" s="8">
        <v>1</v>
      </c>
      <c r="V1442" s="9">
        <v>0</v>
      </c>
      <c r="W1442" s="9">
        <v>0</v>
      </c>
      <c r="X1442" s="9">
        <v>0</v>
      </c>
      <c r="Y1442" s="8">
        <v>0</v>
      </c>
      <c r="Z1442" s="9">
        <v>0</v>
      </c>
      <c r="AA1442" s="8"/>
      <c r="AC1442" s="8"/>
      <c r="AJ1442" s="9">
        <f t="shared" si="235"/>
        <v>-1</v>
      </c>
      <c r="AK1442" s="7">
        <v>8.4</v>
      </c>
      <c r="AO1442" s="8"/>
      <c r="AQ1442" s="31"/>
      <c r="AT1442" s="31"/>
      <c r="AU1442" s="21">
        <v>2003</v>
      </c>
      <c r="AV1442" s="23">
        <f t="shared" si="238"/>
        <v>3.3016809492935764</v>
      </c>
      <c r="BB1442" s="18"/>
      <c r="BD1442" s="54"/>
      <c r="BF1442" s="18"/>
      <c r="BH1442" s="18"/>
      <c r="BJ1442" s="18"/>
      <c r="BK1442" s="18" t="s">
        <v>285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 s="18">
        <v>0</v>
      </c>
      <c r="BS1442">
        <v>0</v>
      </c>
      <c r="BT1442">
        <v>1</v>
      </c>
      <c r="BU1442" s="18">
        <v>0</v>
      </c>
      <c r="BV1442" t="s">
        <v>397</v>
      </c>
      <c r="BW1442" t="s">
        <v>397</v>
      </c>
      <c r="CB1442" s="18"/>
      <c r="CD1442" s="18"/>
      <c r="CE1442" s="18"/>
      <c r="CH1442" s="18"/>
      <c r="CJ1442" s="18"/>
      <c r="CU1442" s="18"/>
      <c r="CV1442" t="s">
        <v>397</v>
      </c>
      <c r="CW1442" t="s">
        <v>397</v>
      </c>
      <c r="CX1442" t="s">
        <v>397</v>
      </c>
      <c r="CY1442" s="25" t="s">
        <v>397</v>
      </c>
    </row>
    <row r="1443" spans="1:103" x14ac:dyDescent="0.25">
      <c r="A1443">
        <v>1445</v>
      </c>
      <c r="B1443">
        <v>160</v>
      </c>
      <c r="C1443" s="25" t="s">
        <v>287</v>
      </c>
      <c r="D1443" s="12">
        <v>10.92</v>
      </c>
      <c r="E1443" s="14"/>
      <c r="F1443" s="7" t="str">
        <f t="shared" si="229"/>
        <v>X</v>
      </c>
      <c r="G1443" s="7">
        <f t="shared" si="230"/>
        <v>10.92</v>
      </c>
      <c r="H1443" s="16">
        <f t="shared" si="231"/>
        <v>10.92</v>
      </c>
      <c r="I1443" s="11" t="str">
        <f t="shared" si="232"/>
        <v>X</v>
      </c>
      <c r="J1443" s="39" t="str">
        <f t="shared" si="233"/>
        <v>X</v>
      </c>
      <c r="K1443" s="39" t="str">
        <f t="shared" si="236"/>
        <v>X</v>
      </c>
      <c r="L1443" s="39" t="str">
        <f t="shared" si="237"/>
        <v>X</v>
      </c>
      <c r="M1443" s="39" t="str">
        <f t="shared" si="234"/>
        <v>X</v>
      </c>
      <c r="N1443" s="42">
        <v>0</v>
      </c>
      <c r="O1443" s="8">
        <v>0</v>
      </c>
      <c r="P1443" s="9">
        <v>0</v>
      </c>
      <c r="Q1443" s="9">
        <v>0</v>
      </c>
      <c r="R1443" s="8">
        <v>0</v>
      </c>
      <c r="S1443" s="9">
        <v>0</v>
      </c>
      <c r="T1443" s="9">
        <v>0</v>
      </c>
      <c r="U1443" s="8">
        <v>1</v>
      </c>
      <c r="V1443" s="9">
        <v>0</v>
      </c>
      <c r="W1443" s="9">
        <v>0</v>
      </c>
      <c r="X1443" s="9">
        <v>0</v>
      </c>
      <c r="Y1443" s="8">
        <v>0</v>
      </c>
      <c r="Z1443" s="9">
        <v>0</v>
      </c>
      <c r="AA1443" s="8"/>
      <c r="AC1443" s="8"/>
      <c r="AJ1443" s="9">
        <f t="shared" si="235"/>
        <v>-1</v>
      </c>
      <c r="AK1443" s="7">
        <v>8.4</v>
      </c>
      <c r="AO1443" s="8"/>
      <c r="AQ1443" s="31"/>
      <c r="AT1443" s="31"/>
      <c r="AU1443" s="21">
        <v>2004</v>
      </c>
      <c r="AV1443" s="23">
        <f t="shared" si="238"/>
        <v>3.301897717195208</v>
      </c>
      <c r="BB1443" s="18"/>
      <c r="BD1443" s="54"/>
      <c r="BF1443" s="18"/>
      <c r="BH1443" s="18"/>
      <c r="BJ1443" s="18"/>
      <c r="BK1443" s="18" t="s">
        <v>285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 s="18">
        <v>0</v>
      </c>
      <c r="BS1443">
        <v>0</v>
      </c>
      <c r="BT1443">
        <v>1</v>
      </c>
      <c r="BU1443" s="18">
        <v>0</v>
      </c>
      <c r="BV1443" t="s">
        <v>397</v>
      </c>
      <c r="BW1443" t="s">
        <v>397</v>
      </c>
      <c r="CB1443" s="18"/>
      <c r="CD1443" s="18"/>
      <c r="CE1443" s="18"/>
      <c r="CH1443" s="18"/>
      <c r="CJ1443" s="18"/>
      <c r="CU1443" s="18"/>
      <c r="CV1443" t="s">
        <v>397</v>
      </c>
      <c r="CW1443" t="s">
        <v>397</v>
      </c>
      <c r="CX1443" t="s">
        <v>397</v>
      </c>
      <c r="CY1443" s="25" t="s">
        <v>397</v>
      </c>
    </row>
    <row r="1444" spans="1:103" x14ac:dyDescent="0.25">
      <c r="A1444">
        <v>1446</v>
      </c>
      <c r="B1444">
        <v>160</v>
      </c>
      <c r="C1444" s="25" t="s">
        <v>287</v>
      </c>
      <c r="D1444" s="12">
        <v>10.07</v>
      </c>
      <c r="E1444" s="14"/>
      <c r="F1444" s="7" t="str">
        <f t="shared" si="229"/>
        <v>X</v>
      </c>
      <c r="G1444" s="7">
        <f t="shared" si="230"/>
        <v>10.07</v>
      </c>
      <c r="H1444" s="16">
        <f t="shared" si="231"/>
        <v>10.07</v>
      </c>
      <c r="I1444" s="11" t="str">
        <f t="shared" si="232"/>
        <v>X</v>
      </c>
      <c r="J1444" s="39" t="str">
        <f t="shared" si="233"/>
        <v>X</v>
      </c>
      <c r="K1444" s="39" t="str">
        <f t="shared" si="236"/>
        <v>X</v>
      </c>
      <c r="L1444" s="39" t="str">
        <f t="shared" si="237"/>
        <v>X</v>
      </c>
      <c r="M1444" s="39" t="str">
        <f t="shared" si="234"/>
        <v>X</v>
      </c>
      <c r="N1444" s="42">
        <v>0</v>
      </c>
      <c r="O1444" s="8">
        <v>0</v>
      </c>
      <c r="P1444" s="9">
        <v>0</v>
      </c>
      <c r="Q1444" s="9">
        <v>0</v>
      </c>
      <c r="R1444" s="8">
        <v>0</v>
      </c>
      <c r="S1444" s="9">
        <v>0</v>
      </c>
      <c r="T1444" s="9">
        <v>0</v>
      </c>
      <c r="U1444" s="8">
        <v>1</v>
      </c>
      <c r="V1444" s="9">
        <v>0</v>
      </c>
      <c r="W1444" s="9">
        <v>0</v>
      </c>
      <c r="X1444" s="9">
        <v>0</v>
      </c>
      <c r="Y1444" s="8">
        <v>0</v>
      </c>
      <c r="Z1444" s="9">
        <v>0</v>
      </c>
      <c r="AA1444" s="8"/>
      <c r="AC1444" s="8"/>
      <c r="AJ1444" s="9">
        <f t="shared" si="235"/>
        <v>-1</v>
      </c>
      <c r="AK1444" s="7">
        <v>8.3000000000000007</v>
      </c>
      <c r="AO1444" s="8"/>
      <c r="AQ1444" s="31"/>
      <c r="AT1444" s="31"/>
      <c r="AU1444" s="21">
        <v>2005</v>
      </c>
      <c r="AV1444" s="23">
        <f t="shared" si="238"/>
        <v>3.3021143769562009</v>
      </c>
      <c r="BB1444" s="18"/>
      <c r="BD1444" s="54"/>
      <c r="BF1444" s="18"/>
      <c r="BH1444" s="18"/>
      <c r="BJ1444" s="18"/>
      <c r="BK1444" s="18" t="s">
        <v>285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 s="18">
        <v>0</v>
      </c>
      <c r="BS1444">
        <v>0</v>
      </c>
      <c r="BT1444">
        <v>1</v>
      </c>
      <c r="BU1444" s="18">
        <v>0</v>
      </c>
      <c r="BV1444" t="s">
        <v>397</v>
      </c>
      <c r="BW1444" t="s">
        <v>397</v>
      </c>
      <c r="CB1444" s="18"/>
      <c r="CD1444" s="18"/>
      <c r="CE1444" s="18"/>
      <c r="CH1444" s="18"/>
      <c r="CJ1444" s="18"/>
      <c r="CU1444" s="18"/>
      <c r="CV1444" t="s">
        <v>397</v>
      </c>
      <c r="CW1444" t="s">
        <v>397</v>
      </c>
      <c r="CX1444" t="s">
        <v>397</v>
      </c>
      <c r="CY1444" s="25" t="s">
        <v>397</v>
      </c>
    </row>
    <row r="1445" spans="1:103" x14ac:dyDescent="0.25">
      <c r="A1445">
        <v>1447</v>
      </c>
      <c r="B1445">
        <v>160</v>
      </c>
      <c r="C1445" s="25" t="s">
        <v>287</v>
      </c>
      <c r="D1445" s="12">
        <v>17.8</v>
      </c>
      <c r="E1445" s="14"/>
      <c r="F1445" s="7" t="str">
        <f t="shared" si="229"/>
        <v>X</v>
      </c>
      <c r="G1445" s="7">
        <f t="shared" si="230"/>
        <v>17.8</v>
      </c>
      <c r="H1445" s="16">
        <f t="shared" si="231"/>
        <v>17.8</v>
      </c>
      <c r="I1445" s="11" t="str">
        <f t="shared" si="232"/>
        <v>X</v>
      </c>
      <c r="J1445" s="39" t="str">
        <f t="shared" si="233"/>
        <v>X</v>
      </c>
      <c r="K1445" s="39" t="str">
        <f t="shared" si="236"/>
        <v>X</v>
      </c>
      <c r="L1445" s="39" t="str">
        <f t="shared" si="237"/>
        <v>X</v>
      </c>
      <c r="M1445" s="39" t="str">
        <f t="shared" si="234"/>
        <v>X</v>
      </c>
      <c r="N1445" s="42">
        <v>0</v>
      </c>
      <c r="O1445" s="8">
        <v>0</v>
      </c>
      <c r="P1445" s="9">
        <v>0</v>
      </c>
      <c r="Q1445" s="9">
        <v>0</v>
      </c>
      <c r="R1445" s="8">
        <v>0</v>
      </c>
      <c r="S1445" s="9">
        <v>0</v>
      </c>
      <c r="T1445" s="9">
        <v>0</v>
      </c>
      <c r="U1445" s="8">
        <v>0</v>
      </c>
      <c r="V1445" s="9">
        <v>1</v>
      </c>
      <c r="W1445" s="9">
        <v>0</v>
      </c>
      <c r="X1445" s="9">
        <v>0</v>
      </c>
      <c r="Y1445" s="8">
        <v>0</v>
      </c>
      <c r="Z1445" s="9">
        <v>0</v>
      </c>
      <c r="AA1445" s="8"/>
      <c r="AC1445" s="8"/>
      <c r="AJ1445" s="9">
        <f t="shared" si="235"/>
        <v>-1</v>
      </c>
      <c r="AK1445" s="7">
        <v>7.5</v>
      </c>
      <c r="AO1445" s="8"/>
      <c r="AQ1445" s="31"/>
      <c r="AT1445" s="31"/>
      <c r="AU1445" s="21">
        <v>1994</v>
      </c>
      <c r="AV1445" s="23">
        <f t="shared" si="238"/>
        <v>3.2997251539756367</v>
      </c>
      <c r="BB1445" s="18"/>
      <c r="BD1445" s="54"/>
      <c r="BF1445" s="18"/>
      <c r="BH1445" s="18"/>
      <c r="BJ1445" s="18"/>
      <c r="BK1445" s="18" t="s">
        <v>285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 s="18">
        <v>0</v>
      </c>
      <c r="BS1445">
        <v>0</v>
      </c>
      <c r="BT1445">
        <v>1</v>
      </c>
      <c r="BU1445" s="18">
        <v>0</v>
      </c>
      <c r="BV1445" t="s">
        <v>397</v>
      </c>
      <c r="BW1445" t="s">
        <v>397</v>
      </c>
      <c r="CB1445" s="18"/>
      <c r="CD1445" s="18"/>
      <c r="CE1445" s="18"/>
      <c r="CH1445" s="18"/>
      <c r="CJ1445" s="18"/>
      <c r="CU1445" s="18"/>
      <c r="CV1445" t="s">
        <v>397</v>
      </c>
      <c r="CW1445" t="s">
        <v>397</v>
      </c>
      <c r="CX1445" t="s">
        <v>397</v>
      </c>
      <c r="CY1445" s="25" t="s">
        <v>397</v>
      </c>
    </row>
    <row r="1446" spans="1:103" x14ac:dyDescent="0.25">
      <c r="A1446">
        <v>1448</v>
      </c>
      <c r="B1446">
        <v>160</v>
      </c>
      <c r="C1446" s="25" t="s">
        <v>287</v>
      </c>
      <c r="D1446" s="12">
        <v>13.13</v>
      </c>
      <c r="E1446" s="14"/>
      <c r="F1446" s="7" t="str">
        <f t="shared" si="229"/>
        <v>X</v>
      </c>
      <c r="G1446" s="7">
        <f t="shared" si="230"/>
        <v>13.13</v>
      </c>
      <c r="H1446" s="16">
        <f t="shared" si="231"/>
        <v>13.13</v>
      </c>
      <c r="I1446" s="11" t="str">
        <f t="shared" si="232"/>
        <v>X</v>
      </c>
      <c r="J1446" s="39" t="str">
        <f t="shared" si="233"/>
        <v>X</v>
      </c>
      <c r="K1446" s="39" t="str">
        <f t="shared" si="236"/>
        <v>X</v>
      </c>
      <c r="L1446" s="39" t="str">
        <f t="shared" si="237"/>
        <v>X</v>
      </c>
      <c r="M1446" s="39" t="str">
        <f t="shared" si="234"/>
        <v>X</v>
      </c>
      <c r="N1446" s="42">
        <v>0</v>
      </c>
      <c r="O1446" s="8">
        <v>0</v>
      </c>
      <c r="P1446" s="9">
        <v>0</v>
      </c>
      <c r="Q1446" s="9">
        <v>0</v>
      </c>
      <c r="R1446" s="8">
        <v>0</v>
      </c>
      <c r="S1446" s="9">
        <v>0</v>
      </c>
      <c r="T1446" s="9">
        <v>0</v>
      </c>
      <c r="U1446" s="8">
        <v>0</v>
      </c>
      <c r="V1446" s="9">
        <v>1</v>
      </c>
      <c r="W1446" s="9">
        <v>0</v>
      </c>
      <c r="X1446" s="9">
        <v>0</v>
      </c>
      <c r="Y1446" s="8">
        <v>0</v>
      </c>
      <c r="Z1446" s="9">
        <v>0</v>
      </c>
      <c r="AA1446" s="8"/>
      <c r="AC1446" s="8"/>
      <c r="AJ1446" s="9">
        <f t="shared" si="235"/>
        <v>-1</v>
      </c>
      <c r="AK1446" s="7">
        <v>8</v>
      </c>
      <c r="AO1446" s="8"/>
      <c r="AQ1446" s="31"/>
      <c r="AT1446" s="31"/>
      <c r="AU1446" s="21">
        <v>2002</v>
      </c>
      <c r="AV1446" s="23">
        <f t="shared" si="238"/>
        <v>3.3014640731433</v>
      </c>
      <c r="BB1446" s="18"/>
      <c r="BD1446" s="54"/>
      <c r="BF1446" s="18"/>
      <c r="BH1446" s="18"/>
      <c r="BJ1446" s="18"/>
      <c r="BK1446" s="18" t="s">
        <v>285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 s="18">
        <v>0</v>
      </c>
      <c r="BS1446">
        <v>0</v>
      </c>
      <c r="BT1446">
        <v>1</v>
      </c>
      <c r="BU1446" s="18">
        <v>0</v>
      </c>
      <c r="BV1446" t="s">
        <v>397</v>
      </c>
      <c r="BW1446" t="s">
        <v>397</v>
      </c>
      <c r="CB1446" s="18"/>
      <c r="CD1446" s="18"/>
      <c r="CE1446" s="18"/>
      <c r="CH1446" s="18"/>
      <c r="CJ1446" s="18"/>
      <c r="CU1446" s="18"/>
      <c r="CV1446" t="s">
        <v>397</v>
      </c>
      <c r="CW1446" t="s">
        <v>397</v>
      </c>
      <c r="CX1446" t="s">
        <v>397</v>
      </c>
      <c r="CY1446" s="25" t="s">
        <v>397</v>
      </c>
    </row>
    <row r="1447" spans="1:103" x14ac:dyDescent="0.25">
      <c r="A1447">
        <v>1449</v>
      </c>
      <c r="B1447">
        <v>160</v>
      </c>
      <c r="C1447" s="25" t="s">
        <v>287</v>
      </c>
      <c r="D1447" s="12">
        <v>13.5</v>
      </c>
      <c r="E1447" s="14"/>
      <c r="F1447" s="7" t="str">
        <f t="shared" si="229"/>
        <v>X</v>
      </c>
      <c r="G1447" s="7">
        <f t="shared" si="230"/>
        <v>13.5</v>
      </c>
      <c r="H1447" s="16">
        <f t="shared" si="231"/>
        <v>13.5</v>
      </c>
      <c r="I1447" s="11" t="str">
        <f t="shared" si="232"/>
        <v>X</v>
      </c>
      <c r="J1447" s="39" t="str">
        <f t="shared" si="233"/>
        <v>X</v>
      </c>
      <c r="K1447" s="39" t="str">
        <f t="shared" si="236"/>
        <v>X</v>
      </c>
      <c r="L1447" s="39" t="str">
        <f t="shared" si="237"/>
        <v>X</v>
      </c>
      <c r="M1447" s="39" t="str">
        <f t="shared" si="234"/>
        <v>X</v>
      </c>
      <c r="N1447" s="42">
        <v>0</v>
      </c>
      <c r="O1447" s="8">
        <v>0</v>
      </c>
      <c r="P1447" s="9">
        <v>0</v>
      </c>
      <c r="Q1447" s="9">
        <v>0</v>
      </c>
      <c r="R1447" s="8">
        <v>0</v>
      </c>
      <c r="S1447" s="9">
        <v>0</v>
      </c>
      <c r="T1447" s="9">
        <v>0</v>
      </c>
      <c r="U1447" s="8">
        <v>0</v>
      </c>
      <c r="V1447" s="9">
        <v>1</v>
      </c>
      <c r="W1447" s="9">
        <v>0</v>
      </c>
      <c r="X1447" s="9">
        <v>0</v>
      </c>
      <c r="Y1447" s="8">
        <v>0</v>
      </c>
      <c r="Z1447" s="9">
        <v>0</v>
      </c>
      <c r="AA1447" s="8"/>
      <c r="AC1447" s="8"/>
      <c r="AJ1447" s="9">
        <f t="shared" si="235"/>
        <v>-1</v>
      </c>
      <c r="AK1447" s="7">
        <v>8.4</v>
      </c>
      <c r="AO1447" s="8"/>
      <c r="AQ1447" s="31"/>
      <c r="AT1447" s="31"/>
      <c r="AU1447" s="21">
        <v>2003</v>
      </c>
      <c r="AV1447" s="23">
        <f t="shared" si="238"/>
        <v>3.3016809492935764</v>
      </c>
      <c r="BB1447" s="18"/>
      <c r="BD1447" s="54"/>
      <c r="BF1447" s="18"/>
      <c r="BH1447" s="18"/>
      <c r="BJ1447" s="18"/>
      <c r="BK1447" s="18" t="s">
        <v>285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 s="18">
        <v>0</v>
      </c>
      <c r="BS1447">
        <v>0</v>
      </c>
      <c r="BT1447">
        <v>1</v>
      </c>
      <c r="BU1447" s="18">
        <v>0</v>
      </c>
      <c r="BV1447" t="s">
        <v>397</v>
      </c>
      <c r="BW1447" t="s">
        <v>397</v>
      </c>
      <c r="CB1447" s="18"/>
      <c r="CD1447" s="18"/>
      <c r="CE1447" s="18"/>
      <c r="CH1447" s="18"/>
      <c r="CJ1447" s="18"/>
      <c r="CU1447" s="18"/>
      <c r="CV1447" t="s">
        <v>397</v>
      </c>
      <c r="CW1447" t="s">
        <v>397</v>
      </c>
      <c r="CX1447" t="s">
        <v>397</v>
      </c>
      <c r="CY1447" s="25" t="s">
        <v>397</v>
      </c>
    </row>
    <row r="1448" spans="1:103" x14ac:dyDescent="0.25">
      <c r="A1448">
        <v>1450</v>
      </c>
      <c r="B1448">
        <v>160</v>
      </c>
      <c r="C1448" s="25" t="s">
        <v>287</v>
      </c>
      <c r="D1448" s="12">
        <v>13.7</v>
      </c>
      <c r="E1448" s="14"/>
      <c r="F1448" s="7" t="str">
        <f t="shared" si="229"/>
        <v>X</v>
      </c>
      <c r="G1448" s="7">
        <f t="shared" si="230"/>
        <v>13.7</v>
      </c>
      <c r="H1448" s="16">
        <f t="shared" si="231"/>
        <v>13.7</v>
      </c>
      <c r="I1448" s="11" t="str">
        <f t="shared" si="232"/>
        <v>X</v>
      </c>
      <c r="J1448" s="39" t="str">
        <f t="shared" si="233"/>
        <v>X</v>
      </c>
      <c r="K1448" s="39" t="str">
        <f t="shared" si="236"/>
        <v>X</v>
      </c>
      <c r="L1448" s="39" t="str">
        <f t="shared" si="237"/>
        <v>X</v>
      </c>
      <c r="M1448" s="39" t="str">
        <f t="shared" si="234"/>
        <v>X</v>
      </c>
      <c r="N1448" s="42">
        <v>0</v>
      </c>
      <c r="O1448" s="8">
        <v>0</v>
      </c>
      <c r="P1448" s="9">
        <v>0</v>
      </c>
      <c r="Q1448" s="9">
        <v>0</v>
      </c>
      <c r="R1448" s="8">
        <v>0</v>
      </c>
      <c r="S1448" s="9">
        <v>0</v>
      </c>
      <c r="T1448" s="9">
        <v>0</v>
      </c>
      <c r="U1448" s="8">
        <v>0</v>
      </c>
      <c r="V1448" s="9">
        <v>1</v>
      </c>
      <c r="W1448" s="9">
        <v>0</v>
      </c>
      <c r="X1448" s="9">
        <v>0</v>
      </c>
      <c r="Y1448" s="8">
        <v>0</v>
      </c>
      <c r="Z1448" s="9">
        <v>0</v>
      </c>
      <c r="AA1448" s="8"/>
      <c r="AC1448" s="8"/>
      <c r="AJ1448" s="9">
        <f t="shared" si="235"/>
        <v>-1</v>
      </c>
      <c r="AK1448" s="7">
        <v>8.4</v>
      </c>
      <c r="AO1448" s="8"/>
      <c r="AQ1448" s="31"/>
      <c r="AT1448" s="31"/>
      <c r="AU1448" s="21">
        <v>2004</v>
      </c>
      <c r="AV1448" s="23">
        <f t="shared" si="238"/>
        <v>3.301897717195208</v>
      </c>
      <c r="BB1448" s="18"/>
      <c r="BD1448" s="54"/>
      <c r="BF1448" s="18"/>
      <c r="BH1448" s="18"/>
      <c r="BJ1448" s="18"/>
      <c r="BK1448" s="18" t="s">
        <v>285</v>
      </c>
      <c r="BL1448">
        <v>0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 s="18">
        <v>0</v>
      </c>
      <c r="BS1448">
        <v>0</v>
      </c>
      <c r="BT1448">
        <v>1</v>
      </c>
      <c r="BU1448" s="18">
        <v>0</v>
      </c>
      <c r="BV1448" t="s">
        <v>397</v>
      </c>
      <c r="BW1448" t="s">
        <v>397</v>
      </c>
      <c r="CB1448" s="18"/>
      <c r="CD1448" s="18"/>
      <c r="CE1448" s="18"/>
      <c r="CH1448" s="18"/>
      <c r="CJ1448" s="18"/>
      <c r="CU1448" s="18"/>
      <c r="CV1448" t="s">
        <v>397</v>
      </c>
      <c r="CW1448" t="s">
        <v>397</v>
      </c>
      <c r="CX1448" t="s">
        <v>397</v>
      </c>
      <c r="CY1448" s="25" t="s">
        <v>397</v>
      </c>
    </row>
    <row r="1449" spans="1:103" x14ac:dyDescent="0.25">
      <c r="A1449">
        <v>1451</v>
      </c>
      <c r="B1449">
        <v>160</v>
      </c>
      <c r="C1449" s="25" t="s">
        <v>287</v>
      </c>
      <c r="D1449" s="12">
        <v>12.5</v>
      </c>
      <c r="E1449" s="14"/>
      <c r="F1449" s="7" t="str">
        <f t="shared" si="229"/>
        <v>X</v>
      </c>
      <c r="G1449" s="7">
        <f t="shared" si="230"/>
        <v>12.5</v>
      </c>
      <c r="H1449" s="16">
        <f t="shared" si="231"/>
        <v>12.5</v>
      </c>
      <c r="I1449" s="11" t="str">
        <f t="shared" si="232"/>
        <v>X</v>
      </c>
      <c r="J1449" s="39" t="str">
        <f t="shared" si="233"/>
        <v>X</v>
      </c>
      <c r="K1449" s="39" t="str">
        <f t="shared" si="236"/>
        <v>X</v>
      </c>
      <c r="L1449" s="39" t="str">
        <f t="shared" si="237"/>
        <v>X</v>
      </c>
      <c r="M1449" s="39" t="str">
        <f t="shared" si="234"/>
        <v>X</v>
      </c>
      <c r="N1449" s="42">
        <v>0</v>
      </c>
      <c r="O1449" s="8">
        <v>0</v>
      </c>
      <c r="P1449" s="9">
        <v>0</v>
      </c>
      <c r="Q1449" s="9">
        <v>0</v>
      </c>
      <c r="R1449" s="8">
        <v>0</v>
      </c>
      <c r="S1449" s="9">
        <v>0</v>
      </c>
      <c r="T1449" s="9">
        <v>0</v>
      </c>
      <c r="U1449" s="8">
        <v>0</v>
      </c>
      <c r="V1449" s="9">
        <v>1</v>
      </c>
      <c r="W1449" s="9">
        <v>0</v>
      </c>
      <c r="X1449" s="9">
        <v>0</v>
      </c>
      <c r="Y1449" s="8">
        <v>0</v>
      </c>
      <c r="Z1449" s="9">
        <v>0</v>
      </c>
      <c r="AA1449" s="8"/>
      <c r="AC1449" s="8"/>
      <c r="AJ1449" s="9">
        <f t="shared" si="235"/>
        <v>-1</v>
      </c>
      <c r="AK1449" s="7">
        <v>8.3000000000000007</v>
      </c>
      <c r="AO1449" s="8"/>
      <c r="AQ1449" s="31"/>
      <c r="AT1449" s="31"/>
      <c r="AU1449" s="21">
        <v>2005</v>
      </c>
      <c r="AV1449" s="23">
        <f t="shared" si="238"/>
        <v>3.3021143769562009</v>
      </c>
      <c r="BB1449" s="18"/>
      <c r="BD1449" s="54"/>
      <c r="BF1449" s="18"/>
      <c r="BH1449" s="18"/>
      <c r="BJ1449" s="18"/>
      <c r="BK1449" s="18" t="s">
        <v>285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 s="18">
        <v>0</v>
      </c>
      <c r="BS1449">
        <v>0</v>
      </c>
      <c r="BT1449">
        <v>1</v>
      </c>
      <c r="BU1449" s="18">
        <v>0</v>
      </c>
      <c r="BV1449" t="s">
        <v>397</v>
      </c>
      <c r="BW1449" t="s">
        <v>397</v>
      </c>
      <c r="CB1449" s="18"/>
      <c r="CD1449" s="18"/>
      <c r="CE1449" s="18"/>
      <c r="CH1449" s="18"/>
      <c r="CJ1449" s="18"/>
      <c r="CU1449" s="18"/>
      <c r="CV1449" t="s">
        <v>397</v>
      </c>
      <c r="CW1449" t="s">
        <v>397</v>
      </c>
      <c r="CX1449" t="s">
        <v>397</v>
      </c>
      <c r="CY1449" s="25" t="s">
        <v>397</v>
      </c>
    </row>
    <row r="1450" spans="1:103" x14ac:dyDescent="0.25">
      <c r="A1450">
        <v>1452</v>
      </c>
      <c r="B1450">
        <v>161</v>
      </c>
      <c r="C1450" s="25" t="s">
        <v>288</v>
      </c>
      <c r="D1450" s="12">
        <v>7.6</v>
      </c>
      <c r="E1450" s="14"/>
      <c r="F1450" s="7" t="str">
        <f t="shared" si="229"/>
        <v>X</v>
      </c>
      <c r="G1450" s="7">
        <f t="shared" si="230"/>
        <v>7.6</v>
      </c>
      <c r="H1450" s="16">
        <f t="shared" si="231"/>
        <v>7.6</v>
      </c>
      <c r="I1450" s="11" t="str">
        <f t="shared" si="232"/>
        <v>X</v>
      </c>
      <c r="J1450" s="39" t="str">
        <f t="shared" si="233"/>
        <v>X</v>
      </c>
      <c r="K1450" s="39" t="str">
        <f t="shared" si="236"/>
        <v>X</v>
      </c>
      <c r="L1450" s="39" t="str">
        <f t="shared" si="237"/>
        <v>X</v>
      </c>
      <c r="M1450" s="39" t="str">
        <f t="shared" si="234"/>
        <v>X</v>
      </c>
      <c r="N1450" s="42">
        <v>1</v>
      </c>
      <c r="O1450" s="8">
        <v>0</v>
      </c>
      <c r="P1450" s="9">
        <v>0</v>
      </c>
      <c r="Q1450" s="9">
        <v>0</v>
      </c>
      <c r="R1450" s="8">
        <v>0</v>
      </c>
      <c r="S1450" s="9">
        <v>0</v>
      </c>
      <c r="T1450" s="9">
        <v>0</v>
      </c>
      <c r="U1450" s="8">
        <v>0</v>
      </c>
      <c r="V1450" s="9">
        <v>0</v>
      </c>
      <c r="W1450" s="9">
        <v>0</v>
      </c>
      <c r="X1450" s="9">
        <v>0</v>
      </c>
      <c r="Y1450" s="8">
        <v>0</v>
      </c>
      <c r="Z1450" s="9">
        <v>0</v>
      </c>
      <c r="AA1450" s="8"/>
      <c r="AC1450" s="8"/>
      <c r="AJ1450" s="9">
        <f t="shared" si="235"/>
        <v>-1</v>
      </c>
      <c r="AK1450" s="7">
        <v>5.4</v>
      </c>
      <c r="AO1450" s="8"/>
      <c r="AQ1450" s="31"/>
      <c r="AT1450" s="31"/>
      <c r="AU1450" s="21">
        <v>1995</v>
      </c>
      <c r="AV1450" s="23">
        <f t="shared" si="238"/>
        <v>3.2999429000227671</v>
      </c>
      <c r="BB1450" s="18"/>
      <c r="BD1450" s="54"/>
      <c r="BF1450" s="18"/>
      <c r="BH1450" s="18"/>
      <c r="BJ1450" s="18"/>
      <c r="BK1450" s="18" t="s">
        <v>285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 s="18">
        <v>0</v>
      </c>
      <c r="BS1450">
        <v>0</v>
      </c>
      <c r="BT1450">
        <v>1</v>
      </c>
      <c r="BU1450" s="18">
        <v>0</v>
      </c>
      <c r="BV1450" t="s">
        <v>397</v>
      </c>
      <c r="BW1450" t="s">
        <v>397</v>
      </c>
      <c r="CB1450" s="18"/>
      <c r="CD1450" s="18"/>
      <c r="CE1450" s="18"/>
      <c r="CH1450" s="18"/>
      <c r="CJ1450" s="18"/>
      <c r="CU1450" s="18"/>
      <c r="CV1450" t="s">
        <v>397</v>
      </c>
      <c r="CW1450" t="s">
        <v>397</v>
      </c>
      <c r="CX1450" t="s">
        <v>397</v>
      </c>
      <c r="CY1450" s="25" t="s">
        <v>397</v>
      </c>
    </row>
    <row r="1451" spans="1:103" x14ac:dyDescent="0.25">
      <c r="A1451">
        <v>1453</v>
      </c>
      <c r="B1451">
        <v>161</v>
      </c>
      <c r="C1451" s="25" t="s">
        <v>288</v>
      </c>
      <c r="D1451" s="12">
        <v>4.4000000000000004</v>
      </c>
      <c r="E1451" s="14"/>
      <c r="F1451" s="7" t="str">
        <f t="shared" si="229"/>
        <v>X</v>
      </c>
      <c r="G1451" s="7">
        <f t="shared" si="230"/>
        <v>4.4000000000000004</v>
      </c>
      <c r="H1451" s="16">
        <f t="shared" si="231"/>
        <v>4.4000000000000004</v>
      </c>
      <c r="I1451" s="11" t="str">
        <f t="shared" si="232"/>
        <v>X</v>
      </c>
      <c r="J1451" s="39" t="str">
        <f t="shared" si="233"/>
        <v>X</v>
      </c>
      <c r="K1451" s="39" t="str">
        <f t="shared" si="236"/>
        <v>X</v>
      </c>
      <c r="L1451" s="39" t="str">
        <f t="shared" si="237"/>
        <v>X</v>
      </c>
      <c r="M1451" s="39" t="str">
        <f t="shared" si="234"/>
        <v>X</v>
      </c>
      <c r="N1451" s="42">
        <v>0</v>
      </c>
      <c r="O1451" s="8">
        <v>1</v>
      </c>
      <c r="P1451" s="9">
        <v>0</v>
      </c>
      <c r="Q1451" s="9">
        <v>0</v>
      </c>
      <c r="R1451" s="8">
        <v>0</v>
      </c>
      <c r="S1451" s="9">
        <v>0</v>
      </c>
      <c r="T1451" s="9">
        <v>0</v>
      </c>
      <c r="U1451" s="8">
        <v>0</v>
      </c>
      <c r="V1451" s="9">
        <v>0</v>
      </c>
      <c r="W1451" s="9">
        <v>0</v>
      </c>
      <c r="X1451" s="9">
        <v>0</v>
      </c>
      <c r="Y1451" s="8">
        <v>0</v>
      </c>
      <c r="Z1451" s="9">
        <v>0</v>
      </c>
      <c r="AA1451" s="8"/>
      <c r="AC1451" s="8"/>
      <c r="AJ1451" s="9">
        <f t="shared" si="235"/>
        <v>-1</v>
      </c>
      <c r="AK1451" s="7">
        <v>7</v>
      </c>
      <c r="AO1451" s="8"/>
      <c r="AQ1451" s="31"/>
      <c r="AT1451" s="31"/>
      <c r="AU1451" s="21">
        <v>1994</v>
      </c>
      <c r="AV1451" s="23">
        <f t="shared" si="238"/>
        <v>3.2997251539756367</v>
      </c>
      <c r="BB1451" s="18"/>
      <c r="BD1451" s="54"/>
      <c r="BF1451" s="18"/>
      <c r="BH1451" s="18"/>
      <c r="BJ1451" s="18"/>
      <c r="BK1451" s="18" t="s">
        <v>285</v>
      </c>
      <c r="BL1451">
        <v>0</v>
      </c>
      <c r="BM1451">
        <v>0</v>
      </c>
      <c r="BN1451">
        <v>1</v>
      </c>
      <c r="BO1451">
        <v>0</v>
      </c>
      <c r="BP1451">
        <v>0</v>
      </c>
      <c r="BQ1451">
        <v>0</v>
      </c>
      <c r="BR1451" s="18">
        <v>0</v>
      </c>
      <c r="BS1451">
        <v>0</v>
      </c>
      <c r="BT1451">
        <v>1</v>
      </c>
      <c r="BU1451" s="18">
        <v>0</v>
      </c>
      <c r="BV1451" t="s">
        <v>397</v>
      </c>
      <c r="BW1451" t="s">
        <v>397</v>
      </c>
      <c r="CB1451" s="18"/>
      <c r="CD1451" s="18"/>
      <c r="CE1451" s="18"/>
      <c r="CH1451" s="18"/>
      <c r="CJ1451" s="18"/>
      <c r="CU1451" s="18"/>
      <c r="CV1451" t="s">
        <v>397</v>
      </c>
      <c r="CW1451" t="s">
        <v>397</v>
      </c>
      <c r="CX1451" t="s">
        <v>397</v>
      </c>
      <c r="CY1451" s="25" t="s">
        <v>397</v>
      </c>
    </row>
    <row r="1452" spans="1:103" x14ac:dyDescent="0.25">
      <c r="A1452">
        <v>1454</v>
      </c>
      <c r="B1452">
        <v>161</v>
      </c>
      <c r="C1452" s="25" t="s">
        <v>288</v>
      </c>
      <c r="D1452" s="12">
        <v>3.6</v>
      </c>
      <c r="E1452" s="14"/>
      <c r="F1452" s="7" t="str">
        <f t="shared" si="229"/>
        <v>X</v>
      </c>
      <c r="G1452" s="7">
        <f t="shared" si="230"/>
        <v>3.6</v>
      </c>
      <c r="H1452" s="16">
        <f t="shared" si="231"/>
        <v>3.6</v>
      </c>
      <c r="I1452" s="11" t="str">
        <f t="shared" si="232"/>
        <v>X</v>
      </c>
      <c r="J1452" s="39" t="str">
        <f t="shared" si="233"/>
        <v>X</v>
      </c>
      <c r="K1452" s="39" t="str">
        <f t="shared" si="236"/>
        <v>X</v>
      </c>
      <c r="L1452" s="39" t="str">
        <f t="shared" si="237"/>
        <v>X</v>
      </c>
      <c r="M1452" s="39" t="str">
        <f t="shared" si="234"/>
        <v>X</v>
      </c>
      <c r="N1452" s="42">
        <v>0</v>
      </c>
      <c r="O1452" s="8">
        <v>1</v>
      </c>
      <c r="P1452" s="9">
        <v>0</v>
      </c>
      <c r="Q1452" s="9">
        <v>0</v>
      </c>
      <c r="R1452" s="8">
        <v>0</v>
      </c>
      <c r="S1452" s="9">
        <v>0</v>
      </c>
      <c r="T1452" s="9">
        <v>0</v>
      </c>
      <c r="U1452" s="8">
        <v>0</v>
      </c>
      <c r="V1452" s="9">
        <v>0</v>
      </c>
      <c r="W1452" s="9">
        <v>0</v>
      </c>
      <c r="X1452" s="9">
        <v>0</v>
      </c>
      <c r="Y1452" s="8">
        <v>0</v>
      </c>
      <c r="Z1452" s="9">
        <v>0</v>
      </c>
      <c r="AA1452" s="8"/>
      <c r="AC1452" s="8"/>
      <c r="AJ1452" s="9">
        <f t="shared" si="235"/>
        <v>-1</v>
      </c>
      <c r="AK1452" s="7">
        <v>8</v>
      </c>
      <c r="AO1452" s="8"/>
      <c r="AQ1452" s="31"/>
      <c r="AT1452" s="31"/>
      <c r="AU1452" s="21">
        <v>2002</v>
      </c>
      <c r="AV1452" s="23">
        <f t="shared" si="238"/>
        <v>3.3014640731433</v>
      </c>
      <c r="BB1452" s="18"/>
      <c r="BD1452" s="54"/>
      <c r="BF1452" s="18"/>
      <c r="BH1452" s="18"/>
      <c r="BJ1452" s="18"/>
      <c r="BK1452" s="18" t="s">
        <v>285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 s="18">
        <v>0</v>
      </c>
      <c r="BS1452">
        <v>0</v>
      </c>
      <c r="BT1452">
        <v>1</v>
      </c>
      <c r="BU1452" s="18">
        <v>0</v>
      </c>
      <c r="BV1452" t="s">
        <v>397</v>
      </c>
      <c r="BW1452" t="s">
        <v>397</v>
      </c>
      <c r="CB1452" s="18"/>
      <c r="CD1452" s="18"/>
      <c r="CE1452" s="18"/>
      <c r="CH1452" s="18"/>
      <c r="CJ1452" s="18"/>
      <c r="CU1452" s="18"/>
      <c r="CV1452" t="s">
        <v>397</v>
      </c>
      <c r="CW1452" t="s">
        <v>397</v>
      </c>
      <c r="CX1452" t="s">
        <v>397</v>
      </c>
      <c r="CY1452" s="25" t="s">
        <v>397</v>
      </c>
    </row>
    <row r="1453" spans="1:103" x14ac:dyDescent="0.25">
      <c r="A1453">
        <v>1455</v>
      </c>
      <c r="B1453">
        <v>161</v>
      </c>
      <c r="C1453" s="25" t="s">
        <v>288</v>
      </c>
      <c r="D1453" s="12">
        <v>8.5</v>
      </c>
      <c r="E1453" s="14"/>
      <c r="F1453" s="7" t="str">
        <f t="shared" si="229"/>
        <v>X</v>
      </c>
      <c r="G1453" s="7">
        <f t="shared" si="230"/>
        <v>8.5</v>
      </c>
      <c r="H1453" s="16">
        <f t="shared" si="231"/>
        <v>8.5</v>
      </c>
      <c r="I1453" s="11" t="str">
        <f t="shared" si="232"/>
        <v>X</v>
      </c>
      <c r="J1453" s="39" t="str">
        <f t="shared" si="233"/>
        <v>X</v>
      </c>
      <c r="K1453" s="39" t="str">
        <f t="shared" si="236"/>
        <v>X</v>
      </c>
      <c r="L1453" s="39" t="str">
        <f t="shared" si="237"/>
        <v>X</v>
      </c>
      <c r="M1453" s="39" t="str">
        <f t="shared" si="234"/>
        <v>X</v>
      </c>
      <c r="N1453" s="42">
        <v>0</v>
      </c>
      <c r="O1453" s="8">
        <v>0</v>
      </c>
      <c r="P1453" s="9">
        <v>1</v>
      </c>
      <c r="Q1453" s="9">
        <v>0</v>
      </c>
      <c r="R1453" s="8">
        <v>0</v>
      </c>
      <c r="S1453" s="9">
        <v>0</v>
      </c>
      <c r="T1453" s="9">
        <v>0</v>
      </c>
      <c r="U1453" s="8">
        <v>0</v>
      </c>
      <c r="V1453" s="9">
        <v>0</v>
      </c>
      <c r="W1453" s="9">
        <v>0</v>
      </c>
      <c r="X1453" s="9">
        <v>0</v>
      </c>
      <c r="Y1453" s="8">
        <v>0</v>
      </c>
      <c r="Z1453" s="9">
        <v>0</v>
      </c>
      <c r="AA1453" s="8"/>
      <c r="AC1453" s="8"/>
      <c r="AJ1453" s="9">
        <f t="shared" si="235"/>
        <v>-1</v>
      </c>
      <c r="AK1453" s="7">
        <v>7</v>
      </c>
      <c r="AO1453" s="8"/>
      <c r="AQ1453" s="31"/>
      <c r="AT1453" s="31"/>
      <c r="AU1453" s="21">
        <v>1994</v>
      </c>
      <c r="AV1453" s="23">
        <f t="shared" si="238"/>
        <v>3.2997251539756367</v>
      </c>
      <c r="BB1453" s="18"/>
      <c r="BD1453" s="54"/>
      <c r="BF1453" s="18"/>
      <c r="BH1453" s="18"/>
      <c r="BJ1453" s="18"/>
      <c r="BK1453" s="18" t="s">
        <v>285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 s="18">
        <v>0</v>
      </c>
      <c r="BS1453">
        <v>0</v>
      </c>
      <c r="BT1453">
        <v>1</v>
      </c>
      <c r="BU1453" s="18">
        <v>0</v>
      </c>
      <c r="BV1453" t="s">
        <v>397</v>
      </c>
      <c r="BW1453" t="s">
        <v>397</v>
      </c>
      <c r="CB1453" s="18"/>
      <c r="CD1453" s="18"/>
      <c r="CE1453" s="18"/>
      <c r="CH1453" s="18"/>
      <c r="CJ1453" s="18"/>
      <c r="CU1453" s="18"/>
      <c r="CV1453" t="s">
        <v>397</v>
      </c>
      <c r="CW1453" t="s">
        <v>397</v>
      </c>
      <c r="CX1453" t="s">
        <v>397</v>
      </c>
      <c r="CY1453" s="25" t="s">
        <v>397</v>
      </c>
    </row>
    <row r="1454" spans="1:103" x14ac:dyDescent="0.25">
      <c r="A1454">
        <v>1456</v>
      </c>
      <c r="B1454">
        <v>161</v>
      </c>
      <c r="C1454" s="25" t="s">
        <v>288</v>
      </c>
      <c r="D1454" s="12">
        <v>7.1</v>
      </c>
      <c r="E1454" s="14"/>
      <c r="F1454" s="7" t="str">
        <f t="shared" si="229"/>
        <v>X</v>
      </c>
      <c r="G1454" s="7">
        <f t="shared" si="230"/>
        <v>7.1</v>
      </c>
      <c r="H1454" s="16">
        <f t="shared" si="231"/>
        <v>7.1</v>
      </c>
      <c r="I1454" s="11" t="str">
        <f t="shared" si="232"/>
        <v>X</v>
      </c>
      <c r="J1454" s="39" t="str">
        <f t="shared" si="233"/>
        <v>X</v>
      </c>
      <c r="K1454" s="39" t="str">
        <f t="shared" si="236"/>
        <v>X</v>
      </c>
      <c r="L1454" s="39" t="str">
        <f t="shared" si="237"/>
        <v>X</v>
      </c>
      <c r="M1454" s="39" t="str">
        <f t="shared" si="234"/>
        <v>X</v>
      </c>
      <c r="N1454" s="42">
        <v>0</v>
      </c>
      <c r="O1454" s="8">
        <v>0</v>
      </c>
      <c r="P1454" s="9">
        <v>1</v>
      </c>
      <c r="Q1454" s="9">
        <v>0</v>
      </c>
      <c r="R1454" s="8">
        <v>0</v>
      </c>
      <c r="S1454" s="9">
        <v>0</v>
      </c>
      <c r="T1454" s="9">
        <v>0</v>
      </c>
      <c r="U1454" s="8">
        <v>0</v>
      </c>
      <c r="V1454" s="9">
        <v>0</v>
      </c>
      <c r="W1454" s="9">
        <v>0</v>
      </c>
      <c r="X1454" s="9">
        <v>0</v>
      </c>
      <c r="Y1454" s="8">
        <v>0</v>
      </c>
      <c r="Z1454" s="9">
        <v>0</v>
      </c>
      <c r="AA1454" s="8"/>
      <c r="AC1454" s="8"/>
      <c r="AJ1454" s="9">
        <f t="shared" si="235"/>
        <v>-1</v>
      </c>
      <c r="AK1454" s="7">
        <v>8</v>
      </c>
      <c r="AO1454" s="8"/>
      <c r="AQ1454" s="31"/>
      <c r="AT1454" s="31"/>
      <c r="AU1454" s="21">
        <v>2002</v>
      </c>
      <c r="AV1454" s="23">
        <f t="shared" si="238"/>
        <v>3.3014640731433</v>
      </c>
      <c r="BB1454" s="18"/>
      <c r="BD1454" s="54"/>
      <c r="BF1454" s="18"/>
      <c r="BH1454" s="18"/>
      <c r="BJ1454" s="18"/>
      <c r="BK1454" s="18" t="s">
        <v>285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 s="18">
        <v>0</v>
      </c>
      <c r="BS1454">
        <v>0</v>
      </c>
      <c r="BT1454">
        <v>1</v>
      </c>
      <c r="BU1454" s="18">
        <v>0</v>
      </c>
      <c r="BV1454" t="s">
        <v>397</v>
      </c>
      <c r="BW1454" t="s">
        <v>397</v>
      </c>
      <c r="CB1454" s="18"/>
      <c r="CD1454" s="18"/>
      <c r="CE1454" s="18"/>
      <c r="CH1454" s="18"/>
      <c r="CJ1454" s="18"/>
      <c r="CU1454" s="18"/>
      <c r="CV1454" t="s">
        <v>397</v>
      </c>
      <c r="CW1454" t="s">
        <v>397</v>
      </c>
      <c r="CX1454" t="s">
        <v>397</v>
      </c>
      <c r="CY1454" s="25" t="s">
        <v>397</v>
      </c>
    </row>
    <row r="1455" spans="1:103" x14ac:dyDescent="0.25">
      <c r="A1455">
        <v>1457</v>
      </c>
      <c r="B1455">
        <v>161</v>
      </c>
      <c r="C1455" s="25" t="s">
        <v>288</v>
      </c>
      <c r="D1455" s="12">
        <v>14</v>
      </c>
      <c r="E1455" s="14"/>
      <c r="F1455" s="7" t="str">
        <f t="shared" si="229"/>
        <v>X</v>
      </c>
      <c r="G1455" s="7">
        <f t="shared" si="230"/>
        <v>14</v>
      </c>
      <c r="H1455" s="16">
        <f t="shared" si="231"/>
        <v>14</v>
      </c>
      <c r="I1455" s="11" t="str">
        <f t="shared" si="232"/>
        <v>X</v>
      </c>
      <c r="J1455" s="39" t="str">
        <f t="shared" si="233"/>
        <v>X</v>
      </c>
      <c r="K1455" s="39" t="str">
        <f t="shared" si="236"/>
        <v>X</v>
      </c>
      <c r="L1455" s="39" t="str">
        <f t="shared" si="237"/>
        <v>X</v>
      </c>
      <c r="M1455" s="39" t="str">
        <f t="shared" si="234"/>
        <v>X</v>
      </c>
      <c r="N1455" s="42">
        <v>0</v>
      </c>
      <c r="O1455" s="8">
        <v>0</v>
      </c>
      <c r="P1455" s="9">
        <v>0</v>
      </c>
      <c r="Q1455" s="9">
        <v>1</v>
      </c>
      <c r="R1455" s="8">
        <v>0</v>
      </c>
      <c r="S1455" s="9">
        <v>0</v>
      </c>
      <c r="T1455" s="9">
        <v>0</v>
      </c>
      <c r="U1455" s="8">
        <v>0</v>
      </c>
      <c r="V1455" s="9">
        <v>0</v>
      </c>
      <c r="W1455" s="9">
        <v>0</v>
      </c>
      <c r="X1455" s="9">
        <v>0</v>
      </c>
      <c r="Y1455" s="8">
        <v>0</v>
      </c>
      <c r="Z1455" s="9">
        <v>0</v>
      </c>
      <c r="AA1455" s="8"/>
      <c r="AC1455" s="8"/>
      <c r="AJ1455" s="9">
        <f t="shared" si="235"/>
        <v>-1</v>
      </c>
      <c r="AK1455" s="7">
        <v>7</v>
      </c>
      <c r="AO1455" s="8"/>
      <c r="AQ1455" s="31"/>
      <c r="AT1455" s="31"/>
      <c r="AU1455" s="21">
        <v>1994</v>
      </c>
      <c r="AV1455" s="23">
        <f t="shared" si="238"/>
        <v>3.2997251539756367</v>
      </c>
      <c r="BB1455" s="18"/>
      <c r="BD1455" s="54"/>
      <c r="BF1455" s="18"/>
      <c r="BH1455" s="18"/>
      <c r="BJ1455" s="18"/>
      <c r="BK1455" s="18" t="s">
        <v>285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 s="18">
        <v>0</v>
      </c>
      <c r="BS1455">
        <v>0</v>
      </c>
      <c r="BT1455">
        <v>1</v>
      </c>
      <c r="BU1455" s="18">
        <v>0</v>
      </c>
      <c r="BV1455" t="s">
        <v>397</v>
      </c>
      <c r="BW1455" t="s">
        <v>397</v>
      </c>
      <c r="CB1455" s="18"/>
      <c r="CD1455" s="18"/>
      <c r="CE1455" s="18"/>
      <c r="CH1455" s="18"/>
      <c r="CJ1455" s="18"/>
      <c r="CU1455" s="18"/>
      <c r="CV1455" t="s">
        <v>397</v>
      </c>
      <c r="CW1455" t="s">
        <v>397</v>
      </c>
      <c r="CX1455" t="s">
        <v>397</v>
      </c>
      <c r="CY1455" s="25" t="s">
        <v>397</v>
      </c>
    </row>
    <row r="1456" spans="1:103" x14ac:dyDescent="0.25">
      <c r="A1456">
        <v>1458</v>
      </c>
      <c r="B1456">
        <v>161</v>
      </c>
      <c r="C1456" s="25" t="s">
        <v>288</v>
      </c>
      <c r="D1456" s="12">
        <v>13.1</v>
      </c>
      <c r="E1456" s="14"/>
      <c r="F1456" s="7" t="str">
        <f t="shared" si="229"/>
        <v>X</v>
      </c>
      <c r="G1456" s="7">
        <f t="shared" si="230"/>
        <v>13.1</v>
      </c>
      <c r="H1456" s="16">
        <f t="shared" si="231"/>
        <v>13.1</v>
      </c>
      <c r="I1456" s="11" t="str">
        <f t="shared" si="232"/>
        <v>X</v>
      </c>
      <c r="J1456" s="39" t="str">
        <f t="shared" si="233"/>
        <v>X</v>
      </c>
      <c r="K1456" s="39" t="str">
        <f t="shared" si="236"/>
        <v>X</v>
      </c>
      <c r="L1456" s="39" t="str">
        <f t="shared" si="237"/>
        <v>X</v>
      </c>
      <c r="M1456" s="39" t="str">
        <f t="shared" si="234"/>
        <v>X</v>
      </c>
      <c r="N1456" s="42">
        <v>0</v>
      </c>
      <c r="O1456" s="8">
        <v>0</v>
      </c>
      <c r="P1456" s="9">
        <v>0</v>
      </c>
      <c r="Q1456" s="9">
        <v>1</v>
      </c>
      <c r="R1456" s="8">
        <v>0</v>
      </c>
      <c r="S1456" s="9">
        <v>0</v>
      </c>
      <c r="T1456" s="9">
        <v>0</v>
      </c>
      <c r="U1456" s="8">
        <v>0</v>
      </c>
      <c r="V1456" s="9">
        <v>0</v>
      </c>
      <c r="W1456" s="9">
        <v>0</v>
      </c>
      <c r="X1456" s="9">
        <v>0</v>
      </c>
      <c r="Y1456" s="8">
        <v>0</v>
      </c>
      <c r="Z1456" s="9">
        <v>0</v>
      </c>
      <c r="AA1456" s="8"/>
      <c r="AC1456" s="8"/>
      <c r="AJ1456" s="9">
        <f t="shared" si="235"/>
        <v>-1</v>
      </c>
      <c r="AK1456" s="7">
        <v>8</v>
      </c>
      <c r="AO1456" s="8"/>
      <c r="AQ1456" s="31"/>
      <c r="AT1456" s="31"/>
      <c r="AU1456" s="21">
        <v>2002</v>
      </c>
      <c r="AV1456" s="23">
        <f t="shared" si="238"/>
        <v>3.3014640731433</v>
      </c>
      <c r="BB1456" s="18"/>
      <c r="BD1456" s="54"/>
      <c r="BF1456" s="18"/>
      <c r="BH1456" s="18"/>
      <c r="BJ1456" s="18"/>
      <c r="BK1456" s="18" t="s">
        <v>285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 s="18">
        <v>0</v>
      </c>
      <c r="BS1456">
        <v>0</v>
      </c>
      <c r="BT1456">
        <v>1</v>
      </c>
      <c r="BU1456" s="18">
        <v>0</v>
      </c>
      <c r="BV1456" t="s">
        <v>397</v>
      </c>
      <c r="BW1456" t="s">
        <v>397</v>
      </c>
      <c r="CB1456" s="18"/>
      <c r="CD1456" s="18"/>
      <c r="CE1456" s="18"/>
      <c r="CH1456" s="18"/>
      <c r="CJ1456" s="18"/>
      <c r="CU1456" s="18"/>
      <c r="CV1456" t="s">
        <v>397</v>
      </c>
      <c r="CW1456" t="s">
        <v>397</v>
      </c>
      <c r="CX1456" t="s">
        <v>397</v>
      </c>
      <c r="CY1456" s="25" t="s">
        <v>397</v>
      </c>
    </row>
    <row r="1457" spans="1:103" x14ac:dyDescent="0.25">
      <c r="A1457">
        <v>1459</v>
      </c>
      <c r="B1457">
        <v>161</v>
      </c>
      <c r="C1457" s="25" t="s">
        <v>288</v>
      </c>
      <c r="D1457" s="12">
        <v>7.7</v>
      </c>
      <c r="E1457" s="14"/>
      <c r="F1457" s="7" t="str">
        <f t="shared" si="229"/>
        <v>X</v>
      </c>
      <c r="G1457" s="7">
        <f t="shared" si="230"/>
        <v>7.7</v>
      </c>
      <c r="H1457" s="16">
        <f t="shared" si="231"/>
        <v>7.7</v>
      </c>
      <c r="I1457" s="11" t="str">
        <f t="shared" si="232"/>
        <v>X</v>
      </c>
      <c r="J1457" s="39" t="str">
        <f t="shared" si="233"/>
        <v>X</v>
      </c>
      <c r="K1457" s="39" t="str">
        <f t="shared" si="236"/>
        <v>X</v>
      </c>
      <c r="L1457" s="39" t="str">
        <f t="shared" si="237"/>
        <v>X</v>
      </c>
      <c r="M1457" s="39" t="str">
        <f t="shared" si="234"/>
        <v>X</v>
      </c>
      <c r="N1457" s="42">
        <v>0</v>
      </c>
      <c r="O1457" s="8">
        <v>0</v>
      </c>
      <c r="P1457" s="9">
        <v>0</v>
      </c>
      <c r="Q1457" s="9">
        <v>0</v>
      </c>
      <c r="R1457" s="8">
        <v>0</v>
      </c>
      <c r="S1457" s="9">
        <v>0</v>
      </c>
      <c r="T1457" s="9">
        <v>0</v>
      </c>
      <c r="U1457" s="8">
        <v>1</v>
      </c>
      <c r="V1457" s="9">
        <v>0</v>
      </c>
      <c r="W1457" s="9">
        <v>0</v>
      </c>
      <c r="X1457" s="9">
        <v>0</v>
      </c>
      <c r="Y1457" s="8">
        <v>0</v>
      </c>
      <c r="Z1457" s="9">
        <v>0</v>
      </c>
      <c r="AA1457" s="8"/>
      <c r="AC1457" s="8"/>
      <c r="AJ1457" s="9">
        <f t="shared" si="235"/>
        <v>-1</v>
      </c>
      <c r="AK1457" s="7">
        <v>7</v>
      </c>
      <c r="AO1457" s="8"/>
      <c r="AQ1457" s="31"/>
      <c r="AT1457" s="31"/>
      <c r="AU1457" s="21">
        <v>1994</v>
      </c>
      <c r="AV1457" s="23">
        <f t="shared" si="238"/>
        <v>3.2997251539756367</v>
      </c>
      <c r="BB1457" s="18"/>
      <c r="BD1457" s="54"/>
      <c r="BF1457" s="18"/>
      <c r="BH1457" s="18"/>
      <c r="BJ1457" s="18"/>
      <c r="BK1457" s="18" t="s">
        <v>285</v>
      </c>
      <c r="BL1457">
        <v>0</v>
      </c>
      <c r="BM1457">
        <v>0</v>
      </c>
      <c r="BN1457">
        <v>1</v>
      </c>
      <c r="BO1457">
        <v>0</v>
      </c>
      <c r="BP1457">
        <v>0</v>
      </c>
      <c r="BQ1457">
        <v>0</v>
      </c>
      <c r="BR1457" s="18">
        <v>0</v>
      </c>
      <c r="BS1457">
        <v>0</v>
      </c>
      <c r="BT1457">
        <v>1</v>
      </c>
      <c r="BU1457" s="18">
        <v>0</v>
      </c>
      <c r="BV1457" t="s">
        <v>397</v>
      </c>
      <c r="BW1457" t="s">
        <v>397</v>
      </c>
      <c r="CB1457" s="18"/>
      <c r="CD1457" s="18"/>
      <c r="CE1457" s="18"/>
      <c r="CH1457" s="18"/>
      <c r="CJ1457" s="18"/>
      <c r="CU1457" s="18"/>
      <c r="CV1457" t="s">
        <v>397</v>
      </c>
      <c r="CW1457" t="s">
        <v>397</v>
      </c>
      <c r="CX1457" t="s">
        <v>397</v>
      </c>
      <c r="CY1457" s="25" t="s">
        <v>397</v>
      </c>
    </row>
    <row r="1458" spans="1:103" x14ac:dyDescent="0.25">
      <c r="A1458">
        <v>1460</v>
      </c>
      <c r="B1458">
        <v>161</v>
      </c>
      <c r="C1458" s="25" t="s">
        <v>288</v>
      </c>
      <c r="D1458" s="12">
        <v>7.6</v>
      </c>
      <c r="E1458" s="14"/>
      <c r="F1458" s="7" t="str">
        <f t="shared" si="229"/>
        <v>X</v>
      </c>
      <c r="G1458" s="7">
        <f t="shared" si="230"/>
        <v>7.6</v>
      </c>
      <c r="H1458" s="16">
        <f t="shared" si="231"/>
        <v>7.6</v>
      </c>
      <c r="I1458" s="11" t="str">
        <f t="shared" si="232"/>
        <v>X</v>
      </c>
      <c r="J1458" s="39" t="str">
        <f t="shared" si="233"/>
        <v>X</v>
      </c>
      <c r="K1458" s="39" t="str">
        <f t="shared" si="236"/>
        <v>X</v>
      </c>
      <c r="L1458" s="39" t="str">
        <f t="shared" si="237"/>
        <v>X</v>
      </c>
      <c r="M1458" s="39" t="str">
        <f t="shared" si="234"/>
        <v>X</v>
      </c>
      <c r="N1458" s="42">
        <v>0</v>
      </c>
      <c r="O1458" s="8">
        <v>0</v>
      </c>
      <c r="P1458" s="9">
        <v>0</v>
      </c>
      <c r="Q1458" s="9">
        <v>0</v>
      </c>
      <c r="R1458" s="8">
        <v>0</v>
      </c>
      <c r="S1458" s="9">
        <v>0</v>
      </c>
      <c r="T1458" s="9">
        <v>0</v>
      </c>
      <c r="U1458" s="8">
        <v>1</v>
      </c>
      <c r="V1458" s="9">
        <v>0</v>
      </c>
      <c r="W1458" s="9">
        <v>0</v>
      </c>
      <c r="X1458" s="9">
        <v>0</v>
      </c>
      <c r="Y1458" s="8">
        <v>0</v>
      </c>
      <c r="Z1458" s="9">
        <v>0</v>
      </c>
      <c r="AA1458" s="8"/>
      <c r="AC1458" s="8"/>
      <c r="AJ1458" s="9">
        <f t="shared" si="235"/>
        <v>-1</v>
      </c>
      <c r="AK1458" s="7">
        <v>8</v>
      </c>
      <c r="AO1458" s="8"/>
      <c r="AQ1458" s="31"/>
      <c r="AT1458" s="31"/>
      <c r="AU1458" s="21">
        <v>2002</v>
      </c>
      <c r="AV1458" s="23">
        <f t="shared" si="238"/>
        <v>3.3014640731433</v>
      </c>
      <c r="BB1458" s="18"/>
      <c r="BD1458" s="54"/>
      <c r="BF1458" s="18"/>
      <c r="BH1458" s="18"/>
      <c r="BJ1458" s="18"/>
      <c r="BK1458" s="18" t="s">
        <v>285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0</v>
      </c>
      <c r="BR1458" s="18">
        <v>0</v>
      </c>
      <c r="BS1458">
        <v>0</v>
      </c>
      <c r="BT1458">
        <v>1</v>
      </c>
      <c r="BU1458" s="18">
        <v>0</v>
      </c>
      <c r="BV1458" t="s">
        <v>397</v>
      </c>
      <c r="BW1458" t="s">
        <v>397</v>
      </c>
      <c r="CB1458" s="18"/>
      <c r="CD1458" s="18"/>
      <c r="CE1458" s="18"/>
      <c r="CH1458" s="18"/>
      <c r="CJ1458" s="18"/>
      <c r="CU1458" s="18"/>
      <c r="CV1458" t="s">
        <v>397</v>
      </c>
      <c r="CW1458" t="s">
        <v>397</v>
      </c>
      <c r="CX1458" t="s">
        <v>397</v>
      </c>
      <c r="CY1458" s="25" t="s">
        <v>397</v>
      </c>
    </row>
    <row r="1459" spans="1:103" x14ac:dyDescent="0.25">
      <c r="A1459">
        <v>1461</v>
      </c>
      <c r="B1459">
        <v>162</v>
      </c>
      <c r="C1459" s="25" t="s">
        <v>221</v>
      </c>
      <c r="D1459" s="12">
        <v>5.4</v>
      </c>
      <c r="E1459" s="14"/>
      <c r="F1459" s="7" t="str">
        <f t="shared" si="229"/>
        <v>X</v>
      </c>
      <c r="G1459" s="7">
        <f t="shared" si="230"/>
        <v>5.4</v>
      </c>
      <c r="H1459" s="16">
        <f t="shared" si="231"/>
        <v>5.4</v>
      </c>
      <c r="I1459" s="11" t="str">
        <f t="shared" si="232"/>
        <v>X</v>
      </c>
      <c r="J1459" s="39" t="str">
        <f t="shared" si="233"/>
        <v>X</v>
      </c>
      <c r="K1459" s="39" t="str">
        <f t="shared" si="236"/>
        <v>X</v>
      </c>
      <c r="L1459" s="39" t="str">
        <f t="shared" si="237"/>
        <v>X</v>
      </c>
      <c r="M1459" s="39" t="str">
        <f t="shared" si="234"/>
        <v>X</v>
      </c>
      <c r="N1459" s="42">
        <v>1</v>
      </c>
      <c r="O1459" s="8">
        <v>0</v>
      </c>
      <c r="P1459" s="9">
        <v>0</v>
      </c>
      <c r="Q1459" s="9">
        <v>0</v>
      </c>
      <c r="R1459" s="8">
        <v>0</v>
      </c>
      <c r="S1459" s="9">
        <v>0</v>
      </c>
      <c r="T1459" s="9">
        <v>0</v>
      </c>
      <c r="U1459" s="8">
        <v>0</v>
      </c>
      <c r="V1459" s="9">
        <v>0</v>
      </c>
      <c r="W1459" s="9">
        <v>0</v>
      </c>
      <c r="X1459" s="9">
        <v>0</v>
      </c>
      <c r="Y1459" s="8">
        <v>0</v>
      </c>
      <c r="Z1459" s="9">
        <v>0</v>
      </c>
      <c r="AA1459" s="8"/>
      <c r="AC1459" s="8"/>
      <c r="AJ1459" s="9">
        <f t="shared" si="235"/>
        <v>-1</v>
      </c>
      <c r="AK1459" s="7">
        <v>11.7</v>
      </c>
      <c r="AO1459" s="8"/>
      <c r="AQ1459" s="31"/>
      <c r="AT1459" s="31"/>
      <c r="AU1459" s="21">
        <v>2004</v>
      </c>
      <c r="AV1459" s="23">
        <f t="shared" si="238"/>
        <v>3.301897717195208</v>
      </c>
      <c r="BB1459" s="18"/>
      <c r="BD1459" s="54"/>
      <c r="BF1459" s="18"/>
      <c r="BH1459" s="18"/>
      <c r="BJ1459" s="18"/>
      <c r="BK1459" s="18" t="s">
        <v>218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 s="18">
        <v>0</v>
      </c>
      <c r="BS1459">
        <v>0</v>
      </c>
      <c r="BT1459">
        <v>1</v>
      </c>
      <c r="BU1459" s="18">
        <v>0</v>
      </c>
      <c r="BV1459" t="s">
        <v>397</v>
      </c>
      <c r="BW1459" t="s">
        <v>397</v>
      </c>
      <c r="CB1459" s="18"/>
      <c r="CD1459" s="18"/>
      <c r="CE1459" s="18"/>
      <c r="CH1459" s="18"/>
      <c r="CJ1459" s="18"/>
      <c r="CU1459" s="18"/>
      <c r="CV1459" t="s">
        <v>397</v>
      </c>
      <c r="CW1459" t="s">
        <v>397</v>
      </c>
      <c r="CX1459" t="s">
        <v>397</v>
      </c>
      <c r="CY1459" s="25" t="s">
        <v>397</v>
      </c>
    </row>
    <row r="1460" spans="1:103" x14ac:dyDescent="0.25">
      <c r="A1460">
        <v>1462</v>
      </c>
      <c r="B1460">
        <v>162</v>
      </c>
      <c r="C1460" s="25" t="s">
        <v>221</v>
      </c>
      <c r="D1460" s="12">
        <v>4.0999999999999996</v>
      </c>
      <c r="E1460" s="14"/>
      <c r="F1460" s="7" t="str">
        <f t="shared" si="229"/>
        <v>X</v>
      </c>
      <c r="G1460" s="7">
        <f t="shared" si="230"/>
        <v>4.0999999999999996</v>
      </c>
      <c r="H1460" s="16">
        <f t="shared" si="231"/>
        <v>4.0999999999999996</v>
      </c>
      <c r="I1460" s="11" t="str">
        <f t="shared" si="232"/>
        <v>X</v>
      </c>
      <c r="J1460" s="39" t="str">
        <f t="shared" si="233"/>
        <v>X</v>
      </c>
      <c r="K1460" s="39" t="str">
        <f t="shared" si="236"/>
        <v>X</v>
      </c>
      <c r="L1460" s="39" t="str">
        <f t="shared" si="237"/>
        <v>X</v>
      </c>
      <c r="M1460" s="39" t="str">
        <f t="shared" si="234"/>
        <v>X</v>
      </c>
      <c r="N1460" s="42">
        <v>1</v>
      </c>
      <c r="O1460" s="8">
        <v>0</v>
      </c>
      <c r="P1460" s="9">
        <v>0</v>
      </c>
      <c r="Q1460" s="9">
        <v>0</v>
      </c>
      <c r="R1460" s="8">
        <v>0</v>
      </c>
      <c r="S1460" s="9">
        <v>0</v>
      </c>
      <c r="T1460" s="9">
        <v>0</v>
      </c>
      <c r="U1460" s="8">
        <v>0</v>
      </c>
      <c r="V1460" s="9">
        <v>0</v>
      </c>
      <c r="W1460" s="9">
        <v>0</v>
      </c>
      <c r="X1460" s="9">
        <v>0</v>
      </c>
      <c r="Y1460" s="8">
        <v>0</v>
      </c>
      <c r="Z1460" s="9">
        <v>0</v>
      </c>
      <c r="AA1460" s="8"/>
      <c r="AC1460" s="8"/>
      <c r="AJ1460" s="9">
        <f t="shared" si="235"/>
        <v>-1</v>
      </c>
      <c r="AK1460" s="7">
        <v>11.6</v>
      </c>
      <c r="AO1460" s="8"/>
      <c r="AQ1460" s="31"/>
      <c r="AT1460" s="31"/>
      <c r="AU1460" s="21">
        <v>2008</v>
      </c>
      <c r="AV1460" s="23">
        <f t="shared" si="238"/>
        <v>3.3027637084729817</v>
      </c>
      <c r="BB1460" s="18"/>
      <c r="BD1460" s="54"/>
      <c r="BF1460" s="18"/>
      <c r="BH1460" s="18"/>
      <c r="BJ1460" s="18"/>
      <c r="BK1460" s="18" t="s">
        <v>218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 s="18">
        <v>0</v>
      </c>
      <c r="BS1460">
        <v>0</v>
      </c>
      <c r="BT1460">
        <v>1</v>
      </c>
      <c r="BU1460" s="18">
        <v>0</v>
      </c>
      <c r="BV1460" t="s">
        <v>397</v>
      </c>
      <c r="BW1460" t="s">
        <v>397</v>
      </c>
      <c r="CB1460" s="18"/>
      <c r="CD1460" s="18"/>
      <c r="CE1460" s="18"/>
      <c r="CH1460" s="18"/>
      <c r="CJ1460" s="18"/>
      <c r="CU1460" s="18"/>
      <c r="CV1460" t="s">
        <v>397</v>
      </c>
      <c r="CW1460" t="s">
        <v>397</v>
      </c>
      <c r="CX1460" t="s">
        <v>397</v>
      </c>
      <c r="CY1460" s="25" t="s">
        <v>397</v>
      </c>
    </row>
    <row r="1461" spans="1:103" x14ac:dyDescent="0.25">
      <c r="A1461">
        <v>1463</v>
      </c>
      <c r="B1461">
        <v>162</v>
      </c>
      <c r="C1461" s="25" t="s">
        <v>221</v>
      </c>
      <c r="D1461" s="12">
        <v>2.9</v>
      </c>
      <c r="E1461" s="14"/>
      <c r="F1461" s="7" t="str">
        <f t="shared" si="229"/>
        <v>X</v>
      </c>
      <c r="G1461" s="7">
        <f t="shared" si="230"/>
        <v>2.9</v>
      </c>
      <c r="H1461" s="16">
        <f t="shared" si="231"/>
        <v>2.9</v>
      </c>
      <c r="I1461" s="11" t="str">
        <f t="shared" si="232"/>
        <v>X</v>
      </c>
      <c r="J1461" s="39" t="str">
        <f t="shared" si="233"/>
        <v>X</v>
      </c>
      <c r="K1461" s="39" t="str">
        <f t="shared" si="236"/>
        <v>X</v>
      </c>
      <c r="L1461" s="39" t="str">
        <f t="shared" si="237"/>
        <v>X</v>
      </c>
      <c r="M1461" s="39" t="str">
        <f t="shared" si="234"/>
        <v>X</v>
      </c>
      <c r="N1461" s="42">
        <v>0</v>
      </c>
      <c r="O1461" s="8">
        <v>1</v>
      </c>
      <c r="P1461" s="9">
        <v>0</v>
      </c>
      <c r="Q1461" s="9">
        <v>0</v>
      </c>
      <c r="R1461" s="8">
        <v>0</v>
      </c>
      <c r="S1461" s="9">
        <v>0</v>
      </c>
      <c r="T1461" s="9">
        <v>0</v>
      </c>
      <c r="U1461" s="8">
        <v>0</v>
      </c>
      <c r="V1461" s="9">
        <v>0</v>
      </c>
      <c r="W1461" s="9">
        <v>0</v>
      </c>
      <c r="X1461" s="9">
        <v>0</v>
      </c>
      <c r="Y1461" s="8">
        <v>0</v>
      </c>
      <c r="Z1461" s="9">
        <v>0</v>
      </c>
      <c r="AA1461" s="8"/>
      <c r="AC1461" s="8"/>
      <c r="AJ1461" s="9">
        <f t="shared" si="235"/>
        <v>-1</v>
      </c>
      <c r="AK1461" s="7">
        <v>11.7</v>
      </c>
      <c r="AO1461" s="8"/>
      <c r="AQ1461" s="31"/>
      <c r="AT1461" s="31"/>
      <c r="AU1461" s="21">
        <v>2004</v>
      </c>
      <c r="AV1461" s="23">
        <f t="shared" si="238"/>
        <v>3.301897717195208</v>
      </c>
      <c r="BB1461" s="18"/>
      <c r="BD1461" s="54"/>
      <c r="BF1461" s="18"/>
      <c r="BH1461" s="18"/>
      <c r="BJ1461" s="18"/>
      <c r="BK1461" s="18" t="s">
        <v>218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 s="18">
        <v>0</v>
      </c>
      <c r="BS1461">
        <v>0</v>
      </c>
      <c r="BT1461">
        <v>1</v>
      </c>
      <c r="BU1461" s="18">
        <v>0</v>
      </c>
      <c r="BV1461" t="s">
        <v>397</v>
      </c>
      <c r="BW1461" t="s">
        <v>397</v>
      </c>
      <c r="CB1461" s="18"/>
      <c r="CD1461" s="18"/>
      <c r="CE1461" s="18"/>
      <c r="CH1461" s="18"/>
      <c r="CJ1461" s="18"/>
      <c r="CU1461" s="18"/>
      <c r="CV1461" t="s">
        <v>397</v>
      </c>
      <c r="CW1461" t="s">
        <v>397</v>
      </c>
      <c r="CX1461" t="s">
        <v>397</v>
      </c>
      <c r="CY1461" s="25" t="s">
        <v>397</v>
      </c>
    </row>
    <row r="1462" spans="1:103" x14ac:dyDescent="0.25">
      <c r="A1462">
        <v>1464</v>
      </c>
      <c r="B1462">
        <v>162</v>
      </c>
      <c r="C1462" s="25" t="s">
        <v>221</v>
      </c>
      <c r="D1462" s="12">
        <v>1.9</v>
      </c>
      <c r="E1462" s="14"/>
      <c r="F1462" s="7" t="str">
        <f t="shared" si="229"/>
        <v>X</v>
      </c>
      <c r="G1462" s="7">
        <f t="shared" si="230"/>
        <v>1.9</v>
      </c>
      <c r="H1462" s="16">
        <f t="shared" si="231"/>
        <v>1.9</v>
      </c>
      <c r="I1462" s="11" t="str">
        <f t="shared" si="232"/>
        <v>X</v>
      </c>
      <c r="J1462" s="39" t="str">
        <f t="shared" si="233"/>
        <v>X</v>
      </c>
      <c r="K1462" s="39" t="str">
        <f t="shared" si="236"/>
        <v>X</v>
      </c>
      <c r="L1462" s="39" t="str">
        <f t="shared" si="237"/>
        <v>X</v>
      </c>
      <c r="M1462" s="39" t="str">
        <f t="shared" si="234"/>
        <v>X</v>
      </c>
      <c r="N1462" s="42">
        <v>0</v>
      </c>
      <c r="O1462" s="8">
        <v>1</v>
      </c>
      <c r="P1462" s="9">
        <v>0</v>
      </c>
      <c r="Q1462" s="9">
        <v>0</v>
      </c>
      <c r="R1462" s="8">
        <v>0</v>
      </c>
      <c r="S1462" s="9">
        <v>0</v>
      </c>
      <c r="T1462" s="9">
        <v>0</v>
      </c>
      <c r="U1462" s="8">
        <v>0</v>
      </c>
      <c r="V1462" s="9">
        <v>0</v>
      </c>
      <c r="W1462" s="9">
        <v>0</v>
      </c>
      <c r="X1462" s="9">
        <v>0</v>
      </c>
      <c r="Y1462" s="8">
        <v>0</v>
      </c>
      <c r="Z1462" s="9">
        <v>0</v>
      </c>
      <c r="AA1462" s="8"/>
      <c r="AC1462" s="8"/>
      <c r="AJ1462" s="9">
        <f t="shared" si="235"/>
        <v>-1</v>
      </c>
      <c r="AK1462" s="7">
        <v>11.6</v>
      </c>
      <c r="AO1462" s="8"/>
      <c r="AQ1462" s="31"/>
      <c r="AT1462" s="31"/>
      <c r="AU1462" s="21">
        <v>2008</v>
      </c>
      <c r="AV1462" s="23">
        <f t="shared" si="238"/>
        <v>3.3027637084729817</v>
      </c>
      <c r="BB1462" s="18"/>
      <c r="BD1462" s="54"/>
      <c r="BF1462" s="18"/>
      <c r="BH1462" s="18"/>
      <c r="BJ1462" s="18"/>
      <c r="BK1462" s="18" t="s">
        <v>218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 s="18">
        <v>0</v>
      </c>
      <c r="BS1462">
        <v>0</v>
      </c>
      <c r="BT1462">
        <v>1</v>
      </c>
      <c r="BU1462" s="18">
        <v>0</v>
      </c>
      <c r="BV1462" t="s">
        <v>397</v>
      </c>
      <c r="BW1462" t="s">
        <v>397</v>
      </c>
      <c r="CB1462" s="18"/>
      <c r="CD1462" s="18"/>
      <c r="CE1462" s="18"/>
      <c r="CH1462" s="18"/>
      <c r="CJ1462" s="18"/>
      <c r="CU1462" s="18"/>
      <c r="CV1462" t="s">
        <v>397</v>
      </c>
      <c r="CW1462" t="s">
        <v>397</v>
      </c>
      <c r="CX1462" t="s">
        <v>397</v>
      </c>
      <c r="CY1462" s="25" t="s">
        <v>397</v>
      </c>
    </row>
    <row r="1463" spans="1:103" x14ac:dyDescent="0.25">
      <c r="A1463">
        <v>1465</v>
      </c>
      <c r="B1463">
        <v>162</v>
      </c>
      <c r="C1463" s="25" t="s">
        <v>221</v>
      </c>
      <c r="D1463" s="12">
        <v>1</v>
      </c>
      <c r="E1463" s="14"/>
      <c r="F1463" s="7" t="str">
        <f t="shared" si="229"/>
        <v>X</v>
      </c>
      <c r="G1463" s="7">
        <f t="shared" si="230"/>
        <v>1</v>
      </c>
      <c r="H1463" s="16">
        <f t="shared" si="231"/>
        <v>1</v>
      </c>
      <c r="I1463" s="11" t="str">
        <f t="shared" si="232"/>
        <v>X</v>
      </c>
      <c r="J1463" s="39" t="str">
        <f t="shared" si="233"/>
        <v>X</v>
      </c>
      <c r="K1463" s="39" t="str">
        <f t="shared" si="236"/>
        <v>X</v>
      </c>
      <c r="L1463" s="39" t="str">
        <f t="shared" si="237"/>
        <v>X</v>
      </c>
      <c r="M1463" s="39" t="str">
        <f t="shared" si="234"/>
        <v>X</v>
      </c>
      <c r="N1463" s="42">
        <v>0</v>
      </c>
      <c r="O1463" s="8">
        <v>0</v>
      </c>
      <c r="P1463" s="9">
        <v>1</v>
      </c>
      <c r="Q1463" s="9">
        <v>0</v>
      </c>
      <c r="R1463" s="8">
        <v>0</v>
      </c>
      <c r="S1463" s="9">
        <v>0</v>
      </c>
      <c r="T1463" s="9">
        <v>0</v>
      </c>
      <c r="U1463" s="8">
        <v>0</v>
      </c>
      <c r="V1463" s="9">
        <v>0</v>
      </c>
      <c r="W1463" s="9">
        <v>0</v>
      </c>
      <c r="X1463" s="9">
        <v>0</v>
      </c>
      <c r="Y1463" s="8">
        <v>0</v>
      </c>
      <c r="Z1463" s="9">
        <v>0</v>
      </c>
      <c r="AA1463" s="8"/>
      <c r="AC1463" s="8"/>
      <c r="AJ1463" s="9">
        <f t="shared" si="235"/>
        <v>-1</v>
      </c>
      <c r="AK1463" s="7">
        <v>11.7</v>
      </c>
      <c r="AO1463" s="8"/>
      <c r="AQ1463" s="31"/>
      <c r="AT1463" s="31"/>
      <c r="AU1463" s="21">
        <v>2004</v>
      </c>
      <c r="AV1463" s="23">
        <f t="shared" si="238"/>
        <v>3.301897717195208</v>
      </c>
      <c r="BB1463" s="18"/>
      <c r="BD1463" s="54"/>
      <c r="BF1463" s="18"/>
      <c r="BH1463" s="18"/>
      <c r="BJ1463" s="18"/>
      <c r="BK1463" s="18" t="s">
        <v>218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0</v>
      </c>
      <c r="BR1463" s="18">
        <v>0</v>
      </c>
      <c r="BS1463">
        <v>0</v>
      </c>
      <c r="BT1463">
        <v>1</v>
      </c>
      <c r="BU1463" s="18">
        <v>0</v>
      </c>
      <c r="BV1463" t="s">
        <v>397</v>
      </c>
      <c r="BW1463" t="s">
        <v>397</v>
      </c>
      <c r="CB1463" s="18"/>
      <c r="CD1463" s="18"/>
      <c r="CE1463" s="18"/>
      <c r="CH1463" s="18"/>
      <c r="CJ1463" s="18"/>
      <c r="CU1463" s="18"/>
      <c r="CV1463" t="s">
        <v>397</v>
      </c>
      <c r="CW1463" t="s">
        <v>397</v>
      </c>
      <c r="CX1463" t="s">
        <v>397</v>
      </c>
      <c r="CY1463" s="25" t="s">
        <v>397</v>
      </c>
    </row>
    <row r="1464" spans="1:103" x14ac:dyDescent="0.25">
      <c r="A1464">
        <v>1466</v>
      </c>
      <c r="B1464">
        <v>162</v>
      </c>
      <c r="C1464" s="25" t="s">
        <v>221</v>
      </c>
      <c r="D1464" s="12">
        <v>1.2</v>
      </c>
      <c r="E1464" s="14"/>
      <c r="F1464" s="7" t="str">
        <f t="shared" si="229"/>
        <v>X</v>
      </c>
      <c r="G1464" s="7">
        <f t="shared" si="230"/>
        <v>1.2</v>
      </c>
      <c r="H1464" s="16">
        <f t="shared" si="231"/>
        <v>1.2</v>
      </c>
      <c r="I1464" s="11" t="str">
        <f t="shared" si="232"/>
        <v>X</v>
      </c>
      <c r="J1464" s="39" t="str">
        <f t="shared" si="233"/>
        <v>X</v>
      </c>
      <c r="K1464" s="39" t="str">
        <f t="shared" si="236"/>
        <v>X</v>
      </c>
      <c r="L1464" s="39" t="str">
        <f t="shared" si="237"/>
        <v>X</v>
      </c>
      <c r="M1464" s="39" t="str">
        <f t="shared" si="234"/>
        <v>X</v>
      </c>
      <c r="N1464" s="42">
        <v>0</v>
      </c>
      <c r="O1464" s="8">
        <v>0</v>
      </c>
      <c r="P1464" s="9">
        <v>1</v>
      </c>
      <c r="Q1464" s="9">
        <v>0</v>
      </c>
      <c r="R1464" s="8">
        <v>0</v>
      </c>
      <c r="S1464" s="9">
        <v>0</v>
      </c>
      <c r="T1464" s="9">
        <v>0</v>
      </c>
      <c r="U1464" s="8">
        <v>0</v>
      </c>
      <c r="V1464" s="9">
        <v>0</v>
      </c>
      <c r="W1464" s="9">
        <v>0</v>
      </c>
      <c r="X1464" s="9">
        <v>0</v>
      </c>
      <c r="Y1464" s="8">
        <v>0</v>
      </c>
      <c r="Z1464" s="9">
        <v>0</v>
      </c>
      <c r="AA1464" s="8"/>
      <c r="AC1464" s="8"/>
      <c r="AJ1464" s="9">
        <f t="shared" si="235"/>
        <v>-1</v>
      </c>
      <c r="AK1464" s="7">
        <v>11.6</v>
      </c>
      <c r="AO1464" s="8"/>
      <c r="AQ1464" s="31"/>
      <c r="AT1464" s="31"/>
      <c r="AU1464" s="21">
        <v>2008</v>
      </c>
      <c r="AV1464" s="23">
        <f t="shared" si="238"/>
        <v>3.3027637084729817</v>
      </c>
      <c r="BB1464" s="18"/>
      <c r="BD1464" s="54"/>
      <c r="BF1464" s="18"/>
      <c r="BH1464" s="18"/>
      <c r="BJ1464" s="18"/>
      <c r="BK1464" s="18" t="s">
        <v>218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 s="18">
        <v>0</v>
      </c>
      <c r="BS1464">
        <v>0</v>
      </c>
      <c r="BT1464">
        <v>1</v>
      </c>
      <c r="BU1464" s="18">
        <v>0</v>
      </c>
      <c r="BV1464" t="s">
        <v>397</v>
      </c>
      <c r="BW1464" t="s">
        <v>397</v>
      </c>
      <c r="CB1464" s="18"/>
      <c r="CD1464" s="18"/>
      <c r="CE1464" s="18"/>
      <c r="CH1464" s="18"/>
      <c r="CJ1464" s="18"/>
      <c r="CU1464" s="18"/>
      <c r="CV1464" t="s">
        <v>397</v>
      </c>
      <c r="CW1464" t="s">
        <v>397</v>
      </c>
      <c r="CX1464" t="s">
        <v>397</v>
      </c>
      <c r="CY1464" s="25" t="s">
        <v>397</v>
      </c>
    </row>
    <row r="1465" spans="1:103" x14ac:dyDescent="0.25">
      <c r="A1465">
        <v>1467</v>
      </c>
      <c r="B1465">
        <v>162</v>
      </c>
      <c r="C1465" s="25" t="s">
        <v>221</v>
      </c>
      <c r="D1465" s="12">
        <v>10.199999999999999</v>
      </c>
      <c r="E1465" s="14"/>
      <c r="F1465" s="7" t="str">
        <f t="shared" si="229"/>
        <v>X</v>
      </c>
      <c r="G1465" s="7">
        <f t="shared" si="230"/>
        <v>10.199999999999999</v>
      </c>
      <c r="H1465" s="16">
        <f t="shared" si="231"/>
        <v>10.199999999999999</v>
      </c>
      <c r="I1465" s="11" t="str">
        <f t="shared" si="232"/>
        <v>X</v>
      </c>
      <c r="J1465" s="39" t="str">
        <f t="shared" si="233"/>
        <v>X</v>
      </c>
      <c r="K1465" s="39" t="str">
        <f t="shared" si="236"/>
        <v>X</v>
      </c>
      <c r="L1465" s="39" t="str">
        <f t="shared" si="237"/>
        <v>X</v>
      </c>
      <c r="M1465" s="39" t="str">
        <f t="shared" si="234"/>
        <v>X</v>
      </c>
      <c r="N1465" s="42">
        <v>0</v>
      </c>
      <c r="O1465" s="8">
        <v>0</v>
      </c>
      <c r="P1465" s="9">
        <v>0</v>
      </c>
      <c r="Q1465" s="9">
        <v>1</v>
      </c>
      <c r="R1465" s="8">
        <v>0</v>
      </c>
      <c r="S1465" s="9">
        <v>0</v>
      </c>
      <c r="T1465" s="9">
        <v>0</v>
      </c>
      <c r="U1465" s="8">
        <v>0</v>
      </c>
      <c r="V1465" s="9">
        <v>0</v>
      </c>
      <c r="W1465" s="9">
        <v>0</v>
      </c>
      <c r="X1465" s="9">
        <v>0</v>
      </c>
      <c r="Y1465" s="8">
        <v>0</v>
      </c>
      <c r="Z1465" s="9">
        <v>0</v>
      </c>
      <c r="AA1465" s="8"/>
      <c r="AC1465" s="8"/>
      <c r="AJ1465" s="9">
        <f t="shared" si="235"/>
        <v>-1</v>
      </c>
      <c r="AK1465" s="7">
        <v>11.7</v>
      </c>
      <c r="AO1465" s="8"/>
      <c r="AQ1465" s="31"/>
      <c r="AT1465" s="31"/>
      <c r="AU1465" s="21">
        <v>2004</v>
      </c>
      <c r="AV1465" s="23">
        <f t="shared" si="238"/>
        <v>3.301897717195208</v>
      </c>
      <c r="BB1465" s="18"/>
      <c r="BD1465" s="54"/>
      <c r="BF1465" s="18"/>
      <c r="BH1465" s="18"/>
      <c r="BJ1465" s="18"/>
      <c r="BK1465" s="18" t="s">
        <v>218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 s="18">
        <v>0</v>
      </c>
      <c r="BS1465">
        <v>0</v>
      </c>
      <c r="BT1465">
        <v>1</v>
      </c>
      <c r="BU1465" s="18">
        <v>0</v>
      </c>
      <c r="BV1465" t="s">
        <v>397</v>
      </c>
      <c r="BW1465" t="s">
        <v>397</v>
      </c>
      <c r="CB1465" s="18"/>
      <c r="CD1465" s="18"/>
      <c r="CE1465" s="18"/>
      <c r="CH1465" s="18"/>
      <c r="CJ1465" s="18"/>
      <c r="CU1465" s="18"/>
      <c r="CV1465" t="s">
        <v>397</v>
      </c>
      <c r="CW1465" t="s">
        <v>397</v>
      </c>
      <c r="CX1465" t="s">
        <v>397</v>
      </c>
      <c r="CY1465" s="25" t="s">
        <v>397</v>
      </c>
    </row>
    <row r="1466" spans="1:103" x14ac:dyDescent="0.25">
      <c r="A1466">
        <v>1468</v>
      </c>
      <c r="B1466">
        <v>162</v>
      </c>
      <c r="C1466" s="25" t="s">
        <v>221</v>
      </c>
      <c r="D1466" s="12">
        <v>8</v>
      </c>
      <c r="E1466" s="14"/>
      <c r="F1466" s="7" t="str">
        <f t="shared" si="229"/>
        <v>X</v>
      </c>
      <c r="G1466" s="7">
        <f t="shared" si="230"/>
        <v>8</v>
      </c>
      <c r="H1466" s="16">
        <f t="shared" si="231"/>
        <v>8</v>
      </c>
      <c r="I1466" s="11" t="str">
        <f t="shared" si="232"/>
        <v>X</v>
      </c>
      <c r="J1466" s="39" t="str">
        <f t="shared" si="233"/>
        <v>X</v>
      </c>
      <c r="K1466" s="39" t="str">
        <f t="shared" si="236"/>
        <v>X</v>
      </c>
      <c r="L1466" s="39" t="str">
        <f t="shared" si="237"/>
        <v>X</v>
      </c>
      <c r="M1466" s="39" t="str">
        <f t="shared" si="234"/>
        <v>X</v>
      </c>
      <c r="N1466" s="42">
        <v>0</v>
      </c>
      <c r="O1466" s="8">
        <v>0</v>
      </c>
      <c r="P1466" s="9">
        <v>0</v>
      </c>
      <c r="Q1466" s="9">
        <v>1</v>
      </c>
      <c r="R1466" s="8">
        <v>0</v>
      </c>
      <c r="S1466" s="9">
        <v>0</v>
      </c>
      <c r="T1466" s="9">
        <v>0</v>
      </c>
      <c r="U1466" s="8">
        <v>0</v>
      </c>
      <c r="V1466" s="9">
        <v>0</v>
      </c>
      <c r="W1466" s="9">
        <v>0</v>
      </c>
      <c r="X1466" s="9">
        <v>0</v>
      </c>
      <c r="Y1466" s="8">
        <v>0</v>
      </c>
      <c r="Z1466" s="9">
        <v>0</v>
      </c>
      <c r="AA1466" s="8"/>
      <c r="AC1466" s="8"/>
      <c r="AJ1466" s="9">
        <f t="shared" si="235"/>
        <v>-1</v>
      </c>
      <c r="AK1466" s="7">
        <v>11.6</v>
      </c>
      <c r="AO1466" s="8"/>
      <c r="AQ1466" s="31"/>
      <c r="AT1466" s="31"/>
      <c r="AU1466" s="21">
        <v>2008</v>
      </c>
      <c r="AV1466" s="23">
        <f t="shared" si="238"/>
        <v>3.3027637084729817</v>
      </c>
      <c r="BB1466" s="18"/>
      <c r="BD1466" s="54"/>
      <c r="BF1466" s="18"/>
      <c r="BH1466" s="18"/>
      <c r="BJ1466" s="18"/>
      <c r="BK1466" s="18" t="s">
        <v>218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 s="18">
        <v>0</v>
      </c>
      <c r="BS1466">
        <v>0</v>
      </c>
      <c r="BT1466">
        <v>1</v>
      </c>
      <c r="BU1466" s="18">
        <v>0</v>
      </c>
      <c r="BV1466" t="s">
        <v>397</v>
      </c>
      <c r="BW1466" t="s">
        <v>397</v>
      </c>
      <c r="CB1466" s="18"/>
      <c r="CD1466" s="18"/>
      <c r="CE1466" s="18"/>
      <c r="CH1466" s="18"/>
      <c r="CJ1466" s="18"/>
      <c r="CU1466" s="18"/>
      <c r="CV1466" t="s">
        <v>397</v>
      </c>
      <c r="CW1466" t="s">
        <v>397</v>
      </c>
      <c r="CX1466" t="s">
        <v>397</v>
      </c>
      <c r="CY1466" s="25" t="s">
        <v>397</v>
      </c>
    </row>
    <row r="1467" spans="1:103" x14ac:dyDescent="0.25">
      <c r="A1467">
        <v>1469</v>
      </c>
      <c r="B1467">
        <v>162</v>
      </c>
      <c r="C1467" s="25" t="s">
        <v>221</v>
      </c>
      <c r="D1467" s="12">
        <v>5</v>
      </c>
      <c r="E1467" s="14"/>
      <c r="F1467" s="7" t="str">
        <f t="shared" si="229"/>
        <v>X</v>
      </c>
      <c r="G1467" s="7">
        <f t="shared" si="230"/>
        <v>5</v>
      </c>
      <c r="H1467" s="16">
        <f t="shared" si="231"/>
        <v>5</v>
      </c>
      <c r="I1467" s="11" t="str">
        <f t="shared" si="232"/>
        <v>X</v>
      </c>
      <c r="J1467" s="39" t="str">
        <f t="shared" si="233"/>
        <v>X</v>
      </c>
      <c r="K1467" s="39" t="str">
        <f t="shared" si="236"/>
        <v>X</v>
      </c>
      <c r="L1467" s="39" t="str">
        <f t="shared" si="237"/>
        <v>X</v>
      </c>
      <c r="M1467" s="39" t="str">
        <f t="shared" si="234"/>
        <v>X</v>
      </c>
      <c r="N1467" s="42">
        <v>0</v>
      </c>
      <c r="O1467" s="8">
        <v>0</v>
      </c>
      <c r="P1467" s="9">
        <v>0</v>
      </c>
      <c r="Q1467" s="9">
        <v>0</v>
      </c>
      <c r="R1467" s="8">
        <v>0</v>
      </c>
      <c r="S1467" s="9">
        <v>0</v>
      </c>
      <c r="T1467" s="9">
        <v>0</v>
      </c>
      <c r="U1467" s="8">
        <v>1</v>
      </c>
      <c r="V1467" s="9">
        <v>0</v>
      </c>
      <c r="W1467" s="9">
        <v>0</v>
      </c>
      <c r="X1467" s="9">
        <v>0</v>
      </c>
      <c r="Y1467" s="8">
        <v>0</v>
      </c>
      <c r="Z1467" s="9">
        <v>0</v>
      </c>
      <c r="AA1467" s="8"/>
      <c r="AC1467" s="8"/>
      <c r="AJ1467" s="9">
        <f t="shared" si="235"/>
        <v>-1</v>
      </c>
      <c r="AK1467" s="7">
        <v>11.7</v>
      </c>
      <c r="AO1467" s="8"/>
      <c r="AQ1467" s="31"/>
      <c r="AT1467" s="31"/>
      <c r="AU1467" s="21">
        <v>2004</v>
      </c>
      <c r="AV1467" s="23">
        <f t="shared" si="238"/>
        <v>3.301897717195208</v>
      </c>
      <c r="BB1467" s="18"/>
      <c r="BD1467" s="54"/>
      <c r="BF1467" s="18"/>
      <c r="BH1467" s="18"/>
      <c r="BJ1467" s="18"/>
      <c r="BK1467" s="18" t="s">
        <v>218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 s="18">
        <v>0</v>
      </c>
      <c r="BS1467">
        <v>0</v>
      </c>
      <c r="BT1467">
        <v>1</v>
      </c>
      <c r="BU1467" s="18">
        <v>0</v>
      </c>
      <c r="BV1467" t="s">
        <v>397</v>
      </c>
      <c r="BW1467" t="s">
        <v>397</v>
      </c>
      <c r="CB1467" s="18"/>
      <c r="CD1467" s="18"/>
      <c r="CE1467" s="18"/>
      <c r="CH1467" s="18"/>
      <c r="CJ1467" s="18"/>
      <c r="CU1467" s="18"/>
      <c r="CV1467" t="s">
        <v>397</v>
      </c>
      <c r="CW1467" t="s">
        <v>397</v>
      </c>
      <c r="CX1467" t="s">
        <v>397</v>
      </c>
      <c r="CY1467" s="25" t="s">
        <v>397</v>
      </c>
    </row>
    <row r="1468" spans="1:103" x14ac:dyDescent="0.25">
      <c r="A1468">
        <v>1470</v>
      </c>
      <c r="B1468">
        <v>162</v>
      </c>
      <c r="C1468" s="25" t="s">
        <v>221</v>
      </c>
      <c r="D1468" s="12">
        <v>3.6</v>
      </c>
      <c r="E1468" s="14"/>
      <c r="F1468" s="7" t="str">
        <f t="shared" si="229"/>
        <v>X</v>
      </c>
      <c r="G1468" s="7">
        <f t="shared" si="230"/>
        <v>3.6</v>
      </c>
      <c r="H1468" s="16">
        <f t="shared" si="231"/>
        <v>3.6</v>
      </c>
      <c r="I1468" s="11" t="str">
        <f t="shared" si="232"/>
        <v>X</v>
      </c>
      <c r="J1468" s="39" t="str">
        <f t="shared" si="233"/>
        <v>X</v>
      </c>
      <c r="K1468" s="39" t="str">
        <f t="shared" si="236"/>
        <v>X</v>
      </c>
      <c r="L1468" s="39" t="str">
        <f t="shared" si="237"/>
        <v>X</v>
      </c>
      <c r="M1468" s="39" t="str">
        <f t="shared" si="234"/>
        <v>X</v>
      </c>
      <c r="N1468" s="42">
        <v>0</v>
      </c>
      <c r="O1468" s="8">
        <v>0</v>
      </c>
      <c r="P1468" s="9">
        <v>0</v>
      </c>
      <c r="Q1468" s="9">
        <v>0</v>
      </c>
      <c r="R1468" s="8">
        <v>0</v>
      </c>
      <c r="S1468" s="9">
        <v>0</v>
      </c>
      <c r="T1468" s="9">
        <v>0</v>
      </c>
      <c r="U1468" s="8">
        <v>1</v>
      </c>
      <c r="V1468" s="9">
        <v>0</v>
      </c>
      <c r="W1468" s="9">
        <v>0</v>
      </c>
      <c r="X1468" s="9">
        <v>0</v>
      </c>
      <c r="Y1468" s="8">
        <v>0</v>
      </c>
      <c r="Z1468" s="9">
        <v>0</v>
      </c>
      <c r="AA1468" s="8"/>
      <c r="AC1468" s="8"/>
      <c r="AJ1468" s="9">
        <f t="shared" si="235"/>
        <v>-1</v>
      </c>
      <c r="AK1468" s="7">
        <v>11.6</v>
      </c>
      <c r="AO1468" s="8"/>
      <c r="AQ1468" s="31"/>
      <c r="AT1468" s="31"/>
      <c r="AU1468" s="21">
        <v>2008</v>
      </c>
      <c r="AV1468" s="23">
        <f t="shared" si="238"/>
        <v>3.3027637084729817</v>
      </c>
      <c r="BB1468" s="18"/>
      <c r="BD1468" s="54"/>
      <c r="BF1468" s="18"/>
      <c r="BH1468" s="18"/>
      <c r="BJ1468" s="18"/>
      <c r="BK1468" s="18" t="s">
        <v>218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 s="18">
        <v>0</v>
      </c>
      <c r="BS1468">
        <v>0</v>
      </c>
      <c r="BT1468">
        <v>1</v>
      </c>
      <c r="BU1468" s="18">
        <v>0</v>
      </c>
      <c r="BV1468" t="s">
        <v>397</v>
      </c>
      <c r="BW1468" t="s">
        <v>397</v>
      </c>
      <c r="CB1468" s="18"/>
      <c r="CD1468" s="18"/>
      <c r="CE1468" s="18"/>
      <c r="CH1468" s="18"/>
      <c r="CJ1468" s="18"/>
      <c r="CU1468" s="18"/>
      <c r="CV1468" t="s">
        <v>397</v>
      </c>
      <c r="CW1468" t="s">
        <v>397</v>
      </c>
      <c r="CX1468" t="s">
        <v>397</v>
      </c>
      <c r="CY1468" s="25" t="s">
        <v>397</v>
      </c>
    </row>
    <row r="1469" spans="1:103" x14ac:dyDescent="0.25">
      <c r="A1469">
        <v>1471</v>
      </c>
      <c r="B1469">
        <v>162</v>
      </c>
      <c r="C1469" s="25" t="s">
        <v>221</v>
      </c>
      <c r="D1469" s="12">
        <v>11.1</v>
      </c>
      <c r="E1469" s="14"/>
      <c r="F1469" s="7" t="str">
        <f t="shared" si="229"/>
        <v>X</v>
      </c>
      <c r="G1469" s="7">
        <f t="shared" si="230"/>
        <v>11.1</v>
      </c>
      <c r="H1469" s="16">
        <f t="shared" si="231"/>
        <v>11.1</v>
      </c>
      <c r="I1469" s="11" t="str">
        <f t="shared" si="232"/>
        <v>X</v>
      </c>
      <c r="J1469" s="39" t="str">
        <f t="shared" si="233"/>
        <v>X</v>
      </c>
      <c r="K1469" s="39" t="str">
        <f t="shared" si="236"/>
        <v>X</v>
      </c>
      <c r="L1469" s="39" t="str">
        <f t="shared" si="237"/>
        <v>X</v>
      </c>
      <c r="M1469" s="39" t="str">
        <f t="shared" si="234"/>
        <v>X</v>
      </c>
      <c r="N1469" s="42">
        <v>0</v>
      </c>
      <c r="O1469" s="8">
        <v>0</v>
      </c>
      <c r="P1469" s="9">
        <v>0</v>
      </c>
      <c r="Q1469" s="9">
        <v>0</v>
      </c>
      <c r="R1469" s="8">
        <v>0</v>
      </c>
      <c r="S1469" s="9">
        <v>0</v>
      </c>
      <c r="T1469" s="9">
        <v>0</v>
      </c>
      <c r="U1469" s="8">
        <v>0</v>
      </c>
      <c r="V1469" s="9">
        <v>1</v>
      </c>
      <c r="W1469" s="9">
        <v>0</v>
      </c>
      <c r="X1469" s="9">
        <v>0</v>
      </c>
      <c r="Y1469" s="8">
        <v>0</v>
      </c>
      <c r="Z1469" s="9">
        <v>0</v>
      </c>
      <c r="AA1469" s="8"/>
      <c r="AC1469" s="8"/>
      <c r="AJ1469" s="9">
        <f t="shared" si="235"/>
        <v>-1</v>
      </c>
      <c r="AK1469" s="7">
        <v>11.7</v>
      </c>
      <c r="AO1469" s="8"/>
      <c r="AQ1469" s="31"/>
      <c r="AT1469" s="31"/>
      <c r="AU1469" s="21">
        <v>2004</v>
      </c>
      <c r="AV1469" s="23">
        <f t="shared" si="238"/>
        <v>3.301897717195208</v>
      </c>
      <c r="BB1469" s="18"/>
      <c r="BD1469" s="54"/>
      <c r="BF1469" s="18"/>
      <c r="BH1469" s="18"/>
      <c r="BJ1469" s="18"/>
      <c r="BK1469" s="18" t="s">
        <v>218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 s="18">
        <v>0</v>
      </c>
      <c r="BS1469">
        <v>0</v>
      </c>
      <c r="BT1469">
        <v>1</v>
      </c>
      <c r="BU1469" s="18">
        <v>0</v>
      </c>
      <c r="BV1469" t="s">
        <v>397</v>
      </c>
      <c r="BW1469" t="s">
        <v>397</v>
      </c>
      <c r="CB1469" s="18"/>
      <c r="CD1469" s="18"/>
      <c r="CE1469" s="18"/>
      <c r="CH1469" s="18"/>
      <c r="CJ1469" s="18"/>
      <c r="CU1469" s="18"/>
      <c r="CV1469" t="s">
        <v>397</v>
      </c>
      <c r="CW1469" t="s">
        <v>397</v>
      </c>
      <c r="CX1469" t="s">
        <v>397</v>
      </c>
      <c r="CY1469" s="25" t="s">
        <v>397</v>
      </c>
    </row>
    <row r="1470" spans="1:103" x14ac:dyDescent="0.25">
      <c r="A1470">
        <v>1472</v>
      </c>
      <c r="B1470">
        <v>162</v>
      </c>
      <c r="C1470" s="25" t="s">
        <v>221</v>
      </c>
      <c r="D1470" s="12">
        <v>10.5</v>
      </c>
      <c r="E1470" s="14"/>
      <c r="F1470" s="7" t="str">
        <f t="shared" si="229"/>
        <v>X</v>
      </c>
      <c r="G1470" s="7">
        <f t="shared" si="230"/>
        <v>10.5</v>
      </c>
      <c r="H1470" s="16">
        <f t="shared" si="231"/>
        <v>10.5</v>
      </c>
      <c r="I1470" s="11" t="str">
        <f t="shared" si="232"/>
        <v>X</v>
      </c>
      <c r="J1470" s="39" t="str">
        <f t="shared" si="233"/>
        <v>X</v>
      </c>
      <c r="K1470" s="39" t="str">
        <f t="shared" si="236"/>
        <v>X</v>
      </c>
      <c r="L1470" s="39" t="str">
        <f t="shared" si="237"/>
        <v>X</v>
      </c>
      <c r="M1470" s="39" t="str">
        <f t="shared" si="234"/>
        <v>X</v>
      </c>
      <c r="N1470" s="42">
        <v>0</v>
      </c>
      <c r="O1470" s="8">
        <v>0</v>
      </c>
      <c r="P1470" s="9">
        <v>0</v>
      </c>
      <c r="Q1470" s="9">
        <v>0</v>
      </c>
      <c r="R1470" s="8">
        <v>0</v>
      </c>
      <c r="S1470" s="9">
        <v>0</v>
      </c>
      <c r="T1470" s="9">
        <v>0</v>
      </c>
      <c r="U1470" s="8">
        <v>0</v>
      </c>
      <c r="V1470" s="9">
        <v>1</v>
      </c>
      <c r="W1470" s="9">
        <v>0</v>
      </c>
      <c r="X1470" s="9">
        <v>0</v>
      </c>
      <c r="Y1470" s="8">
        <v>0</v>
      </c>
      <c r="Z1470" s="9">
        <v>0</v>
      </c>
      <c r="AA1470" s="8"/>
      <c r="AC1470" s="8"/>
      <c r="AJ1470" s="9">
        <f t="shared" si="235"/>
        <v>-1</v>
      </c>
      <c r="AK1470" s="7">
        <v>11.6</v>
      </c>
      <c r="AO1470" s="8"/>
      <c r="AQ1470" s="31"/>
      <c r="AT1470" s="31"/>
      <c r="AU1470" s="21">
        <v>2008</v>
      </c>
      <c r="AV1470" s="23">
        <f t="shared" si="238"/>
        <v>3.3027637084729817</v>
      </c>
      <c r="BB1470" s="18"/>
      <c r="BD1470" s="54"/>
      <c r="BF1470" s="18"/>
      <c r="BH1470" s="18"/>
      <c r="BJ1470" s="18"/>
      <c r="BK1470" s="18" t="s">
        <v>218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 s="18">
        <v>0</v>
      </c>
      <c r="BS1470">
        <v>0</v>
      </c>
      <c r="BT1470">
        <v>1</v>
      </c>
      <c r="BU1470" s="18">
        <v>0</v>
      </c>
      <c r="BV1470" t="s">
        <v>397</v>
      </c>
      <c r="BW1470" t="s">
        <v>397</v>
      </c>
      <c r="CB1470" s="18"/>
      <c r="CD1470" s="18"/>
      <c r="CE1470" s="18"/>
      <c r="CH1470" s="18"/>
      <c r="CJ1470" s="18"/>
      <c r="CU1470" s="18"/>
      <c r="CV1470" t="s">
        <v>397</v>
      </c>
      <c r="CW1470" t="s">
        <v>397</v>
      </c>
      <c r="CX1470" t="s">
        <v>397</v>
      </c>
      <c r="CY1470" s="25" t="s">
        <v>397</v>
      </c>
    </row>
    <row r="1471" spans="1:103" x14ac:dyDescent="0.25">
      <c r="A1471">
        <v>1473</v>
      </c>
      <c r="B1471">
        <v>162</v>
      </c>
      <c r="C1471" s="25" t="s">
        <v>221</v>
      </c>
      <c r="D1471" s="12">
        <v>11.8</v>
      </c>
      <c r="E1471" s="14"/>
      <c r="F1471" s="7" t="str">
        <f t="shared" si="229"/>
        <v>X</v>
      </c>
      <c r="G1471" s="7">
        <f t="shared" si="230"/>
        <v>11.8</v>
      </c>
      <c r="H1471" s="16">
        <f t="shared" si="231"/>
        <v>11.8</v>
      </c>
      <c r="I1471" s="11" t="str">
        <f t="shared" si="232"/>
        <v>X</v>
      </c>
      <c r="J1471" s="39" t="str">
        <f t="shared" si="233"/>
        <v>X</v>
      </c>
      <c r="K1471" s="39" t="str">
        <f t="shared" si="236"/>
        <v>X</v>
      </c>
      <c r="L1471" s="39" t="str">
        <f t="shared" si="237"/>
        <v>X</v>
      </c>
      <c r="M1471" s="39" t="str">
        <f t="shared" si="234"/>
        <v>X</v>
      </c>
      <c r="N1471" s="42">
        <v>1</v>
      </c>
      <c r="O1471" s="8">
        <v>0</v>
      </c>
      <c r="P1471" s="9">
        <v>0</v>
      </c>
      <c r="Q1471" s="9">
        <v>0</v>
      </c>
      <c r="R1471" s="8">
        <v>0</v>
      </c>
      <c r="S1471" s="9">
        <v>0</v>
      </c>
      <c r="T1471" s="9">
        <v>0</v>
      </c>
      <c r="U1471" s="8">
        <v>0</v>
      </c>
      <c r="V1471" s="9">
        <v>0</v>
      </c>
      <c r="W1471" s="9">
        <v>0</v>
      </c>
      <c r="X1471" s="9">
        <v>0</v>
      </c>
      <c r="Y1471" s="8">
        <v>0</v>
      </c>
      <c r="Z1471" s="9">
        <v>0</v>
      </c>
      <c r="AA1471" s="8"/>
      <c r="AC1471" s="8"/>
      <c r="AJ1471" s="9">
        <f t="shared" si="235"/>
        <v>-1</v>
      </c>
      <c r="AK1471" s="7">
        <v>8.8000000000000007</v>
      </c>
      <c r="AO1471" s="8"/>
      <c r="AQ1471" s="31"/>
      <c r="AT1471" s="31"/>
      <c r="AU1471" s="21">
        <v>2008</v>
      </c>
      <c r="AV1471" s="23">
        <f t="shared" si="238"/>
        <v>3.3027637084729817</v>
      </c>
      <c r="BB1471" s="18"/>
      <c r="BD1471" s="54"/>
      <c r="BF1471" s="18"/>
      <c r="BH1471" s="18"/>
      <c r="BJ1471" s="18"/>
      <c r="BK1471" s="18" t="s">
        <v>285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 s="18">
        <v>0</v>
      </c>
      <c r="BS1471">
        <v>0</v>
      </c>
      <c r="BT1471">
        <v>1</v>
      </c>
      <c r="BU1471" s="18">
        <v>0</v>
      </c>
      <c r="BV1471" t="s">
        <v>397</v>
      </c>
      <c r="BW1471" t="s">
        <v>397</v>
      </c>
      <c r="CB1471" s="18"/>
      <c r="CD1471" s="18"/>
      <c r="CE1471" s="18"/>
      <c r="CH1471" s="18"/>
      <c r="CJ1471" s="18"/>
      <c r="CU1471" s="18"/>
      <c r="CV1471" t="s">
        <v>397</v>
      </c>
      <c r="CW1471" t="s">
        <v>397</v>
      </c>
      <c r="CX1471" t="s">
        <v>397</v>
      </c>
      <c r="CY1471" s="25" t="s">
        <v>397</v>
      </c>
    </row>
    <row r="1472" spans="1:103" x14ac:dyDescent="0.25">
      <c r="A1472">
        <v>1474</v>
      </c>
      <c r="B1472">
        <v>162</v>
      </c>
      <c r="C1472" s="25" t="s">
        <v>221</v>
      </c>
      <c r="D1472" s="12">
        <v>4.8</v>
      </c>
      <c r="E1472" s="14"/>
      <c r="F1472" s="7" t="str">
        <f t="shared" si="229"/>
        <v>X</v>
      </c>
      <c r="G1472" s="7">
        <f t="shared" si="230"/>
        <v>4.8</v>
      </c>
      <c r="H1472" s="16">
        <f t="shared" si="231"/>
        <v>4.8</v>
      </c>
      <c r="I1472" s="11" t="str">
        <f t="shared" si="232"/>
        <v>X</v>
      </c>
      <c r="J1472" s="39" t="str">
        <f t="shared" si="233"/>
        <v>X</v>
      </c>
      <c r="K1472" s="39" t="str">
        <f t="shared" si="236"/>
        <v>X</v>
      </c>
      <c r="L1472" s="39" t="str">
        <f t="shared" si="237"/>
        <v>X</v>
      </c>
      <c r="M1472" s="39" t="str">
        <f t="shared" si="234"/>
        <v>X</v>
      </c>
      <c r="N1472" s="42">
        <v>0</v>
      </c>
      <c r="O1472" s="8">
        <v>1</v>
      </c>
      <c r="P1472" s="9">
        <v>0</v>
      </c>
      <c r="Q1472" s="9">
        <v>0</v>
      </c>
      <c r="R1472" s="8">
        <v>0</v>
      </c>
      <c r="S1472" s="9">
        <v>0</v>
      </c>
      <c r="T1472" s="9">
        <v>0</v>
      </c>
      <c r="U1472" s="8">
        <v>0</v>
      </c>
      <c r="V1472" s="9">
        <v>0</v>
      </c>
      <c r="W1472" s="9">
        <v>0</v>
      </c>
      <c r="X1472" s="9">
        <v>0</v>
      </c>
      <c r="Y1472" s="8">
        <v>0</v>
      </c>
      <c r="Z1472" s="9">
        <v>0</v>
      </c>
      <c r="AA1472" s="8"/>
      <c r="AC1472" s="8"/>
      <c r="AJ1472" s="9">
        <f t="shared" si="235"/>
        <v>-1</v>
      </c>
      <c r="AK1472" s="7">
        <v>8.8000000000000007</v>
      </c>
      <c r="AO1472" s="8"/>
      <c r="AQ1472" s="31"/>
      <c r="AT1472" s="31"/>
      <c r="AU1472" s="21">
        <v>2008</v>
      </c>
      <c r="AV1472" s="23">
        <f t="shared" si="238"/>
        <v>3.3027637084729817</v>
      </c>
      <c r="BB1472" s="18"/>
      <c r="BD1472" s="54"/>
      <c r="BF1472" s="18"/>
      <c r="BH1472" s="18"/>
      <c r="BJ1472" s="18"/>
      <c r="BK1472" s="18" t="s">
        <v>285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 s="18">
        <v>0</v>
      </c>
      <c r="BS1472">
        <v>0</v>
      </c>
      <c r="BT1472">
        <v>1</v>
      </c>
      <c r="BU1472" s="18">
        <v>0</v>
      </c>
      <c r="BV1472" t="s">
        <v>397</v>
      </c>
      <c r="BW1472" t="s">
        <v>397</v>
      </c>
      <c r="CB1472" s="18"/>
      <c r="CD1472" s="18"/>
      <c r="CE1472" s="18"/>
      <c r="CH1472" s="18"/>
      <c r="CJ1472" s="18"/>
      <c r="CU1472" s="18"/>
      <c r="CV1472" t="s">
        <v>397</v>
      </c>
      <c r="CW1472" t="s">
        <v>397</v>
      </c>
      <c r="CX1472" t="s">
        <v>397</v>
      </c>
      <c r="CY1472" s="25" t="s">
        <v>397</v>
      </c>
    </row>
    <row r="1473" spans="1:103" x14ac:dyDescent="0.25">
      <c r="A1473">
        <v>1475</v>
      </c>
      <c r="B1473">
        <v>162</v>
      </c>
      <c r="C1473" s="25" t="s">
        <v>221</v>
      </c>
      <c r="D1473" s="12">
        <v>9.4</v>
      </c>
      <c r="E1473" s="14"/>
      <c r="F1473" s="7" t="str">
        <f t="shared" si="229"/>
        <v>X</v>
      </c>
      <c r="G1473" s="7">
        <f t="shared" si="230"/>
        <v>9.4</v>
      </c>
      <c r="H1473" s="16">
        <f t="shared" si="231"/>
        <v>9.4</v>
      </c>
      <c r="I1473" s="11" t="str">
        <f t="shared" si="232"/>
        <v>X</v>
      </c>
      <c r="J1473" s="39" t="str">
        <f t="shared" si="233"/>
        <v>X</v>
      </c>
      <c r="K1473" s="39" t="str">
        <f t="shared" si="236"/>
        <v>X</v>
      </c>
      <c r="L1473" s="39" t="str">
        <f t="shared" si="237"/>
        <v>X</v>
      </c>
      <c r="M1473" s="39" t="str">
        <f t="shared" si="234"/>
        <v>X</v>
      </c>
      <c r="N1473" s="42">
        <v>0</v>
      </c>
      <c r="O1473" s="8">
        <v>0</v>
      </c>
      <c r="P1473" s="9">
        <v>1</v>
      </c>
      <c r="Q1473" s="9">
        <v>0</v>
      </c>
      <c r="R1473" s="8">
        <v>0</v>
      </c>
      <c r="S1473" s="9">
        <v>0</v>
      </c>
      <c r="T1473" s="9">
        <v>0</v>
      </c>
      <c r="U1473" s="8">
        <v>0</v>
      </c>
      <c r="V1473" s="9">
        <v>0</v>
      </c>
      <c r="W1473" s="9">
        <v>0</v>
      </c>
      <c r="X1473" s="9">
        <v>0</v>
      </c>
      <c r="Y1473" s="8">
        <v>0</v>
      </c>
      <c r="Z1473" s="9">
        <v>0</v>
      </c>
      <c r="AA1473" s="8"/>
      <c r="AC1473" s="8"/>
      <c r="AJ1473" s="9">
        <f t="shared" si="235"/>
        <v>-1</v>
      </c>
      <c r="AK1473" s="7">
        <v>8.8000000000000007</v>
      </c>
      <c r="AO1473" s="8"/>
      <c r="AQ1473" s="31"/>
      <c r="AT1473" s="31"/>
      <c r="AU1473" s="21">
        <v>2008</v>
      </c>
      <c r="AV1473" s="23">
        <f t="shared" si="238"/>
        <v>3.3027637084729817</v>
      </c>
      <c r="BB1473" s="18"/>
      <c r="BD1473" s="54"/>
      <c r="BF1473" s="18"/>
      <c r="BH1473" s="18"/>
      <c r="BJ1473" s="18"/>
      <c r="BK1473" s="18" t="s">
        <v>285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 s="18">
        <v>0</v>
      </c>
      <c r="BS1473">
        <v>0</v>
      </c>
      <c r="BT1473">
        <v>1</v>
      </c>
      <c r="BU1473" s="18">
        <v>0</v>
      </c>
      <c r="BV1473" t="s">
        <v>397</v>
      </c>
      <c r="BW1473" t="s">
        <v>397</v>
      </c>
      <c r="CB1473" s="18"/>
      <c r="CD1473" s="18"/>
      <c r="CE1473" s="18"/>
      <c r="CH1473" s="18"/>
      <c r="CJ1473" s="18"/>
      <c r="CU1473" s="18"/>
      <c r="CV1473" t="s">
        <v>397</v>
      </c>
      <c r="CW1473" t="s">
        <v>397</v>
      </c>
      <c r="CX1473" t="s">
        <v>397</v>
      </c>
      <c r="CY1473" s="25" t="s">
        <v>397</v>
      </c>
    </row>
    <row r="1474" spans="1:103" x14ac:dyDescent="0.25">
      <c r="A1474">
        <v>1476</v>
      </c>
      <c r="B1474">
        <v>162</v>
      </c>
      <c r="C1474" s="25" t="s">
        <v>221</v>
      </c>
      <c r="D1474" s="12">
        <v>19.899999999999999</v>
      </c>
      <c r="E1474" s="14"/>
      <c r="F1474" s="7" t="str">
        <f t="shared" si="229"/>
        <v>X</v>
      </c>
      <c r="G1474" s="7">
        <f t="shared" si="230"/>
        <v>19.899999999999999</v>
      </c>
      <c r="H1474" s="16">
        <f t="shared" si="231"/>
        <v>19.899999999999999</v>
      </c>
      <c r="I1474" s="11" t="str">
        <f t="shared" si="232"/>
        <v>X</v>
      </c>
      <c r="J1474" s="39" t="str">
        <f t="shared" si="233"/>
        <v>X</v>
      </c>
      <c r="K1474" s="39" t="str">
        <f t="shared" si="236"/>
        <v>X</v>
      </c>
      <c r="L1474" s="39" t="str">
        <f t="shared" si="237"/>
        <v>X</v>
      </c>
      <c r="M1474" s="39" t="str">
        <f t="shared" si="234"/>
        <v>X</v>
      </c>
      <c r="N1474" s="42">
        <v>0</v>
      </c>
      <c r="O1474" s="8">
        <v>0</v>
      </c>
      <c r="P1474" s="9">
        <v>0</v>
      </c>
      <c r="Q1474" s="9">
        <v>1</v>
      </c>
      <c r="R1474" s="8">
        <v>0</v>
      </c>
      <c r="S1474" s="9">
        <v>0</v>
      </c>
      <c r="T1474" s="9">
        <v>0</v>
      </c>
      <c r="U1474" s="8">
        <v>0</v>
      </c>
      <c r="V1474" s="9">
        <v>0</v>
      </c>
      <c r="W1474" s="9">
        <v>0</v>
      </c>
      <c r="X1474" s="9">
        <v>0</v>
      </c>
      <c r="Y1474" s="8">
        <v>0</v>
      </c>
      <c r="Z1474" s="9">
        <v>0</v>
      </c>
      <c r="AA1474" s="8"/>
      <c r="AC1474" s="8"/>
      <c r="AJ1474" s="9">
        <f t="shared" si="235"/>
        <v>-1</v>
      </c>
      <c r="AK1474" s="7">
        <v>8.8000000000000007</v>
      </c>
      <c r="AO1474" s="8"/>
      <c r="AQ1474" s="31"/>
      <c r="AT1474" s="31"/>
      <c r="AU1474" s="21">
        <v>2008</v>
      </c>
      <c r="AV1474" s="23">
        <f t="shared" si="238"/>
        <v>3.3027637084729817</v>
      </c>
      <c r="BB1474" s="18"/>
      <c r="BD1474" s="54"/>
      <c r="BF1474" s="18"/>
      <c r="BH1474" s="18"/>
      <c r="BJ1474" s="18"/>
      <c r="BK1474" s="18" t="s">
        <v>285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 s="18">
        <v>0</v>
      </c>
      <c r="BS1474">
        <v>0</v>
      </c>
      <c r="BT1474">
        <v>1</v>
      </c>
      <c r="BU1474" s="18">
        <v>0</v>
      </c>
      <c r="BV1474" t="s">
        <v>397</v>
      </c>
      <c r="BW1474" t="s">
        <v>397</v>
      </c>
      <c r="CB1474" s="18"/>
      <c r="CD1474" s="18"/>
      <c r="CE1474" s="18"/>
      <c r="CH1474" s="18"/>
      <c r="CJ1474" s="18"/>
      <c r="CU1474" s="18"/>
      <c r="CV1474" t="s">
        <v>397</v>
      </c>
      <c r="CW1474" t="s">
        <v>397</v>
      </c>
      <c r="CX1474" t="s">
        <v>397</v>
      </c>
      <c r="CY1474" s="25" t="s">
        <v>397</v>
      </c>
    </row>
    <row r="1475" spans="1:103" x14ac:dyDescent="0.25">
      <c r="A1475">
        <v>1477</v>
      </c>
      <c r="B1475">
        <v>162</v>
      </c>
      <c r="C1475" s="25" t="s">
        <v>221</v>
      </c>
      <c r="D1475" s="12">
        <v>10.9</v>
      </c>
      <c r="E1475" s="14"/>
      <c r="F1475" s="7" t="str">
        <f t="shared" si="229"/>
        <v>X</v>
      </c>
      <c r="G1475" s="7">
        <f t="shared" si="230"/>
        <v>10.9</v>
      </c>
      <c r="H1475" s="16">
        <f t="shared" si="231"/>
        <v>10.9</v>
      </c>
      <c r="I1475" s="11" t="str">
        <f t="shared" si="232"/>
        <v>X</v>
      </c>
      <c r="J1475" s="39" t="str">
        <f t="shared" si="233"/>
        <v>X</v>
      </c>
      <c r="K1475" s="39" t="str">
        <f t="shared" si="236"/>
        <v>X</v>
      </c>
      <c r="L1475" s="39" t="str">
        <f t="shared" si="237"/>
        <v>X</v>
      </c>
      <c r="M1475" s="39" t="str">
        <f t="shared" si="234"/>
        <v>X</v>
      </c>
      <c r="N1475" s="42">
        <v>0</v>
      </c>
      <c r="O1475" s="8">
        <v>0</v>
      </c>
      <c r="P1475" s="9">
        <v>0</v>
      </c>
      <c r="Q1475" s="9">
        <v>0</v>
      </c>
      <c r="R1475" s="8">
        <v>0</v>
      </c>
      <c r="S1475" s="9">
        <v>0</v>
      </c>
      <c r="T1475" s="9">
        <v>0</v>
      </c>
      <c r="U1475" s="8">
        <v>1</v>
      </c>
      <c r="V1475" s="9">
        <v>0</v>
      </c>
      <c r="W1475" s="9">
        <v>0</v>
      </c>
      <c r="X1475" s="9">
        <v>0</v>
      </c>
      <c r="Y1475" s="8">
        <v>0</v>
      </c>
      <c r="Z1475" s="9">
        <v>0</v>
      </c>
      <c r="AA1475" s="8"/>
      <c r="AC1475" s="8"/>
      <c r="AJ1475" s="9">
        <f t="shared" si="235"/>
        <v>-1</v>
      </c>
      <c r="AK1475" s="7">
        <v>8.8000000000000007</v>
      </c>
      <c r="AO1475" s="8"/>
      <c r="AQ1475" s="31"/>
      <c r="AT1475" s="31"/>
      <c r="AU1475" s="21">
        <v>2008</v>
      </c>
      <c r="AV1475" s="23">
        <f t="shared" si="238"/>
        <v>3.3027637084729817</v>
      </c>
      <c r="BB1475" s="18"/>
      <c r="BD1475" s="54"/>
      <c r="BF1475" s="18"/>
      <c r="BH1475" s="18"/>
      <c r="BJ1475" s="18"/>
      <c r="BK1475" s="18" t="s">
        <v>285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 s="18">
        <v>0</v>
      </c>
      <c r="BS1475">
        <v>0</v>
      </c>
      <c r="BT1475">
        <v>1</v>
      </c>
      <c r="BU1475" s="18">
        <v>0</v>
      </c>
      <c r="BV1475" t="s">
        <v>397</v>
      </c>
      <c r="BW1475" t="s">
        <v>397</v>
      </c>
      <c r="CB1475" s="18"/>
      <c r="CD1475" s="18"/>
      <c r="CE1475" s="18"/>
      <c r="CH1475" s="18"/>
      <c r="CJ1475" s="18"/>
      <c r="CU1475" s="18"/>
      <c r="CV1475" t="s">
        <v>397</v>
      </c>
      <c r="CW1475" t="s">
        <v>397</v>
      </c>
      <c r="CX1475" t="s">
        <v>397</v>
      </c>
      <c r="CY1475" s="25" t="s">
        <v>397</v>
      </c>
    </row>
    <row r="1476" spans="1:103" x14ac:dyDescent="0.25">
      <c r="A1476">
        <v>1478</v>
      </c>
      <c r="B1476">
        <v>162</v>
      </c>
      <c r="C1476" s="25" t="s">
        <v>221</v>
      </c>
      <c r="D1476" s="12">
        <v>14.1</v>
      </c>
      <c r="E1476" s="14"/>
      <c r="F1476" s="7" t="str">
        <f t="shared" si="229"/>
        <v>X</v>
      </c>
      <c r="G1476" s="7">
        <f t="shared" si="230"/>
        <v>14.1</v>
      </c>
      <c r="H1476" s="16">
        <f t="shared" si="231"/>
        <v>14.1</v>
      </c>
      <c r="I1476" s="11" t="str">
        <f t="shared" si="232"/>
        <v>X</v>
      </c>
      <c r="J1476" s="39" t="str">
        <f t="shared" si="233"/>
        <v>X</v>
      </c>
      <c r="K1476" s="39" t="str">
        <f t="shared" si="236"/>
        <v>X</v>
      </c>
      <c r="L1476" s="39" t="str">
        <f t="shared" si="237"/>
        <v>X</v>
      </c>
      <c r="M1476" s="39" t="str">
        <f t="shared" si="234"/>
        <v>X</v>
      </c>
      <c r="N1476" s="42">
        <v>0</v>
      </c>
      <c r="O1476" s="8">
        <v>0</v>
      </c>
      <c r="P1476" s="9">
        <v>0</v>
      </c>
      <c r="Q1476" s="9">
        <v>0</v>
      </c>
      <c r="R1476" s="8">
        <v>0</v>
      </c>
      <c r="S1476" s="9">
        <v>0</v>
      </c>
      <c r="T1476" s="9">
        <v>0</v>
      </c>
      <c r="U1476" s="8">
        <v>0</v>
      </c>
      <c r="V1476" s="9">
        <v>1</v>
      </c>
      <c r="W1476" s="9">
        <v>0</v>
      </c>
      <c r="X1476" s="9">
        <v>0</v>
      </c>
      <c r="Y1476" s="8">
        <v>0</v>
      </c>
      <c r="Z1476" s="9">
        <v>0</v>
      </c>
      <c r="AA1476" s="8"/>
      <c r="AC1476" s="8"/>
      <c r="AJ1476" s="9">
        <f t="shared" si="235"/>
        <v>-1</v>
      </c>
      <c r="AK1476" s="7">
        <v>8.8000000000000007</v>
      </c>
      <c r="AO1476" s="8"/>
      <c r="AQ1476" s="31"/>
      <c r="AT1476" s="31"/>
      <c r="AU1476" s="21">
        <v>2008</v>
      </c>
      <c r="AV1476" s="23">
        <f t="shared" si="238"/>
        <v>3.3027637084729817</v>
      </c>
      <c r="BB1476" s="18"/>
      <c r="BD1476" s="54"/>
      <c r="BF1476" s="18"/>
      <c r="BH1476" s="18"/>
      <c r="BJ1476" s="18"/>
      <c r="BK1476" s="18" t="s">
        <v>285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 s="18">
        <v>0</v>
      </c>
      <c r="BS1476">
        <v>0</v>
      </c>
      <c r="BT1476">
        <v>1</v>
      </c>
      <c r="BU1476" s="18">
        <v>0</v>
      </c>
      <c r="BV1476" t="s">
        <v>397</v>
      </c>
      <c r="BW1476" t="s">
        <v>397</v>
      </c>
      <c r="CB1476" s="18"/>
      <c r="CD1476" s="18"/>
      <c r="CE1476" s="18"/>
      <c r="CH1476" s="18"/>
      <c r="CJ1476" s="18"/>
      <c r="CU1476" s="18"/>
      <c r="CV1476" t="s">
        <v>397</v>
      </c>
      <c r="CW1476" t="s">
        <v>397</v>
      </c>
      <c r="CX1476" t="s">
        <v>397</v>
      </c>
      <c r="CY1476" s="25" t="s">
        <v>397</v>
      </c>
    </row>
    <row r="1477" spans="1:103" x14ac:dyDescent="0.25">
      <c r="A1477">
        <v>1479</v>
      </c>
      <c r="B1477">
        <v>163</v>
      </c>
      <c r="C1477" s="25" t="s">
        <v>29</v>
      </c>
      <c r="D1477" s="12">
        <v>10</v>
      </c>
      <c r="E1477" s="14"/>
      <c r="F1477" s="7" t="str">
        <f t="shared" si="229"/>
        <v>X</v>
      </c>
      <c r="G1477" s="7">
        <f t="shared" si="230"/>
        <v>10</v>
      </c>
      <c r="H1477" s="16">
        <f t="shared" si="231"/>
        <v>10</v>
      </c>
      <c r="I1477" s="11" t="str">
        <f t="shared" si="232"/>
        <v>X</v>
      </c>
      <c r="J1477" s="39" t="str">
        <f t="shared" si="233"/>
        <v>X</v>
      </c>
      <c r="K1477" s="39" t="str">
        <f t="shared" si="236"/>
        <v>X</v>
      </c>
      <c r="L1477" s="39" t="str">
        <f t="shared" si="237"/>
        <v>X</v>
      </c>
      <c r="M1477" s="39" t="str">
        <f t="shared" si="234"/>
        <v>X</v>
      </c>
      <c r="N1477" s="42">
        <v>1</v>
      </c>
      <c r="O1477" s="8">
        <v>0</v>
      </c>
      <c r="P1477" s="9">
        <v>0</v>
      </c>
      <c r="Q1477" s="9">
        <v>0</v>
      </c>
      <c r="R1477" s="8">
        <v>0</v>
      </c>
      <c r="S1477" s="9">
        <v>0</v>
      </c>
      <c r="T1477" s="9">
        <v>0</v>
      </c>
      <c r="U1477" s="8">
        <v>0</v>
      </c>
      <c r="V1477" s="9">
        <v>0</v>
      </c>
      <c r="W1477" s="9">
        <v>0</v>
      </c>
      <c r="X1477" s="9">
        <v>0</v>
      </c>
      <c r="Y1477" s="8">
        <v>0</v>
      </c>
      <c r="Z1477" s="9">
        <v>0</v>
      </c>
      <c r="AA1477" s="8"/>
      <c r="AC1477" s="8"/>
      <c r="AJ1477" s="9">
        <f t="shared" si="235"/>
        <v>-1</v>
      </c>
      <c r="AK1477" s="7">
        <v>5.2</v>
      </c>
      <c r="AO1477" s="8"/>
      <c r="AQ1477" s="31"/>
      <c r="AT1477" s="31"/>
      <c r="AU1477" s="21">
        <v>2006</v>
      </c>
      <c r="AV1477" s="23">
        <f t="shared" si="238"/>
        <v>3.3023309286843991</v>
      </c>
      <c r="BB1477" s="18"/>
      <c r="BD1477" s="54"/>
      <c r="BF1477" s="18"/>
      <c r="BH1477" s="18"/>
      <c r="BJ1477" s="18"/>
      <c r="BK1477" s="18" t="s">
        <v>27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 s="18">
        <v>0</v>
      </c>
      <c r="BS1477">
        <v>0</v>
      </c>
      <c r="BT1477">
        <v>1</v>
      </c>
      <c r="BU1477" s="18">
        <v>0</v>
      </c>
      <c r="BV1477" t="s">
        <v>397</v>
      </c>
      <c r="BW1477" t="s">
        <v>397</v>
      </c>
      <c r="CB1477" s="18"/>
      <c r="CD1477" s="18"/>
      <c r="CE1477" s="18"/>
      <c r="CH1477" s="18"/>
      <c r="CJ1477" s="18"/>
      <c r="CU1477" s="18"/>
      <c r="CV1477" t="s">
        <v>397</v>
      </c>
      <c r="CW1477" t="s">
        <v>397</v>
      </c>
      <c r="CX1477" t="s">
        <v>397</v>
      </c>
      <c r="CY1477" s="25" t="s">
        <v>397</v>
      </c>
    </row>
    <row r="1478" spans="1:103" x14ac:dyDescent="0.25">
      <c r="A1478">
        <v>1480</v>
      </c>
      <c r="B1478">
        <v>163</v>
      </c>
      <c r="C1478" s="25" t="s">
        <v>29</v>
      </c>
      <c r="D1478" s="12">
        <v>11</v>
      </c>
      <c r="E1478" s="14"/>
      <c r="F1478" s="7" t="str">
        <f t="shared" si="229"/>
        <v>X</v>
      </c>
      <c r="G1478" s="7">
        <f t="shared" si="230"/>
        <v>11</v>
      </c>
      <c r="H1478" s="16">
        <f t="shared" si="231"/>
        <v>11</v>
      </c>
      <c r="I1478" s="11" t="str">
        <f t="shared" si="232"/>
        <v>X</v>
      </c>
      <c r="J1478" s="39" t="str">
        <f t="shared" si="233"/>
        <v>X</v>
      </c>
      <c r="K1478" s="39" t="str">
        <f t="shared" si="236"/>
        <v>X</v>
      </c>
      <c r="L1478" s="39" t="str">
        <f t="shared" si="237"/>
        <v>X</v>
      </c>
      <c r="M1478" s="39" t="str">
        <f t="shared" si="234"/>
        <v>X</v>
      </c>
      <c r="N1478" s="42">
        <v>1</v>
      </c>
      <c r="O1478" s="8">
        <v>0</v>
      </c>
      <c r="P1478" s="9">
        <v>0</v>
      </c>
      <c r="Q1478" s="9">
        <v>0</v>
      </c>
      <c r="R1478" s="8">
        <v>0</v>
      </c>
      <c r="S1478" s="9">
        <v>0</v>
      </c>
      <c r="T1478" s="9">
        <v>0</v>
      </c>
      <c r="U1478" s="8">
        <v>0</v>
      </c>
      <c r="V1478" s="9">
        <v>0</v>
      </c>
      <c r="W1478" s="9">
        <v>0</v>
      </c>
      <c r="X1478" s="9">
        <v>0</v>
      </c>
      <c r="Y1478" s="8">
        <v>0</v>
      </c>
      <c r="Z1478" s="9">
        <v>0</v>
      </c>
      <c r="AA1478" s="8"/>
      <c r="AC1478" s="8"/>
      <c r="AJ1478" s="9">
        <f t="shared" si="235"/>
        <v>-1</v>
      </c>
      <c r="AK1478" s="7">
        <v>11</v>
      </c>
      <c r="AO1478" s="8"/>
      <c r="AQ1478" s="31"/>
      <c r="AT1478" s="31"/>
      <c r="AU1478" s="21">
        <v>2001</v>
      </c>
      <c r="AV1478" s="23">
        <f t="shared" si="238"/>
        <v>3.3012470886362113</v>
      </c>
      <c r="BB1478" s="18"/>
      <c r="BD1478" s="54"/>
      <c r="BF1478" s="18"/>
      <c r="BH1478" s="18"/>
      <c r="BJ1478" s="18"/>
      <c r="BK1478" s="18" t="s">
        <v>59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 s="18">
        <v>0</v>
      </c>
      <c r="BS1478">
        <v>1</v>
      </c>
      <c r="BT1478">
        <v>0</v>
      </c>
      <c r="BU1478" s="18">
        <v>0</v>
      </c>
      <c r="BV1478" t="s">
        <v>397</v>
      </c>
      <c r="BW1478" t="s">
        <v>397</v>
      </c>
      <c r="CB1478" s="18"/>
      <c r="CD1478" s="18"/>
      <c r="CE1478" s="18"/>
      <c r="CH1478" s="18"/>
      <c r="CJ1478" s="18"/>
      <c r="CU1478" s="18"/>
      <c r="CV1478" t="s">
        <v>397</v>
      </c>
      <c r="CW1478" t="s">
        <v>397</v>
      </c>
      <c r="CX1478" t="s">
        <v>397</v>
      </c>
      <c r="CY1478" s="25" t="s">
        <v>397</v>
      </c>
    </row>
    <row r="1479" spans="1:103" x14ac:dyDescent="0.25">
      <c r="A1479">
        <v>1481</v>
      </c>
      <c r="B1479">
        <v>164</v>
      </c>
      <c r="C1479" s="25" t="s">
        <v>70</v>
      </c>
      <c r="D1479" s="12">
        <v>12.3</v>
      </c>
      <c r="E1479" s="14"/>
      <c r="F1479" s="7" t="str">
        <f t="shared" si="229"/>
        <v>X</v>
      </c>
      <c r="G1479" s="7">
        <f t="shared" si="230"/>
        <v>12.3</v>
      </c>
      <c r="H1479" s="16">
        <f t="shared" si="231"/>
        <v>12.3</v>
      </c>
      <c r="I1479" s="11" t="str">
        <f t="shared" si="232"/>
        <v>X</v>
      </c>
      <c r="J1479" s="39" t="str">
        <f t="shared" si="233"/>
        <v>X</v>
      </c>
      <c r="K1479" s="39" t="str">
        <f t="shared" si="236"/>
        <v>X</v>
      </c>
      <c r="L1479" s="39" t="str">
        <f t="shared" si="237"/>
        <v>X</v>
      </c>
      <c r="M1479" s="39" t="str">
        <f t="shared" si="234"/>
        <v>X</v>
      </c>
      <c r="N1479" s="42">
        <v>1</v>
      </c>
      <c r="O1479" s="8">
        <v>0</v>
      </c>
      <c r="P1479" s="9">
        <v>0</v>
      </c>
      <c r="Q1479" s="9">
        <v>0</v>
      </c>
      <c r="R1479" s="8">
        <v>0</v>
      </c>
      <c r="S1479" s="9">
        <v>0</v>
      </c>
      <c r="T1479" s="9">
        <v>0</v>
      </c>
      <c r="U1479" s="8">
        <v>0</v>
      </c>
      <c r="V1479" s="9">
        <v>0</v>
      </c>
      <c r="W1479" s="9">
        <v>0</v>
      </c>
      <c r="X1479" s="9">
        <v>0</v>
      </c>
      <c r="Y1479" s="8">
        <v>0</v>
      </c>
      <c r="Z1479" s="9">
        <v>0</v>
      </c>
      <c r="AA1479" s="8"/>
      <c r="AC1479" s="8"/>
      <c r="AJ1479" s="9">
        <f t="shared" si="235"/>
        <v>-1</v>
      </c>
      <c r="AK1479" s="7">
        <v>9.6</v>
      </c>
      <c r="AO1479" s="8"/>
      <c r="AQ1479" s="31"/>
      <c r="AT1479" s="31"/>
      <c r="AU1479" s="21">
        <v>1999</v>
      </c>
      <c r="AV1479" s="23">
        <f t="shared" si="238"/>
        <v>3.3008127941181171</v>
      </c>
      <c r="BB1479" s="18"/>
      <c r="BD1479" s="54"/>
      <c r="BF1479" s="18"/>
      <c r="BH1479" s="18"/>
      <c r="BJ1479" s="18"/>
      <c r="BK1479" s="18" t="s">
        <v>68</v>
      </c>
      <c r="BL1479">
        <v>0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 s="18">
        <v>0</v>
      </c>
      <c r="BS1479">
        <v>0</v>
      </c>
      <c r="BT1479">
        <v>1</v>
      </c>
      <c r="BU1479" s="18">
        <v>0</v>
      </c>
      <c r="BV1479" t="s">
        <v>397</v>
      </c>
      <c r="BW1479" t="s">
        <v>397</v>
      </c>
      <c r="CB1479" s="18"/>
      <c r="CD1479" s="18"/>
      <c r="CE1479" s="18"/>
      <c r="CH1479" s="18"/>
      <c r="CJ1479" s="18"/>
      <c r="CU1479" s="18"/>
      <c r="CV1479" t="s">
        <v>397</v>
      </c>
      <c r="CW1479" t="s">
        <v>397</v>
      </c>
      <c r="CX1479" t="s">
        <v>397</v>
      </c>
      <c r="CY1479" s="25" t="s">
        <v>397</v>
      </c>
    </row>
    <row r="1480" spans="1:103" x14ac:dyDescent="0.25">
      <c r="A1480">
        <v>1482</v>
      </c>
      <c r="B1480">
        <v>164</v>
      </c>
      <c r="C1480" s="25" t="s">
        <v>70</v>
      </c>
      <c r="D1480" s="12">
        <v>12.9</v>
      </c>
      <c r="E1480" s="14"/>
      <c r="F1480" s="7" t="str">
        <f t="shared" si="229"/>
        <v>X</v>
      </c>
      <c r="G1480" s="7">
        <f t="shared" si="230"/>
        <v>12.9</v>
      </c>
      <c r="H1480" s="16">
        <f t="shared" si="231"/>
        <v>12.9</v>
      </c>
      <c r="I1480" s="11" t="str">
        <f t="shared" si="232"/>
        <v>X</v>
      </c>
      <c r="J1480" s="39" t="str">
        <f t="shared" si="233"/>
        <v>X</v>
      </c>
      <c r="K1480" s="39" t="str">
        <f t="shared" si="236"/>
        <v>X</v>
      </c>
      <c r="L1480" s="39" t="str">
        <f t="shared" si="237"/>
        <v>X</v>
      </c>
      <c r="M1480" s="39" t="str">
        <f t="shared" si="234"/>
        <v>X</v>
      </c>
      <c r="N1480" s="42">
        <v>1</v>
      </c>
      <c r="O1480" s="8">
        <v>0</v>
      </c>
      <c r="P1480" s="9">
        <v>0</v>
      </c>
      <c r="Q1480" s="9">
        <v>0</v>
      </c>
      <c r="R1480" s="8">
        <v>0</v>
      </c>
      <c r="S1480" s="9">
        <v>0</v>
      </c>
      <c r="T1480" s="9">
        <v>0</v>
      </c>
      <c r="U1480" s="8">
        <v>0</v>
      </c>
      <c r="V1480" s="9">
        <v>0</v>
      </c>
      <c r="W1480" s="9">
        <v>0</v>
      </c>
      <c r="X1480" s="9">
        <v>0</v>
      </c>
      <c r="Y1480" s="8">
        <v>0</v>
      </c>
      <c r="Z1480" s="9">
        <v>0</v>
      </c>
      <c r="AA1480" s="8"/>
      <c r="AC1480" s="8"/>
      <c r="AJ1480" s="9">
        <f t="shared" si="235"/>
        <v>-1</v>
      </c>
      <c r="AK1480" s="7">
        <v>9.8000000000000007</v>
      </c>
      <c r="AO1480" s="8"/>
      <c r="AQ1480" s="31"/>
      <c r="AT1480" s="31"/>
      <c r="AU1480" s="21">
        <v>2000</v>
      </c>
      <c r="AV1480" s="23">
        <f t="shared" si="238"/>
        <v>3.3010299956639813</v>
      </c>
      <c r="BB1480" s="18"/>
      <c r="BD1480" s="54"/>
      <c r="BF1480" s="18"/>
      <c r="BH1480" s="18"/>
      <c r="BJ1480" s="18"/>
      <c r="BK1480" s="18" t="s">
        <v>68</v>
      </c>
      <c r="BL1480">
        <v>0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 s="18">
        <v>0</v>
      </c>
      <c r="BS1480">
        <v>0</v>
      </c>
      <c r="BT1480">
        <v>1</v>
      </c>
      <c r="BU1480" s="18">
        <v>0</v>
      </c>
      <c r="BV1480" t="s">
        <v>397</v>
      </c>
      <c r="BW1480" t="s">
        <v>397</v>
      </c>
      <c r="CB1480" s="18"/>
      <c r="CD1480" s="18"/>
      <c r="CE1480" s="18"/>
      <c r="CH1480" s="18"/>
      <c r="CJ1480" s="18"/>
      <c r="CU1480" s="18"/>
      <c r="CV1480" t="s">
        <v>397</v>
      </c>
      <c r="CW1480" t="s">
        <v>397</v>
      </c>
      <c r="CX1480" t="s">
        <v>397</v>
      </c>
      <c r="CY1480" s="25" t="s">
        <v>397</v>
      </c>
    </row>
    <row r="1481" spans="1:103" x14ac:dyDescent="0.25">
      <c r="A1481">
        <v>1483</v>
      </c>
      <c r="B1481">
        <v>164</v>
      </c>
      <c r="C1481" s="25" t="s">
        <v>70</v>
      </c>
      <c r="D1481" s="12">
        <v>13.5</v>
      </c>
      <c r="E1481" s="14"/>
      <c r="F1481" s="7" t="str">
        <f t="shared" si="229"/>
        <v>X</v>
      </c>
      <c r="G1481" s="7">
        <f t="shared" si="230"/>
        <v>13.5</v>
      </c>
      <c r="H1481" s="16">
        <f t="shared" si="231"/>
        <v>13.5</v>
      </c>
      <c r="I1481" s="11" t="str">
        <f t="shared" si="232"/>
        <v>X</v>
      </c>
      <c r="J1481" s="39" t="str">
        <f t="shared" si="233"/>
        <v>X</v>
      </c>
      <c r="K1481" s="39" t="str">
        <f t="shared" si="236"/>
        <v>X</v>
      </c>
      <c r="L1481" s="39" t="str">
        <f t="shared" si="237"/>
        <v>X</v>
      </c>
      <c r="M1481" s="39" t="str">
        <f t="shared" si="234"/>
        <v>X</v>
      </c>
      <c r="N1481" s="42">
        <v>1</v>
      </c>
      <c r="O1481" s="8">
        <v>0</v>
      </c>
      <c r="P1481" s="9">
        <v>0</v>
      </c>
      <c r="Q1481" s="9">
        <v>0</v>
      </c>
      <c r="R1481" s="8">
        <v>0</v>
      </c>
      <c r="S1481" s="9">
        <v>0</v>
      </c>
      <c r="T1481" s="9">
        <v>0</v>
      </c>
      <c r="U1481" s="8">
        <v>0</v>
      </c>
      <c r="V1481" s="9">
        <v>0</v>
      </c>
      <c r="W1481" s="9">
        <v>0</v>
      </c>
      <c r="X1481" s="9">
        <v>0</v>
      </c>
      <c r="Y1481" s="8">
        <v>0</v>
      </c>
      <c r="Z1481" s="9">
        <v>0</v>
      </c>
      <c r="AA1481" s="8"/>
      <c r="AC1481" s="8"/>
      <c r="AJ1481" s="9">
        <f t="shared" si="235"/>
        <v>-1</v>
      </c>
      <c r="AK1481" s="7">
        <v>9.9</v>
      </c>
      <c r="AO1481" s="8"/>
      <c r="AQ1481" s="31"/>
      <c r="AT1481" s="31"/>
      <c r="AU1481" s="21">
        <v>2001</v>
      </c>
      <c r="AV1481" s="23">
        <f t="shared" si="238"/>
        <v>3.3012470886362113</v>
      </c>
      <c r="BB1481" s="18"/>
      <c r="BD1481" s="54"/>
      <c r="BF1481" s="18"/>
      <c r="BH1481" s="18"/>
      <c r="BJ1481" s="18"/>
      <c r="BK1481" s="18" t="s">
        <v>68</v>
      </c>
      <c r="BL1481">
        <v>0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 s="18">
        <v>0</v>
      </c>
      <c r="BS1481">
        <v>0</v>
      </c>
      <c r="BT1481">
        <v>1</v>
      </c>
      <c r="BU1481" s="18">
        <v>0</v>
      </c>
      <c r="BV1481" t="s">
        <v>397</v>
      </c>
      <c r="BW1481" t="s">
        <v>397</v>
      </c>
      <c r="CB1481" s="18"/>
      <c r="CD1481" s="18"/>
      <c r="CE1481" s="18"/>
      <c r="CH1481" s="18"/>
      <c r="CJ1481" s="18"/>
      <c r="CU1481" s="18"/>
      <c r="CV1481" t="s">
        <v>397</v>
      </c>
      <c r="CW1481" t="s">
        <v>397</v>
      </c>
      <c r="CX1481" t="s">
        <v>397</v>
      </c>
      <c r="CY1481" s="25" t="s">
        <v>397</v>
      </c>
    </row>
    <row r="1482" spans="1:103" x14ac:dyDescent="0.25">
      <c r="A1482">
        <v>1484</v>
      </c>
      <c r="B1482">
        <v>164</v>
      </c>
      <c r="C1482" s="25" t="s">
        <v>70</v>
      </c>
      <c r="D1482" s="12">
        <v>13.4</v>
      </c>
      <c r="E1482" s="14"/>
      <c r="F1482" s="7" t="str">
        <f t="shared" si="229"/>
        <v>X</v>
      </c>
      <c r="G1482" s="7">
        <f t="shared" si="230"/>
        <v>13.4</v>
      </c>
      <c r="H1482" s="16">
        <f t="shared" si="231"/>
        <v>13.4</v>
      </c>
      <c r="I1482" s="11" t="str">
        <f t="shared" si="232"/>
        <v>X</v>
      </c>
      <c r="J1482" s="39" t="str">
        <f t="shared" si="233"/>
        <v>X</v>
      </c>
      <c r="K1482" s="39" t="str">
        <f t="shared" si="236"/>
        <v>X</v>
      </c>
      <c r="L1482" s="39" t="str">
        <f t="shared" si="237"/>
        <v>X</v>
      </c>
      <c r="M1482" s="39" t="str">
        <f t="shared" si="234"/>
        <v>X</v>
      </c>
      <c r="N1482" s="42">
        <v>1</v>
      </c>
      <c r="O1482" s="8">
        <v>0</v>
      </c>
      <c r="P1482" s="9">
        <v>0</v>
      </c>
      <c r="Q1482" s="9">
        <v>0</v>
      </c>
      <c r="R1482" s="8">
        <v>0</v>
      </c>
      <c r="S1482" s="9">
        <v>0</v>
      </c>
      <c r="T1482" s="9">
        <v>0</v>
      </c>
      <c r="U1482" s="8">
        <v>0</v>
      </c>
      <c r="V1482" s="9">
        <v>0</v>
      </c>
      <c r="W1482" s="9">
        <v>0</v>
      </c>
      <c r="X1482" s="9">
        <v>0</v>
      </c>
      <c r="Y1482" s="8">
        <v>0</v>
      </c>
      <c r="Z1482" s="9">
        <v>0</v>
      </c>
      <c r="AA1482" s="8"/>
      <c r="AC1482" s="8"/>
      <c r="AJ1482" s="9">
        <f t="shared" si="235"/>
        <v>-1</v>
      </c>
      <c r="AK1482" s="7">
        <v>10.199999999999999</v>
      </c>
      <c r="AO1482" s="8"/>
      <c r="AQ1482" s="31"/>
      <c r="AT1482" s="31"/>
      <c r="AU1482" s="21">
        <v>2002</v>
      </c>
      <c r="AV1482" s="23">
        <f t="shared" si="238"/>
        <v>3.3014640731433</v>
      </c>
      <c r="BB1482" s="18"/>
      <c r="BD1482" s="54"/>
      <c r="BF1482" s="18"/>
      <c r="BH1482" s="18"/>
      <c r="BJ1482" s="18"/>
      <c r="BK1482" s="18" t="s">
        <v>68</v>
      </c>
      <c r="BL1482">
        <v>0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 s="18">
        <v>0</v>
      </c>
      <c r="BS1482">
        <v>0</v>
      </c>
      <c r="BT1482">
        <v>1</v>
      </c>
      <c r="BU1482" s="18">
        <v>0</v>
      </c>
      <c r="BV1482" t="s">
        <v>397</v>
      </c>
      <c r="BW1482" t="s">
        <v>397</v>
      </c>
      <c r="CB1482" s="18"/>
      <c r="CD1482" s="18"/>
      <c r="CE1482" s="18"/>
      <c r="CH1482" s="18"/>
      <c r="CJ1482" s="18"/>
      <c r="CU1482" s="18"/>
      <c r="CV1482" t="s">
        <v>397</v>
      </c>
      <c r="CW1482" t="s">
        <v>397</v>
      </c>
      <c r="CX1482" t="s">
        <v>397</v>
      </c>
      <c r="CY1482" s="25" t="s">
        <v>397</v>
      </c>
    </row>
    <row r="1483" spans="1:103" x14ac:dyDescent="0.25">
      <c r="A1483">
        <v>1485</v>
      </c>
      <c r="B1483">
        <v>164</v>
      </c>
      <c r="C1483" s="25" t="s">
        <v>70</v>
      </c>
      <c r="D1483" s="12">
        <v>12.9</v>
      </c>
      <c r="E1483" s="14"/>
      <c r="F1483" s="7" t="str">
        <f t="shared" si="229"/>
        <v>X</v>
      </c>
      <c r="G1483" s="7">
        <f t="shared" si="230"/>
        <v>12.9</v>
      </c>
      <c r="H1483" s="16">
        <f t="shared" si="231"/>
        <v>12.9</v>
      </c>
      <c r="I1483" s="11" t="str">
        <f t="shared" si="232"/>
        <v>X</v>
      </c>
      <c r="J1483" s="39" t="str">
        <f t="shared" si="233"/>
        <v>X</v>
      </c>
      <c r="K1483" s="39" t="str">
        <f t="shared" si="236"/>
        <v>X</v>
      </c>
      <c r="L1483" s="39" t="str">
        <f t="shared" si="237"/>
        <v>X</v>
      </c>
      <c r="M1483" s="39" t="str">
        <f t="shared" si="234"/>
        <v>X</v>
      </c>
      <c r="N1483" s="42">
        <v>1</v>
      </c>
      <c r="O1483" s="8">
        <v>0</v>
      </c>
      <c r="P1483" s="9">
        <v>0</v>
      </c>
      <c r="Q1483" s="9">
        <v>0</v>
      </c>
      <c r="R1483" s="8">
        <v>0</v>
      </c>
      <c r="S1483" s="9">
        <v>0</v>
      </c>
      <c r="T1483" s="9">
        <v>0</v>
      </c>
      <c r="U1483" s="8">
        <v>0</v>
      </c>
      <c r="V1483" s="9">
        <v>0</v>
      </c>
      <c r="W1483" s="9">
        <v>0</v>
      </c>
      <c r="X1483" s="9">
        <v>0</v>
      </c>
      <c r="Y1483" s="8">
        <v>0</v>
      </c>
      <c r="Z1483" s="9">
        <v>0</v>
      </c>
      <c r="AA1483" s="8"/>
      <c r="AC1483" s="8"/>
      <c r="AJ1483" s="9">
        <f t="shared" si="235"/>
        <v>-1</v>
      </c>
      <c r="AK1483" s="7">
        <v>10.199999999999999</v>
      </c>
      <c r="AO1483" s="8"/>
      <c r="AQ1483" s="31"/>
      <c r="AT1483" s="31"/>
      <c r="AU1483" s="21">
        <v>2003</v>
      </c>
      <c r="AV1483" s="23">
        <f t="shared" si="238"/>
        <v>3.3016809492935764</v>
      </c>
      <c r="BB1483" s="18"/>
      <c r="BD1483" s="54"/>
      <c r="BF1483" s="18"/>
      <c r="BH1483" s="18"/>
      <c r="BJ1483" s="18"/>
      <c r="BK1483" s="18" t="s">
        <v>68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 s="18">
        <v>0</v>
      </c>
      <c r="BS1483">
        <v>0</v>
      </c>
      <c r="BT1483">
        <v>1</v>
      </c>
      <c r="BU1483" s="18">
        <v>0</v>
      </c>
      <c r="BV1483" t="s">
        <v>397</v>
      </c>
      <c r="BW1483" t="s">
        <v>397</v>
      </c>
      <c r="CB1483" s="18"/>
      <c r="CD1483" s="18"/>
      <c r="CE1483" s="18"/>
      <c r="CH1483" s="18"/>
      <c r="CJ1483" s="18"/>
      <c r="CU1483" s="18"/>
      <c r="CV1483" t="s">
        <v>397</v>
      </c>
      <c r="CW1483" t="s">
        <v>397</v>
      </c>
      <c r="CX1483" t="s">
        <v>397</v>
      </c>
      <c r="CY1483" s="25" t="s">
        <v>397</v>
      </c>
    </row>
    <row r="1484" spans="1:103" x14ac:dyDescent="0.25">
      <c r="A1484">
        <v>1486</v>
      </c>
      <c r="B1484">
        <v>164</v>
      </c>
      <c r="C1484" s="25" t="s">
        <v>70</v>
      </c>
      <c r="D1484" s="12">
        <v>12.7</v>
      </c>
      <c r="E1484" s="14"/>
      <c r="F1484" s="7" t="str">
        <f t="shared" si="229"/>
        <v>X</v>
      </c>
      <c r="G1484" s="7">
        <f t="shared" si="230"/>
        <v>12.7</v>
      </c>
      <c r="H1484" s="16">
        <f t="shared" si="231"/>
        <v>12.7</v>
      </c>
      <c r="I1484" s="11" t="str">
        <f t="shared" si="232"/>
        <v>X</v>
      </c>
      <c r="J1484" s="39" t="str">
        <f t="shared" si="233"/>
        <v>X</v>
      </c>
      <c r="K1484" s="39" t="str">
        <f t="shared" si="236"/>
        <v>X</v>
      </c>
      <c r="L1484" s="39" t="str">
        <f t="shared" si="237"/>
        <v>X</v>
      </c>
      <c r="M1484" s="39" t="str">
        <f t="shared" si="234"/>
        <v>X</v>
      </c>
      <c r="N1484" s="42">
        <v>1</v>
      </c>
      <c r="O1484" s="8">
        <v>0</v>
      </c>
      <c r="P1484" s="9">
        <v>0</v>
      </c>
      <c r="Q1484" s="9">
        <v>0</v>
      </c>
      <c r="R1484" s="8">
        <v>0</v>
      </c>
      <c r="S1484" s="9">
        <v>0</v>
      </c>
      <c r="T1484" s="9">
        <v>0</v>
      </c>
      <c r="U1484" s="8">
        <v>0</v>
      </c>
      <c r="V1484" s="9">
        <v>0</v>
      </c>
      <c r="W1484" s="9">
        <v>0</v>
      </c>
      <c r="X1484" s="9">
        <v>0</v>
      </c>
      <c r="Y1484" s="8">
        <v>0</v>
      </c>
      <c r="Z1484" s="9">
        <v>0</v>
      </c>
      <c r="AA1484" s="8"/>
      <c r="AC1484" s="8"/>
      <c r="AJ1484" s="9">
        <f t="shared" si="235"/>
        <v>-1</v>
      </c>
      <c r="AK1484" s="7">
        <v>10.3</v>
      </c>
      <c r="AO1484" s="8"/>
      <c r="AQ1484" s="31"/>
      <c r="AT1484" s="31"/>
      <c r="AU1484" s="21">
        <v>2004</v>
      </c>
      <c r="AV1484" s="23">
        <f t="shared" si="238"/>
        <v>3.301897717195208</v>
      </c>
      <c r="BB1484" s="18"/>
      <c r="BD1484" s="54"/>
      <c r="BF1484" s="18"/>
      <c r="BH1484" s="18"/>
      <c r="BJ1484" s="18"/>
      <c r="BK1484" s="18" t="s">
        <v>68</v>
      </c>
      <c r="BL1484">
        <v>0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 s="18">
        <v>0</v>
      </c>
      <c r="BS1484">
        <v>0</v>
      </c>
      <c r="BT1484">
        <v>1</v>
      </c>
      <c r="BU1484" s="18">
        <v>0</v>
      </c>
      <c r="BV1484" t="s">
        <v>397</v>
      </c>
      <c r="BW1484" t="s">
        <v>397</v>
      </c>
      <c r="CB1484" s="18"/>
      <c r="CD1484" s="18"/>
      <c r="CE1484" s="18"/>
      <c r="CH1484" s="18"/>
      <c r="CJ1484" s="18"/>
      <c r="CU1484" s="18"/>
      <c r="CV1484" t="s">
        <v>397</v>
      </c>
      <c r="CW1484" t="s">
        <v>397</v>
      </c>
      <c r="CX1484" t="s">
        <v>397</v>
      </c>
      <c r="CY1484" s="25" t="s">
        <v>397</v>
      </c>
    </row>
    <row r="1485" spans="1:103" x14ac:dyDescent="0.25">
      <c r="A1485">
        <v>1487</v>
      </c>
      <c r="B1485">
        <v>164</v>
      </c>
      <c r="C1485" s="25" t="s">
        <v>70</v>
      </c>
      <c r="D1485" s="12">
        <v>12.6</v>
      </c>
      <c r="E1485" s="14"/>
      <c r="F1485" s="7" t="str">
        <f t="shared" si="229"/>
        <v>X</v>
      </c>
      <c r="G1485" s="7">
        <f t="shared" si="230"/>
        <v>12.6</v>
      </c>
      <c r="H1485" s="16">
        <f t="shared" si="231"/>
        <v>12.6</v>
      </c>
      <c r="I1485" s="11" t="str">
        <f t="shared" si="232"/>
        <v>X</v>
      </c>
      <c r="J1485" s="39" t="str">
        <f t="shared" si="233"/>
        <v>X</v>
      </c>
      <c r="K1485" s="39" t="str">
        <f t="shared" si="236"/>
        <v>X</v>
      </c>
      <c r="L1485" s="39" t="str">
        <f t="shared" si="237"/>
        <v>X</v>
      </c>
      <c r="M1485" s="39" t="str">
        <f t="shared" si="234"/>
        <v>X</v>
      </c>
      <c r="N1485" s="42">
        <v>1</v>
      </c>
      <c r="O1485" s="8">
        <v>0</v>
      </c>
      <c r="P1485" s="9">
        <v>0</v>
      </c>
      <c r="Q1485" s="9">
        <v>0</v>
      </c>
      <c r="R1485" s="8">
        <v>0</v>
      </c>
      <c r="S1485" s="9">
        <v>0</v>
      </c>
      <c r="T1485" s="9">
        <v>0</v>
      </c>
      <c r="U1485" s="8">
        <v>0</v>
      </c>
      <c r="V1485" s="9">
        <v>0</v>
      </c>
      <c r="W1485" s="9">
        <v>0</v>
      </c>
      <c r="X1485" s="9">
        <v>0</v>
      </c>
      <c r="Y1485" s="8">
        <v>0</v>
      </c>
      <c r="Z1485" s="9">
        <v>0</v>
      </c>
      <c r="AA1485" s="8"/>
      <c r="AC1485" s="8"/>
      <c r="AJ1485" s="9">
        <f t="shared" si="235"/>
        <v>-1</v>
      </c>
      <c r="AK1485" s="7">
        <v>10.5</v>
      </c>
      <c r="AO1485" s="8"/>
      <c r="AQ1485" s="31"/>
      <c r="AT1485" s="31"/>
      <c r="AU1485" s="21">
        <v>2005</v>
      </c>
      <c r="AV1485" s="23">
        <f t="shared" si="238"/>
        <v>3.3021143769562009</v>
      </c>
      <c r="BB1485" s="18"/>
      <c r="BD1485" s="54"/>
      <c r="BF1485" s="18"/>
      <c r="BH1485" s="18"/>
      <c r="BJ1485" s="18"/>
      <c r="BK1485" s="18" t="s">
        <v>68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 s="18">
        <v>0</v>
      </c>
      <c r="BS1485">
        <v>0</v>
      </c>
      <c r="BT1485">
        <v>1</v>
      </c>
      <c r="BU1485" s="18">
        <v>0</v>
      </c>
      <c r="BV1485" t="s">
        <v>397</v>
      </c>
      <c r="BW1485" t="s">
        <v>397</v>
      </c>
      <c r="CB1485" s="18"/>
      <c r="CD1485" s="18"/>
      <c r="CE1485" s="18"/>
      <c r="CH1485" s="18"/>
      <c r="CJ1485" s="18"/>
      <c r="CU1485" s="18"/>
      <c r="CV1485" t="s">
        <v>397</v>
      </c>
      <c r="CW1485" t="s">
        <v>397</v>
      </c>
      <c r="CX1485" t="s">
        <v>397</v>
      </c>
      <c r="CY1485" s="25" t="s">
        <v>397</v>
      </c>
    </row>
    <row r="1486" spans="1:103" x14ac:dyDescent="0.25">
      <c r="A1486">
        <v>1488</v>
      </c>
      <c r="B1486">
        <v>164</v>
      </c>
      <c r="C1486" s="25" t="s">
        <v>70</v>
      </c>
      <c r="D1486" s="12">
        <v>12.6</v>
      </c>
      <c r="E1486" s="14"/>
      <c r="F1486" s="7" t="str">
        <f t="shared" si="229"/>
        <v>X</v>
      </c>
      <c r="G1486" s="7">
        <f t="shared" si="230"/>
        <v>12.6</v>
      </c>
      <c r="H1486" s="16">
        <f t="shared" si="231"/>
        <v>12.6</v>
      </c>
      <c r="I1486" s="11" t="str">
        <f t="shared" si="232"/>
        <v>X</v>
      </c>
      <c r="J1486" s="39" t="str">
        <f t="shared" si="233"/>
        <v>X</v>
      </c>
      <c r="K1486" s="39" t="str">
        <f t="shared" si="236"/>
        <v>X</v>
      </c>
      <c r="L1486" s="39" t="str">
        <f t="shared" si="237"/>
        <v>X</v>
      </c>
      <c r="M1486" s="39" t="str">
        <f t="shared" si="234"/>
        <v>X</v>
      </c>
      <c r="N1486" s="42">
        <v>1</v>
      </c>
      <c r="O1486" s="8">
        <v>0</v>
      </c>
      <c r="P1486" s="9">
        <v>0</v>
      </c>
      <c r="Q1486" s="9">
        <v>0</v>
      </c>
      <c r="R1486" s="8">
        <v>0</v>
      </c>
      <c r="S1486" s="9">
        <v>0</v>
      </c>
      <c r="T1486" s="9">
        <v>0</v>
      </c>
      <c r="U1486" s="8">
        <v>0</v>
      </c>
      <c r="V1486" s="9">
        <v>0</v>
      </c>
      <c r="W1486" s="9">
        <v>0</v>
      </c>
      <c r="X1486" s="9">
        <v>0</v>
      </c>
      <c r="Y1486" s="8">
        <v>0</v>
      </c>
      <c r="Z1486" s="9">
        <v>0</v>
      </c>
      <c r="AA1486" s="8"/>
      <c r="AC1486" s="8"/>
      <c r="AJ1486" s="9">
        <f t="shared" si="235"/>
        <v>-1</v>
      </c>
      <c r="AK1486" s="7">
        <v>10.7</v>
      </c>
      <c r="AO1486" s="8"/>
      <c r="AQ1486" s="31"/>
      <c r="AT1486" s="31"/>
      <c r="AU1486" s="21">
        <v>2007</v>
      </c>
      <c r="AV1486" s="23">
        <f t="shared" si="238"/>
        <v>3.3025473724874854</v>
      </c>
      <c r="BB1486" s="18"/>
      <c r="BD1486" s="54"/>
      <c r="BF1486" s="18"/>
      <c r="BH1486" s="18"/>
      <c r="BJ1486" s="18"/>
      <c r="BK1486" s="18" t="s">
        <v>68</v>
      </c>
      <c r="BL1486">
        <v>0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 s="18">
        <v>0</v>
      </c>
      <c r="BS1486">
        <v>0</v>
      </c>
      <c r="BT1486">
        <v>1</v>
      </c>
      <c r="BU1486" s="18">
        <v>0</v>
      </c>
      <c r="BV1486" t="s">
        <v>397</v>
      </c>
      <c r="BW1486" t="s">
        <v>397</v>
      </c>
      <c r="CB1486" s="18"/>
      <c r="CD1486" s="18"/>
      <c r="CE1486" s="18"/>
      <c r="CH1486" s="18"/>
      <c r="CJ1486" s="18"/>
      <c r="CU1486" s="18"/>
      <c r="CV1486" t="s">
        <v>397</v>
      </c>
      <c r="CW1486" t="s">
        <v>397</v>
      </c>
      <c r="CX1486" t="s">
        <v>397</v>
      </c>
      <c r="CY1486" s="25" t="s">
        <v>397</v>
      </c>
    </row>
    <row r="1487" spans="1:103" x14ac:dyDescent="0.25">
      <c r="A1487">
        <v>1489</v>
      </c>
      <c r="B1487">
        <v>164</v>
      </c>
      <c r="C1487" s="25" t="s">
        <v>70</v>
      </c>
      <c r="D1487" s="12">
        <v>12.2</v>
      </c>
      <c r="E1487" s="14"/>
      <c r="F1487" s="7" t="str">
        <f t="shared" ref="F1487:F1550" si="239">IFERROR(D1487/E1487, "X")</f>
        <v>X</v>
      </c>
      <c r="G1487" s="7">
        <f t="shared" ref="G1487:G1550" si="240">D1487-E1487</f>
        <v>12.2</v>
      </c>
      <c r="H1487" s="16">
        <f t="shared" ref="H1487:H1550" si="241">D1487+E1487</f>
        <v>12.2</v>
      </c>
      <c r="I1487" s="11" t="str">
        <f t="shared" ref="I1487:I1550" si="242">IFERROR(F1487/SQRT(F1487^2+AJ1487), "X")</f>
        <v>X</v>
      </c>
      <c r="J1487" s="39" t="str">
        <f t="shared" ref="J1487:J1550" si="243">IFERROR(SQRT((1-I1487^2)/AJ1487), "X")</f>
        <v>X</v>
      </c>
      <c r="K1487" s="39" t="str">
        <f t="shared" si="236"/>
        <v>X</v>
      </c>
      <c r="L1487" s="39" t="str">
        <f t="shared" si="237"/>
        <v>X</v>
      </c>
      <c r="M1487" s="39" t="str">
        <f t="shared" ref="M1487:M1550" si="244">IFERROR(I1487+J1487, "X")</f>
        <v>X</v>
      </c>
      <c r="N1487" s="42">
        <v>1</v>
      </c>
      <c r="O1487" s="8">
        <v>0</v>
      </c>
      <c r="P1487" s="9">
        <v>0</v>
      </c>
      <c r="Q1487" s="9">
        <v>0</v>
      </c>
      <c r="R1487" s="8">
        <v>0</v>
      </c>
      <c r="S1487" s="9">
        <v>0</v>
      </c>
      <c r="T1487" s="9">
        <v>0</v>
      </c>
      <c r="U1487" s="8">
        <v>0</v>
      </c>
      <c r="V1487" s="9">
        <v>0</v>
      </c>
      <c r="W1487" s="9">
        <v>0</v>
      </c>
      <c r="X1487" s="9">
        <v>0</v>
      </c>
      <c r="Y1487" s="8">
        <v>0</v>
      </c>
      <c r="Z1487" s="9">
        <v>0</v>
      </c>
      <c r="AA1487" s="8"/>
      <c r="AC1487" s="8"/>
      <c r="AJ1487" s="9">
        <f t="shared" ref="AJ1487:AJ1550" si="245">IFERROR(AH1487-AI1487-1, "X")</f>
        <v>-1</v>
      </c>
      <c r="AK1487" s="7">
        <v>11.1</v>
      </c>
      <c r="AO1487" s="8"/>
      <c r="AQ1487" s="31"/>
      <c r="AT1487" s="31"/>
      <c r="AU1487" s="21">
        <v>2008</v>
      </c>
      <c r="AV1487" s="23">
        <f t="shared" si="238"/>
        <v>3.3027637084729817</v>
      </c>
      <c r="BB1487" s="18"/>
      <c r="BD1487" s="54"/>
      <c r="BF1487" s="18"/>
      <c r="BH1487" s="18"/>
      <c r="BJ1487" s="18"/>
      <c r="BK1487" s="18" t="s">
        <v>68</v>
      </c>
      <c r="BL1487">
        <v>0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 s="18">
        <v>0</v>
      </c>
      <c r="BS1487">
        <v>0</v>
      </c>
      <c r="BT1487">
        <v>1</v>
      </c>
      <c r="BU1487" s="18">
        <v>0</v>
      </c>
      <c r="BV1487" t="s">
        <v>397</v>
      </c>
      <c r="BW1487" t="s">
        <v>397</v>
      </c>
      <c r="CB1487" s="18"/>
      <c r="CD1487" s="18"/>
      <c r="CE1487" s="18"/>
      <c r="CH1487" s="18"/>
      <c r="CJ1487" s="18"/>
      <c r="CU1487" s="18"/>
      <c r="CV1487" t="s">
        <v>397</v>
      </c>
      <c r="CW1487" t="s">
        <v>397</v>
      </c>
      <c r="CX1487" t="s">
        <v>397</v>
      </c>
      <c r="CY1487" s="25" t="s">
        <v>397</v>
      </c>
    </row>
    <row r="1488" spans="1:103" x14ac:dyDescent="0.25">
      <c r="A1488">
        <v>1490</v>
      </c>
      <c r="B1488">
        <v>164</v>
      </c>
      <c r="C1488" s="25" t="s">
        <v>70</v>
      </c>
      <c r="D1488" s="12">
        <v>12.3</v>
      </c>
      <c r="E1488" s="14"/>
      <c r="F1488" s="7" t="str">
        <f t="shared" si="239"/>
        <v>X</v>
      </c>
      <c r="G1488" s="7">
        <f t="shared" si="240"/>
        <v>12.3</v>
      </c>
      <c r="H1488" s="16">
        <f t="shared" si="241"/>
        <v>12.3</v>
      </c>
      <c r="I1488" s="11" t="str">
        <f t="shared" si="242"/>
        <v>X</v>
      </c>
      <c r="J1488" s="39" t="str">
        <f t="shared" si="243"/>
        <v>X</v>
      </c>
      <c r="K1488" s="39" t="str">
        <f t="shared" si="236"/>
        <v>X</v>
      </c>
      <c r="L1488" s="39" t="str">
        <f t="shared" si="237"/>
        <v>X</v>
      </c>
      <c r="M1488" s="39" t="str">
        <f t="shared" si="244"/>
        <v>X</v>
      </c>
      <c r="N1488" s="42">
        <v>1</v>
      </c>
      <c r="O1488" s="8">
        <v>0</v>
      </c>
      <c r="P1488" s="9">
        <v>0</v>
      </c>
      <c r="Q1488" s="9">
        <v>0</v>
      </c>
      <c r="R1488" s="8">
        <v>0</v>
      </c>
      <c r="S1488" s="9">
        <v>0</v>
      </c>
      <c r="T1488" s="9">
        <v>0</v>
      </c>
      <c r="U1488" s="8">
        <v>0</v>
      </c>
      <c r="V1488" s="9">
        <v>0</v>
      </c>
      <c r="W1488" s="9">
        <v>0</v>
      </c>
      <c r="X1488" s="9">
        <v>0</v>
      </c>
      <c r="Y1488" s="8">
        <v>0</v>
      </c>
      <c r="Z1488" s="9">
        <v>0</v>
      </c>
      <c r="AA1488" s="8"/>
      <c r="AC1488" s="8"/>
      <c r="AJ1488" s="9">
        <f t="shared" si="245"/>
        <v>-1</v>
      </c>
      <c r="AK1488" s="7">
        <v>10.9</v>
      </c>
      <c r="AO1488" s="8"/>
      <c r="AQ1488" s="31"/>
      <c r="AT1488" s="31"/>
      <c r="AU1488" s="21">
        <v>2009</v>
      </c>
      <c r="AV1488" s="23">
        <f t="shared" si="238"/>
        <v>3.3029799367482493</v>
      </c>
      <c r="BB1488" s="18"/>
      <c r="BD1488" s="54"/>
      <c r="BF1488" s="18"/>
      <c r="BH1488" s="18"/>
      <c r="BJ1488" s="18"/>
      <c r="BK1488" s="18" t="s">
        <v>68</v>
      </c>
      <c r="BL1488">
        <v>0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 s="18">
        <v>0</v>
      </c>
      <c r="BS1488">
        <v>0</v>
      </c>
      <c r="BT1488">
        <v>1</v>
      </c>
      <c r="BU1488" s="18">
        <v>0</v>
      </c>
      <c r="BV1488" t="s">
        <v>397</v>
      </c>
      <c r="BW1488" t="s">
        <v>397</v>
      </c>
      <c r="CB1488" s="18"/>
      <c r="CD1488" s="18"/>
      <c r="CE1488" s="18"/>
      <c r="CH1488" s="18"/>
      <c r="CJ1488" s="18"/>
      <c r="CU1488" s="18"/>
      <c r="CV1488" t="s">
        <v>397</v>
      </c>
      <c r="CW1488" t="s">
        <v>397</v>
      </c>
      <c r="CX1488" t="s">
        <v>397</v>
      </c>
      <c r="CY1488" s="25" t="s">
        <v>397</v>
      </c>
    </row>
    <row r="1489" spans="1:103" x14ac:dyDescent="0.25">
      <c r="A1489">
        <v>1491</v>
      </c>
      <c r="B1489">
        <v>164</v>
      </c>
      <c r="C1489" s="25" t="s">
        <v>70</v>
      </c>
      <c r="D1489" s="12">
        <v>12.3</v>
      </c>
      <c r="E1489" s="14"/>
      <c r="F1489" s="7" t="str">
        <f t="shared" si="239"/>
        <v>X</v>
      </c>
      <c r="G1489" s="7">
        <f t="shared" si="240"/>
        <v>12.3</v>
      </c>
      <c r="H1489" s="16">
        <f t="shared" si="241"/>
        <v>12.3</v>
      </c>
      <c r="I1489" s="11" t="str">
        <f t="shared" si="242"/>
        <v>X</v>
      </c>
      <c r="J1489" s="39" t="str">
        <f t="shared" si="243"/>
        <v>X</v>
      </c>
      <c r="K1489" s="39" t="str">
        <f t="shared" si="236"/>
        <v>X</v>
      </c>
      <c r="L1489" s="39" t="str">
        <f t="shared" si="237"/>
        <v>X</v>
      </c>
      <c r="M1489" s="39" t="str">
        <f t="shared" si="244"/>
        <v>X</v>
      </c>
      <c r="N1489" s="42">
        <v>1</v>
      </c>
      <c r="O1489" s="8">
        <v>0</v>
      </c>
      <c r="P1489" s="9">
        <v>0</v>
      </c>
      <c r="Q1489" s="9">
        <v>0</v>
      </c>
      <c r="R1489" s="8">
        <v>0</v>
      </c>
      <c r="S1489" s="9">
        <v>0</v>
      </c>
      <c r="T1489" s="9">
        <v>0</v>
      </c>
      <c r="U1489" s="8">
        <v>0</v>
      </c>
      <c r="V1489" s="9">
        <v>0</v>
      </c>
      <c r="W1489" s="9">
        <v>0</v>
      </c>
      <c r="X1489" s="9">
        <v>0</v>
      </c>
      <c r="Y1489" s="8">
        <v>0</v>
      </c>
      <c r="Z1489" s="9">
        <v>0</v>
      </c>
      <c r="AA1489" s="8"/>
      <c r="AC1489" s="8"/>
      <c r="AJ1489" s="9">
        <f t="shared" si="245"/>
        <v>-1</v>
      </c>
      <c r="AK1489" s="7">
        <v>11.1</v>
      </c>
      <c r="AO1489" s="8"/>
      <c r="AQ1489" s="31"/>
      <c r="AT1489" s="31"/>
      <c r="AU1489" s="21">
        <v>2010</v>
      </c>
      <c r="AV1489" s="23">
        <f t="shared" si="238"/>
        <v>3.3031960574204891</v>
      </c>
      <c r="BB1489" s="18"/>
      <c r="BD1489" s="54"/>
      <c r="BF1489" s="18"/>
      <c r="BH1489" s="18"/>
      <c r="BJ1489" s="18"/>
      <c r="BK1489" s="18" t="s">
        <v>68</v>
      </c>
      <c r="BL1489">
        <v>0</v>
      </c>
      <c r="BM1489">
        <v>0</v>
      </c>
      <c r="BN1489">
        <v>0</v>
      </c>
      <c r="BO1489">
        <v>1</v>
      </c>
      <c r="BP1489">
        <v>0</v>
      </c>
      <c r="BQ1489">
        <v>0</v>
      </c>
      <c r="BR1489" s="18">
        <v>0</v>
      </c>
      <c r="BS1489">
        <v>0</v>
      </c>
      <c r="BT1489">
        <v>1</v>
      </c>
      <c r="BU1489" s="18">
        <v>0</v>
      </c>
      <c r="BV1489" t="s">
        <v>397</v>
      </c>
      <c r="BW1489" t="s">
        <v>397</v>
      </c>
      <c r="CB1489" s="18"/>
      <c r="CD1489" s="18"/>
      <c r="CE1489" s="18"/>
      <c r="CH1489" s="18"/>
      <c r="CJ1489" s="18"/>
      <c r="CU1489" s="18"/>
      <c r="CV1489" t="s">
        <v>397</v>
      </c>
      <c r="CW1489" t="s">
        <v>397</v>
      </c>
      <c r="CX1489" t="s">
        <v>397</v>
      </c>
      <c r="CY1489" s="25" t="s">
        <v>397</v>
      </c>
    </row>
    <row r="1490" spans="1:103" x14ac:dyDescent="0.25">
      <c r="A1490">
        <v>1492</v>
      </c>
      <c r="B1490">
        <v>164</v>
      </c>
      <c r="C1490" s="25" t="s">
        <v>70</v>
      </c>
      <c r="D1490" s="12">
        <v>11.7</v>
      </c>
      <c r="E1490" s="14"/>
      <c r="F1490" s="7" t="str">
        <f t="shared" si="239"/>
        <v>X</v>
      </c>
      <c r="G1490" s="7">
        <f t="shared" si="240"/>
        <v>11.7</v>
      </c>
      <c r="H1490" s="16">
        <f t="shared" si="241"/>
        <v>11.7</v>
      </c>
      <c r="I1490" s="11" t="str">
        <f t="shared" si="242"/>
        <v>X</v>
      </c>
      <c r="J1490" s="39" t="str">
        <f t="shared" si="243"/>
        <v>X</v>
      </c>
      <c r="K1490" s="39" t="str">
        <f t="shared" si="236"/>
        <v>X</v>
      </c>
      <c r="L1490" s="39" t="str">
        <f t="shared" si="237"/>
        <v>X</v>
      </c>
      <c r="M1490" s="39" t="str">
        <f t="shared" si="244"/>
        <v>X</v>
      </c>
      <c r="N1490" s="42">
        <v>1</v>
      </c>
      <c r="O1490" s="8">
        <v>0</v>
      </c>
      <c r="P1490" s="9">
        <v>0</v>
      </c>
      <c r="Q1490" s="9">
        <v>0</v>
      </c>
      <c r="R1490" s="8">
        <v>0</v>
      </c>
      <c r="S1490" s="9">
        <v>0</v>
      </c>
      <c r="T1490" s="9">
        <v>0</v>
      </c>
      <c r="U1490" s="8">
        <v>0</v>
      </c>
      <c r="V1490" s="9">
        <v>0</v>
      </c>
      <c r="W1490" s="9">
        <v>0</v>
      </c>
      <c r="X1490" s="9">
        <v>0</v>
      </c>
      <c r="Y1490" s="8">
        <v>0</v>
      </c>
      <c r="Z1490" s="9">
        <v>0</v>
      </c>
      <c r="AA1490" s="8"/>
      <c r="AC1490" s="8"/>
      <c r="AJ1490" s="9">
        <f t="shared" si="245"/>
        <v>-1</v>
      </c>
      <c r="AK1490" s="7">
        <v>11.3</v>
      </c>
      <c r="AO1490" s="8"/>
      <c r="AQ1490" s="31"/>
      <c r="AT1490" s="31"/>
      <c r="AU1490" s="21">
        <v>2011</v>
      </c>
      <c r="AV1490" s="23">
        <f t="shared" si="238"/>
        <v>3.303412070596742</v>
      </c>
      <c r="BB1490" s="18"/>
      <c r="BD1490" s="54"/>
      <c r="BF1490" s="18"/>
      <c r="BH1490" s="18"/>
      <c r="BJ1490" s="18"/>
      <c r="BK1490" s="18" t="s">
        <v>68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 s="18">
        <v>0</v>
      </c>
      <c r="BS1490">
        <v>0</v>
      </c>
      <c r="BT1490">
        <v>1</v>
      </c>
      <c r="BU1490" s="18">
        <v>0</v>
      </c>
      <c r="BV1490" t="s">
        <v>397</v>
      </c>
      <c r="BW1490" t="s">
        <v>397</v>
      </c>
      <c r="CB1490" s="18"/>
      <c r="CD1490" s="18"/>
      <c r="CE1490" s="18"/>
      <c r="CH1490" s="18"/>
      <c r="CJ1490" s="18"/>
      <c r="CU1490" s="18"/>
      <c r="CV1490" t="s">
        <v>397</v>
      </c>
      <c r="CW1490" t="s">
        <v>397</v>
      </c>
      <c r="CX1490" t="s">
        <v>397</v>
      </c>
      <c r="CY1490" s="25" t="s">
        <v>397</v>
      </c>
    </row>
    <row r="1491" spans="1:103" x14ac:dyDescent="0.25">
      <c r="A1491">
        <v>1493</v>
      </c>
      <c r="B1491">
        <v>164</v>
      </c>
      <c r="C1491" s="25" t="s">
        <v>70</v>
      </c>
      <c r="D1491" s="12">
        <v>11.4</v>
      </c>
      <c r="E1491" s="14"/>
      <c r="F1491" s="7" t="str">
        <f t="shared" si="239"/>
        <v>X</v>
      </c>
      <c r="G1491" s="7">
        <f t="shared" si="240"/>
        <v>11.4</v>
      </c>
      <c r="H1491" s="16">
        <f t="shared" si="241"/>
        <v>11.4</v>
      </c>
      <c r="I1491" s="11" t="str">
        <f t="shared" si="242"/>
        <v>X</v>
      </c>
      <c r="J1491" s="39" t="str">
        <f t="shared" si="243"/>
        <v>X</v>
      </c>
      <c r="K1491" s="39" t="str">
        <f t="shared" si="236"/>
        <v>X</v>
      </c>
      <c r="L1491" s="39" t="str">
        <f t="shared" si="237"/>
        <v>X</v>
      </c>
      <c r="M1491" s="39" t="str">
        <f t="shared" si="244"/>
        <v>X</v>
      </c>
      <c r="N1491" s="42">
        <v>1</v>
      </c>
      <c r="O1491" s="8">
        <v>0</v>
      </c>
      <c r="P1491" s="9">
        <v>0</v>
      </c>
      <c r="Q1491" s="9">
        <v>0</v>
      </c>
      <c r="R1491" s="8">
        <v>0</v>
      </c>
      <c r="S1491" s="9">
        <v>0</v>
      </c>
      <c r="T1491" s="9">
        <v>0</v>
      </c>
      <c r="U1491" s="8">
        <v>0</v>
      </c>
      <c r="V1491" s="9">
        <v>0</v>
      </c>
      <c r="W1491" s="9">
        <v>0</v>
      </c>
      <c r="X1491" s="9">
        <v>0</v>
      </c>
      <c r="Y1491" s="8">
        <v>0</v>
      </c>
      <c r="Z1491" s="9">
        <v>0</v>
      </c>
      <c r="AA1491" s="8"/>
      <c r="AC1491" s="8"/>
      <c r="AJ1491" s="9">
        <f t="shared" si="245"/>
        <v>-1</v>
      </c>
      <c r="AK1491" s="7">
        <v>11.4</v>
      </c>
      <c r="AO1491" s="8"/>
      <c r="AQ1491" s="31"/>
      <c r="AT1491" s="31"/>
      <c r="AU1491" s="21">
        <v>2012</v>
      </c>
      <c r="AV1491" s="23">
        <f t="shared" si="238"/>
        <v>3.3036279763838898</v>
      </c>
      <c r="BB1491" s="18"/>
      <c r="BD1491" s="54"/>
      <c r="BF1491" s="18"/>
      <c r="BH1491" s="18"/>
      <c r="BJ1491" s="18"/>
      <c r="BK1491" s="18" t="s">
        <v>68</v>
      </c>
      <c r="BL1491">
        <v>0</v>
      </c>
      <c r="BM1491">
        <v>0</v>
      </c>
      <c r="BN1491">
        <v>0</v>
      </c>
      <c r="BO1491">
        <v>1</v>
      </c>
      <c r="BP1491">
        <v>0</v>
      </c>
      <c r="BQ1491">
        <v>0</v>
      </c>
      <c r="BR1491" s="18">
        <v>0</v>
      </c>
      <c r="BS1491">
        <v>0</v>
      </c>
      <c r="BT1491">
        <v>1</v>
      </c>
      <c r="BU1491" s="18">
        <v>0</v>
      </c>
      <c r="BV1491" t="s">
        <v>397</v>
      </c>
      <c r="BW1491" t="s">
        <v>397</v>
      </c>
      <c r="CB1491" s="18"/>
      <c r="CD1491" s="18"/>
      <c r="CE1491" s="18"/>
      <c r="CH1491" s="18"/>
      <c r="CJ1491" s="18"/>
      <c r="CU1491" s="18"/>
      <c r="CV1491" t="s">
        <v>397</v>
      </c>
      <c r="CW1491" t="s">
        <v>397</v>
      </c>
      <c r="CX1491" t="s">
        <v>397</v>
      </c>
      <c r="CY1491" s="25" t="s">
        <v>397</v>
      </c>
    </row>
    <row r="1492" spans="1:103" x14ac:dyDescent="0.25">
      <c r="A1492">
        <v>1494</v>
      </c>
      <c r="B1492">
        <v>164</v>
      </c>
      <c r="C1492" s="25" t="s">
        <v>70</v>
      </c>
      <c r="D1492" s="12">
        <v>11.2</v>
      </c>
      <c r="E1492" s="14"/>
      <c r="F1492" s="7" t="str">
        <f t="shared" si="239"/>
        <v>X</v>
      </c>
      <c r="G1492" s="7">
        <f t="shared" si="240"/>
        <v>11.2</v>
      </c>
      <c r="H1492" s="16">
        <f t="shared" si="241"/>
        <v>11.2</v>
      </c>
      <c r="I1492" s="11" t="str">
        <f t="shared" si="242"/>
        <v>X</v>
      </c>
      <c r="J1492" s="39" t="str">
        <f t="shared" si="243"/>
        <v>X</v>
      </c>
      <c r="K1492" s="39" t="str">
        <f t="shared" si="236"/>
        <v>X</v>
      </c>
      <c r="L1492" s="39" t="str">
        <f t="shared" si="237"/>
        <v>X</v>
      </c>
      <c r="M1492" s="39" t="str">
        <f t="shared" si="244"/>
        <v>X</v>
      </c>
      <c r="N1492" s="42">
        <v>1</v>
      </c>
      <c r="O1492" s="8">
        <v>0</v>
      </c>
      <c r="P1492" s="9">
        <v>0</v>
      </c>
      <c r="Q1492" s="9">
        <v>0</v>
      </c>
      <c r="R1492" s="8">
        <v>0</v>
      </c>
      <c r="S1492" s="9">
        <v>0</v>
      </c>
      <c r="T1492" s="9">
        <v>0</v>
      </c>
      <c r="U1492" s="8">
        <v>0</v>
      </c>
      <c r="V1492" s="9">
        <v>0</v>
      </c>
      <c r="W1492" s="9">
        <v>0</v>
      </c>
      <c r="X1492" s="9">
        <v>0</v>
      </c>
      <c r="Y1492" s="8">
        <v>0</v>
      </c>
      <c r="Z1492" s="9">
        <v>0</v>
      </c>
      <c r="AA1492" s="8"/>
      <c r="AC1492" s="8"/>
      <c r="AJ1492" s="9">
        <f t="shared" si="245"/>
        <v>-1</v>
      </c>
      <c r="AK1492" s="7">
        <v>11.6</v>
      </c>
      <c r="AO1492" s="8"/>
      <c r="AQ1492" s="31"/>
      <c r="AT1492" s="31"/>
      <c r="AU1492" s="21">
        <v>2013</v>
      </c>
      <c r="AV1492" s="23">
        <f t="shared" si="238"/>
        <v>3.3038437748886547</v>
      </c>
      <c r="BB1492" s="18"/>
      <c r="BD1492" s="54"/>
      <c r="BF1492" s="18"/>
      <c r="BH1492" s="18"/>
      <c r="BJ1492" s="18"/>
      <c r="BK1492" s="18" t="s">
        <v>68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 s="18">
        <v>0</v>
      </c>
      <c r="BS1492">
        <v>0</v>
      </c>
      <c r="BT1492">
        <v>1</v>
      </c>
      <c r="BU1492" s="18">
        <v>0</v>
      </c>
      <c r="BV1492" t="s">
        <v>397</v>
      </c>
      <c r="BW1492" t="s">
        <v>397</v>
      </c>
      <c r="CB1492" s="18"/>
      <c r="CD1492" s="18"/>
      <c r="CE1492" s="18"/>
      <c r="CH1492" s="18"/>
      <c r="CJ1492" s="18"/>
      <c r="CU1492" s="18"/>
      <c r="CV1492" t="s">
        <v>397</v>
      </c>
      <c r="CW1492" t="s">
        <v>397</v>
      </c>
      <c r="CX1492" t="s">
        <v>397</v>
      </c>
      <c r="CY1492" s="25" t="s">
        <v>397</v>
      </c>
    </row>
    <row r="1493" spans="1:103" x14ac:dyDescent="0.25">
      <c r="A1493">
        <v>1495</v>
      </c>
      <c r="B1493">
        <v>164</v>
      </c>
      <c r="C1493" s="25" t="s">
        <v>70</v>
      </c>
      <c r="D1493" s="12">
        <v>11.3</v>
      </c>
      <c r="E1493" s="14"/>
      <c r="F1493" s="7" t="str">
        <f t="shared" si="239"/>
        <v>X</v>
      </c>
      <c r="G1493" s="7">
        <f t="shared" si="240"/>
        <v>11.3</v>
      </c>
      <c r="H1493" s="16">
        <f t="shared" si="241"/>
        <v>11.3</v>
      </c>
      <c r="I1493" s="11" t="str">
        <f t="shared" si="242"/>
        <v>X</v>
      </c>
      <c r="J1493" s="39" t="str">
        <f t="shared" si="243"/>
        <v>X</v>
      </c>
      <c r="K1493" s="39" t="str">
        <f t="shared" si="236"/>
        <v>X</v>
      </c>
      <c r="L1493" s="39" t="str">
        <f t="shared" si="237"/>
        <v>X</v>
      </c>
      <c r="M1493" s="39" t="str">
        <f t="shared" si="244"/>
        <v>X</v>
      </c>
      <c r="N1493" s="42">
        <v>1</v>
      </c>
      <c r="O1493" s="8">
        <v>0</v>
      </c>
      <c r="P1493" s="9">
        <v>0</v>
      </c>
      <c r="Q1493" s="9">
        <v>0</v>
      </c>
      <c r="R1493" s="8">
        <v>0</v>
      </c>
      <c r="S1493" s="9">
        <v>0</v>
      </c>
      <c r="T1493" s="9">
        <v>0</v>
      </c>
      <c r="U1493" s="8">
        <v>0</v>
      </c>
      <c r="V1493" s="9">
        <v>0</v>
      </c>
      <c r="W1493" s="9">
        <v>0</v>
      </c>
      <c r="X1493" s="9">
        <v>0</v>
      </c>
      <c r="Y1493" s="8">
        <v>0</v>
      </c>
      <c r="Z1493" s="9">
        <v>0</v>
      </c>
      <c r="AA1493" s="8"/>
      <c r="AC1493" s="8"/>
      <c r="AJ1493" s="9">
        <f t="shared" si="245"/>
        <v>-1</v>
      </c>
      <c r="AK1493" s="7">
        <v>11.7</v>
      </c>
      <c r="AO1493" s="8"/>
      <c r="AQ1493" s="31"/>
      <c r="AT1493" s="31"/>
      <c r="AU1493" s="21">
        <v>2014</v>
      </c>
      <c r="AV1493" s="23">
        <f t="shared" si="238"/>
        <v>3.3040594662175993</v>
      </c>
      <c r="BB1493" s="18"/>
      <c r="BD1493" s="54"/>
      <c r="BF1493" s="18"/>
      <c r="BH1493" s="18"/>
      <c r="BJ1493" s="18"/>
      <c r="BK1493" s="18" t="s">
        <v>68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 s="18">
        <v>0</v>
      </c>
      <c r="BS1493">
        <v>0</v>
      </c>
      <c r="BT1493">
        <v>1</v>
      </c>
      <c r="BU1493" s="18">
        <v>0</v>
      </c>
      <c r="BV1493" t="s">
        <v>397</v>
      </c>
      <c r="BW1493" t="s">
        <v>397</v>
      </c>
      <c r="CB1493" s="18"/>
      <c r="CD1493" s="18"/>
      <c r="CE1493" s="18"/>
      <c r="CH1493" s="18"/>
      <c r="CJ1493" s="18"/>
      <c r="CU1493" s="18"/>
      <c r="CV1493" t="s">
        <v>397</v>
      </c>
      <c r="CW1493" t="s">
        <v>397</v>
      </c>
      <c r="CX1493" t="s">
        <v>397</v>
      </c>
      <c r="CY1493" s="25" t="s">
        <v>397</v>
      </c>
    </row>
    <row r="1494" spans="1:103" x14ac:dyDescent="0.25">
      <c r="A1494">
        <v>1496</v>
      </c>
      <c r="B1494">
        <v>164</v>
      </c>
      <c r="C1494" s="25" t="s">
        <v>70</v>
      </c>
      <c r="D1494" s="12">
        <v>12.4</v>
      </c>
      <c r="E1494" s="14"/>
      <c r="F1494" s="7" t="str">
        <f t="shared" si="239"/>
        <v>X</v>
      </c>
      <c r="G1494" s="7">
        <f t="shared" si="240"/>
        <v>12.4</v>
      </c>
      <c r="H1494" s="16">
        <f t="shared" si="241"/>
        <v>12.4</v>
      </c>
      <c r="I1494" s="11" t="str">
        <f t="shared" si="242"/>
        <v>X</v>
      </c>
      <c r="J1494" s="39" t="str">
        <f t="shared" si="243"/>
        <v>X</v>
      </c>
      <c r="K1494" s="39" t="str">
        <f t="shared" si="236"/>
        <v>X</v>
      </c>
      <c r="L1494" s="39" t="str">
        <f t="shared" si="237"/>
        <v>X</v>
      </c>
      <c r="M1494" s="39" t="str">
        <f t="shared" si="244"/>
        <v>X</v>
      </c>
      <c r="N1494" s="42">
        <v>0</v>
      </c>
      <c r="O1494" s="8">
        <v>0</v>
      </c>
      <c r="P1494" s="9">
        <v>0</v>
      </c>
      <c r="Q1494" s="9">
        <v>0</v>
      </c>
      <c r="R1494" s="8">
        <v>0</v>
      </c>
      <c r="S1494" s="9">
        <v>0</v>
      </c>
      <c r="T1494" s="9">
        <v>0</v>
      </c>
      <c r="U1494" s="8">
        <v>1</v>
      </c>
      <c r="V1494" s="9">
        <v>0</v>
      </c>
      <c r="W1494" s="9">
        <v>0</v>
      </c>
      <c r="X1494" s="9">
        <v>0</v>
      </c>
      <c r="Y1494" s="8">
        <v>0</v>
      </c>
      <c r="Z1494" s="9">
        <v>0</v>
      </c>
      <c r="AA1494" s="8"/>
      <c r="AC1494" s="8"/>
      <c r="AJ1494" s="9">
        <f t="shared" si="245"/>
        <v>-1</v>
      </c>
      <c r="AK1494" s="7">
        <v>9.6</v>
      </c>
      <c r="AO1494" s="8"/>
      <c r="AQ1494" s="31"/>
      <c r="AT1494" s="31"/>
      <c r="AU1494" s="21">
        <v>1999</v>
      </c>
      <c r="AV1494" s="23">
        <f t="shared" si="238"/>
        <v>3.3008127941181171</v>
      </c>
      <c r="BB1494" s="18"/>
      <c r="BD1494" s="54"/>
      <c r="BF1494" s="18"/>
      <c r="BH1494" s="18"/>
      <c r="BJ1494" s="18"/>
      <c r="BK1494" s="18" t="s">
        <v>68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 s="18">
        <v>0</v>
      </c>
      <c r="BS1494">
        <v>0</v>
      </c>
      <c r="BT1494">
        <v>1</v>
      </c>
      <c r="BU1494" s="18">
        <v>0</v>
      </c>
      <c r="BV1494" t="s">
        <v>397</v>
      </c>
      <c r="BW1494" t="s">
        <v>397</v>
      </c>
      <c r="CB1494" s="18"/>
      <c r="CD1494" s="18"/>
      <c r="CE1494" s="18"/>
      <c r="CH1494" s="18"/>
      <c r="CJ1494" s="18"/>
      <c r="CU1494" s="18"/>
      <c r="CV1494" t="s">
        <v>397</v>
      </c>
      <c r="CW1494" t="s">
        <v>397</v>
      </c>
      <c r="CX1494" t="s">
        <v>397</v>
      </c>
      <c r="CY1494" s="25" t="s">
        <v>397</v>
      </c>
    </row>
    <row r="1495" spans="1:103" x14ac:dyDescent="0.25">
      <c r="A1495">
        <v>1497</v>
      </c>
      <c r="B1495">
        <v>164</v>
      </c>
      <c r="C1495" s="25" t="s">
        <v>70</v>
      </c>
      <c r="D1495" s="12">
        <v>13.2</v>
      </c>
      <c r="E1495" s="14"/>
      <c r="F1495" s="7" t="str">
        <f t="shared" si="239"/>
        <v>X</v>
      </c>
      <c r="G1495" s="7">
        <f t="shared" si="240"/>
        <v>13.2</v>
      </c>
      <c r="H1495" s="16">
        <f t="shared" si="241"/>
        <v>13.2</v>
      </c>
      <c r="I1495" s="11" t="str">
        <f t="shared" si="242"/>
        <v>X</v>
      </c>
      <c r="J1495" s="39" t="str">
        <f t="shared" si="243"/>
        <v>X</v>
      </c>
      <c r="K1495" s="39" t="str">
        <f t="shared" si="236"/>
        <v>X</v>
      </c>
      <c r="L1495" s="39" t="str">
        <f t="shared" si="237"/>
        <v>X</v>
      </c>
      <c r="M1495" s="39" t="str">
        <f t="shared" si="244"/>
        <v>X</v>
      </c>
      <c r="N1495" s="42">
        <v>0</v>
      </c>
      <c r="O1495" s="8">
        <v>0</v>
      </c>
      <c r="P1495" s="9">
        <v>0</v>
      </c>
      <c r="Q1495" s="9">
        <v>0</v>
      </c>
      <c r="R1495" s="8">
        <v>0</v>
      </c>
      <c r="S1495" s="9">
        <v>0</v>
      </c>
      <c r="T1495" s="9">
        <v>0</v>
      </c>
      <c r="U1495" s="8">
        <v>1</v>
      </c>
      <c r="V1495" s="9">
        <v>0</v>
      </c>
      <c r="W1495" s="9">
        <v>0</v>
      </c>
      <c r="X1495" s="9">
        <v>0</v>
      </c>
      <c r="Y1495" s="8">
        <v>0</v>
      </c>
      <c r="Z1495" s="9">
        <v>0</v>
      </c>
      <c r="AA1495" s="8"/>
      <c r="AC1495" s="8"/>
      <c r="AJ1495" s="9">
        <f t="shared" si="245"/>
        <v>-1</v>
      </c>
      <c r="AK1495" s="7">
        <v>9.8000000000000007</v>
      </c>
      <c r="AO1495" s="8"/>
      <c r="AQ1495" s="31"/>
      <c r="AT1495" s="31"/>
      <c r="AU1495" s="21">
        <v>2000</v>
      </c>
      <c r="AV1495" s="23">
        <f t="shared" si="238"/>
        <v>3.3010299956639813</v>
      </c>
      <c r="BB1495" s="18"/>
      <c r="BD1495" s="54"/>
      <c r="BF1495" s="18"/>
      <c r="BH1495" s="18"/>
      <c r="BJ1495" s="18"/>
      <c r="BK1495" s="18" t="s">
        <v>68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 s="18">
        <v>0</v>
      </c>
      <c r="BS1495">
        <v>0</v>
      </c>
      <c r="BT1495">
        <v>1</v>
      </c>
      <c r="BU1495" s="18">
        <v>0</v>
      </c>
      <c r="BV1495" t="s">
        <v>397</v>
      </c>
      <c r="BW1495" t="s">
        <v>397</v>
      </c>
      <c r="CB1495" s="18"/>
      <c r="CD1495" s="18"/>
      <c r="CE1495" s="18"/>
      <c r="CH1495" s="18"/>
      <c r="CJ1495" s="18"/>
      <c r="CU1495" s="18"/>
      <c r="CV1495" t="s">
        <v>397</v>
      </c>
      <c r="CW1495" t="s">
        <v>397</v>
      </c>
      <c r="CX1495" t="s">
        <v>397</v>
      </c>
      <c r="CY1495" s="25" t="s">
        <v>397</v>
      </c>
    </row>
    <row r="1496" spans="1:103" x14ac:dyDescent="0.25">
      <c r="A1496">
        <v>1498</v>
      </c>
      <c r="B1496">
        <v>164</v>
      </c>
      <c r="C1496" s="25" t="s">
        <v>70</v>
      </c>
      <c r="D1496" s="12">
        <v>13.9</v>
      </c>
      <c r="E1496" s="14"/>
      <c r="F1496" s="7" t="str">
        <f t="shared" si="239"/>
        <v>X</v>
      </c>
      <c r="G1496" s="7">
        <f t="shared" si="240"/>
        <v>13.9</v>
      </c>
      <c r="H1496" s="16">
        <f t="shared" si="241"/>
        <v>13.9</v>
      </c>
      <c r="I1496" s="11" t="str">
        <f t="shared" si="242"/>
        <v>X</v>
      </c>
      <c r="J1496" s="39" t="str">
        <f t="shared" si="243"/>
        <v>X</v>
      </c>
      <c r="K1496" s="39" t="str">
        <f t="shared" si="236"/>
        <v>X</v>
      </c>
      <c r="L1496" s="39" t="str">
        <f t="shared" si="237"/>
        <v>X</v>
      </c>
      <c r="M1496" s="39" t="str">
        <f t="shared" si="244"/>
        <v>X</v>
      </c>
      <c r="N1496" s="42">
        <v>0</v>
      </c>
      <c r="O1496" s="8">
        <v>0</v>
      </c>
      <c r="P1496" s="9">
        <v>0</v>
      </c>
      <c r="Q1496" s="9">
        <v>0</v>
      </c>
      <c r="R1496" s="8">
        <v>0</v>
      </c>
      <c r="S1496" s="9">
        <v>0</v>
      </c>
      <c r="T1496" s="9">
        <v>0</v>
      </c>
      <c r="U1496" s="8">
        <v>1</v>
      </c>
      <c r="V1496" s="9">
        <v>0</v>
      </c>
      <c r="W1496" s="9">
        <v>0</v>
      </c>
      <c r="X1496" s="9">
        <v>0</v>
      </c>
      <c r="Y1496" s="8">
        <v>0</v>
      </c>
      <c r="Z1496" s="9">
        <v>0</v>
      </c>
      <c r="AA1496" s="8"/>
      <c r="AC1496" s="8"/>
      <c r="AJ1496" s="9">
        <f t="shared" si="245"/>
        <v>-1</v>
      </c>
      <c r="AK1496" s="7">
        <v>9.9</v>
      </c>
      <c r="AO1496" s="8"/>
      <c r="AQ1496" s="31"/>
      <c r="AT1496" s="31"/>
      <c r="AU1496" s="21">
        <v>2001</v>
      </c>
      <c r="AV1496" s="23">
        <f t="shared" si="238"/>
        <v>3.3012470886362113</v>
      </c>
      <c r="BB1496" s="18"/>
      <c r="BD1496" s="54"/>
      <c r="BF1496" s="18"/>
      <c r="BH1496" s="18"/>
      <c r="BJ1496" s="18"/>
      <c r="BK1496" s="18" t="s">
        <v>68</v>
      </c>
      <c r="BL1496">
        <v>0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 s="18">
        <v>0</v>
      </c>
      <c r="BS1496">
        <v>0</v>
      </c>
      <c r="BT1496">
        <v>1</v>
      </c>
      <c r="BU1496" s="18">
        <v>0</v>
      </c>
      <c r="BV1496" t="s">
        <v>397</v>
      </c>
      <c r="BW1496" t="s">
        <v>397</v>
      </c>
      <c r="CB1496" s="18"/>
      <c r="CD1496" s="18"/>
      <c r="CE1496" s="18"/>
      <c r="CH1496" s="18"/>
      <c r="CJ1496" s="18"/>
      <c r="CU1496" s="18"/>
      <c r="CV1496" t="s">
        <v>397</v>
      </c>
      <c r="CW1496" t="s">
        <v>397</v>
      </c>
      <c r="CX1496" t="s">
        <v>397</v>
      </c>
      <c r="CY1496" s="25" t="s">
        <v>397</v>
      </c>
    </row>
    <row r="1497" spans="1:103" x14ac:dyDescent="0.25">
      <c r="A1497">
        <v>1499</v>
      </c>
      <c r="B1497">
        <v>164</v>
      </c>
      <c r="C1497" s="25" t="s">
        <v>70</v>
      </c>
      <c r="D1497" s="12">
        <v>13.8</v>
      </c>
      <c r="E1497" s="14"/>
      <c r="F1497" s="7" t="str">
        <f t="shared" si="239"/>
        <v>X</v>
      </c>
      <c r="G1497" s="7">
        <f t="shared" si="240"/>
        <v>13.8</v>
      </c>
      <c r="H1497" s="16">
        <f t="shared" si="241"/>
        <v>13.8</v>
      </c>
      <c r="I1497" s="11" t="str">
        <f t="shared" si="242"/>
        <v>X</v>
      </c>
      <c r="J1497" s="39" t="str">
        <f t="shared" si="243"/>
        <v>X</v>
      </c>
      <c r="K1497" s="39" t="str">
        <f t="shared" si="236"/>
        <v>X</v>
      </c>
      <c r="L1497" s="39" t="str">
        <f t="shared" si="237"/>
        <v>X</v>
      </c>
      <c r="M1497" s="39" t="str">
        <f t="shared" si="244"/>
        <v>X</v>
      </c>
      <c r="N1497" s="42">
        <v>0</v>
      </c>
      <c r="O1497" s="8">
        <v>0</v>
      </c>
      <c r="P1497" s="9">
        <v>0</v>
      </c>
      <c r="Q1497" s="9">
        <v>0</v>
      </c>
      <c r="R1497" s="8">
        <v>0</v>
      </c>
      <c r="S1497" s="9">
        <v>0</v>
      </c>
      <c r="T1497" s="9">
        <v>0</v>
      </c>
      <c r="U1497" s="8">
        <v>1</v>
      </c>
      <c r="V1497" s="9">
        <v>0</v>
      </c>
      <c r="W1497" s="9">
        <v>0</v>
      </c>
      <c r="X1497" s="9">
        <v>0</v>
      </c>
      <c r="Y1497" s="8">
        <v>0</v>
      </c>
      <c r="Z1497" s="9">
        <v>0</v>
      </c>
      <c r="AA1497" s="8"/>
      <c r="AC1497" s="8"/>
      <c r="AJ1497" s="9">
        <f t="shared" si="245"/>
        <v>-1</v>
      </c>
      <c r="AK1497" s="7">
        <v>10.199999999999999</v>
      </c>
      <c r="AO1497" s="8"/>
      <c r="AQ1497" s="31"/>
      <c r="AT1497" s="31"/>
      <c r="AU1497" s="21">
        <v>2002</v>
      </c>
      <c r="AV1497" s="23">
        <f t="shared" si="238"/>
        <v>3.3014640731433</v>
      </c>
      <c r="BB1497" s="18"/>
      <c r="BD1497" s="54"/>
      <c r="BF1497" s="18"/>
      <c r="BH1497" s="18"/>
      <c r="BJ1497" s="18"/>
      <c r="BK1497" s="18" t="s">
        <v>68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 s="18">
        <v>0</v>
      </c>
      <c r="BS1497">
        <v>0</v>
      </c>
      <c r="BT1497">
        <v>1</v>
      </c>
      <c r="BU1497" s="18">
        <v>0</v>
      </c>
      <c r="BV1497" t="s">
        <v>397</v>
      </c>
      <c r="BW1497" t="s">
        <v>397</v>
      </c>
      <c r="CB1497" s="18"/>
      <c r="CD1497" s="18"/>
      <c r="CE1497" s="18"/>
      <c r="CH1497" s="18"/>
      <c r="CJ1497" s="18"/>
      <c r="CU1497" s="18"/>
      <c r="CV1497" t="s">
        <v>397</v>
      </c>
      <c r="CW1497" t="s">
        <v>397</v>
      </c>
      <c r="CX1497" t="s">
        <v>397</v>
      </c>
      <c r="CY1497" s="25" t="s">
        <v>397</v>
      </c>
    </row>
    <row r="1498" spans="1:103" x14ac:dyDescent="0.25">
      <c r="A1498">
        <v>1500</v>
      </c>
      <c r="B1498">
        <v>164</v>
      </c>
      <c r="C1498" s="25" t="s">
        <v>70</v>
      </c>
      <c r="D1498" s="12">
        <v>12.9</v>
      </c>
      <c r="E1498" s="14"/>
      <c r="F1498" s="7" t="str">
        <f t="shared" si="239"/>
        <v>X</v>
      </c>
      <c r="G1498" s="7">
        <f t="shared" si="240"/>
        <v>12.9</v>
      </c>
      <c r="H1498" s="16">
        <f t="shared" si="241"/>
        <v>12.9</v>
      </c>
      <c r="I1498" s="11" t="str">
        <f t="shared" si="242"/>
        <v>X</v>
      </c>
      <c r="J1498" s="39" t="str">
        <f t="shared" si="243"/>
        <v>X</v>
      </c>
      <c r="K1498" s="39" t="str">
        <f t="shared" si="236"/>
        <v>X</v>
      </c>
      <c r="L1498" s="39" t="str">
        <f t="shared" si="237"/>
        <v>X</v>
      </c>
      <c r="M1498" s="39" t="str">
        <f t="shared" si="244"/>
        <v>X</v>
      </c>
      <c r="N1498" s="42">
        <v>0</v>
      </c>
      <c r="O1498" s="8">
        <v>0</v>
      </c>
      <c r="P1498" s="9">
        <v>0</v>
      </c>
      <c r="Q1498" s="9">
        <v>0</v>
      </c>
      <c r="R1498" s="8">
        <v>0</v>
      </c>
      <c r="S1498" s="9">
        <v>0</v>
      </c>
      <c r="T1498" s="9">
        <v>0</v>
      </c>
      <c r="U1498" s="8">
        <v>1</v>
      </c>
      <c r="V1498" s="9">
        <v>0</v>
      </c>
      <c r="W1498" s="9">
        <v>0</v>
      </c>
      <c r="X1498" s="9">
        <v>0</v>
      </c>
      <c r="Y1498" s="8">
        <v>0</v>
      </c>
      <c r="Z1498" s="9">
        <v>0</v>
      </c>
      <c r="AA1498" s="8"/>
      <c r="AC1498" s="8"/>
      <c r="AJ1498" s="9">
        <f t="shared" si="245"/>
        <v>-1</v>
      </c>
      <c r="AK1498" s="7">
        <v>10.199999999999999</v>
      </c>
      <c r="AO1498" s="8"/>
      <c r="AQ1498" s="31"/>
      <c r="AT1498" s="31"/>
      <c r="AU1498" s="21">
        <v>2003</v>
      </c>
      <c r="AV1498" s="23">
        <f t="shared" si="238"/>
        <v>3.3016809492935764</v>
      </c>
      <c r="BB1498" s="18"/>
      <c r="BD1498" s="54"/>
      <c r="BF1498" s="18"/>
      <c r="BH1498" s="18"/>
      <c r="BJ1498" s="18"/>
      <c r="BK1498" s="18" t="s">
        <v>68</v>
      </c>
      <c r="BL1498">
        <v>0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 s="18">
        <v>0</v>
      </c>
      <c r="BS1498">
        <v>0</v>
      </c>
      <c r="BT1498">
        <v>1</v>
      </c>
      <c r="BU1498" s="18">
        <v>0</v>
      </c>
      <c r="BV1498" t="s">
        <v>397</v>
      </c>
      <c r="BW1498" t="s">
        <v>397</v>
      </c>
      <c r="CB1498" s="18"/>
      <c r="CD1498" s="18"/>
      <c r="CE1498" s="18"/>
      <c r="CH1498" s="18"/>
      <c r="CJ1498" s="18"/>
      <c r="CU1498" s="18"/>
      <c r="CV1498" t="s">
        <v>397</v>
      </c>
      <c r="CW1498" t="s">
        <v>397</v>
      </c>
      <c r="CX1498" t="s">
        <v>397</v>
      </c>
      <c r="CY1498" s="25" t="s">
        <v>397</v>
      </c>
    </row>
    <row r="1499" spans="1:103" x14ac:dyDescent="0.25">
      <c r="A1499">
        <v>1501</v>
      </c>
      <c r="B1499">
        <v>164</v>
      </c>
      <c r="C1499" s="25" t="s">
        <v>70</v>
      </c>
      <c r="D1499" s="12">
        <v>12.8</v>
      </c>
      <c r="E1499" s="14"/>
      <c r="F1499" s="7" t="str">
        <f t="shared" si="239"/>
        <v>X</v>
      </c>
      <c r="G1499" s="7">
        <f t="shared" si="240"/>
        <v>12.8</v>
      </c>
      <c r="H1499" s="16">
        <f t="shared" si="241"/>
        <v>12.8</v>
      </c>
      <c r="I1499" s="11" t="str">
        <f t="shared" si="242"/>
        <v>X</v>
      </c>
      <c r="J1499" s="39" t="str">
        <f t="shared" si="243"/>
        <v>X</v>
      </c>
      <c r="K1499" s="39" t="str">
        <f t="shared" si="236"/>
        <v>X</v>
      </c>
      <c r="L1499" s="39" t="str">
        <f t="shared" si="237"/>
        <v>X</v>
      </c>
      <c r="M1499" s="39" t="str">
        <f t="shared" si="244"/>
        <v>X</v>
      </c>
      <c r="N1499" s="42">
        <v>0</v>
      </c>
      <c r="O1499" s="8">
        <v>0</v>
      </c>
      <c r="P1499" s="9">
        <v>0</v>
      </c>
      <c r="Q1499" s="9">
        <v>0</v>
      </c>
      <c r="R1499" s="8">
        <v>0</v>
      </c>
      <c r="S1499" s="9">
        <v>0</v>
      </c>
      <c r="T1499" s="9">
        <v>0</v>
      </c>
      <c r="U1499" s="8">
        <v>1</v>
      </c>
      <c r="V1499" s="9">
        <v>0</v>
      </c>
      <c r="W1499" s="9">
        <v>0</v>
      </c>
      <c r="X1499" s="9">
        <v>0</v>
      </c>
      <c r="Y1499" s="8">
        <v>0</v>
      </c>
      <c r="Z1499" s="9">
        <v>0</v>
      </c>
      <c r="AA1499" s="8"/>
      <c r="AC1499" s="8"/>
      <c r="AJ1499" s="9">
        <f t="shared" si="245"/>
        <v>-1</v>
      </c>
      <c r="AK1499" s="7">
        <v>10.3</v>
      </c>
      <c r="AO1499" s="8"/>
      <c r="AQ1499" s="31"/>
      <c r="AT1499" s="31"/>
      <c r="AU1499" s="21">
        <v>2004</v>
      </c>
      <c r="AV1499" s="23">
        <f t="shared" si="238"/>
        <v>3.301897717195208</v>
      </c>
      <c r="BB1499" s="18"/>
      <c r="BD1499" s="54"/>
      <c r="BF1499" s="18"/>
      <c r="BH1499" s="18"/>
      <c r="BJ1499" s="18"/>
      <c r="BK1499" s="18" t="s">
        <v>68</v>
      </c>
      <c r="BL1499">
        <v>0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 s="18">
        <v>0</v>
      </c>
      <c r="BS1499">
        <v>0</v>
      </c>
      <c r="BT1499">
        <v>1</v>
      </c>
      <c r="BU1499" s="18">
        <v>0</v>
      </c>
      <c r="BV1499" t="s">
        <v>397</v>
      </c>
      <c r="BW1499" t="s">
        <v>397</v>
      </c>
      <c r="CB1499" s="18"/>
      <c r="CD1499" s="18"/>
      <c r="CE1499" s="18"/>
      <c r="CH1499" s="18"/>
      <c r="CJ1499" s="18"/>
      <c r="CU1499" s="18"/>
      <c r="CV1499" t="s">
        <v>397</v>
      </c>
      <c r="CW1499" t="s">
        <v>397</v>
      </c>
      <c r="CX1499" t="s">
        <v>397</v>
      </c>
      <c r="CY1499" s="25" t="s">
        <v>397</v>
      </c>
    </row>
    <row r="1500" spans="1:103" x14ac:dyDescent="0.25">
      <c r="A1500">
        <v>1502</v>
      </c>
      <c r="B1500">
        <v>164</v>
      </c>
      <c r="C1500" s="25" t="s">
        <v>70</v>
      </c>
      <c r="D1500" s="12">
        <v>12.8</v>
      </c>
      <c r="E1500" s="14"/>
      <c r="F1500" s="7" t="str">
        <f t="shared" si="239"/>
        <v>X</v>
      </c>
      <c r="G1500" s="7">
        <f t="shared" si="240"/>
        <v>12.8</v>
      </c>
      <c r="H1500" s="16">
        <f t="shared" si="241"/>
        <v>12.8</v>
      </c>
      <c r="I1500" s="11" t="str">
        <f t="shared" si="242"/>
        <v>X</v>
      </c>
      <c r="J1500" s="39" t="str">
        <f t="shared" si="243"/>
        <v>X</v>
      </c>
      <c r="K1500" s="39" t="str">
        <f t="shared" si="236"/>
        <v>X</v>
      </c>
      <c r="L1500" s="39" t="str">
        <f t="shared" si="237"/>
        <v>X</v>
      </c>
      <c r="M1500" s="39" t="str">
        <f t="shared" si="244"/>
        <v>X</v>
      </c>
      <c r="N1500" s="42">
        <v>0</v>
      </c>
      <c r="O1500" s="8">
        <v>0</v>
      </c>
      <c r="P1500" s="9">
        <v>0</v>
      </c>
      <c r="Q1500" s="9">
        <v>0</v>
      </c>
      <c r="R1500" s="8">
        <v>0</v>
      </c>
      <c r="S1500" s="9">
        <v>0</v>
      </c>
      <c r="T1500" s="9">
        <v>0</v>
      </c>
      <c r="U1500" s="8">
        <v>1</v>
      </c>
      <c r="V1500" s="9">
        <v>0</v>
      </c>
      <c r="W1500" s="9">
        <v>0</v>
      </c>
      <c r="X1500" s="9">
        <v>0</v>
      </c>
      <c r="Y1500" s="8">
        <v>0</v>
      </c>
      <c r="Z1500" s="9">
        <v>0</v>
      </c>
      <c r="AA1500" s="8"/>
      <c r="AC1500" s="8"/>
      <c r="AJ1500" s="9">
        <f t="shared" si="245"/>
        <v>-1</v>
      </c>
      <c r="AK1500" s="7">
        <v>10.5</v>
      </c>
      <c r="AO1500" s="8"/>
      <c r="AQ1500" s="31"/>
      <c r="AT1500" s="31"/>
      <c r="AU1500" s="21">
        <v>2005</v>
      </c>
      <c r="AV1500" s="23">
        <f t="shared" si="238"/>
        <v>3.3021143769562009</v>
      </c>
      <c r="BB1500" s="18"/>
      <c r="BD1500" s="54"/>
      <c r="BF1500" s="18"/>
      <c r="BH1500" s="18"/>
      <c r="BJ1500" s="18"/>
      <c r="BK1500" s="18" t="s">
        <v>68</v>
      </c>
      <c r="BL1500">
        <v>0</v>
      </c>
      <c r="BM1500">
        <v>0</v>
      </c>
      <c r="BN1500">
        <v>0</v>
      </c>
      <c r="BO1500">
        <v>1</v>
      </c>
      <c r="BP1500">
        <v>0</v>
      </c>
      <c r="BQ1500">
        <v>0</v>
      </c>
      <c r="BR1500" s="18">
        <v>0</v>
      </c>
      <c r="BS1500">
        <v>0</v>
      </c>
      <c r="BT1500">
        <v>1</v>
      </c>
      <c r="BU1500" s="18">
        <v>0</v>
      </c>
      <c r="BV1500" t="s">
        <v>397</v>
      </c>
      <c r="BW1500" t="s">
        <v>397</v>
      </c>
      <c r="CB1500" s="18"/>
      <c r="CD1500" s="18"/>
      <c r="CE1500" s="18"/>
      <c r="CH1500" s="18"/>
      <c r="CJ1500" s="18"/>
      <c r="CU1500" s="18"/>
      <c r="CV1500" t="s">
        <v>397</v>
      </c>
      <c r="CW1500" t="s">
        <v>397</v>
      </c>
      <c r="CX1500" t="s">
        <v>397</v>
      </c>
      <c r="CY1500" s="25" t="s">
        <v>397</v>
      </c>
    </row>
    <row r="1501" spans="1:103" x14ac:dyDescent="0.25">
      <c r="A1501">
        <v>1503</v>
      </c>
      <c r="B1501">
        <v>164</v>
      </c>
      <c r="C1501" s="25" t="s">
        <v>70</v>
      </c>
      <c r="D1501" s="12">
        <v>12.3</v>
      </c>
      <c r="E1501" s="14"/>
      <c r="F1501" s="7" t="str">
        <f t="shared" si="239"/>
        <v>X</v>
      </c>
      <c r="G1501" s="7">
        <f t="shared" si="240"/>
        <v>12.3</v>
      </c>
      <c r="H1501" s="16">
        <f t="shared" si="241"/>
        <v>12.3</v>
      </c>
      <c r="I1501" s="11" t="str">
        <f t="shared" si="242"/>
        <v>X</v>
      </c>
      <c r="J1501" s="39" t="str">
        <f t="shared" si="243"/>
        <v>X</v>
      </c>
      <c r="K1501" s="39" t="str">
        <f t="shared" si="236"/>
        <v>X</v>
      </c>
      <c r="L1501" s="39" t="str">
        <f t="shared" si="237"/>
        <v>X</v>
      </c>
      <c r="M1501" s="39" t="str">
        <f t="shared" si="244"/>
        <v>X</v>
      </c>
      <c r="N1501" s="42">
        <v>0</v>
      </c>
      <c r="O1501" s="8">
        <v>0</v>
      </c>
      <c r="P1501" s="9">
        <v>0</v>
      </c>
      <c r="Q1501" s="9">
        <v>0</v>
      </c>
      <c r="R1501" s="8">
        <v>0</v>
      </c>
      <c r="S1501" s="9">
        <v>0</v>
      </c>
      <c r="T1501" s="9">
        <v>0</v>
      </c>
      <c r="U1501" s="8">
        <v>1</v>
      </c>
      <c r="V1501" s="9">
        <v>0</v>
      </c>
      <c r="W1501" s="9">
        <v>0</v>
      </c>
      <c r="X1501" s="9">
        <v>0</v>
      </c>
      <c r="Y1501" s="8">
        <v>0</v>
      </c>
      <c r="Z1501" s="9">
        <v>0</v>
      </c>
      <c r="AA1501" s="8"/>
      <c r="AC1501" s="8"/>
      <c r="AJ1501" s="9">
        <f t="shared" si="245"/>
        <v>-1</v>
      </c>
      <c r="AK1501" s="7">
        <v>10.7</v>
      </c>
      <c r="AO1501" s="8"/>
      <c r="AQ1501" s="31"/>
      <c r="AT1501" s="31"/>
      <c r="AU1501" s="21">
        <v>2007</v>
      </c>
      <c r="AV1501" s="23">
        <f t="shared" si="238"/>
        <v>3.3025473724874854</v>
      </c>
      <c r="BB1501" s="18"/>
      <c r="BD1501" s="54"/>
      <c r="BF1501" s="18"/>
      <c r="BH1501" s="18"/>
      <c r="BJ1501" s="18"/>
      <c r="BK1501" s="18" t="s">
        <v>68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 s="18">
        <v>0</v>
      </c>
      <c r="BS1501">
        <v>0</v>
      </c>
      <c r="BT1501">
        <v>1</v>
      </c>
      <c r="BU1501" s="18">
        <v>0</v>
      </c>
      <c r="BV1501" t="s">
        <v>397</v>
      </c>
      <c r="BW1501" t="s">
        <v>397</v>
      </c>
      <c r="CB1501" s="18"/>
      <c r="CD1501" s="18"/>
      <c r="CE1501" s="18"/>
      <c r="CH1501" s="18"/>
      <c r="CJ1501" s="18"/>
      <c r="CU1501" s="18"/>
      <c r="CV1501" t="s">
        <v>397</v>
      </c>
      <c r="CW1501" t="s">
        <v>397</v>
      </c>
      <c r="CX1501" t="s">
        <v>397</v>
      </c>
      <c r="CY1501" s="25" t="s">
        <v>397</v>
      </c>
    </row>
    <row r="1502" spans="1:103" x14ac:dyDescent="0.25">
      <c r="A1502">
        <v>1504</v>
      </c>
      <c r="B1502">
        <v>164</v>
      </c>
      <c r="C1502" s="25" t="s">
        <v>70</v>
      </c>
      <c r="D1502" s="12">
        <v>12.1</v>
      </c>
      <c r="E1502" s="14"/>
      <c r="F1502" s="7" t="str">
        <f t="shared" si="239"/>
        <v>X</v>
      </c>
      <c r="G1502" s="7">
        <f t="shared" si="240"/>
        <v>12.1</v>
      </c>
      <c r="H1502" s="16">
        <f t="shared" si="241"/>
        <v>12.1</v>
      </c>
      <c r="I1502" s="11" t="str">
        <f t="shared" si="242"/>
        <v>X</v>
      </c>
      <c r="J1502" s="39" t="str">
        <f t="shared" si="243"/>
        <v>X</v>
      </c>
      <c r="K1502" s="39" t="str">
        <f t="shared" si="236"/>
        <v>X</v>
      </c>
      <c r="L1502" s="39" t="str">
        <f t="shared" si="237"/>
        <v>X</v>
      </c>
      <c r="M1502" s="39" t="str">
        <f t="shared" si="244"/>
        <v>X</v>
      </c>
      <c r="N1502" s="42">
        <v>0</v>
      </c>
      <c r="O1502" s="8">
        <v>0</v>
      </c>
      <c r="P1502" s="9">
        <v>0</v>
      </c>
      <c r="Q1502" s="9">
        <v>0</v>
      </c>
      <c r="R1502" s="8">
        <v>0</v>
      </c>
      <c r="S1502" s="9">
        <v>0</v>
      </c>
      <c r="T1502" s="9">
        <v>0</v>
      </c>
      <c r="U1502" s="8">
        <v>1</v>
      </c>
      <c r="V1502" s="9">
        <v>0</v>
      </c>
      <c r="W1502" s="9">
        <v>0</v>
      </c>
      <c r="X1502" s="9">
        <v>0</v>
      </c>
      <c r="Y1502" s="8">
        <v>0</v>
      </c>
      <c r="Z1502" s="9">
        <v>0</v>
      </c>
      <c r="AA1502" s="8"/>
      <c r="AC1502" s="8"/>
      <c r="AJ1502" s="9">
        <f t="shared" si="245"/>
        <v>-1</v>
      </c>
      <c r="AK1502" s="7">
        <v>11.1</v>
      </c>
      <c r="AO1502" s="8"/>
      <c r="AQ1502" s="31"/>
      <c r="AT1502" s="31"/>
      <c r="AU1502" s="21">
        <v>2008</v>
      </c>
      <c r="AV1502" s="23">
        <f t="shared" si="238"/>
        <v>3.3027637084729817</v>
      </c>
      <c r="BB1502" s="18"/>
      <c r="BD1502" s="54"/>
      <c r="BF1502" s="18"/>
      <c r="BH1502" s="18"/>
      <c r="BJ1502" s="18"/>
      <c r="BK1502" s="18" t="s">
        <v>68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 s="18">
        <v>0</v>
      </c>
      <c r="BS1502">
        <v>0</v>
      </c>
      <c r="BT1502">
        <v>1</v>
      </c>
      <c r="BU1502" s="18">
        <v>0</v>
      </c>
      <c r="BV1502" t="s">
        <v>397</v>
      </c>
      <c r="BW1502" t="s">
        <v>397</v>
      </c>
      <c r="CB1502" s="18"/>
      <c r="CD1502" s="18"/>
      <c r="CE1502" s="18"/>
      <c r="CH1502" s="18"/>
      <c r="CJ1502" s="18"/>
      <c r="CU1502" s="18"/>
      <c r="CV1502" t="s">
        <v>397</v>
      </c>
      <c r="CW1502" t="s">
        <v>397</v>
      </c>
      <c r="CX1502" t="s">
        <v>397</v>
      </c>
      <c r="CY1502" s="25" t="s">
        <v>397</v>
      </c>
    </row>
    <row r="1503" spans="1:103" x14ac:dyDescent="0.25">
      <c r="A1503">
        <v>1505</v>
      </c>
      <c r="B1503">
        <v>164</v>
      </c>
      <c r="C1503" s="25" t="s">
        <v>70</v>
      </c>
      <c r="D1503" s="12">
        <v>12.1</v>
      </c>
      <c r="E1503" s="14"/>
      <c r="F1503" s="7" t="str">
        <f t="shared" si="239"/>
        <v>X</v>
      </c>
      <c r="G1503" s="7">
        <f t="shared" si="240"/>
        <v>12.1</v>
      </c>
      <c r="H1503" s="16">
        <f t="shared" si="241"/>
        <v>12.1</v>
      </c>
      <c r="I1503" s="11" t="str">
        <f t="shared" si="242"/>
        <v>X</v>
      </c>
      <c r="J1503" s="39" t="str">
        <f t="shared" si="243"/>
        <v>X</v>
      </c>
      <c r="K1503" s="39" t="str">
        <f t="shared" si="236"/>
        <v>X</v>
      </c>
      <c r="L1503" s="39" t="str">
        <f t="shared" si="237"/>
        <v>X</v>
      </c>
      <c r="M1503" s="39" t="str">
        <f t="shared" si="244"/>
        <v>X</v>
      </c>
      <c r="N1503" s="42">
        <v>0</v>
      </c>
      <c r="O1503" s="8">
        <v>0</v>
      </c>
      <c r="P1503" s="9">
        <v>0</v>
      </c>
      <c r="Q1503" s="9">
        <v>0</v>
      </c>
      <c r="R1503" s="8">
        <v>0</v>
      </c>
      <c r="S1503" s="9">
        <v>0</v>
      </c>
      <c r="T1503" s="9">
        <v>0</v>
      </c>
      <c r="U1503" s="8">
        <v>1</v>
      </c>
      <c r="V1503" s="9">
        <v>0</v>
      </c>
      <c r="W1503" s="9">
        <v>0</v>
      </c>
      <c r="X1503" s="9">
        <v>0</v>
      </c>
      <c r="Y1503" s="8">
        <v>0</v>
      </c>
      <c r="Z1503" s="9">
        <v>0</v>
      </c>
      <c r="AA1503" s="8"/>
      <c r="AC1503" s="8"/>
      <c r="AJ1503" s="9">
        <f t="shared" si="245"/>
        <v>-1</v>
      </c>
      <c r="AK1503" s="7">
        <v>10.9</v>
      </c>
      <c r="AO1503" s="8"/>
      <c r="AQ1503" s="31"/>
      <c r="AT1503" s="31"/>
      <c r="AU1503" s="21">
        <v>2009</v>
      </c>
      <c r="AV1503" s="23">
        <f t="shared" si="238"/>
        <v>3.3029799367482493</v>
      </c>
      <c r="BB1503" s="18"/>
      <c r="BD1503" s="54"/>
      <c r="BF1503" s="18"/>
      <c r="BH1503" s="18"/>
      <c r="BJ1503" s="18"/>
      <c r="BK1503" s="18" t="s">
        <v>68</v>
      </c>
      <c r="BL1503">
        <v>0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 s="18">
        <v>0</v>
      </c>
      <c r="BS1503">
        <v>0</v>
      </c>
      <c r="BT1503">
        <v>1</v>
      </c>
      <c r="BU1503" s="18">
        <v>0</v>
      </c>
      <c r="BV1503" t="s">
        <v>397</v>
      </c>
      <c r="BW1503" t="s">
        <v>397</v>
      </c>
      <c r="CB1503" s="18"/>
      <c r="CD1503" s="18"/>
      <c r="CE1503" s="18"/>
      <c r="CH1503" s="18"/>
      <c r="CJ1503" s="18"/>
      <c r="CU1503" s="18"/>
      <c r="CV1503" t="s">
        <v>397</v>
      </c>
      <c r="CW1503" t="s">
        <v>397</v>
      </c>
      <c r="CX1503" t="s">
        <v>397</v>
      </c>
      <c r="CY1503" s="25" t="s">
        <v>397</v>
      </c>
    </row>
    <row r="1504" spans="1:103" x14ac:dyDescent="0.25">
      <c r="A1504">
        <v>1506</v>
      </c>
      <c r="B1504">
        <v>164</v>
      </c>
      <c r="C1504" s="25" t="s">
        <v>70</v>
      </c>
      <c r="D1504" s="12">
        <v>11.9</v>
      </c>
      <c r="E1504" s="14"/>
      <c r="F1504" s="7" t="str">
        <f t="shared" si="239"/>
        <v>X</v>
      </c>
      <c r="G1504" s="7">
        <f t="shared" si="240"/>
        <v>11.9</v>
      </c>
      <c r="H1504" s="16">
        <f t="shared" si="241"/>
        <v>11.9</v>
      </c>
      <c r="I1504" s="11" t="str">
        <f t="shared" si="242"/>
        <v>X</v>
      </c>
      <c r="J1504" s="39" t="str">
        <f t="shared" si="243"/>
        <v>X</v>
      </c>
      <c r="K1504" s="39" t="str">
        <f t="shared" ref="K1504:K1566" si="246">IFERROR(1/J1504, "X")</f>
        <v>X</v>
      </c>
      <c r="L1504" s="39" t="str">
        <f t="shared" ref="L1504:L1566" si="247">IFERROR(I1504-J1504, "X")</f>
        <v>X</v>
      </c>
      <c r="M1504" s="39" t="str">
        <f t="shared" si="244"/>
        <v>X</v>
      </c>
      <c r="N1504" s="42">
        <v>0</v>
      </c>
      <c r="O1504" s="8">
        <v>0</v>
      </c>
      <c r="P1504" s="9">
        <v>0</v>
      </c>
      <c r="Q1504" s="9">
        <v>0</v>
      </c>
      <c r="R1504" s="8">
        <v>0</v>
      </c>
      <c r="S1504" s="9">
        <v>0</v>
      </c>
      <c r="T1504" s="9">
        <v>0</v>
      </c>
      <c r="U1504" s="8">
        <v>1</v>
      </c>
      <c r="V1504" s="9">
        <v>0</v>
      </c>
      <c r="W1504" s="9">
        <v>0</v>
      </c>
      <c r="X1504" s="9">
        <v>0</v>
      </c>
      <c r="Y1504" s="8">
        <v>0</v>
      </c>
      <c r="Z1504" s="9">
        <v>0</v>
      </c>
      <c r="AA1504" s="8"/>
      <c r="AC1504" s="8"/>
      <c r="AJ1504" s="9">
        <f t="shared" si="245"/>
        <v>-1</v>
      </c>
      <c r="AK1504" s="7">
        <v>11.1</v>
      </c>
      <c r="AO1504" s="8"/>
      <c r="AQ1504" s="31"/>
      <c r="AT1504" s="31"/>
      <c r="AU1504" s="21">
        <v>2010</v>
      </c>
      <c r="AV1504" s="23">
        <f t="shared" ref="AV1504:AV1566" si="248">LOG(AU1504)</f>
        <v>3.3031960574204891</v>
      </c>
      <c r="BB1504" s="18"/>
      <c r="BD1504" s="54"/>
      <c r="BF1504" s="18"/>
      <c r="BH1504" s="18"/>
      <c r="BJ1504" s="18"/>
      <c r="BK1504" s="18" t="s">
        <v>68</v>
      </c>
      <c r="BL1504">
        <v>0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 s="18">
        <v>0</v>
      </c>
      <c r="BS1504">
        <v>0</v>
      </c>
      <c r="BT1504">
        <v>1</v>
      </c>
      <c r="BU1504" s="18">
        <v>0</v>
      </c>
      <c r="BV1504" t="s">
        <v>397</v>
      </c>
      <c r="BW1504" t="s">
        <v>397</v>
      </c>
      <c r="CB1504" s="18"/>
      <c r="CD1504" s="18"/>
      <c r="CE1504" s="18"/>
      <c r="CH1504" s="18"/>
      <c r="CJ1504" s="18"/>
      <c r="CU1504" s="18"/>
      <c r="CV1504" t="s">
        <v>397</v>
      </c>
      <c r="CW1504" t="s">
        <v>397</v>
      </c>
      <c r="CX1504" t="s">
        <v>397</v>
      </c>
      <c r="CY1504" s="25" t="s">
        <v>397</v>
      </c>
    </row>
    <row r="1505" spans="1:103" x14ac:dyDescent="0.25">
      <c r="A1505">
        <v>1507</v>
      </c>
      <c r="B1505">
        <v>164</v>
      </c>
      <c r="C1505" s="25" t="s">
        <v>70</v>
      </c>
      <c r="D1505" s="12">
        <v>10.9</v>
      </c>
      <c r="E1505" s="14"/>
      <c r="F1505" s="7" t="str">
        <f t="shared" si="239"/>
        <v>X</v>
      </c>
      <c r="G1505" s="7">
        <f t="shared" si="240"/>
        <v>10.9</v>
      </c>
      <c r="H1505" s="16">
        <f t="shared" si="241"/>
        <v>10.9</v>
      </c>
      <c r="I1505" s="11" t="str">
        <f t="shared" si="242"/>
        <v>X</v>
      </c>
      <c r="J1505" s="39" t="str">
        <f t="shared" si="243"/>
        <v>X</v>
      </c>
      <c r="K1505" s="39" t="str">
        <f t="shared" si="246"/>
        <v>X</v>
      </c>
      <c r="L1505" s="39" t="str">
        <f t="shared" si="247"/>
        <v>X</v>
      </c>
      <c r="M1505" s="39" t="str">
        <f t="shared" si="244"/>
        <v>X</v>
      </c>
      <c r="N1505" s="42">
        <v>0</v>
      </c>
      <c r="O1505" s="8">
        <v>0</v>
      </c>
      <c r="P1505" s="9">
        <v>0</v>
      </c>
      <c r="Q1505" s="9">
        <v>0</v>
      </c>
      <c r="R1505" s="8">
        <v>0</v>
      </c>
      <c r="S1505" s="9">
        <v>0</v>
      </c>
      <c r="T1505" s="9">
        <v>0</v>
      </c>
      <c r="U1505" s="8">
        <v>1</v>
      </c>
      <c r="V1505" s="9">
        <v>0</v>
      </c>
      <c r="W1505" s="9">
        <v>0</v>
      </c>
      <c r="X1505" s="9">
        <v>0</v>
      </c>
      <c r="Y1505" s="8">
        <v>0</v>
      </c>
      <c r="Z1505" s="9">
        <v>0</v>
      </c>
      <c r="AA1505" s="8"/>
      <c r="AC1505" s="8"/>
      <c r="AJ1505" s="9">
        <f t="shared" si="245"/>
        <v>-1</v>
      </c>
      <c r="AK1505" s="7">
        <v>11.3</v>
      </c>
      <c r="AO1505" s="8"/>
      <c r="AQ1505" s="31"/>
      <c r="AT1505" s="31"/>
      <c r="AU1505" s="21">
        <v>2011</v>
      </c>
      <c r="AV1505" s="23">
        <f t="shared" si="248"/>
        <v>3.303412070596742</v>
      </c>
      <c r="BB1505" s="18"/>
      <c r="BD1505" s="54"/>
      <c r="BF1505" s="18"/>
      <c r="BH1505" s="18"/>
      <c r="BJ1505" s="18"/>
      <c r="BK1505" s="18" t="s">
        <v>68</v>
      </c>
      <c r="BL1505">
        <v>0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 s="18">
        <v>0</v>
      </c>
      <c r="BS1505">
        <v>0</v>
      </c>
      <c r="BT1505">
        <v>1</v>
      </c>
      <c r="BU1505" s="18">
        <v>0</v>
      </c>
      <c r="BV1505" t="s">
        <v>397</v>
      </c>
      <c r="BW1505" t="s">
        <v>397</v>
      </c>
      <c r="CB1505" s="18"/>
      <c r="CD1505" s="18"/>
      <c r="CE1505" s="18"/>
      <c r="CH1505" s="18"/>
      <c r="CJ1505" s="18"/>
      <c r="CU1505" s="18"/>
      <c r="CV1505" t="s">
        <v>397</v>
      </c>
      <c r="CW1505" t="s">
        <v>397</v>
      </c>
      <c r="CX1505" t="s">
        <v>397</v>
      </c>
      <c r="CY1505" s="25" t="s">
        <v>397</v>
      </c>
    </row>
    <row r="1506" spans="1:103" x14ac:dyDescent="0.25">
      <c r="A1506">
        <v>1508</v>
      </c>
      <c r="B1506">
        <v>164</v>
      </c>
      <c r="C1506" s="25" t="s">
        <v>70</v>
      </c>
      <c r="D1506" s="12">
        <v>10.9</v>
      </c>
      <c r="E1506" s="14"/>
      <c r="F1506" s="7" t="str">
        <f t="shared" si="239"/>
        <v>X</v>
      </c>
      <c r="G1506" s="7">
        <f t="shared" si="240"/>
        <v>10.9</v>
      </c>
      <c r="H1506" s="16">
        <f t="shared" si="241"/>
        <v>10.9</v>
      </c>
      <c r="I1506" s="11" t="str">
        <f t="shared" si="242"/>
        <v>X</v>
      </c>
      <c r="J1506" s="39" t="str">
        <f t="shared" si="243"/>
        <v>X</v>
      </c>
      <c r="K1506" s="39" t="str">
        <f t="shared" si="246"/>
        <v>X</v>
      </c>
      <c r="L1506" s="39" t="str">
        <f t="shared" si="247"/>
        <v>X</v>
      </c>
      <c r="M1506" s="39" t="str">
        <f t="shared" si="244"/>
        <v>X</v>
      </c>
      <c r="N1506" s="42">
        <v>0</v>
      </c>
      <c r="O1506" s="8">
        <v>0</v>
      </c>
      <c r="P1506" s="9">
        <v>0</v>
      </c>
      <c r="Q1506" s="9">
        <v>0</v>
      </c>
      <c r="R1506" s="8">
        <v>0</v>
      </c>
      <c r="S1506" s="9">
        <v>0</v>
      </c>
      <c r="T1506" s="9">
        <v>0</v>
      </c>
      <c r="U1506" s="8">
        <v>1</v>
      </c>
      <c r="V1506" s="9">
        <v>0</v>
      </c>
      <c r="W1506" s="9">
        <v>0</v>
      </c>
      <c r="X1506" s="9">
        <v>0</v>
      </c>
      <c r="Y1506" s="8">
        <v>0</v>
      </c>
      <c r="Z1506" s="9">
        <v>0</v>
      </c>
      <c r="AA1506" s="8"/>
      <c r="AC1506" s="8"/>
      <c r="AJ1506" s="9">
        <f t="shared" si="245"/>
        <v>-1</v>
      </c>
      <c r="AK1506" s="7">
        <v>11.4</v>
      </c>
      <c r="AO1506" s="8"/>
      <c r="AQ1506" s="31"/>
      <c r="AT1506" s="31"/>
      <c r="AU1506" s="21">
        <v>2012</v>
      </c>
      <c r="AV1506" s="23">
        <f t="shared" si="248"/>
        <v>3.3036279763838898</v>
      </c>
      <c r="BB1506" s="18"/>
      <c r="BD1506" s="54"/>
      <c r="BF1506" s="18"/>
      <c r="BH1506" s="18"/>
      <c r="BJ1506" s="18"/>
      <c r="BK1506" s="18" t="s">
        <v>68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 s="18">
        <v>0</v>
      </c>
      <c r="BS1506">
        <v>0</v>
      </c>
      <c r="BT1506">
        <v>1</v>
      </c>
      <c r="BU1506" s="18">
        <v>0</v>
      </c>
      <c r="BV1506" t="s">
        <v>397</v>
      </c>
      <c r="BW1506" t="s">
        <v>397</v>
      </c>
      <c r="CB1506" s="18"/>
      <c r="CD1506" s="18"/>
      <c r="CE1506" s="18"/>
      <c r="CH1506" s="18"/>
      <c r="CJ1506" s="18"/>
      <c r="CU1506" s="18"/>
      <c r="CV1506" t="s">
        <v>397</v>
      </c>
      <c r="CW1506" t="s">
        <v>397</v>
      </c>
      <c r="CX1506" t="s">
        <v>397</v>
      </c>
      <c r="CY1506" s="25" t="s">
        <v>397</v>
      </c>
    </row>
    <row r="1507" spans="1:103" x14ac:dyDescent="0.25">
      <c r="A1507">
        <v>1509</v>
      </c>
      <c r="B1507">
        <v>164</v>
      </c>
      <c r="C1507" s="25" t="s">
        <v>70</v>
      </c>
      <c r="D1507" s="12">
        <v>10.8</v>
      </c>
      <c r="E1507" s="14"/>
      <c r="F1507" s="7" t="str">
        <f t="shared" si="239"/>
        <v>X</v>
      </c>
      <c r="G1507" s="7">
        <f t="shared" si="240"/>
        <v>10.8</v>
      </c>
      <c r="H1507" s="16">
        <f t="shared" si="241"/>
        <v>10.8</v>
      </c>
      <c r="I1507" s="11" t="str">
        <f t="shared" si="242"/>
        <v>X</v>
      </c>
      <c r="J1507" s="39" t="str">
        <f t="shared" si="243"/>
        <v>X</v>
      </c>
      <c r="K1507" s="39" t="str">
        <f t="shared" si="246"/>
        <v>X</v>
      </c>
      <c r="L1507" s="39" t="str">
        <f t="shared" si="247"/>
        <v>X</v>
      </c>
      <c r="M1507" s="39" t="str">
        <f t="shared" si="244"/>
        <v>X</v>
      </c>
      <c r="N1507" s="42">
        <v>0</v>
      </c>
      <c r="O1507" s="8">
        <v>0</v>
      </c>
      <c r="P1507" s="9">
        <v>0</v>
      </c>
      <c r="Q1507" s="9">
        <v>0</v>
      </c>
      <c r="R1507" s="8">
        <v>0</v>
      </c>
      <c r="S1507" s="9">
        <v>0</v>
      </c>
      <c r="T1507" s="9">
        <v>0</v>
      </c>
      <c r="U1507" s="8">
        <v>1</v>
      </c>
      <c r="V1507" s="9">
        <v>0</v>
      </c>
      <c r="W1507" s="9">
        <v>0</v>
      </c>
      <c r="X1507" s="9">
        <v>0</v>
      </c>
      <c r="Y1507" s="8">
        <v>0</v>
      </c>
      <c r="Z1507" s="9">
        <v>0</v>
      </c>
      <c r="AA1507" s="8"/>
      <c r="AC1507" s="8"/>
      <c r="AJ1507" s="9">
        <f t="shared" si="245"/>
        <v>-1</v>
      </c>
      <c r="AK1507" s="7">
        <v>11.6</v>
      </c>
      <c r="AO1507" s="8"/>
      <c r="AQ1507" s="31"/>
      <c r="AT1507" s="31"/>
      <c r="AU1507" s="21">
        <v>2013</v>
      </c>
      <c r="AV1507" s="23">
        <f t="shared" si="248"/>
        <v>3.3038437748886547</v>
      </c>
      <c r="BB1507" s="18"/>
      <c r="BD1507" s="54"/>
      <c r="BF1507" s="18"/>
      <c r="BH1507" s="18"/>
      <c r="BJ1507" s="18"/>
      <c r="BK1507" s="18" t="s">
        <v>68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 s="18">
        <v>0</v>
      </c>
      <c r="BS1507">
        <v>0</v>
      </c>
      <c r="BT1507">
        <v>1</v>
      </c>
      <c r="BU1507" s="18">
        <v>0</v>
      </c>
      <c r="BV1507" t="s">
        <v>397</v>
      </c>
      <c r="BW1507" t="s">
        <v>397</v>
      </c>
      <c r="CB1507" s="18"/>
      <c r="CD1507" s="18"/>
      <c r="CE1507" s="18"/>
      <c r="CH1507" s="18"/>
      <c r="CJ1507" s="18"/>
      <c r="CU1507" s="18"/>
      <c r="CV1507" t="s">
        <v>397</v>
      </c>
      <c r="CW1507" t="s">
        <v>397</v>
      </c>
      <c r="CX1507" t="s">
        <v>397</v>
      </c>
      <c r="CY1507" s="25" t="s">
        <v>397</v>
      </c>
    </row>
    <row r="1508" spans="1:103" x14ac:dyDescent="0.25">
      <c r="A1508">
        <v>1510</v>
      </c>
      <c r="B1508">
        <v>164</v>
      </c>
      <c r="C1508" s="25" t="s">
        <v>70</v>
      </c>
      <c r="D1508" s="12">
        <v>10.5</v>
      </c>
      <c r="E1508" s="14"/>
      <c r="F1508" s="7" t="str">
        <f t="shared" si="239"/>
        <v>X</v>
      </c>
      <c r="G1508" s="7">
        <f t="shared" si="240"/>
        <v>10.5</v>
      </c>
      <c r="H1508" s="16">
        <f t="shared" si="241"/>
        <v>10.5</v>
      </c>
      <c r="I1508" s="11" t="str">
        <f t="shared" si="242"/>
        <v>X</v>
      </c>
      <c r="J1508" s="39" t="str">
        <f t="shared" si="243"/>
        <v>X</v>
      </c>
      <c r="K1508" s="39" t="str">
        <f t="shared" si="246"/>
        <v>X</v>
      </c>
      <c r="L1508" s="39" t="str">
        <f t="shared" si="247"/>
        <v>X</v>
      </c>
      <c r="M1508" s="39" t="str">
        <f t="shared" si="244"/>
        <v>X</v>
      </c>
      <c r="N1508" s="42">
        <v>0</v>
      </c>
      <c r="O1508" s="8">
        <v>0</v>
      </c>
      <c r="P1508" s="9">
        <v>0</v>
      </c>
      <c r="Q1508" s="9">
        <v>0</v>
      </c>
      <c r="R1508" s="8">
        <v>0</v>
      </c>
      <c r="S1508" s="9">
        <v>0</v>
      </c>
      <c r="T1508" s="9">
        <v>0</v>
      </c>
      <c r="U1508" s="8">
        <v>1</v>
      </c>
      <c r="V1508" s="9">
        <v>0</v>
      </c>
      <c r="W1508" s="9">
        <v>0</v>
      </c>
      <c r="X1508" s="9">
        <v>0</v>
      </c>
      <c r="Y1508" s="8">
        <v>0</v>
      </c>
      <c r="Z1508" s="9">
        <v>0</v>
      </c>
      <c r="AA1508" s="8"/>
      <c r="AC1508" s="8"/>
      <c r="AJ1508" s="9">
        <f t="shared" si="245"/>
        <v>-1</v>
      </c>
      <c r="AK1508" s="7">
        <v>11.7</v>
      </c>
      <c r="AO1508" s="8"/>
      <c r="AQ1508" s="31"/>
      <c r="AT1508" s="31"/>
      <c r="AU1508" s="21">
        <v>2014</v>
      </c>
      <c r="AV1508" s="23">
        <f t="shared" si="248"/>
        <v>3.3040594662175993</v>
      </c>
      <c r="BB1508" s="18"/>
      <c r="BD1508" s="54"/>
      <c r="BF1508" s="18"/>
      <c r="BH1508" s="18"/>
      <c r="BJ1508" s="18"/>
      <c r="BK1508" s="18" t="s">
        <v>68</v>
      </c>
      <c r="BL1508">
        <v>0</v>
      </c>
      <c r="BM1508">
        <v>0</v>
      </c>
      <c r="BN1508">
        <v>0</v>
      </c>
      <c r="BO1508">
        <v>1</v>
      </c>
      <c r="BP1508">
        <v>0</v>
      </c>
      <c r="BQ1508">
        <v>0</v>
      </c>
      <c r="BR1508" s="18">
        <v>0</v>
      </c>
      <c r="BS1508">
        <v>0</v>
      </c>
      <c r="BT1508">
        <v>1</v>
      </c>
      <c r="BU1508" s="18">
        <v>0</v>
      </c>
      <c r="BV1508" t="s">
        <v>397</v>
      </c>
      <c r="BW1508" t="s">
        <v>397</v>
      </c>
      <c r="CB1508" s="18"/>
      <c r="CD1508" s="18"/>
      <c r="CE1508" s="18"/>
      <c r="CH1508" s="18"/>
      <c r="CJ1508" s="18"/>
      <c r="CU1508" s="18"/>
      <c r="CV1508" t="s">
        <v>397</v>
      </c>
      <c r="CW1508" t="s">
        <v>397</v>
      </c>
      <c r="CX1508" t="s">
        <v>397</v>
      </c>
      <c r="CY1508" s="25" t="s">
        <v>397</v>
      </c>
    </row>
    <row r="1509" spans="1:103" x14ac:dyDescent="0.25">
      <c r="A1509">
        <v>1511</v>
      </c>
      <c r="B1509">
        <v>164</v>
      </c>
      <c r="C1509" s="25" t="s">
        <v>70</v>
      </c>
      <c r="D1509" s="12">
        <v>11.89</v>
      </c>
      <c r="E1509" s="14"/>
      <c r="F1509" s="7" t="str">
        <f t="shared" si="239"/>
        <v>X</v>
      </c>
      <c r="G1509" s="7">
        <f t="shared" si="240"/>
        <v>11.89</v>
      </c>
      <c r="H1509" s="16">
        <f t="shared" si="241"/>
        <v>11.89</v>
      </c>
      <c r="I1509" s="11" t="str">
        <f t="shared" si="242"/>
        <v>X</v>
      </c>
      <c r="J1509" s="39" t="str">
        <f t="shared" si="243"/>
        <v>X</v>
      </c>
      <c r="K1509" s="39" t="str">
        <f t="shared" si="246"/>
        <v>X</v>
      </c>
      <c r="L1509" s="39" t="str">
        <f t="shared" si="247"/>
        <v>X</v>
      </c>
      <c r="M1509" s="39" t="str">
        <f t="shared" si="244"/>
        <v>X</v>
      </c>
      <c r="N1509" s="42">
        <v>0</v>
      </c>
      <c r="O1509" s="8">
        <v>0</v>
      </c>
      <c r="P1509" s="9">
        <v>0</v>
      </c>
      <c r="Q1509" s="9">
        <v>0</v>
      </c>
      <c r="R1509" s="8">
        <v>0</v>
      </c>
      <c r="S1509" s="9">
        <v>0</v>
      </c>
      <c r="T1509" s="9">
        <v>0</v>
      </c>
      <c r="U1509" s="8">
        <v>0</v>
      </c>
      <c r="V1509" s="9">
        <v>1</v>
      </c>
      <c r="W1509" s="9">
        <v>0</v>
      </c>
      <c r="X1509" s="9">
        <v>0</v>
      </c>
      <c r="Y1509" s="8">
        <v>0</v>
      </c>
      <c r="Z1509" s="9">
        <v>0</v>
      </c>
      <c r="AA1509" s="8"/>
      <c r="AC1509" s="8"/>
      <c r="AJ1509" s="9">
        <f t="shared" si="245"/>
        <v>-1</v>
      </c>
      <c r="AK1509" s="7">
        <v>9.6</v>
      </c>
      <c r="AO1509" s="8"/>
      <c r="AQ1509" s="31"/>
      <c r="AT1509" s="31"/>
      <c r="AU1509" s="21">
        <v>1999</v>
      </c>
      <c r="AV1509" s="23">
        <f t="shared" si="248"/>
        <v>3.3008127941181171</v>
      </c>
      <c r="BB1509" s="18"/>
      <c r="BD1509" s="54"/>
      <c r="BF1509" s="18"/>
      <c r="BH1509" s="18"/>
      <c r="BJ1509" s="18"/>
      <c r="BK1509" s="18" t="s">
        <v>68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 s="18">
        <v>0</v>
      </c>
      <c r="BS1509">
        <v>0</v>
      </c>
      <c r="BT1509">
        <v>1</v>
      </c>
      <c r="BU1509" s="18">
        <v>0</v>
      </c>
      <c r="BV1509" t="s">
        <v>397</v>
      </c>
      <c r="BW1509" t="s">
        <v>397</v>
      </c>
      <c r="CB1509" s="18"/>
      <c r="CD1509" s="18"/>
      <c r="CE1509" s="18"/>
      <c r="CH1509" s="18"/>
      <c r="CJ1509" s="18"/>
      <c r="CU1509" s="18"/>
      <c r="CV1509" t="s">
        <v>397</v>
      </c>
      <c r="CW1509" t="s">
        <v>397</v>
      </c>
      <c r="CX1509" t="s">
        <v>397</v>
      </c>
      <c r="CY1509" s="25" t="s">
        <v>397</v>
      </c>
    </row>
    <row r="1510" spans="1:103" x14ac:dyDescent="0.25">
      <c r="A1510">
        <v>1512</v>
      </c>
      <c r="B1510">
        <v>164</v>
      </c>
      <c r="C1510" s="25" t="s">
        <v>70</v>
      </c>
      <c r="D1510" s="12">
        <v>12.4</v>
      </c>
      <c r="E1510" s="14"/>
      <c r="F1510" s="7" t="str">
        <f t="shared" si="239"/>
        <v>X</v>
      </c>
      <c r="G1510" s="7">
        <f t="shared" si="240"/>
        <v>12.4</v>
      </c>
      <c r="H1510" s="16">
        <f t="shared" si="241"/>
        <v>12.4</v>
      </c>
      <c r="I1510" s="11" t="str">
        <f t="shared" si="242"/>
        <v>X</v>
      </c>
      <c r="J1510" s="39" t="str">
        <f t="shared" si="243"/>
        <v>X</v>
      </c>
      <c r="K1510" s="39" t="str">
        <f t="shared" si="246"/>
        <v>X</v>
      </c>
      <c r="L1510" s="39" t="str">
        <f t="shared" si="247"/>
        <v>X</v>
      </c>
      <c r="M1510" s="39" t="str">
        <f t="shared" si="244"/>
        <v>X</v>
      </c>
      <c r="N1510" s="42">
        <v>0</v>
      </c>
      <c r="O1510" s="8">
        <v>0</v>
      </c>
      <c r="P1510" s="9">
        <v>0</v>
      </c>
      <c r="Q1510" s="9">
        <v>0</v>
      </c>
      <c r="R1510" s="8">
        <v>0</v>
      </c>
      <c r="S1510" s="9">
        <v>0</v>
      </c>
      <c r="T1510" s="9">
        <v>0</v>
      </c>
      <c r="U1510" s="8">
        <v>0</v>
      </c>
      <c r="V1510" s="9">
        <v>1</v>
      </c>
      <c r="W1510" s="9">
        <v>0</v>
      </c>
      <c r="X1510" s="9">
        <v>0</v>
      </c>
      <c r="Y1510" s="8">
        <v>0</v>
      </c>
      <c r="Z1510" s="9">
        <v>0</v>
      </c>
      <c r="AA1510" s="8"/>
      <c r="AC1510" s="8"/>
      <c r="AJ1510" s="9">
        <f t="shared" si="245"/>
        <v>-1</v>
      </c>
      <c r="AK1510" s="7">
        <v>9.8000000000000007</v>
      </c>
      <c r="AO1510" s="8"/>
      <c r="AQ1510" s="31"/>
      <c r="AT1510" s="31"/>
      <c r="AU1510" s="21">
        <v>2000</v>
      </c>
      <c r="AV1510" s="23">
        <f t="shared" si="248"/>
        <v>3.3010299956639813</v>
      </c>
      <c r="BB1510" s="18"/>
      <c r="BD1510" s="54"/>
      <c r="BF1510" s="18"/>
      <c r="BH1510" s="18"/>
      <c r="BJ1510" s="18"/>
      <c r="BK1510" s="18" t="s">
        <v>68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 s="18">
        <v>0</v>
      </c>
      <c r="BS1510">
        <v>0</v>
      </c>
      <c r="BT1510">
        <v>1</v>
      </c>
      <c r="BU1510" s="18">
        <v>0</v>
      </c>
      <c r="BV1510" t="s">
        <v>397</v>
      </c>
      <c r="BW1510" t="s">
        <v>397</v>
      </c>
      <c r="CB1510" s="18"/>
      <c r="CD1510" s="18"/>
      <c r="CE1510" s="18"/>
      <c r="CH1510" s="18"/>
      <c r="CJ1510" s="18"/>
      <c r="CU1510" s="18"/>
      <c r="CV1510" t="s">
        <v>397</v>
      </c>
      <c r="CW1510" t="s">
        <v>397</v>
      </c>
      <c r="CX1510" t="s">
        <v>397</v>
      </c>
      <c r="CY1510" s="25" t="s">
        <v>397</v>
      </c>
    </row>
    <row r="1511" spans="1:103" x14ac:dyDescent="0.25">
      <c r="A1511">
        <v>1513</v>
      </c>
      <c r="B1511">
        <v>164</v>
      </c>
      <c r="C1511" s="25" t="s">
        <v>70</v>
      </c>
      <c r="D1511" s="12">
        <v>13</v>
      </c>
      <c r="E1511" s="14"/>
      <c r="F1511" s="7" t="str">
        <f t="shared" si="239"/>
        <v>X</v>
      </c>
      <c r="G1511" s="7">
        <f t="shared" si="240"/>
        <v>13</v>
      </c>
      <c r="H1511" s="16">
        <f t="shared" si="241"/>
        <v>13</v>
      </c>
      <c r="I1511" s="11" t="str">
        <f t="shared" si="242"/>
        <v>X</v>
      </c>
      <c r="J1511" s="39" t="str">
        <f t="shared" si="243"/>
        <v>X</v>
      </c>
      <c r="K1511" s="39" t="str">
        <f t="shared" si="246"/>
        <v>X</v>
      </c>
      <c r="L1511" s="39" t="str">
        <f t="shared" si="247"/>
        <v>X</v>
      </c>
      <c r="M1511" s="39" t="str">
        <f t="shared" si="244"/>
        <v>X</v>
      </c>
      <c r="N1511" s="42">
        <v>0</v>
      </c>
      <c r="O1511" s="8">
        <v>0</v>
      </c>
      <c r="P1511" s="9">
        <v>0</v>
      </c>
      <c r="Q1511" s="9">
        <v>0</v>
      </c>
      <c r="R1511" s="8">
        <v>0</v>
      </c>
      <c r="S1511" s="9">
        <v>0</v>
      </c>
      <c r="T1511" s="9">
        <v>0</v>
      </c>
      <c r="U1511" s="8">
        <v>0</v>
      </c>
      <c r="V1511" s="9">
        <v>1</v>
      </c>
      <c r="W1511" s="9">
        <v>0</v>
      </c>
      <c r="X1511" s="9">
        <v>0</v>
      </c>
      <c r="Y1511" s="8">
        <v>0</v>
      </c>
      <c r="Z1511" s="9">
        <v>0</v>
      </c>
      <c r="AA1511" s="8"/>
      <c r="AC1511" s="8"/>
      <c r="AJ1511" s="9">
        <f t="shared" si="245"/>
        <v>-1</v>
      </c>
      <c r="AK1511" s="7">
        <v>9.9</v>
      </c>
      <c r="AO1511" s="8"/>
      <c r="AQ1511" s="31"/>
      <c r="AT1511" s="31"/>
      <c r="AU1511" s="21">
        <v>2001</v>
      </c>
      <c r="AV1511" s="23">
        <f t="shared" si="248"/>
        <v>3.3012470886362113</v>
      </c>
      <c r="BB1511" s="18"/>
      <c r="BD1511" s="54"/>
      <c r="BF1511" s="18"/>
      <c r="BH1511" s="18"/>
      <c r="BJ1511" s="18"/>
      <c r="BK1511" s="18" t="s">
        <v>68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 s="18">
        <v>0</v>
      </c>
      <c r="BS1511">
        <v>0</v>
      </c>
      <c r="BT1511">
        <v>1</v>
      </c>
      <c r="BU1511" s="18">
        <v>0</v>
      </c>
      <c r="BV1511" t="s">
        <v>397</v>
      </c>
      <c r="BW1511" t="s">
        <v>397</v>
      </c>
      <c r="CB1511" s="18"/>
      <c r="CD1511" s="18"/>
      <c r="CE1511" s="18"/>
      <c r="CH1511" s="18"/>
      <c r="CJ1511" s="18"/>
      <c r="CU1511" s="18"/>
      <c r="CV1511" t="s">
        <v>397</v>
      </c>
      <c r="CW1511" t="s">
        <v>397</v>
      </c>
      <c r="CX1511" t="s">
        <v>397</v>
      </c>
      <c r="CY1511" s="25" t="s">
        <v>397</v>
      </c>
    </row>
    <row r="1512" spans="1:103" x14ac:dyDescent="0.25">
      <c r="A1512">
        <v>1514</v>
      </c>
      <c r="B1512">
        <v>164</v>
      </c>
      <c r="C1512" s="25" t="s">
        <v>70</v>
      </c>
      <c r="D1512" s="12">
        <v>12.9</v>
      </c>
      <c r="E1512" s="14"/>
      <c r="F1512" s="7" t="str">
        <f t="shared" si="239"/>
        <v>X</v>
      </c>
      <c r="G1512" s="7">
        <f t="shared" si="240"/>
        <v>12.9</v>
      </c>
      <c r="H1512" s="16">
        <f t="shared" si="241"/>
        <v>12.9</v>
      </c>
      <c r="I1512" s="11" t="str">
        <f t="shared" si="242"/>
        <v>X</v>
      </c>
      <c r="J1512" s="39" t="str">
        <f t="shared" si="243"/>
        <v>X</v>
      </c>
      <c r="K1512" s="39" t="str">
        <f t="shared" si="246"/>
        <v>X</v>
      </c>
      <c r="L1512" s="39" t="str">
        <f t="shared" si="247"/>
        <v>X</v>
      </c>
      <c r="M1512" s="39" t="str">
        <f t="shared" si="244"/>
        <v>X</v>
      </c>
      <c r="N1512" s="42">
        <v>0</v>
      </c>
      <c r="O1512" s="8">
        <v>0</v>
      </c>
      <c r="P1512" s="9">
        <v>0</v>
      </c>
      <c r="Q1512" s="9">
        <v>0</v>
      </c>
      <c r="R1512" s="8">
        <v>0</v>
      </c>
      <c r="S1512" s="9">
        <v>0</v>
      </c>
      <c r="T1512" s="9">
        <v>0</v>
      </c>
      <c r="U1512" s="8">
        <v>0</v>
      </c>
      <c r="V1512" s="9">
        <v>1</v>
      </c>
      <c r="W1512" s="9">
        <v>0</v>
      </c>
      <c r="X1512" s="9">
        <v>0</v>
      </c>
      <c r="Y1512" s="8">
        <v>0</v>
      </c>
      <c r="Z1512" s="9">
        <v>0</v>
      </c>
      <c r="AA1512" s="8"/>
      <c r="AC1512" s="8"/>
      <c r="AJ1512" s="9">
        <f t="shared" si="245"/>
        <v>-1</v>
      </c>
      <c r="AK1512" s="7">
        <v>10.199999999999999</v>
      </c>
      <c r="AO1512" s="8"/>
      <c r="AQ1512" s="31"/>
      <c r="AT1512" s="31"/>
      <c r="AU1512" s="21">
        <v>2002</v>
      </c>
      <c r="AV1512" s="23">
        <f t="shared" si="248"/>
        <v>3.3014640731433</v>
      </c>
      <c r="BB1512" s="18"/>
      <c r="BD1512" s="54"/>
      <c r="BF1512" s="18"/>
      <c r="BH1512" s="18"/>
      <c r="BJ1512" s="18"/>
      <c r="BK1512" s="18" t="s">
        <v>68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 s="18">
        <v>0</v>
      </c>
      <c r="BS1512">
        <v>0</v>
      </c>
      <c r="BT1512">
        <v>1</v>
      </c>
      <c r="BU1512" s="18">
        <v>0</v>
      </c>
      <c r="BV1512" t="s">
        <v>397</v>
      </c>
      <c r="BW1512" t="s">
        <v>397</v>
      </c>
      <c r="CB1512" s="18"/>
      <c r="CD1512" s="18"/>
      <c r="CE1512" s="18"/>
      <c r="CH1512" s="18"/>
      <c r="CJ1512" s="18"/>
      <c r="CU1512" s="18"/>
      <c r="CV1512" t="s">
        <v>397</v>
      </c>
      <c r="CW1512" t="s">
        <v>397</v>
      </c>
      <c r="CX1512" t="s">
        <v>397</v>
      </c>
      <c r="CY1512" s="25" t="s">
        <v>397</v>
      </c>
    </row>
    <row r="1513" spans="1:103" x14ac:dyDescent="0.25">
      <c r="A1513">
        <v>1515</v>
      </c>
      <c r="B1513">
        <v>164</v>
      </c>
      <c r="C1513" s="25" t="s">
        <v>70</v>
      </c>
      <c r="D1513" s="12">
        <v>12.8</v>
      </c>
      <c r="E1513" s="14"/>
      <c r="F1513" s="7" t="str">
        <f t="shared" si="239"/>
        <v>X</v>
      </c>
      <c r="G1513" s="7">
        <f t="shared" si="240"/>
        <v>12.8</v>
      </c>
      <c r="H1513" s="16">
        <f t="shared" si="241"/>
        <v>12.8</v>
      </c>
      <c r="I1513" s="11" t="str">
        <f t="shared" si="242"/>
        <v>X</v>
      </c>
      <c r="J1513" s="39" t="str">
        <f t="shared" si="243"/>
        <v>X</v>
      </c>
      <c r="K1513" s="39" t="str">
        <f t="shared" si="246"/>
        <v>X</v>
      </c>
      <c r="L1513" s="39" t="str">
        <f t="shared" si="247"/>
        <v>X</v>
      </c>
      <c r="M1513" s="39" t="str">
        <f t="shared" si="244"/>
        <v>X</v>
      </c>
      <c r="N1513" s="42">
        <v>0</v>
      </c>
      <c r="O1513" s="8">
        <v>0</v>
      </c>
      <c r="P1513" s="9">
        <v>0</v>
      </c>
      <c r="Q1513" s="9">
        <v>0</v>
      </c>
      <c r="R1513" s="8">
        <v>0</v>
      </c>
      <c r="S1513" s="9">
        <v>0</v>
      </c>
      <c r="T1513" s="9">
        <v>0</v>
      </c>
      <c r="U1513" s="8">
        <v>0</v>
      </c>
      <c r="V1513" s="9">
        <v>1</v>
      </c>
      <c r="W1513" s="9">
        <v>0</v>
      </c>
      <c r="X1513" s="9">
        <v>0</v>
      </c>
      <c r="Y1513" s="8">
        <v>0</v>
      </c>
      <c r="Z1513" s="9">
        <v>0</v>
      </c>
      <c r="AA1513" s="8"/>
      <c r="AC1513" s="8"/>
      <c r="AJ1513" s="9">
        <f t="shared" si="245"/>
        <v>-1</v>
      </c>
      <c r="AK1513" s="7">
        <v>10.199999999999999</v>
      </c>
      <c r="AO1513" s="8"/>
      <c r="AQ1513" s="31"/>
      <c r="AT1513" s="31"/>
      <c r="AU1513" s="21">
        <v>2003</v>
      </c>
      <c r="AV1513" s="23">
        <f t="shared" si="248"/>
        <v>3.3016809492935764</v>
      </c>
      <c r="BB1513" s="18"/>
      <c r="BD1513" s="54"/>
      <c r="BF1513" s="18"/>
      <c r="BH1513" s="18"/>
      <c r="BJ1513" s="18"/>
      <c r="BK1513" s="18" t="s">
        <v>68</v>
      </c>
      <c r="BL1513">
        <v>0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 s="18">
        <v>0</v>
      </c>
      <c r="BS1513">
        <v>0</v>
      </c>
      <c r="BT1513">
        <v>1</v>
      </c>
      <c r="BU1513" s="18">
        <v>0</v>
      </c>
      <c r="BV1513" t="s">
        <v>397</v>
      </c>
      <c r="BW1513" t="s">
        <v>397</v>
      </c>
      <c r="CB1513" s="18"/>
      <c r="CD1513" s="18"/>
      <c r="CE1513" s="18"/>
      <c r="CH1513" s="18"/>
      <c r="CJ1513" s="18"/>
      <c r="CU1513" s="18"/>
      <c r="CV1513" t="s">
        <v>397</v>
      </c>
      <c r="CW1513" t="s">
        <v>397</v>
      </c>
      <c r="CX1513" t="s">
        <v>397</v>
      </c>
      <c r="CY1513" s="25" t="s">
        <v>397</v>
      </c>
    </row>
    <row r="1514" spans="1:103" x14ac:dyDescent="0.25">
      <c r="A1514">
        <v>1516</v>
      </c>
      <c r="B1514">
        <v>164</v>
      </c>
      <c r="C1514" s="25" t="s">
        <v>70</v>
      </c>
      <c r="D1514" s="12">
        <v>12.5</v>
      </c>
      <c r="E1514" s="14"/>
      <c r="F1514" s="7" t="str">
        <f t="shared" si="239"/>
        <v>X</v>
      </c>
      <c r="G1514" s="7">
        <f t="shared" si="240"/>
        <v>12.5</v>
      </c>
      <c r="H1514" s="16">
        <f t="shared" si="241"/>
        <v>12.5</v>
      </c>
      <c r="I1514" s="11" t="str">
        <f t="shared" si="242"/>
        <v>X</v>
      </c>
      <c r="J1514" s="39" t="str">
        <f t="shared" si="243"/>
        <v>X</v>
      </c>
      <c r="K1514" s="39" t="str">
        <f t="shared" si="246"/>
        <v>X</v>
      </c>
      <c r="L1514" s="39" t="str">
        <f t="shared" si="247"/>
        <v>X</v>
      </c>
      <c r="M1514" s="39" t="str">
        <f t="shared" si="244"/>
        <v>X</v>
      </c>
      <c r="N1514" s="42">
        <v>0</v>
      </c>
      <c r="O1514" s="8">
        <v>0</v>
      </c>
      <c r="P1514" s="9">
        <v>0</v>
      </c>
      <c r="Q1514" s="9">
        <v>0</v>
      </c>
      <c r="R1514" s="8">
        <v>0</v>
      </c>
      <c r="S1514" s="9">
        <v>0</v>
      </c>
      <c r="T1514" s="9">
        <v>0</v>
      </c>
      <c r="U1514" s="8">
        <v>0</v>
      </c>
      <c r="V1514" s="9">
        <v>1</v>
      </c>
      <c r="W1514" s="9">
        <v>0</v>
      </c>
      <c r="X1514" s="9">
        <v>0</v>
      </c>
      <c r="Y1514" s="8">
        <v>0</v>
      </c>
      <c r="Z1514" s="9">
        <v>0</v>
      </c>
      <c r="AA1514" s="8"/>
      <c r="AC1514" s="8"/>
      <c r="AJ1514" s="9">
        <f t="shared" si="245"/>
        <v>-1</v>
      </c>
      <c r="AK1514" s="7">
        <v>10.3</v>
      </c>
      <c r="AO1514" s="8"/>
      <c r="AQ1514" s="31"/>
      <c r="AT1514" s="31"/>
      <c r="AU1514" s="21">
        <v>2004</v>
      </c>
      <c r="AV1514" s="23">
        <f t="shared" si="248"/>
        <v>3.301897717195208</v>
      </c>
      <c r="BB1514" s="18"/>
      <c r="BD1514" s="54"/>
      <c r="BF1514" s="18"/>
      <c r="BH1514" s="18"/>
      <c r="BJ1514" s="18"/>
      <c r="BK1514" s="18" t="s">
        <v>68</v>
      </c>
      <c r="BL1514">
        <v>0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 s="18">
        <v>0</v>
      </c>
      <c r="BS1514">
        <v>0</v>
      </c>
      <c r="BT1514">
        <v>1</v>
      </c>
      <c r="BU1514" s="18">
        <v>0</v>
      </c>
      <c r="BV1514" t="s">
        <v>397</v>
      </c>
      <c r="BW1514" t="s">
        <v>397</v>
      </c>
      <c r="CB1514" s="18"/>
      <c r="CD1514" s="18"/>
      <c r="CE1514" s="18"/>
      <c r="CH1514" s="18"/>
      <c r="CJ1514" s="18"/>
      <c r="CU1514" s="18"/>
      <c r="CV1514" t="s">
        <v>397</v>
      </c>
      <c r="CW1514" t="s">
        <v>397</v>
      </c>
      <c r="CX1514" t="s">
        <v>397</v>
      </c>
      <c r="CY1514" s="25" t="s">
        <v>397</v>
      </c>
    </row>
    <row r="1515" spans="1:103" x14ac:dyDescent="0.25">
      <c r="A1515">
        <v>1517</v>
      </c>
      <c r="B1515">
        <v>164</v>
      </c>
      <c r="C1515" s="25" t="s">
        <v>70</v>
      </c>
      <c r="D1515" s="12">
        <v>12.4</v>
      </c>
      <c r="E1515" s="14"/>
      <c r="F1515" s="7" t="str">
        <f t="shared" si="239"/>
        <v>X</v>
      </c>
      <c r="G1515" s="7">
        <f t="shared" si="240"/>
        <v>12.4</v>
      </c>
      <c r="H1515" s="16">
        <f t="shared" si="241"/>
        <v>12.4</v>
      </c>
      <c r="I1515" s="11" t="str">
        <f t="shared" si="242"/>
        <v>X</v>
      </c>
      <c r="J1515" s="39" t="str">
        <f t="shared" si="243"/>
        <v>X</v>
      </c>
      <c r="K1515" s="39" t="str">
        <f t="shared" si="246"/>
        <v>X</v>
      </c>
      <c r="L1515" s="39" t="str">
        <f t="shared" si="247"/>
        <v>X</v>
      </c>
      <c r="M1515" s="39" t="str">
        <f t="shared" si="244"/>
        <v>X</v>
      </c>
      <c r="N1515" s="42">
        <v>0</v>
      </c>
      <c r="O1515" s="8">
        <v>0</v>
      </c>
      <c r="P1515" s="9">
        <v>0</v>
      </c>
      <c r="Q1515" s="9">
        <v>0</v>
      </c>
      <c r="R1515" s="8">
        <v>0</v>
      </c>
      <c r="S1515" s="9">
        <v>0</v>
      </c>
      <c r="T1515" s="9">
        <v>0</v>
      </c>
      <c r="U1515" s="8">
        <v>0</v>
      </c>
      <c r="V1515" s="9">
        <v>1</v>
      </c>
      <c r="W1515" s="9">
        <v>0</v>
      </c>
      <c r="X1515" s="9">
        <v>0</v>
      </c>
      <c r="Y1515" s="8">
        <v>0</v>
      </c>
      <c r="Z1515" s="9">
        <v>0</v>
      </c>
      <c r="AA1515" s="8"/>
      <c r="AC1515" s="8"/>
      <c r="AJ1515" s="9">
        <f t="shared" si="245"/>
        <v>-1</v>
      </c>
      <c r="AK1515" s="7">
        <v>10.5</v>
      </c>
      <c r="AO1515" s="8"/>
      <c r="AQ1515" s="31"/>
      <c r="AT1515" s="31"/>
      <c r="AU1515" s="21">
        <v>2005</v>
      </c>
      <c r="AV1515" s="23">
        <f t="shared" si="248"/>
        <v>3.3021143769562009</v>
      </c>
      <c r="BB1515" s="18"/>
      <c r="BD1515" s="54"/>
      <c r="BF1515" s="18"/>
      <c r="BH1515" s="18"/>
      <c r="BJ1515" s="18"/>
      <c r="BK1515" s="18" t="s">
        <v>68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 s="18">
        <v>0</v>
      </c>
      <c r="BS1515">
        <v>0</v>
      </c>
      <c r="BT1515">
        <v>1</v>
      </c>
      <c r="BU1515" s="18">
        <v>0</v>
      </c>
      <c r="BV1515" t="s">
        <v>397</v>
      </c>
      <c r="BW1515" t="s">
        <v>397</v>
      </c>
      <c r="CB1515" s="18"/>
      <c r="CD1515" s="18"/>
      <c r="CE1515" s="18"/>
      <c r="CH1515" s="18"/>
      <c r="CJ1515" s="18"/>
      <c r="CU1515" s="18"/>
      <c r="CV1515" t="s">
        <v>397</v>
      </c>
      <c r="CW1515" t="s">
        <v>397</v>
      </c>
      <c r="CX1515" t="s">
        <v>397</v>
      </c>
      <c r="CY1515" s="25" t="s">
        <v>397</v>
      </c>
    </row>
    <row r="1516" spans="1:103" x14ac:dyDescent="0.25">
      <c r="A1516">
        <v>1518</v>
      </c>
      <c r="B1516">
        <v>164</v>
      </c>
      <c r="C1516" s="25" t="s">
        <v>70</v>
      </c>
      <c r="D1516" s="12">
        <v>12.9</v>
      </c>
      <c r="E1516" s="14"/>
      <c r="F1516" s="7" t="str">
        <f t="shared" si="239"/>
        <v>X</v>
      </c>
      <c r="G1516" s="7">
        <f t="shared" si="240"/>
        <v>12.9</v>
      </c>
      <c r="H1516" s="16">
        <f t="shared" si="241"/>
        <v>12.9</v>
      </c>
      <c r="I1516" s="11" t="str">
        <f t="shared" si="242"/>
        <v>X</v>
      </c>
      <c r="J1516" s="39" t="str">
        <f t="shared" si="243"/>
        <v>X</v>
      </c>
      <c r="K1516" s="39" t="str">
        <f t="shared" si="246"/>
        <v>X</v>
      </c>
      <c r="L1516" s="39" t="str">
        <f t="shared" si="247"/>
        <v>X</v>
      </c>
      <c r="M1516" s="39" t="str">
        <f t="shared" si="244"/>
        <v>X</v>
      </c>
      <c r="N1516" s="42">
        <v>0</v>
      </c>
      <c r="O1516" s="8">
        <v>0</v>
      </c>
      <c r="P1516" s="9">
        <v>0</v>
      </c>
      <c r="Q1516" s="9">
        <v>0</v>
      </c>
      <c r="R1516" s="8">
        <v>0</v>
      </c>
      <c r="S1516" s="9">
        <v>0</v>
      </c>
      <c r="T1516" s="9">
        <v>0</v>
      </c>
      <c r="U1516" s="8">
        <v>0</v>
      </c>
      <c r="V1516" s="9">
        <v>1</v>
      </c>
      <c r="W1516" s="9">
        <v>0</v>
      </c>
      <c r="X1516" s="9">
        <v>0</v>
      </c>
      <c r="Y1516" s="8">
        <v>0</v>
      </c>
      <c r="Z1516" s="9">
        <v>0</v>
      </c>
      <c r="AA1516" s="8"/>
      <c r="AC1516" s="8"/>
      <c r="AJ1516" s="9">
        <f t="shared" si="245"/>
        <v>-1</v>
      </c>
      <c r="AK1516" s="7">
        <v>10.7</v>
      </c>
      <c r="AO1516" s="8"/>
      <c r="AQ1516" s="31"/>
      <c r="AT1516" s="31"/>
      <c r="AU1516" s="21">
        <v>2007</v>
      </c>
      <c r="AV1516" s="23">
        <f t="shared" si="248"/>
        <v>3.3025473724874854</v>
      </c>
      <c r="BB1516" s="18"/>
      <c r="BD1516" s="54"/>
      <c r="BF1516" s="18"/>
      <c r="BH1516" s="18"/>
      <c r="BJ1516" s="18"/>
      <c r="BK1516" s="18" t="s">
        <v>68</v>
      </c>
      <c r="BL1516">
        <v>0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 s="18">
        <v>0</v>
      </c>
      <c r="BS1516">
        <v>0</v>
      </c>
      <c r="BT1516">
        <v>1</v>
      </c>
      <c r="BU1516" s="18">
        <v>0</v>
      </c>
      <c r="BV1516" t="s">
        <v>397</v>
      </c>
      <c r="BW1516" t="s">
        <v>397</v>
      </c>
      <c r="CB1516" s="18"/>
      <c r="CD1516" s="18"/>
      <c r="CE1516" s="18"/>
      <c r="CH1516" s="18"/>
      <c r="CJ1516" s="18"/>
      <c r="CU1516" s="18"/>
      <c r="CV1516" t="s">
        <v>397</v>
      </c>
      <c r="CW1516" t="s">
        <v>397</v>
      </c>
      <c r="CX1516" t="s">
        <v>397</v>
      </c>
      <c r="CY1516" s="25" t="s">
        <v>397</v>
      </c>
    </row>
    <row r="1517" spans="1:103" x14ac:dyDescent="0.25">
      <c r="A1517">
        <v>1519</v>
      </c>
      <c r="B1517">
        <v>164</v>
      </c>
      <c r="C1517" s="25" t="s">
        <v>70</v>
      </c>
      <c r="D1517" s="12">
        <v>12.3</v>
      </c>
      <c r="E1517" s="14"/>
      <c r="F1517" s="7" t="str">
        <f t="shared" si="239"/>
        <v>X</v>
      </c>
      <c r="G1517" s="7">
        <f t="shared" si="240"/>
        <v>12.3</v>
      </c>
      <c r="H1517" s="16">
        <f t="shared" si="241"/>
        <v>12.3</v>
      </c>
      <c r="I1517" s="11" t="str">
        <f t="shared" si="242"/>
        <v>X</v>
      </c>
      <c r="J1517" s="39" t="str">
        <f t="shared" si="243"/>
        <v>X</v>
      </c>
      <c r="K1517" s="39" t="str">
        <f t="shared" si="246"/>
        <v>X</v>
      </c>
      <c r="L1517" s="39" t="str">
        <f t="shared" si="247"/>
        <v>X</v>
      </c>
      <c r="M1517" s="39" t="str">
        <f t="shared" si="244"/>
        <v>X</v>
      </c>
      <c r="N1517" s="42">
        <v>0</v>
      </c>
      <c r="O1517" s="8">
        <v>0</v>
      </c>
      <c r="P1517" s="9">
        <v>0</v>
      </c>
      <c r="Q1517" s="9">
        <v>0</v>
      </c>
      <c r="R1517" s="8">
        <v>0</v>
      </c>
      <c r="S1517" s="9">
        <v>0</v>
      </c>
      <c r="T1517" s="9">
        <v>0</v>
      </c>
      <c r="U1517" s="8">
        <v>0</v>
      </c>
      <c r="V1517" s="9">
        <v>1</v>
      </c>
      <c r="W1517" s="9">
        <v>0</v>
      </c>
      <c r="X1517" s="9">
        <v>0</v>
      </c>
      <c r="Y1517" s="8">
        <v>0</v>
      </c>
      <c r="Z1517" s="9">
        <v>0</v>
      </c>
      <c r="AA1517" s="8"/>
      <c r="AC1517" s="8"/>
      <c r="AJ1517" s="9">
        <f t="shared" si="245"/>
        <v>-1</v>
      </c>
      <c r="AK1517" s="7">
        <v>11.1</v>
      </c>
      <c r="AO1517" s="8"/>
      <c r="AQ1517" s="31"/>
      <c r="AT1517" s="31"/>
      <c r="AU1517" s="21">
        <v>2008</v>
      </c>
      <c r="AV1517" s="23">
        <f t="shared" si="248"/>
        <v>3.3027637084729817</v>
      </c>
      <c r="BB1517" s="18"/>
      <c r="BD1517" s="54"/>
      <c r="BF1517" s="18"/>
      <c r="BH1517" s="18"/>
      <c r="BJ1517" s="18"/>
      <c r="BK1517" s="18" t="s">
        <v>68</v>
      </c>
      <c r="BL1517">
        <v>0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 s="18">
        <v>0</v>
      </c>
      <c r="BS1517">
        <v>0</v>
      </c>
      <c r="BT1517">
        <v>1</v>
      </c>
      <c r="BU1517" s="18">
        <v>0</v>
      </c>
      <c r="BV1517" t="s">
        <v>397</v>
      </c>
      <c r="BW1517" t="s">
        <v>397</v>
      </c>
      <c r="CB1517" s="18"/>
      <c r="CD1517" s="18"/>
      <c r="CE1517" s="18"/>
      <c r="CH1517" s="18"/>
      <c r="CJ1517" s="18"/>
      <c r="CU1517" s="18"/>
      <c r="CV1517" t="s">
        <v>397</v>
      </c>
      <c r="CW1517" t="s">
        <v>397</v>
      </c>
      <c r="CX1517" t="s">
        <v>397</v>
      </c>
      <c r="CY1517" s="25" t="s">
        <v>397</v>
      </c>
    </row>
    <row r="1518" spans="1:103" x14ac:dyDescent="0.25">
      <c r="A1518">
        <v>1520</v>
      </c>
      <c r="B1518">
        <v>164</v>
      </c>
      <c r="C1518" s="25" t="s">
        <v>70</v>
      </c>
      <c r="D1518" s="12">
        <v>12.5</v>
      </c>
      <c r="E1518" s="14"/>
      <c r="F1518" s="7" t="str">
        <f t="shared" si="239"/>
        <v>X</v>
      </c>
      <c r="G1518" s="7">
        <f t="shared" si="240"/>
        <v>12.5</v>
      </c>
      <c r="H1518" s="16">
        <f t="shared" si="241"/>
        <v>12.5</v>
      </c>
      <c r="I1518" s="11" t="str">
        <f t="shared" si="242"/>
        <v>X</v>
      </c>
      <c r="J1518" s="39" t="str">
        <f t="shared" si="243"/>
        <v>X</v>
      </c>
      <c r="K1518" s="39" t="str">
        <f t="shared" si="246"/>
        <v>X</v>
      </c>
      <c r="L1518" s="39" t="str">
        <f t="shared" si="247"/>
        <v>X</v>
      </c>
      <c r="M1518" s="39" t="str">
        <f t="shared" si="244"/>
        <v>X</v>
      </c>
      <c r="N1518" s="42">
        <v>0</v>
      </c>
      <c r="O1518" s="8">
        <v>0</v>
      </c>
      <c r="P1518" s="9">
        <v>0</v>
      </c>
      <c r="Q1518" s="9">
        <v>0</v>
      </c>
      <c r="R1518" s="8">
        <v>0</v>
      </c>
      <c r="S1518" s="9">
        <v>0</v>
      </c>
      <c r="T1518" s="9">
        <v>0</v>
      </c>
      <c r="U1518" s="8">
        <v>0</v>
      </c>
      <c r="V1518" s="9">
        <v>1</v>
      </c>
      <c r="W1518" s="9">
        <v>0</v>
      </c>
      <c r="X1518" s="9">
        <v>0</v>
      </c>
      <c r="Y1518" s="8">
        <v>0</v>
      </c>
      <c r="Z1518" s="9">
        <v>0</v>
      </c>
      <c r="AA1518" s="8"/>
      <c r="AC1518" s="8"/>
      <c r="AJ1518" s="9">
        <f t="shared" si="245"/>
        <v>-1</v>
      </c>
      <c r="AK1518" s="7">
        <v>10.9</v>
      </c>
      <c r="AO1518" s="8"/>
      <c r="AQ1518" s="31"/>
      <c r="AT1518" s="31"/>
      <c r="AU1518" s="21">
        <v>2009</v>
      </c>
      <c r="AV1518" s="23">
        <f t="shared" si="248"/>
        <v>3.3029799367482493</v>
      </c>
      <c r="BB1518" s="18"/>
      <c r="BD1518" s="54"/>
      <c r="BF1518" s="18"/>
      <c r="BH1518" s="18"/>
      <c r="BJ1518" s="18"/>
      <c r="BK1518" s="18" t="s">
        <v>68</v>
      </c>
      <c r="BL1518">
        <v>0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 s="18">
        <v>0</v>
      </c>
      <c r="BS1518">
        <v>0</v>
      </c>
      <c r="BT1518">
        <v>1</v>
      </c>
      <c r="BU1518" s="18">
        <v>0</v>
      </c>
      <c r="BV1518" t="s">
        <v>397</v>
      </c>
      <c r="BW1518" t="s">
        <v>397</v>
      </c>
      <c r="CB1518" s="18"/>
      <c r="CD1518" s="18"/>
      <c r="CE1518" s="18"/>
      <c r="CH1518" s="18"/>
      <c r="CJ1518" s="18"/>
      <c r="CU1518" s="18"/>
      <c r="CV1518" t="s">
        <v>397</v>
      </c>
      <c r="CW1518" t="s">
        <v>397</v>
      </c>
      <c r="CX1518" t="s">
        <v>397</v>
      </c>
      <c r="CY1518" s="25" t="s">
        <v>397</v>
      </c>
    </row>
    <row r="1519" spans="1:103" x14ac:dyDescent="0.25">
      <c r="A1519">
        <v>1521</v>
      </c>
      <c r="B1519">
        <v>164</v>
      </c>
      <c r="C1519" s="25" t="s">
        <v>70</v>
      </c>
      <c r="D1519" s="12">
        <v>12.6</v>
      </c>
      <c r="E1519" s="14"/>
      <c r="F1519" s="7" t="str">
        <f t="shared" si="239"/>
        <v>X</v>
      </c>
      <c r="G1519" s="7">
        <f t="shared" si="240"/>
        <v>12.6</v>
      </c>
      <c r="H1519" s="16">
        <f t="shared" si="241"/>
        <v>12.6</v>
      </c>
      <c r="I1519" s="11" t="str">
        <f t="shared" si="242"/>
        <v>X</v>
      </c>
      <c r="J1519" s="39" t="str">
        <f t="shared" si="243"/>
        <v>X</v>
      </c>
      <c r="K1519" s="39" t="str">
        <f t="shared" si="246"/>
        <v>X</v>
      </c>
      <c r="L1519" s="39" t="str">
        <f t="shared" si="247"/>
        <v>X</v>
      </c>
      <c r="M1519" s="39" t="str">
        <f t="shared" si="244"/>
        <v>X</v>
      </c>
      <c r="N1519" s="42">
        <v>0</v>
      </c>
      <c r="O1519" s="8">
        <v>0</v>
      </c>
      <c r="P1519" s="9">
        <v>0</v>
      </c>
      <c r="Q1519" s="9">
        <v>0</v>
      </c>
      <c r="R1519" s="8">
        <v>0</v>
      </c>
      <c r="S1519" s="9">
        <v>0</v>
      </c>
      <c r="T1519" s="9">
        <v>0</v>
      </c>
      <c r="U1519" s="8">
        <v>0</v>
      </c>
      <c r="V1519" s="9">
        <v>1</v>
      </c>
      <c r="W1519" s="9">
        <v>0</v>
      </c>
      <c r="X1519" s="9">
        <v>0</v>
      </c>
      <c r="Y1519" s="8">
        <v>0</v>
      </c>
      <c r="Z1519" s="9">
        <v>0</v>
      </c>
      <c r="AA1519" s="8"/>
      <c r="AC1519" s="8"/>
      <c r="AJ1519" s="9">
        <f t="shared" si="245"/>
        <v>-1</v>
      </c>
      <c r="AK1519" s="7">
        <v>11.1</v>
      </c>
      <c r="AO1519" s="8"/>
      <c r="AQ1519" s="31"/>
      <c r="AT1519" s="31"/>
      <c r="AU1519" s="21">
        <v>2010</v>
      </c>
      <c r="AV1519" s="23">
        <f t="shared" si="248"/>
        <v>3.3031960574204891</v>
      </c>
      <c r="BB1519" s="18"/>
      <c r="BD1519" s="54"/>
      <c r="BF1519" s="18"/>
      <c r="BH1519" s="18"/>
      <c r="BJ1519" s="18"/>
      <c r="BK1519" s="18" t="s">
        <v>68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 s="18">
        <v>0</v>
      </c>
      <c r="BS1519">
        <v>0</v>
      </c>
      <c r="BT1519">
        <v>1</v>
      </c>
      <c r="BU1519" s="18">
        <v>0</v>
      </c>
      <c r="BV1519" t="s">
        <v>397</v>
      </c>
      <c r="BW1519" t="s">
        <v>397</v>
      </c>
      <c r="CB1519" s="18"/>
      <c r="CD1519" s="18"/>
      <c r="CE1519" s="18"/>
      <c r="CH1519" s="18"/>
      <c r="CJ1519" s="18"/>
      <c r="CU1519" s="18"/>
      <c r="CV1519" t="s">
        <v>397</v>
      </c>
      <c r="CW1519" t="s">
        <v>397</v>
      </c>
      <c r="CX1519" t="s">
        <v>397</v>
      </c>
      <c r="CY1519" s="25" t="s">
        <v>397</v>
      </c>
    </row>
    <row r="1520" spans="1:103" x14ac:dyDescent="0.25">
      <c r="A1520">
        <v>1522</v>
      </c>
      <c r="B1520">
        <v>164</v>
      </c>
      <c r="C1520" s="25" t="s">
        <v>70</v>
      </c>
      <c r="D1520" s="12">
        <v>12.7</v>
      </c>
      <c r="E1520" s="14"/>
      <c r="F1520" s="7" t="str">
        <f t="shared" si="239"/>
        <v>X</v>
      </c>
      <c r="G1520" s="7">
        <f t="shared" si="240"/>
        <v>12.7</v>
      </c>
      <c r="H1520" s="16">
        <f t="shared" si="241"/>
        <v>12.7</v>
      </c>
      <c r="I1520" s="11" t="str">
        <f t="shared" si="242"/>
        <v>X</v>
      </c>
      <c r="J1520" s="39" t="str">
        <f t="shared" si="243"/>
        <v>X</v>
      </c>
      <c r="K1520" s="39" t="str">
        <f t="shared" si="246"/>
        <v>X</v>
      </c>
      <c r="L1520" s="39" t="str">
        <f t="shared" si="247"/>
        <v>X</v>
      </c>
      <c r="M1520" s="39" t="str">
        <f t="shared" si="244"/>
        <v>X</v>
      </c>
      <c r="N1520" s="42">
        <v>0</v>
      </c>
      <c r="O1520" s="8">
        <v>0</v>
      </c>
      <c r="P1520" s="9">
        <v>0</v>
      </c>
      <c r="Q1520" s="9">
        <v>0</v>
      </c>
      <c r="R1520" s="8">
        <v>0</v>
      </c>
      <c r="S1520" s="9">
        <v>0</v>
      </c>
      <c r="T1520" s="9">
        <v>0</v>
      </c>
      <c r="U1520" s="8">
        <v>0</v>
      </c>
      <c r="V1520" s="9">
        <v>1</v>
      </c>
      <c r="W1520" s="9">
        <v>0</v>
      </c>
      <c r="X1520" s="9">
        <v>0</v>
      </c>
      <c r="Y1520" s="8">
        <v>0</v>
      </c>
      <c r="Z1520" s="9">
        <v>0</v>
      </c>
      <c r="AA1520" s="8"/>
      <c r="AC1520" s="8"/>
      <c r="AJ1520" s="9">
        <f t="shared" si="245"/>
        <v>-1</v>
      </c>
      <c r="AK1520" s="7">
        <v>11.3</v>
      </c>
      <c r="AO1520" s="8"/>
      <c r="AQ1520" s="31"/>
      <c r="AT1520" s="31"/>
      <c r="AU1520" s="21">
        <v>2011</v>
      </c>
      <c r="AV1520" s="23">
        <f t="shared" si="248"/>
        <v>3.303412070596742</v>
      </c>
      <c r="BB1520" s="18"/>
      <c r="BD1520" s="54"/>
      <c r="BF1520" s="18"/>
      <c r="BH1520" s="18"/>
      <c r="BJ1520" s="18"/>
      <c r="BK1520" s="18" t="s">
        <v>68</v>
      </c>
      <c r="BL1520">
        <v>0</v>
      </c>
      <c r="BM1520">
        <v>0</v>
      </c>
      <c r="BN1520">
        <v>0</v>
      </c>
      <c r="BO1520">
        <v>1</v>
      </c>
      <c r="BP1520">
        <v>0</v>
      </c>
      <c r="BQ1520">
        <v>0</v>
      </c>
      <c r="BR1520" s="18">
        <v>0</v>
      </c>
      <c r="BS1520">
        <v>0</v>
      </c>
      <c r="BT1520">
        <v>1</v>
      </c>
      <c r="BU1520" s="18">
        <v>0</v>
      </c>
      <c r="BV1520" t="s">
        <v>397</v>
      </c>
      <c r="BW1520" t="s">
        <v>397</v>
      </c>
      <c r="CB1520" s="18"/>
      <c r="CD1520" s="18"/>
      <c r="CE1520" s="18"/>
      <c r="CH1520" s="18"/>
      <c r="CJ1520" s="18"/>
      <c r="CU1520" s="18"/>
      <c r="CV1520" t="s">
        <v>397</v>
      </c>
      <c r="CW1520" t="s">
        <v>397</v>
      </c>
      <c r="CX1520" t="s">
        <v>397</v>
      </c>
      <c r="CY1520" s="25" t="s">
        <v>397</v>
      </c>
    </row>
    <row r="1521" spans="1:103" x14ac:dyDescent="0.25">
      <c r="A1521">
        <v>1523</v>
      </c>
      <c r="B1521">
        <v>164</v>
      </c>
      <c r="C1521" s="25" t="s">
        <v>70</v>
      </c>
      <c r="D1521" s="12">
        <v>11.89</v>
      </c>
      <c r="E1521" s="14"/>
      <c r="F1521" s="7" t="str">
        <f t="shared" si="239"/>
        <v>X</v>
      </c>
      <c r="G1521" s="7">
        <f t="shared" si="240"/>
        <v>11.89</v>
      </c>
      <c r="H1521" s="16">
        <f t="shared" si="241"/>
        <v>11.89</v>
      </c>
      <c r="I1521" s="11" t="str">
        <f t="shared" si="242"/>
        <v>X</v>
      </c>
      <c r="J1521" s="39" t="str">
        <f t="shared" si="243"/>
        <v>X</v>
      </c>
      <c r="K1521" s="39" t="str">
        <f t="shared" si="246"/>
        <v>X</v>
      </c>
      <c r="L1521" s="39" t="str">
        <f t="shared" si="247"/>
        <v>X</v>
      </c>
      <c r="M1521" s="39" t="str">
        <f t="shared" si="244"/>
        <v>X</v>
      </c>
      <c r="N1521" s="42">
        <v>0</v>
      </c>
      <c r="O1521" s="8">
        <v>0</v>
      </c>
      <c r="P1521" s="9">
        <v>0</v>
      </c>
      <c r="Q1521" s="9">
        <v>0</v>
      </c>
      <c r="R1521" s="8">
        <v>0</v>
      </c>
      <c r="S1521" s="9">
        <v>0</v>
      </c>
      <c r="T1521" s="9">
        <v>0</v>
      </c>
      <c r="U1521" s="8">
        <v>0</v>
      </c>
      <c r="V1521" s="9">
        <v>1</v>
      </c>
      <c r="W1521" s="9">
        <v>0</v>
      </c>
      <c r="X1521" s="9">
        <v>0</v>
      </c>
      <c r="Y1521" s="8">
        <v>0</v>
      </c>
      <c r="Z1521" s="9">
        <v>0</v>
      </c>
      <c r="AA1521" s="8"/>
      <c r="AC1521" s="8"/>
      <c r="AJ1521" s="9">
        <f t="shared" si="245"/>
        <v>-1</v>
      </c>
      <c r="AK1521" s="7">
        <v>11.4</v>
      </c>
      <c r="AO1521" s="8"/>
      <c r="AQ1521" s="31"/>
      <c r="AT1521" s="31"/>
      <c r="AU1521" s="21">
        <v>2012</v>
      </c>
      <c r="AV1521" s="23">
        <f t="shared" si="248"/>
        <v>3.3036279763838898</v>
      </c>
      <c r="BB1521" s="18"/>
      <c r="BD1521" s="54"/>
      <c r="BF1521" s="18"/>
      <c r="BH1521" s="18"/>
      <c r="BJ1521" s="18"/>
      <c r="BK1521" s="18" t="s">
        <v>68</v>
      </c>
      <c r="BL1521">
        <v>0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 s="18">
        <v>0</v>
      </c>
      <c r="BS1521">
        <v>0</v>
      </c>
      <c r="BT1521">
        <v>1</v>
      </c>
      <c r="BU1521" s="18">
        <v>0</v>
      </c>
      <c r="BV1521" t="s">
        <v>397</v>
      </c>
      <c r="BW1521" t="s">
        <v>397</v>
      </c>
      <c r="CB1521" s="18"/>
      <c r="CD1521" s="18"/>
      <c r="CE1521" s="18"/>
      <c r="CH1521" s="18"/>
      <c r="CJ1521" s="18"/>
      <c r="CU1521" s="18"/>
      <c r="CV1521" t="s">
        <v>397</v>
      </c>
      <c r="CW1521" t="s">
        <v>397</v>
      </c>
      <c r="CX1521" t="s">
        <v>397</v>
      </c>
      <c r="CY1521" s="25" t="s">
        <v>397</v>
      </c>
    </row>
    <row r="1522" spans="1:103" x14ac:dyDescent="0.25">
      <c r="A1522">
        <v>1524</v>
      </c>
      <c r="B1522">
        <v>164</v>
      </c>
      <c r="C1522" s="25" t="s">
        <v>70</v>
      </c>
      <c r="D1522" s="12">
        <v>11.7</v>
      </c>
      <c r="E1522" s="14"/>
      <c r="F1522" s="7" t="str">
        <f t="shared" si="239"/>
        <v>X</v>
      </c>
      <c r="G1522" s="7">
        <f t="shared" si="240"/>
        <v>11.7</v>
      </c>
      <c r="H1522" s="16">
        <f t="shared" si="241"/>
        <v>11.7</v>
      </c>
      <c r="I1522" s="11" t="str">
        <f t="shared" si="242"/>
        <v>X</v>
      </c>
      <c r="J1522" s="39" t="str">
        <f t="shared" si="243"/>
        <v>X</v>
      </c>
      <c r="K1522" s="39" t="str">
        <f t="shared" si="246"/>
        <v>X</v>
      </c>
      <c r="L1522" s="39" t="str">
        <f t="shared" si="247"/>
        <v>X</v>
      </c>
      <c r="M1522" s="39" t="str">
        <f t="shared" si="244"/>
        <v>X</v>
      </c>
      <c r="N1522" s="42">
        <v>0</v>
      </c>
      <c r="O1522" s="8">
        <v>0</v>
      </c>
      <c r="P1522" s="9">
        <v>0</v>
      </c>
      <c r="Q1522" s="9">
        <v>0</v>
      </c>
      <c r="R1522" s="8">
        <v>0</v>
      </c>
      <c r="S1522" s="9">
        <v>0</v>
      </c>
      <c r="T1522" s="9">
        <v>0</v>
      </c>
      <c r="U1522" s="8">
        <v>0</v>
      </c>
      <c r="V1522" s="9">
        <v>1</v>
      </c>
      <c r="W1522" s="9">
        <v>0</v>
      </c>
      <c r="X1522" s="9">
        <v>0</v>
      </c>
      <c r="Y1522" s="8">
        <v>0</v>
      </c>
      <c r="Z1522" s="9">
        <v>0</v>
      </c>
      <c r="AA1522" s="8"/>
      <c r="AC1522" s="8"/>
      <c r="AJ1522" s="9">
        <f t="shared" si="245"/>
        <v>-1</v>
      </c>
      <c r="AK1522" s="7">
        <v>11.6</v>
      </c>
      <c r="AO1522" s="8"/>
      <c r="AQ1522" s="31"/>
      <c r="AT1522" s="31"/>
      <c r="AU1522" s="21">
        <v>2013</v>
      </c>
      <c r="AV1522" s="23">
        <f t="shared" si="248"/>
        <v>3.3038437748886547</v>
      </c>
      <c r="BB1522" s="18"/>
      <c r="BD1522" s="54"/>
      <c r="BF1522" s="18"/>
      <c r="BH1522" s="18"/>
      <c r="BJ1522" s="18"/>
      <c r="BK1522" s="18" t="s">
        <v>68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 s="18">
        <v>0</v>
      </c>
      <c r="BS1522">
        <v>0</v>
      </c>
      <c r="BT1522">
        <v>1</v>
      </c>
      <c r="BU1522" s="18">
        <v>0</v>
      </c>
      <c r="BV1522" t="s">
        <v>397</v>
      </c>
      <c r="BW1522" t="s">
        <v>397</v>
      </c>
      <c r="CB1522" s="18"/>
      <c r="CD1522" s="18"/>
      <c r="CE1522" s="18"/>
      <c r="CH1522" s="18"/>
      <c r="CJ1522" s="18"/>
      <c r="CU1522" s="18"/>
      <c r="CV1522" t="s">
        <v>397</v>
      </c>
      <c r="CW1522" t="s">
        <v>397</v>
      </c>
      <c r="CX1522" t="s">
        <v>397</v>
      </c>
      <c r="CY1522" s="25" t="s">
        <v>397</v>
      </c>
    </row>
    <row r="1523" spans="1:103" x14ac:dyDescent="0.25">
      <c r="A1523">
        <v>1525</v>
      </c>
      <c r="B1523">
        <v>164</v>
      </c>
      <c r="C1523" s="25" t="s">
        <v>70</v>
      </c>
      <c r="D1523" s="12">
        <v>12.2</v>
      </c>
      <c r="E1523" s="14"/>
      <c r="F1523" s="7" t="str">
        <f t="shared" si="239"/>
        <v>X</v>
      </c>
      <c r="G1523" s="7">
        <f t="shared" si="240"/>
        <v>12.2</v>
      </c>
      <c r="H1523" s="16">
        <f t="shared" si="241"/>
        <v>12.2</v>
      </c>
      <c r="I1523" s="11" t="str">
        <f t="shared" si="242"/>
        <v>X</v>
      </c>
      <c r="J1523" s="39" t="str">
        <f t="shared" si="243"/>
        <v>X</v>
      </c>
      <c r="K1523" s="39" t="str">
        <f t="shared" si="246"/>
        <v>X</v>
      </c>
      <c r="L1523" s="39" t="str">
        <f t="shared" si="247"/>
        <v>X</v>
      </c>
      <c r="M1523" s="39" t="str">
        <f t="shared" si="244"/>
        <v>X</v>
      </c>
      <c r="N1523" s="42">
        <v>0</v>
      </c>
      <c r="O1523" s="8">
        <v>0</v>
      </c>
      <c r="P1523" s="9">
        <v>0</v>
      </c>
      <c r="Q1523" s="9">
        <v>0</v>
      </c>
      <c r="R1523" s="8">
        <v>0</v>
      </c>
      <c r="S1523" s="9">
        <v>0</v>
      </c>
      <c r="T1523" s="9">
        <v>0</v>
      </c>
      <c r="U1523" s="8">
        <v>0</v>
      </c>
      <c r="V1523" s="9">
        <v>1</v>
      </c>
      <c r="W1523" s="9">
        <v>0</v>
      </c>
      <c r="X1523" s="9">
        <v>0</v>
      </c>
      <c r="Y1523" s="8">
        <v>0</v>
      </c>
      <c r="Z1523" s="9">
        <v>0</v>
      </c>
      <c r="AA1523" s="8"/>
      <c r="AC1523" s="8"/>
      <c r="AJ1523" s="9">
        <f t="shared" si="245"/>
        <v>-1</v>
      </c>
      <c r="AK1523" s="7">
        <v>11.7</v>
      </c>
      <c r="AO1523" s="8"/>
      <c r="AQ1523" s="31"/>
      <c r="AT1523" s="31"/>
      <c r="AU1523" s="21">
        <v>2014</v>
      </c>
      <c r="AV1523" s="23">
        <f t="shared" si="248"/>
        <v>3.3040594662175993</v>
      </c>
      <c r="BB1523" s="18"/>
      <c r="BD1523" s="54"/>
      <c r="BF1523" s="18"/>
      <c r="BH1523" s="18"/>
      <c r="BJ1523" s="18"/>
      <c r="BK1523" s="18" t="s">
        <v>68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 s="18">
        <v>0</v>
      </c>
      <c r="BS1523">
        <v>0</v>
      </c>
      <c r="BT1523">
        <v>1</v>
      </c>
      <c r="BU1523" s="18">
        <v>0</v>
      </c>
      <c r="BV1523" t="s">
        <v>397</v>
      </c>
      <c r="BW1523" t="s">
        <v>397</v>
      </c>
      <c r="CB1523" s="18"/>
      <c r="CD1523" s="18"/>
      <c r="CE1523" s="18"/>
      <c r="CH1523" s="18"/>
      <c r="CJ1523" s="18"/>
      <c r="CU1523" s="18"/>
      <c r="CV1523" t="s">
        <v>397</v>
      </c>
      <c r="CW1523" t="s">
        <v>397</v>
      </c>
      <c r="CX1523" t="s">
        <v>397</v>
      </c>
      <c r="CY1523" s="25" t="s">
        <v>397</v>
      </c>
    </row>
    <row r="1524" spans="1:103" x14ac:dyDescent="0.25">
      <c r="A1524">
        <v>1526</v>
      </c>
      <c r="B1524">
        <v>166</v>
      </c>
      <c r="C1524" s="25" t="s">
        <v>49</v>
      </c>
      <c r="D1524" s="12">
        <v>4</v>
      </c>
      <c r="E1524" s="14"/>
      <c r="F1524" s="7" t="str">
        <f t="shared" si="239"/>
        <v>X</v>
      </c>
      <c r="G1524" s="7">
        <f t="shared" si="240"/>
        <v>4</v>
      </c>
      <c r="H1524" s="16">
        <f t="shared" si="241"/>
        <v>4</v>
      </c>
      <c r="I1524" s="11" t="str">
        <f t="shared" si="242"/>
        <v>X</v>
      </c>
      <c r="J1524" s="39" t="str">
        <f t="shared" si="243"/>
        <v>X</v>
      </c>
      <c r="K1524" s="39" t="str">
        <f t="shared" si="246"/>
        <v>X</v>
      </c>
      <c r="L1524" s="39" t="str">
        <f t="shared" si="247"/>
        <v>X</v>
      </c>
      <c r="M1524" s="39" t="str">
        <f t="shared" si="244"/>
        <v>X</v>
      </c>
      <c r="N1524" s="42">
        <v>0</v>
      </c>
      <c r="O1524" s="8">
        <v>0</v>
      </c>
      <c r="P1524" s="9">
        <v>0</v>
      </c>
      <c r="Q1524" s="9">
        <v>0</v>
      </c>
      <c r="R1524" s="8">
        <v>0</v>
      </c>
      <c r="S1524" s="9">
        <v>0</v>
      </c>
      <c r="T1524" s="9">
        <v>0</v>
      </c>
      <c r="U1524" s="8">
        <v>1</v>
      </c>
      <c r="V1524" s="9">
        <v>0</v>
      </c>
      <c r="W1524" s="9">
        <v>0</v>
      </c>
      <c r="X1524" s="9">
        <v>0</v>
      </c>
      <c r="Y1524" s="8">
        <v>0</v>
      </c>
      <c r="Z1524" s="9">
        <v>0</v>
      </c>
      <c r="AA1524" s="8"/>
      <c r="AC1524" s="8"/>
      <c r="AJ1524" s="9">
        <f t="shared" si="245"/>
        <v>-1</v>
      </c>
      <c r="AK1524" s="7">
        <v>8.6</v>
      </c>
      <c r="AO1524" s="8"/>
      <c r="AQ1524" s="31"/>
      <c r="AT1524" s="31"/>
      <c r="AU1524" s="21">
        <v>1985</v>
      </c>
      <c r="AV1524" s="23">
        <f t="shared" si="248"/>
        <v>3.2977605110991339</v>
      </c>
      <c r="BB1524" s="18"/>
      <c r="BD1524" s="54"/>
      <c r="BF1524" s="18"/>
      <c r="BH1524" s="18"/>
      <c r="BJ1524" s="18"/>
      <c r="BK1524" s="18" t="s">
        <v>48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 s="18">
        <v>0</v>
      </c>
      <c r="BS1524">
        <v>0</v>
      </c>
      <c r="BT1524">
        <v>1</v>
      </c>
      <c r="BU1524" s="18">
        <v>0</v>
      </c>
      <c r="BV1524" t="s">
        <v>397</v>
      </c>
      <c r="BW1524" t="s">
        <v>397</v>
      </c>
      <c r="CB1524" s="18"/>
      <c r="CD1524" s="18"/>
      <c r="CE1524" s="18"/>
      <c r="CH1524" s="18"/>
      <c r="CJ1524" s="18"/>
      <c r="CU1524" s="18"/>
      <c r="CV1524" t="s">
        <v>397</v>
      </c>
      <c r="CW1524" t="s">
        <v>397</v>
      </c>
      <c r="CX1524" t="s">
        <v>397</v>
      </c>
      <c r="CY1524" s="25" t="s">
        <v>397</v>
      </c>
    </row>
    <row r="1525" spans="1:103" x14ac:dyDescent="0.25">
      <c r="A1525">
        <v>1527</v>
      </c>
      <c r="B1525">
        <v>166</v>
      </c>
      <c r="C1525" s="25" t="s">
        <v>49</v>
      </c>
      <c r="D1525" s="12">
        <v>5.7</v>
      </c>
      <c r="E1525" s="14"/>
      <c r="F1525" s="7" t="str">
        <f t="shared" si="239"/>
        <v>X</v>
      </c>
      <c r="G1525" s="7">
        <f t="shared" si="240"/>
        <v>5.7</v>
      </c>
      <c r="H1525" s="16">
        <f t="shared" si="241"/>
        <v>5.7</v>
      </c>
      <c r="I1525" s="11" t="str">
        <f t="shared" si="242"/>
        <v>X</v>
      </c>
      <c r="J1525" s="39" t="str">
        <f t="shared" si="243"/>
        <v>X</v>
      </c>
      <c r="K1525" s="39" t="str">
        <f t="shared" si="246"/>
        <v>X</v>
      </c>
      <c r="L1525" s="39" t="str">
        <f t="shared" si="247"/>
        <v>X</v>
      </c>
      <c r="M1525" s="39" t="str">
        <f t="shared" si="244"/>
        <v>X</v>
      </c>
      <c r="N1525" s="42">
        <v>0</v>
      </c>
      <c r="O1525" s="8">
        <v>0</v>
      </c>
      <c r="P1525" s="9">
        <v>0</v>
      </c>
      <c r="Q1525" s="9">
        <v>0</v>
      </c>
      <c r="R1525" s="8">
        <v>0</v>
      </c>
      <c r="S1525" s="9">
        <v>0</v>
      </c>
      <c r="T1525" s="9">
        <v>0</v>
      </c>
      <c r="U1525" s="8">
        <v>0</v>
      </c>
      <c r="V1525" s="9">
        <v>1</v>
      </c>
      <c r="W1525" s="9">
        <v>0</v>
      </c>
      <c r="X1525" s="9">
        <v>0</v>
      </c>
      <c r="Y1525" s="8">
        <v>0</v>
      </c>
      <c r="Z1525" s="9">
        <v>0</v>
      </c>
      <c r="AA1525" s="8"/>
      <c r="AC1525" s="8"/>
      <c r="AJ1525" s="9">
        <f t="shared" si="245"/>
        <v>-1</v>
      </c>
      <c r="AK1525" s="7">
        <v>8.6</v>
      </c>
      <c r="AO1525" s="8"/>
      <c r="AQ1525" s="31"/>
      <c r="AT1525" s="31"/>
      <c r="AU1525" s="21">
        <v>1985</v>
      </c>
      <c r="AV1525" s="23">
        <f t="shared" si="248"/>
        <v>3.2977605110991339</v>
      </c>
      <c r="BB1525" s="18"/>
      <c r="BD1525" s="54"/>
      <c r="BF1525" s="18"/>
      <c r="BH1525" s="18"/>
      <c r="BJ1525" s="18"/>
      <c r="BK1525" s="18" t="s">
        <v>48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 s="18">
        <v>0</v>
      </c>
      <c r="BS1525">
        <v>0</v>
      </c>
      <c r="BT1525">
        <v>1</v>
      </c>
      <c r="BU1525" s="18">
        <v>0</v>
      </c>
      <c r="BV1525" t="s">
        <v>397</v>
      </c>
      <c r="BW1525" t="s">
        <v>397</v>
      </c>
      <c r="CB1525" s="18"/>
      <c r="CD1525" s="18"/>
      <c r="CE1525" s="18"/>
      <c r="CH1525" s="18"/>
      <c r="CJ1525" s="18"/>
      <c r="CU1525" s="18"/>
      <c r="CV1525" t="s">
        <v>397</v>
      </c>
      <c r="CW1525" t="s">
        <v>397</v>
      </c>
      <c r="CX1525" t="s">
        <v>397</v>
      </c>
      <c r="CY1525" s="25" t="s">
        <v>397</v>
      </c>
    </row>
    <row r="1526" spans="1:103" x14ac:dyDescent="0.25">
      <c r="A1526">
        <v>1528</v>
      </c>
      <c r="B1526">
        <v>166</v>
      </c>
      <c r="C1526" s="25" t="s">
        <v>49</v>
      </c>
      <c r="D1526" s="12">
        <v>8.5</v>
      </c>
      <c r="E1526" s="14"/>
      <c r="F1526" s="7" t="str">
        <f t="shared" si="239"/>
        <v>X</v>
      </c>
      <c r="G1526" s="7">
        <f t="shared" si="240"/>
        <v>8.5</v>
      </c>
      <c r="H1526" s="16">
        <f t="shared" si="241"/>
        <v>8.5</v>
      </c>
      <c r="I1526" s="11" t="str">
        <f t="shared" si="242"/>
        <v>X</v>
      </c>
      <c r="J1526" s="39" t="str">
        <f t="shared" si="243"/>
        <v>X</v>
      </c>
      <c r="K1526" s="39" t="str">
        <f t="shared" si="246"/>
        <v>X</v>
      </c>
      <c r="L1526" s="39" t="str">
        <f t="shared" si="247"/>
        <v>X</v>
      </c>
      <c r="M1526" s="39" t="str">
        <f t="shared" si="244"/>
        <v>X</v>
      </c>
      <c r="N1526" s="42">
        <v>1</v>
      </c>
      <c r="O1526" s="8">
        <v>0</v>
      </c>
      <c r="P1526" s="9">
        <v>0</v>
      </c>
      <c r="Q1526" s="9">
        <v>0</v>
      </c>
      <c r="R1526" s="8">
        <v>0</v>
      </c>
      <c r="S1526" s="9">
        <v>0</v>
      </c>
      <c r="T1526" s="9">
        <v>0</v>
      </c>
      <c r="U1526" s="8">
        <v>0</v>
      </c>
      <c r="V1526" s="9">
        <v>0</v>
      </c>
      <c r="W1526" s="9">
        <v>0</v>
      </c>
      <c r="X1526" s="9">
        <v>0</v>
      </c>
      <c r="Y1526" s="8">
        <v>0</v>
      </c>
      <c r="Z1526" s="9">
        <v>0</v>
      </c>
      <c r="AA1526" s="8"/>
      <c r="AC1526" s="8"/>
      <c r="AJ1526" s="9">
        <f t="shared" si="245"/>
        <v>-1</v>
      </c>
      <c r="AK1526" s="7">
        <v>10.7</v>
      </c>
      <c r="AO1526" s="8"/>
      <c r="AQ1526" s="31"/>
      <c r="AT1526" s="31"/>
      <c r="AU1526" s="21">
        <v>1995</v>
      </c>
      <c r="AV1526" s="23">
        <f t="shared" si="248"/>
        <v>3.2999429000227671</v>
      </c>
      <c r="BB1526" s="18"/>
      <c r="BD1526" s="54"/>
      <c r="BF1526" s="18"/>
      <c r="BH1526" s="18"/>
      <c r="BJ1526" s="18"/>
      <c r="BK1526" s="18" t="s">
        <v>154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 s="18">
        <v>0</v>
      </c>
      <c r="BS1526">
        <v>1</v>
      </c>
      <c r="BT1526">
        <v>0</v>
      </c>
      <c r="BU1526" s="18">
        <v>0</v>
      </c>
      <c r="BV1526" t="s">
        <v>397</v>
      </c>
      <c r="BW1526" t="s">
        <v>397</v>
      </c>
      <c r="CB1526" s="18"/>
      <c r="CD1526" s="18"/>
      <c r="CE1526" s="18"/>
      <c r="CH1526" s="18"/>
      <c r="CJ1526" s="18"/>
      <c r="CU1526" s="18"/>
      <c r="CV1526" t="s">
        <v>397</v>
      </c>
      <c r="CW1526" t="s">
        <v>397</v>
      </c>
      <c r="CX1526" t="s">
        <v>397</v>
      </c>
      <c r="CY1526" s="25" t="s">
        <v>397</v>
      </c>
    </row>
    <row r="1527" spans="1:103" x14ac:dyDescent="0.25">
      <c r="A1527">
        <v>1529</v>
      </c>
      <c r="B1527">
        <v>166</v>
      </c>
      <c r="C1527" s="25" t="s">
        <v>49</v>
      </c>
      <c r="D1527" s="12">
        <v>7.5</v>
      </c>
      <c r="E1527" s="14"/>
      <c r="F1527" s="7" t="str">
        <f t="shared" si="239"/>
        <v>X</v>
      </c>
      <c r="G1527" s="7">
        <f t="shared" si="240"/>
        <v>7.5</v>
      </c>
      <c r="H1527" s="16">
        <f t="shared" si="241"/>
        <v>7.5</v>
      </c>
      <c r="I1527" s="11" t="str">
        <f t="shared" si="242"/>
        <v>X</v>
      </c>
      <c r="J1527" s="39" t="str">
        <f t="shared" si="243"/>
        <v>X</v>
      </c>
      <c r="K1527" s="39" t="str">
        <f t="shared" si="246"/>
        <v>X</v>
      </c>
      <c r="L1527" s="39" t="str">
        <f t="shared" si="247"/>
        <v>X</v>
      </c>
      <c r="M1527" s="39" t="str">
        <f t="shared" si="244"/>
        <v>X</v>
      </c>
      <c r="N1527" s="42">
        <v>1</v>
      </c>
      <c r="O1527" s="8">
        <v>0</v>
      </c>
      <c r="P1527" s="9">
        <v>0</v>
      </c>
      <c r="Q1527" s="9">
        <v>0</v>
      </c>
      <c r="R1527" s="8">
        <v>0</v>
      </c>
      <c r="S1527" s="9">
        <v>0</v>
      </c>
      <c r="T1527" s="9">
        <v>0</v>
      </c>
      <c r="U1527" s="8">
        <v>0</v>
      </c>
      <c r="V1527" s="9">
        <v>0</v>
      </c>
      <c r="W1527" s="9">
        <v>0</v>
      </c>
      <c r="X1527" s="9">
        <v>0</v>
      </c>
      <c r="Y1527" s="8">
        <v>0</v>
      </c>
      <c r="Z1527" s="9">
        <v>0</v>
      </c>
      <c r="AA1527" s="8"/>
      <c r="AC1527" s="8"/>
      <c r="AJ1527" s="9">
        <f t="shared" si="245"/>
        <v>-1</v>
      </c>
      <c r="AK1527" s="7">
        <v>10.6</v>
      </c>
      <c r="AO1527" s="8"/>
      <c r="AQ1527" s="31"/>
      <c r="AT1527" s="31"/>
      <c r="AU1527" s="21">
        <v>1995</v>
      </c>
      <c r="AV1527" s="23">
        <f t="shared" si="248"/>
        <v>3.2999429000227671</v>
      </c>
      <c r="BB1527" s="18"/>
      <c r="BD1527" s="54"/>
      <c r="BF1527" s="18"/>
      <c r="BH1527" s="18"/>
      <c r="BJ1527" s="18"/>
      <c r="BK1527" s="18" t="s">
        <v>160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 s="18">
        <v>0</v>
      </c>
      <c r="BS1527">
        <v>1</v>
      </c>
      <c r="BT1527">
        <v>0</v>
      </c>
      <c r="BU1527" s="18">
        <v>0</v>
      </c>
      <c r="BV1527" t="s">
        <v>397</v>
      </c>
      <c r="BW1527" t="s">
        <v>397</v>
      </c>
      <c r="CB1527" s="18"/>
      <c r="CD1527" s="18"/>
      <c r="CE1527" s="18"/>
      <c r="CH1527" s="18"/>
      <c r="CJ1527" s="18"/>
      <c r="CU1527" s="18"/>
      <c r="CV1527" t="s">
        <v>397</v>
      </c>
      <c r="CW1527" t="s">
        <v>397</v>
      </c>
      <c r="CX1527" t="s">
        <v>397</v>
      </c>
      <c r="CY1527" s="25" t="s">
        <v>397</v>
      </c>
    </row>
    <row r="1528" spans="1:103" x14ac:dyDescent="0.25">
      <c r="A1528">
        <v>1530</v>
      </c>
      <c r="B1528">
        <v>166</v>
      </c>
      <c r="C1528" s="25" t="s">
        <v>49</v>
      </c>
      <c r="D1528" s="12">
        <v>3.3</v>
      </c>
      <c r="E1528" s="14"/>
      <c r="F1528" s="7" t="str">
        <f t="shared" si="239"/>
        <v>X</v>
      </c>
      <c r="G1528" s="7">
        <f t="shared" si="240"/>
        <v>3.3</v>
      </c>
      <c r="H1528" s="16">
        <f t="shared" si="241"/>
        <v>3.3</v>
      </c>
      <c r="I1528" s="11" t="str">
        <f t="shared" si="242"/>
        <v>X</v>
      </c>
      <c r="J1528" s="39" t="str">
        <f t="shared" si="243"/>
        <v>X</v>
      </c>
      <c r="K1528" s="39" t="str">
        <f t="shared" si="246"/>
        <v>X</v>
      </c>
      <c r="L1528" s="39" t="str">
        <f t="shared" si="247"/>
        <v>X</v>
      </c>
      <c r="M1528" s="39" t="str">
        <f t="shared" si="244"/>
        <v>X</v>
      </c>
      <c r="N1528" s="42">
        <v>1</v>
      </c>
      <c r="O1528" s="8">
        <v>0</v>
      </c>
      <c r="P1528" s="9">
        <v>0</v>
      </c>
      <c r="Q1528" s="9">
        <v>0</v>
      </c>
      <c r="R1528" s="8">
        <v>0</v>
      </c>
      <c r="S1528" s="9">
        <v>0</v>
      </c>
      <c r="T1528" s="9">
        <v>0</v>
      </c>
      <c r="U1528" s="8">
        <v>0</v>
      </c>
      <c r="V1528" s="9">
        <v>0</v>
      </c>
      <c r="W1528" s="9">
        <v>0</v>
      </c>
      <c r="X1528" s="9">
        <v>0</v>
      </c>
      <c r="Y1528" s="8">
        <v>0</v>
      </c>
      <c r="Z1528" s="9">
        <v>0</v>
      </c>
      <c r="AA1528" s="8"/>
      <c r="AC1528" s="8"/>
      <c r="AJ1528" s="9">
        <f t="shared" si="245"/>
        <v>-1</v>
      </c>
      <c r="AK1528" s="7">
        <v>12</v>
      </c>
      <c r="AO1528" s="8"/>
      <c r="AQ1528" s="31"/>
      <c r="AT1528" s="31"/>
      <c r="AU1528" s="21">
        <v>1995</v>
      </c>
      <c r="AV1528" s="23">
        <f t="shared" si="248"/>
        <v>3.2999429000227671</v>
      </c>
      <c r="BB1528" s="18"/>
      <c r="BD1528" s="54"/>
      <c r="BF1528" s="18"/>
      <c r="BH1528" s="18"/>
      <c r="BJ1528" s="18"/>
      <c r="BK1528" s="18" t="s">
        <v>201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 s="18">
        <v>0</v>
      </c>
      <c r="BS1528">
        <v>1</v>
      </c>
      <c r="BT1528">
        <v>0</v>
      </c>
      <c r="BU1528" s="18">
        <v>0</v>
      </c>
      <c r="BV1528" t="s">
        <v>397</v>
      </c>
      <c r="BW1528" t="s">
        <v>397</v>
      </c>
      <c r="CB1528" s="18"/>
      <c r="CD1528" s="18"/>
      <c r="CE1528" s="18"/>
      <c r="CH1528" s="18"/>
      <c r="CJ1528" s="18"/>
      <c r="CU1528" s="18"/>
      <c r="CV1528" t="s">
        <v>397</v>
      </c>
      <c r="CW1528" t="s">
        <v>397</v>
      </c>
      <c r="CX1528" t="s">
        <v>397</v>
      </c>
      <c r="CY1528" s="25" t="s">
        <v>397</v>
      </c>
    </row>
    <row r="1529" spans="1:103" x14ac:dyDescent="0.25">
      <c r="A1529">
        <v>1531</v>
      </c>
      <c r="B1529">
        <v>166</v>
      </c>
      <c r="C1529" s="25" t="s">
        <v>49</v>
      </c>
      <c r="D1529" s="12">
        <v>17.399999999999999</v>
      </c>
      <c r="E1529" s="14"/>
      <c r="F1529" s="7" t="str">
        <f t="shared" si="239"/>
        <v>X</v>
      </c>
      <c r="G1529" s="7">
        <f t="shared" si="240"/>
        <v>17.399999999999999</v>
      </c>
      <c r="H1529" s="16">
        <f t="shared" si="241"/>
        <v>17.399999999999999</v>
      </c>
      <c r="I1529" s="11" t="str">
        <f t="shared" si="242"/>
        <v>X</v>
      </c>
      <c r="J1529" s="39" t="str">
        <f t="shared" si="243"/>
        <v>X</v>
      </c>
      <c r="K1529" s="39" t="str">
        <f t="shared" si="246"/>
        <v>X</v>
      </c>
      <c r="L1529" s="39" t="str">
        <f t="shared" si="247"/>
        <v>X</v>
      </c>
      <c r="M1529" s="39" t="str">
        <f t="shared" si="244"/>
        <v>X</v>
      </c>
      <c r="N1529" s="42">
        <v>1</v>
      </c>
      <c r="O1529" s="8">
        <v>0</v>
      </c>
      <c r="P1529" s="9">
        <v>0</v>
      </c>
      <c r="Q1529" s="9">
        <v>0</v>
      </c>
      <c r="R1529" s="8">
        <v>0</v>
      </c>
      <c r="S1529" s="9">
        <v>0</v>
      </c>
      <c r="T1529" s="9">
        <v>0</v>
      </c>
      <c r="U1529" s="8">
        <v>0</v>
      </c>
      <c r="V1529" s="9">
        <v>0</v>
      </c>
      <c r="W1529" s="9">
        <v>0</v>
      </c>
      <c r="X1529" s="9">
        <v>0</v>
      </c>
      <c r="Y1529" s="8">
        <v>0</v>
      </c>
      <c r="Z1529" s="9">
        <v>0</v>
      </c>
      <c r="AA1529" s="8"/>
      <c r="AC1529" s="8"/>
      <c r="AJ1529" s="9">
        <f t="shared" si="245"/>
        <v>-1</v>
      </c>
      <c r="AK1529" s="7">
        <v>10.6</v>
      </c>
      <c r="AO1529" s="8"/>
      <c r="AQ1529" s="31"/>
      <c r="AT1529" s="31"/>
      <c r="AU1529" s="21">
        <v>1995</v>
      </c>
      <c r="AV1529" s="23">
        <f t="shared" si="248"/>
        <v>3.2999429000227671</v>
      </c>
      <c r="BB1529" s="18"/>
      <c r="BD1529" s="54"/>
      <c r="BF1529" s="18"/>
      <c r="BH1529" s="18"/>
      <c r="BJ1529" s="18"/>
      <c r="BK1529" s="18" t="s">
        <v>211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 s="18">
        <v>0</v>
      </c>
      <c r="BS1529">
        <v>1</v>
      </c>
      <c r="BT1529">
        <v>0</v>
      </c>
      <c r="BU1529" s="18">
        <v>0</v>
      </c>
      <c r="BV1529" t="s">
        <v>397</v>
      </c>
      <c r="BW1529" t="s">
        <v>397</v>
      </c>
      <c r="CB1529" s="18"/>
      <c r="CD1529" s="18"/>
      <c r="CE1529" s="18"/>
      <c r="CH1529" s="18"/>
      <c r="CJ1529" s="18"/>
      <c r="CU1529" s="18"/>
      <c r="CV1529" t="s">
        <v>397</v>
      </c>
      <c r="CW1529" t="s">
        <v>397</v>
      </c>
      <c r="CX1529" t="s">
        <v>397</v>
      </c>
      <c r="CY1529" s="25" t="s">
        <v>397</v>
      </c>
    </row>
    <row r="1530" spans="1:103" x14ac:dyDescent="0.25">
      <c r="A1530">
        <v>1532</v>
      </c>
      <c r="B1530">
        <v>167</v>
      </c>
      <c r="C1530" s="25" t="s">
        <v>14</v>
      </c>
      <c r="D1530" s="12">
        <v>10.9</v>
      </c>
      <c r="E1530" s="14"/>
      <c r="F1530" s="7" t="str">
        <f t="shared" si="239"/>
        <v>X</v>
      </c>
      <c r="G1530" s="7">
        <f t="shared" si="240"/>
        <v>10.9</v>
      </c>
      <c r="H1530" s="16">
        <f t="shared" si="241"/>
        <v>10.9</v>
      </c>
      <c r="I1530" s="11" t="str">
        <f t="shared" si="242"/>
        <v>X</v>
      </c>
      <c r="J1530" s="39" t="str">
        <f t="shared" si="243"/>
        <v>X</v>
      </c>
      <c r="K1530" s="39" t="str">
        <f t="shared" si="246"/>
        <v>X</v>
      </c>
      <c r="L1530" s="39" t="str">
        <f t="shared" si="247"/>
        <v>X</v>
      </c>
      <c r="M1530" s="39" t="str">
        <f t="shared" si="244"/>
        <v>X</v>
      </c>
      <c r="N1530" s="42">
        <v>1</v>
      </c>
      <c r="O1530" s="8">
        <v>0</v>
      </c>
      <c r="P1530" s="9">
        <v>0</v>
      </c>
      <c r="Q1530" s="9">
        <v>0</v>
      </c>
      <c r="R1530" s="8">
        <v>0</v>
      </c>
      <c r="S1530" s="9">
        <v>0</v>
      </c>
      <c r="T1530" s="9">
        <v>0</v>
      </c>
      <c r="U1530" s="8">
        <v>0</v>
      </c>
      <c r="V1530" s="9">
        <v>0</v>
      </c>
      <c r="W1530" s="9">
        <v>0</v>
      </c>
      <c r="X1530" s="9">
        <v>0</v>
      </c>
      <c r="Y1530" s="8">
        <v>0</v>
      </c>
      <c r="Z1530" s="9">
        <v>0</v>
      </c>
      <c r="AA1530" s="8"/>
      <c r="AC1530" s="8"/>
      <c r="AJ1530" s="9">
        <f t="shared" si="245"/>
        <v>-1</v>
      </c>
      <c r="AK1530" s="7">
        <v>11.2</v>
      </c>
      <c r="AO1530" s="8"/>
      <c r="AQ1530" s="31"/>
      <c r="AT1530" s="31"/>
      <c r="AU1530" s="21">
        <v>1985</v>
      </c>
      <c r="AV1530" s="23">
        <f t="shared" si="248"/>
        <v>3.2977605110991339</v>
      </c>
      <c r="BB1530" s="18"/>
      <c r="BD1530" s="54"/>
      <c r="BF1530" s="18"/>
      <c r="BH1530" s="18"/>
      <c r="BJ1530" s="18"/>
      <c r="BK1530" s="18" t="s">
        <v>11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s="18">
        <v>0</v>
      </c>
      <c r="BS1530">
        <v>1</v>
      </c>
      <c r="BT1530">
        <v>0</v>
      </c>
      <c r="BU1530" s="18">
        <v>0</v>
      </c>
      <c r="BV1530" t="s">
        <v>397</v>
      </c>
      <c r="BW1530" t="s">
        <v>397</v>
      </c>
      <c r="CB1530" s="18"/>
      <c r="CD1530" s="18"/>
      <c r="CE1530" s="18"/>
      <c r="CH1530" s="18"/>
      <c r="CJ1530" s="18"/>
      <c r="CU1530" s="18"/>
      <c r="CV1530" t="s">
        <v>397</v>
      </c>
      <c r="CW1530" t="s">
        <v>397</v>
      </c>
      <c r="CX1530" t="s">
        <v>397</v>
      </c>
      <c r="CY1530" s="25" t="s">
        <v>397</v>
      </c>
    </row>
    <row r="1531" spans="1:103" x14ac:dyDescent="0.25">
      <c r="A1531">
        <v>1533</v>
      </c>
      <c r="B1531">
        <v>167</v>
      </c>
      <c r="C1531" s="25" t="s">
        <v>14</v>
      </c>
      <c r="D1531" s="12">
        <v>5.0999999999999996</v>
      </c>
      <c r="E1531" s="14"/>
      <c r="F1531" s="7" t="str">
        <f t="shared" si="239"/>
        <v>X</v>
      </c>
      <c r="G1531" s="7">
        <f t="shared" si="240"/>
        <v>5.0999999999999996</v>
      </c>
      <c r="H1531" s="16">
        <f t="shared" si="241"/>
        <v>5.0999999999999996</v>
      </c>
      <c r="I1531" s="11" t="str">
        <f t="shared" si="242"/>
        <v>X</v>
      </c>
      <c r="J1531" s="39" t="str">
        <f t="shared" si="243"/>
        <v>X</v>
      </c>
      <c r="K1531" s="39" t="str">
        <f t="shared" si="246"/>
        <v>X</v>
      </c>
      <c r="L1531" s="39" t="str">
        <f t="shared" si="247"/>
        <v>X</v>
      </c>
      <c r="M1531" s="39" t="str">
        <f t="shared" si="244"/>
        <v>X</v>
      </c>
      <c r="N1531" s="42">
        <v>0</v>
      </c>
      <c r="O1531" s="8">
        <v>0</v>
      </c>
      <c r="P1531" s="9">
        <v>0</v>
      </c>
      <c r="Q1531" s="9">
        <v>0</v>
      </c>
      <c r="R1531" s="8">
        <v>0</v>
      </c>
      <c r="S1531" s="9">
        <v>0</v>
      </c>
      <c r="T1531" s="9">
        <v>0</v>
      </c>
      <c r="U1531" s="8">
        <v>1</v>
      </c>
      <c r="V1531" s="9">
        <v>0</v>
      </c>
      <c r="W1531" s="9">
        <v>0</v>
      </c>
      <c r="X1531" s="9">
        <v>0</v>
      </c>
      <c r="Y1531" s="8">
        <v>0</v>
      </c>
      <c r="Z1531" s="9">
        <v>0</v>
      </c>
      <c r="AA1531" s="8"/>
      <c r="AC1531" s="8"/>
      <c r="AJ1531" s="9">
        <f t="shared" si="245"/>
        <v>-1</v>
      </c>
      <c r="AK1531" s="7">
        <v>11.2</v>
      </c>
      <c r="AO1531" s="8"/>
      <c r="AQ1531" s="31"/>
      <c r="AT1531" s="31"/>
      <c r="AU1531" s="21">
        <v>1985</v>
      </c>
      <c r="AV1531" s="23">
        <f t="shared" si="248"/>
        <v>3.2977605110991339</v>
      </c>
      <c r="BB1531" s="18"/>
      <c r="BD1531" s="54"/>
      <c r="BF1531" s="18"/>
      <c r="BH1531" s="18"/>
      <c r="BJ1531" s="18"/>
      <c r="BK1531" s="18" t="s">
        <v>11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 s="18">
        <v>0</v>
      </c>
      <c r="BS1531">
        <v>1</v>
      </c>
      <c r="BT1531">
        <v>0</v>
      </c>
      <c r="BU1531" s="18">
        <v>0</v>
      </c>
      <c r="BV1531" t="s">
        <v>397</v>
      </c>
      <c r="BW1531" t="s">
        <v>397</v>
      </c>
      <c r="CB1531" s="18"/>
      <c r="CD1531" s="18"/>
      <c r="CE1531" s="18"/>
      <c r="CH1531" s="18"/>
      <c r="CJ1531" s="18"/>
      <c r="CU1531" s="18"/>
      <c r="CV1531" t="s">
        <v>397</v>
      </c>
      <c r="CW1531" t="s">
        <v>397</v>
      </c>
      <c r="CX1531" t="s">
        <v>397</v>
      </c>
      <c r="CY1531" s="25" t="s">
        <v>397</v>
      </c>
    </row>
    <row r="1532" spans="1:103" x14ac:dyDescent="0.25">
      <c r="A1532">
        <v>1534</v>
      </c>
      <c r="B1532">
        <v>167</v>
      </c>
      <c r="C1532" s="25" t="s">
        <v>14</v>
      </c>
      <c r="D1532" s="12">
        <v>5.2</v>
      </c>
      <c r="E1532" s="14"/>
      <c r="F1532" s="7" t="str">
        <f t="shared" si="239"/>
        <v>X</v>
      </c>
      <c r="G1532" s="7">
        <f t="shared" si="240"/>
        <v>5.2</v>
      </c>
      <c r="H1532" s="16">
        <f t="shared" si="241"/>
        <v>5.2</v>
      </c>
      <c r="I1532" s="11" t="str">
        <f t="shared" si="242"/>
        <v>X</v>
      </c>
      <c r="J1532" s="39" t="str">
        <f t="shared" si="243"/>
        <v>X</v>
      </c>
      <c r="K1532" s="39" t="str">
        <f t="shared" si="246"/>
        <v>X</v>
      </c>
      <c r="L1532" s="39" t="str">
        <f t="shared" si="247"/>
        <v>X</v>
      </c>
      <c r="M1532" s="39" t="str">
        <f t="shared" si="244"/>
        <v>X</v>
      </c>
      <c r="N1532" s="42">
        <v>0</v>
      </c>
      <c r="O1532" s="8">
        <v>0</v>
      </c>
      <c r="P1532" s="9">
        <v>0</v>
      </c>
      <c r="Q1532" s="9">
        <v>0</v>
      </c>
      <c r="R1532" s="8">
        <v>0</v>
      </c>
      <c r="S1532" s="9">
        <v>0</v>
      </c>
      <c r="T1532" s="9">
        <v>0</v>
      </c>
      <c r="U1532" s="8">
        <v>0</v>
      </c>
      <c r="V1532" s="9">
        <v>1</v>
      </c>
      <c r="W1532" s="9">
        <v>0</v>
      </c>
      <c r="X1532" s="9">
        <v>0</v>
      </c>
      <c r="Y1532" s="8">
        <v>0</v>
      </c>
      <c r="Z1532" s="9">
        <v>0</v>
      </c>
      <c r="AA1532" s="8"/>
      <c r="AC1532" s="8"/>
      <c r="AJ1532" s="9">
        <f t="shared" si="245"/>
        <v>-1</v>
      </c>
      <c r="AK1532" s="7">
        <v>11.2</v>
      </c>
      <c r="AO1532" s="8"/>
      <c r="AQ1532" s="31"/>
      <c r="AT1532" s="31"/>
      <c r="AU1532" s="21">
        <v>1985</v>
      </c>
      <c r="AV1532" s="23">
        <f t="shared" si="248"/>
        <v>3.2977605110991339</v>
      </c>
      <c r="BB1532" s="18"/>
      <c r="BD1532" s="54"/>
      <c r="BF1532" s="18"/>
      <c r="BH1532" s="18"/>
      <c r="BJ1532" s="18"/>
      <c r="BK1532" s="18" t="s">
        <v>11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s="18">
        <v>0</v>
      </c>
      <c r="BS1532">
        <v>1</v>
      </c>
      <c r="BT1532">
        <v>0</v>
      </c>
      <c r="BU1532" s="18">
        <v>0</v>
      </c>
      <c r="BV1532" t="s">
        <v>397</v>
      </c>
      <c r="BW1532" t="s">
        <v>397</v>
      </c>
      <c r="CB1532" s="18"/>
      <c r="CD1532" s="18"/>
      <c r="CE1532" s="18"/>
      <c r="CH1532" s="18"/>
      <c r="CJ1532" s="18"/>
      <c r="CU1532" s="18"/>
      <c r="CV1532" t="s">
        <v>397</v>
      </c>
      <c r="CW1532" t="s">
        <v>397</v>
      </c>
      <c r="CX1532" t="s">
        <v>397</v>
      </c>
      <c r="CY1532" s="25" t="s">
        <v>397</v>
      </c>
    </row>
    <row r="1533" spans="1:103" x14ac:dyDescent="0.25">
      <c r="A1533">
        <v>1535</v>
      </c>
      <c r="B1533">
        <v>168</v>
      </c>
      <c r="C1533" s="25" t="s">
        <v>83</v>
      </c>
      <c r="D1533" s="12">
        <v>5.8</v>
      </c>
      <c r="E1533" s="14"/>
      <c r="F1533" s="7" t="str">
        <f t="shared" si="239"/>
        <v>X</v>
      </c>
      <c r="G1533" s="7">
        <f t="shared" si="240"/>
        <v>5.8</v>
      </c>
      <c r="H1533" s="16">
        <f t="shared" si="241"/>
        <v>5.8</v>
      </c>
      <c r="I1533" s="11" t="str">
        <f t="shared" si="242"/>
        <v>X</v>
      </c>
      <c r="J1533" s="39" t="str">
        <f t="shared" si="243"/>
        <v>X</v>
      </c>
      <c r="K1533" s="39" t="str">
        <f t="shared" si="246"/>
        <v>X</v>
      </c>
      <c r="L1533" s="39" t="str">
        <f t="shared" si="247"/>
        <v>X</v>
      </c>
      <c r="M1533" s="39" t="str">
        <f t="shared" si="244"/>
        <v>X</v>
      </c>
      <c r="N1533" s="42">
        <v>1</v>
      </c>
      <c r="O1533" s="8">
        <v>0</v>
      </c>
      <c r="P1533" s="9">
        <v>0</v>
      </c>
      <c r="Q1533" s="9">
        <v>0</v>
      </c>
      <c r="R1533" s="8">
        <v>0</v>
      </c>
      <c r="S1533" s="9">
        <v>0</v>
      </c>
      <c r="T1533" s="9">
        <v>0</v>
      </c>
      <c r="U1533" s="8">
        <v>0</v>
      </c>
      <c r="V1533" s="9">
        <v>0</v>
      </c>
      <c r="W1533" s="9">
        <v>0</v>
      </c>
      <c r="X1533" s="9">
        <v>0</v>
      </c>
      <c r="Y1533" s="8">
        <v>0</v>
      </c>
      <c r="Z1533" s="9">
        <v>0</v>
      </c>
      <c r="AA1533" s="8"/>
      <c r="AC1533" s="8"/>
      <c r="AJ1533" s="9">
        <f t="shared" si="245"/>
        <v>-1</v>
      </c>
      <c r="AK1533" s="7">
        <v>12.2</v>
      </c>
      <c r="AO1533" s="8"/>
      <c r="AQ1533" s="31"/>
      <c r="AT1533" s="31"/>
      <c r="AU1533" s="21">
        <v>1996</v>
      </c>
      <c r="AV1533" s="23">
        <f t="shared" si="248"/>
        <v>3.3001605369513523</v>
      </c>
      <c r="BB1533" s="18"/>
      <c r="BD1533" s="54"/>
      <c r="BF1533" s="18"/>
      <c r="BH1533" s="18"/>
      <c r="BJ1533" s="18"/>
      <c r="BK1533" s="18" t="s">
        <v>81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 s="18">
        <v>0</v>
      </c>
      <c r="BS1533">
        <v>1</v>
      </c>
      <c r="BT1533">
        <v>0</v>
      </c>
      <c r="BU1533" s="18">
        <v>0</v>
      </c>
      <c r="BV1533" t="s">
        <v>397</v>
      </c>
      <c r="BW1533" t="s">
        <v>397</v>
      </c>
      <c r="CB1533" s="18"/>
      <c r="CD1533" s="18"/>
      <c r="CE1533" s="18"/>
      <c r="CH1533" s="18"/>
      <c r="CJ1533" s="18"/>
      <c r="CU1533" s="18"/>
      <c r="CV1533" t="s">
        <v>397</v>
      </c>
      <c r="CW1533" t="s">
        <v>397</v>
      </c>
      <c r="CX1533" t="s">
        <v>397</v>
      </c>
      <c r="CY1533" s="25" t="s">
        <v>397</v>
      </c>
    </row>
    <row r="1534" spans="1:103" x14ac:dyDescent="0.25">
      <c r="A1534">
        <v>1536</v>
      </c>
      <c r="B1534">
        <v>168</v>
      </c>
      <c r="C1534" s="25" t="s">
        <v>83</v>
      </c>
      <c r="D1534" s="12">
        <v>6.1</v>
      </c>
      <c r="E1534" s="14"/>
      <c r="F1534" s="7" t="str">
        <f t="shared" si="239"/>
        <v>X</v>
      </c>
      <c r="G1534" s="7">
        <f t="shared" si="240"/>
        <v>6.1</v>
      </c>
      <c r="H1534" s="16">
        <f t="shared" si="241"/>
        <v>6.1</v>
      </c>
      <c r="I1534" s="11" t="str">
        <f t="shared" si="242"/>
        <v>X</v>
      </c>
      <c r="J1534" s="39" t="str">
        <f t="shared" si="243"/>
        <v>X</v>
      </c>
      <c r="K1534" s="39" t="str">
        <f t="shared" si="246"/>
        <v>X</v>
      </c>
      <c r="L1534" s="39" t="str">
        <f t="shared" si="247"/>
        <v>X</v>
      </c>
      <c r="M1534" s="39" t="str">
        <f t="shared" si="244"/>
        <v>X</v>
      </c>
      <c r="N1534" s="42">
        <v>0</v>
      </c>
      <c r="O1534" s="8">
        <v>0</v>
      </c>
      <c r="P1534" s="9">
        <v>0</v>
      </c>
      <c r="Q1534" s="9">
        <v>0</v>
      </c>
      <c r="R1534" s="8">
        <v>0</v>
      </c>
      <c r="S1534" s="9">
        <v>0</v>
      </c>
      <c r="T1534" s="9">
        <v>0</v>
      </c>
      <c r="U1534" s="8">
        <v>1</v>
      </c>
      <c r="V1534" s="9">
        <v>0</v>
      </c>
      <c r="W1534" s="9">
        <v>0</v>
      </c>
      <c r="X1534" s="9">
        <v>0</v>
      </c>
      <c r="Y1534" s="8">
        <v>0</v>
      </c>
      <c r="Z1534" s="9">
        <v>0</v>
      </c>
      <c r="AA1534" s="8"/>
      <c r="AC1534" s="8"/>
      <c r="AJ1534" s="9">
        <f t="shared" si="245"/>
        <v>-1</v>
      </c>
      <c r="AK1534" s="7">
        <v>11.4</v>
      </c>
      <c r="AO1534" s="8"/>
      <c r="AQ1534" s="31"/>
      <c r="AT1534" s="31"/>
      <c r="AU1534" s="21">
        <v>1992</v>
      </c>
      <c r="AV1534" s="23">
        <f t="shared" si="248"/>
        <v>3.2992893340876801</v>
      </c>
      <c r="BB1534" s="18"/>
      <c r="BD1534" s="54"/>
      <c r="BF1534" s="18"/>
      <c r="BH1534" s="18"/>
      <c r="BJ1534" s="18"/>
      <c r="BK1534" s="18" t="s">
        <v>81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 s="18">
        <v>0</v>
      </c>
      <c r="BS1534">
        <v>1</v>
      </c>
      <c r="BT1534">
        <v>0</v>
      </c>
      <c r="BU1534" s="18">
        <v>0</v>
      </c>
      <c r="BV1534" t="s">
        <v>397</v>
      </c>
      <c r="BW1534" t="s">
        <v>397</v>
      </c>
      <c r="CB1534" s="18"/>
      <c r="CD1534" s="18"/>
      <c r="CE1534" s="18"/>
      <c r="CH1534" s="18"/>
      <c r="CJ1534" s="18"/>
      <c r="CU1534" s="18"/>
      <c r="CV1534" t="s">
        <v>397</v>
      </c>
      <c r="CW1534" t="s">
        <v>397</v>
      </c>
      <c r="CX1534" t="s">
        <v>397</v>
      </c>
      <c r="CY1534" s="25" t="s">
        <v>397</v>
      </c>
    </row>
    <row r="1535" spans="1:103" x14ac:dyDescent="0.25">
      <c r="A1535">
        <v>1537</v>
      </c>
      <c r="B1535">
        <v>168</v>
      </c>
      <c r="C1535" s="25" t="s">
        <v>83</v>
      </c>
      <c r="D1535" s="12">
        <v>8.3000000000000007</v>
      </c>
      <c r="E1535" s="14"/>
      <c r="F1535" s="7" t="str">
        <f t="shared" si="239"/>
        <v>X</v>
      </c>
      <c r="G1535" s="7">
        <f t="shared" si="240"/>
        <v>8.3000000000000007</v>
      </c>
      <c r="H1535" s="16">
        <f t="shared" si="241"/>
        <v>8.3000000000000007</v>
      </c>
      <c r="I1535" s="11" t="str">
        <f t="shared" si="242"/>
        <v>X</v>
      </c>
      <c r="J1535" s="39" t="str">
        <f t="shared" si="243"/>
        <v>X</v>
      </c>
      <c r="K1535" s="39" t="str">
        <f t="shared" si="246"/>
        <v>X</v>
      </c>
      <c r="L1535" s="39" t="str">
        <f t="shared" si="247"/>
        <v>X</v>
      </c>
      <c r="M1535" s="39" t="str">
        <f t="shared" si="244"/>
        <v>X</v>
      </c>
      <c r="N1535" s="42">
        <v>0</v>
      </c>
      <c r="O1535" s="8">
        <v>0</v>
      </c>
      <c r="P1535" s="9">
        <v>0</v>
      </c>
      <c r="Q1535" s="9">
        <v>0</v>
      </c>
      <c r="R1535" s="8">
        <v>0</v>
      </c>
      <c r="S1535" s="9">
        <v>0</v>
      </c>
      <c r="T1535" s="9">
        <v>0</v>
      </c>
      <c r="U1535" s="8">
        <v>1</v>
      </c>
      <c r="V1535" s="9">
        <v>0</v>
      </c>
      <c r="W1535" s="9">
        <v>0</v>
      </c>
      <c r="X1535" s="9">
        <v>0</v>
      </c>
      <c r="Y1535" s="8">
        <v>0</v>
      </c>
      <c r="Z1535" s="9">
        <v>0</v>
      </c>
      <c r="AA1535" s="8"/>
      <c r="AC1535" s="8"/>
      <c r="AJ1535" s="9">
        <f t="shared" si="245"/>
        <v>-1</v>
      </c>
      <c r="AK1535" s="7">
        <v>12.2</v>
      </c>
      <c r="AO1535" s="8"/>
      <c r="AQ1535" s="31"/>
      <c r="AT1535" s="31"/>
      <c r="AU1535" s="21">
        <v>1996</v>
      </c>
      <c r="AV1535" s="23">
        <f t="shared" si="248"/>
        <v>3.3001605369513523</v>
      </c>
      <c r="BB1535" s="18"/>
      <c r="BD1535" s="54"/>
      <c r="BF1535" s="18"/>
      <c r="BH1535" s="18"/>
      <c r="BJ1535" s="18"/>
      <c r="BK1535" s="18" t="s">
        <v>81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 s="18">
        <v>0</v>
      </c>
      <c r="BS1535">
        <v>1</v>
      </c>
      <c r="BT1535">
        <v>0</v>
      </c>
      <c r="BU1535" s="18">
        <v>0</v>
      </c>
      <c r="BV1535" t="s">
        <v>397</v>
      </c>
      <c r="BW1535" t="s">
        <v>397</v>
      </c>
      <c r="CB1535" s="18"/>
      <c r="CD1535" s="18"/>
      <c r="CE1535" s="18"/>
      <c r="CH1535" s="18"/>
      <c r="CJ1535" s="18"/>
      <c r="CU1535" s="18"/>
      <c r="CV1535" t="s">
        <v>397</v>
      </c>
      <c r="CW1535" t="s">
        <v>397</v>
      </c>
      <c r="CX1535" t="s">
        <v>397</v>
      </c>
      <c r="CY1535" s="25" t="s">
        <v>397</v>
      </c>
    </row>
    <row r="1536" spans="1:103" x14ac:dyDescent="0.25">
      <c r="A1536">
        <v>1538</v>
      </c>
      <c r="B1536">
        <v>168</v>
      </c>
      <c r="C1536" s="25" t="s">
        <v>83</v>
      </c>
      <c r="D1536" s="12">
        <v>8</v>
      </c>
      <c r="E1536" s="14"/>
      <c r="F1536" s="7" t="str">
        <f t="shared" si="239"/>
        <v>X</v>
      </c>
      <c r="G1536" s="7">
        <f t="shared" si="240"/>
        <v>8</v>
      </c>
      <c r="H1536" s="16">
        <f t="shared" si="241"/>
        <v>8</v>
      </c>
      <c r="I1536" s="11" t="str">
        <f t="shared" si="242"/>
        <v>X</v>
      </c>
      <c r="J1536" s="39" t="str">
        <f t="shared" si="243"/>
        <v>X</v>
      </c>
      <c r="K1536" s="39" t="str">
        <f t="shared" si="246"/>
        <v>X</v>
      </c>
      <c r="L1536" s="39" t="str">
        <f t="shared" si="247"/>
        <v>X</v>
      </c>
      <c r="M1536" s="39" t="str">
        <f t="shared" si="244"/>
        <v>X</v>
      </c>
      <c r="N1536" s="42">
        <v>0</v>
      </c>
      <c r="O1536" s="8">
        <v>0</v>
      </c>
      <c r="P1536" s="9">
        <v>0</v>
      </c>
      <c r="Q1536" s="9">
        <v>0</v>
      </c>
      <c r="R1536" s="8">
        <v>0</v>
      </c>
      <c r="S1536" s="9">
        <v>0</v>
      </c>
      <c r="T1536" s="9">
        <v>0</v>
      </c>
      <c r="U1536" s="8">
        <v>0</v>
      </c>
      <c r="V1536" s="9">
        <v>1</v>
      </c>
      <c r="W1536" s="9">
        <v>0</v>
      </c>
      <c r="X1536" s="9">
        <v>0</v>
      </c>
      <c r="Y1536" s="8">
        <v>0</v>
      </c>
      <c r="Z1536" s="9">
        <v>0</v>
      </c>
      <c r="AA1536" s="8"/>
      <c r="AC1536" s="8"/>
      <c r="AJ1536" s="9">
        <f t="shared" si="245"/>
        <v>-1</v>
      </c>
      <c r="AK1536" s="7">
        <v>11.4</v>
      </c>
      <c r="AO1536" s="8"/>
      <c r="AQ1536" s="31"/>
      <c r="AT1536" s="31"/>
      <c r="AU1536" s="21">
        <v>1992</v>
      </c>
      <c r="AV1536" s="23">
        <f t="shared" si="248"/>
        <v>3.2992893340876801</v>
      </c>
      <c r="BB1536" s="18"/>
      <c r="BD1536" s="54"/>
      <c r="BF1536" s="18"/>
      <c r="BH1536" s="18"/>
      <c r="BJ1536" s="18"/>
      <c r="BK1536" s="18" t="s">
        <v>81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 s="18">
        <v>0</v>
      </c>
      <c r="BS1536">
        <v>1</v>
      </c>
      <c r="BT1536">
        <v>0</v>
      </c>
      <c r="BU1536" s="18">
        <v>0</v>
      </c>
      <c r="BV1536" t="s">
        <v>397</v>
      </c>
      <c r="BW1536" t="s">
        <v>397</v>
      </c>
      <c r="CB1536" s="18"/>
      <c r="CD1536" s="18"/>
      <c r="CE1536" s="18"/>
      <c r="CH1536" s="18"/>
      <c r="CJ1536" s="18"/>
      <c r="CU1536" s="18"/>
      <c r="CV1536" t="s">
        <v>397</v>
      </c>
      <c r="CW1536" t="s">
        <v>397</v>
      </c>
      <c r="CX1536" t="s">
        <v>397</v>
      </c>
      <c r="CY1536" s="25" t="s">
        <v>397</v>
      </c>
    </row>
    <row r="1537" spans="1:103" x14ac:dyDescent="0.25">
      <c r="A1537">
        <v>1539</v>
      </c>
      <c r="B1537">
        <v>168</v>
      </c>
      <c r="C1537" s="25" t="s">
        <v>83</v>
      </c>
      <c r="D1537" s="12">
        <v>9.4</v>
      </c>
      <c r="E1537" s="14"/>
      <c r="F1537" s="7" t="str">
        <f t="shared" si="239"/>
        <v>X</v>
      </c>
      <c r="G1537" s="7">
        <f t="shared" si="240"/>
        <v>9.4</v>
      </c>
      <c r="H1537" s="16">
        <f t="shared" si="241"/>
        <v>9.4</v>
      </c>
      <c r="I1537" s="11" t="str">
        <f t="shared" si="242"/>
        <v>X</v>
      </c>
      <c r="J1537" s="39" t="str">
        <f t="shared" si="243"/>
        <v>X</v>
      </c>
      <c r="K1537" s="39" t="str">
        <f t="shared" si="246"/>
        <v>X</v>
      </c>
      <c r="L1537" s="39" t="str">
        <f t="shared" si="247"/>
        <v>X</v>
      </c>
      <c r="M1537" s="39" t="str">
        <f t="shared" si="244"/>
        <v>X</v>
      </c>
      <c r="N1537" s="42">
        <v>0</v>
      </c>
      <c r="O1537" s="8">
        <v>0</v>
      </c>
      <c r="P1537" s="9">
        <v>0</v>
      </c>
      <c r="Q1537" s="9">
        <v>0</v>
      </c>
      <c r="R1537" s="8">
        <v>0</v>
      </c>
      <c r="S1537" s="9">
        <v>0</v>
      </c>
      <c r="T1537" s="9">
        <v>0</v>
      </c>
      <c r="U1537" s="8">
        <v>0</v>
      </c>
      <c r="V1537" s="9">
        <v>1</v>
      </c>
      <c r="W1537" s="9">
        <v>0</v>
      </c>
      <c r="X1537" s="9">
        <v>0</v>
      </c>
      <c r="Y1537" s="8">
        <v>0</v>
      </c>
      <c r="Z1537" s="9">
        <v>0</v>
      </c>
      <c r="AA1537" s="8"/>
      <c r="AC1537" s="8"/>
      <c r="AJ1537" s="9">
        <f t="shared" si="245"/>
        <v>-1</v>
      </c>
      <c r="AK1537" s="7">
        <v>12.2</v>
      </c>
      <c r="AO1537" s="8"/>
      <c r="AQ1537" s="31"/>
      <c r="AT1537" s="31"/>
      <c r="AU1537" s="21">
        <v>1996</v>
      </c>
      <c r="AV1537" s="23">
        <f t="shared" si="248"/>
        <v>3.3001605369513523</v>
      </c>
      <c r="BB1537" s="18"/>
      <c r="BD1537" s="54"/>
      <c r="BF1537" s="18"/>
      <c r="BH1537" s="18"/>
      <c r="BJ1537" s="18"/>
      <c r="BK1537" s="18" t="s">
        <v>81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 s="18">
        <v>0</v>
      </c>
      <c r="BS1537">
        <v>1</v>
      </c>
      <c r="BT1537">
        <v>0</v>
      </c>
      <c r="BU1537" s="18">
        <v>0</v>
      </c>
      <c r="BV1537" t="s">
        <v>397</v>
      </c>
      <c r="BW1537" t="s">
        <v>397</v>
      </c>
      <c r="CB1537" s="18"/>
      <c r="CD1537" s="18"/>
      <c r="CE1537" s="18"/>
      <c r="CH1537" s="18"/>
      <c r="CJ1537" s="18"/>
      <c r="CU1537" s="18"/>
      <c r="CV1537" t="s">
        <v>397</v>
      </c>
      <c r="CW1537" t="s">
        <v>397</v>
      </c>
      <c r="CX1537" t="s">
        <v>397</v>
      </c>
      <c r="CY1537" s="25" t="s">
        <v>397</v>
      </c>
    </row>
    <row r="1538" spans="1:103" x14ac:dyDescent="0.25">
      <c r="A1538">
        <v>1540</v>
      </c>
      <c r="B1538">
        <v>169</v>
      </c>
      <c r="C1538" s="25" t="s">
        <v>236</v>
      </c>
      <c r="D1538" s="12">
        <v>7.48</v>
      </c>
      <c r="E1538" s="14"/>
      <c r="F1538" s="7" t="str">
        <f t="shared" si="239"/>
        <v>X</v>
      </c>
      <c r="G1538" s="7">
        <f t="shared" si="240"/>
        <v>7.48</v>
      </c>
      <c r="H1538" s="16">
        <f t="shared" si="241"/>
        <v>7.48</v>
      </c>
      <c r="I1538" s="11" t="str">
        <f t="shared" si="242"/>
        <v>X</v>
      </c>
      <c r="J1538" s="39" t="str">
        <f t="shared" si="243"/>
        <v>X</v>
      </c>
      <c r="K1538" s="39" t="str">
        <f t="shared" si="246"/>
        <v>X</v>
      </c>
      <c r="L1538" s="39" t="str">
        <f t="shared" si="247"/>
        <v>X</v>
      </c>
      <c r="M1538" s="39" t="str">
        <f t="shared" si="244"/>
        <v>X</v>
      </c>
      <c r="N1538" s="42">
        <v>1</v>
      </c>
      <c r="O1538" s="8">
        <v>0</v>
      </c>
      <c r="P1538" s="9">
        <v>0</v>
      </c>
      <c r="Q1538" s="9">
        <v>0</v>
      </c>
      <c r="R1538" s="8">
        <v>0</v>
      </c>
      <c r="S1538" s="9">
        <v>0</v>
      </c>
      <c r="T1538" s="9">
        <v>0</v>
      </c>
      <c r="U1538" s="8">
        <v>0</v>
      </c>
      <c r="V1538" s="9">
        <v>0</v>
      </c>
      <c r="W1538" s="9">
        <v>0</v>
      </c>
      <c r="X1538" s="9">
        <v>0</v>
      </c>
      <c r="Y1538" s="8">
        <v>0</v>
      </c>
      <c r="Z1538" s="9">
        <v>0</v>
      </c>
      <c r="AA1538" s="8"/>
      <c r="AC1538" s="8"/>
      <c r="AJ1538" s="9">
        <f t="shared" si="245"/>
        <v>-1</v>
      </c>
      <c r="AK1538" s="7">
        <v>5.5</v>
      </c>
      <c r="AO1538" s="8"/>
      <c r="AQ1538" s="31"/>
      <c r="AT1538" s="31"/>
      <c r="AU1538" s="21">
        <v>1986</v>
      </c>
      <c r="AV1538" s="23">
        <f t="shared" si="248"/>
        <v>3.2979792441593623</v>
      </c>
      <c r="BB1538" s="18"/>
      <c r="BD1538" s="54"/>
      <c r="BF1538" s="18"/>
      <c r="BH1538" s="18"/>
      <c r="BJ1538" s="18"/>
      <c r="BK1538" s="18" t="s">
        <v>235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 s="18">
        <v>0</v>
      </c>
      <c r="BS1538">
        <v>1</v>
      </c>
      <c r="BT1538">
        <v>0</v>
      </c>
      <c r="BU1538" s="18">
        <v>0</v>
      </c>
      <c r="BV1538" t="s">
        <v>397</v>
      </c>
      <c r="BW1538" t="s">
        <v>397</v>
      </c>
      <c r="CB1538" s="18"/>
      <c r="CD1538" s="18"/>
      <c r="CE1538" s="18"/>
      <c r="CH1538" s="18"/>
      <c r="CJ1538" s="18"/>
      <c r="CU1538" s="18"/>
      <c r="CV1538" t="s">
        <v>397</v>
      </c>
      <c r="CW1538" t="s">
        <v>397</v>
      </c>
      <c r="CX1538" t="s">
        <v>397</v>
      </c>
      <c r="CY1538" s="25" t="s">
        <v>397</v>
      </c>
    </row>
    <row r="1539" spans="1:103" x14ac:dyDescent="0.25">
      <c r="A1539">
        <v>1541</v>
      </c>
      <c r="B1539">
        <v>169</v>
      </c>
      <c r="C1539" s="25" t="s">
        <v>236</v>
      </c>
      <c r="D1539" s="12">
        <v>8.15</v>
      </c>
      <c r="E1539" s="14"/>
      <c r="F1539" s="7" t="str">
        <f t="shared" si="239"/>
        <v>X</v>
      </c>
      <c r="G1539" s="7">
        <f t="shared" si="240"/>
        <v>8.15</v>
      </c>
      <c r="H1539" s="16">
        <f t="shared" si="241"/>
        <v>8.15</v>
      </c>
      <c r="I1539" s="11" t="str">
        <f t="shared" si="242"/>
        <v>X</v>
      </c>
      <c r="J1539" s="39" t="str">
        <f t="shared" si="243"/>
        <v>X</v>
      </c>
      <c r="K1539" s="39" t="str">
        <f t="shared" si="246"/>
        <v>X</v>
      </c>
      <c r="L1539" s="39" t="str">
        <f t="shared" si="247"/>
        <v>X</v>
      </c>
      <c r="M1539" s="39" t="str">
        <f t="shared" si="244"/>
        <v>X</v>
      </c>
      <c r="N1539" s="42">
        <v>1</v>
      </c>
      <c r="O1539" s="8">
        <v>0</v>
      </c>
      <c r="P1539" s="9">
        <v>0</v>
      </c>
      <c r="Q1539" s="9">
        <v>0</v>
      </c>
      <c r="R1539" s="8">
        <v>0</v>
      </c>
      <c r="S1539" s="9">
        <v>0</v>
      </c>
      <c r="T1539" s="9">
        <v>0</v>
      </c>
      <c r="U1539" s="8">
        <v>0</v>
      </c>
      <c r="V1539" s="9">
        <v>0</v>
      </c>
      <c r="W1539" s="9">
        <v>0</v>
      </c>
      <c r="X1539" s="9">
        <v>0</v>
      </c>
      <c r="Y1539" s="8">
        <v>0</v>
      </c>
      <c r="Z1539" s="9">
        <v>0</v>
      </c>
      <c r="AA1539" s="8"/>
      <c r="AC1539" s="8"/>
      <c r="AJ1539" s="9">
        <f t="shared" si="245"/>
        <v>-1</v>
      </c>
      <c r="AK1539" s="7">
        <v>6.1</v>
      </c>
      <c r="AO1539" s="8"/>
      <c r="AQ1539" s="31"/>
      <c r="AT1539" s="31"/>
      <c r="AU1539" s="21">
        <v>1992</v>
      </c>
      <c r="AV1539" s="23">
        <f t="shared" si="248"/>
        <v>3.2992893340876801</v>
      </c>
      <c r="BB1539" s="18"/>
      <c r="BD1539" s="54"/>
      <c r="BF1539" s="18"/>
      <c r="BH1539" s="18"/>
      <c r="BJ1539" s="18"/>
      <c r="BK1539" s="18" t="s">
        <v>235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 s="18">
        <v>0</v>
      </c>
      <c r="BS1539">
        <v>1</v>
      </c>
      <c r="BT1539">
        <v>0</v>
      </c>
      <c r="BU1539" s="18">
        <v>0</v>
      </c>
      <c r="BV1539" t="s">
        <v>397</v>
      </c>
      <c r="BW1539" t="s">
        <v>397</v>
      </c>
      <c r="CB1539" s="18"/>
      <c r="CD1539" s="18"/>
      <c r="CE1539" s="18"/>
      <c r="CH1539" s="18"/>
      <c r="CJ1539" s="18"/>
      <c r="CU1539" s="18"/>
      <c r="CV1539" t="s">
        <v>397</v>
      </c>
      <c r="CW1539" t="s">
        <v>397</v>
      </c>
      <c r="CX1539" t="s">
        <v>397</v>
      </c>
      <c r="CY1539" s="25" t="s">
        <v>397</v>
      </c>
    </row>
    <row r="1540" spans="1:103" x14ac:dyDescent="0.25">
      <c r="A1540">
        <v>1542</v>
      </c>
      <c r="B1540">
        <v>170</v>
      </c>
      <c r="C1540" s="25" t="s">
        <v>175</v>
      </c>
      <c r="D1540" s="12">
        <v>7.69</v>
      </c>
      <c r="E1540" s="14"/>
      <c r="F1540" s="7" t="str">
        <f t="shared" si="239"/>
        <v>X</v>
      </c>
      <c r="G1540" s="7">
        <f t="shared" si="240"/>
        <v>7.69</v>
      </c>
      <c r="H1540" s="16">
        <f t="shared" si="241"/>
        <v>7.69</v>
      </c>
      <c r="I1540" s="11" t="str">
        <f t="shared" si="242"/>
        <v>X</v>
      </c>
      <c r="J1540" s="39" t="str">
        <f t="shared" si="243"/>
        <v>X</v>
      </c>
      <c r="K1540" s="39" t="str">
        <f t="shared" si="246"/>
        <v>X</v>
      </c>
      <c r="L1540" s="39" t="str">
        <f t="shared" si="247"/>
        <v>X</v>
      </c>
      <c r="M1540" s="39" t="str">
        <f t="shared" si="244"/>
        <v>X</v>
      </c>
      <c r="N1540" s="42">
        <v>1</v>
      </c>
      <c r="O1540" s="8">
        <v>0</v>
      </c>
      <c r="P1540" s="9">
        <v>0</v>
      </c>
      <c r="Q1540" s="9">
        <v>0</v>
      </c>
      <c r="R1540" s="8">
        <v>0</v>
      </c>
      <c r="S1540" s="9">
        <v>0</v>
      </c>
      <c r="T1540" s="9">
        <v>0</v>
      </c>
      <c r="U1540" s="8">
        <v>0</v>
      </c>
      <c r="V1540" s="9">
        <v>0</v>
      </c>
      <c r="W1540" s="9">
        <v>0</v>
      </c>
      <c r="X1540" s="9">
        <v>0</v>
      </c>
      <c r="Y1540" s="8">
        <v>0</v>
      </c>
      <c r="Z1540" s="9">
        <v>0</v>
      </c>
      <c r="AA1540" s="8"/>
      <c r="AC1540" s="8"/>
      <c r="AJ1540" s="9">
        <f t="shared" si="245"/>
        <v>-1</v>
      </c>
      <c r="AK1540" s="7">
        <v>15.4</v>
      </c>
      <c r="AO1540" s="8"/>
      <c r="AQ1540" s="31"/>
      <c r="AT1540" s="31"/>
      <c r="AU1540" s="21">
        <v>2012</v>
      </c>
      <c r="AV1540" s="23">
        <f t="shared" si="248"/>
        <v>3.3036279763838898</v>
      </c>
      <c r="BB1540" s="18"/>
      <c r="BD1540" s="54"/>
      <c r="BF1540" s="18"/>
      <c r="BH1540" s="18"/>
      <c r="BJ1540" s="18"/>
      <c r="BK1540" s="18" t="s">
        <v>174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 s="18">
        <v>0</v>
      </c>
      <c r="BS1540">
        <v>1</v>
      </c>
      <c r="BT1540">
        <v>0</v>
      </c>
      <c r="BU1540" s="18">
        <v>0</v>
      </c>
      <c r="BV1540" t="s">
        <v>397</v>
      </c>
      <c r="BW1540" t="s">
        <v>397</v>
      </c>
      <c r="CB1540" s="18"/>
      <c r="CD1540" s="18"/>
      <c r="CE1540" s="18"/>
      <c r="CH1540" s="18"/>
      <c r="CJ1540" s="18"/>
      <c r="CU1540" s="18"/>
      <c r="CV1540" t="s">
        <v>397</v>
      </c>
      <c r="CW1540" t="s">
        <v>397</v>
      </c>
      <c r="CX1540" t="s">
        <v>397</v>
      </c>
      <c r="CY1540" s="25" t="s">
        <v>397</v>
      </c>
    </row>
    <row r="1541" spans="1:103" x14ac:dyDescent="0.25">
      <c r="A1541">
        <v>1543</v>
      </c>
      <c r="B1541">
        <v>170</v>
      </c>
      <c r="C1541" s="25" t="s">
        <v>175</v>
      </c>
      <c r="D1541" s="12">
        <v>9.8250000000000011</v>
      </c>
      <c r="E1541" s="14"/>
      <c r="F1541" s="7" t="str">
        <f t="shared" si="239"/>
        <v>X</v>
      </c>
      <c r="G1541" s="7">
        <f t="shared" si="240"/>
        <v>9.8250000000000011</v>
      </c>
      <c r="H1541" s="16">
        <f t="shared" si="241"/>
        <v>9.8250000000000011</v>
      </c>
      <c r="I1541" s="11" t="str">
        <f t="shared" si="242"/>
        <v>X</v>
      </c>
      <c r="J1541" s="39" t="str">
        <f t="shared" si="243"/>
        <v>X</v>
      </c>
      <c r="K1541" s="39" t="str">
        <f t="shared" si="246"/>
        <v>X</v>
      </c>
      <c r="L1541" s="39" t="str">
        <f t="shared" si="247"/>
        <v>X</v>
      </c>
      <c r="M1541" s="39" t="str">
        <f t="shared" si="244"/>
        <v>X</v>
      </c>
      <c r="N1541" s="42">
        <v>0</v>
      </c>
      <c r="O1541" s="8">
        <v>0</v>
      </c>
      <c r="P1541" s="9">
        <v>0</v>
      </c>
      <c r="Q1541" s="9">
        <v>1</v>
      </c>
      <c r="R1541" s="8">
        <v>0</v>
      </c>
      <c r="S1541" s="9">
        <v>0</v>
      </c>
      <c r="T1541" s="9">
        <v>0</v>
      </c>
      <c r="U1541" s="8">
        <v>0</v>
      </c>
      <c r="V1541" s="9">
        <v>0</v>
      </c>
      <c r="W1541" s="9">
        <v>0</v>
      </c>
      <c r="X1541" s="9">
        <v>0</v>
      </c>
      <c r="Y1541" s="8">
        <v>0</v>
      </c>
      <c r="Z1541" s="9">
        <v>0</v>
      </c>
      <c r="AA1541" s="8"/>
      <c r="AC1541" s="8"/>
      <c r="AJ1541" s="9">
        <f t="shared" si="245"/>
        <v>-1</v>
      </c>
      <c r="AK1541" s="7">
        <v>15.4</v>
      </c>
      <c r="AO1541" s="8"/>
      <c r="AQ1541" s="31"/>
      <c r="AT1541" s="31"/>
      <c r="AU1541" s="21">
        <v>2012</v>
      </c>
      <c r="AV1541" s="23">
        <f t="shared" si="248"/>
        <v>3.3036279763838898</v>
      </c>
      <c r="BB1541" s="18"/>
      <c r="BD1541" s="54"/>
      <c r="BF1541" s="18"/>
      <c r="BH1541" s="18"/>
      <c r="BJ1541" s="18"/>
      <c r="BK1541" s="18" t="s">
        <v>174</v>
      </c>
      <c r="BL1541">
        <v>0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 s="18">
        <v>0</v>
      </c>
      <c r="BS1541">
        <v>1</v>
      </c>
      <c r="BT1541">
        <v>0</v>
      </c>
      <c r="BU1541" s="18">
        <v>0</v>
      </c>
      <c r="BV1541" t="s">
        <v>397</v>
      </c>
      <c r="BW1541" t="s">
        <v>397</v>
      </c>
      <c r="CB1541" s="18"/>
      <c r="CD1541" s="18"/>
      <c r="CE1541" s="18"/>
      <c r="CH1541" s="18"/>
      <c r="CJ1541" s="18"/>
      <c r="CU1541" s="18"/>
      <c r="CV1541" t="s">
        <v>397</v>
      </c>
      <c r="CW1541" t="s">
        <v>397</v>
      </c>
      <c r="CX1541" t="s">
        <v>397</v>
      </c>
      <c r="CY1541" s="25" t="s">
        <v>397</v>
      </c>
    </row>
    <row r="1542" spans="1:103" x14ac:dyDescent="0.25">
      <c r="A1542">
        <v>1544</v>
      </c>
      <c r="B1542">
        <v>170</v>
      </c>
      <c r="C1542" s="25" t="s">
        <v>175</v>
      </c>
      <c r="D1542" s="12">
        <v>8</v>
      </c>
      <c r="E1542" s="14"/>
      <c r="F1542" s="7" t="str">
        <f t="shared" si="239"/>
        <v>X</v>
      </c>
      <c r="G1542" s="7">
        <f t="shared" si="240"/>
        <v>8</v>
      </c>
      <c r="H1542" s="16">
        <f t="shared" si="241"/>
        <v>8</v>
      </c>
      <c r="I1542" s="11" t="str">
        <f t="shared" si="242"/>
        <v>X</v>
      </c>
      <c r="J1542" s="39" t="str">
        <f t="shared" si="243"/>
        <v>X</v>
      </c>
      <c r="K1542" s="39" t="str">
        <f t="shared" si="246"/>
        <v>X</v>
      </c>
      <c r="L1542" s="39" t="str">
        <f t="shared" si="247"/>
        <v>X</v>
      </c>
      <c r="M1542" s="39" t="str">
        <f t="shared" si="244"/>
        <v>X</v>
      </c>
      <c r="N1542" s="42">
        <v>0</v>
      </c>
      <c r="O1542" s="8">
        <v>0</v>
      </c>
      <c r="P1542" s="9">
        <v>0</v>
      </c>
      <c r="Q1542" s="9">
        <v>0</v>
      </c>
      <c r="R1542" s="8">
        <v>0</v>
      </c>
      <c r="S1542" s="9">
        <v>0</v>
      </c>
      <c r="T1542" s="9">
        <v>0</v>
      </c>
      <c r="U1542" s="8">
        <v>1</v>
      </c>
      <c r="V1542" s="9">
        <v>0</v>
      </c>
      <c r="W1542" s="9">
        <v>0</v>
      </c>
      <c r="X1542" s="9">
        <v>0</v>
      </c>
      <c r="Y1542" s="8">
        <v>0</v>
      </c>
      <c r="Z1542" s="9">
        <v>0</v>
      </c>
      <c r="AA1542" s="8"/>
      <c r="AC1542" s="8"/>
      <c r="AJ1542" s="9">
        <f t="shared" si="245"/>
        <v>-1</v>
      </c>
      <c r="AK1542" s="7">
        <v>15.4</v>
      </c>
      <c r="AO1542" s="8"/>
      <c r="AQ1542" s="31"/>
      <c r="AT1542" s="31"/>
      <c r="AU1542" s="21">
        <v>2012</v>
      </c>
      <c r="AV1542" s="23">
        <f t="shared" si="248"/>
        <v>3.3036279763838898</v>
      </c>
      <c r="BB1542" s="18"/>
      <c r="BD1542" s="54"/>
      <c r="BF1542" s="18"/>
      <c r="BH1542" s="18"/>
      <c r="BJ1542" s="18"/>
      <c r="BK1542" s="18" t="s">
        <v>174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 s="18">
        <v>0</v>
      </c>
      <c r="BS1542">
        <v>1</v>
      </c>
      <c r="BT1542">
        <v>0</v>
      </c>
      <c r="BU1542" s="18">
        <v>0</v>
      </c>
      <c r="BV1542" t="s">
        <v>397</v>
      </c>
      <c r="BW1542" t="s">
        <v>397</v>
      </c>
      <c r="CB1542" s="18"/>
      <c r="CD1542" s="18"/>
      <c r="CE1542" s="18"/>
      <c r="CH1542" s="18"/>
      <c r="CJ1542" s="18"/>
      <c r="CU1542" s="18"/>
      <c r="CV1542" t="s">
        <v>397</v>
      </c>
      <c r="CW1542" t="s">
        <v>397</v>
      </c>
      <c r="CX1542" t="s">
        <v>397</v>
      </c>
      <c r="CY1542" s="25" t="s">
        <v>397</v>
      </c>
    </row>
    <row r="1543" spans="1:103" x14ac:dyDescent="0.25">
      <c r="A1543">
        <v>1545</v>
      </c>
      <c r="B1543">
        <v>170</v>
      </c>
      <c r="C1543" s="25" t="s">
        <v>175</v>
      </c>
      <c r="D1543" s="12">
        <v>10</v>
      </c>
      <c r="E1543" s="14"/>
      <c r="F1543" s="7" t="str">
        <f t="shared" si="239"/>
        <v>X</v>
      </c>
      <c r="G1543" s="7">
        <f t="shared" si="240"/>
        <v>10</v>
      </c>
      <c r="H1543" s="16">
        <f t="shared" si="241"/>
        <v>10</v>
      </c>
      <c r="I1543" s="11" t="str">
        <f t="shared" si="242"/>
        <v>X</v>
      </c>
      <c r="J1543" s="39" t="str">
        <f t="shared" si="243"/>
        <v>X</v>
      </c>
      <c r="K1543" s="39" t="str">
        <f t="shared" si="246"/>
        <v>X</v>
      </c>
      <c r="L1543" s="39" t="str">
        <f t="shared" si="247"/>
        <v>X</v>
      </c>
      <c r="M1543" s="39" t="str">
        <f t="shared" si="244"/>
        <v>X</v>
      </c>
      <c r="N1543" s="42">
        <v>0</v>
      </c>
      <c r="O1543" s="8">
        <v>0</v>
      </c>
      <c r="P1543" s="9">
        <v>0</v>
      </c>
      <c r="Q1543" s="9">
        <v>0</v>
      </c>
      <c r="R1543" s="8">
        <v>0</v>
      </c>
      <c r="S1543" s="9">
        <v>0</v>
      </c>
      <c r="T1543" s="9">
        <v>0</v>
      </c>
      <c r="U1543" s="8">
        <v>0</v>
      </c>
      <c r="V1543" s="9">
        <v>1</v>
      </c>
      <c r="W1543" s="9">
        <v>0</v>
      </c>
      <c r="X1543" s="9">
        <v>0</v>
      </c>
      <c r="Y1543" s="8">
        <v>0</v>
      </c>
      <c r="Z1543" s="9">
        <v>0</v>
      </c>
      <c r="AA1543" s="8"/>
      <c r="AC1543" s="8"/>
      <c r="AJ1543" s="9">
        <f t="shared" si="245"/>
        <v>-1</v>
      </c>
      <c r="AK1543" s="7">
        <v>15.4</v>
      </c>
      <c r="AO1543" s="8"/>
      <c r="AQ1543" s="31"/>
      <c r="AT1543" s="31"/>
      <c r="AU1543" s="21">
        <v>2012</v>
      </c>
      <c r="AV1543" s="23">
        <f t="shared" si="248"/>
        <v>3.3036279763838898</v>
      </c>
      <c r="BB1543" s="18"/>
      <c r="BD1543" s="54"/>
      <c r="BF1543" s="18"/>
      <c r="BH1543" s="18"/>
      <c r="BJ1543" s="18"/>
      <c r="BK1543" s="18" t="s">
        <v>174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 s="18">
        <v>0</v>
      </c>
      <c r="BS1543">
        <v>1</v>
      </c>
      <c r="BT1543">
        <v>0</v>
      </c>
      <c r="BU1543" s="18">
        <v>0</v>
      </c>
      <c r="BV1543" t="s">
        <v>397</v>
      </c>
      <c r="BW1543" t="s">
        <v>397</v>
      </c>
      <c r="CB1543" s="18"/>
      <c r="CD1543" s="18"/>
      <c r="CE1543" s="18"/>
      <c r="CH1543" s="18"/>
      <c r="CJ1543" s="18"/>
      <c r="CU1543" s="18"/>
      <c r="CV1543" t="s">
        <v>397</v>
      </c>
      <c r="CW1543" t="s">
        <v>397</v>
      </c>
      <c r="CX1543" t="s">
        <v>397</v>
      </c>
      <c r="CY1543" s="25" t="s">
        <v>397</v>
      </c>
    </row>
    <row r="1544" spans="1:103" x14ac:dyDescent="0.25">
      <c r="A1544">
        <v>1546</v>
      </c>
      <c r="B1544">
        <v>171</v>
      </c>
      <c r="C1544" s="25" t="s">
        <v>79</v>
      </c>
      <c r="D1544" s="12">
        <v>6.2</v>
      </c>
      <c r="E1544" s="14"/>
      <c r="F1544" s="7" t="str">
        <f t="shared" si="239"/>
        <v>X</v>
      </c>
      <c r="G1544" s="7">
        <f t="shared" si="240"/>
        <v>6.2</v>
      </c>
      <c r="H1544" s="16">
        <f t="shared" si="241"/>
        <v>6.2</v>
      </c>
      <c r="I1544" s="11" t="str">
        <f t="shared" si="242"/>
        <v>X</v>
      </c>
      <c r="J1544" s="39" t="str">
        <f t="shared" si="243"/>
        <v>X</v>
      </c>
      <c r="K1544" s="39" t="str">
        <f t="shared" si="246"/>
        <v>X</v>
      </c>
      <c r="L1544" s="39" t="str">
        <f t="shared" si="247"/>
        <v>X</v>
      </c>
      <c r="M1544" s="39" t="str">
        <f t="shared" si="244"/>
        <v>X</v>
      </c>
      <c r="N1544" s="42">
        <v>0</v>
      </c>
      <c r="O1544" s="8">
        <v>0</v>
      </c>
      <c r="P1544" s="9">
        <v>0</v>
      </c>
      <c r="Q1544" s="9">
        <v>0</v>
      </c>
      <c r="R1544" s="8">
        <v>0</v>
      </c>
      <c r="S1544" s="9">
        <v>0</v>
      </c>
      <c r="T1544" s="9">
        <v>0</v>
      </c>
      <c r="U1544" s="8">
        <v>1</v>
      </c>
      <c r="V1544" s="9">
        <v>0</v>
      </c>
      <c r="W1544" s="9">
        <v>0</v>
      </c>
      <c r="X1544" s="9">
        <v>0</v>
      </c>
      <c r="Y1544" s="8">
        <v>0</v>
      </c>
      <c r="Z1544" s="9">
        <v>0</v>
      </c>
      <c r="AA1544" s="8"/>
      <c r="AC1544" s="8"/>
      <c r="AJ1544" s="9">
        <f t="shared" si="245"/>
        <v>-1</v>
      </c>
      <c r="AK1544" s="7">
        <v>10.5</v>
      </c>
      <c r="AO1544" s="8"/>
      <c r="AQ1544" s="31"/>
      <c r="AT1544" s="31"/>
      <c r="AU1544" s="21">
        <v>2004</v>
      </c>
      <c r="AV1544" s="23">
        <f t="shared" si="248"/>
        <v>3.301897717195208</v>
      </c>
      <c r="BB1544" s="18"/>
      <c r="BD1544" s="54"/>
      <c r="BF1544" s="18"/>
      <c r="BH1544" s="18"/>
      <c r="BJ1544" s="18"/>
      <c r="BK1544" s="18" t="s">
        <v>76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 s="18">
        <v>0</v>
      </c>
      <c r="BS1544">
        <v>1</v>
      </c>
      <c r="BT1544">
        <v>0</v>
      </c>
      <c r="BU1544" s="18">
        <v>0</v>
      </c>
      <c r="BV1544" t="s">
        <v>397</v>
      </c>
      <c r="BW1544" t="s">
        <v>397</v>
      </c>
      <c r="CB1544" s="18"/>
      <c r="CD1544" s="18"/>
      <c r="CE1544" s="18"/>
      <c r="CH1544" s="18"/>
      <c r="CJ1544" s="18"/>
      <c r="CU1544" s="18"/>
      <c r="CV1544" t="s">
        <v>397</v>
      </c>
      <c r="CW1544" t="s">
        <v>397</v>
      </c>
      <c r="CX1544" t="s">
        <v>397</v>
      </c>
      <c r="CY1544" s="25" t="s">
        <v>397</v>
      </c>
    </row>
    <row r="1545" spans="1:103" x14ac:dyDescent="0.25">
      <c r="A1545">
        <v>1547</v>
      </c>
      <c r="B1545">
        <v>171</v>
      </c>
      <c r="C1545" s="25" t="s">
        <v>79</v>
      </c>
      <c r="D1545" s="12">
        <v>7.8</v>
      </c>
      <c r="E1545" s="14"/>
      <c r="F1545" s="7" t="str">
        <f t="shared" si="239"/>
        <v>X</v>
      </c>
      <c r="G1545" s="7">
        <f t="shared" si="240"/>
        <v>7.8</v>
      </c>
      <c r="H1545" s="16">
        <f t="shared" si="241"/>
        <v>7.8</v>
      </c>
      <c r="I1545" s="11" t="str">
        <f t="shared" si="242"/>
        <v>X</v>
      </c>
      <c r="J1545" s="39" t="str">
        <f t="shared" si="243"/>
        <v>X</v>
      </c>
      <c r="K1545" s="39" t="str">
        <f t="shared" si="246"/>
        <v>X</v>
      </c>
      <c r="L1545" s="39" t="str">
        <f t="shared" si="247"/>
        <v>X</v>
      </c>
      <c r="M1545" s="39" t="str">
        <f t="shared" si="244"/>
        <v>X</v>
      </c>
      <c r="N1545" s="42">
        <v>0</v>
      </c>
      <c r="O1545" s="8">
        <v>0</v>
      </c>
      <c r="P1545" s="9">
        <v>0</v>
      </c>
      <c r="Q1545" s="9">
        <v>0</v>
      </c>
      <c r="R1545" s="8">
        <v>0</v>
      </c>
      <c r="S1545" s="9">
        <v>0</v>
      </c>
      <c r="T1545" s="9">
        <v>0</v>
      </c>
      <c r="U1545" s="8">
        <v>0</v>
      </c>
      <c r="V1545" s="9">
        <v>1</v>
      </c>
      <c r="W1545" s="9">
        <v>0</v>
      </c>
      <c r="X1545" s="9">
        <v>0</v>
      </c>
      <c r="Y1545" s="8">
        <v>0</v>
      </c>
      <c r="Z1545" s="9">
        <v>0</v>
      </c>
      <c r="AA1545" s="8"/>
      <c r="AC1545" s="8"/>
      <c r="AJ1545" s="9">
        <f t="shared" si="245"/>
        <v>-1</v>
      </c>
      <c r="AK1545" s="7">
        <v>10.5</v>
      </c>
      <c r="AO1545" s="8"/>
      <c r="AQ1545" s="31"/>
      <c r="AT1545" s="31"/>
      <c r="AU1545" s="21">
        <v>2004</v>
      </c>
      <c r="AV1545" s="23">
        <f t="shared" si="248"/>
        <v>3.301897717195208</v>
      </c>
      <c r="BB1545" s="18"/>
      <c r="BD1545" s="54"/>
      <c r="BF1545" s="18"/>
      <c r="BH1545" s="18"/>
      <c r="BJ1545" s="18"/>
      <c r="BK1545" s="18" t="s">
        <v>76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 s="18">
        <v>0</v>
      </c>
      <c r="BS1545">
        <v>1</v>
      </c>
      <c r="BT1545">
        <v>0</v>
      </c>
      <c r="BU1545" s="18">
        <v>0</v>
      </c>
      <c r="BV1545" t="s">
        <v>397</v>
      </c>
      <c r="BW1545" t="s">
        <v>397</v>
      </c>
      <c r="CB1545" s="18"/>
      <c r="CD1545" s="18"/>
      <c r="CE1545" s="18"/>
      <c r="CH1545" s="18"/>
      <c r="CJ1545" s="18"/>
      <c r="CU1545" s="18"/>
      <c r="CV1545" t="s">
        <v>397</v>
      </c>
      <c r="CW1545" t="s">
        <v>397</v>
      </c>
      <c r="CX1545" t="s">
        <v>397</v>
      </c>
      <c r="CY1545" s="25" t="s">
        <v>397</v>
      </c>
    </row>
    <row r="1546" spans="1:103" x14ac:dyDescent="0.25">
      <c r="A1546">
        <v>1548</v>
      </c>
      <c r="B1546">
        <v>172</v>
      </c>
      <c r="C1546" s="25" t="s">
        <v>77</v>
      </c>
      <c r="D1546" s="12">
        <v>7.6</v>
      </c>
      <c r="E1546" s="14"/>
      <c r="F1546" s="7" t="str">
        <f t="shared" si="239"/>
        <v>X</v>
      </c>
      <c r="G1546" s="7">
        <f t="shared" si="240"/>
        <v>7.6</v>
      </c>
      <c r="H1546" s="16">
        <f t="shared" si="241"/>
        <v>7.6</v>
      </c>
      <c r="I1546" s="11" t="str">
        <f t="shared" si="242"/>
        <v>X</v>
      </c>
      <c r="J1546" s="39" t="str">
        <f t="shared" si="243"/>
        <v>X</v>
      </c>
      <c r="K1546" s="39" t="str">
        <f t="shared" si="246"/>
        <v>X</v>
      </c>
      <c r="L1546" s="39" t="str">
        <f t="shared" si="247"/>
        <v>X</v>
      </c>
      <c r="M1546" s="39" t="str">
        <f t="shared" si="244"/>
        <v>X</v>
      </c>
      <c r="N1546" s="42">
        <v>1</v>
      </c>
      <c r="O1546" s="8">
        <v>0</v>
      </c>
      <c r="P1546" s="9">
        <v>0</v>
      </c>
      <c r="Q1546" s="9">
        <v>0</v>
      </c>
      <c r="R1546" s="8">
        <v>0</v>
      </c>
      <c r="S1546" s="9">
        <v>0</v>
      </c>
      <c r="T1546" s="9">
        <v>0</v>
      </c>
      <c r="U1546" s="8">
        <v>0</v>
      </c>
      <c r="V1546" s="9">
        <v>0</v>
      </c>
      <c r="W1546" s="9">
        <v>0</v>
      </c>
      <c r="X1546" s="9">
        <v>0</v>
      </c>
      <c r="Y1546" s="8">
        <v>0</v>
      </c>
      <c r="Z1546" s="9">
        <v>0</v>
      </c>
      <c r="AA1546" s="8"/>
      <c r="AC1546" s="8"/>
      <c r="AJ1546" s="9">
        <f t="shared" si="245"/>
        <v>-1</v>
      </c>
      <c r="AK1546" s="7">
        <v>9.1</v>
      </c>
      <c r="AO1546" s="8"/>
      <c r="AQ1546" s="31"/>
      <c r="AT1546" s="31"/>
      <c r="AU1546" s="21">
        <v>1996</v>
      </c>
      <c r="AV1546" s="23">
        <f t="shared" si="248"/>
        <v>3.3001605369513523</v>
      </c>
      <c r="BB1546" s="18"/>
      <c r="BD1546" s="54"/>
      <c r="BF1546" s="18"/>
      <c r="BH1546" s="18"/>
      <c r="BJ1546" s="18"/>
      <c r="BK1546" s="18" t="s">
        <v>76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 s="18">
        <v>0</v>
      </c>
      <c r="BS1546">
        <v>1</v>
      </c>
      <c r="BT1546">
        <v>0</v>
      </c>
      <c r="BU1546" s="18">
        <v>0</v>
      </c>
      <c r="BV1546" t="s">
        <v>397</v>
      </c>
      <c r="BW1546" t="s">
        <v>397</v>
      </c>
      <c r="CB1546" s="18"/>
      <c r="CD1546" s="18"/>
      <c r="CE1546" s="18"/>
      <c r="CH1546" s="18"/>
      <c r="CJ1546" s="18"/>
      <c r="CU1546" s="18"/>
      <c r="CV1546" t="s">
        <v>397</v>
      </c>
      <c r="CW1546" t="s">
        <v>397</v>
      </c>
      <c r="CX1546" t="s">
        <v>397</v>
      </c>
      <c r="CY1546" s="25" t="s">
        <v>397</v>
      </c>
    </row>
    <row r="1547" spans="1:103" x14ac:dyDescent="0.25">
      <c r="A1547">
        <v>1549</v>
      </c>
      <c r="B1547">
        <v>172</v>
      </c>
      <c r="C1547" s="25" t="s">
        <v>77</v>
      </c>
      <c r="D1547" s="12">
        <v>4.9000000000000004</v>
      </c>
      <c r="E1547" s="14"/>
      <c r="F1547" s="7" t="str">
        <f t="shared" si="239"/>
        <v>X</v>
      </c>
      <c r="G1547" s="7">
        <f t="shared" si="240"/>
        <v>4.9000000000000004</v>
      </c>
      <c r="H1547" s="16">
        <f t="shared" si="241"/>
        <v>4.9000000000000004</v>
      </c>
      <c r="I1547" s="11" t="str">
        <f t="shared" si="242"/>
        <v>X</v>
      </c>
      <c r="J1547" s="39" t="str">
        <f t="shared" si="243"/>
        <v>X</v>
      </c>
      <c r="K1547" s="39" t="str">
        <f t="shared" si="246"/>
        <v>X</v>
      </c>
      <c r="L1547" s="39" t="str">
        <f t="shared" si="247"/>
        <v>X</v>
      </c>
      <c r="M1547" s="39" t="str">
        <f t="shared" si="244"/>
        <v>X</v>
      </c>
      <c r="N1547" s="42">
        <v>0</v>
      </c>
      <c r="O1547" s="8">
        <v>0</v>
      </c>
      <c r="P1547" s="9">
        <v>0</v>
      </c>
      <c r="Q1547" s="9">
        <v>0</v>
      </c>
      <c r="R1547" s="8">
        <v>0</v>
      </c>
      <c r="S1547" s="9">
        <v>0</v>
      </c>
      <c r="T1547" s="9">
        <v>0</v>
      </c>
      <c r="U1547" s="8">
        <v>1</v>
      </c>
      <c r="V1547" s="9">
        <v>0</v>
      </c>
      <c r="W1547" s="9">
        <v>0</v>
      </c>
      <c r="X1547" s="9">
        <v>0</v>
      </c>
      <c r="Y1547" s="8">
        <v>0</v>
      </c>
      <c r="Z1547" s="9">
        <v>0</v>
      </c>
      <c r="AA1547" s="8"/>
      <c r="AC1547" s="8"/>
      <c r="AJ1547" s="9">
        <f t="shared" si="245"/>
        <v>-1</v>
      </c>
      <c r="AK1547" s="7">
        <v>9.1</v>
      </c>
      <c r="AO1547" s="8"/>
      <c r="AQ1547" s="31"/>
      <c r="AT1547" s="31"/>
      <c r="AU1547" s="21">
        <v>1996</v>
      </c>
      <c r="AV1547" s="23">
        <f t="shared" si="248"/>
        <v>3.3001605369513523</v>
      </c>
      <c r="BB1547" s="18"/>
      <c r="BD1547" s="54"/>
      <c r="BF1547" s="18"/>
      <c r="BH1547" s="18"/>
      <c r="BJ1547" s="18"/>
      <c r="BK1547" s="18" t="s">
        <v>76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 s="18">
        <v>0</v>
      </c>
      <c r="BS1547">
        <v>1</v>
      </c>
      <c r="BT1547">
        <v>0</v>
      </c>
      <c r="BU1547" s="18">
        <v>0</v>
      </c>
      <c r="BV1547" t="s">
        <v>397</v>
      </c>
      <c r="BW1547" t="s">
        <v>397</v>
      </c>
      <c r="CB1547" s="18"/>
      <c r="CD1547" s="18"/>
      <c r="CE1547" s="18"/>
      <c r="CH1547" s="18"/>
      <c r="CJ1547" s="18"/>
      <c r="CU1547" s="18"/>
      <c r="CV1547" t="s">
        <v>397</v>
      </c>
      <c r="CW1547" t="s">
        <v>397</v>
      </c>
      <c r="CX1547" t="s">
        <v>397</v>
      </c>
      <c r="CY1547" s="25" t="s">
        <v>397</v>
      </c>
    </row>
    <row r="1548" spans="1:103" x14ac:dyDescent="0.25">
      <c r="A1548">
        <v>1550</v>
      </c>
      <c r="B1548">
        <v>172</v>
      </c>
      <c r="C1548" s="25" t="s">
        <v>77</v>
      </c>
      <c r="D1548" s="12">
        <v>5.0990000000000002</v>
      </c>
      <c r="E1548" s="14"/>
      <c r="F1548" s="7" t="str">
        <f t="shared" si="239"/>
        <v>X</v>
      </c>
      <c r="G1548" s="7">
        <f t="shared" si="240"/>
        <v>5.0990000000000002</v>
      </c>
      <c r="H1548" s="16">
        <f t="shared" si="241"/>
        <v>5.0990000000000002</v>
      </c>
      <c r="I1548" s="11" t="str">
        <f t="shared" si="242"/>
        <v>X</v>
      </c>
      <c r="J1548" s="39" t="str">
        <f t="shared" si="243"/>
        <v>X</v>
      </c>
      <c r="K1548" s="39" t="str">
        <f t="shared" si="246"/>
        <v>X</v>
      </c>
      <c r="L1548" s="39" t="str">
        <f t="shared" si="247"/>
        <v>X</v>
      </c>
      <c r="M1548" s="39" t="str">
        <f t="shared" si="244"/>
        <v>X</v>
      </c>
      <c r="N1548" s="42">
        <v>0</v>
      </c>
      <c r="O1548" s="8">
        <v>0</v>
      </c>
      <c r="P1548" s="9">
        <v>0</v>
      </c>
      <c r="Q1548" s="9">
        <v>0</v>
      </c>
      <c r="R1548" s="8">
        <v>0</v>
      </c>
      <c r="S1548" s="9">
        <v>0</v>
      </c>
      <c r="T1548" s="9">
        <v>0</v>
      </c>
      <c r="U1548" s="8">
        <v>0</v>
      </c>
      <c r="V1548" s="9">
        <v>1</v>
      </c>
      <c r="W1548" s="9">
        <v>0</v>
      </c>
      <c r="X1548" s="9">
        <v>0</v>
      </c>
      <c r="Y1548" s="8">
        <v>0</v>
      </c>
      <c r="Z1548" s="9">
        <v>0</v>
      </c>
      <c r="AA1548" s="8"/>
      <c r="AC1548" s="8"/>
      <c r="AJ1548" s="9">
        <f t="shared" si="245"/>
        <v>-1</v>
      </c>
      <c r="AK1548" s="7">
        <v>9.1</v>
      </c>
      <c r="AO1548" s="8"/>
      <c r="AQ1548" s="31"/>
      <c r="AT1548" s="31"/>
      <c r="AU1548" s="21">
        <v>1996</v>
      </c>
      <c r="AV1548" s="23">
        <f t="shared" si="248"/>
        <v>3.3001605369513523</v>
      </c>
      <c r="BB1548" s="18"/>
      <c r="BD1548" s="54"/>
      <c r="BF1548" s="18"/>
      <c r="BH1548" s="18"/>
      <c r="BJ1548" s="18"/>
      <c r="BK1548" s="18" t="s">
        <v>76</v>
      </c>
      <c r="BL1548">
        <v>0</v>
      </c>
      <c r="BM1548">
        <v>1</v>
      </c>
      <c r="BN1548">
        <v>0</v>
      </c>
      <c r="BO1548">
        <v>0</v>
      </c>
      <c r="BP1548">
        <v>0</v>
      </c>
      <c r="BQ1548">
        <v>0</v>
      </c>
      <c r="BR1548" s="18">
        <v>0</v>
      </c>
      <c r="BS1548">
        <v>1</v>
      </c>
      <c r="BT1548">
        <v>0</v>
      </c>
      <c r="BU1548" s="18">
        <v>0</v>
      </c>
      <c r="BV1548" t="s">
        <v>397</v>
      </c>
      <c r="BW1548" t="s">
        <v>397</v>
      </c>
      <c r="CB1548" s="18"/>
      <c r="CD1548" s="18"/>
      <c r="CE1548" s="18"/>
      <c r="CH1548" s="18"/>
      <c r="CJ1548" s="18"/>
      <c r="CU1548" s="18"/>
      <c r="CV1548" t="s">
        <v>397</v>
      </c>
      <c r="CW1548" t="s">
        <v>397</v>
      </c>
      <c r="CX1548" t="s">
        <v>397</v>
      </c>
      <c r="CY1548" s="25" t="s">
        <v>397</v>
      </c>
    </row>
    <row r="1549" spans="1:103" x14ac:dyDescent="0.25">
      <c r="A1549">
        <v>1551</v>
      </c>
      <c r="B1549">
        <v>173</v>
      </c>
      <c r="C1549" s="25" t="s">
        <v>97</v>
      </c>
      <c r="D1549" s="12">
        <v>5.46</v>
      </c>
      <c r="E1549" s="14"/>
      <c r="F1549" s="7" t="str">
        <f t="shared" si="239"/>
        <v>X</v>
      </c>
      <c r="G1549" s="7">
        <f t="shared" si="240"/>
        <v>5.46</v>
      </c>
      <c r="H1549" s="16">
        <f t="shared" si="241"/>
        <v>5.46</v>
      </c>
      <c r="I1549" s="11" t="str">
        <f t="shared" si="242"/>
        <v>X</v>
      </c>
      <c r="J1549" s="39" t="str">
        <f t="shared" si="243"/>
        <v>X</v>
      </c>
      <c r="K1549" s="39" t="str">
        <f t="shared" si="246"/>
        <v>X</v>
      </c>
      <c r="L1549" s="39" t="str">
        <f t="shared" si="247"/>
        <v>X</v>
      </c>
      <c r="M1549" s="39" t="str">
        <f t="shared" si="244"/>
        <v>X</v>
      </c>
      <c r="N1549" s="42">
        <v>1</v>
      </c>
      <c r="O1549" s="8">
        <v>0</v>
      </c>
      <c r="P1549" s="9">
        <v>0</v>
      </c>
      <c r="Q1549" s="9">
        <v>0</v>
      </c>
      <c r="R1549" s="8">
        <v>0</v>
      </c>
      <c r="S1549" s="9">
        <v>0</v>
      </c>
      <c r="T1549" s="9">
        <v>0</v>
      </c>
      <c r="U1549" s="8">
        <v>0</v>
      </c>
      <c r="V1549" s="9">
        <v>0</v>
      </c>
      <c r="W1549" s="9">
        <v>0</v>
      </c>
      <c r="X1549" s="9">
        <v>0</v>
      </c>
      <c r="Y1549" s="8">
        <v>0</v>
      </c>
      <c r="Z1549" s="9">
        <v>0</v>
      </c>
      <c r="AA1549" s="8"/>
      <c r="AC1549" s="8"/>
      <c r="AJ1549" s="9">
        <f t="shared" si="245"/>
        <v>-1</v>
      </c>
      <c r="AK1549" s="7">
        <v>5.8</v>
      </c>
      <c r="AO1549" s="8"/>
      <c r="AQ1549" s="31"/>
      <c r="AT1549" s="31"/>
      <c r="AU1549" s="21">
        <v>1988</v>
      </c>
      <c r="AV1549" s="23">
        <f t="shared" si="248"/>
        <v>3.2984163800612945</v>
      </c>
      <c r="BB1549" s="18"/>
      <c r="BD1549" s="54"/>
      <c r="BF1549" s="18"/>
      <c r="BH1549" s="18"/>
      <c r="BJ1549" s="18"/>
      <c r="BK1549" s="18" t="s">
        <v>94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 s="18">
        <v>0</v>
      </c>
      <c r="BS1549">
        <v>0</v>
      </c>
      <c r="BT1549">
        <v>1</v>
      </c>
      <c r="BU1549" s="18">
        <v>0</v>
      </c>
      <c r="BV1549" t="s">
        <v>397</v>
      </c>
      <c r="BW1549" t="s">
        <v>397</v>
      </c>
      <c r="CB1549" s="18"/>
      <c r="CD1549" s="18"/>
      <c r="CE1549" s="18"/>
      <c r="CH1549" s="18"/>
      <c r="CJ1549" s="18"/>
      <c r="CU1549" s="18"/>
      <c r="CV1549" t="s">
        <v>397</v>
      </c>
      <c r="CW1549" t="s">
        <v>397</v>
      </c>
      <c r="CX1549" t="s">
        <v>397</v>
      </c>
      <c r="CY1549" s="25" t="s">
        <v>397</v>
      </c>
    </row>
    <row r="1550" spans="1:103" x14ac:dyDescent="0.25">
      <c r="A1550">
        <v>1552</v>
      </c>
      <c r="B1550">
        <v>173</v>
      </c>
      <c r="C1550" s="25" t="s">
        <v>97</v>
      </c>
      <c r="D1550" s="12">
        <v>2.4500000000000011</v>
      </c>
      <c r="E1550" s="14"/>
      <c r="F1550" s="7" t="str">
        <f t="shared" si="239"/>
        <v>X</v>
      </c>
      <c r="G1550" s="7">
        <f t="shared" si="240"/>
        <v>2.4500000000000011</v>
      </c>
      <c r="H1550" s="16">
        <f t="shared" si="241"/>
        <v>2.4500000000000011</v>
      </c>
      <c r="I1550" s="11" t="str">
        <f t="shared" si="242"/>
        <v>X</v>
      </c>
      <c r="J1550" s="39" t="str">
        <f t="shared" si="243"/>
        <v>X</v>
      </c>
      <c r="K1550" s="39" t="str">
        <f t="shared" si="246"/>
        <v>X</v>
      </c>
      <c r="L1550" s="39" t="str">
        <f t="shared" si="247"/>
        <v>X</v>
      </c>
      <c r="M1550" s="39" t="str">
        <f t="shared" si="244"/>
        <v>X</v>
      </c>
      <c r="N1550" s="42">
        <v>0</v>
      </c>
      <c r="O1550" s="8">
        <v>1</v>
      </c>
      <c r="P1550" s="9">
        <v>0</v>
      </c>
      <c r="Q1550" s="9">
        <v>0</v>
      </c>
      <c r="R1550" s="8">
        <v>0</v>
      </c>
      <c r="S1550" s="9">
        <v>0</v>
      </c>
      <c r="T1550" s="9">
        <v>0</v>
      </c>
      <c r="U1550" s="8">
        <v>0</v>
      </c>
      <c r="V1550" s="9">
        <v>0</v>
      </c>
      <c r="W1550" s="9">
        <v>0</v>
      </c>
      <c r="X1550" s="9">
        <v>0</v>
      </c>
      <c r="Y1550" s="8">
        <v>0</v>
      </c>
      <c r="Z1550" s="9">
        <v>0</v>
      </c>
      <c r="AA1550" s="8"/>
      <c r="AC1550" s="8"/>
      <c r="AJ1550" s="9">
        <f t="shared" si="245"/>
        <v>-1</v>
      </c>
      <c r="AK1550" s="7">
        <v>5.8</v>
      </c>
      <c r="AO1550" s="8"/>
      <c r="AQ1550" s="31"/>
      <c r="AT1550" s="31"/>
      <c r="AU1550" s="21">
        <v>1988</v>
      </c>
      <c r="AV1550" s="23">
        <f t="shared" si="248"/>
        <v>3.2984163800612945</v>
      </c>
      <c r="BB1550" s="18"/>
      <c r="BD1550" s="54"/>
      <c r="BF1550" s="18"/>
      <c r="BH1550" s="18"/>
      <c r="BJ1550" s="18"/>
      <c r="BK1550" s="18" t="s">
        <v>94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 s="18">
        <v>0</v>
      </c>
      <c r="BS1550">
        <v>0</v>
      </c>
      <c r="BT1550">
        <v>1</v>
      </c>
      <c r="BU1550" s="18">
        <v>0</v>
      </c>
      <c r="BV1550" t="s">
        <v>397</v>
      </c>
      <c r="BW1550" t="s">
        <v>397</v>
      </c>
      <c r="CB1550" s="18"/>
      <c r="CD1550" s="18"/>
      <c r="CE1550" s="18"/>
      <c r="CH1550" s="18"/>
      <c r="CJ1550" s="18"/>
      <c r="CU1550" s="18"/>
      <c r="CV1550" t="s">
        <v>397</v>
      </c>
      <c r="CW1550" t="s">
        <v>397</v>
      </c>
      <c r="CX1550" t="s">
        <v>397</v>
      </c>
      <c r="CY1550" s="25" t="s">
        <v>397</v>
      </c>
    </row>
    <row r="1551" spans="1:103" x14ac:dyDescent="0.25">
      <c r="A1551">
        <v>1553</v>
      </c>
      <c r="B1551">
        <v>173</v>
      </c>
      <c r="C1551" s="25" t="s">
        <v>97</v>
      </c>
      <c r="D1551" s="12">
        <v>8.9499999999999993</v>
      </c>
      <c r="E1551" s="14"/>
      <c r="F1551" s="7" t="str">
        <f t="shared" ref="F1551:F1614" si="249">IFERROR(D1551/E1551, "X")</f>
        <v>X</v>
      </c>
      <c r="G1551" s="7">
        <f t="shared" ref="G1551:G1614" si="250">D1551-E1551</f>
        <v>8.9499999999999993</v>
      </c>
      <c r="H1551" s="16">
        <f t="shared" ref="H1551:H1614" si="251">D1551+E1551</f>
        <v>8.9499999999999993</v>
      </c>
      <c r="I1551" s="11" t="str">
        <f t="shared" ref="I1551:I1614" si="252">IFERROR(F1551/SQRT(F1551^2+AJ1551), "X")</f>
        <v>X</v>
      </c>
      <c r="J1551" s="39" t="str">
        <f t="shared" ref="J1551:J1614" si="253">IFERROR(SQRT((1-I1551^2)/AJ1551), "X")</f>
        <v>X</v>
      </c>
      <c r="K1551" s="39" t="str">
        <f t="shared" si="246"/>
        <v>X</v>
      </c>
      <c r="L1551" s="39" t="str">
        <f t="shared" si="247"/>
        <v>X</v>
      </c>
      <c r="M1551" s="39" t="str">
        <f t="shared" ref="M1551:M1614" si="254">IFERROR(I1551+J1551, "X")</f>
        <v>X</v>
      </c>
      <c r="N1551" s="42">
        <v>0</v>
      </c>
      <c r="O1551" s="8">
        <v>0</v>
      </c>
      <c r="P1551" s="9">
        <v>1</v>
      </c>
      <c r="Q1551" s="9">
        <v>0</v>
      </c>
      <c r="R1551" s="8">
        <v>0</v>
      </c>
      <c r="S1551" s="9">
        <v>0</v>
      </c>
      <c r="T1551" s="9">
        <v>0</v>
      </c>
      <c r="U1551" s="8">
        <v>0</v>
      </c>
      <c r="V1551" s="9">
        <v>0</v>
      </c>
      <c r="W1551" s="9">
        <v>0</v>
      </c>
      <c r="X1551" s="9">
        <v>0</v>
      </c>
      <c r="Y1551" s="8">
        <v>0</v>
      </c>
      <c r="Z1551" s="9">
        <v>0</v>
      </c>
      <c r="AA1551" s="8"/>
      <c r="AC1551" s="8"/>
      <c r="AJ1551" s="9">
        <f t="shared" ref="AJ1551:AJ1614" si="255">IFERROR(AH1551-AI1551-1, "X")</f>
        <v>-1</v>
      </c>
      <c r="AK1551" s="7">
        <v>5.8</v>
      </c>
      <c r="AO1551" s="8"/>
      <c r="AQ1551" s="31"/>
      <c r="AT1551" s="31"/>
      <c r="AU1551" s="21">
        <v>1988</v>
      </c>
      <c r="AV1551" s="23">
        <f t="shared" si="248"/>
        <v>3.2984163800612945</v>
      </c>
      <c r="BB1551" s="18"/>
      <c r="BD1551" s="54"/>
      <c r="BF1551" s="18"/>
      <c r="BH1551" s="18"/>
      <c r="BJ1551" s="18"/>
      <c r="BK1551" s="18" t="s">
        <v>94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 s="18">
        <v>0</v>
      </c>
      <c r="BS1551">
        <v>0</v>
      </c>
      <c r="BT1551">
        <v>1</v>
      </c>
      <c r="BU1551" s="18">
        <v>0</v>
      </c>
      <c r="BV1551" t="s">
        <v>397</v>
      </c>
      <c r="BW1551" t="s">
        <v>397</v>
      </c>
      <c r="CB1551" s="18"/>
      <c r="CD1551" s="18"/>
      <c r="CE1551" s="18"/>
      <c r="CH1551" s="18"/>
      <c r="CJ1551" s="18"/>
      <c r="CU1551" s="18"/>
      <c r="CV1551" t="s">
        <v>397</v>
      </c>
      <c r="CW1551" t="s">
        <v>397</v>
      </c>
      <c r="CX1551" t="s">
        <v>397</v>
      </c>
      <c r="CY1551" s="25" t="s">
        <v>397</v>
      </c>
    </row>
    <row r="1552" spans="1:103" x14ac:dyDescent="0.25">
      <c r="A1552">
        <v>1554</v>
      </c>
      <c r="B1552">
        <v>173</v>
      </c>
      <c r="C1552" s="25" t="s">
        <v>97</v>
      </c>
      <c r="D1552" s="12">
        <v>12.25</v>
      </c>
      <c r="E1552" s="14"/>
      <c r="F1552" s="7" t="str">
        <f t="shared" si="249"/>
        <v>X</v>
      </c>
      <c r="G1552" s="7">
        <f t="shared" si="250"/>
        <v>12.25</v>
      </c>
      <c r="H1552" s="16">
        <f t="shared" si="251"/>
        <v>12.25</v>
      </c>
      <c r="I1552" s="11" t="str">
        <f t="shared" si="252"/>
        <v>X</v>
      </c>
      <c r="J1552" s="39" t="str">
        <f t="shared" si="253"/>
        <v>X</v>
      </c>
      <c r="K1552" s="39" t="str">
        <f t="shared" si="246"/>
        <v>X</v>
      </c>
      <c r="L1552" s="39" t="str">
        <f t="shared" si="247"/>
        <v>X</v>
      </c>
      <c r="M1552" s="39" t="str">
        <f t="shared" si="254"/>
        <v>X</v>
      </c>
      <c r="N1552" s="42">
        <v>0</v>
      </c>
      <c r="O1552" s="8">
        <v>0</v>
      </c>
      <c r="P1552" s="9">
        <v>0</v>
      </c>
      <c r="Q1552" s="9">
        <v>1</v>
      </c>
      <c r="R1552" s="8">
        <v>0</v>
      </c>
      <c r="S1552" s="9">
        <v>0</v>
      </c>
      <c r="T1552" s="9">
        <v>0</v>
      </c>
      <c r="U1552" s="8">
        <v>0</v>
      </c>
      <c r="V1552" s="9">
        <v>0</v>
      </c>
      <c r="W1552" s="9">
        <v>0</v>
      </c>
      <c r="X1552" s="9">
        <v>0</v>
      </c>
      <c r="Y1552" s="8">
        <v>0</v>
      </c>
      <c r="Z1552" s="9">
        <v>0</v>
      </c>
      <c r="AA1552" s="8"/>
      <c r="AC1552" s="8"/>
      <c r="AJ1552" s="9">
        <f t="shared" si="255"/>
        <v>-1</v>
      </c>
      <c r="AK1552" s="7">
        <v>5.8</v>
      </c>
      <c r="AO1552" s="8"/>
      <c r="AQ1552" s="31"/>
      <c r="AT1552" s="31"/>
      <c r="AU1552" s="21">
        <v>1988</v>
      </c>
      <c r="AV1552" s="23">
        <f t="shared" si="248"/>
        <v>3.2984163800612945</v>
      </c>
      <c r="BB1552" s="18"/>
      <c r="BD1552" s="54"/>
      <c r="BF1552" s="18"/>
      <c r="BH1552" s="18"/>
      <c r="BJ1552" s="18"/>
      <c r="BK1552" s="18" t="s">
        <v>94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 s="18">
        <v>0</v>
      </c>
      <c r="BS1552">
        <v>0</v>
      </c>
      <c r="BT1552">
        <v>1</v>
      </c>
      <c r="BU1552" s="18">
        <v>0</v>
      </c>
      <c r="BV1552" t="s">
        <v>397</v>
      </c>
      <c r="BW1552" t="s">
        <v>397</v>
      </c>
      <c r="CB1552" s="18"/>
      <c r="CD1552" s="18"/>
      <c r="CE1552" s="18"/>
      <c r="CH1552" s="18"/>
      <c r="CJ1552" s="18"/>
      <c r="CU1552" s="18"/>
      <c r="CV1552" t="s">
        <v>397</v>
      </c>
      <c r="CW1552" t="s">
        <v>397</v>
      </c>
      <c r="CX1552" t="s">
        <v>397</v>
      </c>
      <c r="CY1552" s="25" t="s">
        <v>397</v>
      </c>
    </row>
    <row r="1553" spans="1:103" x14ac:dyDescent="0.25">
      <c r="A1553">
        <v>1555</v>
      </c>
      <c r="B1553">
        <v>174</v>
      </c>
      <c r="C1553" s="25" t="s">
        <v>280</v>
      </c>
      <c r="D1553" s="12">
        <v>15.2</v>
      </c>
      <c r="E1553" s="14"/>
      <c r="F1553" s="7" t="str">
        <f t="shared" si="249"/>
        <v>X</v>
      </c>
      <c r="G1553" s="7">
        <f t="shared" si="250"/>
        <v>15.2</v>
      </c>
      <c r="H1553" s="16">
        <f t="shared" si="251"/>
        <v>15.2</v>
      </c>
      <c r="I1553" s="11" t="str">
        <f t="shared" si="252"/>
        <v>X</v>
      </c>
      <c r="J1553" s="39" t="str">
        <f t="shared" si="253"/>
        <v>X</v>
      </c>
      <c r="K1553" s="39" t="str">
        <f t="shared" si="246"/>
        <v>X</v>
      </c>
      <c r="L1553" s="39" t="str">
        <f t="shared" si="247"/>
        <v>X</v>
      </c>
      <c r="M1553" s="39" t="str">
        <f t="shared" si="254"/>
        <v>X</v>
      </c>
      <c r="N1553" s="42">
        <v>1</v>
      </c>
      <c r="O1553" s="8">
        <v>0</v>
      </c>
      <c r="P1553" s="9">
        <v>0</v>
      </c>
      <c r="Q1553" s="9">
        <v>0</v>
      </c>
      <c r="R1553" s="8">
        <v>0</v>
      </c>
      <c r="S1553" s="9">
        <v>0</v>
      </c>
      <c r="T1553" s="9">
        <v>0</v>
      </c>
      <c r="U1553" s="8">
        <v>0</v>
      </c>
      <c r="V1553" s="9">
        <v>0</v>
      </c>
      <c r="W1553" s="9">
        <v>0</v>
      </c>
      <c r="X1553" s="9">
        <v>0</v>
      </c>
      <c r="Y1553" s="8">
        <v>0</v>
      </c>
      <c r="Z1553" s="9">
        <v>0</v>
      </c>
      <c r="AA1553" s="8"/>
      <c r="AC1553" s="8"/>
      <c r="AJ1553" s="9">
        <f t="shared" si="255"/>
        <v>-1</v>
      </c>
      <c r="AK1553" s="7">
        <v>5.7</v>
      </c>
      <c r="AO1553" s="8"/>
      <c r="AQ1553" s="31"/>
      <c r="AT1553" s="31"/>
      <c r="AU1553" s="21">
        <v>2002</v>
      </c>
      <c r="AV1553" s="23">
        <f t="shared" si="248"/>
        <v>3.3014640731433</v>
      </c>
      <c r="BB1553" s="18"/>
      <c r="BD1553" s="54"/>
      <c r="BF1553" s="18"/>
      <c r="BH1553" s="18"/>
      <c r="BJ1553" s="18"/>
      <c r="BK1553" s="18" t="s">
        <v>279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 s="18">
        <v>0</v>
      </c>
      <c r="BS1553">
        <v>0</v>
      </c>
      <c r="BT1553">
        <v>1</v>
      </c>
      <c r="BU1553" s="18">
        <v>0</v>
      </c>
      <c r="BV1553" t="s">
        <v>397</v>
      </c>
      <c r="BW1553" t="s">
        <v>397</v>
      </c>
      <c r="CB1553" s="18"/>
      <c r="CD1553" s="18"/>
      <c r="CE1553" s="18"/>
      <c r="CH1553" s="18"/>
      <c r="CJ1553" s="18"/>
      <c r="CU1553" s="18"/>
      <c r="CV1553" t="s">
        <v>397</v>
      </c>
      <c r="CW1553" t="s">
        <v>397</v>
      </c>
      <c r="CX1553" t="s">
        <v>397</v>
      </c>
      <c r="CY1553" s="25" t="s">
        <v>397</v>
      </c>
    </row>
    <row r="1554" spans="1:103" x14ac:dyDescent="0.25">
      <c r="A1554">
        <v>1556</v>
      </c>
      <c r="B1554">
        <v>174</v>
      </c>
      <c r="C1554" s="25" t="s">
        <v>280</v>
      </c>
      <c r="D1554" s="12">
        <v>11.5</v>
      </c>
      <c r="E1554" s="14"/>
      <c r="F1554" s="7" t="str">
        <f t="shared" si="249"/>
        <v>X</v>
      </c>
      <c r="G1554" s="7">
        <f t="shared" si="250"/>
        <v>11.5</v>
      </c>
      <c r="H1554" s="16">
        <f t="shared" si="251"/>
        <v>11.5</v>
      </c>
      <c r="I1554" s="11" t="str">
        <f t="shared" si="252"/>
        <v>X</v>
      </c>
      <c r="J1554" s="39" t="str">
        <f t="shared" si="253"/>
        <v>X</v>
      </c>
      <c r="K1554" s="39" t="str">
        <f t="shared" si="246"/>
        <v>X</v>
      </c>
      <c r="L1554" s="39" t="str">
        <f t="shared" si="247"/>
        <v>X</v>
      </c>
      <c r="M1554" s="39" t="str">
        <f t="shared" si="254"/>
        <v>X</v>
      </c>
      <c r="N1554" s="42">
        <v>1</v>
      </c>
      <c r="O1554" s="8">
        <v>0</v>
      </c>
      <c r="P1554" s="9">
        <v>0</v>
      </c>
      <c r="Q1554" s="9">
        <v>0</v>
      </c>
      <c r="R1554" s="8">
        <v>0</v>
      </c>
      <c r="S1554" s="9">
        <v>0</v>
      </c>
      <c r="T1554" s="9">
        <v>0</v>
      </c>
      <c r="U1554" s="8">
        <v>0</v>
      </c>
      <c r="V1554" s="9">
        <v>0</v>
      </c>
      <c r="W1554" s="9">
        <v>0</v>
      </c>
      <c r="X1554" s="9">
        <v>0</v>
      </c>
      <c r="Y1554" s="8">
        <v>0</v>
      </c>
      <c r="Z1554" s="9">
        <v>0</v>
      </c>
      <c r="AA1554" s="8"/>
      <c r="AC1554" s="8"/>
      <c r="AJ1554" s="9">
        <f t="shared" si="255"/>
        <v>-1</v>
      </c>
      <c r="AK1554" s="7">
        <v>7</v>
      </c>
      <c r="AO1554" s="8"/>
      <c r="AQ1554" s="31"/>
      <c r="AT1554" s="31"/>
      <c r="AU1554" s="21">
        <v>2005</v>
      </c>
      <c r="AV1554" s="23">
        <f t="shared" si="248"/>
        <v>3.3021143769562009</v>
      </c>
      <c r="BB1554" s="18"/>
      <c r="BD1554" s="54"/>
      <c r="BF1554" s="18"/>
      <c r="BH1554" s="18"/>
      <c r="BJ1554" s="18"/>
      <c r="BK1554" s="18" t="s">
        <v>279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 s="18">
        <v>0</v>
      </c>
      <c r="BS1554">
        <v>0</v>
      </c>
      <c r="BT1554">
        <v>1</v>
      </c>
      <c r="BU1554" s="18">
        <v>0</v>
      </c>
      <c r="BV1554" t="s">
        <v>397</v>
      </c>
      <c r="BW1554" t="s">
        <v>397</v>
      </c>
      <c r="CB1554" s="18"/>
      <c r="CD1554" s="18"/>
      <c r="CE1554" s="18"/>
      <c r="CH1554" s="18"/>
      <c r="CJ1554" s="18"/>
      <c r="CU1554" s="18"/>
      <c r="CV1554" t="s">
        <v>397</v>
      </c>
      <c r="CW1554" t="s">
        <v>397</v>
      </c>
      <c r="CX1554" t="s">
        <v>397</v>
      </c>
      <c r="CY1554" s="25" t="s">
        <v>397</v>
      </c>
    </row>
    <row r="1555" spans="1:103" x14ac:dyDescent="0.25">
      <c r="A1555">
        <v>1557</v>
      </c>
      <c r="B1555">
        <v>174</v>
      </c>
      <c r="C1555" s="25" t="s">
        <v>280</v>
      </c>
      <c r="D1555" s="12">
        <v>10.7</v>
      </c>
      <c r="E1555" s="14"/>
      <c r="F1555" s="7" t="str">
        <f t="shared" si="249"/>
        <v>X</v>
      </c>
      <c r="G1555" s="7">
        <f t="shared" si="250"/>
        <v>10.7</v>
      </c>
      <c r="H1555" s="16">
        <f t="shared" si="251"/>
        <v>10.7</v>
      </c>
      <c r="I1555" s="11" t="str">
        <f t="shared" si="252"/>
        <v>X</v>
      </c>
      <c r="J1555" s="39" t="str">
        <f t="shared" si="253"/>
        <v>X</v>
      </c>
      <c r="K1555" s="39" t="str">
        <f t="shared" si="246"/>
        <v>X</v>
      </c>
      <c r="L1555" s="39" t="str">
        <f t="shared" si="247"/>
        <v>X</v>
      </c>
      <c r="M1555" s="39" t="str">
        <f t="shared" si="254"/>
        <v>X</v>
      </c>
      <c r="N1555" s="42">
        <v>0</v>
      </c>
      <c r="O1555" s="8">
        <v>0</v>
      </c>
      <c r="P1555" s="9">
        <v>0</v>
      </c>
      <c r="Q1555" s="9">
        <v>0</v>
      </c>
      <c r="R1555" s="8">
        <v>0</v>
      </c>
      <c r="S1555" s="9">
        <v>0</v>
      </c>
      <c r="T1555" s="9">
        <v>0</v>
      </c>
      <c r="U1555" s="8">
        <v>1</v>
      </c>
      <c r="V1555" s="9">
        <v>0</v>
      </c>
      <c r="W1555" s="9">
        <v>0</v>
      </c>
      <c r="X1555" s="9">
        <v>0</v>
      </c>
      <c r="Y1555" s="8">
        <v>0</v>
      </c>
      <c r="Z1555" s="9">
        <v>0</v>
      </c>
      <c r="AA1555" s="8"/>
      <c r="AC1555" s="8"/>
      <c r="AJ1555" s="9">
        <f t="shared" si="255"/>
        <v>-1</v>
      </c>
      <c r="AK1555" s="7">
        <v>7</v>
      </c>
      <c r="AO1555" s="8"/>
      <c r="AQ1555" s="31"/>
      <c r="AT1555" s="31"/>
      <c r="AU1555" s="21">
        <v>2005</v>
      </c>
      <c r="AV1555" s="23">
        <f t="shared" si="248"/>
        <v>3.3021143769562009</v>
      </c>
      <c r="BB1555" s="18"/>
      <c r="BD1555" s="54"/>
      <c r="BF1555" s="18"/>
      <c r="BH1555" s="18"/>
      <c r="BJ1555" s="18"/>
      <c r="BK1555" s="18" t="s">
        <v>279</v>
      </c>
      <c r="BL1555">
        <v>0</v>
      </c>
      <c r="BM1555">
        <v>1</v>
      </c>
      <c r="BN1555">
        <v>0</v>
      </c>
      <c r="BO1555">
        <v>0</v>
      </c>
      <c r="BP1555">
        <v>0</v>
      </c>
      <c r="BQ1555">
        <v>0</v>
      </c>
      <c r="BR1555" s="18">
        <v>0</v>
      </c>
      <c r="BS1555">
        <v>0</v>
      </c>
      <c r="BT1555">
        <v>1</v>
      </c>
      <c r="BU1555" s="18">
        <v>0</v>
      </c>
      <c r="BV1555" t="s">
        <v>397</v>
      </c>
      <c r="BW1555" t="s">
        <v>397</v>
      </c>
      <c r="CB1555" s="18"/>
      <c r="CD1555" s="18"/>
      <c r="CE1555" s="18"/>
      <c r="CH1555" s="18"/>
      <c r="CJ1555" s="18"/>
      <c r="CU1555" s="18"/>
      <c r="CV1555" t="s">
        <v>397</v>
      </c>
      <c r="CW1555" t="s">
        <v>397</v>
      </c>
      <c r="CX1555" t="s">
        <v>397</v>
      </c>
      <c r="CY1555" s="25" t="s">
        <v>397</v>
      </c>
    </row>
    <row r="1556" spans="1:103" x14ac:dyDescent="0.25">
      <c r="A1556">
        <v>1558</v>
      </c>
      <c r="B1556">
        <v>174</v>
      </c>
      <c r="C1556" s="25" t="s">
        <v>280</v>
      </c>
      <c r="D1556" s="12">
        <v>12.9</v>
      </c>
      <c r="E1556" s="14"/>
      <c r="F1556" s="7" t="str">
        <f t="shared" si="249"/>
        <v>X</v>
      </c>
      <c r="G1556" s="7">
        <f t="shared" si="250"/>
        <v>12.9</v>
      </c>
      <c r="H1556" s="16">
        <f t="shared" si="251"/>
        <v>12.9</v>
      </c>
      <c r="I1556" s="11" t="str">
        <f t="shared" si="252"/>
        <v>X</v>
      </c>
      <c r="J1556" s="39" t="str">
        <f t="shared" si="253"/>
        <v>X</v>
      </c>
      <c r="K1556" s="39" t="str">
        <f t="shared" si="246"/>
        <v>X</v>
      </c>
      <c r="L1556" s="39" t="str">
        <f t="shared" si="247"/>
        <v>X</v>
      </c>
      <c r="M1556" s="39" t="str">
        <f t="shared" si="254"/>
        <v>X</v>
      </c>
      <c r="N1556" s="42">
        <v>0</v>
      </c>
      <c r="O1556" s="8">
        <v>0</v>
      </c>
      <c r="P1556" s="9">
        <v>0</v>
      </c>
      <c r="Q1556" s="9">
        <v>0</v>
      </c>
      <c r="R1556" s="8">
        <v>0</v>
      </c>
      <c r="S1556" s="9">
        <v>0</v>
      </c>
      <c r="T1556" s="9">
        <v>0</v>
      </c>
      <c r="U1556" s="8">
        <v>0</v>
      </c>
      <c r="V1556" s="9">
        <v>1</v>
      </c>
      <c r="W1556" s="9">
        <v>0</v>
      </c>
      <c r="X1556" s="9">
        <v>0</v>
      </c>
      <c r="Y1556" s="8">
        <v>0</v>
      </c>
      <c r="Z1556" s="9">
        <v>0</v>
      </c>
      <c r="AA1556" s="8"/>
      <c r="AC1556" s="8"/>
      <c r="AJ1556" s="9">
        <f t="shared" si="255"/>
        <v>-1</v>
      </c>
      <c r="AK1556" s="7">
        <v>7</v>
      </c>
      <c r="AO1556" s="8"/>
      <c r="AQ1556" s="31"/>
      <c r="AT1556" s="31"/>
      <c r="AU1556" s="21">
        <v>2005</v>
      </c>
      <c r="AV1556" s="23">
        <f t="shared" si="248"/>
        <v>3.3021143769562009</v>
      </c>
      <c r="BB1556" s="18"/>
      <c r="BD1556" s="54"/>
      <c r="BF1556" s="18"/>
      <c r="BH1556" s="18"/>
      <c r="BJ1556" s="18"/>
      <c r="BK1556" s="18" t="s">
        <v>279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 s="18">
        <v>0</v>
      </c>
      <c r="BS1556">
        <v>0</v>
      </c>
      <c r="BT1556">
        <v>1</v>
      </c>
      <c r="BU1556" s="18">
        <v>0</v>
      </c>
      <c r="BV1556" t="s">
        <v>397</v>
      </c>
      <c r="BW1556" t="s">
        <v>397</v>
      </c>
      <c r="CB1556" s="18"/>
      <c r="CD1556" s="18"/>
      <c r="CE1556" s="18"/>
      <c r="CH1556" s="18"/>
      <c r="CJ1556" s="18"/>
      <c r="CU1556" s="18"/>
      <c r="CV1556" t="s">
        <v>397</v>
      </c>
      <c r="CW1556" t="s">
        <v>397</v>
      </c>
      <c r="CX1556" t="s">
        <v>397</v>
      </c>
      <c r="CY1556" s="25" t="s">
        <v>397</v>
      </c>
    </row>
    <row r="1557" spans="1:103" x14ac:dyDescent="0.25">
      <c r="A1557">
        <v>1559</v>
      </c>
      <c r="B1557">
        <v>175</v>
      </c>
      <c r="C1557" s="25" t="s">
        <v>272</v>
      </c>
      <c r="D1557" s="12">
        <v>7.5</v>
      </c>
      <c r="E1557" s="14"/>
      <c r="F1557" s="7" t="str">
        <f t="shared" si="249"/>
        <v>X</v>
      </c>
      <c r="G1557" s="7">
        <f t="shared" si="250"/>
        <v>7.5</v>
      </c>
      <c r="H1557" s="16">
        <f t="shared" si="251"/>
        <v>7.5</v>
      </c>
      <c r="I1557" s="11" t="str">
        <f t="shared" si="252"/>
        <v>X</v>
      </c>
      <c r="J1557" s="39" t="str">
        <f t="shared" si="253"/>
        <v>X</v>
      </c>
      <c r="K1557" s="39" t="str">
        <f t="shared" si="246"/>
        <v>X</v>
      </c>
      <c r="L1557" s="39" t="str">
        <f t="shared" si="247"/>
        <v>X</v>
      </c>
      <c r="M1557" s="39" t="str">
        <f t="shared" si="254"/>
        <v>X</v>
      </c>
      <c r="N1557" s="42">
        <v>1</v>
      </c>
      <c r="O1557" s="8">
        <v>0</v>
      </c>
      <c r="P1557" s="9">
        <v>0</v>
      </c>
      <c r="Q1557" s="9">
        <v>0</v>
      </c>
      <c r="R1557" s="8">
        <v>0</v>
      </c>
      <c r="S1557" s="9">
        <v>0</v>
      </c>
      <c r="T1557" s="9">
        <v>0</v>
      </c>
      <c r="U1557" s="8">
        <v>0</v>
      </c>
      <c r="V1557" s="9">
        <v>0</v>
      </c>
      <c r="W1557" s="9">
        <v>0</v>
      </c>
      <c r="X1557" s="9">
        <v>0</v>
      </c>
      <c r="Y1557" s="8">
        <v>0</v>
      </c>
      <c r="Z1557" s="9">
        <v>0</v>
      </c>
      <c r="AA1557" s="8"/>
      <c r="AC1557" s="8"/>
      <c r="AJ1557" s="9">
        <f t="shared" si="255"/>
        <v>-1</v>
      </c>
      <c r="AK1557" s="7">
        <v>10</v>
      </c>
      <c r="AO1557" s="8"/>
      <c r="AQ1557" s="31"/>
      <c r="AT1557" s="31"/>
      <c r="AU1557" s="21">
        <v>1991</v>
      </c>
      <c r="AV1557" s="23">
        <f t="shared" si="248"/>
        <v>3.2990712600274095</v>
      </c>
      <c r="BB1557" s="18"/>
      <c r="BD1557" s="54"/>
      <c r="BF1557" s="18"/>
      <c r="BH1557" s="18"/>
      <c r="BJ1557" s="18"/>
      <c r="BK1557" s="18" t="s">
        <v>271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 s="18">
        <v>0</v>
      </c>
      <c r="BS1557">
        <v>1</v>
      </c>
      <c r="BT1557">
        <v>0</v>
      </c>
      <c r="BU1557" s="18">
        <v>0</v>
      </c>
      <c r="BV1557" t="s">
        <v>397</v>
      </c>
      <c r="BW1557" t="s">
        <v>397</v>
      </c>
      <c r="CB1557" s="18"/>
      <c r="CD1557" s="18"/>
      <c r="CE1557" s="18"/>
      <c r="CH1557" s="18"/>
      <c r="CJ1557" s="18"/>
      <c r="CU1557" s="18"/>
      <c r="CV1557" t="s">
        <v>397</v>
      </c>
      <c r="CW1557" t="s">
        <v>397</v>
      </c>
      <c r="CX1557" t="s">
        <v>397</v>
      </c>
      <c r="CY1557" s="25" t="s">
        <v>397</v>
      </c>
    </row>
    <row r="1558" spans="1:103" x14ac:dyDescent="0.25">
      <c r="A1558">
        <v>1560</v>
      </c>
      <c r="B1558">
        <v>175</v>
      </c>
      <c r="C1558" s="25" t="s">
        <v>272</v>
      </c>
      <c r="D1558" s="12">
        <v>5.5</v>
      </c>
      <c r="E1558" s="14"/>
      <c r="F1558" s="7" t="str">
        <f t="shared" si="249"/>
        <v>X</v>
      </c>
      <c r="G1558" s="7">
        <f t="shared" si="250"/>
        <v>5.5</v>
      </c>
      <c r="H1558" s="16">
        <f t="shared" si="251"/>
        <v>5.5</v>
      </c>
      <c r="I1558" s="11" t="str">
        <f t="shared" si="252"/>
        <v>X</v>
      </c>
      <c r="J1558" s="39" t="str">
        <f t="shared" si="253"/>
        <v>X</v>
      </c>
      <c r="K1558" s="39" t="str">
        <f t="shared" si="246"/>
        <v>X</v>
      </c>
      <c r="L1558" s="39" t="str">
        <f t="shared" si="247"/>
        <v>X</v>
      </c>
      <c r="M1558" s="39" t="str">
        <f t="shared" si="254"/>
        <v>X</v>
      </c>
      <c r="N1558" s="42">
        <v>0</v>
      </c>
      <c r="O1558" s="8">
        <v>0</v>
      </c>
      <c r="P1558" s="9">
        <v>0</v>
      </c>
      <c r="Q1558" s="9">
        <v>0</v>
      </c>
      <c r="R1558" s="8">
        <v>0</v>
      </c>
      <c r="S1558" s="9">
        <v>0</v>
      </c>
      <c r="T1558" s="9">
        <v>0</v>
      </c>
      <c r="U1558" s="8">
        <v>1</v>
      </c>
      <c r="V1558" s="9">
        <v>0</v>
      </c>
      <c r="W1558" s="9">
        <v>0</v>
      </c>
      <c r="X1558" s="9">
        <v>0</v>
      </c>
      <c r="Y1558" s="8">
        <v>0</v>
      </c>
      <c r="Z1558" s="9">
        <v>0</v>
      </c>
      <c r="AA1558" s="8"/>
      <c r="AC1558" s="8"/>
      <c r="AJ1558" s="9">
        <f t="shared" si="255"/>
        <v>-1</v>
      </c>
      <c r="AK1558" s="7">
        <v>11.1</v>
      </c>
      <c r="AO1558" s="8"/>
      <c r="AQ1558" s="31"/>
      <c r="AT1558" s="31"/>
      <c r="AU1558" s="21">
        <v>1982</v>
      </c>
      <c r="AV1558" s="23">
        <f t="shared" si="248"/>
        <v>3.2971036501492565</v>
      </c>
      <c r="BB1558" s="18"/>
      <c r="BD1558" s="54"/>
      <c r="BF1558" s="18"/>
      <c r="BH1558" s="18"/>
      <c r="BJ1558" s="18"/>
      <c r="BK1558" s="18" t="s">
        <v>271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 s="18">
        <v>0</v>
      </c>
      <c r="BS1558">
        <v>1</v>
      </c>
      <c r="BT1558">
        <v>0</v>
      </c>
      <c r="BU1558" s="18">
        <v>0</v>
      </c>
      <c r="BV1558" t="s">
        <v>397</v>
      </c>
      <c r="BW1558" t="s">
        <v>397</v>
      </c>
      <c r="CB1558" s="18"/>
      <c r="CD1558" s="18"/>
      <c r="CE1558" s="18"/>
      <c r="CH1558" s="18"/>
      <c r="CJ1558" s="18"/>
      <c r="CU1558" s="18"/>
      <c r="CV1558" t="s">
        <v>397</v>
      </c>
      <c r="CW1558" t="s">
        <v>397</v>
      </c>
      <c r="CX1558" t="s">
        <v>397</v>
      </c>
      <c r="CY1558" s="25" t="s">
        <v>397</v>
      </c>
    </row>
    <row r="1559" spans="1:103" x14ac:dyDescent="0.25">
      <c r="A1559">
        <v>1561</v>
      </c>
      <c r="B1559">
        <v>175</v>
      </c>
      <c r="C1559" s="25" t="s">
        <v>272</v>
      </c>
      <c r="D1559" s="12">
        <v>8.3000000000000007</v>
      </c>
      <c r="E1559" s="14"/>
      <c r="F1559" s="7" t="str">
        <f t="shared" si="249"/>
        <v>X</v>
      </c>
      <c r="G1559" s="7">
        <f t="shared" si="250"/>
        <v>8.3000000000000007</v>
      </c>
      <c r="H1559" s="16">
        <f t="shared" si="251"/>
        <v>8.3000000000000007</v>
      </c>
      <c r="I1559" s="11" t="str">
        <f t="shared" si="252"/>
        <v>X</v>
      </c>
      <c r="J1559" s="39" t="str">
        <f t="shared" si="253"/>
        <v>X</v>
      </c>
      <c r="K1559" s="39" t="str">
        <f t="shared" si="246"/>
        <v>X</v>
      </c>
      <c r="L1559" s="39" t="str">
        <f t="shared" si="247"/>
        <v>X</v>
      </c>
      <c r="M1559" s="39" t="str">
        <f t="shared" si="254"/>
        <v>X</v>
      </c>
      <c r="N1559" s="42">
        <v>0</v>
      </c>
      <c r="O1559" s="8">
        <v>0</v>
      </c>
      <c r="P1559" s="9">
        <v>0</v>
      </c>
      <c r="Q1559" s="9">
        <v>0</v>
      </c>
      <c r="R1559" s="8">
        <v>0</v>
      </c>
      <c r="S1559" s="9">
        <v>0</v>
      </c>
      <c r="T1559" s="9">
        <v>0</v>
      </c>
      <c r="U1559" s="8">
        <v>1</v>
      </c>
      <c r="V1559" s="9">
        <v>0</v>
      </c>
      <c r="W1559" s="9">
        <v>0</v>
      </c>
      <c r="X1559" s="9">
        <v>0</v>
      </c>
      <c r="Y1559" s="8">
        <v>0</v>
      </c>
      <c r="Z1559" s="9">
        <v>0</v>
      </c>
      <c r="AA1559" s="8"/>
      <c r="AC1559" s="8"/>
      <c r="AJ1559" s="9">
        <f t="shared" si="255"/>
        <v>-1</v>
      </c>
      <c r="AK1559" s="7">
        <v>10</v>
      </c>
      <c r="AO1559" s="8"/>
      <c r="AQ1559" s="31"/>
      <c r="AT1559" s="31"/>
      <c r="AU1559" s="21">
        <v>1991</v>
      </c>
      <c r="AV1559" s="23">
        <f t="shared" si="248"/>
        <v>3.2990712600274095</v>
      </c>
      <c r="BB1559" s="18"/>
      <c r="BD1559" s="54"/>
      <c r="BF1559" s="18"/>
      <c r="BH1559" s="18"/>
      <c r="BJ1559" s="18"/>
      <c r="BK1559" s="18" t="s">
        <v>271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 s="18">
        <v>0</v>
      </c>
      <c r="BS1559">
        <v>1</v>
      </c>
      <c r="BT1559">
        <v>0</v>
      </c>
      <c r="BU1559" s="18">
        <v>0</v>
      </c>
      <c r="BV1559" t="s">
        <v>397</v>
      </c>
      <c r="BW1559" t="s">
        <v>397</v>
      </c>
      <c r="CB1559" s="18"/>
      <c r="CD1559" s="18"/>
      <c r="CE1559" s="18"/>
      <c r="CH1559" s="18"/>
      <c r="CJ1559" s="18"/>
      <c r="CU1559" s="18"/>
      <c r="CV1559" t="s">
        <v>397</v>
      </c>
      <c r="CW1559" t="s">
        <v>397</v>
      </c>
      <c r="CX1559" t="s">
        <v>397</v>
      </c>
      <c r="CY1559" s="25" t="s">
        <v>397</v>
      </c>
    </row>
    <row r="1560" spans="1:103" x14ac:dyDescent="0.25">
      <c r="A1560">
        <v>1562</v>
      </c>
      <c r="B1560">
        <v>175</v>
      </c>
      <c r="C1560" s="25" t="s">
        <v>272</v>
      </c>
      <c r="D1560" s="12">
        <v>7.8</v>
      </c>
      <c r="E1560" s="14"/>
      <c r="F1560" s="7" t="str">
        <f t="shared" si="249"/>
        <v>X</v>
      </c>
      <c r="G1560" s="7">
        <f t="shared" si="250"/>
        <v>7.8</v>
      </c>
      <c r="H1560" s="16">
        <f t="shared" si="251"/>
        <v>7.8</v>
      </c>
      <c r="I1560" s="11" t="str">
        <f t="shared" si="252"/>
        <v>X</v>
      </c>
      <c r="J1560" s="39" t="str">
        <f t="shared" si="253"/>
        <v>X</v>
      </c>
      <c r="K1560" s="39" t="str">
        <f t="shared" si="246"/>
        <v>X</v>
      </c>
      <c r="L1560" s="39" t="str">
        <f t="shared" si="247"/>
        <v>X</v>
      </c>
      <c r="M1560" s="39" t="str">
        <f t="shared" si="254"/>
        <v>X</v>
      </c>
      <c r="N1560" s="42">
        <v>0</v>
      </c>
      <c r="O1560" s="8">
        <v>0</v>
      </c>
      <c r="P1560" s="9">
        <v>0</v>
      </c>
      <c r="Q1560" s="9">
        <v>0</v>
      </c>
      <c r="R1560" s="8">
        <v>0</v>
      </c>
      <c r="S1560" s="9">
        <v>0</v>
      </c>
      <c r="T1560" s="9">
        <v>0</v>
      </c>
      <c r="U1560" s="8">
        <v>1</v>
      </c>
      <c r="V1560" s="9">
        <v>0</v>
      </c>
      <c r="W1560" s="9">
        <v>0</v>
      </c>
      <c r="X1560" s="9">
        <v>0</v>
      </c>
      <c r="Y1560" s="8">
        <v>0</v>
      </c>
      <c r="Z1560" s="9">
        <v>0</v>
      </c>
      <c r="AA1560" s="8"/>
      <c r="AC1560" s="8"/>
      <c r="AJ1560" s="9">
        <f t="shared" si="255"/>
        <v>-1</v>
      </c>
      <c r="AK1560" s="7">
        <v>10</v>
      </c>
      <c r="AO1560" s="8"/>
      <c r="AQ1560" s="31"/>
      <c r="AT1560" s="31"/>
      <c r="AU1560" s="21">
        <v>1993</v>
      </c>
      <c r="AV1560" s="23">
        <f t="shared" si="248"/>
        <v>3.2995072987004876</v>
      </c>
      <c r="BB1560" s="18"/>
      <c r="BD1560" s="54"/>
      <c r="BF1560" s="18"/>
      <c r="BH1560" s="18"/>
      <c r="BJ1560" s="18"/>
      <c r="BK1560" s="18" t="s">
        <v>271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 s="18">
        <v>0</v>
      </c>
      <c r="BS1560">
        <v>1</v>
      </c>
      <c r="BT1560">
        <v>0</v>
      </c>
      <c r="BU1560" s="18">
        <v>0</v>
      </c>
      <c r="BV1560" t="s">
        <v>397</v>
      </c>
      <c r="BW1560" t="s">
        <v>397</v>
      </c>
      <c r="CB1560" s="18"/>
      <c r="CD1560" s="18"/>
      <c r="CE1560" s="18"/>
      <c r="CH1560" s="18"/>
      <c r="CJ1560" s="18"/>
      <c r="CU1560" s="18"/>
      <c r="CV1560" t="s">
        <v>397</v>
      </c>
      <c r="CW1560" t="s">
        <v>397</v>
      </c>
      <c r="CX1560" t="s">
        <v>397</v>
      </c>
      <c r="CY1560" s="25" t="s">
        <v>397</v>
      </c>
    </row>
    <row r="1561" spans="1:103" x14ac:dyDescent="0.25">
      <c r="A1561">
        <v>1563</v>
      </c>
      <c r="B1561">
        <v>175</v>
      </c>
      <c r="C1561" s="25" t="s">
        <v>272</v>
      </c>
      <c r="D1561" s="12">
        <v>9.1</v>
      </c>
      <c r="E1561" s="14"/>
      <c r="F1561" s="7" t="str">
        <f t="shared" si="249"/>
        <v>X</v>
      </c>
      <c r="G1561" s="7">
        <f t="shared" si="250"/>
        <v>9.1</v>
      </c>
      <c r="H1561" s="16">
        <f t="shared" si="251"/>
        <v>9.1</v>
      </c>
      <c r="I1561" s="11" t="str">
        <f t="shared" si="252"/>
        <v>X</v>
      </c>
      <c r="J1561" s="39" t="str">
        <f t="shared" si="253"/>
        <v>X</v>
      </c>
      <c r="K1561" s="39" t="str">
        <f t="shared" si="246"/>
        <v>X</v>
      </c>
      <c r="L1561" s="39" t="str">
        <f t="shared" si="247"/>
        <v>X</v>
      </c>
      <c r="M1561" s="39" t="str">
        <f t="shared" si="254"/>
        <v>X</v>
      </c>
      <c r="N1561" s="42">
        <v>0</v>
      </c>
      <c r="O1561" s="8">
        <v>0</v>
      </c>
      <c r="P1561" s="9">
        <v>0</v>
      </c>
      <c r="Q1561" s="9">
        <v>0</v>
      </c>
      <c r="R1561" s="8">
        <v>0</v>
      </c>
      <c r="S1561" s="9">
        <v>0</v>
      </c>
      <c r="T1561" s="9">
        <v>0</v>
      </c>
      <c r="U1561" s="8">
        <v>0</v>
      </c>
      <c r="V1561" s="9">
        <v>1</v>
      </c>
      <c r="W1561" s="9">
        <v>0</v>
      </c>
      <c r="X1561" s="9">
        <v>0</v>
      </c>
      <c r="Y1561" s="8">
        <v>0</v>
      </c>
      <c r="Z1561" s="9">
        <v>0</v>
      </c>
      <c r="AA1561" s="8"/>
      <c r="AC1561" s="8"/>
      <c r="AJ1561" s="9">
        <f t="shared" si="255"/>
        <v>-1</v>
      </c>
      <c r="AK1561" s="7">
        <v>11.1</v>
      </c>
      <c r="AO1561" s="8"/>
      <c r="AQ1561" s="31"/>
      <c r="AT1561" s="31"/>
      <c r="AU1561" s="21">
        <v>1982</v>
      </c>
      <c r="AV1561" s="23">
        <f t="shared" si="248"/>
        <v>3.2971036501492565</v>
      </c>
      <c r="BB1561" s="18"/>
      <c r="BD1561" s="54"/>
      <c r="BF1561" s="18"/>
      <c r="BH1561" s="18"/>
      <c r="BJ1561" s="18"/>
      <c r="BK1561" s="18" t="s">
        <v>271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 s="18">
        <v>0</v>
      </c>
      <c r="BS1561">
        <v>1</v>
      </c>
      <c r="BT1561">
        <v>0</v>
      </c>
      <c r="BU1561" s="18">
        <v>0</v>
      </c>
      <c r="BV1561" t="s">
        <v>397</v>
      </c>
      <c r="BW1561" t="s">
        <v>397</v>
      </c>
      <c r="CB1561" s="18"/>
      <c r="CD1561" s="18"/>
      <c r="CE1561" s="18"/>
      <c r="CH1561" s="18"/>
      <c r="CJ1561" s="18"/>
      <c r="CU1561" s="18"/>
      <c r="CV1561" t="s">
        <v>397</v>
      </c>
      <c r="CW1561" t="s">
        <v>397</v>
      </c>
      <c r="CX1561" t="s">
        <v>397</v>
      </c>
      <c r="CY1561" s="25" t="s">
        <v>397</v>
      </c>
    </row>
    <row r="1562" spans="1:103" x14ac:dyDescent="0.25">
      <c r="A1562">
        <v>1564</v>
      </c>
      <c r="B1562">
        <v>175</v>
      </c>
      <c r="C1562" s="25" t="s">
        <v>272</v>
      </c>
      <c r="D1562" s="12">
        <v>7.5</v>
      </c>
      <c r="E1562" s="14"/>
      <c r="F1562" s="7" t="str">
        <f t="shared" si="249"/>
        <v>X</v>
      </c>
      <c r="G1562" s="7">
        <f t="shared" si="250"/>
        <v>7.5</v>
      </c>
      <c r="H1562" s="16">
        <f t="shared" si="251"/>
        <v>7.5</v>
      </c>
      <c r="I1562" s="11" t="str">
        <f t="shared" si="252"/>
        <v>X</v>
      </c>
      <c r="J1562" s="39" t="str">
        <f t="shared" si="253"/>
        <v>X</v>
      </c>
      <c r="K1562" s="39" t="str">
        <f t="shared" si="246"/>
        <v>X</v>
      </c>
      <c r="L1562" s="39" t="str">
        <f t="shared" si="247"/>
        <v>X</v>
      </c>
      <c r="M1562" s="39" t="str">
        <f t="shared" si="254"/>
        <v>X</v>
      </c>
      <c r="N1562" s="42">
        <v>0</v>
      </c>
      <c r="O1562" s="8">
        <v>0</v>
      </c>
      <c r="P1562" s="9">
        <v>0</v>
      </c>
      <c r="Q1562" s="9">
        <v>0</v>
      </c>
      <c r="R1562" s="8">
        <v>0</v>
      </c>
      <c r="S1562" s="9">
        <v>0</v>
      </c>
      <c r="T1562" s="9">
        <v>0</v>
      </c>
      <c r="U1562" s="8">
        <v>0</v>
      </c>
      <c r="V1562" s="9">
        <v>1</v>
      </c>
      <c r="W1562" s="9">
        <v>0</v>
      </c>
      <c r="X1562" s="9">
        <v>0</v>
      </c>
      <c r="Y1562" s="8">
        <v>0</v>
      </c>
      <c r="Z1562" s="9">
        <v>0</v>
      </c>
      <c r="AA1562" s="8"/>
      <c r="AC1562" s="8"/>
      <c r="AJ1562" s="9">
        <f t="shared" si="255"/>
        <v>-1</v>
      </c>
      <c r="AK1562" s="7">
        <v>10</v>
      </c>
      <c r="AO1562" s="8"/>
      <c r="AQ1562" s="31"/>
      <c r="AT1562" s="31"/>
      <c r="AU1562" s="21">
        <v>1991</v>
      </c>
      <c r="AV1562" s="23">
        <f t="shared" si="248"/>
        <v>3.2990712600274095</v>
      </c>
      <c r="BB1562" s="18"/>
      <c r="BD1562" s="54"/>
      <c r="BF1562" s="18"/>
      <c r="BH1562" s="18"/>
      <c r="BJ1562" s="18"/>
      <c r="BK1562" s="18" t="s">
        <v>271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 s="18">
        <v>0</v>
      </c>
      <c r="BS1562">
        <v>1</v>
      </c>
      <c r="BT1562">
        <v>0</v>
      </c>
      <c r="BU1562" s="18">
        <v>0</v>
      </c>
      <c r="BV1562" t="s">
        <v>397</v>
      </c>
      <c r="BW1562" t="s">
        <v>397</v>
      </c>
      <c r="CB1562" s="18"/>
      <c r="CD1562" s="18"/>
      <c r="CE1562" s="18"/>
      <c r="CH1562" s="18"/>
      <c r="CJ1562" s="18"/>
      <c r="CU1562" s="18"/>
      <c r="CV1562" t="s">
        <v>397</v>
      </c>
      <c r="CW1562" t="s">
        <v>397</v>
      </c>
      <c r="CX1562" t="s">
        <v>397</v>
      </c>
      <c r="CY1562" s="25" t="s">
        <v>397</v>
      </c>
    </row>
    <row r="1563" spans="1:103" x14ac:dyDescent="0.25">
      <c r="A1563">
        <v>1565</v>
      </c>
      <c r="B1563">
        <v>175</v>
      </c>
      <c r="C1563" s="25" t="s">
        <v>272</v>
      </c>
      <c r="D1563" s="12">
        <v>7.9</v>
      </c>
      <c r="E1563" s="14"/>
      <c r="F1563" s="7" t="str">
        <f t="shared" si="249"/>
        <v>X</v>
      </c>
      <c r="G1563" s="7">
        <f t="shared" si="250"/>
        <v>7.9</v>
      </c>
      <c r="H1563" s="16">
        <f t="shared" si="251"/>
        <v>7.9</v>
      </c>
      <c r="I1563" s="11" t="str">
        <f t="shared" si="252"/>
        <v>X</v>
      </c>
      <c r="J1563" s="39" t="str">
        <f t="shared" si="253"/>
        <v>X</v>
      </c>
      <c r="K1563" s="39" t="str">
        <f t="shared" si="246"/>
        <v>X</v>
      </c>
      <c r="L1563" s="39" t="str">
        <f t="shared" si="247"/>
        <v>X</v>
      </c>
      <c r="M1563" s="39" t="str">
        <f t="shared" si="254"/>
        <v>X</v>
      </c>
      <c r="N1563" s="42">
        <v>0</v>
      </c>
      <c r="O1563" s="8">
        <v>0</v>
      </c>
      <c r="P1563" s="9">
        <v>0</v>
      </c>
      <c r="Q1563" s="9">
        <v>0</v>
      </c>
      <c r="R1563" s="8">
        <v>0</v>
      </c>
      <c r="S1563" s="9">
        <v>0</v>
      </c>
      <c r="T1563" s="9">
        <v>0</v>
      </c>
      <c r="U1563" s="8">
        <v>0</v>
      </c>
      <c r="V1563" s="9">
        <v>1</v>
      </c>
      <c r="W1563" s="9">
        <v>0</v>
      </c>
      <c r="X1563" s="9">
        <v>0</v>
      </c>
      <c r="Y1563" s="8">
        <v>0</v>
      </c>
      <c r="Z1563" s="9">
        <v>0</v>
      </c>
      <c r="AA1563" s="8"/>
      <c r="AC1563" s="8"/>
      <c r="AJ1563" s="9">
        <f t="shared" si="255"/>
        <v>-1</v>
      </c>
      <c r="AK1563" s="7">
        <v>10</v>
      </c>
      <c r="AO1563" s="8"/>
      <c r="AQ1563" s="31"/>
      <c r="AT1563" s="31"/>
      <c r="AU1563" s="21">
        <v>1993</v>
      </c>
      <c r="AV1563" s="23">
        <f t="shared" si="248"/>
        <v>3.2995072987004876</v>
      </c>
      <c r="BB1563" s="18"/>
      <c r="BD1563" s="54"/>
      <c r="BF1563" s="18"/>
      <c r="BH1563" s="18"/>
      <c r="BJ1563" s="18"/>
      <c r="BK1563" s="18" t="s">
        <v>271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 s="18">
        <v>0</v>
      </c>
      <c r="BS1563">
        <v>1</v>
      </c>
      <c r="BT1563">
        <v>0</v>
      </c>
      <c r="BU1563" s="18">
        <v>0</v>
      </c>
      <c r="BV1563" t="s">
        <v>397</v>
      </c>
      <c r="BW1563" t="s">
        <v>397</v>
      </c>
      <c r="CB1563" s="18"/>
      <c r="CD1563" s="18"/>
      <c r="CE1563" s="18"/>
      <c r="CH1563" s="18"/>
      <c r="CJ1563" s="18"/>
      <c r="CU1563" s="18"/>
      <c r="CV1563" t="s">
        <v>397</v>
      </c>
      <c r="CW1563" t="s">
        <v>397</v>
      </c>
      <c r="CX1563" t="s">
        <v>397</v>
      </c>
      <c r="CY1563" s="25" t="s">
        <v>397</v>
      </c>
    </row>
    <row r="1564" spans="1:103" x14ac:dyDescent="0.25">
      <c r="A1564">
        <v>1566</v>
      </c>
      <c r="B1564">
        <v>176</v>
      </c>
      <c r="C1564" s="25" t="s">
        <v>273</v>
      </c>
      <c r="D1564" s="12">
        <v>9.6</v>
      </c>
      <c r="E1564" s="14"/>
      <c r="F1564" s="7" t="str">
        <f t="shared" si="249"/>
        <v>X</v>
      </c>
      <c r="G1564" s="7">
        <f t="shared" si="250"/>
        <v>9.6</v>
      </c>
      <c r="H1564" s="16">
        <f t="shared" si="251"/>
        <v>9.6</v>
      </c>
      <c r="I1564" s="11" t="str">
        <f t="shared" si="252"/>
        <v>X</v>
      </c>
      <c r="J1564" s="39" t="str">
        <f t="shared" si="253"/>
        <v>X</v>
      </c>
      <c r="K1564" s="39" t="str">
        <f t="shared" si="246"/>
        <v>X</v>
      </c>
      <c r="L1564" s="39" t="str">
        <f t="shared" si="247"/>
        <v>X</v>
      </c>
      <c r="M1564" s="39" t="str">
        <f t="shared" si="254"/>
        <v>X</v>
      </c>
      <c r="N1564" s="42">
        <v>1</v>
      </c>
      <c r="O1564" s="8">
        <v>0</v>
      </c>
      <c r="P1564" s="9">
        <v>0</v>
      </c>
      <c r="Q1564" s="9">
        <v>0</v>
      </c>
      <c r="R1564" s="8">
        <v>0</v>
      </c>
      <c r="S1564" s="9">
        <v>0</v>
      </c>
      <c r="T1564" s="9">
        <v>0</v>
      </c>
      <c r="U1564" s="8">
        <v>0</v>
      </c>
      <c r="V1564" s="9">
        <v>0</v>
      </c>
      <c r="W1564" s="9">
        <v>0</v>
      </c>
      <c r="X1564" s="9">
        <v>0</v>
      </c>
      <c r="Y1564" s="8">
        <v>0</v>
      </c>
      <c r="Z1564" s="9">
        <v>0</v>
      </c>
      <c r="AA1564" s="8"/>
      <c r="AC1564" s="8"/>
      <c r="AJ1564" s="9">
        <f t="shared" si="255"/>
        <v>-1</v>
      </c>
      <c r="AK1564" s="7">
        <v>10</v>
      </c>
      <c r="AO1564" s="8"/>
      <c r="AQ1564" s="31"/>
      <c r="AT1564" s="31"/>
      <c r="AU1564" s="21">
        <v>1992</v>
      </c>
      <c r="AV1564" s="23">
        <f t="shared" si="248"/>
        <v>3.2992893340876801</v>
      </c>
      <c r="BB1564" s="18"/>
      <c r="BD1564" s="54"/>
      <c r="BF1564" s="18"/>
      <c r="BH1564" s="18"/>
      <c r="BJ1564" s="18"/>
      <c r="BK1564" s="18" t="s">
        <v>271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 s="18">
        <v>0</v>
      </c>
      <c r="BS1564">
        <v>1</v>
      </c>
      <c r="BT1564">
        <v>0</v>
      </c>
      <c r="BU1564" s="18">
        <v>0</v>
      </c>
      <c r="BV1564" t="s">
        <v>397</v>
      </c>
      <c r="BW1564" t="s">
        <v>397</v>
      </c>
      <c r="CB1564" s="18"/>
      <c r="CD1564" s="18"/>
      <c r="CE1564" s="18"/>
      <c r="CH1564" s="18"/>
      <c r="CJ1564" s="18"/>
      <c r="CU1564" s="18"/>
      <c r="CV1564" t="s">
        <v>397</v>
      </c>
      <c r="CW1564" t="s">
        <v>397</v>
      </c>
      <c r="CX1564" t="s">
        <v>397</v>
      </c>
      <c r="CY1564" s="25" t="s">
        <v>397</v>
      </c>
    </row>
    <row r="1565" spans="1:103" x14ac:dyDescent="0.25">
      <c r="A1565">
        <v>1567</v>
      </c>
      <c r="B1565">
        <v>176</v>
      </c>
      <c r="C1565" s="25" t="s">
        <v>273</v>
      </c>
      <c r="D1565" s="12">
        <v>9.5</v>
      </c>
      <c r="E1565" s="14"/>
      <c r="F1565" s="7" t="str">
        <f t="shared" si="249"/>
        <v>X</v>
      </c>
      <c r="G1565" s="7">
        <f t="shared" si="250"/>
        <v>9.5</v>
      </c>
      <c r="H1565" s="16">
        <f t="shared" si="251"/>
        <v>9.5</v>
      </c>
      <c r="I1565" s="11" t="str">
        <f t="shared" si="252"/>
        <v>X</v>
      </c>
      <c r="J1565" s="39" t="str">
        <f t="shared" si="253"/>
        <v>X</v>
      </c>
      <c r="K1565" s="39" t="str">
        <f t="shared" si="246"/>
        <v>X</v>
      </c>
      <c r="L1565" s="39" t="str">
        <f t="shared" si="247"/>
        <v>X</v>
      </c>
      <c r="M1565" s="39" t="str">
        <f t="shared" si="254"/>
        <v>X</v>
      </c>
      <c r="N1565" s="42">
        <v>1</v>
      </c>
      <c r="O1565" s="8">
        <v>0</v>
      </c>
      <c r="P1565" s="9">
        <v>0</v>
      </c>
      <c r="Q1565" s="9">
        <v>0</v>
      </c>
      <c r="R1565" s="8">
        <v>0</v>
      </c>
      <c r="S1565" s="9">
        <v>0</v>
      </c>
      <c r="T1565" s="9">
        <v>0</v>
      </c>
      <c r="U1565" s="8">
        <v>0</v>
      </c>
      <c r="V1565" s="9">
        <v>0</v>
      </c>
      <c r="W1565" s="9">
        <v>0</v>
      </c>
      <c r="X1565" s="9">
        <v>0</v>
      </c>
      <c r="Y1565" s="8">
        <v>0</v>
      </c>
      <c r="Z1565" s="9">
        <v>0</v>
      </c>
      <c r="AA1565" s="8"/>
      <c r="AC1565" s="8"/>
      <c r="AJ1565" s="9">
        <f t="shared" si="255"/>
        <v>-1</v>
      </c>
      <c r="AK1565" s="7">
        <v>9.8000000000000007</v>
      </c>
      <c r="AO1565" s="8"/>
      <c r="AQ1565" s="31"/>
      <c r="AT1565" s="31"/>
      <c r="AU1565" s="21">
        <v>1995</v>
      </c>
      <c r="AV1565" s="23">
        <f t="shared" si="248"/>
        <v>3.2999429000227671</v>
      </c>
      <c r="BB1565" s="18"/>
      <c r="BD1565" s="54"/>
      <c r="BF1565" s="18"/>
      <c r="BH1565" s="18"/>
      <c r="BJ1565" s="18"/>
      <c r="BK1565" s="18" t="s">
        <v>271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 s="18">
        <v>0</v>
      </c>
      <c r="BS1565">
        <v>1</v>
      </c>
      <c r="BT1565">
        <v>0</v>
      </c>
      <c r="BU1565" s="18">
        <v>0</v>
      </c>
      <c r="BV1565" t="s">
        <v>397</v>
      </c>
      <c r="BW1565" t="s">
        <v>397</v>
      </c>
      <c r="CB1565" s="18"/>
      <c r="CD1565" s="18"/>
      <c r="CE1565" s="18"/>
      <c r="CH1565" s="18"/>
      <c r="CJ1565" s="18"/>
      <c r="CU1565" s="18"/>
      <c r="CV1565" t="s">
        <v>397</v>
      </c>
      <c r="CW1565" t="s">
        <v>397</v>
      </c>
      <c r="CX1565" t="s">
        <v>397</v>
      </c>
      <c r="CY1565" s="25" t="s">
        <v>397</v>
      </c>
    </row>
    <row r="1566" spans="1:103" x14ac:dyDescent="0.25">
      <c r="A1566">
        <v>1568</v>
      </c>
      <c r="B1566">
        <v>176</v>
      </c>
      <c r="C1566" s="25" t="s">
        <v>273</v>
      </c>
      <c r="D1566" s="12">
        <v>8.1999999999999993</v>
      </c>
      <c r="E1566" s="14"/>
      <c r="F1566" s="7" t="str">
        <f t="shared" si="249"/>
        <v>X</v>
      </c>
      <c r="G1566" s="7">
        <f t="shared" si="250"/>
        <v>8.1999999999999993</v>
      </c>
      <c r="H1566" s="16">
        <f t="shared" si="251"/>
        <v>8.1999999999999993</v>
      </c>
      <c r="I1566" s="11" t="str">
        <f t="shared" si="252"/>
        <v>X</v>
      </c>
      <c r="J1566" s="39" t="str">
        <f t="shared" si="253"/>
        <v>X</v>
      </c>
      <c r="K1566" s="39" t="str">
        <f t="shared" si="246"/>
        <v>X</v>
      </c>
      <c r="L1566" s="39" t="str">
        <f t="shared" si="247"/>
        <v>X</v>
      </c>
      <c r="M1566" s="39" t="str">
        <f t="shared" si="254"/>
        <v>X</v>
      </c>
      <c r="N1566" s="42">
        <v>0</v>
      </c>
      <c r="O1566" s="8">
        <v>0</v>
      </c>
      <c r="P1566" s="9">
        <v>0</v>
      </c>
      <c r="Q1566" s="9">
        <v>0</v>
      </c>
      <c r="R1566" s="8">
        <v>0</v>
      </c>
      <c r="S1566" s="9">
        <v>0</v>
      </c>
      <c r="T1566" s="9">
        <v>0</v>
      </c>
      <c r="U1566" s="8">
        <v>1</v>
      </c>
      <c r="V1566" s="9">
        <v>0</v>
      </c>
      <c r="W1566" s="9">
        <v>0</v>
      </c>
      <c r="X1566" s="9">
        <v>0</v>
      </c>
      <c r="Y1566" s="8">
        <v>0</v>
      </c>
      <c r="Z1566" s="9">
        <v>0</v>
      </c>
      <c r="AA1566" s="8"/>
      <c r="AC1566" s="8"/>
      <c r="AJ1566" s="9">
        <f t="shared" si="255"/>
        <v>-1</v>
      </c>
      <c r="AK1566" s="7">
        <v>10</v>
      </c>
      <c r="AO1566" s="8"/>
      <c r="AQ1566" s="31"/>
      <c r="AT1566" s="31"/>
      <c r="AU1566" s="21">
        <v>1992</v>
      </c>
      <c r="AV1566" s="23">
        <f t="shared" si="248"/>
        <v>3.2992893340876801</v>
      </c>
      <c r="BB1566" s="18"/>
      <c r="BD1566" s="54"/>
      <c r="BF1566" s="18"/>
      <c r="BH1566" s="18"/>
      <c r="BJ1566" s="18"/>
      <c r="BK1566" s="18" t="s">
        <v>271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 s="18">
        <v>0</v>
      </c>
      <c r="BS1566">
        <v>1</v>
      </c>
      <c r="BT1566">
        <v>0</v>
      </c>
      <c r="BU1566" s="18">
        <v>0</v>
      </c>
      <c r="BV1566" t="s">
        <v>397</v>
      </c>
      <c r="BW1566" t="s">
        <v>397</v>
      </c>
      <c r="CB1566" s="18"/>
      <c r="CD1566" s="18"/>
      <c r="CE1566" s="18"/>
      <c r="CH1566" s="18"/>
      <c r="CJ1566" s="18"/>
      <c r="CU1566" s="18"/>
      <c r="CV1566" t="s">
        <v>397</v>
      </c>
      <c r="CW1566" t="s">
        <v>397</v>
      </c>
      <c r="CX1566" t="s">
        <v>397</v>
      </c>
      <c r="CY1566" s="25" t="s">
        <v>397</v>
      </c>
    </row>
    <row r="1567" spans="1:103" x14ac:dyDescent="0.25">
      <c r="A1567">
        <v>1569</v>
      </c>
      <c r="B1567">
        <v>176</v>
      </c>
      <c r="C1567" s="25" t="s">
        <v>273</v>
      </c>
      <c r="D1567" s="12">
        <v>9.1</v>
      </c>
      <c r="E1567" s="14"/>
      <c r="F1567" s="7" t="str">
        <f t="shared" si="249"/>
        <v>X</v>
      </c>
      <c r="G1567" s="7">
        <f t="shared" si="250"/>
        <v>9.1</v>
      </c>
      <c r="H1567" s="16">
        <f t="shared" si="251"/>
        <v>9.1</v>
      </c>
      <c r="I1567" s="11" t="str">
        <f t="shared" si="252"/>
        <v>X</v>
      </c>
      <c r="J1567" s="39" t="str">
        <f t="shared" si="253"/>
        <v>X</v>
      </c>
      <c r="K1567" s="39" t="str">
        <f t="shared" ref="K1567:K1629" si="256">IFERROR(1/J1567, "X")</f>
        <v>X</v>
      </c>
      <c r="L1567" s="39" t="str">
        <f t="shared" ref="L1567:L1629" si="257">IFERROR(I1567-J1567, "X")</f>
        <v>X</v>
      </c>
      <c r="M1567" s="39" t="str">
        <f t="shared" si="254"/>
        <v>X</v>
      </c>
      <c r="N1567" s="42">
        <v>0</v>
      </c>
      <c r="O1567" s="8">
        <v>0</v>
      </c>
      <c r="P1567" s="9">
        <v>0</v>
      </c>
      <c r="Q1567" s="9">
        <v>0</v>
      </c>
      <c r="R1567" s="8">
        <v>0</v>
      </c>
      <c r="S1567" s="9">
        <v>0</v>
      </c>
      <c r="T1567" s="9">
        <v>0</v>
      </c>
      <c r="U1567" s="8">
        <v>1</v>
      </c>
      <c r="V1567" s="9">
        <v>0</v>
      </c>
      <c r="W1567" s="9">
        <v>0</v>
      </c>
      <c r="X1567" s="9">
        <v>0</v>
      </c>
      <c r="Y1567" s="8">
        <v>0</v>
      </c>
      <c r="Z1567" s="9">
        <v>0</v>
      </c>
      <c r="AA1567" s="8"/>
      <c r="AC1567" s="8"/>
      <c r="AJ1567" s="9">
        <f t="shared" si="255"/>
        <v>-1</v>
      </c>
      <c r="AK1567" s="7">
        <v>9.8000000000000007</v>
      </c>
      <c r="AO1567" s="8"/>
      <c r="AQ1567" s="31"/>
      <c r="AT1567" s="31"/>
      <c r="AU1567" s="21">
        <v>1995</v>
      </c>
      <c r="AV1567" s="23">
        <f t="shared" ref="AV1567:AV1629" si="258">LOG(AU1567)</f>
        <v>3.2999429000227671</v>
      </c>
      <c r="BB1567" s="18"/>
      <c r="BD1567" s="54"/>
      <c r="BF1567" s="18"/>
      <c r="BH1567" s="18"/>
      <c r="BJ1567" s="18"/>
      <c r="BK1567" s="18" t="s">
        <v>271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 s="18">
        <v>0</v>
      </c>
      <c r="BS1567">
        <v>1</v>
      </c>
      <c r="BT1567">
        <v>0</v>
      </c>
      <c r="BU1567" s="18">
        <v>0</v>
      </c>
      <c r="BV1567" t="s">
        <v>397</v>
      </c>
      <c r="BW1567" t="s">
        <v>397</v>
      </c>
      <c r="CB1567" s="18"/>
      <c r="CD1567" s="18"/>
      <c r="CE1567" s="18"/>
      <c r="CH1567" s="18"/>
      <c r="CJ1567" s="18"/>
      <c r="CU1567" s="18"/>
      <c r="CV1567" t="s">
        <v>397</v>
      </c>
      <c r="CW1567" t="s">
        <v>397</v>
      </c>
      <c r="CX1567" t="s">
        <v>397</v>
      </c>
      <c r="CY1567" s="25" t="s">
        <v>397</v>
      </c>
    </row>
    <row r="1568" spans="1:103" x14ac:dyDescent="0.25">
      <c r="A1568">
        <v>1570</v>
      </c>
      <c r="B1568">
        <v>176</v>
      </c>
      <c r="C1568" s="25" t="s">
        <v>273</v>
      </c>
      <c r="D1568" s="12">
        <v>7.8</v>
      </c>
      <c r="E1568" s="14"/>
      <c r="F1568" s="7" t="str">
        <f t="shared" si="249"/>
        <v>X</v>
      </c>
      <c r="G1568" s="7">
        <f t="shared" si="250"/>
        <v>7.8</v>
      </c>
      <c r="H1568" s="16">
        <f t="shared" si="251"/>
        <v>7.8</v>
      </c>
      <c r="I1568" s="11" t="str">
        <f t="shared" si="252"/>
        <v>X</v>
      </c>
      <c r="J1568" s="39" t="str">
        <f t="shared" si="253"/>
        <v>X</v>
      </c>
      <c r="K1568" s="39" t="str">
        <f t="shared" si="256"/>
        <v>X</v>
      </c>
      <c r="L1568" s="39" t="str">
        <f t="shared" si="257"/>
        <v>X</v>
      </c>
      <c r="M1568" s="39" t="str">
        <f t="shared" si="254"/>
        <v>X</v>
      </c>
      <c r="N1568" s="42">
        <v>0</v>
      </c>
      <c r="O1568" s="8">
        <v>0</v>
      </c>
      <c r="P1568" s="9">
        <v>0</v>
      </c>
      <c r="Q1568" s="9">
        <v>0</v>
      </c>
      <c r="R1568" s="8">
        <v>0</v>
      </c>
      <c r="S1568" s="9">
        <v>0</v>
      </c>
      <c r="T1568" s="9">
        <v>0</v>
      </c>
      <c r="U1568" s="8">
        <v>0</v>
      </c>
      <c r="V1568" s="9">
        <v>1</v>
      </c>
      <c r="W1568" s="9">
        <v>0</v>
      </c>
      <c r="X1568" s="9">
        <v>0</v>
      </c>
      <c r="Y1568" s="8">
        <v>0</v>
      </c>
      <c r="Z1568" s="9">
        <v>0</v>
      </c>
      <c r="AA1568" s="8"/>
      <c r="AC1568" s="8"/>
      <c r="AJ1568" s="9">
        <f t="shared" si="255"/>
        <v>-1</v>
      </c>
      <c r="AK1568" s="7">
        <v>10</v>
      </c>
      <c r="AO1568" s="8"/>
      <c r="AQ1568" s="31"/>
      <c r="AT1568" s="31"/>
      <c r="AU1568" s="21">
        <v>1992</v>
      </c>
      <c r="AV1568" s="23">
        <f t="shared" si="258"/>
        <v>3.2992893340876801</v>
      </c>
      <c r="BB1568" s="18"/>
      <c r="BD1568" s="54"/>
      <c r="BF1568" s="18"/>
      <c r="BH1568" s="18"/>
      <c r="BJ1568" s="18"/>
      <c r="BK1568" s="18" t="s">
        <v>271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 s="18">
        <v>0</v>
      </c>
      <c r="BS1568">
        <v>1</v>
      </c>
      <c r="BT1568">
        <v>0</v>
      </c>
      <c r="BU1568" s="18">
        <v>0</v>
      </c>
      <c r="BV1568" t="s">
        <v>397</v>
      </c>
      <c r="BW1568" t="s">
        <v>397</v>
      </c>
      <c r="CB1568" s="18"/>
      <c r="CD1568" s="18"/>
      <c r="CE1568" s="18"/>
      <c r="CH1568" s="18"/>
      <c r="CJ1568" s="18"/>
      <c r="CU1568" s="18"/>
      <c r="CV1568" t="s">
        <v>397</v>
      </c>
      <c r="CW1568" t="s">
        <v>397</v>
      </c>
      <c r="CX1568" t="s">
        <v>397</v>
      </c>
      <c r="CY1568" s="25" t="s">
        <v>397</v>
      </c>
    </row>
    <row r="1569" spans="1:103" x14ac:dyDescent="0.25">
      <c r="A1569">
        <v>1571</v>
      </c>
      <c r="B1569">
        <v>176</v>
      </c>
      <c r="C1569" s="25" t="s">
        <v>273</v>
      </c>
      <c r="D1569" s="12">
        <v>9</v>
      </c>
      <c r="E1569" s="14"/>
      <c r="F1569" s="7" t="str">
        <f t="shared" si="249"/>
        <v>X</v>
      </c>
      <c r="G1569" s="7">
        <f t="shared" si="250"/>
        <v>9</v>
      </c>
      <c r="H1569" s="16">
        <f t="shared" si="251"/>
        <v>9</v>
      </c>
      <c r="I1569" s="11" t="str">
        <f t="shared" si="252"/>
        <v>X</v>
      </c>
      <c r="J1569" s="39" t="str">
        <f t="shared" si="253"/>
        <v>X</v>
      </c>
      <c r="K1569" s="39" t="str">
        <f t="shared" si="256"/>
        <v>X</v>
      </c>
      <c r="L1569" s="39" t="str">
        <f t="shared" si="257"/>
        <v>X</v>
      </c>
      <c r="M1569" s="39" t="str">
        <f t="shared" si="254"/>
        <v>X</v>
      </c>
      <c r="N1569" s="42">
        <v>0</v>
      </c>
      <c r="O1569" s="8">
        <v>0</v>
      </c>
      <c r="P1569" s="9">
        <v>0</v>
      </c>
      <c r="Q1569" s="9">
        <v>0</v>
      </c>
      <c r="R1569" s="8">
        <v>0</v>
      </c>
      <c r="S1569" s="9">
        <v>0</v>
      </c>
      <c r="T1569" s="9">
        <v>0</v>
      </c>
      <c r="U1569" s="8">
        <v>0</v>
      </c>
      <c r="V1569" s="9">
        <v>1</v>
      </c>
      <c r="W1569" s="9">
        <v>0</v>
      </c>
      <c r="X1569" s="9">
        <v>0</v>
      </c>
      <c r="Y1569" s="8">
        <v>0</v>
      </c>
      <c r="Z1569" s="9">
        <v>0</v>
      </c>
      <c r="AA1569" s="8"/>
      <c r="AC1569" s="8"/>
      <c r="AJ1569" s="9">
        <f t="shared" si="255"/>
        <v>-1</v>
      </c>
      <c r="AK1569" s="7">
        <v>9.8000000000000007</v>
      </c>
      <c r="AO1569" s="8"/>
      <c r="AQ1569" s="31"/>
      <c r="AT1569" s="31"/>
      <c r="AU1569" s="21">
        <v>1995</v>
      </c>
      <c r="AV1569" s="23">
        <f t="shared" si="258"/>
        <v>3.2999429000227671</v>
      </c>
      <c r="BB1569" s="18"/>
      <c r="BD1569" s="54"/>
      <c r="BF1569" s="18"/>
      <c r="BH1569" s="18"/>
      <c r="BJ1569" s="18"/>
      <c r="BK1569" s="18" t="s">
        <v>271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 s="18">
        <v>0</v>
      </c>
      <c r="BS1569">
        <v>1</v>
      </c>
      <c r="BT1569">
        <v>0</v>
      </c>
      <c r="BU1569" s="18">
        <v>0</v>
      </c>
      <c r="BV1569" t="s">
        <v>397</v>
      </c>
      <c r="BW1569" t="s">
        <v>397</v>
      </c>
      <c r="CB1569" s="18"/>
      <c r="CD1569" s="18"/>
      <c r="CE1569" s="18"/>
      <c r="CH1569" s="18"/>
      <c r="CJ1569" s="18"/>
      <c r="CU1569" s="18"/>
      <c r="CV1569" t="s">
        <v>397</v>
      </c>
      <c r="CW1569" t="s">
        <v>397</v>
      </c>
      <c r="CX1569" t="s">
        <v>397</v>
      </c>
      <c r="CY1569" s="25" t="s">
        <v>397</v>
      </c>
    </row>
    <row r="1570" spans="1:103" x14ac:dyDescent="0.25">
      <c r="A1570">
        <v>1572</v>
      </c>
      <c r="B1570">
        <v>177</v>
      </c>
      <c r="C1570" s="25" t="s">
        <v>121</v>
      </c>
      <c r="D1570" s="12">
        <v>9.3000000000000007</v>
      </c>
      <c r="E1570" s="14"/>
      <c r="F1570" s="7" t="str">
        <f t="shared" si="249"/>
        <v>X</v>
      </c>
      <c r="G1570" s="7">
        <f t="shared" si="250"/>
        <v>9.3000000000000007</v>
      </c>
      <c r="H1570" s="16">
        <f t="shared" si="251"/>
        <v>9.3000000000000007</v>
      </c>
      <c r="I1570" s="11" t="str">
        <f t="shared" si="252"/>
        <v>X</v>
      </c>
      <c r="J1570" s="39" t="str">
        <f t="shared" si="253"/>
        <v>X</v>
      </c>
      <c r="K1570" s="39" t="str">
        <f t="shared" si="256"/>
        <v>X</v>
      </c>
      <c r="L1570" s="39" t="str">
        <f t="shared" si="257"/>
        <v>X</v>
      </c>
      <c r="M1570" s="39" t="str">
        <f t="shared" si="254"/>
        <v>X</v>
      </c>
      <c r="N1570" s="42">
        <v>0</v>
      </c>
      <c r="O1570" s="8">
        <v>0</v>
      </c>
      <c r="P1570" s="9">
        <v>0</v>
      </c>
      <c r="Q1570" s="9">
        <v>0</v>
      </c>
      <c r="R1570" s="8">
        <v>0</v>
      </c>
      <c r="S1570" s="9">
        <v>0</v>
      </c>
      <c r="T1570" s="9">
        <v>0</v>
      </c>
      <c r="U1570" s="8">
        <v>1</v>
      </c>
      <c r="V1570" s="9">
        <v>0</v>
      </c>
      <c r="W1570" s="9">
        <v>0</v>
      </c>
      <c r="X1570" s="9">
        <v>0</v>
      </c>
      <c r="Y1570" s="8">
        <v>0</v>
      </c>
      <c r="Z1570" s="9">
        <v>0</v>
      </c>
      <c r="AA1570" s="8"/>
      <c r="AC1570" s="8"/>
      <c r="AJ1570" s="9">
        <f t="shared" si="255"/>
        <v>-1</v>
      </c>
      <c r="AK1570" s="7">
        <v>5.8</v>
      </c>
      <c r="AO1570" s="8"/>
      <c r="AQ1570" s="31"/>
      <c r="AT1570" s="31"/>
      <c r="AU1570" s="21">
        <v>1992</v>
      </c>
      <c r="AV1570" s="23">
        <f t="shared" si="258"/>
        <v>3.2992893340876801</v>
      </c>
      <c r="BB1570" s="18"/>
      <c r="BD1570" s="54"/>
      <c r="BF1570" s="18"/>
      <c r="BH1570" s="18"/>
      <c r="BJ1570" s="18"/>
      <c r="BK1570" s="18" t="s">
        <v>118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 s="18">
        <v>1</v>
      </c>
      <c r="BS1570">
        <v>0</v>
      </c>
      <c r="BT1570">
        <v>0</v>
      </c>
      <c r="BU1570" s="18">
        <v>1</v>
      </c>
      <c r="BV1570" t="s">
        <v>397</v>
      </c>
      <c r="BW1570" t="s">
        <v>397</v>
      </c>
      <c r="CB1570" s="18"/>
      <c r="CD1570" s="18"/>
      <c r="CE1570" s="18"/>
      <c r="CH1570" s="18"/>
      <c r="CJ1570" s="18"/>
      <c r="CU1570" s="18"/>
      <c r="CV1570" t="s">
        <v>397</v>
      </c>
      <c r="CW1570" t="s">
        <v>397</v>
      </c>
      <c r="CX1570" t="s">
        <v>397</v>
      </c>
      <c r="CY1570" s="25" t="s">
        <v>397</v>
      </c>
    </row>
    <row r="1571" spans="1:103" x14ac:dyDescent="0.25">
      <c r="A1571">
        <v>1573</v>
      </c>
      <c r="B1571">
        <v>177</v>
      </c>
      <c r="C1571" s="25" t="s">
        <v>121</v>
      </c>
      <c r="D1571" s="12">
        <v>10.6</v>
      </c>
      <c r="E1571" s="14"/>
      <c r="F1571" s="7" t="str">
        <f t="shared" si="249"/>
        <v>X</v>
      </c>
      <c r="G1571" s="7">
        <f t="shared" si="250"/>
        <v>10.6</v>
      </c>
      <c r="H1571" s="16">
        <f t="shared" si="251"/>
        <v>10.6</v>
      </c>
      <c r="I1571" s="11" t="str">
        <f t="shared" si="252"/>
        <v>X</v>
      </c>
      <c r="J1571" s="39" t="str">
        <f t="shared" si="253"/>
        <v>X</v>
      </c>
      <c r="K1571" s="39" t="str">
        <f t="shared" si="256"/>
        <v>X</v>
      </c>
      <c r="L1571" s="39" t="str">
        <f t="shared" si="257"/>
        <v>X</v>
      </c>
      <c r="M1571" s="39" t="str">
        <f t="shared" si="254"/>
        <v>X</v>
      </c>
      <c r="N1571" s="42">
        <v>0</v>
      </c>
      <c r="O1571" s="8">
        <v>0</v>
      </c>
      <c r="P1571" s="9">
        <v>0</v>
      </c>
      <c r="Q1571" s="9">
        <v>0</v>
      </c>
      <c r="R1571" s="8">
        <v>0</v>
      </c>
      <c r="S1571" s="9">
        <v>0</v>
      </c>
      <c r="T1571" s="9">
        <v>0</v>
      </c>
      <c r="U1571" s="8">
        <v>0</v>
      </c>
      <c r="V1571" s="9">
        <v>1</v>
      </c>
      <c r="W1571" s="9">
        <v>0</v>
      </c>
      <c r="X1571" s="9">
        <v>0</v>
      </c>
      <c r="Y1571" s="8">
        <v>0</v>
      </c>
      <c r="Z1571" s="9">
        <v>0</v>
      </c>
      <c r="AA1571" s="8"/>
      <c r="AC1571" s="8"/>
      <c r="AJ1571" s="9">
        <f t="shared" si="255"/>
        <v>-1</v>
      </c>
      <c r="AK1571" s="7">
        <v>5.8</v>
      </c>
      <c r="AO1571" s="8"/>
      <c r="AQ1571" s="31"/>
      <c r="AT1571" s="31"/>
      <c r="AU1571" s="21">
        <v>1992</v>
      </c>
      <c r="AV1571" s="23">
        <f t="shared" si="258"/>
        <v>3.2992893340876801</v>
      </c>
      <c r="BB1571" s="18"/>
      <c r="BD1571" s="54"/>
      <c r="BF1571" s="18"/>
      <c r="BH1571" s="18"/>
      <c r="BJ1571" s="18"/>
      <c r="BK1571" s="18" t="s">
        <v>118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 s="18">
        <v>1</v>
      </c>
      <c r="BS1571">
        <v>0</v>
      </c>
      <c r="BT1571">
        <v>0</v>
      </c>
      <c r="BU1571" s="18">
        <v>1</v>
      </c>
      <c r="BV1571" t="s">
        <v>397</v>
      </c>
      <c r="BW1571" t="s">
        <v>397</v>
      </c>
      <c r="CB1571" s="18"/>
      <c r="CD1571" s="18"/>
      <c r="CE1571" s="18"/>
      <c r="CH1571" s="18"/>
      <c r="CJ1571" s="18"/>
      <c r="CU1571" s="18"/>
      <c r="CV1571" t="s">
        <v>397</v>
      </c>
      <c r="CW1571" t="s">
        <v>397</v>
      </c>
      <c r="CX1571" t="s">
        <v>397</v>
      </c>
      <c r="CY1571" s="25" t="s">
        <v>397</v>
      </c>
    </row>
    <row r="1572" spans="1:103" x14ac:dyDescent="0.25">
      <c r="A1572">
        <v>1574</v>
      </c>
      <c r="B1572">
        <v>178</v>
      </c>
      <c r="C1572" s="25" t="s">
        <v>36</v>
      </c>
      <c r="D1572" s="12">
        <v>12.2</v>
      </c>
      <c r="E1572" s="14"/>
      <c r="F1572" s="7" t="str">
        <f t="shared" si="249"/>
        <v>X</v>
      </c>
      <c r="G1572" s="7">
        <f t="shared" si="250"/>
        <v>12.2</v>
      </c>
      <c r="H1572" s="16">
        <f t="shared" si="251"/>
        <v>12.2</v>
      </c>
      <c r="I1572" s="11" t="str">
        <f t="shared" si="252"/>
        <v>X</v>
      </c>
      <c r="J1572" s="39" t="str">
        <f t="shared" si="253"/>
        <v>X</v>
      </c>
      <c r="K1572" s="39" t="str">
        <f t="shared" si="256"/>
        <v>X</v>
      </c>
      <c r="L1572" s="39" t="str">
        <f t="shared" si="257"/>
        <v>X</v>
      </c>
      <c r="M1572" s="39" t="str">
        <f t="shared" si="254"/>
        <v>X</v>
      </c>
      <c r="N1572" s="42">
        <v>1</v>
      </c>
      <c r="O1572" s="8">
        <v>0</v>
      </c>
      <c r="P1572" s="9">
        <v>0</v>
      </c>
      <c r="Q1572" s="9">
        <v>0</v>
      </c>
      <c r="R1572" s="8">
        <v>0</v>
      </c>
      <c r="S1572" s="9">
        <v>0</v>
      </c>
      <c r="T1572" s="9">
        <v>0</v>
      </c>
      <c r="U1572" s="8">
        <v>0</v>
      </c>
      <c r="V1572" s="9">
        <v>0</v>
      </c>
      <c r="W1572" s="9">
        <v>0</v>
      </c>
      <c r="X1572" s="9">
        <v>0</v>
      </c>
      <c r="Y1572" s="8">
        <v>0</v>
      </c>
      <c r="Z1572" s="9">
        <v>0</v>
      </c>
      <c r="AA1572" s="8"/>
      <c r="AC1572" s="8"/>
      <c r="AJ1572" s="9">
        <f t="shared" si="255"/>
        <v>-1</v>
      </c>
      <c r="AK1572" s="7">
        <v>5.7</v>
      </c>
      <c r="AO1572" s="8"/>
      <c r="AQ1572" s="31"/>
      <c r="AT1572" s="31"/>
      <c r="AU1572" s="21">
        <v>1981</v>
      </c>
      <c r="AV1572" s="23">
        <f t="shared" si="258"/>
        <v>3.2968844755385471</v>
      </c>
      <c r="BB1572" s="18"/>
      <c r="BD1572" s="54"/>
      <c r="BF1572" s="18"/>
      <c r="BH1572" s="18"/>
      <c r="BJ1572" s="18"/>
      <c r="BK1572" s="18" t="s">
        <v>35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 s="18">
        <v>0</v>
      </c>
      <c r="BS1572">
        <v>0</v>
      </c>
      <c r="BT1572">
        <v>1</v>
      </c>
      <c r="BU1572" s="18">
        <v>0</v>
      </c>
      <c r="BV1572" t="s">
        <v>397</v>
      </c>
      <c r="BW1572" t="s">
        <v>397</v>
      </c>
      <c r="CB1572" s="18"/>
      <c r="CD1572" s="18"/>
      <c r="CE1572" s="18"/>
      <c r="CH1572" s="18"/>
      <c r="CJ1572" s="18"/>
      <c r="CU1572" s="18"/>
      <c r="CV1572" t="s">
        <v>397</v>
      </c>
      <c r="CW1572" t="s">
        <v>397</v>
      </c>
      <c r="CX1572" t="s">
        <v>397</v>
      </c>
      <c r="CY1572" s="25" t="s">
        <v>397</v>
      </c>
    </row>
    <row r="1573" spans="1:103" x14ac:dyDescent="0.25">
      <c r="A1573">
        <v>1575</v>
      </c>
      <c r="B1573">
        <v>178</v>
      </c>
      <c r="C1573" s="25" t="s">
        <v>36</v>
      </c>
      <c r="D1573" s="12">
        <v>9.5</v>
      </c>
      <c r="E1573" s="14"/>
      <c r="F1573" s="7" t="str">
        <f t="shared" si="249"/>
        <v>X</v>
      </c>
      <c r="G1573" s="7">
        <f t="shared" si="250"/>
        <v>9.5</v>
      </c>
      <c r="H1573" s="16">
        <f t="shared" si="251"/>
        <v>9.5</v>
      </c>
      <c r="I1573" s="11" t="str">
        <f t="shared" si="252"/>
        <v>X</v>
      </c>
      <c r="J1573" s="39" t="str">
        <f t="shared" si="253"/>
        <v>X</v>
      </c>
      <c r="K1573" s="39" t="str">
        <f t="shared" si="256"/>
        <v>X</v>
      </c>
      <c r="L1573" s="39" t="str">
        <f t="shared" si="257"/>
        <v>X</v>
      </c>
      <c r="M1573" s="39" t="str">
        <f t="shared" si="254"/>
        <v>X</v>
      </c>
      <c r="N1573" s="42">
        <v>1</v>
      </c>
      <c r="O1573" s="8">
        <v>0</v>
      </c>
      <c r="P1573" s="9">
        <v>0</v>
      </c>
      <c r="Q1573" s="9">
        <v>0</v>
      </c>
      <c r="R1573" s="8">
        <v>0</v>
      </c>
      <c r="S1573" s="9">
        <v>0</v>
      </c>
      <c r="T1573" s="9">
        <v>0</v>
      </c>
      <c r="U1573" s="8">
        <v>0</v>
      </c>
      <c r="V1573" s="9">
        <v>0</v>
      </c>
      <c r="W1573" s="9">
        <v>0</v>
      </c>
      <c r="X1573" s="9">
        <v>0</v>
      </c>
      <c r="Y1573" s="8">
        <v>0</v>
      </c>
      <c r="Z1573" s="9">
        <v>0</v>
      </c>
      <c r="AA1573" s="8"/>
      <c r="AC1573" s="8"/>
      <c r="AJ1573" s="9">
        <f t="shared" si="255"/>
        <v>-1</v>
      </c>
      <c r="AK1573" s="7">
        <v>6.9</v>
      </c>
      <c r="AO1573" s="8"/>
      <c r="AQ1573" s="31"/>
      <c r="AT1573" s="31"/>
      <c r="AU1573" s="21">
        <v>1988</v>
      </c>
      <c r="AV1573" s="23">
        <f t="shared" si="258"/>
        <v>3.2984163800612945</v>
      </c>
      <c r="BB1573" s="18"/>
      <c r="BD1573" s="54"/>
      <c r="BF1573" s="18"/>
      <c r="BH1573" s="18"/>
      <c r="BJ1573" s="18"/>
      <c r="BK1573" s="18" t="s">
        <v>35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 s="18">
        <v>0</v>
      </c>
      <c r="BS1573">
        <v>0</v>
      </c>
      <c r="BT1573">
        <v>1</v>
      </c>
      <c r="BU1573" s="18">
        <v>0</v>
      </c>
      <c r="BV1573" t="s">
        <v>397</v>
      </c>
      <c r="BW1573" t="s">
        <v>397</v>
      </c>
      <c r="CB1573" s="18"/>
      <c r="CD1573" s="18"/>
      <c r="CE1573" s="18"/>
      <c r="CH1573" s="18"/>
      <c r="CJ1573" s="18"/>
      <c r="CU1573" s="18"/>
      <c r="CV1573" t="s">
        <v>397</v>
      </c>
      <c r="CW1573" t="s">
        <v>397</v>
      </c>
      <c r="CX1573" t="s">
        <v>397</v>
      </c>
      <c r="CY1573" s="25" t="s">
        <v>397</v>
      </c>
    </row>
    <row r="1574" spans="1:103" x14ac:dyDescent="0.25">
      <c r="A1574">
        <v>1576</v>
      </c>
      <c r="B1574">
        <v>178</v>
      </c>
      <c r="C1574" s="25" t="s">
        <v>36</v>
      </c>
      <c r="D1574" s="12">
        <v>7.1</v>
      </c>
      <c r="E1574" s="14"/>
      <c r="F1574" s="7" t="str">
        <f t="shared" si="249"/>
        <v>X</v>
      </c>
      <c r="G1574" s="7">
        <f t="shared" si="250"/>
        <v>7.1</v>
      </c>
      <c r="H1574" s="16">
        <f t="shared" si="251"/>
        <v>7.1</v>
      </c>
      <c r="I1574" s="11" t="str">
        <f t="shared" si="252"/>
        <v>X</v>
      </c>
      <c r="J1574" s="39" t="str">
        <f t="shared" si="253"/>
        <v>X</v>
      </c>
      <c r="K1574" s="39" t="str">
        <f t="shared" si="256"/>
        <v>X</v>
      </c>
      <c r="L1574" s="39" t="str">
        <f t="shared" si="257"/>
        <v>X</v>
      </c>
      <c r="M1574" s="39" t="str">
        <f t="shared" si="254"/>
        <v>X</v>
      </c>
      <c r="N1574" s="42">
        <v>1</v>
      </c>
      <c r="O1574" s="8">
        <v>0</v>
      </c>
      <c r="P1574" s="9">
        <v>0</v>
      </c>
      <c r="Q1574" s="9">
        <v>0</v>
      </c>
      <c r="R1574" s="8">
        <v>0</v>
      </c>
      <c r="S1574" s="9">
        <v>0</v>
      </c>
      <c r="T1574" s="9">
        <v>0</v>
      </c>
      <c r="U1574" s="8">
        <v>0</v>
      </c>
      <c r="V1574" s="9">
        <v>0</v>
      </c>
      <c r="W1574" s="9">
        <v>0</v>
      </c>
      <c r="X1574" s="9">
        <v>0</v>
      </c>
      <c r="Y1574" s="8">
        <v>0</v>
      </c>
      <c r="Z1574" s="9">
        <v>0</v>
      </c>
      <c r="AA1574" s="8"/>
      <c r="AC1574" s="8"/>
      <c r="AJ1574" s="9">
        <f t="shared" si="255"/>
        <v>-1</v>
      </c>
      <c r="AK1574" s="7">
        <v>7.1</v>
      </c>
      <c r="AO1574" s="8"/>
      <c r="AQ1574" s="31"/>
      <c r="AT1574" s="31"/>
      <c r="AU1574" s="21">
        <v>1989</v>
      </c>
      <c r="AV1574" s="23">
        <f t="shared" si="258"/>
        <v>3.2986347831244354</v>
      </c>
      <c r="BB1574" s="18"/>
      <c r="BD1574" s="54"/>
      <c r="BF1574" s="18"/>
      <c r="BH1574" s="18"/>
      <c r="BJ1574" s="18"/>
      <c r="BK1574" s="18" t="s">
        <v>35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 s="18">
        <v>0</v>
      </c>
      <c r="BS1574">
        <v>0</v>
      </c>
      <c r="BT1574">
        <v>1</v>
      </c>
      <c r="BU1574" s="18">
        <v>0</v>
      </c>
      <c r="BV1574" t="s">
        <v>397</v>
      </c>
      <c r="BW1574" t="s">
        <v>397</v>
      </c>
      <c r="CB1574" s="18"/>
      <c r="CD1574" s="18"/>
      <c r="CE1574" s="18"/>
      <c r="CH1574" s="18"/>
      <c r="CJ1574" s="18"/>
      <c r="CU1574" s="18"/>
      <c r="CV1574" t="s">
        <v>397</v>
      </c>
      <c r="CW1574" t="s">
        <v>397</v>
      </c>
      <c r="CX1574" t="s">
        <v>397</v>
      </c>
      <c r="CY1574" s="25" t="s">
        <v>397</v>
      </c>
    </row>
    <row r="1575" spans="1:103" x14ac:dyDescent="0.25">
      <c r="A1575">
        <v>1577</v>
      </c>
      <c r="B1575">
        <v>178</v>
      </c>
      <c r="C1575" s="25" t="s">
        <v>36</v>
      </c>
      <c r="D1575" s="12">
        <v>8.9</v>
      </c>
      <c r="E1575" s="14"/>
      <c r="F1575" s="7" t="str">
        <f t="shared" si="249"/>
        <v>X</v>
      </c>
      <c r="G1575" s="7">
        <f t="shared" si="250"/>
        <v>8.9</v>
      </c>
      <c r="H1575" s="16">
        <f t="shared" si="251"/>
        <v>8.9</v>
      </c>
      <c r="I1575" s="11" t="str">
        <f t="shared" si="252"/>
        <v>X</v>
      </c>
      <c r="J1575" s="39" t="str">
        <f t="shared" si="253"/>
        <v>X</v>
      </c>
      <c r="K1575" s="39" t="str">
        <f t="shared" si="256"/>
        <v>X</v>
      </c>
      <c r="L1575" s="39" t="str">
        <f t="shared" si="257"/>
        <v>X</v>
      </c>
      <c r="M1575" s="39" t="str">
        <f t="shared" si="254"/>
        <v>X</v>
      </c>
      <c r="N1575" s="42">
        <v>1</v>
      </c>
      <c r="O1575" s="8">
        <v>0</v>
      </c>
      <c r="P1575" s="9">
        <v>0</v>
      </c>
      <c r="Q1575" s="9">
        <v>0</v>
      </c>
      <c r="R1575" s="8">
        <v>0</v>
      </c>
      <c r="S1575" s="9">
        <v>0</v>
      </c>
      <c r="T1575" s="9">
        <v>0</v>
      </c>
      <c r="U1575" s="8">
        <v>0</v>
      </c>
      <c r="V1575" s="9">
        <v>0</v>
      </c>
      <c r="W1575" s="9">
        <v>0</v>
      </c>
      <c r="X1575" s="9">
        <v>0</v>
      </c>
      <c r="Y1575" s="8">
        <v>0</v>
      </c>
      <c r="Z1575" s="9">
        <v>0</v>
      </c>
      <c r="AA1575" s="8"/>
      <c r="AC1575" s="8"/>
      <c r="AJ1575" s="9">
        <f t="shared" si="255"/>
        <v>-1</v>
      </c>
      <c r="AK1575" s="7">
        <v>7.4</v>
      </c>
      <c r="AO1575" s="8"/>
      <c r="AQ1575" s="31"/>
      <c r="AT1575" s="31"/>
      <c r="AU1575" s="21">
        <v>1991</v>
      </c>
      <c r="AV1575" s="23">
        <f t="shared" si="258"/>
        <v>3.2990712600274095</v>
      </c>
      <c r="BB1575" s="18"/>
      <c r="BD1575" s="54"/>
      <c r="BF1575" s="18"/>
      <c r="BH1575" s="18"/>
      <c r="BJ1575" s="18"/>
      <c r="BK1575" s="18" t="s">
        <v>35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 s="18">
        <v>0</v>
      </c>
      <c r="BS1575">
        <v>0</v>
      </c>
      <c r="BT1575">
        <v>1</v>
      </c>
      <c r="BU1575" s="18">
        <v>0</v>
      </c>
      <c r="BV1575" t="s">
        <v>397</v>
      </c>
      <c r="BW1575" t="s">
        <v>397</v>
      </c>
      <c r="CB1575" s="18"/>
      <c r="CD1575" s="18"/>
      <c r="CE1575" s="18"/>
      <c r="CH1575" s="18"/>
      <c r="CJ1575" s="18"/>
      <c r="CU1575" s="18"/>
      <c r="CV1575" t="s">
        <v>397</v>
      </c>
      <c r="CW1575" t="s">
        <v>397</v>
      </c>
      <c r="CX1575" t="s">
        <v>397</v>
      </c>
      <c r="CY1575" s="25" t="s">
        <v>397</v>
      </c>
    </row>
    <row r="1576" spans="1:103" x14ac:dyDescent="0.25">
      <c r="A1576">
        <v>1578</v>
      </c>
      <c r="B1576">
        <v>178</v>
      </c>
      <c r="C1576" s="25" t="s">
        <v>36</v>
      </c>
      <c r="D1576" s="12">
        <v>10</v>
      </c>
      <c r="E1576" s="14"/>
      <c r="F1576" s="7" t="str">
        <f t="shared" si="249"/>
        <v>X</v>
      </c>
      <c r="G1576" s="7">
        <f t="shared" si="250"/>
        <v>10</v>
      </c>
      <c r="H1576" s="16">
        <f t="shared" si="251"/>
        <v>10</v>
      </c>
      <c r="I1576" s="11" t="str">
        <f t="shared" si="252"/>
        <v>X</v>
      </c>
      <c r="J1576" s="39" t="str">
        <f t="shared" si="253"/>
        <v>X</v>
      </c>
      <c r="K1576" s="39" t="str">
        <f t="shared" si="256"/>
        <v>X</v>
      </c>
      <c r="L1576" s="39" t="str">
        <f t="shared" si="257"/>
        <v>X</v>
      </c>
      <c r="M1576" s="39" t="str">
        <f t="shared" si="254"/>
        <v>X</v>
      </c>
      <c r="N1576" s="42">
        <v>1</v>
      </c>
      <c r="O1576" s="8">
        <v>0</v>
      </c>
      <c r="P1576" s="9">
        <v>0</v>
      </c>
      <c r="Q1576" s="9">
        <v>0</v>
      </c>
      <c r="R1576" s="8">
        <v>0</v>
      </c>
      <c r="S1576" s="9">
        <v>0</v>
      </c>
      <c r="T1576" s="9">
        <v>0</v>
      </c>
      <c r="U1576" s="8">
        <v>0</v>
      </c>
      <c r="V1576" s="9">
        <v>0</v>
      </c>
      <c r="W1576" s="9">
        <v>0</v>
      </c>
      <c r="X1576" s="9">
        <v>0</v>
      </c>
      <c r="Y1576" s="8">
        <v>0</v>
      </c>
      <c r="Z1576" s="9">
        <v>0</v>
      </c>
      <c r="AA1576" s="8"/>
      <c r="AC1576" s="8"/>
      <c r="AJ1576" s="9">
        <f t="shared" si="255"/>
        <v>-1</v>
      </c>
      <c r="AK1576" s="7">
        <v>7.5</v>
      </c>
      <c r="AO1576" s="8"/>
      <c r="AQ1576" s="31"/>
      <c r="AT1576" s="31"/>
      <c r="AU1576" s="21">
        <v>1992</v>
      </c>
      <c r="AV1576" s="23">
        <f t="shared" si="258"/>
        <v>3.2992893340876801</v>
      </c>
      <c r="BB1576" s="18"/>
      <c r="BD1576" s="54"/>
      <c r="BF1576" s="18"/>
      <c r="BH1576" s="18"/>
      <c r="BJ1576" s="18"/>
      <c r="BK1576" s="18" t="s">
        <v>35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 s="18">
        <v>0</v>
      </c>
      <c r="BS1576">
        <v>0</v>
      </c>
      <c r="BT1576">
        <v>1</v>
      </c>
      <c r="BU1576" s="18">
        <v>0</v>
      </c>
      <c r="BV1576" t="s">
        <v>397</v>
      </c>
      <c r="BW1576" t="s">
        <v>397</v>
      </c>
      <c r="CB1576" s="18"/>
      <c r="CD1576" s="18"/>
      <c r="CE1576" s="18"/>
      <c r="CH1576" s="18"/>
      <c r="CJ1576" s="18"/>
      <c r="CU1576" s="18"/>
      <c r="CV1576" t="s">
        <v>397</v>
      </c>
      <c r="CW1576" t="s">
        <v>397</v>
      </c>
      <c r="CX1576" t="s">
        <v>397</v>
      </c>
      <c r="CY1576" s="25" t="s">
        <v>397</v>
      </c>
    </row>
    <row r="1577" spans="1:103" x14ac:dyDescent="0.25">
      <c r="A1577">
        <v>1579</v>
      </c>
      <c r="B1577">
        <v>179</v>
      </c>
      <c r="C1577" s="25" t="s">
        <v>146</v>
      </c>
      <c r="D1577" s="12">
        <v>10.8</v>
      </c>
      <c r="E1577" s="14"/>
      <c r="F1577" s="7" t="str">
        <f t="shared" si="249"/>
        <v>X</v>
      </c>
      <c r="G1577" s="7">
        <f t="shared" si="250"/>
        <v>10.8</v>
      </c>
      <c r="H1577" s="16">
        <f t="shared" si="251"/>
        <v>10.8</v>
      </c>
      <c r="I1577" s="11" t="str">
        <f t="shared" si="252"/>
        <v>X</v>
      </c>
      <c r="J1577" s="39" t="str">
        <f t="shared" si="253"/>
        <v>X</v>
      </c>
      <c r="K1577" s="39" t="str">
        <f t="shared" si="256"/>
        <v>X</v>
      </c>
      <c r="L1577" s="39" t="str">
        <f t="shared" si="257"/>
        <v>X</v>
      </c>
      <c r="M1577" s="39" t="str">
        <f t="shared" si="254"/>
        <v>X</v>
      </c>
      <c r="N1577" s="42">
        <v>1</v>
      </c>
      <c r="O1577" s="8">
        <v>0</v>
      </c>
      <c r="P1577" s="9">
        <v>0</v>
      </c>
      <c r="Q1577" s="9">
        <v>0</v>
      </c>
      <c r="R1577" s="8">
        <v>0</v>
      </c>
      <c r="S1577" s="9">
        <v>0</v>
      </c>
      <c r="T1577" s="9">
        <v>0</v>
      </c>
      <c r="U1577" s="8">
        <v>0</v>
      </c>
      <c r="V1577" s="9">
        <v>0</v>
      </c>
      <c r="W1577" s="9">
        <v>0</v>
      </c>
      <c r="X1577" s="9">
        <v>0</v>
      </c>
      <c r="Y1577" s="8">
        <v>0</v>
      </c>
      <c r="Z1577" s="9">
        <v>0</v>
      </c>
      <c r="AA1577" s="8"/>
      <c r="AC1577" s="8"/>
      <c r="AJ1577" s="9">
        <f t="shared" si="255"/>
        <v>-1</v>
      </c>
      <c r="AK1577" s="7">
        <v>5.0999999999999996</v>
      </c>
      <c r="AO1577" s="8"/>
      <c r="AQ1577" s="31"/>
      <c r="AT1577" s="31"/>
      <c r="AU1577" s="21">
        <v>2008</v>
      </c>
      <c r="AV1577" s="23">
        <f t="shared" si="258"/>
        <v>3.3027637084729817</v>
      </c>
      <c r="BB1577" s="18"/>
      <c r="BD1577" s="54"/>
      <c r="BF1577" s="18"/>
      <c r="BH1577" s="18"/>
      <c r="BJ1577" s="18"/>
      <c r="BK1577" s="18" t="s">
        <v>144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 s="18">
        <v>0</v>
      </c>
      <c r="BS1577">
        <v>0</v>
      </c>
      <c r="BT1577">
        <v>1</v>
      </c>
      <c r="BU1577" s="18">
        <v>0</v>
      </c>
      <c r="BV1577" t="s">
        <v>397</v>
      </c>
      <c r="BW1577" t="s">
        <v>397</v>
      </c>
      <c r="CB1577" s="18"/>
      <c r="CD1577" s="18"/>
      <c r="CE1577" s="18"/>
      <c r="CH1577" s="18"/>
      <c r="CJ1577" s="18"/>
      <c r="CU1577" s="18"/>
      <c r="CV1577" t="s">
        <v>397</v>
      </c>
      <c r="CW1577" t="s">
        <v>397</v>
      </c>
      <c r="CX1577" t="s">
        <v>397</v>
      </c>
      <c r="CY1577" s="25" t="s">
        <v>397</v>
      </c>
    </row>
    <row r="1578" spans="1:103" x14ac:dyDescent="0.25">
      <c r="A1578">
        <v>1580</v>
      </c>
      <c r="B1578">
        <v>179</v>
      </c>
      <c r="C1578" s="25" t="s">
        <v>146</v>
      </c>
      <c r="D1578" s="12">
        <v>8.4545451811319534</v>
      </c>
      <c r="E1578" s="14"/>
      <c r="F1578" s="7" t="str">
        <f t="shared" si="249"/>
        <v>X</v>
      </c>
      <c r="G1578" s="7">
        <f t="shared" si="250"/>
        <v>8.4545451811319534</v>
      </c>
      <c r="H1578" s="16">
        <f t="shared" si="251"/>
        <v>8.4545451811319534</v>
      </c>
      <c r="I1578" s="11" t="str">
        <f t="shared" si="252"/>
        <v>X</v>
      </c>
      <c r="J1578" s="39" t="str">
        <f t="shared" si="253"/>
        <v>X</v>
      </c>
      <c r="K1578" s="39" t="str">
        <f t="shared" si="256"/>
        <v>X</v>
      </c>
      <c r="L1578" s="39" t="str">
        <f t="shared" si="257"/>
        <v>X</v>
      </c>
      <c r="M1578" s="39" t="str">
        <f t="shared" si="254"/>
        <v>X</v>
      </c>
      <c r="N1578" s="42">
        <v>0</v>
      </c>
      <c r="O1578" s="8">
        <v>0</v>
      </c>
      <c r="P1578" s="9">
        <v>0</v>
      </c>
      <c r="Q1578" s="9">
        <v>0</v>
      </c>
      <c r="R1578" s="8">
        <v>0</v>
      </c>
      <c r="S1578" s="9">
        <v>0</v>
      </c>
      <c r="T1578" s="9">
        <v>0</v>
      </c>
      <c r="U1578" s="8">
        <v>1</v>
      </c>
      <c r="V1578" s="9">
        <v>0</v>
      </c>
      <c r="W1578" s="9">
        <v>0</v>
      </c>
      <c r="X1578" s="9">
        <v>0</v>
      </c>
      <c r="Y1578" s="8">
        <v>0</v>
      </c>
      <c r="Z1578" s="9">
        <v>0</v>
      </c>
      <c r="AA1578" s="8"/>
      <c r="AC1578" s="8"/>
      <c r="AJ1578" s="9">
        <f t="shared" si="255"/>
        <v>-1</v>
      </c>
      <c r="AK1578" s="7">
        <v>4</v>
      </c>
      <c r="AO1578" s="8"/>
      <c r="AQ1578" s="31"/>
      <c r="AT1578" s="31"/>
      <c r="AU1578" s="21">
        <v>1994</v>
      </c>
      <c r="AV1578" s="23">
        <f t="shared" si="258"/>
        <v>3.2997251539756367</v>
      </c>
      <c r="BB1578" s="18"/>
      <c r="BD1578" s="54"/>
      <c r="BF1578" s="18"/>
      <c r="BH1578" s="18"/>
      <c r="BJ1578" s="18"/>
      <c r="BK1578" s="18" t="s">
        <v>144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 s="18">
        <v>0</v>
      </c>
      <c r="BS1578">
        <v>0</v>
      </c>
      <c r="BT1578">
        <v>1</v>
      </c>
      <c r="BU1578" s="18">
        <v>0</v>
      </c>
      <c r="BV1578" t="s">
        <v>397</v>
      </c>
      <c r="BW1578" t="s">
        <v>397</v>
      </c>
      <c r="CB1578" s="18"/>
      <c r="CD1578" s="18"/>
      <c r="CE1578" s="18"/>
      <c r="CH1578" s="18"/>
      <c r="CJ1578" s="18"/>
      <c r="CU1578" s="18"/>
      <c r="CV1578" t="s">
        <v>397</v>
      </c>
      <c r="CW1578" t="s">
        <v>397</v>
      </c>
      <c r="CX1578" t="s">
        <v>397</v>
      </c>
      <c r="CY1578" s="25" t="s">
        <v>397</v>
      </c>
    </row>
    <row r="1579" spans="1:103" x14ac:dyDescent="0.25">
      <c r="A1579">
        <v>1581</v>
      </c>
      <c r="B1579">
        <v>179</v>
      </c>
      <c r="C1579" s="25" t="s">
        <v>146</v>
      </c>
      <c r="D1579" s="12">
        <v>9.0045594416824546</v>
      </c>
      <c r="E1579" s="14"/>
      <c r="F1579" s="7" t="str">
        <f t="shared" si="249"/>
        <v>X</v>
      </c>
      <c r="G1579" s="7">
        <f t="shared" si="250"/>
        <v>9.0045594416824546</v>
      </c>
      <c r="H1579" s="16">
        <f t="shared" si="251"/>
        <v>9.0045594416824546</v>
      </c>
      <c r="I1579" s="11" t="str">
        <f t="shared" si="252"/>
        <v>X</v>
      </c>
      <c r="J1579" s="39" t="str">
        <f t="shared" si="253"/>
        <v>X</v>
      </c>
      <c r="K1579" s="39" t="str">
        <f t="shared" si="256"/>
        <v>X</v>
      </c>
      <c r="L1579" s="39" t="str">
        <f t="shared" si="257"/>
        <v>X</v>
      </c>
      <c r="M1579" s="39" t="str">
        <f t="shared" si="254"/>
        <v>X</v>
      </c>
      <c r="N1579" s="42">
        <v>0</v>
      </c>
      <c r="O1579" s="8">
        <v>0</v>
      </c>
      <c r="P1579" s="9">
        <v>0</v>
      </c>
      <c r="Q1579" s="9">
        <v>0</v>
      </c>
      <c r="R1579" s="8">
        <v>0</v>
      </c>
      <c r="S1579" s="9">
        <v>0</v>
      </c>
      <c r="T1579" s="9">
        <v>0</v>
      </c>
      <c r="U1579" s="8">
        <v>1</v>
      </c>
      <c r="V1579" s="9">
        <v>0</v>
      </c>
      <c r="W1579" s="9">
        <v>0</v>
      </c>
      <c r="X1579" s="9">
        <v>0</v>
      </c>
      <c r="Y1579" s="8">
        <v>0</v>
      </c>
      <c r="Z1579" s="9">
        <v>0</v>
      </c>
      <c r="AA1579" s="8"/>
      <c r="AC1579" s="8"/>
      <c r="AJ1579" s="9">
        <f t="shared" si="255"/>
        <v>-1</v>
      </c>
      <c r="AK1579" s="7">
        <v>5</v>
      </c>
      <c r="AO1579" s="8"/>
      <c r="AQ1579" s="31"/>
      <c r="AT1579" s="31"/>
      <c r="AU1579" s="21">
        <v>2000</v>
      </c>
      <c r="AV1579" s="23">
        <f t="shared" si="258"/>
        <v>3.3010299956639813</v>
      </c>
      <c r="BB1579" s="18"/>
      <c r="BD1579" s="54"/>
      <c r="BF1579" s="18"/>
      <c r="BH1579" s="18"/>
      <c r="BJ1579" s="18"/>
      <c r="BK1579" s="18" t="s">
        <v>144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 s="18">
        <v>0</v>
      </c>
      <c r="BS1579">
        <v>0</v>
      </c>
      <c r="BT1579">
        <v>1</v>
      </c>
      <c r="BU1579" s="18">
        <v>0</v>
      </c>
      <c r="BV1579" t="s">
        <v>397</v>
      </c>
      <c r="BW1579" t="s">
        <v>397</v>
      </c>
      <c r="CB1579" s="18"/>
      <c r="CD1579" s="18"/>
      <c r="CE1579" s="18"/>
      <c r="CH1579" s="18"/>
      <c r="CJ1579" s="18"/>
      <c r="CU1579" s="18"/>
      <c r="CV1579" t="s">
        <v>397</v>
      </c>
      <c r="CW1579" t="s">
        <v>397</v>
      </c>
      <c r="CX1579" t="s">
        <v>397</v>
      </c>
      <c r="CY1579" s="25" t="s">
        <v>397</v>
      </c>
    </row>
    <row r="1580" spans="1:103" x14ac:dyDescent="0.25">
      <c r="A1580">
        <v>1582</v>
      </c>
      <c r="B1580">
        <v>179</v>
      </c>
      <c r="C1580" s="25" t="s">
        <v>146</v>
      </c>
      <c r="D1580" s="12">
        <v>10.040317394140461</v>
      </c>
      <c r="E1580" s="14"/>
      <c r="F1580" s="7" t="str">
        <f t="shared" si="249"/>
        <v>X</v>
      </c>
      <c r="G1580" s="7">
        <f t="shared" si="250"/>
        <v>10.040317394140461</v>
      </c>
      <c r="H1580" s="16">
        <f t="shared" si="251"/>
        <v>10.040317394140461</v>
      </c>
      <c r="I1580" s="11" t="str">
        <f t="shared" si="252"/>
        <v>X</v>
      </c>
      <c r="J1580" s="39" t="str">
        <f t="shared" si="253"/>
        <v>X</v>
      </c>
      <c r="K1580" s="39" t="str">
        <f t="shared" si="256"/>
        <v>X</v>
      </c>
      <c r="L1580" s="39" t="str">
        <f t="shared" si="257"/>
        <v>X</v>
      </c>
      <c r="M1580" s="39" t="str">
        <f t="shared" si="254"/>
        <v>X</v>
      </c>
      <c r="N1580" s="42">
        <v>0</v>
      </c>
      <c r="O1580" s="8">
        <v>0</v>
      </c>
      <c r="P1580" s="9">
        <v>0</v>
      </c>
      <c r="Q1580" s="9">
        <v>0</v>
      </c>
      <c r="R1580" s="8">
        <v>0</v>
      </c>
      <c r="S1580" s="9">
        <v>0</v>
      </c>
      <c r="T1580" s="9">
        <v>0</v>
      </c>
      <c r="U1580" s="8">
        <v>1</v>
      </c>
      <c r="V1580" s="9">
        <v>0</v>
      </c>
      <c r="W1580" s="9">
        <v>0</v>
      </c>
      <c r="X1580" s="9">
        <v>0</v>
      </c>
      <c r="Y1580" s="8">
        <v>0</v>
      </c>
      <c r="Z1580" s="9">
        <v>0</v>
      </c>
      <c r="AA1580" s="8"/>
      <c r="AC1580" s="8"/>
      <c r="AJ1580" s="9">
        <f t="shared" si="255"/>
        <v>-1</v>
      </c>
      <c r="AK1580" s="7">
        <v>5.0999999999999996</v>
      </c>
      <c r="AO1580" s="8"/>
      <c r="AQ1580" s="31"/>
      <c r="AT1580" s="31"/>
      <c r="AU1580" s="21">
        <v>2008</v>
      </c>
      <c r="AV1580" s="23">
        <f t="shared" si="258"/>
        <v>3.3027637084729817</v>
      </c>
      <c r="BB1580" s="18"/>
      <c r="BD1580" s="54"/>
      <c r="BF1580" s="18"/>
      <c r="BH1580" s="18"/>
      <c r="BJ1580" s="18"/>
      <c r="BK1580" s="18" t="s">
        <v>144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 s="18">
        <v>0</v>
      </c>
      <c r="BS1580">
        <v>0</v>
      </c>
      <c r="BT1580">
        <v>1</v>
      </c>
      <c r="BU1580" s="18">
        <v>0</v>
      </c>
      <c r="BV1580" t="s">
        <v>397</v>
      </c>
      <c r="BW1580" t="s">
        <v>397</v>
      </c>
      <c r="CB1580" s="18"/>
      <c r="CD1580" s="18"/>
      <c r="CE1580" s="18"/>
      <c r="CH1580" s="18"/>
      <c r="CJ1580" s="18"/>
      <c r="CU1580" s="18"/>
      <c r="CV1580" t="s">
        <v>397</v>
      </c>
      <c r="CW1580" t="s">
        <v>397</v>
      </c>
      <c r="CX1580" t="s">
        <v>397</v>
      </c>
      <c r="CY1580" s="25" t="s">
        <v>397</v>
      </c>
    </row>
    <row r="1581" spans="1:103" x14ac:dyDescent="0.25">
      <c r="A1581">
        <v>1583</v>
      </c>
      <c r="B1581">
        <v>179</v>
      </c>
      <c r="C1581" s="25" t="s">
        <v>146</v>
      </c>
      <c r="D1581" s="12">
        <v>11.11</v>
      </c>
      <c r="E1581" s="14"/>
      <c r="F1581" s="7" t="str">
        <f t="shared" si="249"/>
        <v>X</v>
      </c>
      <c r="G1581" s="7">
        <f t="shared" si="250"/>
        <v>11.11</v>
      </c>
      <c r="H1581" s="16">
        <f t="shared" si="251"/>
        <v>11.11</v>
      </c>
      <c r="I1581" s="11" t="str">
        <f t="shared" si="252"/>
        <v>X</v>
      </c>
      <c r="J1581" s="39" t="str">
        <f t="shared" si="253"/>
        <v>X</v>
      </c>
      <c r="K1581" s="39" t="str">
        <f t="shared" si="256"/>
        <v>X</v>
      </c>
      <c r="L1581" s="39" t="str">
        <f t="shared" si="257"/>
        <v>X</v>
      </c>
      <c r="M1581" s="39" t="str">
        <f t="shared" si="254"/>
        <v>X</v>
      </c>
      <c r="N1581" s="42">
        <v>0</v>
      </c>
      <c r="O1581" s="8">
        <v>0</v>
      </c>
      <c r="P1581" s="9">
        <v>0</v>
      </c>
      <c r="Q1581" s="9">
        <v>0</v>
      </c>
      <c r="R1581" s="8">
        <v>0</v>
      </c>
      <c r="S1581" s="9">
        <v>0</v>
      </c>
      <c r="T1581" s="9">
        <v>0</v>
      </c>
      <c r="U1581" s="8">
        <v>0</v>
      </c>
      <c r="V1581" s="9">
        <v>1</v>
      </c>
      <c r="W1581" s="9">
        <v>0</v>
      </c>
      <c r="X1581" s="9">
        <v>0</v>
      </c>
      <c r="Y1581" s="8">
        <v>0</v>
      </c>
      <c r="Z1581" s="9">
        <v>0</v>
      </c>
      <c r="AA1581" s="8"/>
      <c r="AC1581" s="8"/>
      <c r="AJ1581" s="9">
        <f t="shared" si="255"/>
        <v>-1</v>
      </c>
      <c r="AK1581" s="7">
        <v>4</v>
      </c>
      <c r="AO1581" s="8"/>
      <c r="AQ1581" s="31"/>
      <c r="AT1581" s="31"/>
      <c r="AU1581" s="21">
        <v>1994</v>
      </c>
      <c r="AV1581" s="23">
        <f t="shared" si="258"/>
        <v>3.2997251539756367</v>
      </c>
      <c r="BB1581" s="18"/>
      <c r="BD1581" s="54"/>
      <c r="BF1581" s="18"/>
      <c r="BH1581" s="18"/>
      <c r="BJ1581" s="18"/>
      <c r="BK1581" s="18" t="s">
        <v>144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 s="18">
        <v>0</v>
      </c>
      <c r="BS1581">
        <v>0</v>
      </c>
      <c r="BT1581">
        <v>1</v>
      </c>
      <c r="BU1581" s="18">
        <v>0</v>
      </c>
      <c r="BV1581" t="s">
        <v>397</v>
      </c>
      <c r="BW1581" t="s">
        <v>397</v>
      </c>
      <c r="CB1581" s="18"/>
      <c r="CD1581" s="18"/>
      <c r="CE1581" s="18"/>
      <c r="CH1581" s="18"/>
      <c r="CJ1581" s="18"/>
      <c r="CU1581" s="18"/>
      <c r="CV1581" t="s">
        <v>397</v>
      </c>
      <c r="CW1581" t="s">
        <v>397</v>
      </c>
      <c r="CX1581" t="s">
        <v>397</v>
      </c>
      <c r="CY1581" s="25" t="s">
        <v>397</v>
      </c>
    </row>
    <row r="1582" spans="1:103" x14ac:dyDescent="0.25">
      <c r="A1582">
        <v>1584</v>
      </c>
      <c r="B1582">
        <v>179</v>
      </c>
      <c r="C1582" s="25" t="s">
        <v>146</v>
      </c>
      <c r="D1582" s="12">
        <v>11.66</v>
      </c>
      <c r="E1582" s="14"/>
      <c r="F1582" s="7" t="str">
        <f t="shared" si="249"/>
        <v>X</v>
      </c>
      <c r="G1582" s="7">
        <f t="shared" si="250"/>
        <v>11.66</v>
      </c>
      <c r="H1582" s="16">
        <f t="shared" si="251"/>
        <v>11.66</v>
      </c>
      <c r="I1582" s="11" t="str">
        <f t="shared" si="252"/>
        <v>X</v>
      </c>
      <c r="J1582" s="39" t="str">
        <f t="shared" si="253"/>
        <v>X</v>
      </c>
      <c r="K1582" s="39" t="str">
        <f t="shared" si="256"/>
        <v>X</v>
      </c>
      <c r="L1582" s="39" t="str">
        <f t="shared" si="257"/>
        <v>X</v>
      </c>
      <c r="M1582" s="39" t="str">
        <f t="shared" si="254"/>
        <v>X</v>
      </c>
      <c r="N1582" s="42">
        <v>0</v>
      </c>
      <c r="O1582" s="8">
        <v>0</v>
      </c>
      <c r="P1582" s="9">
        <v>0</v>
      </c>
      <c r="Q1582" s="9">
        <v>0</v>
      </c>
      <c r="R1582" s="8">
        <v>0</v>
      </c>
      <c r="S1582" s="9">
        <v>0</v>
      </c>
      <c r="T1582" s="9">
        <v>0</v>
      </c>
      <c r="U1582" s="8">
        <v>0</v>
      </c>
      <c r="V1582" s="9">
        <v>1</v>
      </c>
      <c r="W1582" s="9">
        <v>0</v>
      </c>
      <c r="X1582" s="9">
        <v>0</v>
      </c>
      <c r="Y1582" s="8">
        <v>0</v>
      </c>
      <c r="Z1582" s="9">
        <v>0</v>
      </c>
      <c r="AA1582" s="8"/>
      <c r="AC1582" s="8"/>
      <c r="AJ1582" s="9">
        <f t="shared" si="255"/>
        <v>-1</v>
      </c>
      <c r="AK1582" s="7">
        <v>5</v>
      </c>
      <c r="AO1582" s="8"/>
      <c r="AQ1582" s="31"/>
      <c r="AT1582" s="31"/>
      <c r="AU1582" s="21">
        <v>2000</v>
      </c>
      <c r="AV1582" s="23">
        <f t="shared" si="258"/>
        <v>3.3010299956639813</v>
      </c>
      <c r="BB1582" s="18"/>
      <c r="BD1582" s="54"/>
      <c r="BF1582" s="18"/>
      <c r="BH1582" s="18"/>
      <c r="BJ1582" s="18"/>
      <c r="BK1582" s="18" t="s">
        <v>144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</v>
      </c>
      <c r="BR1582" s="18">
        <v>0</v>
      </c>
      <c r="BS1582">
        <v>0</v>
      </c>
      <c r="BT1582">
        <v>1</v>
      </c>
      <c r="BU1582" s="18">
        <v>0</v>
      </c>
      <c r="BV1582" t="s">
        <v>397</v>
      </c>
      <c r="BW1582" t="s">
        <v>397</v>
      </c>
      <c r="CB1582" s="18"/>
      <c r="CD1582" s="18"/>
      <c r="CE1582" s="18"/>
      <c r="CH1582" s="18"/>
      <c r="CJ1582" s="18"/>
      <c r="CU1582" s="18"/>
      <c r="CV1582" t="s">
        <v>397</v>
      </c>
      <c r="CW1582" t="s">
        <v>397</v>
      </c>
      <c r="CX1582" t="s">
        <v>397</v>
      </c>
      <c r="CY1582" s="25" t="s">
        <v>397</v>
      </c>
    </row>
    <row r="1583" spans="1:103" x14ac:dyDescent="0.25">
      <c r="A1583">
        <v>1585</v>
      </c>
      <c r="B1583">
        <v>179</v>
      </c>
      <c r="C1583" s="25" t="s">
        <v>146</v>
      </c>
      <c r="D1583" s="12">
        <v>11.22</v>
      </c>
      <c r="E1583" s="14"/>
      <c r="F1583" s="7" t="str">
        <f t="shared" si="249"/>
        <v>X</v>
      </c>
      <c r="G1583" s="7">
        <f t="shared" si="250"/>
        <v>11.22</v>
      </c>
      <c r="H1583" s="16">
        <f t="shared" si="251"/>
        <v>11.22</v>
      </c>
      <c r="I1583" s="11" t="str">
        <f t="shared" si="252"/>
        <v>X</v>
      </c>
      <c r="J1583" s="39" t="str">
        <f t="shared" si="253"/>
        <v>X</v>
      </c>
      <c r="K1583" s="39" t="str">
        <f t="shared" si="256"/>
        <v>X</v>
      </c>
      <c r="L1583" s="39" t="str">
        <f t="shared" si="257"/>
        <v>X</v>
      </c>
      <c r="M1583" s="39" t="str">
        <f t="shared" si="254"/>
        <v>X</v>
      </c>
      <c r="N1583" s="42">
        <v>0</v>
      </c>
      <c r="O1583" s="8">
        <v>0</v>
      </c>
      <c r="P1583" s="9">
        <v>0</v>
      </c>
      <c r="Q1583" s="9">
        <v>0</v>
      </c>
      <c r="R1583" s="8">
        <v>0</v>
      </c>
      <c r="S1583" s="9">
        <v>0</v>
      </c>
      <c r="T1583" s="9">
        <v>0</v>
      </c>
      <c r="U1583" s="8">
        <v>0</v>
      </c>
      <c r="V1583" s="9">
        <v>1</v>
      </c>
      <c r="W1583" s="9">
        <v>0</v>
      </c>
      <c r="X1583" s="9">
        <v>0</v>
      </c>
      <c r="Y1583" s="8">
        <v>0</v>
      </c>
      <c r="Z1583" s="9">
        <v>0</v>
      </c>
      <c r="AA1583" s="8"/>
      <c r="AC1583" s="8"/>
      <c r="AJ1583" s="9">
        <f t="shared" si="255"/>
        <v>-1</v>
      </c>
      <c r="AK1583" s="7">
        <v>5.0999999999999996</v>
      </c>
      <c r="AO1583" s="8"/>
      <c r="AQ1583" s="31"/>
      <c r="AT1583" s="31"/>
      <c r="AU1583" s="21">
        <v>2008</v>
      </c>
      <c r="AV1583" s="23">
        <f t="shared" si="258"/>
        <v>3.3027637084729817</v>
      </c>
      <c r="BB1583" s="18"/>
      <c r="BD1583" s="54"/>
      <c r="BF1583" s="18"/>
      <c r="BH1583" s="18"/>
      <c r="BJ1583" s="18"/>
      <c r="BK1583" s="18" t="s">
        <v>144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 s="18">
        <v>0</v>
      </c>
      <c r="BS1583">
        <v>0</v>
      </c>
      <c r="BT1583">
        <v>1</v>
      </c>
      <c r="BU1583" s="18">
        <v>0</v>
      </c>
      <c r="BV1583" t="s">
        <v>397</v>
      </c>
      <c r="BW1583" t="s">
        <v>397</v>
      </c>
      <c r="CB1583" s="18"/>
      <c r="CD1583" s="18"/>
      <c r="CE1583" s="18"/>
      <c r="CH1583" s="18"/>
      <c r="CJ1583" s="18"/>
      <c r="CU1583" s="18"/>
      <c r="CV1583" t="s">
        <v>397</v>
      </c>
      <c r="CW1583" t="s">
        <v>397</v>
      </c>
      <c r="CX1583" t="s">
        <v>397</v>
      </c>
      <c r="CY1583" s="25" t="s">
        <v>397</v>
      </c>
    </row>
    <row r="1584" spans="1:103" x14ac:dyDescent="0.25">
      <c r="A1584">
        <v>1586</v>
      </c>
      <c r="B1584">
        <v>179</v>
      </c>
      <c r="C1584" s="25" t="s">
        <v>146</v>
      </c>
      <c r="D1584" s="12">
        <v>6.1</v>
      </c>
      <c r="E1584" s="14"/>
      <c r="F1584" s="7" t="str">
        <f t="shared" si="249"/>
        <v>X</v>
      </c>
      <c r="G1584" s="7">
        <f t="shared" si="250"/>
        <v>6.1</v>
      </c>
      <c r="H1584" s="16">
        <f t="shared" si="251"/>
        <v>6.1</v>
      </c>
      <c r="I1584" s="11" t="str">
        <f t="shared" si="252"/>
        <v>X</v>
      </c>
      <c r="J1584" s="39" t="str">
        <f t="shared" si="253"/>
        <v>X</v>
      </c>
      <c r="K1584" s="39" t="str">
        <f t="shared" si="256"/>
        <v>X</v>
      </c>
      <c r="L1584" s="39" t="str">
        <f t="shared" si="257"/>
        <v>X</v>
      </c>
      <c r="M1584" s="39" t="str">
        <f t="shared" si="254"/>
        <v>X</v>
      </c>
      <c r="N1584" s="42">
        <v>1</v>
      </c>
      <c r="O1584" s="8">
        <v>0</v>
      </c>
      <c r="P1584" s="9">
        <v>0</v>
      </c>
      <c r="Q1584" s="9">
        <v>0</v>
      </c>
      <c r="R1584" s="8">
        <v>0</v>
      </c>
      <c r="S1584" s="9">
        <v>0</v>
      </c>
      <c r="T1584" s="9">
        <v>0</v>
      </c>
      <c r="U1584" s="8">
        <v>0</v>
      </c>
      <c r="V1584" s="9">
        <v>0</v>
      </c>
      <c r="W1584" s="9">
        <v>0</v>
      </c>
      <c r="X1584" s="9">
        <v>0</v>
      </c>
      <c r="Y1584" s="8">
        <v>0</v>
      </c>
      <c r="Z1584" s="9">
        <v>0</v>
      </c>
      <c r="AA1584" s="8"/>
      <c r="AC1584" s="8"/>
      <c r="AJ1584" s="9">
        <f t="shared" si="255"/>
        <v>-1</v>
      </c>
      <c r="AK1584" s="7">
        <v>4.3</v>
      </c>
      <c r="AO1584" s="8"/>
      <c r="AQ1584" s="31"/>
      <c r="AT1584" s="31"/>
      <c r="AU1584" s="21">
        <v>1998</v>
      </c>
      <c r="AV1584" s="23">
        <f t="shared" si="258"/>
        <v>3.3005954838899636</v>
      </c>
      <c r="BB1584" s="18"/>
      <c r="BD1584" s="54"/>
      <c r="BF1584" s="18"/>
      <c r="BH1584" s="18"/>
      <c r="BJ1584" s="18"/>
      <c r="BK1584" s="18" t="s">
        <v>185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 s="18">
        <v>0</v>
      </c>
      <c r="BS1584">
        <v>0</v>
      </c>
      <c r="BT1584">
        <v>1</v>
      </c>
      <c r="BU1584" s="18">
        <v>0</v>
      </c>
      <c r="BV1584" t="s">
        <v>397</v>
      </c>
      <c r="BW1584" t="s">
        <v>397</v>
      </c>
      <c r="CB1584" s="18"/>
      <c r="CD1584" s="18"/>
      <c r="CE1584" s="18"/>
      <c r="CH1584" s="18"/>
      <c r="CJ1584" s="18"/>
      <c r="CU1584" s="18"/>
      <c r="CV1584" t="s">
        <v>397</v>
      </c>
      <c r="CW1584" t="s">
        <v>397</v>
      </c>
      <c r="CX1584" t="s">
        <v>397</v>
      </c>
      <c r="CY1584" s="25" t="s">
        <v>397</v>
      </c>
    </row>
    <row r="1585" spans="1:103" x14ac:dyDescent="0.25">
      <c r="A1585">
        <v>1587</v>
      </c>
      <c r="B1585">
        <v>179</v>
      </c>
      <c r="C1585" s="25" t="s">
        <v>146</v>
      </c>
      <c r="D1585" s="12">
        <v>8.1</v>
      </c>
      <c r="E1585" s="14"/>
      <c r="F1585" s="7" t="str">
        <f t="shared" si="249"/>
        <v>X</v>
      </c>
      <c r="G1585" s="7">
        <f t="shared" si="250"/>
        <v>8.1</v>
      </c>
      <c r="H1585" s="16">
        <f t="shared" si="251"/>
        <v>8.1</v>
      </c>
      <c r="I1585" s="11" t="str">
        <f t="shared" si="252"/>
        <v>X</v>
      </c>
      <c r="J1585" s="39" t="str">
        <f t="shared" si="253"/>
        <v>X</v>
      </c>
      <c r="K1585" s="39" t="str">
        <f t="shared" si="256"/>
        <v>X</v>
      </c>
      <c r="L1585" s="39" t="str">
        <f t="shared" si="257"/>
        <v>X</v>
      </c>
      <c r="M1585" s="39" t="str">
        <f t="shared" si="254"/>
        <v>X</v>
      </c>
      <c r="N1585" s="42">
        <v>1</v>
      </c>
      <c r="O1585" s="8">
        <v>0</v>
      </c>
      <c r="P1585" s="9">
        <v>0</v>
      </c>
      <c r="Q1585" s="9">
        <v>0</v>
      </c>
      <c r="R1585" s="8">
        <v>0</v>
      </c>
      <c r="S1585" s="9">
        <v>0</v>
      </c>
      <c r="T1585" s="9">
        <v>0</v>
      </c>
      <c r="U1585" s="8">
        <v>0</v>
      </c>
      <c r="V1585" s="9">
        <v>0</v>
      </c>
      <c r="W1585" s="9">
        <v>0</v>
      </c>
      <c r="X1585" s="9">
        <v>0</v>
      </c>
      <c r="Y1585" s="8">
        <v>0</v>
      </c>
      <c r="Z1585" s="9">
        <v>0</v>
      </c>
      <c r="AA1585" s="8"/>
      <c r="AC1585" s="8"/>
      <c r="AJ1585" s="9">
        <f t="shared" si="255"/>
        <v>-1</v>
      </c>
      <c r="AK1585" s="7">
        <v>4.7</v>
      </c>
      <c r="AO1585" s="8"/>
      <c r="AQ1585" s="31"/>
      <c r="AT1585" s="31"/>
      <c r="AU1585" s="21">
        <v>2004</v>
      </c>
      <c r="AV1585" s="23">
        <f t="shared" si="258"/>
        <v>3.301897717195208</v>
      </c>
      <c r="BB1585" s="18"/>
      <c r="BD1585" s="54"/>
      <c r="BF1585" s="18"/>
      <c r="BH1585" s="18"/>
      <c r="BJ1585" s="18"/>
      <c r="BK1585" s="18" t="s">
        <v>185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1</v>
      </c>
      <c r="BR1585" s="18">
        <v>0</v>
      </c>
      <c r="BS1585">
        <v>0</v>
      </c>
      <c r="BT1585">
        <v>1</v>
      </c>
      <c r="BU1585" s="18">
        <v>0</v>
      </c>
      <c r="BV1585" t="s">
        <v>397</v>
      </c>
      <c r="BW1585" t="s">
        <v>397</v>
      </c>
      <c r="CB1585" s="18"/>
      <c r="CD1585" s="18"/>
      <c r="CE1585" s="18"/>
      <c r="CH1585" s="18"/>
      <c r="CJ1585" s="18"/>
      <c r="CU1585" s="18"/>
      <c r="CV1585" t="s">
        <v>397</v>
      </c>
      <c r="CW1585" t="s">
        <v>397</v>
      </c>
      <c r="CX1585" t="s">
        <v>397</v>
      </c>
      <c r="CY1585" s="25" t="s">
        <v>397</v>
      </c>
    </row>
    <row r="1586" spans="1:103" x14ac:dyDescent="0.25">
      <c r="A1586">
        <v>1588</v>
      </c>
      <c r="B1586">
        <v>179</v>
      </c>
      <c r="C1586" s="25" t="s">
        <v>146</v>
      </c>
      <c r="D1586" s="12">
        <v>5.5991770879099834</v>
      </c>
      <c r="E1586" s="14"/>
      <c r="F1586" s="7" t="str">
        <f t="shared" si="249"/>
        <v>X</v>
      </c>
      <c r="G1586" s="7">
        <f t="shared" si="250"/>
        <v>5.5991770879099834</v>
      </c>
      <c r="H1586" s="16">
        <f t="shared" si="251"/>
        <v>5.5991770879099834</v>
      </c>
      <c r="I1586" s="11" t="str">
        <f t="shared" si="252"/>
        <v>X</v>
      </c>
      <c r="J1586" s="39" t="str">
        <f t="shared" si="253"/>
        <v>X</v>
      </c>
      <c r="K1586" s="39" t="str">
        <f t="shared" si="256"/>
        <v>X</v>
      </c>
      <c r="L1586" s="39" t="str">
        <f t="shared" si="257"/>
        <v>X</v>
      </c>
      <c r="M1586" s="39" t="str">
        <f t="shared" si="254"/>
        <v>X</v>
      </c>
      <c r="N1586" s="42">
        <v>0</v>
      </c>
      <c r="O1586" s="8">
        <v>0</v>
      </c>
      <c r="P1586" s="9">
        <v>0</v>
      </c>
      <c r="Q1586" s="9">
        <v>0</v>
      </c>
      <c r="R1586" s="8">
        <v>0</v>
      </c>
      <c r="S1586" s="9">
        <v>0</v>
      </c>
      <c r="T1586" s="9">
        <v>0</v>
      </c>
      <c r="U1586" s="8">
        <v>1</v>
      </c>
      <c r="V1586" s="9">
        <v>0</v>
      </c>
      <c r="W1586" s="9">
        <v>0</v>
      </c>
      <c r="X1586" s="9">
        <v>0</v>
      </c>
      <c r="Y1586" s="8">
        <v>0</v>
      </c>
      <c r="Z1586" s="9">
        <v>0</v>
      </c>
      <c r="AA1586" s="8"/>
      <c r="AC1586" s="8"/>
      <c r="AJ1586" s="9">
        <f t="shared" si="255"/>
        <v>-1</v>
      </c>
      <c r="AK1586" s="7">
        <v>4.3</v>
      </c>
      <c r="AO1586" s="8"/>
      <c r="AQ1586" s="31"/>
      <c r="AT1586" s="31"/>
      <c r="AU1586" s="21">
        <v>1998</v>
      </c>
      <c r="AV1586" s="23">
        <f t="shared" si="258"/>
        <v>3.3005954838899636</v>
      </c>
      <c r="BB1586" s="18"/>
      <c r="BD1586" s="54"/>
      <c r="BF1586" s="18"/>
      <c r="BH1586" s="18"/>
      <c r="BJ1586" s="18"/>
      <c r="BK1586" s="18" t="s">
        <v>185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 s="18">
        <v>0</v>
      </c>
      <c r="BS1586">
        <v>0</v>
      </c>
      <c r="BT1586">
        <v>1</v>
      </c>
      <c r="BU1586" s="18">
        <v>0</v>
      </c>
      <c r="BV1586" t="s">
        <v>397</v>
      </c>
      <c r="BW1586" t="s">
        <v>397</v>
      </c>
      <c r="CB1586" s="18"/>
      <c r="CD1586" s="18"/>
      <c r="CE1586" s="18"/>
      <c r="CH1586" s="18"/>
      <c r="CJ1586" s="18"/>
      <c r="CU1586" s="18"/>
      <c r="CV1586" t="s">
        <v>397</v>
      </c>
      <c r="CW1586" t="s">
        <v>397</v>
      </c>
      <c r="CX1586" t="s">
        <v>397</v>
      </c>
      <c r="CY1586" s="25" t="s">
        <v>397</v>
      </c>
    </row>
    <row r="1587" spans="1:103" x14ac:dyDescent="0.25">
      <c r="A1587">
        <v>1589</v>
      </c>
      <c r="B1587">
        <v>179</v>
      </c>
      <c r="C1587" s="25" t="s">
        <v>146</v>
      </c>
      <c r="D1587" s="12">
        <v>6.2980898614699754</v>
      </c>
      <c r="E1587" s="14"/>
      <c r="F1587" s="7" t="str">
        <f t="shared" si="249"/>
        <v>X</v>
      </c>
      <c r="G1587" s="7">
        <f t="shared" si="250"/>
        <v>6.2980898614699754</v>
      </c>
      <c r="H1587" s="16">
        <f t="shared" si="251"/>
        <v>6.2980898614699754</v>
      </c>
      <c r="I1587" s="11" t="str">
        <f t="shared" si="252"/>
        <v>X</v>
      </c>
      <c r="J1587" s="39" t="str">
        <f t="shared" si="253"/>
        <v>X</v>
      </c>
      <c r="K1587" s="39" t="str">
        <f t="shared" si="256"/>
        <v>X</v>
      </c>
      <c r="L1587" s="39" t="str">
        <f t="shared" si="257"/>
        <v>X</v>
      </c>
      <c r="M1587" s="39" t="str">
        <f t="shared" si="254"/>
        <v>X</v>
      </c>
      <c r="N1587" s="42">
        <v>0</v>
      </c>
      <c r="O1587" s="8">
        <v>0</v>
      </c>
      <c r="P1587" s="9">
        <v>0</v>
      </c>
      <c r="Q1587" s="9">
        <v>0</v>
      </c>
      <c r="R1587" s="8">
        <v>0</v>
      </c>
      <c r="S1587" s="9">
        <v>0</v>
      </c>
      <c r="T1587" s="9">
        <v>0</v>
      </c>
      <c r="U1587" s="8">
        <v>1</v>
      </c>
      <c r="V1587" s="9">
        <v>0</v>
      </c>
      <c r="W1587" s="9">
        <v>0</v>
      </c>
      <c r="X1587" s="9">
        <v>0</v>
      </c>
      <c r="Y1587" s="8">
        <v>0</v>
      </c>
      <c r="Z1587" s="9">
        <v>0</v>
      </c>
      <c r="AA1587" s="8"/>
      <c r="AC1587" s="8"/>
      <c r="AJ1587" s="9">
        <f t="shared" si="255"/>
        <v>-1</v>
      </c>
      <c r="AK1587" s="7">
        <v>4.7</v>
      </c>
      <c r="AO1587" s="8"/>
      <c r="AQ1587" s="31"/>
      <c r="AT1587" s="31"/>
      <c r="AU1587" s="21">
        <v>2004</v>
      </c>
      <c r="AV1587" s="23">
        <f t="shared" si="258"/>
        <v>3.301897717195208</v>
      </c>
      <c r="BB1587" s="18"/>
      <c r="BD1587" s="54"/>
      <c r="BF1587" s="18"/>
      <c r="BH1587" s="18"/>
      <c r="BJ1587" s="18"/>
      <c r="BK1587" s="18" t="s">
        <v>185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 s="18">
        <v>0</v>
      </c>
      <c r="BS1587">
        <v>0</v>
      </c>
      <c r="BT1587">
        <v>1</v>
      </c>
      <c r="BU1587" s="18">
        <v>0</v>
      </c>
      <c r="BV1587" t="s">
        <v>397</v>
      </c>
      <c r="BW1587" t="s">
        <v>397</v>
      </c>
      <c r="CB1587" s="18"/>
      <c r="CD1587" s="18"/>
      <c r="CE1587" s="18"/>
      <c r="CH1587" s="18"/>
      <c r="CJ1587" s="18"/>
      <c r="CU1587" s="18"/>
      <c r="CV1587" t="s">
        <v>397</v>
      </c>
      <c r="CW1587" t="s">
        <v>397</v>
      </c>
      <c r="CX1587" t="s">
        <v>397</v>
      </c>
      <c r="CY1587" s="25" t="s">
        <v>397</v>
      </c>
    </row>
    <row r="1588" spans="1:103" x14ac:dyDescent="0.25">
      <c r="A1588">
        <v>1590</v>
      </c>
      <c r="B1588">
        <v>179</v>
      </c>
      <c r="C1588" s="25" t="s">
        <v>146</v>
      </c>
      <c r="D1588" s="12">
        <v>7.6779999999999999</v>
      </c>
      <c r="E1588" s="14"/>
      <c r="F1588" s="7" t="str">
        <f t="shared" si="249"/>
        <v>X</v>
      </c>
      <c r="G1588" s="7">
        <f t="shared" si="250"/>
        <v>7.6779999999999999</v>
      </c>
      <c r="H1588" s="16">
        <f t="shared" si="251"/>
        <v>7.6779999999999999</v>
      </c>
      <c r="I1588" s="11" t="str">
        <f t="shared" si="252"/>
        <v>X</v>
      </c>
      <c r="J1588" s="39" t="str">
        <f t="shared" si="253"/>
        <v>X</v>
      </c>
      <c r="K1588" s="39" t="str">
        <f t="shared" si="256"/>
        <v>X</v>
      </c>
      <c r="L1588" s="39" t="str">
        <f t="shared" si="257"/>
        <v>X</v>
      </c>
      <c r="M1588" s="39" t="str">
        <f t="shared" si="254"/>
        <v>X</v>
      </c>
      <c r="N1588" s="42">
        <v>0</v>
      </c>
      <c r="O1588" s="8">
        <v>0</v>
      </c>
      <c r="P1588" s="9">
        <v>0</v>
      </c>
      <c r="Q1588" s="9">
        <v>0</v>
      </c>
      <c r="R1588" s="8">
        <v>0</v>
      </c>
      <c r="S1588" s="9">
        <v>0</v>
      </c>
      <c r="T1588" s="9">
        <v>0</v>
      </c>
      <c r="U1588" s="8">
        <v>0</v>
      </c>
      <c r="V1588" s="9">
        <v>1</v>
      </c>
      <c r="W1588" s="9">
        <v>0</v>
      </c>
      <c r="X1588" s="9">
        <v>0</v>
      </c>
      <c r="Y1588" s="8">
        <v>0</v>
      </c>
      <c r="Z1588" s="9">
        <v>0</v>
      </c>
      <c r="AA1588" s="8"/>
      <c r="AC1588" s="8"/>
      <c r="AJ1588" s="9">
        <f t="shared" si="255"/>
        <v>-1</v>
      </c>
      <c r="AK1588" s="7">
        <v>4.3</v>
      </c>
      <c r="AO1588" s="8"/>
      <c r="AQ1588" s="31"/>
      <c r="AT1588" s="31"/>
      <c r="AU1588" s="21">
        <v>1998</v>
      </c>
      <c r="AV1588" s="23">
        <f t="shared" si="258"/>
        <v>3.3005954838899636</v>
      </c>
      <c r="BB1588" s="18"/>
      <c r="BD1588" s="54"/>
      <c r="BF1588" s="18"/>
      <c r="BH1588" s="18"/>
      <c r="BJ1588" s="18"/>
      <c r="BK1588" s="18" t="s">
        <v>185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 s="18">
        <v>0</v>
      </c>
      <c r="BS1588">
        <v>0</v>
      </c>
      <c r="BT1588">
        <v>1</v>
      </c>
      <c r="BU1588" s="18">
        <v>0</v>
      </c>
      <c r="BV1588" t="s">
        <v>397</v>
      </c>
      <c r="BW1588" t="s">
        <v>397</v>
      </c>
      <c r="CB1588" s="18"/>
      <c r="CD1588" s="18"/>
      <c r="CE1588" s="18"/>
      <c r="CH1588" s="18"/>
      <c r="CJ1588" s="18"/>
      <c r="CU1588" s="18"/>
      <c r="CV1588" t="s">
        <v>397</v>
      </c>
      <c r="CW1588" t="s">
        <v>397</v>
      </c>
      <c r="CX1588" t="s">
        <v>397</v>
      </c>
      <c r="CY1588" s="25" t="s">
        <v>397</v>
      </c>
    </row>
    <row r="1589" spans="1:103" x14ac:dyDescent="0.25">
      <c r="A1589">
        <v>1591</v>
      </c>
      <c r="B1589">
        <v>179</v>
      </c>
      <c r="C1589" s="25" t="s">
        <v>146</v>
      </c>
      <c r="D1589" s="12">
        <v>12.68</v>
      </c>
      <c r="E1589" s="14"/>
      <c r="F1589" s="7" t="str">
        <f t="shared" si="249"/>
        <v>X</v>
      </c>
      <c r="G1589" s="7">
        <f t="shared" si="250"/>
        <v>12.68</v>
      </c>
      <c r="H1589" s="16">
        <f t="shared" si="251"/>
        <v>12.68</v>
      </c>
      <c r="I1589" s="11" t="str">
        <f t="shared" si="252"/>
        <v>X</v>
      </c>
      <c r="J1589" s="39" t="str">
        <f t="shared" si="253"/>
        <v>X</v>
      </c>
      <c r="K1589" s="39" t="str">
        <f t="shared" si="256"/>
        <v>X</v>
      </c>
      <c r="L1589" s="39" t="str">
        <f t="shared" si="257"/>
        <v>X</v>
      </c>
      <c r="M1589" s="39" t="str">
        <f t="shared" si="254"/>
        <v>X</v>
      </c>
      <c r="N1589" s="42">
        <v>0</v>
      </c>
      <c r="O1589" s="8">
        <v>0</v>
      </c>
      <c r="P1589" s="9">
        <v>0</v>
      </c>
      <c r="Q1589" s="9">
        <v>0</v>
      </c>
      <c r="R1589" s="8">
        <v>0</v>
      </c>
      <c r="S1589" s="9">
        <v>0</v>
      </c>
      <c r="T1589" s="9">
        <v>0</v>
      </c>
      <c r="U1589" s="8">
        <v>0</v>
      </c>
      <c r="V1589" s="9">
        <v>1</v>
      </c>
      <c r="W1589" s="9">
        <v>0</v>
      </c>
      <c r="X1589" s="9">
        <v>0</v>
      </c>
      <c r="Y1589" s="8">
        <v>0</v>
      </c>
      <c r="Z1589" s="9">
        <v>0</v>
      </c>
      <c r="AA1589" s="8"/>
      <c r="AC1589" s="8"/>
      <c r="AJ1589" s="9">
        <f t="shared" si="255"/>
        <v>-1</v>
      </c>
      <c r="AK1589" s="7">
        <v>4.7</v>
      </c>
      <c r="AO1589" s="8"/>
      <c r="AQ1589" s="31"/>
      <c r="AT1589" s="31"/>
      <c r="AU1589" s="21">
        <v>2004</v>
      </c>
      <c r="AV1589" s="23">
        <f t="shared" si="258"/>
        <v>3.301897717195208</v>
      </c>
      <c r="BB1589" s="18"/>
      <c r="BD1589" s="54"/>
      <c r="BF1589" s="18"/>
      <c r="BH1589" s="18"/>
      <c r="BJ1589" s="18"/>
      <c r="BK1589" s="18" t="s">
        <v>185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 s="18">
        <v>0</v>
      </c>
      <c r="BS1589">
        <v>0</v>
      </c>
      <c r="BT1589">
        <v>1</v>
      </c>
      <c r="BU1589" s="18">
        <v>0</v>
      </c>
      <c r="BV1589" t="s">
        <v>397</v>
      </c>
      <c r="BW1589" t="s">
        <v>397</v>
      </c>
      <c r="CB1589" s="18"/>
      <c r="CD1589" s="18"/>
      <c r="CE1589" s="18"/>
      <c r="CH1589" s="18"/>
      <c r="CJ1589" s="18"/>
      <c r="CU1589" s="18"/>
      <c r="CV1589" t="s">
        <v>397</v>
      </c>
      <c r="CW1589" t="s">
        <v>397</v>
      </c>
      <c r="CX1589" t="s">
        <v>397</v>
      </c>
      <c r="CY1589" s="25" t="s">
        <v>397</v>
      </c>
    </row>
    <row r="1590" spans="1:103" x14ac:dyDescent="0.25">
      <c r="A1590">
        <v>1592</v>
      </c>
      <c r="B1590">
        <v>179</v>
      </c>
      <c r="C1590" s="25" t="s">
        <v>146</v>
      </c>
      <c r="D1590" s="12">
        <v>7.9</v>
      </c>
      <c r="E1590" s="14"/>
      <c r="F1590" s="7" t="str">
        <f t="shared" si="249"/>
        <v>X</v>
      </c>
      <c r="G1590" s="7">
        <f t="shared" si="250"/>
        <v>7.9</v>
      </c>
      <c r="H1590" s="16">
        <f t="shared" si="251"/>
        <v>7.9</v>
      </c>
      <c r="I1590" s="11" t="str">
        <f t="shared" si="252"/>
        <v>X</v>
      </c>
      <c r="J1590" s="39" t="str">
        <f t="shared" si="253"/>
        <v>X</v>
      </c>
      <c r="K1590" s="39" t="str">
        <f t="shared" si="256"/>
        <v>X</v>
      </c>
      <c r="L1590" s="39" t="str">
        <f t="shared" si="257"/>
        <v>X</v>
      </c>
      <c r="M1590" s="39" t="str">
        <f t="shared" si="254"/>
        <v>X</v>
      </c>
      <c r="N1590" s="42">
        <v>1</v>
      </c>
      <c r="O1590" s="8">
        <v>0</v>
      </c>
      <c r="P1590" s="9">
        <v>0</v>
      </c>
      <c r="Q1590" s="9">
        <v>0</v>
      </c>
      <c r="R1590" s="8">
        <v>0</v>
      </c>
      <c r="S1590" s="9">
        <v>0</v>
      </c>
      <c r="T1590" s="9">
        <v>0</v>
      </c>
      <c r="U1590" s="8">
        <v>0</v>
      </c>
      <c r="V1590" s="9">
        <v>0</v>
      </c>
      <c r="W1590" s="9">
        <v>0</v>
      </c>
      <c r="X1590" s="9">
        <v>0</v>
      </c>
      <c r="Y1590" s="8">
        <v>0</v>
      </c>
      <c r="Z1590" s="9">
        <v>0</v>
      </c>
      <c r="AA1590" s="8"/>
      <c r="AC1590" s="8"/>
      <c r="AJ1590" s="9">
        <f t="shared" si="255"/>
        <v>-1</v>
      </c>
      <c r="AK1590" s="7">
        <v>4</v>
      </c>
      <c r="AO1590" s="8"/>
      <c r="AQ1590" s="31"/>
      <c r="AT1590" s="31"/>
      <c r="AU1590" s="21">
        <v>2008</v>
      </c>
      <c r="AV1590" s="23">
        <f t="shared" si="258"/>
        <v>3.3027637084729817</v>
      </c>
      <c r="BB1590" s="18"/>
      <c r="BD1590" s="54"/>
      <c r="BF1590" s="18"/>
      <c r="BH1590" s="18"/>
      <c r="BJ1590" s="18"/>
      <c r="BK1590" s="18" t="s">
        <v>197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 s="18">
        <v>0</v>
      </c>
      <c r="BS1590">
        <v>0</v>
      </c>
      <c r="BT1590">
        <v>0</v>
      </c>
      <c r="BU1590" s="18">
        <v>1</v>
      </c>
      <c r="BV1590" t="s">
        <v>397</v>
      </c>
      <c r="BW1590" t="s">
        <v>397</v>
      </c>
      <c r="CB1590" s="18"/>
      <c r="CD1590" s="18"/>
      <c r="CE1590" s="18"/>
      <c r="CH1590" s="18"/>
      <c r="CJ1590" s="18"/>
      <c r="CU1590" s="18"/>
      <c r="CV1590" t="s">
        <v>397</v>
      </c>
      <c r="CW1590" t="s">
        <v>397</v>
      </c>
      <c r="CX1590" t="s">
        <v>397</v>
      </c>
      <c r="CY1590" s="25" t="s">
        <v>397</v>
      </c>
    </row>
    <row r="1591" spans="1:103" x14ac:dyDescent="0.25">
      <c r="A1591">
        <v>1593</v>
      </c>
      <c r="B1591">
        <v>179</v>
      </c>
      <c r="C1591" s="25" t="s">
        <v>146</v>
      </c>
      <c r="D1591" s="12">
        <v>6.3653490438972398</v>
      </c>
      <c r="E1591" s="14"/>
      <c r="F1591" s="7" t="str">
        <f t="shared" si="249"/>
        <v>X</v>
      </c>
      <c r="G1591" s="7">
        <f t="shared" si="250"/>
        <v>6.3653490438972398</v>
      </c>
      <c r="H1591" s="16">
        <f t="shared" si="251"/>
        <v>6.3653490438972398</v>
      </c>
      <c r="I1591" s="11" t="str">
        <f t="shared" si="252"/>
        <v>X</v>
      </c>
      <c r="J1591" s="39" t="str">
        <f t="shared" si="253"/>
        <v>X</v>
      </c>
      <c r="K1591" s="39" t="str">
        <f t="shared" si="256"/>
        <v>X</v>
      </c>
      <c r="L1591" s="39" t="str">
        <f t="shared" si="257"/>
        <v>X</v>
      </c>
      <c r="M1591" s="39" t="str">
        <f t="shared" si="254"/>
        <v>X</v>
      </c>
      <c r="N1591" s="42">
        <v>0</v>
      </c>
      <c r="O1591" s="8">
        <v>0</v>
      </c>
      <c r="P1591" s="9">
        <v>0</v>
      </c>
      <c r="Q1591" s="9">
        <v>0</v>
      </c>
      <c r="R1591" s="8">
        <v>0</v>
      </c>
      <c r="S1591" s="9">
        <v>0</v>
      </c>
      <c r="T1591" s="9">
        <v>0</v>
      </c>
      <c r="U1591" s="8">
        <v>1</v>
      </c>
      <c r="V1591" s="9">
        <v>0</v>
      </c>
      <c r="W1591" s="9">
        <v>0</v>
      </c>
      <c r="X1591" s="9">
        <v>0</v>
      </c>
      <c r="Y1591" s="8">
        <v>0</v>
      </c>
      <c r="Z1591" s="9">
        <v>0</v>
      </c>
      <c r="AA1591" s="8"/>
      <c r="AC1591" s="8"/>
      <c r="AJ1591" s="9">
        <f t="shared" si="255"/>
        <v>-1</v>
      </c>
      <c r="AK1591" s="7">
        <v>2.9</v>
      </c>
      <c r="AO1591" s="8"/>
      <c r="AQ1591" s="31"/>
      <c r="AT1591" s="31"/>
      <c r="AU1591" s="21">
        <v>1998</v>
      </c>
      <c r="AV1591" s="23">
        <f t="shared" si="258"/>
        <v>3.3005954838899636</v>
      </c>
      <c r="BB1591" s="18"/>
      <c r="BD1591" s="54"/>
      <c r="BF1591" s="18"/>
      <c r="BH1591" s="18"/>
      <c r="BJ1591" s="18"/>
      <c r="BK1591" s="18" t="s">
        <v>197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 s="18">
        <v>0</v>
      </c>
      <c r="BS1591">
        <v>0</v>
      </c>
      <c r="BT1591">
        <v>0</v>
      </c>
      <c r="BU1591" s="18">
        <v>1</v>
      </c>
      <c r="BV1591" t="s">
        <v>397</v>
      </c>
      <c r="BW1591" t="s">
        <v>397</v>
      </c>
      <c r="CB1591" s="18"/>
      <c r="CD1591" s="18"/>
      <c r="CE1591" s="18"/>
      <c r="CH1591" s="18"/>
      <c r="CJ1591" s="18"/>
      <c r="CU1591" s="18"/>
      <c r="CV1591" t="s">
        <v>397</v>
      </c>
      <c r="CW1591" t="s">
        <v>397</v>
      </c>
      <c r="CX1591" t="s">
        <v>397</v>
      </c>
      <c r="CY1591" s="25" t="s">
        <v>397</v>
      </c>
    </row>
    <row r="1592" spans="1:103" x14ac:dyDescent="0.25">
      <c r="A1592">
        <v>1594</v>
      </c>
      <c r="B1592">
        <v>179</v>
      </c>
      <c r="C1592" s="25" t="s">
        <v>146</v>
      </c>
      <c r="D1592" s="12">
        <v>7.3943587625264744</v>
      </c>
      <c r="E1592" s="14"/>
      <c r="F1592" s="7" t="str">
        <f t="shared" si="249"/>
        <v>X</v>
      </c>
      <c r="G1592" s="7">
        <f t="shared" si="250"/>
        <v>7.3943587625264744</v>
      </c>
      <c r="H1592" s="16">
        <f t="shared" si="251"/>
        <v>7.3943587625264744</v>
      </c>
      <c r="I1592" s="11" t="str">
        <f t="shared" si="252"/>
        <v>X</v>
      </c>
      <c r="J1592" s="39" t="str">
        <f t="shared" si="253"/>
        <v>X</v>
      </c>
      <c r="K1592" s="39" t="str">
        <f t="shared" si="256"/>
        <v>X</v>
      </c>
      <c r="L1592" s="39" t="str">
        <f t="shared" si="257"/>
        <v>X</v>
      </c>
      <c r="M1592" s="39" t="str">
        <f t="shared" si="254"/>
        <v>X</v>
      </c>
      <c r="N1592" s="42">
        <v>0</v>
      </c>
      <c r="O1592" s="8">
        <v>0</v>
      </c>
      <c r="P1592" s="9">
        <v>0</v>
      </c>
      <c r="Q1592" s="9">
        <v>0</v>
      </c>
      <c r="R1592" s="8">
        <v>0</v>
      </c>
      <c r="S1592" s="9">
        <v>0</v>
      </c>
      <c r="T1592" s="9">
        <v>0</v>
      </c>
      <c r="U1592" s="8">
        <v>1</v>
      </c>
      <c r="V1592" s="9">
        <v>0</v>
      </c>
      <c r="W1592" s="9">
        <v>0</v>
      </c>
      <c r="X1592" s="9">
        <v>0</v>
      </c>
      <c r="Y1592" s="8">
        <v>0</v>
      </c>
      <c r="Z1592" s="9">
        <v>0</v>
      </c>
      <c r="AA1592" s="8"/>
      <c r="AC1592" s="8"/>
      <c r="AJ1592" s="9">
        <f t="shared" si="255"/>
        <v>-1</v>
      </c>
      <c r="AK1592" s="7">
        <v>4</v>
      </c>
      <c r="AO1592" s="8"/>
      <c r="AQ1592" s="31"/>
      <c r="AT1592" s="31"/>
      <c r="AU1592" s="21">
        <v>2008</v>
      </c>
      <c r="AV1592" s="23">
        <f t="shared" si="258"/>
        <v>3.3027637084729817</v>
      </c>
      <c r="BB1592" s="18"/>
      <c r="BD1592" s="54"/>
      <c r="BF1592" s="18"/>
      <c r="BH1592" s="18"/>
      <c r="BJ1592" s="18"/>
      <c r="BK1592" s="18" t="s">
        <v>197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 s="18">
        <v>0</v>
      </c>
      <c r="BS1592">
        <v>0</v>
      </c>
      <c r="BT1592">
        <v>0</v>
      </c>
      <c r="BU1592" s="18">
        <v>1</v>
      </c>
      <c r="BV1592" t="s">
        <v>397</v>
      </c>
      <c r="BW1592" t="s">
        <v>397</v>
      </c>
      <c r="CB1592" s="18"/>
      <c r="CD1592" s="18"/>
      <c r="CE1592" s="18"/>
      <c r="CH1592" s="18"/>
      <c r="CJ1592" s="18"/>
      <c r="CU1592" s="18"/>
      <c r="CV1592" t="s">
        <v>397</v>
      </c>
      <c r="CW1592" t="s">
        <v>397</v>
      </c>
      <c r="CX1592" t="s">
        <v>397</v>
      </c>
      <c r="CY1592" s="25" t="s">
        <v>397</v>
      </c>
    </row>
    <row r="1593" spans="1:103" x14ac:dyDescent="0.25">
      <c r="A1593">
        <v>1595</v>
      </c>
      <c r="B1593">
        <v>179</v>
      </c>
      <c r="C1593" s="25" t="s">
        <v>146</v>
      </c>
      <c r="D1593" s="12">
        <v>8.1639999999999997</v>
      </c>
      <c r="E1593" s="14"/>
      <c r="F1593" s="7" t="str">
        <f t="shared" si="249"/>
        <v>X</v>
      </c>
      <c r="G1593" s="7">
        <f t="shared" si="250"/>
        <v>8.1639999999999997</v>
      </c>
      <c r="H1593" s="16">
        <f t="shared" si="251"/>
        <v>8.1639999999999997</v>
      </c>
      <c r="I1593" s="11" t="str">
        <f t="shared" si="252"/>
        <v>X</v>
      </c>
      <c r="J1593" s="39" t="str">
        <f t="shared" si="253"/>
        <v>X</v>
      </c>
      <c r="K1593" s="39" t="str">
        <f t="shared" si="256"/>
        <v>X</v>
      </c>
      <c r="L1593" s="39" t="str">
        <f t="shared" si="257"/>
        <v>X</v>
      </c>
      <c r="M1593" s="39" t="str">
        <f t="shared" si="254"/>
        <v>X</v>
      </c>
      <c r="N1593" s="42">
        <v>0</v>
      </c>
      <c r="O1593" s="8">
        <v>0</v>
      </c>
      <c r="P1593" s="9">
        <v>0</v>
      </c>
      <c r="Q1593" s="9">
        <v>0</v>
      </c>
      <c r="R1593" s="8">
        <v>0</v>
      </c>
      <c r="S1593" s="9">
        <v>0</v>
      </c>
      <c r="T1593" s="9">
        <v>0</v>
      </c>
      <c r="U1593" s="8">
        <v>0</v>
      </c>
      <c r="V1593" s="9">
        <v>1</v>
      </c>
      <c r="W1593" s="9">
        <v>0</v>
      </c>
      <c r="X1593" s="9">
        <v>0</v>
      </c>
      <c r="Y1593" s="8">
        <v>0</v>
      </c>
      <c r="Z1593" s="9">
        <v>0</v>
      </c>
      <c r="AA1593" s="8"/>
      <c r="AC1593" s="8"/>
      <c r="AJ1593" s="9">
        <f t="shared" si="255"/>
        <v>-1</v>
      </c>
      <c r="AK1593" s="7">
        <v>2.9</v>
      </c>
      <c r="AO1593" s="8"/>
      <c r="AQ1593" s="31"/>
      <c r="AT1593" s="31"/>
      <c r="AU1593" s="21">
        <v>1998</v>
      </c>
      <c r="AV1593" s="23">
        <f t="shared" si="258"/>
        <v>3.3005954838899636</v>
      </c>
      <c r="BB1593" s="18"/>
      <c r="BD1593" s="54"/>
      <c r="BF1593" s="18"/>
      <c r="BH1593" s="18"/>
      <c r="BJ1593" s="18"/>
      <c r="BK1593" s="18" t="s">
        <v>197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 s="18">
        <v>0</v>
      </c>
      <c r="BS1593">
        <v>0</v>
      </c>
      <c r="BT1593">
        <v>0</v>
      </c>
      <c r="BU1593" s="18">
        <v>1</v>
      </c>
      <c r="BV1593" t="s">
        <v>397</v>
      </c>
      <c r="BW1593" t="s">
        <v>397</v>
      </c>
      <c r="CB1593" s="18"/>
      <c r="CD1593" s="18"/>
      <c r="CE1593" s="18"/>
      <c r="CH1593" s="18"/>
      <c r="CJ1593" s="18"/>
      <c r="CU1593" s="18"/>
      <c r="CV1593" t="s">
        <v>397</v>
      </c>
      <c r="CW1593" t="s">
        <v>397</v>
      </c>
      <c r="CX1593" t="s">
        <v>397</v>
      </c>
      <c r="CY1593" s="25" t="s">
        <v>397</v>
      </c>
    </row>
    <row r="1594" spans="1:103" x14ac:dyDescent="0.25">
      <c r="A1594">
        <v>1596</v>
      </c>
      <c r="B1594">
        <v>179</v>
      </c>
      <c r="C1594" s="25" t="s">
        <v>146</v>
      </c>
      <c r="D1594" s="12">
        <v>8.2639999999999993</v>
      </c>
      <c r="E1594" s="14"/>
      <c r="F1594" s="7" t="str">
        <f t="shared" si="249"/>
        <v>X</v>
      </c>
      <c r="G1594" s="7">
        <f t="shared" si="250"/>
        <v>8.2639999999999993</v>
      </c>
      <c r="H1594" s="16">
        <f t="shared" si="251"/>
        <v>8.2639999999999993</v>
      </c>
      <c r="I1594" s="11" t="str">
        <f t="shared" si="252"/>
        <v>X</v>
      </c>
      <c r="J1594" s="39" t="str">
        <f t="shared" si="253"/>
        <v>X</v>
      </c>
      <c r="K1594" s="39" t="str">
        <f t="shared" si="256"/>
        <v>X</v>
      </c>
      <c r="L1594" s="39" t="str">
        <f t="shared" si="257"/>
        <v>X</v>
      </c>
      <c r="M1594" s="39" t="str">
        <f t="shared" si="254"/>
        <v>X</v>
      </c>
      <c r="N1594" s="42">
        <v>0</v>
      </c>
      <c r="O1594" s="8">
        <v>0</v>
      </c>
      <c r="P1594" s="9">
        <v>0</v>
      </c>
      <c r="Q1594" s="9">
        <v>0</v>
      </c>
      <c r="R1594" s="8">
        <v>0</v>
      </c>
      <c r="S1594" s="9">
        <v>0</v>
      </c>
      <c r="T1594" s="9">
        <v>0</v>
      </c>
      <c r="U1594" s="8">
        <v>0</v>
      </c>
      <c r="V1594" s="9">
        <v>1</v>
      </c>
      <c r="W1594" s="9">
        <v>0</v>
      </c>
      <c r="X1594" s="9">
        <v>0</v>
      </c>
      <c r="Y1594" s="8">
        <v>0</v>
      </c>
      <c r="Z1594" s="9">
        <v>0</v>
      </c>
      <c r="AA1594" s="8"/>
      <c r="AC1594" s="8"/>
      <c r="AJ1594" s="9">
        <f t="shared" si="255"/>
        <v>-1</v>
      </c>
      <c r="AK1594" s="7">
        <v>4</v>
      </c>
      <c r="AO1594" s="8"/>
      <c r="AQ1594" s="31"/>
      <c r="AT1594" s="31"/>
      <c r="AU1594" s="21">
        <v>2008</v>
      </c>
      <c r="AV1594" s="23">
        <f t="shared" si="258"/>
        <v>3.3027637084729817</v>
      </c>
      <c r="BB1594" s="18"/>
      <c r="BD1594" s="54"/>
      <c r="BF1594" s="18"/>
      <c r="BH1594" s="18"/>
      <c r="BJ1594" s="18"/>
      <c r="BK1594" s="18" t="s">
        <v>197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 s="18">
        <v>0</v>
      </c>
      <c r="BS1594">
        <v>0</v>
      </c>
      <c r="BT1594">
        <v>0</v>
      </c>
      <c r="BU1594" s="18">
        <v>1</v>
      </c>
      <c r="BV1594" t="s">
        <v>397</v>
      </c>
      <c r="BW1594" t="s">
        <v>397</v>
      </c>
      <c r="CB1594" s="18"/>
      <c r="CD1594" s="18"/>
      <c r="CE1594" s="18"/>
      <c r="CH1594" s="18"/>
      <c r="CJ1594" s="18"/>
      <c r="CU1594" s="18"/>
      <c r="CV1594" t="s">
        <v>397</v>
      </c>
      <c r="CW1594" t="s">
        <v>397</v>
      </c>
      <c r="CX1594" t="s">
        <v>397</v>
      </c>
      <c r="CY1594" s="25" t="s">
        <v>397</v>
      </c>
    </row>
    <row r="1595" spans="1:103" x14ac:dyDescent="0.25">
      <c r="A1595">
        <v>1597</v>
      </c>
      <c r="B1595">
        <v>179</v>
      </c>
      <c r="C1595" s="25" t="s">
        <v>146</v>
      </c>
      <c r="D1595" s="12">
        <v>6.1</v>
      </c>
      <c r="E1595" s="14"/>
      <c r="F1595" s="7" t="str">
        <f t="shared" si="249"/>
        <v>X</v>
      </c>
      <c r="G1595" s="7">
        <f t="shared" si="250"/>
        <v>6.1</v>
      </c>
      <c r="H1595" s="16">
        <f t="shared" si="251"/>
        <v>6.1</v>
      </c>
      <c r="I1595" s="11" t="str">
        <f t="shared" si="252"/>
        <v>X</v>
      </c>
      <c r="J1595" s="39" t="str">
        <f t="shared" si="253"/>
        <v>X</v>
      </c>
      <c r="K1595" s="39" t="str">
        <f t="shared" si="256"/>
        <v>X</v>
      </c>
      <c r="L1595" s="39" t="str">
        <f t="shared" si="257"/>
        <v>X</v>
      </c>
      <c r="M1595" s="39" t="str">
        <f t="shared" si="254"/>
        <v>X</v>
      </c>
      <c r="N1595" s="42">
        <v>1</v>
      </c>
      <c r="O1595" s="8">
        <v>0</v>
      </c>
      <c r="P1595" s="9">
        <v>0</v>
      </c>
      <c r="Q1595" s="9">
        <v>0</v>
      </c>
      <c r="R1595" s="8">
        <v>0</v>
      </c>
      <c r="S1595" s="9">
        <v>0</v>
      </c>
      <c r="T1595" s="9">
        <v>0</v>
      </c>
      <c r="U1595" s="8">
        <v>0</v>
      </c>
      <c r="V1595" s="9">
        <v>0</v>
      </c>
      <c r="W1595" s="9">
        <v>0</v>
      </c>
      <c r="X1595" s="9">
        <v>0</v>
      </c>
      <c r="Y1595" s="8">
        <v>0</v>
      </c>
      <c r="Z1595" s="9">
        <v>0</v>
      </c>
      <c r="AA1595" s="8"/>
      <c r="AC1595" s="8"/>
      <c r="AJ1595" s="9">
        <f t="shared" si="255"/>
        <v>-1</v>
      </c>
      <c r="AK1595" s="7">
        <v>3.9</v>
      </c>
      <c r="AO1595" s="8"/>
      <c r="AQ1595" s="31"/>
      <c r="AT1595" s="31"/>
      <c r="AU1595" s="21">
        <v>2000</v>
      </c>
      <c r="AV1595" s="23">
        <f t="shared" si="258"/>
        <v>3.3010299956639813</v>
      </c>
      <c r="BB1595" s="18"/>
      <c r="BD1595" s="54"/>
      <c r="BF1595" s="18"/>
      <c r="BH1595" s="18"/>
      <c r="BJ1595" s="18"/>
      <c r="BK1595" s="18" t="s">
        <v>214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 s="18">
        <v>0</v>
      </c>
      <c r="BS1595">
        <v>0</v>
      </c>
      <c r="BT1595">
        <v>1</v>
      </c>
      <c r="BU1595" s="18">
        <v>0</v>
      </c>
      <c r="BV1595" t="s">
        <v>397</v>
      </c>
      <c r="BW1595" t="s">
        <v>397</v>
      </c>
      <c r="CB1595" s="18"/>
      <c r="CD1595" s="18"/>
      <c r="CE1595" s="18"/>
      <c r="CH1595" s="18"/>
      <c r="CJ1595" s="18"/>
      <c r="CU1595" s="18"/>
      <c r="CV1595" t="s">
        <v>397</v>
      </c>
      <c r="CW1595" t="s">
        <v>397</v>
      </c>
      <c r="CX1595" t="s">
        <v>397</v>
      </c>
      <c r="CY1595" s="25" t="s">
        <v>397</v>
      </c>
    </row>
    <row r="1596" spans="1:103" x14ac:dyDescent="0.25">
      <c r="A1596">
        <v>1598</v>
      </c>
      <c r="B1596">
        <v>179</v>
      </c>
      <c r="C1596" s="25" t="s">
        <v>146</v>
      </c>
      <c r="D1596" s="12">
        <v>6.8</v>
      </c>
      <c r="E1596" s="14"/>
      <c r="F1596" s="7" t="str">
        <f t="shared" si="249"/>
        <v>X</v>
      </c>
      <c r="G1596" s="7">
        <f t="shared" si="250"/>
        <v>6.8</v>
      </c>
      <c r="H1596" s="16">
        <f t="shared" si="251"/>
        <v>6.8</v>
      </c>
      <c r="I1596" s="11" t="str">
        <f t="shared" si="252"/>
        <v>X</v>
      </c>
      <c r="J1596" s="39" t="str">
        <f t="shared" si="253"/>
        <v>X</v>
      </c>
      <c r="K1596" s="39" t="str">
        <f t="shared" si="256"/>
        <v>X</v>
      </c>
      <c r="L1596" s="39" t="str">
        <f t="shared" si="257"/>
        <v>X</v>
      </c>
      <c r="M1596" s="39" t="str">
        <f t="shared" si="254"/>
        <v>X</v>
      </c>
      <c r="N1596" s="42">
        <v>1</v>
      </c>
      <c r="O1596" s="8">
        <v>0</v>
      </c>
      <c r="P1596" s="9">
        <v>0</v>
      </c>
      <c r="Q1596" s="9">
        <v>0</v>
      </c>
      <c r="R1596" s="8">
        <v>0</v>
      </c>
      <c r="S1596" s="9">
        <v>0</v>
      </c>
      <c r="T1596" s="9">
        <v>0</v>
      </c>
      <c r="U1596" s="8">
        <v>0</v>
      </c>
      <c r="V1596" s="9">
        <v>0</v>
      </c>
      <c r="W1596" s="9">
        <v>0</v>
      </c>
      <c r="X1596" s="9">
        <v>0</v>
      </c>
      <c r="Y1596" s="8">
        <v>0</v>
      </c>
      <c r="Z1596" s="9">
        <v>0</v>
      </c>
      <c r="AA1596" s="8"/>
      <c r="AC1596" s="8"/>
      <c r="AJ1596" s="9">
        <f t="shared" si="255"/>
        <v>-1</v>
      </c>
      <c r="AK1596" s="7">
        <v>5</v>
      </c>
      <c r="AO1596" s="8"/>
      <c r="AQ1596" s="31"/>
      <c r="AT1596" s="31"/>
      <c r="AU1596" s="21">
        <v>2006</v>
      </c>
      <c r="AV1596" s="23">
        <f t="shared" si="258"/>
        <v>3.3023309286843991</v>
      </c>
      <c r="BB1596" s="18"/>
      <c r="BD1596" s="54"/>
      <c r="BF1596" s="18"/>
      <c r="BH1596" s="18"/>
      <c r="BJ1596" s="18"/>
      <c r="BK1596" s="18" t="s">
        <v>214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 s="18">
        <v>0</v>
      </c>
      <c r="BS1596">
        <v>0</v>
      </c>
      <c r="BT1596">
        <v>1</v>
      </c>
      <c r="BU1596" s="18">
        <v>0</v>
      </c>
      <c r="BV1596" t="s">
        <v>397</v>
      </c>
      <c r="BW1596" t="s">
        <v>397</v>
      </c>
      <c r="CB1596" s="18"/>
      <c r="CD1596" s="18"/>
      <c r="CE1596" s="18"/>
      <c r="CH1596" s="18"/>
      <c r="CJ1596" s="18"/>
      <c r="CU1596" s="18"/>
      <c r="CV1596" t="s">
        <v>397</v>
      </c>
      <c r="CW1596" t="s">
        <v>397</v>
      </c>
      <c r="CX1596" t="s">
        <v>397</v>
      </c>
      <c r="CY1596" s="25" t="s">
        <v>397</v>
      </c>
    </row>
    <row r="1597" spans="1:103" x14ac:dyDescent="0.25">
      <c r="A1597">
        <v>1599</v>
      </c>
      <c r="B1597">
        <v>179</v>
      </c>
      <c r="C1597" s="25" t="s">
        <v>146</v>
      </c>
      <c r="D1597" s="12">
        <v>6.4</v>
      </c>
      <c r="E1597" s="14"/>
      <c r="F1597" s="7" t="str">
        <f t="shared" si="249"/>
        <v>X</v>
      </c>
      <c r="G1597" s="7">
        <f t="shared" si="250"/>
        <v>6.4</v>
      </c>
      <c r="H1597" s="16">
        <f t="shared" si="251"/>
        <v>6.4</v>
      </c>
      <c r="I1597" s="11" t="str">
        <f t="shared" si="252"/>
        <v>X</v>
      </c>
      <c r="J1597" s="39" t="str">
        <f t="shared" si="253"/>
        <v>X</v>
      </c>
      <c r="K1597" s="39" t="str">
        <f t="shared" si="256"/>
        <v>X</v>
      </c>
      <c r="L1597" s="39" t="str">
        <f t="shared" si="257"/>
        <v>X</v>
      </c>
      <c r="M1597" s="39" t="str">
        <f t="shared" si="254"/>
        <v>X</v>
      </c>
      <c r="N1597" s="42">
        <v>1</v>
      </c>
      <c r="O1597" s="8">
        <v>0</v>
      </c>
      <c r="P1597" s="9">
        <v>0</v>
      </c>
      <c r="Q1597" s="9">
        <v>0</v>
      </c>
      <c r="R1597" s="8">
        <v>0</v>
      </c>
      <c r="S1597" s="9">
        <v>0</v>
      </c>
      <c r="T1597" s="9">
        <v>0</v>
      </c>
      <c r="U1597" s="8">
        <v>0</v>
      </c>
      <c r="V1597" s="9">
        <v>0</v>
      </c>
      <c r="W1597" s="9">
        <v>0</v>
      </c>
      <c r="X1597" s="9">
        <v>0</v>
      </c>
      <c r="Y1597" s="8">
        <v>0</v>
      </c>
      <c r="Z1597" s="9">
        <v>0</v>
      </c>
      <c r="AA1597" s="8"/>
      <c r="AC1597" s="8"/>
      <c r="AJ1597" s="9">
        <f t="shared" si="255"/>
        <v>-1</v>
      </c>
      <c r="AK1597" s="7">
        <v>5.5</v>
      </c>
      <c r="AO1597" s="8"/>
      <c r="AQ1597" s="31"/>
      <c r="AT1597" s="31"/>
      <c r="AU1597" s="21">
        <v>2008</v>
      </c>
      <c r="AV1597" s="23">
        <f t="shared" si="258"/>
        <v>3.3027637084729817</v>
      </c>
      <c r="BB1597" s="18"/>
      <c r="BD1597" s="54"/>
      <c r="BF1597" s="18"/>
      <c r="BH1597" s="18"/>
      <c r="BJ1597" s="18"/>
      <c r="BK1597" s="18" t="s">
        <v>214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</v>
      </c>
      <c r="BR1597" s="18">
        <v>0</v>
      </c>
      <c r="BS1597">
        <v>0</v>
      </c>
      <c r="BT1597">
        <v>1</v>
      </c>
      <c r="BU1597" s="18">
        <v>0</v>
      </c>
      <c r="BV1597" t="s">
        <v>397</v>
      </c>
      <c r="BW1597" t="s">
        <v>397</v>
      </c>
      <c r="CB1597" s="18"/>
      <c r="CD1597" s="18"/>
      <c r="CE1597" s="18"/>
      <c r="CH1597" s="18"/>
      <c r="CJ1597" s="18"/>
      <c r="CU1597" s="18"/>
      <c r="CV1597" t="s">
        <v>397</v>
      </c>
      <c r="CW1597" t="s">
        <v>397</v>
      </c>
      <c r="CX1597" t="s">
        <v>397</v>
      </c>
      <c r="CY1597" s="25" t="s">
        <v>397</v>
      </c>
    </row>
    <row r="1598" spans="1:103" x14ac:dyDescent="0.25">
      <c r="A1598">
        <v>1600</v>
      </c>
      <c r="B1598">
        <v>179</v>
      </c>
      <c r="C1598" s="25" t="s">
        <v>146</v>
      </c>
      <c r="D1598" s="12">
        <v>6.2</v>
      </c>
      <c r="E1598" s="14"/>
      <c r="F1598" s="7" t="str">
        <f t="shared" si="249"/>
        <v>X</v>
      </c>
      <c r="G1598" s="7">
        <f t="shared" si="250"/>
        <v>6.2</v>
      </c>
      <c r="H1598" s="16">
        <f t="shared" si="251"/>
        <v>6.2</v>
      </c>
      <c r="I1598" s="11" t="str">
        <f t="shared" si="252"/>
        <v>X</v>
      </c>
      <c r="J1598" s="39" t="str">
        <f t="shared" si="253"/>
        <v>X</v>
      </c>
      <c r="K1598" s="39" t="str">
        <f t="shared" si="256"/>
        <v>X</v>
      </c>
      <c r="L1598" s="39" t="str">
        <f t="shared" si="257"/>
        <v>X</v>
      </c>
      <c r="M1598" s="39" t="str">
        <f t="shared" si="254"/>
        <v>X</v>
      </c>
      <c r="N1598" s="42">
        <v>1</v>
      </c>
      <c r="O1598" s="8">
        <v>0</v>
      </c>
      <c r="P1598" s="9">
        <v>0</v>
      </c>
      <c r="Q1598" s="9">
        <v>0</v>
      </c>
      <c r="R1598" s="8">
        <v>0</v>
      </c>
      <c r="S1598" s="9">
        <v>0</v>
      </c>
      <c r="T1598" s="9">
        <v>0</v>
      </c>
      <c r="U1598" s="8">
        <v>0</v>
      </c>
      <c r="V1598" s="9">
        <v>0</v>
      </c>
      <c r="W1598" s="9">
        <v>0</v>
      </c>
      <c r="X1598" s="9">
        <v>0</v>
      </c>
      <c r="Y1598" s="8">
        <v>0</v>
      </c>
      <c r="Z1598" s="9">
        <v>0</v>
      </c>
      <c r="AA1598" s="8"/>
      <c r="AC1598" s="8"/>
      <c r="AJ1598" s="9">
        <f t="shared" si="255"/>
        <v>-1</v>
      </c>
      <c r="AK1598" s="7">
        <v>5.6</v>
      </c>
      <c r="AO1598" s="8"/>
      <c r="AQ1598" s="31"/>
      <c r="AT1598" s="31"/>
      <c r="AU1598" s="21">
        <v>2009</v>
      </c>
      <c r="AV1598" s="23">
        <f t="shared" si="258"/>
        <v>3.3029799367482493</v>
      </c>
      <c r="BB1598" s="18"/>
      <c r="BD1598" s="54"/>
      <c r="BF1598" s="18"/>
      <c r="BH1598" s="18"/>
      <c r="BJ1598" s="18"/>
      <c r="BK1598" s="18" t="s">
        <v>214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 s="18">
        <v>0</v>
      </c>
      <c r="BS1598">
        <v>0</v>
      </c>
      <c r="BT1598">
        <v>1</v>
      </c>
      <c r="BU1598" s="18">
        <v>0</v>
      </c>
      <c r="BV1598" t="s">
        <v>397</v>
      </c>
      <c r="BW1598" t="s">
        <v>397</v>
      </c>
      <c r="CB1598" s="18"/>
      <c r="CD1598" s="18"/>
      <c r="CE1598" s="18"/>
      <c r="CH1598" s="18"/>
      <c r="CJ1598" s="18"/>
      <c r="CU1598" s="18"/>
      <c r="CV1598" t="s">
        <v>397</v>
      </c>
      <c r="CW1598" t="s">
        <v>397</v>
      </c>
      <c r="CX1598" t="s">
        <v>397</v>
      </c>
      <c r="CY1598" s="25" t="s">
        <v>397</v>
      </c>
    </row>
    <row r="1599" spans="1:103" x14ac:dyDescent="0.25">
      <c r="A1599">
        <v>1601</v>
      </c>
      <c r="B1599">
        <v>179</v>
      </c>
      <c r="C1599" s="25" t="s">
        <v>146</v>
      </c>
      <c r="D1599" s="12">
        <v>5.7033030556040192</v>
      </c>
      <c r="E1599" s="14"/>
      <c r="F1599" s="7" t="str">
        <f t="shared" si="249"/>
        <v>X</v>
      </c>
      <c r="G1599" s="7">
        <f t="shared" si="250"/>
        <v>5.7033030556040192</v>
      </c>
      <c r="H1599" s="16">
        <f t="shared" si="251"/>
        <v>5.7033030556040192</v>
      </c>
      <c r="I1599" s="11" t="str">
        <f t="shared" si="252"/>
        <v>X</v>
      </c>
      <c r="J1599" s="39" t="str">
        <f t="shared" si="253"/>
        <v>X</v>
      </c>
      <c r="K1599" s="39" t="str">
        <f t="shared" si="256"/>
        <v>X</v>
      </c>
      <c r="L1599" s="39" t="str">
        <f t="shared" si="257"/>
        <v>X</v>
      </c>
      <c r="M1599" s="39" t="str">
        <f t="shared" si="254"/>
        <v>X</v>
      </c>
      <c r="N1599" s="42">
        <v>0</v>
      </c>
      <c r="O1599" s="8">
        <v>0</v>
      </c>
      <c r="P1599" s="9">
        <v>0</v>
      </c>
      <c r="Q1599" s="9">
        <v>0</v>
      </c>
      <c r="R1599" s="8">
        <v>0</v>
      </c>
      <c r="S1599" s="9">
        <v>0</v>
      </c>
      <c r="T1599" s="9">
        <v>0</v>
      </c>
      <c r="U1599" s="8">
        <v>1</v>
      </c>
      <c r="V1599" s="9">
        <v>0</v>
      </c>
      <c r="W1599" s="9">
        <v>0</v>
      </c>
      <c r="X1599" s="9">
        <v>0</v>
      </c>
      <c r="Y1599" s="8">
        <v>0</v>
      </c>
      <c r="Z1599" s="9">
        <v>0</v>
      </c>
      <c r="AA1599" s="8"/>
      <c r="AC1599" s="8"/>
      <c r="AJ1599" s="9">
        <f t="shared" si="255"/>
        <v>-1</v>
      </c>
      <c r="AK1599" s="7">
        <v>3.9</v>
      </c>
      <c r="AO1599" s="8"/>
      <c r="AQ1599" s="31"/>
      <c r="AT1599" s="31"/>
      <c r="AU1599" s="21">
        <v>2000</v>
      </c>
      <c r="AV1599" s="23">
        <f t="shared" si="258"/>
        <v>3.3010299956639813</v>
      </c>
      <c r="BB1599" s="18"/>
      <c r="BD1599" s="54"/>
      <c r="BF1599" s="18"/>
      <c r="BH1599" s="18"/>
      <c r="BJ1599" s="18"/>
      <c r="BK1599" s="18" t="s">
        <v>214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 s="18">
        <v>0</v>
      </c>
      <c r="BS1599">
        <v>0</v>
      </c>
      <c r="BT1599">
        <v>1</v>
      </c>
      <c r="BU1599" s="18">
        <v>0</v>
      </c>
      <c r="BV1599" t="s">
        <v>397</v>
      </c>
      <c r="BW1599" t="s">
        <v>397</v>
      </c>
      <c r="CB1599" s="18"/>
      <c r="CD1599" s="18"/>
      <c r="CE1599" s="18"/>
      <c r="CH1599" s="18"/>
      <c r="CJ1599" s="18"/>
      <c r="CU1599" s="18"/>
      <c r="CV1599" t="s">
        <v>397</v>
      </c>
      <c r="CW1599" t="s">
        <v>397</v>
      </c>
      <c r="CX1599" t="s">
        <v>397</v>
      </c>
      <c r="CY1599" s="25" t="s">
        <v>397</v>
      </c>
    </row>
    <row r="1600" spans="1:103" x14ac:dyDescent="0.25">
      <c r="A1600">
        <v>1602</v>
      </c>
      <c r="B1600">
        <v>179</v>
      </c>
      <c r="C1600" s="25" t="s">
        <v>146</v>
      </c>
      <c r="D1600" s="12">
        <v>6.2515784517822874</v>
      </c>
      <c r="E1600" s="14"/>
      <c r="F1600" s="7" t="str">
        <f t="shared" si="249"/>
        <v>X</v>
      </c>
      <c r="G1600" s="7">
        <f t="shared" si="250"/>
        <v>6.2515784517822874</v>
      </c>
      <c r="H1600" s="16">
        <f t="shared" si="251"/>
        <v>6.2515784517822874</v>
      </c>
      <c r="I1600" s="11" t="str">
        <f t="shared" si="252"/>
        <v>X</v>
      </c>
      <c r="J1600" s="39" t="str">
        <f t="shared" si="253"/>
        <v>X</v>
      </c>
      <c r="K1600" s="39" t="str">
        <f t="shared" si="256"/>
        <v>X</v>
      </c>
      <c r="L1600" s="39" t="str">
        <f t="shared" si="257"/>
        <v>X</v>
      </c>
      <c r="M1600" s="39" t="str">
        <f t="shared" si="254"/>
        <v>X</v>
      </c>
      <c r="N1600" s="42">
        <v>0</v>
      </c>
      <c r="O1600" s="8">
        <v>0</v>
      </c>
      <c r="P1600" s="9">
        <v>0</v>
      </c>
      <c r="Q1600" s="9">
        <v>0</v>
      </c>
      <c r="R1600" s="8">
        <v>0</v>
      </c>
      <c r="S1600" s="9">
        <v>0</v>
      </c>
      <c r="T1600" s="9">
        <v>0</v>
      </c>
      <c r="U1600" s="8">
        <v>1</v>
      </c>
      <c r="V1600" s="9">
        <v>0</v>
      </c>
      <c r="W1600" s="9">
        <v>0</v>
      </c>
      <c r="X1600" s="9">
        <v>0</v>
      </c>
      <c r="Y1600" s="8">
        <v>0</v>
      </c>
      <c r="Z1600" s="9">
        <v>0</v>
      </c>
      <c r="AA1600" s="8"/>
      <c r="AC1600" s="8"/>
      <c r="AJ1600" s="9">
        <f t="shared" si="255"/>
        <v>-1</v>
      </c>
      <c r="AK1600" s="7">
        <v>5</v>
      </c>
      <c r="AO1600" s="8"/>
      <c r="AQ1600" s="31"/>
      <c r="AT1600" s="31"/>
      <c r="AU1600" s="21">
        <v>2006</v>
      </c>
      <c r="AV1600" s="23">
        <f t="shared" si="258"/>
        <v>3.3023309286843991</v>
      </c>
      <c r="BB1600" s="18"/>
      <c r="BD1600" s="54"/>
      <c r="BF1600" s="18"/>
      <c r="BH1600" s="18"/>
      <c r="BJ1600" s="18"/>
      <c r="BK1600" s="18" t="s">
        <v>214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 s="18">
        <v>0</v>
      </c>
      <c r="BS1600">
        <v>0</v>
      </c>
      <c r="BT1600">
        <v>1</v>
      </c>
      <c r="BU1600" s="18">
        <v>0</v>
      </c>
      <c r="BV1600" t="s">
        <v>397</v>
      </c>
      <c r="BW1600" t="s">
        <v>397</v>
      </c>
      <c r="CB1600" s="18"/>
      <c r="CD1600" s="18"/>
      <c r="CE1600" s="18"/>
      <c r="CH1600" s="18"/>
      <c r="CJ1600" s="18"/>
      <c r="CU1600" s="18"/>
      <c r="CV1600" t="s">
        <v>397</v>
      </c>
      <c r="CW1600" t="s">
        <v>397</v>
      </c>
      <c r="CX1600" t="s">
        <v>397</v>
      </c>
      <c r="CY1600" s="25" t="s">
        <v>397</v>
      </c>
    </row>
    <row r="1601" spans="1:103" x14ac:dyDescent="0.25">
      <c r="A1601">
        <v>1603</v>
      </c>
      <c r="B1601">
        <v>179</v>
      </c>
      <c r="C1601" s="25" t="s">
        <v>146</v>
      </c>
      <c r="D1601" s="12">
        <v>5.9951327184263699</v>
      </c>
      <c r="E1601" s="14"/>
      <c r="F1601" s="7" t="str">
        <f t="shared" si="249"/>
        <v>X</v>
      </c>
      <c r="G1601" s="7">
        <f t="shared" si="250"/>
        <v>5.9951327184263699</v>
      </c>
      <c r="H1601" s="16">
        <f t="shared" si="251"/>
        <v>5.9951327184263699</v>
      </c>
      <c r="I1601" s="11" t="str">
        <f t="shared" si="252"/>
        <v>X</v>
      </c>
      <c r="J1601" s="39" t="str">
        <f t="shared" si="253"/>
        <v>X</v>
      </c>
      <c r="K1601" s="39" t="str">
        <f t="shared" si="256"/>
        <v>X</v>
      </c>
      <c r="L1601" s="39" t="str">
        <f t="shared" si="257"/>
        <v>X</v>
      </c>
      <c r="M1601" s="39" t="str">
        <f t="shared" si="254"/>
        <v>X</v>
      </c>
      <c r="N1601" s="42">
        <v>0</v>
      </c>
      <c r="O1601" s="8">
        <v>0</v>
      </c>
      <c r="P1601" s="9">
        <v>0</v>
      </c>
      <c r="Q1601" s="9">
        <v>0</v>
      </c>
      <c r="R1601" s="8">
        <v>0</v>
      </c>
      <c r="S1601" s="9">
        <v>0</v>
      </c>
      <c r="T1601" s="9">
        <v>0</v>
      </c>
      <c r="U1601" s="8">
        <v>1</v>
      </c>
      <c r="V1601" s="9">
        <v>0</v>
      </c>
      <c r="W1601" s="9">
        <v>0</v>
      </c>
      <c r="X1601" s="9">
        <v>0</v>
      </c>
      <c r="Y1601" s="8">
        <v>0</v>
      </c>
      <c r="Z1601" s="9">
        <v>0</v>
      </c>
      <c r="AA1601" s="8"/>
      <c r="AC1601" s="8"/>
      <c r="AJ1601" s="9">
        <f t="shared" si="255"/>
        <v>-1</v>
      </c>
      <c r="AK1601" s="7">
        <v>5.5</v>
      </c>
      <c r="AO1601" s="8"/>
      <c r="AQ1601" s="31"/>
      <c r="AT1601" s="31"/>
      <c r="AU1601" s="21">
        <v>2008</v>
      </c>
      <c r="AV1601" s="23">
        <f t="shared" si="258"/>
        <v>3.3027637084729817</v>
      </c>
      <c r="BB1601" s="18"/>
      <c r="BD1601" s="54"/>
      <c r="BF1601" s="18"/>
      <c r="BH1601" s="18"/>
      <c r="BJ1601" s="18"/>
      <c r="BK1601" s="18" t="s">
        <v>214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 s="18">
        <v>0</v>
      </c>
      <c r="BS1601">
        <v>0</v>
      </c>
      <c r="BT1601">
        <v>1</v>
      </c>
      <c r="BU1601" s="18">
        <v>0</v>
      </c>
      <c r="BV1601" t="s">
        <v>397</v>
      </c>
      <c r="BW1601" t="s">
        <v>397</v>
      </c>
      <c r="CB1601" s="18"/>
      <c r="CD1601" s="18"/>
      <c r="CE1601" s="18"/>
      <c r="CH1601" s="18"/>
      <c r="CJ1601" s="18"/>
      <c r="CU1601" s="18"/>
      <c r="CV1601" t="s">
        <v>397</v>
      </c>
      <c r="CW1601" t="s">
        <v>397</v>
      </c>
      <c r="CX1601" t="s">
        <v>397</v>
      </c>
      <c r="CY1601" s="25" t="s">
        <v>397</v>
      </c>
    </row>
    <row r="1602" spans="1:103" x14ac:dyDescent="0.25">
      <c r="A1602">
        <v>1604</v>
      </c>
      <c r="B1602">
        <v>179</v>
      </c>
      <c r="C1602" s="25" t="s">
        <v>146</v>
      </c>
      <c r="D1602" s="12">
        <v>5.8454718078253762</v>
      </c>
      <c r="E1602" s="14"/>
      <c r="F1602" s="7" t="str">
        <f t="shared" si="249"/>
        <v>X</v>
      </c>
      <c r="G1602" s="7">
        <f t="shared" si="250"/>
        <v>5.8454718078253762</v>
      </c>
      <c r="H1602" s="16">
        <f t="shared" si="251"/>
        <v>5.8454718078253762</v>
      </c>
      <c r="I1602" s="11" t="str">
        <f t="shared" si="252"/>
        <v>X</v>
      </c>
      <c r="J1602" s="39" t="str">
        <f t="shared" si="253"/>
        <v>X</v>
      </c>
      <c r="K1602" s="39" t="str">
        <f t="shared" si="256"/>
        <v>X</v>
      </c>
      <c r="L1602" s="39" t="str">
        <f t="shared" si="257"/>
        <v>X</v>
      </c>
      <c r="M1602" s="39" t="str">
        <f t="shared" si="254"/>
        <v>X</v>
      </c>
      <c r="N1602" s="42">
        <v>0</v>
      </c>
      <c r="O1602" s="8">
        <v>0</v>
      </c>
      <c r="P1602" s="9">
        <v>0</v>
      </c>
      <c r="Q1602" s="9">
        <v>0</v>
      </c>
      <c r="R1602" s="8">
        <v>0</v>
      </c>
      <c r="S1602" s="9">
        <v>0</v>
      </c>
      <c r="T1602" s="9">
        <v>0</v>
      </c>
      <c r="U1602" s="8">
        <v>1</v>
      </c>
      <c r="V1602" s="9">
        <v>0</v>
      </c>
      <c r="W1602" s="9">
        <v>0</v>
      </c>
      <c r="X1602" s="9">
        <v>0</v>
      </c>
      <c r="Y1602" s="8">
        <v>0</v>
      </c>
      <c r="Z1602" s="9">
        <v>0</v>
      </c>
      <c r="AA1602" s="8"/>
      <c r="AC1602" s="8"/>
      <c r="AJ1602" s="9">
        <f t="shared" si="255"/>
        <v>-1</v>
      </c>
      <c r="AK1602" s="7">
        <v>5.6</v>
      </c>
      <c r="AO1602" s="8"/>
      <c r="AQ1602" s="31"/>
      <c r="AT1602" s="31"/>
      <c r="AU1602" s="21">
        <v>2009</v>
      </c>
      <c r="AV1602" s="23">
        <f t="shared" si="258"/>
        <v>3.3029799367482493</v>
      </c>
      <c r="BB1602" s="18"/>
      <c r="BD1602" s="54"/>
      <c r="BF1602" s="18"/>
      <c r="BH1602" s="18"/>
      <c r="BJ1602" s="18"/>
      <c r="BK1602" s="18" t="s">
        <v>214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 s="18">
        <v>0</v>
      </c>
      <c r="BS1602">
        <v>0</v>
      </c>
      <c r="BT1602">
        <v>1</v>
      </c>
      <c r="BU1602" s="18">
        <v>0</v>
      </c>
      <c r="BV1602" t="s">
        <v>397</v>
      </c>
      <c r="BW1602" t="s">
        <v>397</v>
      </c>
      <c r="CB1602" s="18"/>
      <c r="CD1602" s="18"/>
      <c r="CE1602" s="18"/>
      <c r="CH1602" s="18"/>
      <c r="CJ1602" s="18"/>
      <c r="CU1602" s="18"/>
      <c r="CV1602" t="s">
        <v>397</v>
      </c>
      <c r="CW1602" t="s">
        <v>397</v>
      </c>
      <c r="CX1602" t="s">
        <v>397</v>
      </c>
      <c r="CY1602" s="25" t="s">
        <v>397</v>
      </c>
    </row>
    <row r="1603" spans="1:103" x14ac:dyDescent="0.25">
      <c r="A1603">
        <v>1605</v>
      </c>
      <c r="B1603">
        <v>179</v>
      </c>
      <c r="C1603" s="25" t="s">
        <v>146</v>
      </c>
      <c r="D1603" s="12">
        <v>8.5449999999999999</v>
      </c>
      <c r="E1603" s="14"/>
      <c r="F1603" s="7" t="str">
        <f t="shared" si="249"/>
        <v>X</v>
      </c>
      <c r="G1603" s="7">
        <f t="shared" si="250"/>
        <v>8.5449999999999999</v>
      </c>
      <c r="H1603" s="16">
        <f t="shared" si="251"/>
        <v>8.5449999999999999</v>
      </c>
      <c r="I1603" s="11" t="str">
        <f t="shared" si="252"/>
        <v>X</v>
      </c>
      <c r="J1603" s="39" t="str">
        <f t="shared" si="253"/>
        <v>X</v>
      </c>
      <c r="K1603" s="39" t="str">
        <f t="shared" si="256"/>
        <v>X</v>
      </c>
      <c r="L1603" s="39" t="str">
        <f t="shared" si="257"/>
        <v>X</v>
      </c>
      <c r="M1603" s="39" t="str">
        <f t="shared" si="254"/>
        <v>X</v>
      </c>
      <c r="N1603" s="42">
        <v>0</v>
      </c>
      <c r="O1603" s="8">
        <v>0</v>
      </c>
      <c r="P1603" s="9">
        <v>0</v>
      </c>
      <c r="Q1603" s="9">
        <v>0</v>
      </c>
      <c r="R1603" s="8">
        <v>0</v>
      </c>
      <c r="S1603" s="9">
        <v>0</v>
      </c>
      <c r="T1603" s="9">
        <v>0</v>
      </c>
      <c r="U1603" s="8">
        <v>0</v>
      </c>
      <c r="V1603" s="9">
        <v>1</v>
      </c>
      <c r="W1603" s="9">
        <v>0</v>
      </c>
      <c r="X1603" s="9">
        <v>0</v>
      </c>
      <c r="Y1603" s="8">
        <v>0</v>
      </c>
      <c r="Z1603" s="9">
        <v>0</v>
      </c>
      <c r="AA1603" s="8"/>
      <c r="AC1603" s="8"/>
      <c r="AJ1603" s="9">
        <f t="shared" si="255"/>
        <v>-1</v>
      </c>
      <c r="AK1603" s="7">
        <v>3.9</v>
      </c>
      <c r="AO1603" s="8"/>
      <c r="AQ1603" s="31"/>
      <c r="AT1603" s="31"/>
      <c r="AU1603" s="21">
        <v>2000</v>
      </c>
      <c r="AV1603" s="23">
        <f t="shared" si="258"/>
        <v>3.3010299956639813</v>
      </c>
      <c r="BB1603" s="18"/>
      <c r="BD1603" s="54"/>
      <c r="BF1603" s="18"/>
      <c r="BH1603" s="18"/>
      <c r="BJ1603" s="18"/>
      <c r="BK1603" s="18" t="s">
        <v>214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 s="18">
        <v>0</v>
      </c>
      <c r="BS1603">
        <v>0</v>
      </c>
      <c r="BT1603">
        <v>1</v>
      </c>
      <c r="BU1603" s="18">
        <v>0</v>
      </c>
      <c r="BV1603" t="s">
        <v>397</v>
      </c>
      <c r="BW1603" t="s">
        <v>397</v>
      </c>
      <c r="CB1603" s="18"/>
      <c r="CD1603" s="18"/>
      <c r="CE1603" s="18"/>
      <c r="CH1603" s="18"/>
      <c r="CJ1603" s="18"/>
      <c r="CU1603" s="18"/>
      <c r="CV1603" t="s">
        <v>397</v>
      </c>
      <c r="CW1603" t="s">
        <v>397</v>
      </c>
      <c r="CX1603" t="s">
        <v>397</v>
      </c>
      <c r="CY1603" s="25" t="s">
        <v>397</v>
      </c>
    </row>
    <row r="1604" spans="1:103" x14ac:dyDescent="0.25">
      <c r="A1604">
        <v>1606</v>
      </c>
      <c r="B1604">
        <v>179</v>
      </c>
      <c r="C1604" s="25" t="s">
        <v>146</v>
      </c>
      <c r="D1604" s="12">
        <v>9.8089999999999993</v>
      </c>
      <c r="E1604" s="14"/>
      <c r="F1604" s="7" t="str">
        <f t="shared" si="249"/>
        <v>X</v>
      </c>
      <c r="G1604" s="7">
        <f t="shared" si="250"/>
        <v>9.8089999999999993</v>
      </c>
      <c r="H1604" s="16">
        <f t="shared" si="251"/>
        <v>9.8089999999999993</v>
      </c>
      <c r="I1604" s="11" t="str">
        <f t="shared" si="252"/>
        <v>X</v>
      </c>
      <c r="J1604" s="39" t="str">
        <f t="shared" si="253"/>
        <v>X</v>
      </c>
      <c r="K1604" s="39" t="str">
        <f t="shared" si="256"/>
        <v>X</v>
      </c>
      <c r="L1604" s="39" t="str">
        <f t="shared" si="257"/>
        <v>X</v>
      </c>
      <c r="M1604" s="39" t="str">
        <f t="shared" si="254"/>
        <v>X</v>
      </c>
      <c r="N1604" s="42">
        <v>0</v>
      </c>
      <c r="O1604" s="8">
        <v>0</v>
      </c>
      <c r="P1604" s="9">
        <v>0</v>
      </c>
      <c r="Q1604" s="9">
        <v>0</v>
      </c>
      <c r="R1604" s="8">
        <v>0</v>
      </c>
      <c r="S1604" s="9">
        <v>0</v>
      </c>
      <c r="T1604" s="9">
        <v>0</v>
      </c>
      <c r="U1604" s="8">
        <v>0</v>
      </c>
      <c r="V1604" s="9">
        <v>1</v>
      </c>
      <c r="W1604" s="9">
        <v>0</v>
      </c>
      <c r="X1604" s="9">
        <v>0</v>
      </c>
      <c r="Y1604" s="8">
        <v>0</v>
      </c>
      <c r="Z1604" s="9">
        <v>0</v>
      </c>
      <c r="AA1604" s="8"/>
      <c r="AC1604" s="8"/>
      <c r="AJ1604" s="9">
        <f t="shared" si="255"/>
        <v>-1</v>
      </c>
      <c r="AK1604" s="7">
        <v>5</v>
      </c>
      <c r="AO1604" s="8"/>
      <c r="AQ1604" s="31"/>
      <c r="AT1604" s="31"/>
      <c r="AU1604" s="21">
        <v>2006</v>
      </c>
      <c r="AV1604" s="23">
        <f t="shared" si="258"/>
        <v>3.3023309286843991</v>
      </c>
      <c r="BB1604" s="18"/>
      <c r="BD1604" s="54"/>
      <c r="BF1604" s="18"/>
      <c r="BH1604" s="18"/>
      <c r="BJ1604" s="18"/>
      <c r="BK1604" s="18" t="s">
        <v>214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 s="18">
        <v>0</v>
      </c>
      <c r="BS1604">
        <v>0</v>
      </c>
      <c r="BT1604">
        <v>1</v>
      </c>
      <c r="BU1604" s="18">
        <v>0</v>
      </c>
      <c r="BV1604" t="s">
        <v>397</v>
      </c>
      <c r="BW1604" t="s">
        <v>397</v>
      </c>
      <c r="CB1604" s="18"/>
      <c r="CD1604" s="18"/>
      <c r="CE1604" s="18"/>
      <c r="CH1604" s="18"/>
      <c r="CJ1604" s="18"/>
      <c r="CU1604" s="18"/>
      <c r="CV1604" t="s">
        <v>397</v>
      </c>
      <c r="CW1604" t="s">
        <v>397</v>
      </c>
      <c r="CX1604" t="s">
        <v>397</v>
      </c>
      <c r="CY1604" s="25" t="s">
        <v>397</v>
      </c>
    </row>
    <row r="1605" spans="1:103" x14ac:dyDescent="0.25">
      <c r="A1605">
        <v>1607</v>
      </c>
      <c r="B1605">
        <v>179</v>
      </c>
      <c r="C1605" s="25" t="s">
        <v>146</v>
      </c>
      <c r="D1605" s="12">
        <v>9.11</v>
      </c>
      <c r="E1605" s="14"/>
      <c r="F1605" s="7" t="str">
        <f t="shared" si="249"/>
        <v>X</v>
      </c>
      <c r="G1605" s="7">
        <f t="shared" si="250"/>
        <v>9.11</v>
      </c>
      <c r="H1605" s="16">
        <f t="shared" si="251"/>
        <v>9.11</v>
      </c>
      <c r="I1605" s="11" t="str">
        <f t="shared" si="252"/>
        <v>X</v>
      </c>
      <c r="J1605" s="39" t="str">
        <f t="shared" si="253"/>
        <v>X</v>
      </c>
      <c r="K1605" s="39" t="str">
        <f t="shared" si="256"/>
        <v>X</v>
      </c>
      <c r="L1605" s="39" t="str">
        <f t="shared" si="257"/>
        <v>X</v>
      </c>
      <c r="M1605" s="39" t="str">
        <f t="shared" si="254"/>
        <v>X</v>
      </c>
      <c r="N1605" s="42">
        <v>0</v>
      </c>
      <c r="O1605" s="8">
        <v>0</v>
      </c>
      <c r="P1605" s="9">
        <v>0</v>
      </c>
      <c r="Q1605" s="9">
        <v>0</v>
      </c>
      <c r="R1605" s="8">
        <v>0</v>
      </c>
      <c r="S1605" s="9">
        <v>0</v>
      </c>
      <c r="T1605" s="9">
        <v>0</v>
      </c>
      <c r="U1605" s="8">
        <v>0</v>
      </c>
      <c r="V1605" s="9">
        <v>1</v>
      </c>
      <c r="W1605" s="9">
        <v>0</v>
      </c>
      <c r="X1605" s="9">
        <v>0</v>
      </c>
      <c r="Y1605" s="8">
        <v>0</v>
      </c>
      <c r="Z1605" s="9">
        <v>0</v>
      </c>
      <c r="AA1605" s="8"/>
      <c r="AC1605" s="8"/>
      <c r="AJ1605" s="9">
        <f t="shared" si="255"/>
        <v>-1</v>
      </c>
      <c r="AK1605" s="7">
        <v>5.5</v>
      </c>
      <c r="AO1605" s="8"/>
      <c r="AQ1605" s="31"/>
      <c r="AT1605" s="31"/>
      <c r="AU1605" s="21">
        <v>2008</v>
      </c>
      <c r="AV1605" s="23">
        <f t="shared" si="258"/>
        <v>3.3027637084729817</v>
      </c>
      <c r="BB1605" s="18"/>
      <c r="BD1605" s="54"/>
      <c r="BF1605" s="18"/>
      <c r="BH1605" s="18"/>
      <c r="BJ1605" s="18"/>
      <c r="BK1605" s="18" t="s">
        <v>214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 s="18">
        <v>0</v>
      </c>
      <c r="BS1605">
        <v>0</v>
      </c>
      <c r="BT1605">
        <v>1</v>
      </c>
      <c r="BU1605" s="18">
        <v>0</v>
      </c>
      <c r="BV1605" t="s">
        <v>397</v>
      </c>
      <c r="BW1605" t="s">
        <v>397</v>
      </c>
      <c r="CB1605" s="18"/>
      <c r="CD1605" s="18"/>
      <c r="CE1605" s="18"/>
      <c r="CH1605" s="18"/>
      <c r="CJ1605" s="18"/>
      <c r="CU1605" s="18"/>
      <c r="CV1605" t="s">
        <v>397</v>
      </c>
      <c r="CW1605" t="s">
        <v>397</v>
      </c>
      <c r="CX1605" t="s">
        <v>397</v>
      </c>
      <c r="CY1605" s="25" t="s">
        <v>397</v>
      </c>
    </row>
    <row r="1606" spans="1:103" x14ac:dyDescent="0.25">
      <c r="A1606">
        <v>1608</v>
      </c>
      <c r="B1606">
        <v>179</v>
      </c>
      <c r="C1606" s="25" t="s">
        <v>146</v>
      </c>
      <c r="D1606" s="12">
        <v>8.9179999999999993</v>
      </c>
      <c r="E1606" s="14"/>
      <c r="F1606" s="7" t="str">
        <f t="shared" si="249"/>
        <v>X</v>
      </c>
      <c r="G1606" s="7">
        <f t="shared" si="250"/>
        <v>8.9179999999999993</v>
      </c>
      <c r="H1606" s="16">
        <f t="shared" si="251"/>
        <v>8.9179999999999993</v>
      </c>
      <c r="I1606" s="11" t="str">
        <f t="shared" si="252"/>
        <v>X</v>
      </c>
      <c r="J1606" s="39" t="str">
        <f t="shared" si="253"/>
        <v>X</v>
      </c>
      <c r="K1606" s="39" t="str">
        <f t="shared" si="256"/>
        <v>X</v>
      </c>
      <c r="L1606" s="39" t="str">
        <f t="shared" si="257"/>
        <v>X</v>
      </c>
      <c r="M1606" s="39" t="str">
        <f t="shared" si="254"/>
        <v>X</v>
      </c>
      <c r="N1606" s="42">
        <v>0</v>
      </c>
      <c r="O1606" s="8">
        <v>0</v>
      </c>
      <c r="P1606" s="9">
        <v>0</v>
      </c>
      <c r="Q1606" s="9">
        <v>0</v>
      </c>
      <c r="R1606" s="8">
        <v>0</v>
      </c>
      <c r="S1606" s="9">
        <v>0</v>
      </c>
      <c r="T1606" s="9">
        <v>0</v>
      </c>
      <c r="U1606" s="8">
        <v>0</v>
      </c>
      <c r="V1606" s="9">
        <v>1</v>
      </c>
      <c r="W1606" s="9">
        <v>0</v>
      </c>
      <c r="X1606" s="9">
        <v>0</v>
      </c>
      <c r="Y1606" s="8">
        <v>0</v>
      </c>
      <c r="Z1606" s="9">
        <v>0</v>
      </c>
      <c r="AA1606" s="8"/>
      <c r="AC1606" s="8"/>
      <c r="AJ1606" s="9">
        <f t="shared" si="255"/>
        <v>-1</v>
      </c>
      <c r="AK1606" s="7">
        <v>5.6</v>
      </c>
      <c r="AO1606" s="8"/>
      <c r="AQ1606" s="31"/>
      <c r="AT1606" s="31"/>
      <c r="AU1606" s="21">
        <v>2009</v>
      </c>
      <c r="AV1606" s="23">
        <f t="shared" si="258"/>
        <v>3.3029799367482493</v>
      </c>
      <c r="BB1606" s="18"/>
      <c r="BD1606" s="54"/>
      <c r="BF1606" s="18"/>
      <c r="BH1606" s="18"/>
      <c r="BJ1606" s="18"/>
      <c r="BK1606" s="18" t="s">
        <v>214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 s="18">
        <v>0</v>
      </c>
      <c r="BS1606">
        <v>0</v>
      </c>
      <c r="BT1606">
        <v>1</v>
      </c>
      <c r="BU1606" s="18">
        <v>0</v>
      </c>
      <c r="BV1606" t="s">
        <v>397</v>
      </c>
      <c r="BW1606" t="s">
        <v>397</v>
      </c>
      <c r="CB1606" s="18"/>
      <c r="CD1606" s="18"/>
      <c r="CE1606" s="18"/>
      <c r="CH1606" s="18"/>
      <c r="CJ1606" s="18"/>
      <c r="CU1606" s="18"/>
      <c r="CV1606" t="s">
        <v>397</v>
      </c>
      <c r="CW1606" t="s">
        <v>397</v>
      </c>
      <c r="CX1606" t="s">
        <v>397</v>
      </c>
      <c r="CY1606" s="25" t="s">
        <v>397</v>
      </c>
    </row>
    <row r="1607" spans="1:103" x14ac:dyDescent="0.25">
      <c r="A1607">
        <v>1609</v>
      </c>
      <c r="B1607">
        <v>179</v>
      </c>
      <c r="C1607" s="25" t="s">
        <v>146</v>
      </c>
      <c r="D1607" s="12">
        <v>7.9</v>
      </c>
      <c r="E1607" s="14"/>
      <c r="F1607" s="7" t="str">
        <f t="shared" si="249"/>
        <v>X</v>
      </c>
      <c r="G1607" s="7">
        <f t="shared" si="250"/>
        <v>7.9</v>
      </c>
      <c r="H1607" s="16">
        <f t="shared" si="251"/>
        <v>7.9</v>
      </c>
      <c r="I1607" s="11" t="str">
        <f t="shared" si="252"/>
        <v>X</v>
      </c>
      <c r="J1607" s="39" t="str">
        <f t="shared" si="253"/>
        <v>X</v>
      </c>
      <c r="K1607" s="39" t="str">
        <f t="shared" si="256"/>
        <v>X</v>
      </c>
      <c r="L1607" s="39" t="str">
        <f t="shared" si="257"/>
        <v>X</v>
      </c>
      <c r="M1607" s="39" t="str">
        <f t="shared" si="254"/>
        <v>X</v>
      </c>
      <c r="N1607" s="42">
        <v>1</v>
      </c>
      <c r="O1607" s="8">
        <v>0</v>
      </c>
      <c r="P1607" s="9">
        <v>0</v>
      </c>
      <c r="Q1607" s="9">
        <v>0</v>
      </c>
      <c r="R1607" s="8">
        <v>0</v>
      </c>
      <c r="S1607" s="9">
        <v>0</v>
      </c>
      <c r="T1607" s="9">
        <v>0</v>
      </c>
      <c r="U1607" s="8">
        <v>0</v>
      </c>
      <c r="V1607" s="9">
        <v>0</v>
      </c>
      <c r="W1607" s="9">
        <v>0</v>
      </c>
      <c r="X1607" s="9">
        <v>0</v>
      </c>
      <c r="Y1607" s="8">
        <v>0</v>
      </c>
      <c r="Z1607" s="9">
        <v>0</v>
      </c>
      <c r="AA1607" s="8"/>
      <c r="AC1607" s="8"/>
      <c r="AJ1607" s="9">
        <f t="shared" si="255"/>
        <v>-1</v>
      </c>
      <c r="AK1607" s="7">
        <v>10.199999999999999</v>
      </c>
      <c r="AO1607" s="8"/>
      <c r="AQ1607" s="31"/>
      <c r="AT1607" s="31"/>
      <c r="AU1607" s="21">
        <v>2000</v>
      </c>
      <c r="AV1607" s="23">
        <f t="shared" si="258"/>
        <v>3.3010299956639813</v>
      </c>
      <c r="BB1607" s="18"/>
      <c r="BD1607" s="54"/>
      <c r="BF1607" s="18"/>
      <c r="BH1607" s="18"/>
      <c r="BJ1607" s="18"/>
      <c r="BK1607" s="18" t="s">
        <v>262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 s="18">
        <v>0</v>
      </c>
      <c r="BS1607">
        <v>0</v>
      </c>
      <c r="BT1607">
        <v>1</v>
      </c>
      <c r="BU1607" s="18">
        <v>0</v>
      </c>
      <c r="BV1607" t="s">
        <v>397</v>
      </c>
      <c r="BW1607" t="s">
        <v>397</v>
      </c>
      <c r="CB1607" s="18"/>
      <c r="CD1607" s="18"/>
      <c r="CE1607" s="18"/>
      <c r="CH1607" s="18"/>
      <c r="CJ1607" s="18"/>
      <c r="CU1607" s="18"/>
      <c r="CV1607" t="s">
        <v>397</v>
      </c>
      <c r="CW1607" t="s">
        <v>397</v>
      </c>
      <c r="CX1607" t="s">
        <v>397</v>
      </c>
      <c r="CY1607" s="25" t="s">
        <v>397</v>
      </c>
    </row>
    <row r="1608" spans="1:103" x14ac:dyDescent="0.25">
      <c r="A1608">
        <v>1610</v>
      </c>
      <c r="B1608">
        <v>179</v>
      </c>
      <c r="C1608" s="25" t="s">
        <v>146</v>
      </c>
      <c r="D1608" s="12">
        <v>8.9</v>
      </c>
      <c r="E1608" s="14"/>
      <c r="F1608" s="7" t="str">
        <f t="shared" si="249"/>
        <v>X</v>
      </c>
      <c r="G1608" s="7">
        <f t="shared" si="250"/>
        <v>8.9</v>
      </c>
      <c r="H1608" s="16">
        <f t="shared" si="251"/>
        <v>8.9</v>
      </c>
      <c r="I1608" s="11" t="str">
        <f t="shared" si="252"/>
        <v>X</v>
      </c>
      <c r="J1608" s="39" t="str">
        <f t="shared" si="253"/>
        <v>X</v>
      </c>
      <c r="K1608" s="39" t="str">
        <f t="shared" si="256"/>
        <v>X</v>
      </c>
      <c r="L1608" s="39" t="str">
        <f t="shared" si="257"/>
        <v>X</v>
      </c>
      <c r="M1608" s="39" t="str">
        <f t="shared" si="254"/>
        <v>X</v>
      </c>
      <c r="N1608" s="42">
        <v>1</v>
      </c>
      <c r="O1608" s="8">
        <v>0</v>
      </c>
      <c r="P1608" s="9">
        <v>0</v>
      </c>
      <c r="Q1608" s="9">
        <v>0</v>
      </c>
      <c r="R1608" s="8">
        <v>0</v>
      </c>
      <c r="S1608" s="9">
        <v>0</v>
      </c>
      <c r="T1608" s="9">
        <v>0</v>
      </c>
      <c r="U1608" s="8">
        <v>0</v>
      </c>
      <c r="V1608" s="9">
        <v>0</v>
      </c>
      <c r="W1608" s="9">
        <v>0</v>
      </c>
      <c r="X1608" s="9">
        <v>0</v>
      </c>
      <c r="Y1608" s="8">
        <v>0</v>
      </c>
      <c r="Z1608" s="9">
        <v>0</v>
      </c>
      <c r="AA1608" s="8"/>
      <c r="AC1608" s="8"/>
      <c r="AJ1608" s="9">
        <f t="shared" si="255"/>
        <v>-1</v>
      </c>
      <c r="AK1608" s="7">
        <v>11.1</v>
      </c>
      <c r="AO1608" s="8"/>
      <c r="AQ1608" s="31"/>
      <c r="AT1608" s="31"/>
      <c r="AU1608" s="21">
        <v>2008</v>
      </c>
      <c r="AV1608" s="23">
        <f t="shared" si="258"/>
        <v>3.3027637084729817</v>
      </c>
      <c r="BB1608" s="18"/>
      <c r="BD1608" s="54"/>
      <c r="BF1608" s="18"/>
      <c r="BH1608" s="18"/>
      <c r="BJ1608" s="18"/>
      <c r="BK1608" s="18" t="s">
        <v>262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 s="18">
        <v>0</v>
      </c>
      <c r="BS1608">
        <v>0</v>
      </c>
      <c r="BT1608">
        <v>1</v>
      </c>
      <c r="BU1608" s="18">
        <v>0</v>
      </c>
      <c r="BV1608" t="s">
        <v>397</v>
      </c>
      <c r="BW1608" t="s">
        <v>397</v>
      </c>
      <c r="CB1608" s="18"/>
      <c r="CD1608" s="18"/>
      <c r="CE1608" s="18"/>
      <c r="CH1608" s="18"/>
      <c r="CJ1608" s="18"/>
      <c r="CU1608" s="18"/>
      <c r="CV1608" t="s">
        <v>397</v>
      </c>
      <c r="CW1608" t="s">
        <v>397</v>
      </c>
      <c r="CX1608" t="s">
        <v>397</v>
      </c>
      <c r="CY1608" s="25" t="s">
        <v>397</v>
      </c>
    </row>
    <row r="1609" spans="1:103" x14ac:dyDescent="0.25">
      <c r="A1609">
        <v>1611</v>
      </c>
      <c r="B1609">
        <v>179</v>
      </c>
      <c r="C1609" s="25" t="s">
        <v>146</v>
      </c>
      <c r="D1609" s="12">
        <v>6.3842485504255713</v>
      </c>
      <c r="E1609" s="14"/>
      <c r="F1609" s="7" t="str">
        <f t="shared" si="249"/>
        <v>X</v>
      </c>
      <c r="G1609" s="7">
        <f t="shared" si="250"/>
        <v>6.3842485504255713</v>
      </c>
      <c r="H1609" s="16">
        <f t="shared" si="251"/>
        <v>6.3842485504255713</v>
      </c>
      <c r="I1609" s="11" t="str">
        <f t="shared" si="252"/>
        <v>X</v>
      </c>
      <c r="J1609" s="39" t="str">
        <f t="shared" si="253"/>
        <v>X</v>
      </c>
      <c r="K1609" s="39" t="str">
        <f t="shared" si="256"/>
        <v>X</v>
      </c>
      <c r="L1609" s="39" t="str">
        <f t="shared" si="257"/>
        <v>X</v>
      </c>
      <c r="M1609" s="39" t="str">
        <f t="shared" si="254"/>
        <v>X</v>
      </c>
      <c r="N1609" s="42">
        <v>0</v>
      </c>
      <c r="O1609" s="8">
        <v>0</v>
      </c>
      <c r="P1609" s="9">
        <v>0</v>
      </c>
      <c r="Q1609" s="9">
        <v>0</v>
      </c>
      <c r="R1609" s="8">
        <v>0</v>
      </c>
      <c r="S1609" s="9">
        <v>0</v>
      </c>
      <c r="T1609" s="9">
        <v>0</v>
      </c>
      <c r="U1609" s="8">
        <v>1</v>
      </c>
      <c r="V1609" s="9">
        <v>0</v>
      </c>
      <c r="W1609" s="9">
        <v>0</v>
      </c>
      <c r="X1609" s="9">
        <v>0</v>
      </c>
      <c r="Y1609" s="8">
        <v>0</v>
      </c>
      <c r="Z1609" s="9">
        <v>0</v>
      </c>
      <c r="AA1609" s="8"/>
      <c r="AC1609" s="8"/>
      <c r="AJ1609" s="9">
        <f t="shared" si="255"/>
        <v>-1</v>
      </c>
      <c r="AK1609" s="7">
        <v>10.199999999999999</v>
      </c>
      <c r="AO1609" s="8"/>
      <c r="AQ1609" s="31"/>
      <c r="AT1609" s="31"/>
      <c r="AU1609" s="21">
        <v>2000</v>
      </c>
      <c r="AV1609" s="23">
        <f t="shared" si="258"/>
        <v>3.3010299956639813</v>
      </c>
      <c r="BB1609" s="18"/>
      <c r="BD1609" s="54"/>
      <c r="BF1609" s="18"/>
      <c r="BH1609" s="18"/>
      <c r="BJ1609" s="18"/>
      <c r="BK1609" s="18" t="s">
        <v>262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 s="18">
        <v>0</v>
      </c>
      <c r="BS1609">
        <v>0</v>
      </c>
      <c r="BT1609">
        <v>1</v>
      </c>
      <c r="BU1609" s="18">
        <v>0</v>
      </c>
      <c r="BV1609" t="s">
        <v>397</v>
      </c>
      <c r="BW1609" t="s">
        <v>397</v>
      </c>
      <c r="CB1609" s="18"/>
      <c r="CD1609" s="18"/>
      <c r="CE1609" s="18"/>
      <c r="CH1609" s="18"/>
      <c r="CJ1609" s="18"/>
      <c r="CU1609" s="18"/>
      <c r="CV1609" t="s">
        <v>397</v>
      </c>
      <c r="CW1609" t="s">
        <v>397</v>
      </c>
      <c r="CX1609" t="s">
        <v>397</v>
      </c>
      <c r="CY1609" s="25" t="s">
        <v>397</v>
      </c>
    </row>
    <row r="1610" spans="1:103" x14ac:dyDescent="0.25">
      <c r="A1610">
        <v>1612</v>
      </c>
      <c r="B1610">
        <v>179</v>
      </c>
      <c r="C1610" s="25" t="s">
        <v>146</v>
      </c>
      <c r="D1610" s="12">
        <v>7.1363312572152449</v>
      </c>
      <c r="E1610" s="14"/>
      <c r="F1610" s="7" t="str">
        <f t="shared" si="249"/>
        <v>X</v>
      </c>
      <c r="G1610" s="7">
        <f t="shared" si="250"/>
        <v>7.1363312572152449</v>
      </c>
      <c r="H1610" s="16">
        <f t="shared" si="251"/>
        <v>7.1363312572152449</v>
      </c>
      <c r="I1610" s="11" t="str">
        <f t="shared" si="252"/>
        <v>X</v>
      </c>
      <c r="J1610" s="39" t="str">
        <f t="shared" si="253"/>
        <v>X</v>
      </c>
      <c r="K1610" s="39" t="str">
        <f t="shared" si="256"/>
        <v>X</v>
      </c>
      <c r="L1610" s="39" t="str">
        <f t="shared" si="257"/>
        <v>X</v>
      </c>
      <c r="M1610" s="39" t="str">
        <f t="shared" si="254"/>
        <v>X</v>
      </c>
      <c r="N1610" s="42">
        <v>0</v>
      </c>
      <c r="O1610" s="8">
        <v>0</v>
      </c>
      <c r="P1610" s="9">
        <v>0</v>
      </c>
      <c r="Q1610" s="9">
        <v>0</v>
      </c>
      <c r="R1610" s="8">
        <v>0</v>
      </c>
      <c r="S1610" s="9">
        <v>0</v>
      </c>
      <c r="T1610" s="9">
        <v>0</v>
      </c>
      <c r="U1610" s="8">
        <v>1</v>
      </c>
      <c r="V1610" s="9">
        <v>0</v>
      </c>
      <c r="W1610" s="9">
        <v>0</v>
      </c>
      <c r="X1610" s="9">
        <v>0</v>
      </c>
      <c r="Y1610" s="8">
        <v>0</v>
      </c>
      <c r="Z1610" s="9">
        <v>0</v>
      </c>
      <c r="AA1610" s="8"/>
      <c r="AC1610" s="8"/>
      <c r="AJ1610" s="9">
        <f t="shared" si="255"/>
        <v>-1</v>
      </c>
      <c r="AK1610" s="7">
        <v>11.1</v>
      </c>
      <c r="AO1610" s="8"/>
      <c r="AQ1610" s="31"/>
      <c r="AT1610" s="31"/>
      <c r="AU1610" s="21">
        <v>2008</v>
      </c>
      <c r="AV1610" s="23">
        <f t="shared" si="258"/>
        <v>3.3027637084729817</v>
      </c>
      <c r="BB1610" s="18"/>
      <c r="BD1610" s="54"/>
      <c r="BF1610" s="18"/>
      <c r="BH1610" s="18"/>
      <c r="BJ1610" s="18"/>
      <c r="BK1610" s="18" t="s">
        <v>262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 s="18">
        <v>0</v>
      </c>
      <c r="BS1610">
        <v>0</v>
      </c>
      <c r="BT1610">
        <v>1</v>
      </c>
      <c r="BU1610" s="18">
        <v>0</v>
      </c>
      <c r="BV1610" t="s">
        <v>397</v>
      </c>
      <c r="BW1610" t="s">
        <v>397</v>
      </c>
      <c r="CB1610" s="18"/>
      <c r="CD1610" s="18"/>
      <c r="CE1610" s="18"/>
      <c r="CH1610" s="18"/>
      <c r="CJ1610" s="18"/>
      <c r="CU1610" s="18"/>
      <c r="CV1610" t="s">
        <v>397</v>
      </c>
      <c r="CW1610" t="s">
        <v>397</v>
      </c>
      <c r="CX1610" t="s">
        <v>397</v>
      </c>
      <c r="CY1610" s="25" t="s">
        <v>397</v>
      </c>
    </row>
    <row r="1611" spans="1:103" x14ac:dyDescent="0.25">
      <c r="A1611">
        <v>1613</v>
      </c>
      <c r="B1611">
        <v>179</v>
      </c>
      <c r="C1611" s="25" t="s">
        <v>146</v>
      </c>
      <c r="D1611" s="12">
        <v>10.199999999999999</v>
      </c>
      <c r="E1611" s="14"/>
      <c r="F1611" s="7" t="str">
        <f t="shared" si="249"/>
        <v>X</v>
      </c>
      <c r="G1611" s="7">
        <f t="shared" si="250"/>
        <v>10.199999999999999</v>
      </c>
      <c r="H1611" s="16">
        <f t="shared" si="251"/>
        <v>10.199999999999999</v>
      </c>
      <c r="I1611" s="11" t="str">
        <f t="shared" si="252"/>
        <v>X</v>
      </c>
      <c r="J1611" s="39" t="str">
        <f t="shared" si="253"/>
        <v>X</v>
      </c>
      <c r="K1611" s="39" t="str">
        <f t="shared" si="256"/>
        <v>X</v>
      </c>
      <c r="L1611" s="39" t="str">
        <f t="shared" si="257"/>
        <v>X</v>
      </c>
      <c r="M1611" s="39" t="str">
        <f t="shared" si="254"/>
        <v>X</v>
      </c>
      <c r="N1611" s="42">
        <v>0</v>
      </c>
      <c r="O1611" s="8">
        <v>0</v>
      </c>
      <c r="P1611" s="9">
        <v>0</v>
      </c>
      <c r="Q1611" s="9">
        <v>0</v>
      </c>
      <c r="R1611" s="8">
        <v>0</v>
      </c>
      <c r="S1611" s="9">
        <v>0</v>
      </c>
      <c r="T1611" s="9">
        <v>0</v>
      </c>
      <c r="U1611" s="8">
        <v>0</v>
      </c>
      <c r="V1611" s="9">
        <v>1</v>
      </c>
      <c r="W1611" s="9">
        <v>0</v>
      </c>
      <c r="X1611" s="9">
        <v>0</v>
      </c>
      <c r="Y1611" s="8">
        <v>0</v>
      </c>
      <c r="Z1611" s="9">
        <v>0</v>
      </c>
      <c r="AA1611" s="8"/>
      <c r="AC1611" s="8"/>
      <c r="AJ1611" s="9">
        <f t="shared" si="255"/>
        <v>-1</v>
      </c>
      <c r="AK1611" s="7">
        <v>10.199999999999999</v>
      </c>
      <c r="AO1611" s="8"/>
      <c r="AQ1611" s="31"/>
      <c r="AT1611" s="31"/>
      <c r="AU1611" s="21">
        <v>2000</v>
      </c>
      <c r="AV1611" s="23">
        <f t="shared" si="258"/>
        <v>3.3010299956639813</v>
      </c>
      <c r="BB1611" s="18"/>
      <c r="BD1611" s="54"/>
      <c r="BF1611" s="18"/>
      <c r="BH1611" s="18"/>
      <c r="BJ1611" s="18"/>
      <c r="BK1611" s="18" t="s">
        <v>262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 s="18">
        <v>0</v>
      </c>
      <c r="BS1611">
        <v>0</v>
      </c>
      <c r="BT1611">
        <v>1</v>
      </c>
      <c r="BU1611" s="18">
        <v>0</v>
      </c>
      <c r="BV1611" t="s">
        <v>397</v>
      </c>
      <c r="BW1611" t="s">
        <v>397</v>
      </c>
      <c r="CB1611" s="18"/>
      <c r="CD1611" s="18"/>
      <c r="CE1611" s="18"/>
      <c r="CH1611" s="18"/>
      <c r="CJ1611" s="18"/>
      <c r="CU1611" s="18"/>
      <c r="CV1611" t="s">
        <v>397</v>
      </c>
      <c r="CW1611" t="s">
        <v>397</v>
      </c>
      <c r="CX1611" t="s">
        <v>397</v>
      </c>
      <c r="CY1611" s="25" t="s">
        <v>397</v>
      </c>
    </row>
    <row r="1612" spans="1:103" x14ac:dyDescent="0.25">
      <c r="A1612">
        <v>1614</v>
      </c>
      <c r="B1612">
        <v>179</v>
      </c>
      <c r="C1612" s="25" t="s">
        <v>146</v>
      </c>
      <c r="D1612" s="12">
        <v>11.63</v>
      </c>
      <c r="E1612" s="14"/>
      <c r="F1612" s="7" t="str">
        <f t="shared" si="249"/>
        <v>X</v>
      </c>
      <c r="G1612" s="7">
        <f t="shared" si="250"/>
        <v>11.63</v>
      </c>
      <c r="H1612" s="16">
        <f t="shared" si="251"/>
        <v>11.63</v>
      </c>
      <c r="I1612" s="11" t="str">
        <f t="shared" si="252"/>
        <v>X</v>
      </c>
      <c r="J1612" s="39" t="str">
        <f t="shared" si="253"/>
        <v>X</v>
      </c>
      <c r="K1612" s="39" t="str">
        <f t="shared" si="256"/>
        <v>X</v>
      </c>
      <c r="L1612" s="39" t="str">
        <f t="shared" si="257"/>
        <v>X</v>
      </c>
      <c r="M1612" s="39" t="str">
        <f t="shared" si="254"/>
        <v>X</v>
      </c>
      <c r="N1612" s="42">
        <v>0</v>
      </c>
      <c r="O1612" s="8">
        <v>0</v>
      </c>
      <c r="P1612" s="9">
        <v>0</v>
      </c>
      <c r="Q1612" s="9">
        <v>0</v>
      </c>
      <c r="R1612" s="8">
        <v>0</v>
      </c>
      <c r="S1612" s="9">
        <v>0</v>
      </c>
      <c r="T1612" s="9">
        <v>0</v>
      </c>
      <c r="U1612" s="8">
        <v>0</v>
      </c>
      <c r="V1612" s="9">
        <v>1</v>
      </c>
      <c r="W1612" s="9">
        <v>0</v>
      </c>
      <c r="X1612" s="9">
        <v>0</v>
      </c>
      <c r="Y1612" s="8">
        <v>0</v>
      </c>
      <c r="Z1612" s="9">
        <v>0</v>
      </c>
      <c r="AA1612" s="8"/>
      <c r="AC1612" s="8"/>
      <c r="AJ1612" s="9">
        <f t="shared" si="255"/>
        <v>-1</v>
      </c>
      <c r="AK1612" s="7">
        <v>11.1</v>
      </c>
      <c r="AO1612" s="8"/>
      <c r="AQ1612" s="31"/>
      <c r="AT1612" s="31"/>
      <c r="AU1612" s="21">
        <v>2008</v>
      </c>
      <c r="AV1612" s="23">
        <f t="shared" si="258"/>
        <v>3.3027637084729817</v>
      </c>
      <c r="BB1612" s="18"/>
      <c r="BD1612" s="54"/>
      <c r="BF1612" s="18"/>
      <c r="BH1612" s="18"/>
      <c r="BJ1612" s="18"/>
      <c r="BK1612" s="18" t="s">
        <v>262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 s="18">
        <v>0</v>
      </c>
      <c r="BS1612">
        <v>0</v>
      </c>
      <c r="BT1612">
        <v>1</v>
      </c>
      <c r="BU1612" s="18">
        <v>0</v>
      </c>
      <c r="BV1612" t="s">
        <v>397</v>
      </c>
      <c r="BW1612" t="s">
        <v>397</v>
      </c>
      <c r="CB1612" s="18"/>
      <c r="CD1612" s="18"/>
      <c r="CE1612" s="18"/>
      <c r="CH1612" s="18"/>
      <c r="CJ1612" s="18"/>
      <c r="CU1612" s="18"/>
      <c r="CV1612" t="s">
        <v>397</v>
      </c>
      <c r="CW1612" t="s">
        <v>397</v>
      </c>
      <c r="CX1612" t="s">
        <v>397</v>
      </c>
      <c r="CY1612" s="25" t="s">
        <v>397</v>
      </c>
    </row>
    <row r="1613" spans="1:103" x14ac:dyDescent="0.25">
      <c r="A1613">
        <v>1615</v>
      </c>
      <c r="B1613">
        <v>180</v>
      </c>
      <c r="C1613" s="25" t="s">
        <v>148</v>
      </c>
      <c r="D1613" s="12">
        <v>8.5</v>
      </c>
      <c r="E1613" s="14"/>
      <c r="F1613" s="7" t="str">
        <f t="shared" si="249"/>
        <v>X</v>
      </c>
      <c r="G1613" s="7">
        <f t="shared" si="250"/>
        <v>8.5</v>
      </c>
      <c r="H1613" s="16">
        <f t="shared" si="251"/>
        <v>8.5</v>
      </c>
      <c r="I1613" s="11" t="str">
        <f t="shared" si="252"/>
        <v>X</v>
      </c>
      <c r="J1613" s="39" t="str">
        <f t="shared" si="253"/>
        <v>X</v>
      </c>
      <c r="K1613" s="39" t="str">
        <f t="shared" si="256"/>
        <v>X</v>
      </c>
      <c r="L1613" s="39" t="str">
        <f t="shared" si="257"/>
        <v>X</v>
      </c>
      <c r="M1613" s="39" t="str">
        <f t="shared" si="254"/>
        <v>X</v>
      </c>
      <c r="N1613" s="42">
        <v>1</v>
      </c>
      <c r="O1613" s="8">
        <v>0</v>
      </c>
      <c r="P1613" s="9">
        <v>0</v>
      </c>
      <c r="Q1613" s="9">
        <v>0</v>
      </c>
      <c r="R1613" s="8">
        <v>0</v>
      </c>
      <c r="S1613" s="9">
        <v>0</v>
      </c>
      <c r="T1613" s="9">
        <v>0</v>
      </c>
      <c r="U1613" s="8">
        <v>0</v>
      </c>
      <c r="V1613" s="9">
        <v>0</v>
      </c>
      <c r="W1613" s="9">
        <v>0</v>
      </c>
      <c r="X1613" s="9">
        <v>0</v>
      </c>
      <c r="Y1613" s="8">
        <v>0</v>
      </c>
      <c r="Z1613" s="9">
        <v>0</v>
      </c>
      <c r="AA1613" s="8"/>
      <c r="AC1613" s="8"/>
      <c r="AJ1613" s="9">
        <f t="shared" si="255"/>
        <v>-1</v>
      </c>
      <c r="AK1613" s="7">
        <v>5.6</v>
      </c>
      <c r="AO1613" s="8"/>
      <c r="AQ1613" s="31"/>
      <c r="AT1613" s="31"/>
      <c r="AU1613" s="21">
        <v>2005</v>
      </c>
      <c r="AV1613" s="23">
        <f t="shared" si="258"/>
        <v>3.3021143769562009</v>
      </c>
      <c r="BB1613" s="18"/>
      <c r="BD1613" s="54"/>
      <c r="BF1613" s="18"/>
      <c r="BH1613" s="18"/>
      <c r="BJ1613" s="18"/>
      <c r="BK1613" s="18" t="s">
        <v>144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 s="18">
        <v>0</v>
      </c>
      <c r="BS1613">
        <v>0</v>
      </c>
      <c r="BT1613">
        <v>1</v>
      </c>
      <c r="BU1613" s="18">
        <v>0</v>
      </c>
      <c r="BV1613" t="s">
        <v>397</v>
      </c>
      <c r="BW1613" t="s">
        <v>397</v>
      </c>
      <c r="CB1613" s="18"/>
      <c r="CD1613" s="18"/>
      <c r="CE1613" s="18"/>
      <c r="CH1613" s="18"/>
      <c r="CJ1613" s="18"/>
      <c r="CU1613" s="18"/>
      <c r="CV1613" t="s">
        <v>397</v>
      </c>
      <c r="CW1613" t="s">
        <v>397</v>
      </c>
      <c r="CX1613" t="s">
        <v>397</v>
      </c>
      <c r="CY1613" s="25" t="s">
        <v>397</v>
      </c>
    </row>
    <row r="1614" spans="1:103" x14ac:dyDescent="0.25">
      <c r="A1614">
        <v>1616</v>
      </c>
      <c r="B1614">
        <v>180</v>
      </c>
      <c r="C1614" s="25" t="s">
        <v>148</v>
      </c>
      <c r="D1614" s="12">
        <v>8.66692982018421</v>
      </c>
      <c r="E1614" s="14"/>
      <c r="F1614" s="7" t="str">
        <f t="shared" si="249"/>
        <v>X</v>
      </c>
      <c r="G1614" s="7">
        <f t="shared" si="250"/>
        <v>8.66692982018421</v>
      </c>
      <c r="H1614" s="16">
        <f t="shared" si="251"/>
        <v>8.66692982018421</v>
      </c>
      <c r="I1614" s="11" t="str">
        <f t="shared" si="252"/>
        <v>X</v>
      </c>
      <c r="J1614" s="39" t="str">
        <f t="shared" si="253"/>
        <v>X</v>
      </c>
      <c r="K1614" s="39" t="str">
        <f t="shared" si="256"/>
        <v>X</v>
      </c>
      <c r="L1614" s="39" t="str">
        <f t="shared" si="257"/>
        <v>X</v>
      </c>
      <c r="M1614" s="39" t="str">
        <f t="shared" si="254"/>
        <v>X</v>
      </c>
      <c r="N1614" s="42">
        <v>0</v>
      </c>
      <c r="O1614" s="8">
        <v>0</v>
      </c>
      <c r="P1614" s="9">
        <v>0</v>
      </c>
      <c r="Q1614" s="9">
        <v>0</v>
      </c>
      <c r="R1614" s="8">
        <v>0</v>
      </c>
      <c r="S1614" s="9">
        <v>0</v>
      </c>
      <c r="T1614" s="9">
        <v>0</v>
      </c>
      <c r="U1614" s="8">
        <v>1</v>
      </c>
      <c r="V1614" s="9">
        <v>0</v>
      </c>
      <c r="W1614" s="9">
        <v>0</v>
      </c>
      <c r="X1614" s="9">
        <v>0</v>
      </c>
      <c r="Y1614" s="8">
        <v>0</v>
      </c>
      <c r="Z1614" s="9">
        <v>0</v>
      </c>
      <c r="AA1614" s="8"/>
      <c r="AC1614" s="8"/>
      <c r="AJ1614" s="9">
        <f t="shared" si="255"/>
        <v>-1</v>
      </c>
      <c r="AK1614" s="7">
        <v>5.6</v>
      </c>
      <c r="AO1614" s="8"/>
      <c r="AQ1614" s="31"/>
      <c r="AT1614" s="31"/>
      <c r="AU1614" s="21">
        <v>2005</v>
      </c>
      <c r="AV1614" s="23">
        <f t="shared" si="258"/>
        <v>3.3021143769562009</v>
      </c>
      <c r="BB1614" s="18"/>
      <c r="BD1614" s="54"/>
      <c r="BF1614" s="18"/>
      <c r="BH1614" s="18"/>
      <c r="BJ1614" s="18"/>
      <c r="BK1614" s="18" t="s">
        <v>144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 s="18">
        <v>0</v>
      </c>
      <c r="BS1614">
        <v>0</v>
      </c>
      <c r="BT1614">
        <v>1</v>
      </c>
      <c r="BU1614" s="18">
        <v>0</v>
      </c>
      <c r="BV1614" t="s">
        <v>397</v>
      </c>
      <c r="BW1614" t="s">
        <v>397</v>
      </c>
      <c r="CB1614" s="18"/>
      <c r="CD1614" s="18"/>
      <c r="CE1614" s="18"/>
      <c r="CH1614" s="18"/>
      <c r="CJ1614" s="18"/>
      <c r="CU1614" s="18"/>
      <c r="CV1614" t="s">
        <v>397</v>
      </c>
      <c r="CW1614" t="s">
        <v>397</v>
      </c>
      <c r="CX1614" t="s">
        <v>397</v>
      </c>
      <c r="CY1614" s="25" t="s">
        <v>397</v>
      </c>
    </row>
    <row r="1615" spans="1:103" x14ac:dyDescent="0.25">
      <c r="A1615">
        <v>1617</v>
      </c>
      <c r="B1615">
        <v>180</v>
      </c>
      <c r="C1615" s="25" t="s">
        <v>148</v>
      </c>
      <c r="D1615" s="12">
        <v>10.78</v>
      </c>
      <c r="E1615" s="14"/>
      <c r="F1615" s="7" t="str">
        <f t="shared" ref="F1615:F1678" si="259">IFERROR(D1615/E1615, "X")</f>
        <v>X</v>
      </c>
      <c r="G1615" s="7">
        <f t="shared" ref="G1615:G1678" si="260">D1615-E1615</f>
        <v>10.78</v>
      </c>
      <c r="H1615" s="16">
        <f t="shared" ref="H1615:H1678" si="261">D1615+E1615</f>
        <v>10.78</v>
      </c>
      <c r="I1615" s="11" t="str">
        <f t="shared" ref="I1615:I1678" si="262">IFERROR(F1615/SQRT(F1615^2+AJ1615), "X")</f>
        <v>X</v>
      </c>
      <c r="J1615" s="39" t="str">
        <f t="shared" ref="J1615:J1678" si="263">IFERROR(SQRT((1-I1615^2)/AJ1615), "X")</f>
        <v>X</v>
      </c>
      <c r="K1615" s="39" t="str">
        <f t="shared" si="256"/>
        <v>X</v>
      </c>
      <c r="L1615" s="39" t="str">
        <f t="shared" si="257"/>
        <v>X</v>
      </c>
      <c r="M1615" s="39" t="str">
        <f t="shared" ref="M1615:M1678" si="264">IFERROR(I1615+J1615, "X")</f>
        <v>X</v>
      </c>
      <c r="N1615" s="42">
        <v>0</v>
      </c>
      <c r="O1615" s="8">
        <v>0</v>
      </c>
      <c r="P1615" s="9">
        <v>0</v>
      </c>
      <c r="Q1615" s="9">
        <v>0</v>
      </c>
      <c r="R1615" s="8">
        <v>0</v>
      </c>
      <c r="S1615" s="9">
        <v>0</v>
      </c>
      <c r="T1615" s="9">
        <v>0</v>
      </c>
      <c r="U1615" s="8">
        <v>0</v>
      </c>
      <c r="V1615" s="9">
        <v>1</v>
      </c>
      <c r="W1615" s="9">
        <v>0</v>
      </c>
      <c r="X1615" s="9">
        <v>0</v>
      </c>
      <c r="Y1615" s="8">
        <v>0</v>
      </c>
      <c r="Z1615" s="9">
        <v>0</v>
      </c>
      <c r="AA1615" s="8"/>
      <c r="AC1615" s="8"/>
      <c r="AJ1615" s="9">
        <f t="shared" ref="AJ1615:AJ1678" si="265">IFERROR(AH1615-AI1615-1, "X")</f>
        <v>-1</v>
      </c>
      <c r="AK1615" s="7">
        <v>5.6</v>
      </c>
      <c r="AO1615" s="8"/>
      <c r="AQ1615" s="31"/>
      <c r="AT1615" s="31"/>
      <c r="AU1615" s="21">
        <v>2005</v>
      </c>
      <c r="AV1615" s="23">
        <f t="shared" si="258"/>
        <v>3.3021143769562009</v>
      </c>
      <c r="BB1615" s="18"/>
      <c r="BD1615" s="54"/>
      <c r="BF1615" s="18"/>
      <c r="BH1615" s="18"/>
      <c r="BJ1615" s="18"/>
      <c r="BK1615" s="18" t="s">
        <v>144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 s="18">
        <v>0</v>
      </c>
      <c r="BS1615">
        <v>0</v>
      </c>
      <c r="BT1615">
        <v>1</v>
      </c>
      <c r="BU1615" s="18">
        <v>0</v>
      </c>
      <c r="BV1615" t="s">
        <v>397</v>
      </c>
      <c r="BW1615" t="s">
        <v>397</v>
      </c>
      <c r="CB1615" s="18"/>
      <c r="CD1615" s="18"/>
      <c r="CE1615" s="18"/>
      <c r="CH1615" s="18"/>
      <c r="CJ1615" s="18"/>
      <c r="CU1615" s="18"/>
      <c r="CV1615" t="s">
        <v>397</v>
      </c>
      <c r="CW1615" t="s">
        <v>397</v>
      </c>
      <c r="CX1615" t="s">
        <v>397</v>
      </c>
      <c r="CY1615" s="25" t="s">
        <v>397</v>
      </c>
    </row>
    <row r="1616" spans="1:103" x14ac:dyDescent="0.25">
      <c r="A1616">
        <v>1618</v>
      </c>
      <c r="B1616">
        <v>181</v>
      </c>
      <c r="C1616" s="25" t="s">
        <v>66</v>
      </c>
      <c r="D1616" s="12">
        <v>8.1</v>
      </c>
      <c r="E1616" s="14"/>
      <c r="F1616" s="7" t="str">
        <f t="shared" si="259"/>
        <v>X</v>
      </c>
      <c r="G1616" s="7">
        <f t="shared" si="260"/>
        <v>8.1</v>
      </c>
      <c r="H1616" s="16">
        <f t="shared" si="261"/>
        <v>8.1</v>
      </c>
      <c r="I1616" s="11" t="str">
        <f t="shared" si="262"/>
        <v>X</v>
      </c>
      <c r="J1616" s="39" t="str">
        <f t="shared" si="263"/>
        <v>X</v>
      </c>
      <c r="K1616" s="39" t="str">
        <f t="shared" si="256"/>
        <v>X</v>
      </c>
      <c r="L1616" s="39" t="str">
        <f t="shared" si="257"/>
        <v>X</v>
      </c>
      <c r="M1616" s="39" t="str">
        <f t="shared" si="264"/>
        <v>X</v>
      </c>
      <c r="N1616" s="42">
        <v>1</v>
      </c>
      <c r="O1616" s="8">
        <v>0</v>
      </c>
      <c r="P1616" s="9">
        <v>0</v>
      </c>
      <c r="Q1616" s="9">
        <v>0</v>
      </c>
      <c r="R1616" s="8">
        <v>0</v>
      </c>
      <c r="S1616" s="9">
        <v>0</v>
      </c>
      <c r="T1616" s="9">
        <v>0</v>
      </c>
      <c r="U1616" s="8">
        <v>0</v>
      </c>
      <c r="V1616" s="9">
        <v>0</v>
      </c>
      <c r="W1616" s="9">
        <v>0</v>
      </c>
      <c r="X1616" s="9">
        <v>0</v>
      </c>
      <c r="Y1616" s="8">
        <v>0</v>
      </c>
      <c r="Z1616" s="9">
        <v>0</v>
      </c>
      <c r="AA1616" s="8"/>
      <c r="AC1616" s="8"/>
      <c r="AJ1616" s="9">
        <f t="shared" si="265"/>
        <v>-1</v>
      </c>
      <c r="AK1616" s="7">
        <v>11.6</v>
      </c>
      <c r="AO1616" s="8"/>
      <c r="AQ1616" s="31"/>
      <c r="AT1616" s="31"/>
      <c r="AU1616" s="21">
        <v>2002</v>
      </c>
      <c r="AV1616" s="23">
        <f t="shared" si="258"/>
        <v>3.3014640731433</v>
      </c>
      <c r="BB1616" s="18"/>
      <c r="BD1616" s="54"/>
      <c r="BF1616" s="18"/>
      <c r="BH1616" s="18"/>
      <c r="BJ1616" s="18"/>
      <c r="BK1616" s="18" t="s">
        <v>62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 s="18">
        <v>0</v>
      </c>
      <c r="BS1616">
        <v>0</v>
      </c>
      <c r="BT1616">
        <v>1</v>
      </c>
      <c r="BU1616" s="18">
        <v>0</v>
      </c>
      <c r="BV1616" t="s">
        <v>397</v>
      </c>
      <c r="BW1616" t="s">
        <v>397</v>
      </c>
      <c r="CB1616" s="18"/>
      <c r="CD1616" s="18"/>
      <c r="CE1616" s="18"/>
      <c r="CH1616" s="18"/>
      <c r="CJ1616" s="18"/>
      <c r="CU1616" s="18"/>
      <c r="CV1616" t="s">
        <v>397</v>
      </c>
      <c r="CW1616" t="s">
        <v>397</v>
      </c>
      <c r="CX1616" t="s">
        <v>397</v>
      </c>
      <c r="CY1616" s="25" t="s">
        <v>397</v>
      </c>
    </row>
    <row r="1617" spans="1:103" x14ac:dyDescent="0.25">
      <c r="A1617">
        <v>1619</v>
      </c>
      <c r="B1617">
        <v>181</v>
      </c>
      <c r="C1617" s="25" t="s">
        <v>66</v>
      </c>
      <c r="D1617" s="12">
        <v>7.5</v>
      </c>
      <c r="E1617" s="14"/>
      <c r="F1617" s="7" t="str">
        <f t="shared" si="259"/>
        <v>X</v>
      </c>
      <c r="G1617" s="7">
        <f t="shared" si="260"/>
        <v>7.5</v>
      </c>
      <c r="H1617" s="16">
        <f t="shared" si="261"/>
        <v>7.5</v>
      </c>
      <c r="I1617" s="11" t="str">
        <f t="shared" si="262"/>
        <v>X</v>
      </c>
      <c r="J1617" s="39" t="str">
        <f t="shared" si="263"/>
        <v>X</v>
      </c>
      <c r="K1617" s="39" t="str">
        <f t="shared" si="256"/>
        <v>X</v>
      </c>
      <c r="L1617" s="39" t="str">
        <f t="shared" si="257"/>
        <v>X</v>
      </c>
      <c r="M1617" s="39" t="str">
        <f t="shared" si="264"/>
        <v>X</v>
      </c>
      <c r="N1617" s="42">
        <v>0</v>
      </c>
      <c r="O1617" s="8">
        <v>0</v>
      </c>
      <c r="P1617" s="9">
        <v>0</v>
      </c>
      <c r="Q1617" s="9">
        <v>0</v>
      </c>
      <c r="R1617" s="8">
        <v>0</v>
      </c>
      <c r="S1617" s="9">
        <v>0</v>
      </c>
      <c r="T1617" s="9">
        <v>0</v>
      </c>
      <c r="U1617" s="8">
        <v>1</v>
      </c>
      <c r="V1617" s="9">
        <v>0</v>
      </c>
      <c r="W1617" s="9">
        <v>0</v>
      </c>
      <c r="X1617" s="9">
        <v>0</v>
      </c>
      <c r="Y1617" s="8">
        <v>0</v>
      </c>
      <c r="Z1617" s="9">
        <v>0</v>
      </c>
      <c r="AA1617" s="8"/>
      <c r="AC1617" s="8"/>
      <c r="AJ1617" s="9">
        <f t="shared" si="265"/>
        <v>-1</v>
      </c>
      <c r="AK1617" s="7">
        <v>11.6</v>
      </c>
      <c r="AO1617" s="8"/>
      <c r="AQ1617" s="31"/>
      <c r="AT1617" s="31"/>
      <c r="AU1617" s="21">
        <v>2002</v>
      </c>
      <c r="AV1617" s="23">
        <f t="shared" si="258"/>
        <v>3.3014640731433</v>
      </c>
      <c r="BB1617" s="18"/>
      <c r="BD1617" s="54"/>
      <c r="BF1617" s="18"/>
      <c r="BH1617" s="18"/>
      <c r="BJ1617" s="18"/>
      <c r="BK1617" s="18" t="s">
        <v>62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 s="18">
        <v>0</v>
      </c>
      <c r="BS1617">
        <v>0</v>
      </c>
      <c r="BT1617">
        <v>1</v>
      </c>
      <c r="BU1617" s="18">
        <v>0</v>
      </c>
      <c r="BV1617" t="s">
        <v>397</v>
      </c>
      <c r="BW1617" t="s">
        <v>397</v>
      </c>
      <c r="CB1617" s="18"/>
      <c r="CD1617" s="18"/>
      <c r="CE1617" s="18"/>
      <c r="CH1617" s="18"/>
      <c r="CJ1617" s="18"/>
      <c r="CU1617" s="18"/>
      <c r="CV1617" t="s">
        <v>397</v>
      </c>
      <c r="CW1617" t="s">
        <v>397</v>
      </c>
      <c r="CX1617" t="s">
        <v>397</v>
      </c>
      <c r="CY1617" s="25" t="s">
        <v>397</v>
      </c>
    </row>
    <row r="1618" spans="1:103" x14ac:dyDescent="0.25">
      <c r="A1618">
        <v>1620</v>
      </c>
      <c r="B1618">
        <v>181</v>
      </c>
      <c r="C1618" s="25" t="s">
        <v>66</v>
      </c>
      <c r="D1618" s="12">
        <v>8.8000000000000007</v>
      </c>
      <c r="E1618" s="14"/>
      <c r="F1618" s="7" t="str">
        <f t="shared" si="259"/>
        <v>X</v>
      </c>
      <c r="G1618" s="7">
        <f t="shared" si="260"/>
        <v>8.8000000000000007</v>
      </c>
      <c r="H1618" s="16">
        <f t="shared" si="261"/>
        <v>8.8000000000000007</v>
      </c>
      <c r="I1618" s="11" t="str">
        <f t="shared" si="262"/>
        <v>X</v>
      </c>
      <c r="J1618" s="39" t="str">
        <f t="shared" si="263"/>
        <v>X</v>
      </c>
      <c r="K1618" s="39" t="str">
        <f t="shared" si="256"/>
        <v>X</v>
      </c>
      <c r="L1618" s="39" t="str">
        <f t="shared" si="257"/>
        <v>X</v>
      </c>
      <c r="M1618" s="39" t="str">
        <f t="shared" si="264"/>
        <v>X</v>
      </c>
      <c r="N1618" s="42">
        <v>0</v>
      </c>
      <c r="O1618" s="8">
        <v>0</v>
      </c>
      <c r="P1618" s="9">
        <v>0</v>
      </c>
      <c r="Q1618" s="9">
        <v>0</v>
      </c>
      <c r="R1618" s="8">
        <v>0</v>
      </c>
      <c r="S1618" s="9">
        <v>0</v>
      </c>
      <c r="T1618" s="9">
        <v>0</v>
      </c>
      <c r="U1618" s="8">
        <v>0</v>
      </c>
      <c r="V1618" s="9">
        <v>1</v>
      </c>
      <c r="W1618" s="9">
        <v>0</v>
      </c>
      <c r="X1618" s="9">
        <v>0</v>
      </c>
      <c r="Y1618" s="8">
        <v>0</v>
      </c>
      <c r="Z1618" s="9">
        <v>0</v>
      </c>
      <c r="AA1618" s="8"/>
      <c r="AC1618" s="8"/>
      <c r="AJ1618" s="9">
        <f t="shared" si="265"/>
        <v>-1</v>
      </c>
      <c r="AK1618" s="7">
        <v>11.6</v>
      </c>
      <c r="AO1618" s="8"/>
      <c r="AQ1618" s="31"/>
      <c r="AT1618" s="31"/>
      <c r="AU1618" s="21">
        <v>2002</v>
      </c>
      <c r="AV1618" s="23">
        <f t="shared" si="258"/>
        <v>3.3014640731433</v>
      </c>
      <c r="BB1618" s="18"/>
      <c r="BD1618" s="54"/>
      <c r="BF1618" s="18"/>
      <c r="BH1618" s="18"/>
      <c r="BJ1618" s="18"/>
      <c r="BK1618" s="18" t="s">
        <v>62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 s="18">
        <v>0</v>
      </c>
      <c r="BS1618">
        <v>0</v>
      </c>
      <c r="BT1618">
        <v>1</v>
      </c>
      <c r="BU1618" s="18">
        <v>0</v>
      </c>
      <c r="BV1618" t="s">
        <v>397</v>
      </c>
      <c r="BW1618" t="s">
        <v>397</v>
      </c>
      <c r="CB1618" s="18"/>
      <c r="CD1618" s="18"/>
      <c r="CE1618" s="18"/>
      <c r="CH1618" s="18"/>
      <c r="CJ1618" s="18"/>
      <c r="CU1618" s="18"/>
      <c r="CV1618" t="s">
        <v>397</v>
      </c>
      <c r="CW1618" t="s">
        <v>397</v>
      </c>
      <c r="CX1618" t="s">
        <v>397</v>
      </c>
      <c r="CY1618" s="25" t="s">
        <v>397</v>
      </c>
    </row>
    <row r="1619" spans="1:103" x14ac:dyDescent="0.25">
      <c r="A1619">
        <v>1621</v>
      </c>
      <c r="B1619">
        <v>182</v>
      </c>
      <c r="C1619" s="25" t="s">
        <v>65</v>
      </c>
      <c r="D1619" s="12">
        <v>7.32</v>
      </c>
      <c r="E1619" s="14"/>
      <c r="F1619" s="7" t="str">
        <f t="shared" si="259"/>
        <v>X</v>
      </c>
      <c r="G1619" s="7">
        <f t="shared" si="260"/>
        <v>7.32</v>
      </c>
      <c r="H1619" s="16">
        <f t="shared" si="261"/>
        <v>7.32</v>
      </c>
      <c r="I1619" s="11" t="str">
        <f t="shared" si="262"/>
        <v>X</v>
      </c>
      <c r="J1619" s="39" t="str">
        <f t="shared" si="263"/>
        <v>X</v>
      </c>
      <c r="K1619" s="39" t="str">
        <f t="shared" si="256"/>
        <v>X</v>
      </c>
      <c r="L1619" s="39" t="str">
        <f t="shared" si="257"/>
        <v>X</v>
      </c>
      <c r="M1619" s="39" t="str">
        <f t="shared" si="264"/>
        <v>X</v>
      </c>
      <c r="N1619" s="42">
        <v>1</v>
      </c>
      <c r="O1619" s="8">
        <v>0</v>
      </c>
      <c r="P1619" s="9">
        <v>0</v>
      </c>
      <c r="Q1619" s="9">
        <v>0</v>
      </c>
      <c r="R1619" s="8">
        <v>0</v>
      </c>
      <c r="S1619" s="9">
        <v>0</v>
      </c>
      <c r="T1619" s="9">
        <v>0</v>
      </c>
      <c r="U1619" s="8">
        <v>0</v>
      </c>
      <c r="V1619" s="9">
        <v>0</v>
      </c>
      <c r="W1619" s="9">
        <v>0</v>
      </c>
      <c r="X1619" s="9">
        <v>0</v>
      </c>
      <c r="Y1619" s="8">
        <v>0</v>
      </c>
      <c r="Z1619" s="9">
        <v>0</v>
      </c>
      <c r="AA1619" s="8"/>
      <c r="AC1619" s="8"/>
      <c r="AJ1619" s="9">
        <f t="shared" si="265"/>
        <v>-1</v>
      </c>
      <c r="AK1619" s="7">
        <v>6.3</v>
      </c>
      <c r="AO1619" s="8"/>
      <c r="AQ1619" s="31"/>
      <c r="AT1619" s="31"/>
      <c r="AU1619" s="21">
        <v>1995</v>
      </c>
      <c r="AV1619" s="23">
        <f t="shared" si="258"/>
        <v>3.2999429000227671</v>
      </c>
      <c r="BB1619" s="18"/>
      <c r="BD1619" s="54"/>
      <c r="BF1619" s="18"/>
      <c r="BH1619" s="18"/>
      <c r="BJ1619" s="18"/>
      <c r="BK1619" s="18" t="s">
        <v>62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 s="18">
        <v>0</v>
      </c>
      <c r="BS1619">
        <v>0</v>
      </c>
      <c r="BT1619">
        <v>1</v>
      </c>
      <c r="BU1619" s="18">
        <v>0</v>
      </c>
      <c r="BV1619" t="s">
        <v>397</v>
      </c>
      <c r="BW1619" t="s">
        <v>397</v>
      </c>
      <c r="CB1619" s="18"/>
      <c r="CD1619" s="18"/>
      <c r="CE1619" s="18"/>
      <c r="CH1619" s="18"/>
      <c r="CJ1619" s="18"/>
      <c r="CU1619" s="18"/>
      <c r="CV1619" t="s">
        <v>397</v>
      </c>
      <c r="CW1619" t="s">
        <v>397</v>
      </c>
      <c r="CX1619" t="s">
        <v>397</v>
      </c>
      <c r="CY1619" s="25" t="s">
        <v>397</v>
      </c>
    </row>
    <row r="1620" spans="1:103" x14ac:dyDescent="0.25">
      <c r="A1620">
        <v>1622</v>
      </c>
      <c r="B1620">
        <v>182</v>
      </c>
      <c r="C1620" s="25" t="s">
        <v>65</v>
      </c>
      <c r="D1620" s="12">
        <v>6.2</v>
      </c>
      <c r="E1620" s="14"/>
      <c r="F1620" s="7" t="str">
        <f t="shared" si="259"/>
        <v>X</v>
      </c>
      <c r="G1620" s="7">
        <f t="shared" si="260"/>
        <v>6.2</v>
      </c>
      <c r="H1620" s="16">
        <f t="shared" si="261"/>
        <v>6.2</v>
      </c>
      <c r="I1620" s="11" t="str">
        <f t="shared" si="262"/>
        <v>X</v>
      </c>
      <c r="J1620" s="39" t="str">
        <f t="shared" si="263"/>
        <v>X</v>
      </c>
      <c r="K1620" s="39" t="str">
        <f t="shared" si="256"/>
        <v>X</v>
      </c>
      <c r="L1620" s="39" t="str">
        <f t="shared" si="257"/>
        <v>X</v>
      </c>
      <c r="M1620" s="39" t="str">
        <f t="shared" si="264"/>
        <v>X</v>
      </c>
      <c r="N1620" s="42">
        <v>0</v>
      </c>
      <c r="O1620" s="8">
        <v>0</v>
      </c>
      <c r="P1620" s="9">
        <v>0</v>
      </c>
      <c r="Q1620" s="9">
        <v>0</v>
      </c>
      <c r="R1620" s="8">
        <v>0</v>
      </c>
      <c r="S1620" s="9">
        <v>0</v>
      </c>
      <c r="T1620" s="9">
        <v>0</v>
      </c>
      <c r="U1620" s="8">
        <v>1</v>
      </c>
      <c r="V1620" s="9">
        <v>0</v>
      </c>
      <c r="W1620" s="9">
        <v>0</v>
      </c>
      <c r="X1620" s="9">
        <v>0</v>
      </c>
      <c r="Y1620" s="8">
        <v>0</v>
      </c>
      <c r="Z1620" s="9">
        <v>0</v>
      </c>
      <c r="AA1620" s="8"/>
      <c r="AC1620" s="8"/>
      <c r="AJ1620" s="9">
        <f t="shared" si="265"/>
        <v>-1</v>
      </c>
      <c r="AK1620" s="7">
        <v>6.3</v>
      </c>
      <c r="AO1620" s="8"/>
      <c r="AQ1620" s="31"/>
      <c r="AT1620" s="31"/>
      <c r="AU1620" s="21">
        <v>1995</v>
      </c>
      <c r="AV1620" s="23">
        <f t="shared" si="258"/>
        <v>3.2999429000227671</v>
      </c>
      <c r="BB1620" s="18"/>
      <c r="BD1620" s="54"/>
      <c r="BF1620" s="18"/>
      <c r="BH1620" s="18"/>
      <c r="BJ1620" s="18"/>
      <c r="BK1620" s="18" t="s">
        <v>62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 s="18">
        <v>0</v>
      </c>
      <c r="BS1620">
        <v>0</v>
      </c>
      <c r="BT1620">
        <v>1</v>
      </c>
      <c r="BU1620" s="18">
        <v>0</v>
      </c>
      <c r="BV1620" t="s">
        <v>397</v>
      </c>
      <c r="BW1620" t="s">
        <v>397</v>
      </c>
      <c r="CB1620" s="18"/>
      <c r="CD1620" s="18"/>
      <c r="CE1620" s="18"/>
      <c r="CH1620" s="18"/>
      <c r="CJ1620" s="18"/>
      <c r="CU1620" s="18"/>
      <c r="CV1620" t="s">
        <v>397</v>
      </c>
      <c r="CW1620" t="s">
        <v>397</v>
      </c>
      <c r="CX1620" t="s">
        <v>397</v>
      </c>
      <c r="CY1620" s="25" t="s">
        <v>397</v>
      </c>
    </row>
    <row r="1621" spans="1:103" x14ac:dyDescent="0.25">
      <c r="A1621">
        <v>1623</v>
      </c>
      <c r="B1621">
        <v>182</v>
      </c>
      <c r="C1621" s="25" t="s">
        <v>65</v>
      </c>
      <c r="D1621" s="12">
        <v>9.6989999999999998</v>
      </c>
      <c r="E1621" s="14"/>
      <c r="F1621" s="7" t="str">
        <f t="shared" si="259"/>
        <v>X</v>
      </c>
      <c r="G1621" s="7">
        <f t="shared" si="260"/>
        <v>9.6989999999999998</v>
      </c>
      <c r="H1621" s="16">
        <f t="shared" si="261"/>
        <v>9.6989999999999998</v>
      </c>
      <c r="I1621" s="11" t="str">
        <f t="shared" si="262"/>
        <v>X</v>
      </c>
      <c r="J1621" s="39" t="str">
        <f t="shared" si="263"/>
        <v>X</v>
      </c>
      <c r="K1621" s="39" t="str">
        <f t="shared" si="256"/>
        <v>X</v>
      </c>
      <c r="L1621" s="39" t="str">
        <f t="shared" si="257"/>
        <v>X</v>
      </c>
      <c r="M1621" s="39" t="str">
        <f t="shared" si="264"/>
        <v>X</v>
      </c>
      <c r="N1621" s="42">
        <v>0</v>
      </c>
      <c r="O1621" s="8">
        <v>0</v>
      </c>
      <c r="P1621" s="9">
        <v>0</v>
      </c>
      <c r="Q1621" s="9">
        <v>0</v>
      </c>
      <c r="R1621" s="8">
        <v>0</v>
      </c>
      <c r="S1621" s="9">
        <v>0</v>
      </c>
      <c r="T1621" s="9">
        <v>0</v>
      </c>
      <c r="U1621" s="8">
        <v>0</v>
      </c>
      <c r="V1621" s="9">
        <v>1</v>
      </c>
      <c r="W1621" s="9">
        <v>0</v>
      </c>
      <c r="X1621" s="9">
        <v>0</v>
      </c>
      <c r="Y1621" s="8">
        <v>0</v>
      </c>
      <c r="Z1621" s="9">
        <v>0</v>
      </c>
      <c r="AA1621" s="8"/>
      <c r="AC1621" s="8"/>
      <c r="AJ1621" s="9">
        <f t="shared" si="265"/>
        <v>-1</v>
      </c>
      <c r="AK1621" s="7">
        <v>6.3</v>
      </c>
      <c r="AO1621" s="8"/>
      <c r="AQ1621" s="31"/>
      <c r="AT1621" s="31"/>
      <c r="AU1621" s="21">
        <v>1995</v>
      </c>
      <c r="AV1621" s="23">
        <f t="shared" si="258"/>
        <v>3.2999429000227671</v>
      </c>
      <c r="BB1621" s="18"/>
      <c r="BD1621" s="54"/>
      <c r="BF1621" s="18"/>
      <c r="BH1621" s="18"/>
      <c r="BJ1621" s="18"/>
      <c r="BK1621" s="18" t="s">
        <v>62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 s="18">
        <v>0</v>
      </c>
      <c r="BS1621">
        <v>0</v>
      </c>
      <c r="BT1621">
        <v>1</v>
      </c>
      <c r="BU1621" s="18">
        <v>0</v>
      </c>
      <c r="BV1621" t="s">
        <v>397</v>
      </c>
      <c r="BW1621" t="s">
        <v>397</v>
      </c>
      <c r="CB1621" s="18"/>
      <c r="CD1621" s="18"/>
      <c r="CE1621" s="18"/>
      <c r="CH1621" s="18"/>
      <c r="CJ1621" s="18"/>
      <c r="CU1621" s="18"/>
      <c r="CV1621" t="s">
        <v>397</v>
      </c>
      <c r="CW1621" t="s">
        <v>397</v>
      </c>
      <c r="CX1621" t="s">
        <v>397</v>
      </c>
      <c r="CY1621" s="25" t="s">
        <v>397</v>
      </c>
    </row>
    <row r="1622" spans="1:103" x14ac:dyDescent="0.25">
      <c r="A1622">
        <v>1624</v>
      </c>
      <c r="B1622">
        <v>184</v>
      </c>
      <c r="C1622" s="25" t="s">
        <v>67</v>
      </c>
      <c r="D1622" s="12">
        <v>4</v>
      </c>
      <c r="E1622" s="14"/>
      <c r="F1622" s="7" t="str">
        <f t="shared" si="259"/>
        <v>X</v>
      </c>
      <c r="G1622" s="7">
        <f t="shared" si="260"/>
        <v>4</v>
      </c>
      <c r="H1622" s="16">
        <f t="shared" si="261"/>
        <v>4</v>
      </c>
      <c r="I1622" s="11" t="str">
        <f t="shared" si="262"/>
        <v>X</v>
      </c>
      <c r="J1622" s="39" t="str">
        <f t="shared" si="263"/>
        <v>X</v>
      </c>
      <c r="K1622" s="39" t="str">
        <f t="shared" si="256"/>
        <v>X</v>
      </c>
      <c r="L1622" s="39" t="str">
        <f t="shared" si="257"/>
        <v>X</v>
      </c>
      <c r="M1622" s="39" t="str">
        <f t="shared" si="264"/>
        <v>X</v>
      </c>
      <c r="N1622" s="42">
        <v>1</v>
      </c>
      <c r="O1622" s="8">
        <v>0</v>
      </c>
      <c r="P1622" s="9">
        <v>0</v>
      </c>
      <c r="Q1622" s="9">
        <v>0</v>
      </c>
      <c r="R1622" s="8">
        <v>0</v>
      </c>
      <c r="S1622" s="9">
        <v>0</v>
      </c>
      <c r="T1622" s="9">
        <v>0</v>
      </c>
      <c r="U1622" s="8">
        <v>0</v>
      </c>
      <c r="V1622" s="9">
        <v>0</v>
      </c>
      <c r="W1622" s="9">
        <v>0</v>
      </c>
      <c r="X1622" s="9">
        <v>0</v>
      </c>
      <c r="Y1622" s="8">
        <v>0</v>
      </c>
      <c r="Z1622" s="9">
        <v>0</v>
      </c>
      <c r="AA1622" s="8"/>
      <c r="AC1622" s="8"/>
      <c r="AJ1622" s="9">
        <f t="shared" si="265"/>
        <v>-1</v>
      </c>
      <c r="AK1622" s="7">
        <v>5.5</v>
      </c>
      <c r="AO1622" s="8"/>
      <c r="AQ1622" s="31"/>
      <c r="AT1622" s="31"/>
      <c r="AU1622" s="21">
        <v>1988</v>
      </c>
      <c r="AV1622" s="23">
        <f t="shared" si="258"/>
        <v>3.2984163800612945</v>
      </c>
      <c r="BB1622" s="18"/>
      <c r="BD1622" s="54"/>
      <c r="BF1622" s="18"/>
      <c r="BH1622" s="18"/>
      <c r="BJ1622" s="18"/>
      <c r="BK1622" s="18" t="s">
        <v>62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 s="18">
        <v>0</v>
      </c>
      <c r="BS1622">
        <v>0</v>
      </c>
      <c r="BT1622">
        <v>1</v>
      </c>
      <c r="BU1622" s="18">
        <v>0</v>
      </c>
      <c r="BV1622" t="s">
        <v>397</v>
      </c>
      <c r="BW1622" t="s">
        <v>397</v>
      </c>
      <c r="CB1622" s="18"/>
      <c r="CD1622" s="18"/>
      <c r="CE1622" s="18"/>
      <c r="CH1622" s="18"/>
      <c r="CJ1622" s="18"/>
      <c r="CU1622" s="18"/>
      <c r="CV1622" t="s">
        <v>397</v>
      </c>
      <c r="CW1622" t="s">
        <v>397</v>
      </c>
      <c r="CX1622" t="s">
        <v>397</v>
      </c>
      <c r="CY1622" s="25" t="s">
        <v>397</v>
      </c>
    </row>
    <row r="1623" spans="1:103" x14ac:dyDescent="0.25">
      <c r="A1623">
        <v>1625</v>
      </c>
      <c r="B1623">
        <v>184</v>
      </c>
      <c r="C1623" s="25" t="s">
        <v>67</v>
      </c>
      <c r="D1623" s="12">
        <v>4.5999999999999996</v>
      </c>
      <c r="E1623" s="14"/>
      <c r="F1623" s="7" t="str">
        <f t="shared" si="259"/>
        <v>X</v>
      </c>
      <c r="G1623" s="7">
        <f t="shared" si="260"/>
        <v>4.5999999999999996</v>
      </c>
      <c r="H1623" s="16">
        <f t="shared" si="261"/>
        <v>4.5999999999999996</v>
      </c>
      <c r="I1623" s="11" t="str">
        <f t="shared" si="262"/>
        <v>X</v>
      </c>
      <c r="J1623" s="39" t="str">
        <f t="shared" si="263"/>
        <v>X</v>
      </c>
      <c r="K1623" s="39" t="str">
        <f t="shared" si="256"/>
        <v>X</v>
      </c>
      <c r="L1623" s="39" t="str">
        <f t="shared" si="257"/>
        <v>X</v>
      </c>
      <c r="M1623" s="39" t="str">
        <f t="shared" si="264"/>
        <v>X</v>
      </c>
      <c r="N1623" s="42">
        <v>1</v>
      </c>
      <c r="O1623" s="8">
        <v>0</v>
      </c>
      <c r="P1623" s="9">
        <v>0</v>
      </c>
      <c r="Q1623" s="9">
        <v>0</v>
      </c>
      <c r="R1623" s="8">
        <v>0</v>
      </c>
      <c r="S1623" s="9">
        <v>0</v>
      </c>
      <c r="T1623" s="9">
        <v>0</v>
      </c>
      <c r="U1623" s="8">
        <v>0</v>
      </c>
      <c r="V1623" s="9">
        <v>0</v>
      </c>
      <c r="W1623" s="9">
        <v>0</v>
      </c>
      <c r="X1623" s="9">
        <v>0</v>
      </c>
      <c r="Y1623" s="8">
        <v>0</v>
      </c>
      <c r="Z1623" s="9">
        <v>0</v>
      </c>
      <c r="AA1623" s="8"/>
      <c r="AC1623" s="8"/>
      <c r="AJ1623" s="9">
        <f t="shared" si="265"/>
        <v>-1</v>
      </c>
      <c r="AK1623" s="7">
        <v>5.5</v>
      </c>
      <c r="AO1623" s="8"/>
      <c r="AQ1623" s="31"/>
      <c r="AT1623" s="31"/>
      <c r="AU1623" s="21">
        <v>1989</v>
      </c>
      <c r="AV1623" s="23">
        <f t="shared" si="258"/>
        <v>3.2986347831244354</v>
      </c>
      <c r="BB1623" s="18"/>
      <c r="BD1623" s="54"/>
      <c r="BF1623" s="18"/>
      <c r="BH1623" s="18"/>
      <c r="BJ1623" s="18"/>
      <c r="BK1623" s="18" t="s">
        <v>62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 s="18">
        <v>0</v>
      </c>
      <c r="BS1623">
        <v>0</v>
      </c>
      <c r="BT1623">
        <v>1</v>
      </c>
      <c r="BU1623" s="18">
        <v>0</v>
      </c>
      <c r="BV1623" t="s">
        <v>397</v>
      </c>
      <c r="BW1623" t="s">
        <v>397</v>
      </c>
      <c r="CB1623" s="18"/>
      <c r="CD1623" s="18"/>
      <c r="CE1623" s="18"/>
      <c r="CH1623" s="18"/>
      <c r="CJ1623" s="18"/>
      <c r="CU1623" s="18"/>
      <c r="CV1623" t="s">
        <v>397</v>
      </c>
      <c r="CW1623" t="s">
        <v>397</v>
      </c>
      <c r="CX1623" t="s">
        <v>397</v>
      </c>
      <c r="CY1623" s="25" t="s">
        <v>397</v>
      </c>
    </row>
    <row r="1624" spans="1:103" x14ac:dyDescent="0.25">
      <c r="A1624">
        <v>1626</v>
      </c>
      <c r="B1624">
        <v>184</v>
      </c>
      <c r="C1624" s="25" t="s">
        <v>67</v>
      </c>
      <c r="D1624" s="12">
        <v>4.7</v>
      </c>
      <c r="E1624" s="14"/>
      <c r="F1624" s="7" t="str">
        <f t="shared" si="259"/>
        <v>X</v>
      </c>
      <c r="G1624" s="7">
        <f t="shared" si="260"/>
        <v>4.7</v>
      </c>
      <c r="H1624" s="16">
        <f t="shared" si="261"/>
        <v>4.7</v>
      </c>
      <c r="I1624" s="11" t="str">
        <f t="shared" si="262"/>
        <v>X</v>
      </c>
      <c r="J1624" s="39" t="str">
        <f t="shared" si="263"/>
        <v>X</v>
      </c>
      <c r="K1624" s="39" t="str">
        <f t="shared" si="256"/>
        <v>X</v>
      </c>
      <c r="L1624" s="39" t="str">
        <f t="shared" si="257"/>
        <v>X</v>
      </c>
      <c r="M1624" s="39" t="str">
        <f t="shared" si="264"/>
        <v>X</v>
      </c>
      <c r="N1624" s="42">
        <v>1</v>
      </c>
      <c r="O1624" s="8">
        <v>0</v>
      </c>
      <c r="P1624" s="9">
        <v>0</v>
      </c>
      <c r="Q1624" s="9">
        <v>0</v>
      </c>
      <c r="R1624" s="8">
        <v>0</v>
      </c>
      <c r="S1624" s="9">
        <v>0</v>
      </c>
      <c r="T1624" s="9">
        <v>0</v>
      </c>
      <c r="U1624" s="8">
        <v>0</v>
      </c>
      <c r="V1624" s="9">
        <v>0</v>
      </c>
      <c r="W1624" s="9">
        <v>0</v>
      </c>
      <c r="X1624" s="9">
        <v>0</v>
      </c>
      <c r="Y1624" s="8">
        <v>0</v>
      </c>
      <c r="Z1624" s="9">
        <v>0</v>
      </c>
      <c r="AA1624" s="8"/>
      <c r="AC1624" s="8"/>
      <c r="AJ1624" s="9">
        <f t="shared" si="265"/>
        <v>-1</v>
      </c>
      <c r="AK1624" s="7">
        <v>5.6</v>
      </c>
      <c r="AO1624" s="8"/>
      <c r="AQ1624" s="31"/>
      <c r="AT1624" s="31"/>
      <c r="AU1624" s="21">
        <v>1990</v>
      </c>
      <c r="AV1624" s="23">
        <f t="shared" si="258"/>
        <v>3.2988530764097068</v>
      </c>
      <c r="BB1624" s="18"/>
      <c r="BD1624" s="54"/>
      <c r="BF1624" s="18"/>
      <c r="BH1624" s="18"/>
      <c r="BJ1624" s="18"/>
      <c r="BK1624" s="18" t="s">
        <v>62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 s="18">
        <v>0</v>
      </c>
      <c r="BS1624">
        <v>0</v>
      </c>
      <c r="BT1624">
        <v>1</v>
      </c>
      <c r="BU1624" s="18">
        <v>0</v>
      </c>
      <c r="BV1624" t="s">
        <v>397</v>
      </c>
      <c r="BW1624" t="s">
        <v>397</v>
      </c>
      <c r="CB1624" s="18"/>
      <c r="CD1624" s="18"/>
      <c r="CE1624" s="18"/>
      <c r="CH1624" s="18"/>
      <c r="CJ1624" s="18"/>
      <c r="CU1624" s="18"/>
      <c r="CV1624" t="s">
        <v>397</v>
      </c>
      <c r="CW1624" t="s">
        <v>397</v>
      </c>
      <c r="CX1624" t="s">
        <v>397</v>
      </c>
      <c r="CY1624" s="25" t="s">
        <v>397</v>
      </c>
    </row>
    <row r="1625" spans="1:103" x14ac:dyDescent="0.25">
      <c r="A1625">
        <v>1627</v>
      </c>
      <c r="B1625">
        <v>184</v>
      </c>
      <c r="C1625" s="25" t="s">
        <v>67</v>
      </c>
      <c r="D1625" s="12">
        <v>4.3</v>
      </c>
      <c r="E1625" s="14"/>
      <c r="F1625" s="7" t="str">
        <f t="shared" si="259"/>
        <v>X</v>
      </c>
      <c r="G1625" s="7">
        <f t="shared" si="260"/>
        <v>4.3</v>
      </c>
      <c r="H1625" s="16">
        <f t="shared" si="261"/>
        <v>4.3</v>
      </c>
      <c r="I1625" s="11" t="str">
        <f t="shared" si="262"/>
        <v>X</v>
      </c>
      <c r="J1625" s="39" t="str">
        <f t="shared" si="263"/>
        <v>X</v>
      </c>
      <c r="K1625" s="39" t="str">
        <f t="shared" si="256"/>
        <v>X</v>
      </c>
      <c r="L1625" s="39" t="str">
        <f t="shared" si="257"/>
        <v>X</v>
      </c>
      <c r="M1625" s="39" t="str">
        <f t="shared" si="264"/>
        <v>X</v>
      </c>
      <c r="N1625" s="42">
        <v>1</v>
      </c>
      <c r="O1625" s="8">
        <v>0</v>
      </c>
      <c r="P1625" s="9">
        <v>0</v>
      </c>
      <c r="Q1625" s="9">
        <v>0</v>
      </c>
      <c r="R1625" s="8">
        <v>0</v>
      </c>
      <c r="S1625" s="9">
        <v>0</v>
      </c>
      <c r="T1625" s="9">
        <v>0</v>
      </c>
      <c r="U1625" s="8">
        <v>0</v>
      </c>
      <c r="V1625" s="9">
        <v>0</v>
      </c>
      <c r="W1625" s="9">
        <v>0</v>
      </c>
      <c r="X1625" s="9">
        <v>0</v>
      </c>
      <c r="Y1625" s="8">
        <v>0</v>
      </c>
      <c r="Z1625" s="9">
        <v>0</v>
      </c>
      <c r="AA1625" s="8"/>
      <c r="AC1625" s="8"/>
      <c r="AJ1625" s="9">
        <f t="shared" si="265"/>
        <v>-1</v>
      </c>
      <c r="AK1625" s="7">
        <v>5.7</v>
      </c>
      <c r="AO1625" s="8"/>
      <c r="AQ1625" s="31"/>
      <c r="AT1625" s="31"/>
      <c r="AU1625" s="21">
        <v>1991</v>
      </c>
      <c r="AV1625" s="23">
        <f t="shared" si="258"/>
        <v>3.2990712600274095</v>
      </c>
      <c r="BB1625" s="18"/>
      <c r="BD1625" s="54"/>
      <c r="BF1625" s="18"/>
      <c r="BH1625" s="18"/>
      <c r="BJ1625" s="18"/>
      <c r="BK1625" s="18" t="s">
        <v>62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 s="18">
        <v>0</v>
      </c>
      <c r="BS1625">
        <v>0</v>
      </c>
      <c r="BT1625">
        <v>1</v>
      </c>
      <c r="BU1625" s="18">
        <v>0</v>
      </c>
      <c r="BV1625" t="s">
        <v>397</v>
      </c>
      <c r="BW1625" t="s">
        <v>397</v>
      </c>
      <c r="CB1625" s="18"/>
      <c r="CD1625" s="18"/>
      <c r="CE1625" s="18"/>
      <c r="CH1625" s="18"/>
      <c r="CJ1625" s="18"/>
      <c r="CU1625" s="18"/>
      <c r="CV1625" t="s">
        <v>397</v>
      </c>
      <c r="CW1625" t="s">
        <v>397</v>
      </c>
      <c r="CX1625" t="s">
        <v>397</v>
      </c>
      <c r="CY1625" s="25" t="s">
        <v>397</v>
      </c>
    </row>
    <row r="1626" spans="1:103" x14ac:dyDescent="0.25">
      <c r="A1626">
        <v>1628</v>
      </c>
      <c r="B1626">
        <v>184</v>
      </c>
      <c r="C1626" s="25" t="s">
        <v>67</v>
      </c>
      <c r="D1626" s="12">
        <v>4.7</v>
      </c>
      <c r="E1626" s="14"/>
      <c r="F1626" s="7" t="str">
        <f t="shared" si="259"/>
        <v>X</v>
      </c>
      <c r="G1626" s="7">
        <f t="shared" si="260"/>
        <v>4.7</v>
      </c>
      <c r="H1626" s="16">
        <f t="shared" si="261"/>
        <v>4.7</v>
      </c>
      <c r="I1626" s="11" t="str">
        <f t="shared" si="262"/>
        <v>X</v>
      </c>
      <c r="J1626" s="39" t="str">
        <f t="shared" si="263"/>
        <v>X</v>
      </c>
      <c r="K1626" s="39" t="str">
        <f t="shared" si="256"/>
        <v>X</v>
      </c>
      <c r="L1626" s="39" t="str">
        <f t="shared" si="257"/>
        <v>X</v>
      </c>
      <c r="M1626" s="39" t="str">
        <f t="shared" si="264"/>
        <v>X</v>
      </c>
      <c r="N1626" s="42">
        <v>1</v>
      </c>
      <c r="O1626" s="8">
        <v>0</v>
      </c>
      <c r="P1626" s="9">
        <v>0</v>
      </c>
      <c r="Q1626" s="9">
        <v>0</v>
      </c>
      <c r="R1626" s="8">
        <v>0</v>
      </c>
      <c r="S1626" s="9">
        <v>0</v>
      </c>
      <c r="T1626" s="9">
        <v>0</v>
      </c>
      <c r="U1626" s="8">
        <v>0</v>
      </c>
      <c r="V1626" s="9">
        <v>0</v>
      </c>
      <c r="W1626" s="9">
        <v>0</v>
      </c>
      <c r="X1626" s="9">
        <v>0</v>
      </c>
      <c r="Y1626" s="8">
        <v>0</v>
      </c>
      <c r="Z1626" s="9">
        <v>0</v>
      </c>
      <c r="AA1626" s="8"/>
      <c r="AC1626" s="8"/>
      <c r="AJ1626" s="9">
        <f t="shared" si="265"/>
        <v>-1</v>
      </c>
      <c r="AK1626" s="7">
        <v>5.8</v>
      </c>
      <c r="AO1626" s="8"/>
      <c r="AQ1626" s="31"/>
      <c r="AT1626" s="31"/>
      <c r="AU1626" s="21">
        <v>1992</v>
      </c>
      <c r="AV1626" s="23">
        <f t="shared" si="258"/>
        <v>3.2992893340876801</v>
      </c>
      <c r="BB1626" s="18"/>
      <c r="BD1626" s="54"/>
      <c r="BF1626" s="18"/>
      <c r="BH1626" s="18"/>
      <c r="BJ1626" s="18"/>
      <c r="BK1626" s="18" t="s">
        <v>62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0</v>
      </c>
      <c r="BR1626" s="18">
        <v>0</v>
      </c>
      <c r="BS1626">
        <v>0</v>
      </c>
      <c r="BT1626">
        <v>1</v>
      </c>
      <c r="BU1626" s="18">
        <v>0</v>
      </c>
      <c r="BV1626" t="s">
        <v>397</v>
      </c>
      <c r="BW1626" t="s">
        <v>397</v>
      </c>
      <c r="CB1626" s="18"/>
      <c r="CD1626" s="18"/>
      <c r="CE1626" s="18"/>
      <c r="CH1626" s="18"/>
      <c r="CJ1626" s="18"/>
      <c r="CU1626" s="18"/>
      <c r="CV1626" t="s">
        <v>397</v>
      </c>
      <c r="CW1626" t="s">
        <v>397</v>
      </c>
      <c r="CX1626" t="s">
        <v>397</v>
      </c>
      <c r="CY1626" s="25" t="s">
        <v>397</v>
      </c>
    </row>
    <row r="1627" spans="1:103" x14ac:dyDescent="0.25">
      <c r="A1627">
        <v>1629</v>
      </c>
      <c r="B1627">
        <v>184</v>
      </c>
      <c r="C1627" s="25" t="s">
        <v>67</v>
      </c>
      <c r="D1627" s="12">
        <v>5.2</v>
      </c>
      <c r="E1627" s="14"/>
      <c r="F1627" s="7" t="str">
        <f t="shared" si="259"/>
        <v>X</v>
      </c>
      <c r="G1627" s="7">
        <f t="shared" si="260"/>
        <v>5.2</v>
      </c>
      <c r="H1627" s="16">
        <f t="shared" si="261"/>
        <v>5.2</v>
      </c>
      <c r="I1627" s="11" t="str">
        <f t="shared" si="262"/>
        <v>X</v>
      </c>
      <c r="J1627" s="39" t="str">
        <f t="shared" si="263"/>
        <v>X</v>
      </c>
      <c r="K1627" s="39" t="str">
        <f t="shared" si="256"/>
        <v>X</v>
      </c>
      <c r="L1627" s="39" t="str">
        <f t="shared" si="257"/>
        <v>X</v>
      </c>
      <c r="M1627" s="39" t="str">
        <f t="shared" si="264"/>
        <v>X</v>
      </c>
      <c r="N1627" s="42">
        <v>1</v>
      </c>
      <c r="O1627" s="8">
        <v>0</v>
      </c>
      <c r="P1627" s="9">
        <v>0</v>
      </c>
      <c r="Q1627" s="9">
        <v>0</v>
      </c>
      <c r="R1627" s="8">
        <v>0</v>
      </c>
      <c r="S1627" s="9">
        <v>0</v>
      </c>
      <c r="T1627" s="9">
        <v>0</v>
      </c>
      <c r="U1627" s="8">
        <v>0</v>
      </c>
      <c r="V1627" s="9">
        <v>0</v>
      </c>
      <c r="W1627" s="9">
        <v>0</v>
      </c>
      <c r="X1627" s="9">
        <v>0</v>
      </c>
      <c r="Y1627" s="8">
        <v>0</v>
      </c>
      <c r="Z1627" s="9">
        <v>0</v>
      </c>
      <c r="AA1627" s="8"/>
      <c r="AC1627" s="8"/>
      <c r="AJ1627" s="9">
        <f t="shared" si="265"/>
        <v>-1</v>
      </c>
      <c r="AK1627" s="7">
        <v>5.9</v>
      </c>
      <c r="AO1627" s="8"/>
      <c r="AQ1627" s="31"/>
      <c r="AT1627" s="31"/>
      <c r="AU1627" s="21">
        <v>1993</v>
      </c>
      <c r="AV1627" s="23">
        <f t="shared" si="258"/>
        <v>3.2995072987004876</v>
      </c>
      <c r="BB1627" s="18"/>
      <c r="BD1627" s="54"/>
      <c r="BF1627" s="18"/>
      <c r="BH1627" s="18"/>
      <c r="BJ1627" s="18"/>
      <c r="BK1627" s="18" t="s">
        <v>62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 s="18">
        <v>0</v>
      </c>
      <c r="BS1627">
        <v>0</v>
      </c>
      <c r="BT1627">
        <v>1</v>
      </c>
      <c r="BU1627" s="18">
        <v>0</v>
      </c>
      <c r="BV1627" t="s">
        <v>397</v>
      </c>
      <c r="BW1627" t="s">
        <v>397</v>
      </c>
      <c r="CB1627" s="18"/>
      <c r="CD1627" s="18"/>
      <c r="CE1627" s="18"/>
      <c r="CH1627" s="18"/>
      <c r="CJ1627" s="18"/>
      <c r="CU1627" s="18"/>
      <c r="CV1627" t="s">
        <v>397</v>
      </c>
      <c r="CW1627" t="s">
        <v>397</v>
      </c>
      <c r="CX1627" t="s">
        <v>397</v>
      </c>
      <c r="CY1627" s="25" t="s">
        <v>397</v>
      </c>
    </row>
    <row r="1628" spans="1:103" x14ac:dyDescent="0.25">
      <c r="A1628">
        <v>1630</v>
      </c>
      <c r="B1628">
        <v>184</v>
      </c>
      <c r="C1628" s="25" t="s">
        <v>67</v>
      </c>
      <c r="D1628" s="12">
        <v>7.3</v>
      </c>
      <c r="E1628" s="14"/>
      <c r="F1628" s="7" t="str">
        <f t="shared" si="259"/>
        <v>X</v>
      </c>
      <c r="G1628" s="7">
        <f t="shared" si="260"/>
        <v>7.3</v>
      </c>
      <c r="H1628" s="16">
        <f t="shared" si="261"/>
        <v>7.3</v>
      </c>
      <c r="I1628" s="11" t="str">
        <f t="shared" si="262"/>
        <v>X</v>
      </c>
      <c r="J1628" s="39" t="str">
        <f t="shared" si="263"/>
        <v>X</v>
      </c>
      <c r="K1628" s="39" t="str">
        <f t="shared" si="256"/>
        <v>X</v>
      </c>
      <c r="L1628" s="39" t="str">
        <f t="shared" si="257"/>
        <v>X</v>
      </c>
      <c r="M1628" s="39" t="str">
        <f t="shared" si="264"/>
        <v>X</v>
      </c>
      <c r="N1628" s="42">
        <v>1</v>
      </c>
      <c r="O1628" s="8">
        <v>0</v>
      </c>
      <c r="P1628" s="9">
        <v>0</v>
      </c>
      <c r="Q1628" s="9">
        <v>0</v>
      </c>
      <c r="R1628" s="8">
        <v>0</v>
      </c>
      <c r="S1628" s="9">
        <v>0</v>
      </c>
      <c r="T1628" s="9">
        <v>0</v>
      </c>
      <c r="U1628" s="8">
        <v>0</v>
      </c>
      <c r="V1628" s="9">
        <v>0</v>
      </c>
      <c r="W1628" s="9">
        <v>0</v>
      </c>
      <c r="X1628" s="9">
        <v>0</v>
      </c>
      <c r="Y1628" s="8">
        <v>0</v>
      </c>
      <c r="Z1628" s="9">
        <v>0</v>
      </c>
      <c r="AA1628" s="8"/>
      <c r="AC1628" s="8"/>
      <c r="AJ1628" s="9">
        <f t="shared" si="265"/>
        <v>-1</v>
      </c>
      <c r="AK1628" s="7">
        <v>6</v>
      </c>
      <c r="AO1628" s="8"/>
      <c r="AQ1628" s="31"/>
      <c r="AT1628" s="31"/>
      <c r="AU1628" s="21">
        <v>1994</v>
      </c>
      <c r="AV1628" s="23">
        <f t="shared" si="258"/>
        <v>3.2997251539756367</v>
      </c>
      <c r="BB1628" s="18"/>
      <c r="BD1628" s="54"/>
      <c r="BF1628" s="18"/>
      <c r="BH1628" s="18"/>
      <c r="BJ1628" s="18"/>
      <c r="BK1628" s="18" t="s">
        <v>62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 s="18">
        <v>0</v>
      </c>
      <c r="BS1628">
        <v>0</v>
      </c>
      <c r="BT1628">
        <v>1</v>
      </c>
      <c r="BU1628" s="18">
        <v>0</v>
      </c>
      <c r="BV1628" t="s">
        <v>397</v>
      </c>
      <c r="BW1628" t="s">
        <v>397</v>
      </c>
      <c r="CB1628" s="18"/>
      <c r="CD1628" s="18"/>
      <c r="CE1628" s="18"/>
      <c r="CH1628" s="18"/>
      <c r="CJ1628" s="18"/>
      <c r="CU1628" s="18"/>
      <c r="CV1628" t="s">
        <v>397</v>
      </c>
      <c r="CW1628" t="s">
        <v>397</v>
      </c>
      <c r="CX1628" t="s">
        <v>397</v>
      </c>
      <c r="CY1628" s="25" t="s">
        <v>397</v>
      </c>
    </row>
    <row r="1629" spans="1:103" x14ac:dyDescent="0.25">
      <c r="A1629">
        <v>1631</v>
      </c>
      <c r="B1629">
        <v>184</v>
      </c>
      <c r="C1629" s="25" t="s">
        <v>67</v>
      </c>
      <c r="D1629" s="12">
        <v>6.8</v>
      </c>
      <c r="E1629" s="14"/>
      <c r="F1629" s="7" t="str">
        <f t="shared" si="259"/>
        <v>X</v>
      </c>
      <c r="G1629" s="7">
        <f t="shared" si="260"/>
        <v>6.8</v>
      </c>
      <c r="H1629" s="16">
        <f t="shared" si="261"/>
        <v>6.8</v>
      </c>
      <c r="I1629" s="11" t="str">
        <f t="shared" si="262"/>
        <v>X</v>
      </c>
      <c r="J1629" s="39" t="str">
        <f t="shared" si="263"/>
        <v>X</v>
      </c>
      <c r="K1629" s="39" t="str">
        <f t="shared" si="256"/>
        <v>X</v>
      </c>
      <c r="L1629" s="39" t="str">
        <f t="shared" si="257"/>
        <v>X</v>
      </c>
      <c r="M1629" s="39" t="str">
        <f t="shared" si="264"/>
        <v>X</v>
      </c>
      <c r="N1629" s="42">
        <v>1</v>
      </c>
      <c r="O1629" s="8">
        <v>0</v>
      </c>
      <c r="P1629" s="9">
        <v>0</v>
      </c>
      <c r="Q1629" s="9">
        <v>0</v>
      </c>
      <c r="R1629" s="8">
        <v>0</v>
      </c>
      <c r="S1629" s="9">
        <v>0</v>
      </c>
      <c r="T1629" s="9">
        <v>0</v>
      </c>
      <c r="U1629" s="8">
        <v>0</v>
      </c>
      <c r="V1629" s="9">
        <v>0</v>
      </c>
      <c r="W1629" s="9">
        <v>0</v>
      </c>
      <c r="X1629" s="9">
        <v>0</v>
      </c>
      <c r="Y1629" s="8">
        <v>0</v>
      </c>
      <c r="Z1629" s="9">
        <v>0</v>
      </c>
      <c r="AA1629" s="8"/>
      <c r="AC1629" s="8"/>
      <c r="AJ1629" s="9">
        <f t="shared" si="265"/>
        <v>-1</v>
      </c>
      <c r="AK1629" s="7">
        <v>6.4</v>
      </c>
      <c r="AO1629" s="8"/>
      <c r="AQ1629" s="31"/>
      <c r="AT1629" s="31"/>
      <c r="AU1629" s="21">
        <v>1996</v>
      </c>
      <c r="AV1629" s="23">
        <f t="shared" si="258"/>
        <v>3.3001605369513523</v>
      </c>
      <c r="BB1629" s="18"/>
      <c r="BD1629" s="54"/>
      <c r="BF1629" s="18"/>
      <c r="BH1629" s="18"/>
      <c r="BJ1629" s="18"/>
      <c r="BK1629" s="18" t="s">
        <v>62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 s="18">
        <v>0</v>
      </c>
      <c r="BS1629">
        <v>0</v>
      </c>
      <c r="BT1629">
        <v>1</v>
      </c>
      <c r="BU1629" s="18">
        <v>0</v>
      </c>
      <c r="BV1629" t="s">
        <v>397</v>
      </c>
      <c r="BW1629" t="s">
        <v>397</v>
      </c>
      <c r="CB1629" s="18"/>
      <c r="CD1629" s="18"/>
      <c r="CE1629" s="18"/>
      <c r="CH1629" s="18"/>
      <c r="CJ1629" s="18"/>
      <c r="CU1629" s="18"/>
      <c r="CV1629" t="s">
        <v>397</v>
      </c>
      <c r="CW1629" t="s">
        <v>397</v>
      </c>
      <c r="CX1629" t="s">
        <v>397</v>
      </c>
      <c r="CY1629" s="25" t="s">
        <v>397</v>
      </c>
    </row>
    <row r="1630" spans="1:103" x14ac:dyDescent="0.25">
      <c r="A1630">
        <v>1632</v>
      </c>
      <c r="B1630">
        <v>184</v>
      </c>
      <c r="C1630" s="25" t="s">
        <v>67</v>
      </c>
      <c r="D1630" s="12">
        <v>6.7</v>
      </c>
      <c r="E1630" s="14"/>
      <c r="F1630" s="7" t="str">
        <f t="shared" si="259"/>
        <v>X</v>
      </c>
      <c r="G1630" s="7">
        <f t="shared" si="260"/>
        <v>6.7</v>
      </c>
      <c r="H1630" s="16">
        <f t="shared" si="261"/>
        <v>6.7</v>
      </c>
      <c r="I1630" s="11" t="str">
        <f t="shared" si="262"/>
        <v>X</v>
      </c>
      <c r="J1630" s="39" t="str">
        <f t="shared" si="263"/>
        <v>X</v>
      </c>
      <c r="K1630" s="39" t="str">
        <f t="shared" ref="K1630:K1685" si="266">IFERROR(1/J1630, "X")</f>
        <v>X</v>
      </c>
      <c r="L1630" s="39" t="str">
        <f t="shared" ref="L1630:L1685" si="267">IFERROR(I1630-J1630, "X")</f>
        <v>X</v>
      </c>
      <c r="M1630" s="39" t="str">
        <f t="shared" si="264"/>
        <v>X</v>
      </c>
      <c r="N1630" s="42">
        <v>1</v>
      </c>
      <c r="O1630" s="8">
        <v>0</v>
      </c>
      <c r="P1630" s="9">
        <v>0</v>
      </c>
      <c r="Q1630" s="9">
        <v>0</v>
      </c>
      <c r="R1630" s="8">
        <v>0</v>
      </c>
      <c r="S1630" s="9">
        <v>0</v>
      </c>
      <c r="T1630" s="9">
        <v>0</v>
      </c>
      <c r="U1630" s="8">
        <v>0</v>
      </c>
      <c r="V1630" s="9">
        <v>0</v>
      </c>
      <c r="W1630" s="9">
        <v>0</v>
      </c>
      <c r="X1630" s="9">
        <v>0</v>
      </c>
      <c r="Y1630" s="8">
        <v>0</v>
      </c>
      <c r="Z1630" s="9">
        <v>0</v>
      </c>
      <c r="AA1630" s="8"/>
      <c r="AC1630" s="8"/>
      <c r="AJ1630" s="9">
        <f t="shared" si="265"/>
        <v>-1</v>
      </c>
      <c r="AK1630" s="7">
        <v>6.5</v>
      </c>
      <c r="AO1630" s="8"/>
      <c r="AQ1630" s="31"/>
      <c r="AT1630" s="31"/>
      <c r="AU1630" s="21">
        <v>1997</v>
      </c>
      <c r="AV1630" s="23">
        <f t="shared" ref="AV1630:AV1685" si="268">LOG(AU1630)</f>
        <v>3.3003780648707024</v>
      </c>
      <c r="BB1630" s="18"/>
      <c r="BD1630" s="54"/>
      <c r="BF1630" s="18"/>
      <c r="BH1630" s="18"/>
      <c r="BJ1630" s="18"/>
      <c r="BK1630" s="18" t="s">
        <v>62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 s="18">
        <v>0</v>
      </c>
      <c r="BS1630">
        <v>0</v>
      </c>
      <c r="BT1630">
        <v>1</v>
      </c>
      <c r="BU1630" s="18">
        <v>0</v>
      </c>
      <c r="BV1630" t="s">
        <v>397</v>
      </c>
      <c r="BW1630" t="s">
        <v>397</v>
      </c>
      <c r="CB1630" s="18"/>
      <c r="CD1630" s="18"/>
      <c r="CE1630" s="18"/>
      <c r="CH1630" s="18"/>
      <c r="CJ1630" s="18"/>
      <c r="CU1630" s="18"/>
      <c r="CV1630" t="s">
        <v>397</v>
      </c>
      <c r="CW1630" t="s">
        <v>397</v>
      </c>
      <c r="CX1630" t="s">
        <v>397</v>
      </c>
      <c r="CY1630" s="25" t="s">
        <v>397</v>
      </c>
    </row>
    <row r="1631" spans="1:103" x14ac:dyDescent="0.25">
      <c r="A1631">
        <v>1633</v>
      </c>
      <c r="B1631">
        <v>184</v>
      </c>
      <c r="C1631" s="25" t="s">
        <v>67</v>
      </c>
      <c r="D1631" s="12">
        <v>8.1</v>
      </c>
      <c r="E1631" s="14"/>
      <c r="F1631" s="7" t="str">
        <f t="shared" si="259"/>
        <v>X</v>
      </c>
      <c r="G1631" s="7">
        <f t="shared" si="260"/>
        <v>8.1</v>
      </c>
      <c r="H1631" s="16">
        <f t="shared" si="261"/>
        <v>8.1</v>
      </c>
      <c r="I1631" s="11" t="str">
        <f t="shared" si="262"/>
        <v>X</v>
      </c>
      <c r="J1631" s="39" t="str">
        <f t="shared" si="263"/>
        <v>X</v>
      </c>
      <c r="K1631" s="39" t="str">
        <f t="shared" si="266"/>
        <v>X</v>
      </c>
      <c r="L1631" s="39" t="str">
        <f t="shared" si="267"/>
        <v>X</v>
      </c>
      <c r="M1631" s="39" t="str">
        <f t="shared" si="264"/>
        <v>X</v>
      </c>
      <c r="N1631" s="42">
        <v>1</v>
      </c>
      <c r="O1631" s="8">
        <v>0</v>
      </c>
      <c r="P1631" s="9">
        <v>0</v>
      </c>
      <c r="Q1631" s="9">
        <v>0</v>
      </c>
      <c r="R1631" s="8">
        <v>0</v>
      </c>
      <c r="S1631" s="9">
        <v>0</v>
      </c>
      <c r="T1631" s="9">
        <v>0</v>
      </c>
      <c r="U1631" s="8">
        <v>0</v>
      </c>
      <c r="V1631" s="9">
        <v>0</v>
      </c>
      <c r="W1631" s="9">
        <v>0</v>
      </c>
      <c r="X1631" s="9">
        <v>0</v>
      </c>
      <c r="Y1631" s="8">
        <v>0</v>
      </c>
      <c r="Z1631" s="9">
        <v>0</v>
      </c>
      <c r="AA1631" s="8"/>
      <c r="AC1631" s="8"/>
      <c r="AJ1631" s="9">
        <f t="shared" si="265"/>
        <v>-1</v>
      </c>
      <c r="AK1631" s="7">
        <v>6.7</v>
      </c>
      <c r="AO1631" s="8"/>
      <c r="AQ1631" s="31"/>
      <c r="AT1631" s="31"/>
      <c r="AU1631" s="21">
        <v>1998</v>
      </c>
      <c r="AV1631" s="23">
        <f t="shared" si="268"/>
        <v>3.3005954838899636</v>
      </c>
      <c r="BB1631" s="18"/>
      <c r="BD1631" s="54"/>
      <c r="BF1631" s="18"/>
      <c r="BH1631" s="18"/>
      <c r="BJ1631" s="18"/>
      <c r="BK1631" s="18" t="s">
        <v>62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 s="18">
        <v>0</v>
      </c>
      <c r="BS1631">
        <v>0</v>
      </c>
      <c r="BT1631">
        <v>1</v>
      </c>
      <c r="BU1631" s="18">
        <v>0</v>
      </c>
      <c r="BV1631" t="s">
        <v>397</v>
      </c>
      <c r="BW1631" t="s">
        <v>397</v>
      </c>
      <c r="CB1631" s="18"/>
      <c r="CD1631" s="18"/>
      <c r="CE1631" s="18"/>
      <c r="CH1631" s="18"/>
      <c r="CJ1631" s="18"/>
      <c r="CU1631" s="18"/>
      <c r="CV1631" t="s">
        <v>397</v>
      </c>
      <c r="CW1631" t="s">
        <v>397</v>
      </c>
      <c r="CX1631" t="s">
        <v>397</v>
      </c>
      <c r="CY1631" s="25" t="s">
        <v>397</v>
      </c>
    </row>
    <row r="1632" spans="1:103" x14ac:dyDescent="0.25">
      <c r="A1632">
        <v>1634</v>
      </c>
      <c r="B1632">
        <v>184</v>
      </c>
      <c r="C1632" s="25" t="s">
        <v>67</v>
      </c>
      <c r="D1632" s="12">
        <v>9.9</v>
      </c>
      <c r="E1632" s="14"/>
      <c r="F1632" s="7" t="str">
        <f t="shared" si="259"/>
        <v>X</v>
      </c>
      <c r="G1632" s="7">
        <f t="shared" si="260"/>
        <v>9.9</v>
      </c>
      <c r="H1632" s="16">
        <f t="shared" si="261"/>
        <v>9.9</v>
      </c>
      <c r="I1632" s="11" t="str">
        <f t="shared" si="262"/>
        <v>X</v>
      </c>
      <c r="J1632" s="39" t="str">
        <f t="shared" si="263"/>
        <v>X</v>
      </c>
      <c r="K1632" s="39" t="str">
        <f t="shared" si="266"/>
        <v>X</v>
      </c>
      <c r="L1632" s="39" t="str">
        <f t="shared" si="267"/>
        <v>X</v>
      </c>
      <c r="M1632" s="39" t="str">
        <f t="shared" si="264"/>
        <v>X</v>
      </c>
      <c r="N1632" s="42">
        <v>1</v>
      </c>
      <c r="O1632" s="8">
        <v>0</v>
      </c>
      <c r="P1632" s="9">
        <v>0</v>
      </c>
      <c r="Q1632" s="9">
        <v>0</v>
      </c>
      <c r="R1632" s="8">
        <v>0</v>
      </c>
      <c r="S1632" s="9">
        <v>0</v>
      </c>
      <c r="T1632" s="9">
        <v>0</v>
      </c>
      <c r="U1632" s="8">
        <v>0</v>
      </c>
      <c r="V1632" s="9">
        <v>0</v>
      </c>
      <c r="W1632" s="9">
        <v>0</v>
      </c>
      <c r="X1632" s="9">
        <v>0</v>
      </c>
      <c r="Y1632" s="8">
        <v>0</v>
      </c>
      <c r="Z1632" s="9">
        <v>0</v>
      </c>
      <c r="AA1632" s="8"/>
      <c r="AC1632" s="8"/>
      <c r="AJ1632" s="9">
        <f t="shared" si="265"/>
        <v>-1</v>
      </c>
      <c r="AK1632" s="7">
        <v>6.8</v>
      </c>
      <c r="AO1632" s="8"/>
      <c r="AQ1632" s="31"/>
      <c r="AT1632" s="31"/>
      <c r="AU1632" s="21">
        <v>1999</v>
      </c>
      <c r="AV1632" s="23">
        <f t="shared" si="268"/>
        <v>3.3008127941181171</v>
      </c>
      <c r="BB1632" s="18"/>
      <c r="BD1632" s="54"/>
      <c r="BF1632" s="18"/>
      <c r="BH1632" s="18"/>
      <c r="BJ1632" s="18"/>
      <c r="BK1632" s="18" t="s">
        <v>62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 s="18">
        <v>0</v>
      </c>
      <c r="BS1632">
        <v>0</v>
      </c>
      <c r="BT1632">
        <v>1</v>
      </c>
      <c r="BU1632" s="18">
        <v>0</v>
      </c>
      <c r="BV1632" t="s">
        <v>397</v>
      </c>
      <c r="BW1632" t="s">
        <v>397</v>
      </c>
      <c r="CB1632" s="18"/>
      <c r="CD1632" s="18"/>
      <c r="CE1632" s="18"/>
      <c r="CH1632" s="18"/>
      <c r="CJ1632" s="18"/>
      <c r="CU1632" s="18"/>
      <c r="CV1632" t="s">
        <v>397</v>
      </c>
      <c r="CW1632" t="s">
        <v>397</v>
      </c>
      <c r="CX1632" t="s">
        <v>397</v>
      </c>
      <c r="CY1632" s="25" t="s">
        <v>397</v>
      </c>
    </row>
    <row r="1633" spans="1:103" x14ac:dyDescent="0.25">
      <c r="A1633">
        <v>1635</v>
      </c>
      <c r="B1633">
        <v>184</v>
      </c>
      <c r="C1633" s="25" t="s">
        <v>67</v>
      </c>
      <c r="D1633" s="12">
        <v>10.1</v>
      </c>
      <c r="E1633" s="14"/>
      <c r="F1633" s="7" t="str">
        <f t="shared" si="259"/>
        <v>X</v>
      </c>
      <c r="G1633" s="7">
        <f t="shared" si="260"/>
        <v>10.1</v>
      </c>
      <c r="H1633" s="16">
        <f t="shared" si="261"/>
        <v>10.1</v>
      </c>
      <c r="I1633" s="11" t="str">
        <f t="shared" si="262"/>
        <v>X</v>
      </c>
      <c r="J1633" s="39" t="str">
        <f t="shared" si="263"/>
        <v>X</v>
      </c>
      <c r="K1633" s="39" t="str">
        <f t="shared" si="266"/>
        <v>X</v>
      </c>
      <c r="L1633" s="39" t="str">
        <f t="shared" si="267"/>
        <v>X</v>
      </c>
      <c r="M1633" s="39" t="str">
        <f t="shared" si="264"/>
        <v>X</v>
      </c>
      <c r="N1633" s="42">
        <v>1</v>
      </c>
      <c r="O1633" s="8">
        <v>0</v>
      </c>
      <c r="P1633" s="9">
        <v>0</v>
      </c>
      <c r="Q1633" s="9">
        <v>0</v>
      </c>
      <c r="R1633" s="8">
        <v>0</v>
      </c>
      <c r="S1633" s="9">
        <v>0</v>
      </c>
      <c r="T1633" s="9">
        <v>0</v>
      </c>
      <c r="U1633" s="8">
        <v>0</v>
      </c>
      <c r="V1633" s="9">
        <v>0</v>
      </c>
      <c r="W1633" s="9">
        <v>0</v>
      </c>
      <c r="X1633" s="9">
        <v>0</v>
      </c>
      <c r="Y1633" s="8">
        <v>0</v>
      </c>
      <c r="Z1633" s="9">
        <v>0</v>
      </c>
      <c r="AA1633" s="8"/>
      <c r="AC1633" s="8"/>
      <c r="AJ1633" s="9">
        <f t="shared" si="265"/>
        <v>-1</v>
      </c>
      <c r="AK1633" s="7">
        <v>6.9</v>
      </c>
      <c r="AO1633" s="8"/>
      <c r="AQ1633" s="31"/>
      <c r="AT1633" s="31"/>
      <c r="AU1633" s="21">
        <v>2000</v>
      </c>
      <c r="AV1633" s="23">
        <f t="shared" si="268"/>
        <v>3.3010299956639813</v>
      </c>
      <c r="BB1633" s="18"/>
      <c r="BD1633" s="54"/>
      <c r="BF1633" s="18"/>
      <c r="BH1633" s="18"/>
      <c r="BJ1633" s="18"/>
      <c r="BK1633" s="18" t="s">
        <v>62</v>
      </c>
      <c r="BL1633">
        <v>0</v>
      </c>
      <c r="BM1633">
        <v>1</v>
      </c>
      <c r="BN1633">
        <v>0</v>
      </c>
      <c r="BO1633">
        <v>0</v>
      </c>
      <c r="BP1633">
        <v>0</v>
      </c>
      <c r="BQ1633">
        <v>0</v>
      </c>
      <c r="BR1633" s="18">
        <v>0</v>
      </c>
      <c r="BS1633">
        <v>0</v>
      </c>
      <c r="BT1633">
        <v>1</v>
      </c>
      <c r="BU1633" s="18">
        <v>0</v>
      </c>
      <c r="BV1633" t="s">
        <v>397</v>
      </c>
      <c r="BW1633" t="s">
        <v>397</v>
      </c>
      <c r="CB1633" s="18"/>
      <c r="CD1633" s="18"/>
      <c r="CE1633" s="18"/>
      <c r="CH1633" s="18"/>
      <c r="CJ1633" s="18"/>
      <c r="CU1633" s="18"/>
      <c r="CV1633" t="s">
        <v>397</v>
      </c>
      <c r="CW1633" t="s">
        <v>397</v>
      </c>
      <c r="CX1633" t="s">
        <v>397</v>
      </c>
      <c r="CY1633" s="25" t="s">
        <v>397</v>
      </c>
    </row>
    <row r="1634" spans="1:103" x14ac:dyDescent="0.25">
      <c r="A1634">
        <v>1636</v>
      </c>
      <c r="B1634">
        <v>184</v>
      </c>
      <c r="C1634" s="25" t="s">
        <v>67</v>
      </c>
      <c r="D1634" s="12">
        <v>10.199999999999999</v>
      </c>
      <c r="E1634" s="14"/>
      <c r="F1634" s="7" t="str">
        <f t="shared" si="259"/>
        <v>X</v>
      </c>
      <c r="G1634" s="7">
        <f t="shared" si="260"/>
        <v>10.199999999999999</v>
      </c>
      <c r="H1634" s="16">
        <f t="shared" si="261"/>
        <v>10.199999999999999</v>
      </c>
      <c r="I1634" s="11" t="str">
        <f t="shared" si="262"/>
        <v>X</v>
      </c>
      <c r="J1634" s="39" t="str">
        <f t="shared" si="263"/>
        <v>X</v>
      </c>
      <c r="K1634" s="39" t="str">
        <f t="shared" si="266"/>
        <v>X</v>
      </c>
      <c r="L1634" s="39" t="str">
        <f t="shared" si="267"/>
        <v>X</v>
      </c>
      <c r="M1634" s="39" t="str">
        <f t="shared" si="264"/>
        <v>X</v>
      </c>
      <c r="N1634" s="42">
        <v>1</v>
      </c>
      <c r="O1634" s="8">
        <v>0</v>
      </c>
      <c r="P1634" s="9">
        <v>0</v>
      </c>
      <c r="Q1634" s="9">
        <v>0</v>
      </c>
      <c r="R1634" s="8">
        <v>0</v>
      </c>
      <c r="S1634" s="9">
        <v>0</v>
      </c>
      <c r="T1634" s="9">
        <v>0</v>
      </c>
      <c r="U1634" s="8">
        <v>0</v>
      </c>
      <c r="V1634" s="9">
        <v>0</v>
      </c>
      <c r="W1634" s="9">
        <v>0</v>
      </c>
      <c r="X1634" s="9">
        <v>0</v>
      </c>
      <c r="Y1634" s="8">
        <v>0</v>
      </c>
      <c r="Z1634" s="9">
        <v>0</v>
      </c>
      <c r="AA1634" s="8"/>
      <c r="AC1634" s="8"/>
      <c r="AJ1634" s="9">
        <f t="shared" si="265"/>
        <v>-1</v>
      </c>
      <c r="AK1634" s="7">
        <v>7</v>
      </c>
      <c r="AO1634" s="8"/>
      <c r="AQ1634" s="31"/>
      <c r="AT1634" s="31"/>
      <c r="AU1634" s="21">
        <v>2001</v>
      </c>
      <c r="AV1634" s="23">
        <f t="shared" si="268"/>
        <v>3.3012470886362113</v>
      </c>
      <c r="BB1634" s="18"/>
      <c r="BD1634" s="54"/>
      <c r="BF1634" s="18"/>
      <c r="BH1634" s="18"/>
      <c r="BJ1634" s="18"/>
      <c r="BK1634" s="18" t="s">
        <v>62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 s="18">
        <v>0</v>
      </c>
      <c r="BS1634">
        <v>0</v>
      </c>
      <c r="BT1634">
        <v>1</v>
      </c>
      <c r="BU1634" s="18">
        <v>0</v>
      </c>
      <c r="BV1634" t="s">
        <v>397</v>
      </c>
      <c r="BW1634" t="s">
        <v>397</v>
      </c>
      <c r="CB1634" s="18"/>
      <c r="CD1634" s="18"/>
      <c r="CE1634" s="18"/>
      <c r="CH1634" s="18"/>
      <c r="CJ1634" s="18"/>
      <c r="CU1634" s="18"/>
      <c r="CV1634" t="s">
        <v>397</v>
      </c>
      <c r="CW1634" t="s">
        <v>397</v>
      </c>
      <c r="CX1634" t="s">
        <v>397</v>
      </c>
      <c r="CY1634" s="25" t="s">
        <v>397</v>
      </c>
    </row>
    <row r="1635" spans="1:103" x14ac:dyDescent="0.25">
      <c r="A1635">
        <v>1637</v>
      </c>
      <c r="B1635">
        <v>184</v>
      </c>
      <c r="C1635" s="25" t="s">
        <v>67</v>
      </c>
      <c r="D1635" s="12">
        <v>3.666666666666667</v>
      </c>
      <c r="E1635" s="14"/>
      <c r="F1635" s="7" t="str">
        <f t="shared" si="259"/>
        <v>X</v>
      </c>
      <c r="G1635" s="7">
        <f t="shared" si="260"/>
        <v>3.666666666666667</v>
      </c>
      <c r="H1635" s="16">
        <f t="shared" si="261"/>
        <v>3.666666666666667</v>
      </c>
      <c r="I1635" s="11" t="str">
        <f t="shared" si="262"/>
        <v>X</v>
      </c>
      <c r="J1635" s="39" t="str">
        <f t="shared" si="263"/>
        <v>X</v>
      </c>
      <c r="K1635" s="39" t="str">
        <f t="shared" si="266"/>
        <v>X</v>
      </c>
      <c r="L1635" s="39" t="str">
        <f t="shared" si="267"/>
        <v>X</v>
      </c>
      <c r="M1635" s="39" t="str">
        <f t="shared" si="264"/>
        <v>X</v>
      </c>
      <c r="N1635" s="42">
        <v>0</v>
      </c>
      <c r="O1635" s="8">
        <v>0</v>
      </c>
      <c r="P1635" s="9">
        <v>1</v>
      </c>
      <c r="Q1635" s="9">
        <v>0</v>
      </c>
      <c r="R1635" s="8">
        <v>0</v>
      </c>
      <c r="S1635" s="9">
        <v>0</v>
      </c>
      <c r="T1635" s="9">
        <v>0</v>
      </c>
      <c r="U1635" s="8">
        <v>0</v>
      </c>
      <c r="V1635" s="9">
        <v>0</v>
      </c>
      <c r="W1635" s="9">
        <v>0</v>
      </c>
      <c r="X1635" s="9">
        <v>0</v>
      </c>
      <c r="Y1635" s="8">
        <v>0</v>
      </c>
      <c r="Z1635" s="9">
        <v>0</v>
      </c>
      <c r="AA1635" s="8"/>
      <c r="AC1635" s="8"/>
      <c r="AJ1635" s="9">
        <f t="shared" si="265"/>
        <v>-1</v>
      </c>
      <c r="AK1635" s="7">
        <v>5.5</v>
      </c>
      <c r="AO1635" s="8"/>
      <c r="AQ1635" s="31"/>
      <c r="AT1635" s="31"/>
      <c r="AU1635" s="21">
        <v>1988</v>
      </c>
      <c r="AV1635" s="23">
        <f t="shared" si="268"/>
        <v>3.2984163800612945</v>
      </c>
      <c r="BB1635" s="18"/>
      <c r="BD1635" s="54"/>
      <c r="BF1635" s="18"/>
      <c r="BH1635" s="18"/>
      <c r="BJ1635" s="18"/>
      <c r="BK1635" s="18" t="s">
        <v>62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 s="18">
        <v>0</v>
      </c>
      <c r="BS1635">
        <v>0</v>
      </c>
      <c r="BT1635">
        <v>1</v>
      </c>
      <c r="BU1635" s="18">
        <v>0</v>
      </c>
      <c r="BV1635" t="s">
        <v>397</v>
      </c>
      <c r="BW1635" t="s">
        <v>397</v>
      </c>
      <c r="CB1635" s="18"/>
      <c r="CD1635" s="18"/>
      <c r="CE1635" s="18"/>
      <c r="CH1635" s="18"/>
      <c r="CJ1635" s="18"/>
      <c r="CU1635" s="18"/>
      <c r="CV1635" t="s">
        <v>397</v>
      </c>
      <c r="CW1635" t="s">
        <v>397</v>
      </c>
      <c r="CX1635" t="s">
        <v>397</v>
      </c>
      <c r="CY1635" s="25" t="s">
        <v>397</v>
      </c>
    </row>
    <row r="1636" spans="1:103" x14ac:dyDescent="0.25">
      <c r="A1636">
        <v>1638</v>
      </c>
      <c r="B1636">
        <v>184</v>
      </c>
      <c r="C1636" s="25" t="s">
        <v>67</v>
      </c>
      <c r="D1636" s="12">
        <v>3.8666666666666671</v>
      </c>
      <c r="E1636" s="14"/>
      <c r="F1636" s="7" t="str">
        <f t="shared" si="259"/>
        <v>X</v>
      </c>
      <c r="G1636" s="7">
        <f t="shared" si="260"/>
        <v>3.8666666666666671</v>
      </c>
      <c r="H1636" s="16">
        <f t="shared" si="261"/>
        <v>3.8666666666666671</v>
      </c>
      <c r="I1636" s="11" t="str">
        <f t="shared" si="262"/>
        <v>X</v>
      </c>
      <c r="J1636" s="39" t="str">
        <f t="shared" si="263"/>
        <v>X</v>
      </c>
      <c r="K1636" s="39" t="str">
        <f t="shared" si="266"/>
        <v>X</v>
      </c>
      <c r="L1636" s="39" t="str">
        <f t="shared" si="267"/>
        <v>X</v>
      </c>
      <c r="M1636" s="39" t="str">
        <f t="shared" si="264"/>
        <v>X</v>
      </c>
      <c r="N1636" s="42">
        <v>0</v>
      </c>
      <c r="O1636" s="8">
        <v>0</v>
      </c>
      <c r="P1636" s="9">
        <v>1</v>
      </c>
      <c r="Q1636" s="9">
        <v>0</v>
      </c>
      <c r="R1636" s="8">
        <v>0</v>
      </c>
      <c r="S1636" s="9">
        <v>0</v>
      </c>
      <c r="T1636" s="9">
        <v>0</v>
      </c>
      <c r="U1636" s="8">
        <v>0</v>
      </c>
      <c r="V1636" s="9">
        <v>0</v>
      </c>
      <c r="W1636" s="9">
        <v>0</v>
      </c>
      <c r="X1636" s="9">
        <v>0</v>
      </c>
      <c r="Y1636" s="8">
        <v>0</v>
      </c>
      <c r="Z1636" s="9">
        <v>0</v>
      </c>
      <c r="AA1636" s="8"/>
      <c r="AC1636" s="8"/>
      <c r="AJ1636" s="9">
        <f t="shared" si="265"/>
        <v>-1</v>
      </c>
      <c r="AK1636" s="7">
        <v>5.5</v>
      </c>
      <c r="AO1636" s="8"/>
      <c r="AQ1636" s="31"/>
      <c r="AT1636" s="31"/>
      <c r="AU1636" s="21">
        <v>1989</v>
      </c>
      <c r="AV1636" s="23">
        <f t="shared" si="268"/>
        <v>3.2986347831244354</v>
      </c>
      <c r="BB1636" s="18"/>
      <c r="BD1636" s="54"/>
      <c r="BF1636" s="18"/>
      <c r="BH1636" s="18"/>
      <c r="BJ1636" s="18"/>
      <c r="BK1636" s="18" t="s">
        <v>62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 s="18">
        <v>0</v>
      </c>
      <c r="BS1636">
        <v>0</v>
      </c>
      <c r="BT1636">
        <v>1</v>
      </c>
      <c r="BU1636" s="18">
        <v>0</v>
      </c>
      <c r="BV1636" t="s">
        <v>397</v>
      </c>
      <c r="BW1636" t="s">
        <v>397</v>
      </c>
      <c r="CB1636" s="18"/>
      <c r="CD1636" s="18"/>
      <c r="CE1636" s="18"/>
      <c r="CH1636" s="18"/>
      <c r="CJ1636" s="18"/>
      <c r="CU1636" s="18"/>
      <c r="CV1636" t="s">
        <v>397</v>
      </c>
      <c r="CW1636" t="s">
        <v>397</v>
      </c>
      <c r="CX1636" t="s">
        <v>397</v>
      </c>
      <c r="CY1636" s="25" t="s">
        <v>397</v>
      </c>
    </row>
    <row r="1637" spans="1:103" x14ac:dyDescent="0.25">
      <c r="A1637">
        <v>1639</v>
      </c>
      <c r="B1637">
        <v>184</v>
      </c>
      <c r="C1637" s="25" t="s">
        <v>67</v>
      </c>
      <c r="D1637" s="12">
        <v>3.833333333333333</v>
      </c>
      <c r="E1637" s="14"/>
      <c r="F1637" s="7" t="str">
        <f t="shared" si="259"/>
        <v>X</v>
      </c>
      <c r="G1637" s="7">
        <f t="shared" si="260"/>
        <v>3.833333333333333</v>
      </c>
      <c r="H1637" s="16">
        <f t="shared" si="261"/>
        <v>3.833333333333333</v>
      </c>
      <c r="I1637" s="11" t="str">
        <f t="shared" si="262"/>
        <v>X</v>
      </c>
      <c r="J1637" s="39" t="str">
        <f t="shared" si="263"/>
        <v>X</v>
      </c>
      <c r="K1637" s="39" t="str">
        <f t="shared" si="266"/>
        <v>X</v>
      </c>
      <c r="L1637" s="39" t="str">
        <f t="shared" si="267"/>
        <v>X</v>
      </c>
      <c r="M1637" s="39" t="str">
        <f t="shared" si="264"/>
        <v>X</v>
      </c>
      <c r="N1637" s="42">
        <v>0</v>
      </c>
      <c r="O1637" s="8">
        <v>0</v>
      </c>
      <c r="P1637" s="9">
        <v>1</v>
      </c>
      <c r="Q1637" s="9">
        <v>0</v>
      </c>
      <c r="R1637" s="8">
        <v>0</v>
      </c>
      <c r="S1637" s="9">
        <v>0</v>
      </c>
      <c r="T1637" s="9">
        <v>0</v>
      </c>
      <c r="U1637" s="8">
        <v>0</v>
      </c>
      <c r="V1637" s="9">
        <v>0</v>
      </c>
      <c r="W1637" s="9">
        <v>0</v>
      </c>
      <c r="X1637" s="9">
        <v>0</v>
      </c>
      <c r="Y1637" s="8">
        <v>0</v>
      </c>
      <c r="Z1637" s="9">
        <v>0</v>
      </c>
      <c r="AA1637" s="8"/>
      <c r="AC1637" s="8"/>
      <c r="AJ1637" s="9">
        <f t="shared" si="265"/>
        <v>-1</v>
      </c>
      <c r="AK1637" s="7">
        <v>5.6</v>
      </c>
      <c r="AO1637" s="8"/>
      <c r="AQ1637" s="31"/>
      <c r="AT1637" s="31"/>
      <c r="AU1637" s="21">
        <v>1990</v>
      </c>
      <c r="AV1637" s="23">
        <f t="shared" si="268"/>
        <v>3.2988530764097068</v>
      </c>
      <c r="BB1637" s="18"/>
      <c r="BD1637" s="54"/>
      <c r="BF1637" s="18"/>
      <c r="BH1637" s="18"/>
      <c r="BJ1637" s="18"/>
      <c r="BK1637" s="18" t="s">
        <v>62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 s="18">
        <v>0</v>
      </c>
      <c r="BS1637">
        <v>0</v>
      </c>
      <c r="BT1637">
        <v>1</v>
      </c>
      <c r="BU1637" s="18">
        <v>0</v>
      </c>
      <c r="BV1637" t="s">
        <v>397</v>
      </c>
      <c r="BW1637" t="s">
        <v>397</v>
      </c>
      <c r="CB1637" s="18"/>
      <c r="CD1637" s="18"/>
      <c r="CE1637" s="18"/>
      <c r="CH1637" s="18"/>
      <c r="CJ1637" s="18"/>
      <c r="CU1637" s="18"/>
      <c r="CV1637" t="s">
        <v>397</v>
      </c>
      <c r="CW1637" t="s">
        <v>397</v>
      </c>
      <c r="CX1637" t="s">
        <v>397</v>
      </c>
      <c r="CY1637" s="25" t="s">
        <v>397</v>
      </c>
    </row>
    <row r="1638" spans="1:103" x14ac:dyDescent="0.25">
      <c r="A1638">
        <v>1640</v>
      </c>
      <c r="B1638">
        <v>184</v>
      </c>
      <c r="C1638" s="25" t="s">
        <v>67</v>
      </c>
      <c r="D1638" s="12">
        <v>3.2333333333333329</v>
      </c>
      <c r="E1638" s="14"/>
      <c r="F1638" s="7" t="str">
        <f t="shared" si="259"/>
        <v>X</v>
      </c>
      <c r="G1638" s="7">
        <f t="shared" si="260"/>
        <v>3.2333333333333329</v>
      </c>
      <c r="H1638" s="16">
        <f t="shared" si="261"/>
        <v>3.2333333333333329</v>
      </c>
      <c r="I1638" s="11" t="str">
        <f t="shared" si="262"/>
        <v>X</v>
      </c>
      <c r="J1638" s="39" t="str">
        <f t="shared" si="263"/>
        <v>X</v>
      </c>
      <c r="K1638" s="39" t="str">
        <f t="shared" si="266"/>
        <v>X</v>
      </c>
      <c r="L1638" s="39" t="str">
        <f t="shared" si="267"/>
        <v>X</v>
      </c>
      <c r="M1638" s="39" t="str">
        <f t="shared" si="264"/>
        <v>X</v>
      </c>
      <c r="N1638" s="42">
        <v>0</v>
      </c>
      <c r="O1638" s="8">
        <v>0</v>
      </c>
      <c r="P1638" s="9">
        <v>1</v>
      </c>
      <c r="Q1638" s="9">
        <v>0</v>
      </c>
      <c r="R1638" s="8">
        <v>0</v>
      </c>
      <c r="S1638" s="9">
        <v>0</v>
      </c>
      <c r="T1638" s="9">
        <v>0</v>
      </c>
      <c r="U1638" s="8">
        <v>0</v>
      </c>
      <c r="V1638" s="9">
        <v>0</v>
      </c>
      <c r="W1638" s="9">
        <v>0</v>
      </c>
      <c r="X1638" s="9">
        <v>0</v>
      </c>
      <c r="Y1638" s="8">
        <v>0</v>
      </c>
      <c r="Z1638" s="9">
        <v>0</v>
      </c>
      <c r="AA1638" s="8"/>
      <c r="AC1638" s="8"/>
      <c r="AJ1638" s="9">
        <f t="shared" si="265"/>
        <v>-1</v>
      </c>
      <c r="AK1638" s="7">
        <v>5.7</v>
      </c>
      <c r="AO1638" s="8"/>
      <c r="AQ1638" s="31"/>
      <c r="AT1638" s="31"/>
      <c r="AU1638" s="21">
        <v>1991</v>
      </c>
      <c r="AV1638" s="23">
        <f t="shared" si="268"/>
        <v>3.2990712600274095</v>
      </c>
      <c r="BB1638" s="18"/>
      <c r="BD1638" s="54"/>
      <c r="BF1638" s="18"/>
      <c r="BH1638" s="18"/>
      <c r="BJ1638" s="18"/>
      <c r="BK1638" s="18" t="s">
        <v>62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 s="18">
        <v>0</v>
      </c>
      <c r="BS1638">
        <v>0</v>
      </c>
      <c r="BT1638">
        <v>1</v>
      </c>
      <c r="BU1638" s="18">
        <v>0</v>
      </c>
      <c r="BV1638" t="s">
        <v>397</v>
      </c>
      <c r="BW1638" t="s">
        <v>397</v>
      </c>
      <c r="CB1638" s="18"/>
      <c r="CD1638" s="18"/>
      <c r="CE1638" s="18"/>
      <c r="CH1638" s="18"/>
      <c r="CJ1638" s="18"/>
      <c r="CU1638" s="18"/>
      <c r="CV1638" t="s">
        <v>397</v>
      </c>
      <c r="CW1638" t="s">
        <v>397</v>
      </c>
      <c r="CX1638" t="s">
        <v>397</v>
      </c>
      <c r="CY1638" s="25" t="s">
        <v>397</v>
      </c>
    </row>
    <row r="1639" spans="1:103" x14ac:dyDescent="0.25">
      <c r="A1639">
        <v>1641</v>
      </c>
      <c r="B1639">
        <v>184</v>
      </c>
      <c r="C1639" s="25" t="s">
        <v>67</v>
      </c>
      <c r="D1639" s="12">
        <v>3.2666666666666671</v>
      </c>
      <c r="E1639" s="14"/>
      <c r="F1639" s="7" t="str">
        <f t="shared" si="259"/>
        <v>X</v>
      </c>
      <c r="G1639" s="7">
        <f t="shared" si="260"/>
        <v>3.2666666666666671</v>
      </c>
      <c r="H1639" s="16">
        <f t="shared" si="261"/>
        <v>3.2666666666666671</v>
      </c>
      <c r="I1639" s="11" t="str">
        <f t="shared" si="262"/>
        <v>X</v>
      </c>
      <c r="J1639" s="39" t="str">
        <f t="shared" si="263"/>
        <v>X</v>
      </c>
      <c r="K1639" s="39" t="str">
        <f t="shared" si="266"/>
        <v>X</v>
      </c>
      <c r="L1639" s="39" t="str">
        <f t="shared" si="267"/>
        <v>X</v>
      </c>
      <c r="M1639" s="39" t="str">
        <f t="shared" si="264"/>
        <v>X</v>
      </c>
      <c r="N1639" s="42">
        <v>0</v>
      </c>
      <c r="O1639" s="8">
        <v>0</v>
      </c>
      <c r="P1639" s="9">
        <v>1</v>
      </c>
      <c r="Q1639" s="9">
        <v>0</v>
      </c>
      <c r="R1639" s="8">
        <v>0</v>
      </c>
      <c r="S1639" s="9">
        <v>0</v>
      </c>
      <c r="T1639" s="9">
        <v>0</v>
      </c>
      <c r="U1639" s="8">
        <v>0</v>
      </c>
      <c r="V1639" s="9">
        <v>0</v>
      </c>
      <c r="W1639" s="9">
        <v>0</v>
      </c>
      <c r="X1639" s="9">
        <v>0</v>
      </c>
      <c r="Y1639" s="8">
        <v>0</v>
      </c>
      <c r="Z1639" s="9">
        <v>0</v>
      </c>
      <c r="AA1639" s="8"/>
      <c r="AC1639" s="8"/>
      <c r="AJ1639" s="9">
        <f t="shared" si="265"/>
        <v>-1</v>
      </c>
      <c r="AK1639" s="7">
        <v>5.8</v>
      </c>
      <c r="AO1639" s="8"/>
      <c r="AQ1639" s="31"/>
      <c r="AT1639" s="31"/>
      <c r="AU1639" s="21">
        <v>1992</v>
      </c>
      <c r="AV1639" s="23">
        <f t="shared" si="268"/>
        <v>3.2992893340876801</v>
      </c>
      <c r="BB1639" s="18"/>
      <c r="BD1639" s="54"/>
      <c r="BF1639" s="18"/>
      <c r="BH1639" s="18"/>
      <c r="BJ1639" s="18"/>
      <c r="BK1639" s="18" t="s">
        <v>62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0</v>
      </c>
      <c r="BR1639" s="18">
        <v>0</v>
      </c>
      <c r="BS1639">
        <v>0</v>
      </c>
      <c r="BT1639">
        <v>1</v>
      </c>
      <c r="BU1639" s="18">
        <v>0</v>
      </c>
      <c r="BV1639" t="s">
        <v>397</v>
      </c>
      <c r="BW1639" t="s">
        <v>397</v>
      </c>
      <c r="CB1639" s="18"/>
      <c r="CD1639" s="18"/>
      <c r="CE1639" s="18"/>
      <c r="CH1639" s="18"/>
      <c r="CJ1639" s="18"/>
      <c r="CU1639" s="18"/>
      <c r="CV1639" t="s">
        <v>397</v>
      </c>
      <c r="CW1639" t="s">
        <v>397</v>
      </c>
      <c r="CX1639" t="s">
        <v>397</v>
      </c>
      <c r="CY1639" s="25" t="s">
        <v>397</v>
      </c>
    </row>
    <row r="1640" spans="1:103" x14ac:dyDescent="0.25">
      <c r="A1640">
        <v>1642</v>
      </c>
      <c r="B1640">
        <v>184</v>
      </c>
      <c r="C1640" s="25" t="s">
        <v>67</v>
      </c>
      <c r="D1640" s="12">
        <v>3.833333333333333</v>
      </c>
      <c r="E1640" s="14"/>
      <c r="F1640" s="7" t="str">
        <f t="shared" si="259"/>
        <v>X</v>
      </c>
      <c r="G1640" s="7">
        <f t="shared" si="260"/>
        <v>3.833333333333333</v>
      </c>
      <c r="H1640" s="16">
        <f t="shared" si="261"/>
        <v>3.833333333333333</v>
      </c>
      <c r="I1640" s="11" t="str">
        <f t="shared" si="262"/>
        <v>X</v>
      </c>
      <c r="J1640" s="39" t="str">
        <f t="shared" si="263"/>
        <v>X</v>
      </c>
      <c r="K1640" s="39" t="str">
        <f t="shared" si="266"/>
        <v>X</v>
      </c>
      <c r="L1640" s="39" t="str">
        <f t="shared" si="267"/>
        <v>X</v>
      </c>
      <c r="M1640" s="39" t="str">
        <f t="shared" si="264"/>
        <v>X</v>
      </c>
      <c r="N1640" s="42">
        <v>0</v>
      </c>
      <c r="O1640" s="8">
        <v>0</v>
      </c>
      <c r="P1640" s="9">
        <v>1</v>
      </c>
      <c r="Q1640" s="9">
        <v>0</v>
      </c>
      <c r="R1640" s="8">
        <v>0</v>
      </c>
      <c r="S1640" s="9">
        <v>0</v>
      </c>
      <c r="T1640" s="9">
        <v>0</v>
      </c>
      <c r="U1640" s="8">
        <v>0</v>
      </c>
      <c r="V1640" s="9">
        <v>0</v>
      </c>
      <c r="W1640" s="9">
        <v>0</v>
      </c>
      <c r="X1640" s="9">
        <v>0</v>
      </c>
      <c r="Y1640" s="8">
        <v>0</v>
      </c>
      <c r="Z1640" s="9">
        <v>0</v>
      </c>
      <c r="AA1640" s="8"/>
      <c r="AC1640" s="8"/>
      <c r="AJ1640" s="9">
        <f t="shared" si="265"/>
        <v>-1</v>
      </c>
      <c r="AK1640" s="7">
        <v>5.9</v>
      </c>
      <c r="AO1640" s="8"/>
      <c r="AQ1640" s="31"/>
      <c r="AT1640" s="31"/>
      <c r="AU1640" s="21">
        <v>1993</v>
      </c>
      <c r="AV1640" s="23">
        <f t="shared" si="268"/>
        <v>3.2995072987004876</v>
      </c>
      <c r="BB1640" s="18"/>
      <c r="BD1640" s="54"/>
      <c r="BF1640" s="18"/>
      <c r="BH1640" s="18"/>
      <c r="BJ1640" s="18"/>
      <c r="BK1640" s="18" t="s">
        <v>62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 s="18">
        <v>0</v>
      </c>
      <c r="BS1640">
        <v>0</v>
      </c>
      <c r="BT1640">
        <v>1</v>
      </c>
      <c r="BU1640" s="18">
        <v>0</v>
      </c>
      <c r="BV1640" t="s">
        <v>397</v>
      </c>
      <c r="BW1640" t="s">
        <v>397</v>
      </c>
      <c r="CB1640" s="18"/>
      <c r="CD1640" s="18"/>
      <c r="CE1640" s="18"/>
      <c r="CH1640" s="18"/>
      <c r="CJ1640" s="18"/>
      <c r="CU1640" s="18"/>
      <c r="CV1640" t="s">
        <v>397</v>
      </c>
      <c r="CW1640" t="s">
        <v>397</v>
      </c>
      <c r="CX1640" t="s">
        <v>397</v>
      </c>
      <c r="CY1640" s="25" t="s">
        <v>397</v>
      </c>
    </row>
    <row r="1641" spans="1:103" x14ac:dyDescent="0.25">
      <c r="A1641">
        <v>1643</v>
      </c>
      <c r="B1641">
        <v>184</v>
      </c>
      <c r="C1641" s="25" t="s">
        <v>67</v>
      </c>
      <c r="D1641" s="12">
        <v>4.833333333333333</v>
      </c>
      <c r="E1641" s="14"/>
      <c r="F1641" s="7" t="str">
        <f t="shared" si="259"/>
        <v>X</v>
      </c>
      <c r="G1641" s="7">
        <f t="shared" si="260"/>
        <v>4.833333333333333</v>
      </c>
      <c r="H1641" s="16">
        <f t="shared" si="261"/>
        <v>4.833333333333333</v>
      </c>
      <c r="I1641" s="11" t="str">
        <f t="shared" si="262"/>
        <v>X</v>
      </c>
      <c r="J1641" s="39" t="str">
        <f t="shared" si="263"/>
        <v>X</v>
      </c>
      <c r="K1641" s="39" t="str">
        <f t="shared" si="266"/>
        <v>X</v>
      </c>
      <c r="L1641" s="39" t="str">
        <f t="shared" si="267"/>
        <v>X</v>
      </c>
      <c r="M1641" s="39" t="str">
        <f t="shared" si="264"/>
        <v>X</v>
      </c>
      <c r="N1641" s="42">
        <v>0</v>
      </c>
      <c r="O1641" s="8">
        <v>0</v>
      </c>
      <c r="P1641" s="9">
        <v>1</v>
      </c>
      <c r="Q1641" s="9">
        <v>0</v>
      </c>
      <c r="R1641" s="8">
        <v>0</v>
      </c>
      <c r="S1641" s="9">
        <v>0</v>
      </c>
      <c r="T1641" s="9">
        <v>0</v>
      </c>
      <c r="U1641" s="8">
        <v>0</v>
      </c>
      <c r="V1641" s="9">
        <v>0</v>
      </c>
      <c r="W1641" s="9">
        <v>0</v>
      </c>
      <c r="X1641" s="9">
        <v>0</v>
      </c>
      <c r="Y1641" s="8">
        <v>0</v>
      </c>
      <c r="Z1641" s="9">
        <v>0</v>
      </c>
      <c r="AA1641" s="8"/>
      <c r="AC1641" s="8"/>
      <c r="AJ1641" s="9">
        <f t="shared" si="265"/>
        <v>-1</v>
      </c>
      <c r="AK1641" s="7">
        <v>6</v>
      </c>
      <c r="AO1641" s="8"/>
      <c r="AQ1641" s="31"/>
      <c r="AT1641" s="31"/>
      <c r="AU1641" s="21">
        <v>1994</v>
      </c>
      <c r="AV1641" s="23">
        <f t="shared" si="268"/>
        <v>3.2997251539756367</v>
      </c>
      <c r="BB1641" s="18"/>
      <c r="BD1641" s="54"/>
      <c r="BF1641" s="18"/>
      <c r="BH1641" s="18"/>
      <c r="BJ1641" s="18"/>
      <c r="BK1641" s="18" t="s">
        <v>62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 s="18">
        <v>0</v>
      </c>
      <c r="BS1641">
        <v>0</v>
      </c>
      <c r="BT1641">
        <v>1</v>
      </c>
      <c r="BU1641" s="18">
        <v>0</v>
      </c>
      <c r="BV1641" t="s">
        <v>397</v>
      </c>
      <c r="BW1641" t="s">
        <v>397</v>
      </c>
      <c r="CB1641" s="18"/>
      <c r="CD1641" s="18"/>
      <c r="CE1641" s="18"/>
      <c r="CH1641" s="18"/>
      <c r="CJ1641" s="18"/>
      <c r="CU1641" s="18"/>
      <c r="CV1641" t="s">
        <v>397</v>
      </c>
      <c r="CW1641" t="s">
        <v>397</v>
      </c>
      <c r="CX1641" t="s">
        <v>397</v>
      </c>
      <c r="CY1641" s="25" t="s">
        <v>397</v>
      </c>
    </row>
    <row r="1642" spans="1:103" x14ac:dyDescent="0.25">
      <c r="A1642">
        <v>1644</v>
      </c>
      <c r="B1642">
        <v>184</v>
      </c>
      <c r="C1642" s="25" t="s">
        <v>67</v>
      </c>
      <c r="D1642" s="12">
        <v>5.2</v>
      </c>
      <c r="E1642" s="14"/>
      <c r="F1642" s="7" t="str">
        <f t="shared" si="259"/>
        <v>X</v>
      </c>
      <c r="G1642" s="7">
        <f t="shared" si="260"/>
        <v>5.2</v>
      </c>
      <c r="H1642" s="16">
        <f t="shared" si="261"/>
        <v>5.2</v>
      </c>
      <c r="I1642" s="11" t="str">
        <f t="shared" si="262"/>
        <v>X</v>
      </c>
      <c r="J1642" s="39" t="str">
        <f t="shared" si="263"/>
        <v>X</v>
      </c>
      <c r="K1642" s="39" t="str">
        <f t="shared" si="266"/>
        <v>X</v>
      </c>
      <c r="L1642" s="39" t="str">
        <f t="shared" si="267"/>
        <v>X</v>
      </c>
      <c r="M1642" s="39" t="str">
        <f t="shared" si="264"/>
        <v>X</v>
      </c>
      <c r="N1642" s="42">
        <v>0</v>
      </c>
      <c r="O1642" s="8">
        <v>0</v>
      </c>
      <c r="P1642" s="9">
        <v>1</v>
      </c>
      <c r="Q1642" s="9">
        <v>0</v>
      </c>
      <c r="R1642" s="8">
        <v>0</v>
      </c>
      <c r="S1642" s="9">
        <v>0</v>
      </c>
      <c r="T1642" s="9">
        <v>0</v>
      </c>
      <c r="U1642" s="8">
        <v>0</v>
      </c>
      <c r="V1642" s="9">
        <v>0</v>
      </c>
      <c r="W1642" s="9">
        <v>0</v>
      </c>
      <c r="X1642" s="9">
        <v>0</v>
      </c>
      <c r="Y1642" s="8">
        <v>0</v>
      </c>
      <c r="Z1642" s="9">
        <v>0</v>
      </c>
      <c r="AA1642" s="8"/>
      <c r="AC1642" s="8"/>
      <c r="AJ1642" s="9">
        <f t="shared" si="265"/>
        <v>-1</v>
      </c>
      <c r="AK1642" s="7">
        <v>6.4</v>
      </c>
      <c r="AO1642" s="8"/>
      <c r="AQ1642" s="31"/>
      <c r="AT1642" s="31"/>
      <c r="AU1642" s="21">
        <v>1996</v>
      </c>
      <c r="AV1642" s="23">
        <f t="shared" si="268"/>
        <v>3.3001605369513523</v>
      </c>
      <c r="BB1642" s="18"/>
      <c r="BD1642" s="54"/>
      <c r="BF1642" s="18"/>
      <c r="BH1642" s="18"/>
      <c r="BJ1642" s="18"/>
      <c r="BK1642" s="18" t="s">
        <v>62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 s="18">
        <v>0</v>
      </c>
      <c r="BS1642">
        <v>0</v>
      </c>
      <c r="BT1642">
        <v>1</v>
      </c>
      <c r="BU1642" s="18">
        <v>0</v>
      </c>
      <c r="BV1642" t="s">
        <v>397</v>
      </c>
      <c r="BW1642" t="s">
        <v>397</v>
      </c>
      <c r="CB1642" s="18"/>
      <c r="CD1642" s="18"/>
      <c r="CE1642" s="18"/>
      <c r="CH1642" s="18"/>
      <c r="CJ1642" s="18"/>
      <c r="CU1642" s="18"/>
      <c r="CV1642" t="s">
        <v>397</v>
      </c>
      <c r="CW1642" t="s">
        <v>397</v>
      </c>
      <c r="CX1642" t="s">
        <v>397</v>
      </c>
      <c r="CY1642" s="25" t="s">
        <v>397</v>
      </c>
    </row>
    <row r="1643" spans="1:103" x14ac:dyDescent="0.25">
      <c r="A1643">
        <v>1645</v>
      </c>
      <c r="B1643">
        <v>184</v>
      </c>
      <c r="C1643" s="25" t="s">
        <v>67</v>
      </c>
      <c r="D1643" s="12">
        <v>5.7666666666666666</v>
      </c>
      <c r="E1643" s="14"/>
      <c r="F1643" s="7" t="str">
        <f t="shared" si="259"/>
        <v>X</v>
      </c>
      <c r="G1643" s="7">
        <f t="shared" si="260"/>
        <v>5.7666666666666666</v>
      </c>
      <c r="H1643" s="16">
        <f t="shared" si="261"/>
        <v>5.7666666666666666</v>
      </c>
      <c r="I1643" s="11" t="str">
        <f t="shared" si="262"/>
        <v>X</v>
      </c>
      <c r="J1643" s="39" t="str">
        <f t="shared" si="263"/>
        <v>X</v>
      </c>
      <c r="K1643" s="39" t="str">
        <f t="shared" si="266"/>
        <v>X</v>
      </c>
      <c r="L1643" s="39" t="str">
        <f t="shared" si="267"/>
        <v>X</v>
      </c>
      <c r="M1643" s="39" t="str">
        <f t="shared" si="264"/>
        <v>X</v>
      </c>
      <c r="N1643" s="42">
        <v>0</v>
      </c>
      <c r="O1643" s="8">
        <v>0</v>
      </c>
      <c r="P1643" s="9">
        <v>1</v>
      </c>
      <c r="Q1643" s="9">
        <v>0</v>
      </c>
      <c r="R1643" s="8">
        <v>0</v>
      </c>
      <c r="S1643" s="9">
        <v>0</v>
      </c>
      <c r="T1643" s="9">
        <v>0</v>
      </c>
      <c r="U1643" s="8">
        <v>0</v>
      </c>
      <c r="V1643" s="9">
        <v>0</v>
      </c>
      <c r="W1643" s="9">
        <v>0</v>
      </c>
      <c r="X1643" s="9">
        <v>0</v>
      </c>
      <c r="Y1643" s="8">
        <v>0</v>
      </c>
      <c r="Z1643" s="9">
        <v>0</v>
      </c>
      <c r="AA1643" s="8"/>
      <c r="AC1643" s="8"/>
      <c r="AJ1643" s="9">
        <f t="shared" si="265"/>
        <v>-1</v>
      </c>
      <c r="AK1643" s="7">
        <v>6.5</v>
      </c>
      <c r="AO1643" s="8"/>
      <c r="AQ1643" s="31"/>
      <c r="AT1643" s="31"/>
      <c r="AU1643" s="21">
        <v>1997</v>
      </c>
      <c r="AV1643" s="23">
        <f t="shared" si="268"/>
        <v>3.3003780648707024</v>
      </c>
      <c r="BB1643" s="18"/>
      <c r="BD1643" s="54"/>
      <c r="BF1643" s="18"/>
      <c r="BH1643" s="18"/>
      <c r="BJ1643" s="18"/>
      <c r="BK1643" s="18" t="s">
        <v>62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 s="18">
        <v>0</v>
      </c>
      <c r="BS1643">
        <v>0</v>
      </c>
      <c r="BT1643">
        <v>1</v>
      </c>
      <c r="BU1643" s="18">
        <v>0</v>
      </c>
      <c r="BV1643" t="s">
        <v>397</v>
      </c>
      <c r="BW1643" t="s">
        <v>397</v>
      </c>
      <c r="CB1643" s="18"/>
      <c r="CD1643" s="18"/>
      <c r="CE1643" s="18"/>
      <c r="CH1643" s="18"/>
      <c r="CJ1643" s="18"/>
      <c r="CU1643" s="18"/>
      <c r="CV1643" t="s">
        <v>397</v>
      </c>
      <c r="CW1643" t="s">
        <v>397</v>
      </c>
      <c r="CX1643" t="s">
        <v>397</v>
      </c>
      <c r="CY1643" s="25" t="s">
        <v>397</v>
      </c>
    </row>
    <row r="1644" spans="1:103" x14ac:dyDescent="0.25">
      <c r="A1644">
        <v>1646</v>
      </c>
      <c r="B1644">
        <v>184</v>
      </c>
      <c r="C1644" s="25" t="s">
        <v>67</v>
      </c>
      <c r="D1644" s="12">
        <v>5.3999999999999986</v>
      </c>
      <c r="E1644" s="14"/>
      <c r="F1644" s="7" t="str">
        <f t="shared" si="259"/>
        <v>X</v>
      </c>
      <c r="G1644" s="7">
        <f t="shared" si="260"/>
        <v>5.3999999999999986</v>
      </c>
      <c r="H1644" s="16">
        <f t="shared" si="261"/>
        <v>5.3999999999999986</v>
      </c>
      <c r="I1644" s="11" t="str">
        <f t="shared" si="262"/>
        <v>X</v>
      </c>
      <c r="J1644" s="39" t="str">
        <f t="shared" si="263"/>
        <v>X</v>
      </c>
      <c r="K1644" s="39" t="str">
        <f t="shared" si="266"/>
        <v>X</v>
      </c>
      <c r="L1644" s="39" t="str">
        <f t="shared" si="267"/>
        <v>X</v>
      </c>
      <c r="M1644" s="39" t="str">
        <f t="shared" si="264"/>
        <v>X</v>
      </c>
      <c r="N1644" s="42">
        <v>0</v>
      </c>
      <c r="O1644" s="8">
        <v>0</v>
      </c>
      <c r="P1644" s="9">
        <v>1</v>
      </c>
      <c r="Q1644" s="9">
        <v>0</v>
      </c>
      <c r="R1644" s="8">
        <v>0</v>
      </c>
      <c r="S1644" s="9">
        <v>0</v>
      </c>
      <c r="T1644" s="9">
        <v>0</v>
      </c>
      <c r="U1644" s="8">
        <v>0</v>
      </c>
      <c r="V1644" s="9">
        <v>0</v>
      </c>
      <c r="W1644" s="9">
        <v>0</v>
      </c>
      <c r="X1644" s="9">
        <v>0</v>
      </c>
      <c r="Y1644" s="8">
        <v>0</v>
      </c>
      <c r="Z1644" s="9">
        <v>0</v>
      </c>
      <c r="AA1644" s="8"/>
      <c r="AC1644" s="8"/>
      <c r="AJ1644" s="9">
        <f t="shared" si="265"/>
        <v>-1</v>
      </c>
      <c r="AK1644" s="7">
        <v>6.7</v>
      </c>
      <c r="AO1644" s="8"/>
      <c r="AQ1644" s="31"/>
      <c r="AT1644" s="31"/>
      <c r="AU1644" s="21">
        <v>1998</v>
      </c>
      <c r="AV1644" s="23">
        <f t="shared" si="268"/>
        <v>3.3005954838899636</v>
      </c>
      <c r="BB1644" s="18"/>
      <c r="BD1644" s="54"/>
      <c r="BF1644" s="18"/>
      <c r="BH1644" s="18"/>
      <c r="BJ1644" s="18"/>
      <c r="BK1644" s="18" t="s">
        <v>62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 s="18">
        <v>0</v>
      </c>
      <c r="BS1644">
        <v>0</v>
      </c>
      <c r="BT1644">
        <v>1</v>
      </c>
      <c r="BU1644" s="18">
        <v>0</v>
      </c>
      <c r="BV1644" t="s">
        <v>397</v>
      </c>
      <c r="BW1644" t="s">
        <v>397</v>
      </c>
      <c r="CB1644" s="18"/>
      <c r="CD1644" s="18"/>
      <c r="CE1644" s="18"/>
      <c r="CH1644" s="18"/>
      <c r="CJ1644" s="18"/>
      <c r="CU1644" s="18"/>
      <c r="CV1644" t="s">
        <v>397</v>
      </c>
      <c r="CW1644" t="s">
        <v>397</v>
      </c>
      <c r="CX1644" t="s">
        <v>397</v>
      </c>
      <c r="CY1644" s="25" t="s">
        <v>397</v>
      </c>
    </row>
    <row r="1645" spans="1:103" x14ac:dyDescent="0.25">
      <c r="A1645">
        <v>1647</v>
      </c>
      <c r="B1645">
        <v>184</v>
      </c>
      <c r="C1645" s="25" t="s">
        <v>67</v>
      </c>
      <c r="D1645" s="12">
        <v>7</v>
      </c>
      <c r="E1645" s="14"/>
      <c r="F1645" s="7" t="str">
        <f t="shared" si="259"/>
        <v>X</v>
      </c>
      <c r="G1645" s="7">
        <f t="shared" si="260"/>
        <v>7</v>
      </c>
      <c r="H1645" s="16">
        <f t="shared" si="261"/>
        <v>7</v>
      </c>
      <c r="I1645" s="11" t="str">
        <f t="shared" si="262"/>
        <v>X</v>
      </c>
      <c r="J1645" s="39" t="str">
        <f t="shared" si="263"/>
        <v>X</v>
      </c>
      <c r="K1645" s="39" t="str">
        <f t="shared" si="266"/>
        <v>X</v>
      </c>
      <c r="L1645" s="39" t="str">
        <f t="shared" si="267"/>
        <v>X</v>
      </c>
      <c r="M1645" s="39" t="str">
        <f t="shared" si="264"/>
        <v>X</v>
      </c>
      <c r="N1645" s="42">
        <v>0</v>
      </c>
      <c r="O1645" s="8">
        <v>0</v>
      </c>
      <c r="P1645" s="9">
        <v>1</v>
      </c>
      <c r="Q1645" s="9">
        <v>0</v>
      </c>
      <c r="R1645" s="8">
        <v>0</v>
      </c>
      <c r="S1645" s="9">
        <v>0</v>
      </c>
      <c r="T1645" s="9">
        <v>0</v>
      </c>
      <c r="U1645" s="8">
        <v>0</v>
      </c>
      <c r="V1645" s="9">
        <v>0</v>
      </c>
      <c r="W1645" s="9">
        <v>0</v>
      </c>
      <c r="X1645" s="9">
        <v>0</v>
      </c>
      <c r="Y1645" s="8">
        <v>0</v>
      </c>
      <c r="Z1645" s="9">
        <v>0</v>
      </c>
      <c r="AA1645" s="8"/>
      <c r="AC1645" s="8"/>
      <c r="AJ1645" s="9">
        <f t="shared" si="265"/>
        <v>-1</v>
      </c>
      <c r="AK1645" s="7">
        <v>6.8</v>
      </c>
      <c r="AO1645" s="8"/>
      <c r="AQ1645" s="31"/>
      <c r="AT1645" s="31"/>
      <c r="AU1645" s="21">
        <v>1999</v>
      </c>
      <c r="AV1645" s="23">
        <f t="shared" si="268"/>
        <v>3.3008127941181171</v>
      </c>
      <c r="BB1645" s="18"/>
      <c r="BD1645" s="54"/>
      <c r="BF1645" s="18"/>
      <c r="BH1645" s="18"/>
      <c r="BJ1645" s="18"/>
      <c r="BK1645" s="18" t="s">
        <v>62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 s="18">
        <v>0</v>
      </c>
      <c r="BS1645">
        <v>0</v>
      </c>
      <c r="BT1645">
        <v>1</v>
      </c>
      <c r="BU1645" s="18">
        <v>0</v>
      </c>
      <c r="BV1645" t="s">
        <v>397</v>
      </c>
      <c r="BW1645" t="s">
        <v>397</v>
      </c>
      <c r="CB1645" s="18"/>
      <c r="CD1645" s="18"/>
      <c r="CE1645" s="18"/>
      <c r="CH1645" s="18"/>
      <c r="CJ1645" s="18"/>
      <c r="CU1645" s="18"/>
      <c r="CV1645" t="s">
        <v>397</v>
      </c>
      <c r="CW1645" t="s">
        <v>397</v>
      </c>
      <c r="CX1645" t="s">
        <v>397</v>
      </c>
      <c r="CY1645" s="25" t="s">
        <v>397</v>
      </c>
    </row>
    <row r="1646" spans="1:103" x14ac:dyDescent="0.25">
      <c r="A1646">
        <v>1648</v>
      </c>
      <c r="B1646">
        <v>184</v>
      </c>
      <c r="C1646" s="25" t="s">
        <v>67</v>
      </c>
      <c r="D1646" s="12">
        <v>6.833333333333333</v>
      </c>
      <c r="E1646" s="14"/>
      <c r="F1646" s="7" t="str">
        <f t="shared" si="259"/>
        <v>X</v>
      </c>
      <c r="G1646" s="7">
        <f t="shared" si="260"/>
        <v>6.833333333333333</v>
      </c>
      <c r="H1646" s="16">
        <f t="shared" si="261"/>
        <v>6.833333333333333</v>
      </c>
      <c r="I1646" s="11" t="str">
        <f t="shared" si="262"/>
        <v>X</v>
      </c>
      <c r="J1646" s="39" t="str">
        <f t="shared" si="263"/>
        <v>X</v>
      </c>
      <c r="K1646" s="39" t="str">
        <f t="shared" si="266"/>
        <v>X</v>
      </c>
      <c r="L1646" s="39" t="str">
        <f t="shared" si="267"/>
        <v>X</v>
      </c>
      <c r="M1646" s="39" t="str">
        <f t="shared" si="264"/>
        <v>X</v>
      </c>
      <c r="N1646" s="42">
        <v>0</v>
      </c>
      <c r="O1646" s="8">
        <v>0</v>
      </c>
      <c r="P1646" s="9">
        <v>1</v>
      </c>
      <c r="Q1646" s="9">
        <v>0</v>
      </c>
      <c r="R1646" s="8">
        <v>0</v>
      </c>
      <c r="S1646" s="9">
        <v>0</v>
      </c>
      <c r="T1646" s="9">
        <v>0</v>
      </c>
      <c r="U1646" s="8">
        <v>0</v>
      </c>
      <c r="V1646" s="9">
        <v>0</v>
      </c>
      <c r="W1646" s="9">
        <v>0</v>
      </c>
      <c r="X1646" s="9">
        <v>0</v>
      </c>
      <c r="Y1646" s="8">
        <v>0</v>
      </c>
      <c r="Z1646" s="9">
        <v>0</v>
      </c>
      <c r="AA1646" s="8"/>
      <c r="AC1646" s="8"/>
      <c r="AJ1646" s="9">
        <f t="shared" si="265"/>
        <v>-1</v>
      </c>
      <c r="AK1646" s="7">
        <v>6.9</v>
      </c>
      <c r="AO1646" s="8"/>
      <c r="AQ1646" s="31"/>
      <c r="AT1646" s="31"/>
      <c r="AU1646" s="21">
        <v>2000</v>
      </c>
      <c r="AV1646" s="23">
        <f t="shared" si="268"/>
        <v>3.3010299956639813</v>
      </c>
      <c r="BB1646" s="18"/>
      <c r="BD1646" s="54"/>
      <c r="BF1646" s="18"/>
      <c r="BH1646" s="18"/>
      <c r="BJ1646" s="18"/>
      <c r="BK1646" s="18" t="s">
        <v>62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 s="18">
        <v>0</v>
      </c>
      <c r="BS1646">
        <v>0</v>
      </c>
      <c r="BT1646">
        <v>1</v>
      </c>
      <c r="BU1646" s="18">
        <v>0</v>
      </c>
      <c r="BV1646" t="s">
        <v>397</v>
      </c>
      <c r="BW1646" t="s">
        <v>397</v>
      </c>
      <c r="CB1646" s="18"/>
      <c r="CD1646" s="18"/>
      <c r="CE1646" s="18"/>
      <c r="CH1646" s="18"/>
      <c r="CJ1646" s="18"/>
      <c r="CU1646" s="18"/>
      <c r="CV1646" t="s">
        <v>397</v>
      </c>
      <c r="CW1646" t="s">
        <v>397</v>
      </c>
      <c r="CX1646" t="s">
        <v>397</v>
      </c>
      <c r="CY1646" s="25" t="s">
        <v>397</v>
      </c>
    </row>
    <row r="1647" spans="1:103" x14ac:dyDescent="0.25">
      <c r="A1647">
        <v>1649</v>
      </c>
      <c r="B1647">
        <v>184</v>
      </c>
      <c r="C1647" s="25" t="s">
        <v>67</v>
      </c>
      <c r="D1647" s="12">
        <v>7.1333333333333329</v>
      </c>
      <c r="E1647" s="14"/>
      <c r="F1647" s="7" t="str">
        <f t="shared" si="259"/>
        <v>X</v>
      </c>
      <c r="G1647" s="7">
        <f t="shared" si="260"/>
        <v>7.1333333333333329</v>
      </c>
      <c r="H1647" s="16">
        <f t="shared" si="261"/>
        <v>7.1333333333333329</v>
      </c>
      <c r="I1647" s="11" t="str">
        <f t="shared" si="262"/>
        <v>X</v>
      </c>
      <c r="J1647" s="39" t="str">
        <f t="shared" si="263"/>
        <v>X</v>
      </c>
      <c r="K1647" s="39" t="str">
        <f t="shared" si="266"/>
        <v>X</v>
      </c>
      <c r="L1647" s="39" t="str">
        <f t="shared" si="267"/>
        <v>X</v>
      </c>
      <c r="M1647" s="39" t="str">
        <f t="shared" si="264"/>
        <v>X</v>
      </c>
      <c r="N1647" s="42">
        <v>0</v>
      </c>
      <c r="O1647" s="8">
        <v>0</v>
      </c>
      <c r="P1647" s="9">
        <v>1</v>
      </c>
      <c r="Q1647" s="9">
        <v>0</v>
      </c>
      <c r="R1647" s="8">
        <v>0</v>
      </c>
      <c r="S1647" s="9">
        <v>0</v>
      </c>
      <c r="T1647" s="9">
        <v>0</v>
      </c>
      <c r="U1647" s="8">
        <v>0</v>
      </c>
      <c r="V1647" s="9">
        <v>0</v>
      </c>
      <c r="W1647" s="9">
        <v>0</v>
      </c>
      <c r="X1647" s="9">
        <v>0</v>
      </c>
      <c r="Y1647" s="8">
        <v>0</v>
      </c>
      <c r="Z1647" s="9">
        <v>0</v>
      </c>
      <c r="AA1647" s="8"/>
      <c r="AC1647" s="8"/>
      <c r="AJ1647" s="9">
        <f t="shared" si="265"/>
        <v>-1</v>
      </c>
      <c r="AK1647" s="7">
        <v>7</v>
      </c>
      <c r="AO1647" s="8"/>
      <c r="AQ1647" s="31"/>
      <c r="AT1647" s="31"/>
      <c r="AU1647" s="21">
        <v>2001</v>
      </c>
      <c r="AV1647" s="23">
        <f t="shared" si="268"/>
        <v>3.3012470886362113</v>
      </c>
      <c r="BB1647" s="18"/>
      <c r="BD1647" s="54"/>
      <c r="BF1647" s="18"/>
      <c r="BH1647" s="18"/>
      <c r="BJ1647" s="18"/>
      <c r="BK1647" s="18" t="s">
        <v>62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 s="18">
        <v>0</v>
      </c>
      <c r="BS1647">
        <v>0</v>
      </c>
      <c r="BT1647">
        <v>1</v>
      </c>
      <c r="BU1647" s="18">
        <v>0</v>
      </c>
      <c r="BV1647" t="s">
        <v>397</v>
      </c>
      <c r="BW1647" t="s">
        <v>397</v>
      </c>
      <c r="CB1647" s="18"/>
      <c r="CD1647" s="18"/>
      <c r="CE1647" s="18"/>
      <c r="CH1647" s="18"/>
      <c r="CJ1647" s="18"/>
      <c r="CU1647" s="18"/>
      <c r="CV1647" t="s">
        <v>397</v>
      </c>
      <c r="CW1647" t="s">
        <v>397</v>
      </c>
      <c r="CX1647" t="s">
        <v>397</v>
      </c>
      <c r="CY1647" s="25" t="s">
        <v>397</v>
      </c>
    </row>
    <row r="1648" spans="1:103" x14ac:dyDescent="0.25">
      <c r="A1648">
        <v>1650</v>
      </c>
      <c r="B1648">
        <v>184</v>
      </c>
      <c r="C1648" s="25" t="s">
        <v>67</v>
      </c>
      <c r="D1648" s="12">
        <v>3.05</v>
      </c>
      <c r="E1648" s="14"/>
      <c r="F1648" s="7" t="str">
        <f t="shared" si="259"/>
        <v>X</v>
      </c>
      <c r="G1648" s="7">
        <f t="shared" si="260"/>
        <v>3.05</v>
      </c>
      <c r="H1648" s="16">
        <f t="shared" si="261"/>
        <v>3.05</v>
      </c>
      <c r="I1648" s="11" t="str">
        <f t="shared" si="262"/>
        <v>X</v>
      </c>
      <c r="J1648" s="39" t="str">
        <f t="shared" si="263"/>
        <v>X</v>
      </c>
      <c r="K1648" s="39" t="str">
        <f t="shared" si="266"/>
        <v>X</v>
      </c>
      <c r="L1648" s="39" t="str">
        <f t="shared" si="267"/>
        <v>X</v>
      </c>
      <c r="M1648" s="39" t="str">
        <f t="shared" si="264"/>
        <v>X</v>
      </c>
      <c r="N1648" s="42">
        <v>0</v>
      </c>
      <c r="O1648" s="8">
        <v>0</v>
      </c>
      <c r="P1648" s="9">
        <v>0</v>
      </c>
      <c r="Q1648" s="9">
        <v>1</v>
      </c>
      <c r="R1648" s="8">
        <v>0</v>
      </c>
      <c r="S1648" s="9">
        <v>0</v>
      </c>
      <c r="T1648" s="9">
        <v>0</v>
      </c>
      <c r="U1648" s="8">
        <v>0</v>
      </c>
      <c r="V1648" s="9">
        <v>0</v>
      </c>
      <c r="W1648" s="9">
        <v>0</v>
      </c>
      <c r="X1648" s="9">
        <v>0</v>
      </c>
      <c r="Y1648" s="8">
        <v>0</v>
      </c>
      <c r="Z1648" s="9">
        <v>0</v>
      </c>
      <c r="AA1648" s="8"/>
      <c r="AC1648" s="8"/>
      <c r="AJ1648" s="9">
        <f t="shared" si="265"/>
        <v>-1</v>
      </c>
      <c r="AK1648" s="7">
        <v>5.5</v>
      </c>
      <c r="AO1648" s="8"/>
      <c r="AQ1648" s="31"/>
      <c r="AT1648" s="31"/>
      <c r="AU1648" s="21">
        <v>1988</v>
      </c>
      <c r="AV1648" s="23">
        <f t="shared" si="268"/>
        <v>3.2984163800612945</v>
      </c>
      <c r="BB1648" s="18"/>
      <c r="BD1648" s="54"/>
      <c r="BF1648" s="18"/>
      <c r="BH1648" s="18"/>
      <c r="BJ1648" s="18"/>
      <c r="BK1648" s="18" t="s">
        <v>62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 s="18">
        <v>0</v>
      </c>
      <c r="BS1648">
        <v>0</v>
      </c>
      <c r="BT1648">
        <v>1</v>
      </c>
      <c r="BU1648" s="18">
        <v>0</v>
      </c>
      <c r="BV1648" t="s">
        <v>397</v>
      </c>
      <c r="BW1648" t="s">
        <v>397</v>
      </c>
      <c r="CB1648" s="18"/>
      <c r="CD1648" s="18"/>
      <c r="CE1648" s="18"/>
      <c r="CH1648" s="18"/>
      <c r="CJ1648" s="18"/>
      <c r="CU1648" s="18"/>
      <c r="CV1648" t="s">
        <v>397</v>
      </c>
      <c r="CW1648" t="s">
        <v>397</v>
      </c>
      <c r="CX1648" t="s">
        <v>397</v>
      </c>
      <c r="CY1648" s="25" t="s">
        <v>397</v>
      </c>
    </row>
    <row r="1649" spans="1:103" x14ac:dyDescent="0.25">
      <c r="A1649">
        <v>1651</v>
      </c>
      <c r="B1649">
        <v>184</v>
      </c>
      <c r="C1649" s="25" t="s">
        <v>67</v>
      </c>
      <c r="D1649" s="12">
        <v>3.6</v>
      </c>
      <c r="E1649" s="14"/>
      <c r="F1649" s="7" t="str">
        <f t="shared" si="259"/>
        <v>X</v>
      </c>
      <c r="G1649" s="7">
        <f t="shared" si="260"/>
        <v>3.6</v>
      </c>
      <c r="H1649" s="16">
        <f t="shared" si="261"/>
        <v>3.6</v>
      </c>
      <c r="I1649" s="11" t="str">
        <f t="shared" si="262"/>
        <v>X</v>
      </c>
      <c r="J1649" s="39" t="str">
        <f t="shared" si="263"/>
        <v>X</v>
      </c>
      <c r="K1649" s="39" t="str">
        <f t="shared" si="266"/>
        <v>X</v>
      </c>
      <c r="L1649" s="39" t="str">
        <f t="shared" si="267"/>
        <v>X</v>
      </c>
      <c r="M1649" s="39" t="str">
        <f t="shared" si="264"/>
        <v>X</v>
      </c>
      <c r="N1649" s="42">
        <v>0</v>
      </c>
      <c r="O1649" s="8">
        <v>0</v>
      </c>
      <c r="P1649" s="9">
        <v>0</v>
      </c>
      <c r="Q1649" s="9">
        <v>1</v>
      </c>
      <c r="R1649" s="8">
        <v>0</v>
      </c>
      <c r="S1649" s="9">
        <v>0</v>
      </c>
      <c r="T1649" s="9">
        <v>0</v>
      </c>
      <c r="U1649" s="8">
        <v>0</v>
      </c>
      <c r="V1649" s="9">
        <v>0</v>
      </c>
      <c r="W1649" s="9">
        <v>0</v>
      </c>
      <c r="X1649" s="9">
        <v>0</v>
      </c>
      <c r="Y1649" s="8">
        <v>0</v>
      </c>
      <c r="Z1649" s="9">
        <v>0</v>
      </c>
      <c r="AA1649" s="8"/>
      <c r="AC1649" s="8"/>
      <c r="AJ1649" s="9">
        <f t="shared" si="265"/>
        <v>-1</v>
      </c>
      <c r="AK1649" s="7">
        <v>5.5</v>
      </c>
      <c r="AO1649" s="8"/>
      <c r="AQ1649" s="31"/>
      <c r="AT1649" s="31"/>
      <c r="AU1649" s="21">
        <v>1989</v>
      </c>
      <c r="AV1649" s="23">
        <f t="shared" si="268"/>
        <v>3.2986347831244354</v>
      </c>
      <c r="BB1649" s="18"/>
      <c r="BD1649" s="54"/>
      <c r="BF1649" s="18"/>
      <c r="BH1649" s="18"/>
      <c r="BJ1649" s="18"/>
      <c r="BK1649" s="18" t="s">
        <v>62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 s="18">
        <v>0</v>
      </c>
      <c r="BS1649">
        <v>0</v>
      </c>
      <c r="BT1649">
        <v>1</v>
      </c>
      <c r="BU1649" s="18">
        <v>0</v>
      </c>
      <c r="BV1649" t="s">
        <v>397</v>
      </c>
      <c r="BW1649" t="s">
        <v>397</v>
      </c>
      <c r="CB1649" s="18"/>
      <c r="CD1649" s="18"/>
      <c r="CE1649" s="18"/>
      <c r="CH1649" s="18"/>
      <c r="CJ1649" s="18"/>
      <c r="CU1649" s="18"/>
      <c r="CV1649" t="s">
        <v>397</v>
      </c>
      <c r="CW1649" t="s">
        <v>397</v>
      </c>
      <c r="CX1649" t="s">
        <v>397</v>
      </c>
      <c r="CY1649" s="25" t="s">
        <v>397</v>
      </c>
    </row>
    <row r="1650" spans="1:103" x14ac:dyDescent="0.25">
      <c r="A1650">
        <v>1652</v>
      </c>
      <c r="B1650">
        <v>184</v>
      </c>
      <c r="C1650" s="25" t="s">
        <v>67</v>
      </c>
      <c r="D1650" s="12">
        <v>4.1500000000000004</v>
      </c>
      <c r="E1650" s="14"/>
      <c r="F1650" s="7" t="str">
        <f t="shared" si="259"/>
        <v>X</v>
      </c>
      <c r="G1650" s="7">
        <f t="shared" si="260"/>
        <v>4.1500000000000004</v>
      </c>
      <c r="H1650" s="16">
        <f t="shared" si="261"/>
        <v>4.1500000000000004</v>
      </c>
      <c r="I1650" s="11" t="str">
        <f t="shared" si="262"/>
        <v>X</v>
      </c>
      <c r="J1650" s="39" t="str">
        <f t="shared" si="263"/>
        <v>X</v>
      </c>
      <c r="K1650" s="39" t="str">
        <f t="shared" si="266"/>
        <v>X</v>
      </c>
      <c r="L1650" s="39" t="str">
        <f t="shared" si="267"/>
        <v>X</v>
      </c>
      <c r="M1650" s="39" t="str">
        <f t="shared" si="264"/>
        <v>X</v>
      </c>
      <c r="N1650" s="42">
        <v>0</v>
      </c>
      <c r="O1650" s="8">
        <v>0</v>
      </c>
      <c r="P1650" s="9">
        <v>0</v>
      </c>
      <c r="Q1650" s="9">
        <v>1</v>
      </c>
      <c r="R1650" s="8">
        <v>0</v>
      </c>
      <c r="S1650" s="9">
        <v>0</v>
      </c>
      <c r="T1650" s="9">
        <v>0</v>
      </c>
      <c r="U1650" s="8">
        <v>0</v>
      </c>
      <c r="V1650" s="9">
        <v>0</v>
      </c>
      <c r="W1650" s="9">
        <v>0</v>
      </c>
      <c r="X1650" s="9">
        <v>0</v>
      </c>
      <c r="Y1650" s="8">
        <v>0</v>
      </c>
      <c r="Z1650" s="9">
        <v>0</v>
      </c>
      <c r="AA1650" s="8"/>
      <c r="AC1650" s="8"/>
      <c r="AJ1650" s="9">
        <f t="shared" si="265"/>
        <v>-1</v>
      </c>
      <c r="AK1650" s="7">
        <v>5.6</v>
      </c>
      <c r="AO1650" s="8"/>
      <c r="AQ1650" s="31"/>
      <c r="AT1650" s="31"/>
      <c r="AU1650" s="21">
        <v>1990</v>
      </c>
      <c r="AV1650" s="23">
        <f t="shared" si="268"/>
        <v>3.2988530764097068</v>
      </c>
      <c r="BB1650" s="18"/>
      <c r="BD1650" s="54"/>
      <c r="BF1650" s="18"/>
      <c r="BH1650" s="18"/>
      <c r="BJ1650" s="18"/>
      <c r="BK1650" s="18" t="s">
        <v>62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 s="18">
        <v>0</v>
      </c>
      <c r="BS1650">
        <v>0</v>
      </c>
      <c r="BT1650">
        <v>1</v>
      </c>
      <c r="BU1650" s="18">
        <v>0</v>
      </c>
      <c r="BV1650" t="s">
        <v>397</v>
      </c>
      <c r="BW1650" t="s">
        <v>397</v>
      </c>
      <c r="CB1650" s="18"/>
      <c r="CD1650" s="18"/>
      <c r="CE1650" s="18"/>
      <c r="CH1650" s="18"/>
      <c r="CJ1650" s="18"/>
      <c r="CU1650" s="18"/>
      <c r="CV1650" t="s">
        <v>397</v>
      </c>
      <c r="CW1650" t="s">
        <v>397</v>
      </c>
      <c r="CX1650" t="s">
        <v>397</v>
      </c>
      <c r="CY1650" s="25" t="s">
        <v>397</v>
      </c>
    </row>
    <row r="1651" spans="1:103" x14ac:dyDescent="0.25">
      <c r="A1651">
        <v>1653</v>
      </c>
      <c r="B1651">
        <v>184</v>
      </c>
      <c r="C1651" s="25" t="s">
        <v>67</v>
      </c>
      <c r="D1651" s="12">
        <v>3.9750000000000001</v>
      </c>
      <c r="E1651" s="14"/>
      <c r="F1651" s="7" t="str">
        <f t="shared" si="259"/>
        <v>X</v>
      </c>
      <c r="G1651" s="7">
        <f t="shared" si="260"/>
        <v>3.9750000000000001</v>
      </c>
      <c r="H1651" s="16">
        <f t="shared" si="261"/>
        <v>3.9750000000000001</v>
      </c>
      <c r="I1651" s="11" t="str">
        <f t="shared" si="262"/>
        <v>X</v>
      </c>
      <c r="J1651" s="39" t="str">
        <f t="shared" si="263"/>
        <v>X</v>
      </c>
      <c r="K1651" s="39" t="str">
        <f t="shared" si="266"/>
        <v>X</v>
      </c>
      <c r="L1651" s="39" t="str">
        <f t="shared" si="267"/>
        <v>X</v>
      </c>
      <c r="M1651" s="39" t="str">
        <f t="shared" si="264"/>
        <v>X</v>
      </c>
      <c r="N1651" s="42">
        <v>0</v>
      </c>
      <c r="O1651" s="8">
        <v>0</v>
      </c>
      <c r="P1651" s="9">
        <v>0</v>
      </c>
      <c r="Q1651" s="9">
        <v>1</v>
      </c>
      <c r="R1651" s="8">
        <v>0</v>
      </c>
      <c r="S1651" s="9">
        <v>0</v>
      </c>
      <c r="T1651" s="9">
        <v>0</v>
      </c>
      <c r="U1651" s="8">
        <v>0</v>
      </c>
      <c r="V1651" s="9">
        <v>0</v>
      </c>
      <c r="W1651" s="9">
        <v>0</v>
      </c>
      <c r="X1651" s="9">
        <v>0</v>
      </c>
      <c r="Y1651" s="8">
        <v>0</v>
      </c>
      <c r="Z1651" s="9">
        <v>0</v>
      </c>
      <c r="AA1651" s="8"/>
      <c r="AC1651" s="8"/>
      <c r="AJ1651" s="9">
        <f t="shared" si="265"/>
        <v>-1</v>
      </c>
      <c r="AK1651" s="7">
        <v>5.7</v>
      </c>
      <c r="AO1651" s="8"/>
      <c r="AQ1651" s="31"/>
      <c r="AT1651" s="31"/>
      <c r="AU1651" s="21">
        <v>1991</v>
      </c>
      <c r="AV1651" s="23">
        <f t="shared" si="268"/>
        <v>3.2990712600274095</v>
      </c>
      <c r="BB1651" s="18"/>
      <c r="BD1651" s="54"/>
      <c r="BF1651" s="18"/>
      <c r="BH1651" s="18"/>
      <c r="BJ1651" s="18"/>
      <c r="BK1651" s="18" t="s">
        <v>62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 s="18">
        <v>0</v>
      </c>
      <c r="BS1651">
        <v>0</v>
      </c>
      <c r="BT1651">
        <v>1</v>
      </c>
      <c r="BU1651" s="18">
        <v>0</v>
      </c>
      <c r="BV1651" t="s">
        <v>397</v>
      </c>
      <c r="BW1651" t="s">
        <v>397</v>
      </c>
      <c r="CB1651" s="18"/>
      <c r="CD1651" s="18"/>
      <c r="CE1651" s="18"/>
      <c r="CH1651" s="18"/>
      <c r="CJ1651" s="18"/>
      <c r="CU1651" s="18"/>
      <c r="CV1651" t="s">
        <v>397</v>
      </c>
      <c r="CW1651" t="s">
        <v>397</v>
      </c>
      <c r="CX1651" t="s">
        <v>397</v>
      </c>
      <c r="CY1651" s="25" t="s">
        <v>397</v>
      </c>
    </row>
    <row r="1652" spans="1:103" x14ac:dyDescent="0.25">
      <c r="A1652">
        <v>1654</v>
      </c>
      <c r="B1652">
        <v>184</v>
      </c>
      <c r="C1652" s="25" t="s">
        <v>67</v>
      </c>
      <c r="D1652" s="12">
        <v>5.0250000000000004</v>
      </c>
      <c r="E1652" s="14"/>
      <c r="F1652" s="7" t="str">
        <f t="shared" si="259"/>
        <v>X</v>
      </c>
      <c r="G1652" s="7">
        <f t="shared" si="260"/>
        <v>5.0250000000000004</v>
      </c>
      <c r="H1652" s="16">
        <f t="shared" si="261"/>
        <v>5.0250000000000004</v>
      </c>
      <c r="I1652" s="11" t="str">
        <f t="shared" si="262"/>
        <v>X</v>
      </c>
      <c r="J1652" s="39" t="str">
        <f t="shared" si="263"/>
        <v>X</v>
      </c>
      <c r="K1652" s="39" t="str">
        <f t="shared" si="266"/>
        <v>X</v>
      </c>
      <c r="L1652" s="39" t="str">
        <f t="shared" si="267"/>
        <v>X</v>
      </c>
      <c r="M1652" s="39" t="str">
        <f t="shared" si="264"/>
        <v>X</v>
      </c>
      <c r="N1652" s="42">
        <v>0</v>
      </c>
      <c r="O1652" s="8">
        <v>0</v>
      </c>
      <c r="P1652" s="9">
        <v>0</v>
      </c>
      <c r="Q1652" s="9">
        <v>1</v>
      </c>
      <c r="R1652" s="8">
        <v>0</v>
      </c>
      <c r="S1652" s="9">
        <v>0</v>
      </c>
      <c r="T1652" s="9">
        <v>0</v>
      </c>
      <c r="U1652" s="8">
        <v>0</v>
      </c>
      <c r="V1652" s="9">
        <v>0</v>
      </c>
      <c r="W1652" s="9">
        <v>0</v>
      </c>
      <c r="X1652" s="9">
        <v>0</v>
      </c>
      <c r="Y1652" s="8">
        <v>0</v>
      </c>
      <c r="Z1652" s="9">
        <v>0</v>
      </c>
      <c r="AA1652" s="8"/>
      <c r="AC1652" s="8"/>
      <c r="AJ1652" s="9">
        <f t="shared" si="265"/>
        <v>-1</v>
      </c>
      <c r="AK1652" s="7">
        <v>5.8</v>
      </c>
      <c r="AO1652" s="8"/>
      <c r="AQ1652" s="31"/>
      <c r="AT1652" s="31"/>
      <c r="AU1652" s="21">
        <v>1992</v>
      </c>
      <c r="AV1652" s="23">
        <f t="shared" si="268"/>
        <v>3.2992893340876801</v>
      </c>
      <c r="BB1652" s="18"/>
      <c r="BD1652" s="54"/>
      <c r="BF1652" s="18"/>
      <c r="BH1652" s="18"/>
      <c r="BJ1652" s="18"/>
      <c r="BK1652" s="18" t="s">
        <v>62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 s="18">
        <v>0</v>
      </c>
      <c r="BS1652">
        <v>0</v>
      </c>
      <c r="BT1652">
        <v>1</v>
      </c>
      <c r="BU1652" s="18">
        <v>0</v>
      </c>
      <c r="BV1652" t="s">
        <v>397</v>
      </c>
      <c r="BW1652" t="s">
        <v>397</v>
      </c>
      <c r="CB1652" s="18"/>
      <c r="CD1652" s="18"/>
      <c r="CE1652" s="18"/>
      <c r="CH1652" s="18"/>
      <c r="CJ1652" s="18"/>
      <c r="CU1652" s="18"/>
      <c r="CV1652" t="s">
        <v>397</v>
      </c>
      <c r="CW1652" t="s">
        <v>397</v>
      </c>
      <c r="CX1652" t="s">
        <v>397</v>
      </c>
      <c r="CY1652" s="25" t="s">
        <v>397</v>
      </c>
    </row>
    <row r="1653" spans="1:103" x14ac:dyDescent="0.25">
      <c r="A1653">
        <v>1655</v>
      </c>
      <c r="B1653">
        <v>184</v>
      </c>
      <c r="C1653" s="25" t="s">
        <v>67</v>
      </c>
      <c r="D1653" s="12">
        <v>5.0999999999999996</v>
      </c>
      <c r="E1653" s="14"/>
      <c r="F1653" s="7" t="str">
        <f t="shared" si="259"/>
        <v>X</v>
      </c>
      <c r="G1653" s="7">
        <f t="shared" si="260"/>
        <v>5.0999999999999996</v>
      </c>
      <c r="H1653" s="16">
        <f t="shared" si="261"/>
        <v>5.0999999999999996</v>
      </c>
      <c r="I1653" s="11" t="str">
        <f t="shared" si="262"/>
        <v>X</v>
      </c>
      <c r="J1653" s="39" t="str">
        <f t="shared" si="263"/>
        <v>X</v>
      </c>
      <c r="K1653" s="39" t="str">
        <f t="shared" si="266"/>
        <v>X</v>
      </c>
      <c r="L1653" s="39" t="str">
        <f t="shared" si="267"/>
        <v>X</v>
      </c>
      <c r="M1653" s="39" t="str">
        <f t="shared" si="264"/>
        <v>X</v>
      </c>
      <c r="N1653" s="42">
        <v>0</v>
      </c>
      <c r="O1653" s="8">
        <v>0</v>
      </c>
      <c r="P1653" s="9">
        <v>0</v>
      </c>
      <c r="Q1653" s="9">
        <v>1</v>
      </c>
      <c r="R1653" s="8">
        <v>0</v>
      </c>
      <c r="S1653" s="9">
        <v>0</v>
      </c>
      <c r="T1653" s="9">
        <v>0</v>
      </c>
      <c r="U1653" s="8">
        <v>0</v>
      </c>
      <c r="V1653" s="9">
        <v>0</v>
      </c>
      <c r="W1653" s="9">
        <v>0</v>
      </c>
      <c r="X1653" s="9">
        <v>0</v>
      </c>
      <c r="Y1653" s="8">
        <v>0</v>
      </c>
      <c r="Z1653" s="9">
        <v>0</v>
      </c>
      <c r="AA1653" s="8"/>
      <c r="AC1653" s="8"/>
      <c r="AJ1653" s="9">
        <f t="shared" si="265"/>
        <v>-1</v>
      </c>
      <c r="AK1653" s="7">
        <v>5.9</v>
      </c>
      <c r="AO1653" s="8"/>
      <c r="AQ1653" s="31"/>
      <c r="AT1653" s="31"/>
      <c r="AU1653" s="21">
        <v>1993</v>
      </c>
      <c r="AV1653" s="23">
        <f t="shared" si="268"/>
        <v>3.2995072987004876</v>
      </c>
      <c r="BB1653" s="18"/>
      <c r="BD1653" s="54"/>
      <c r="BF1653" s="18"/>
      <c r="BH1653" s="18"/>
      <c r="BJ1653" s="18"/>
      <c r="BK1653" s="18" t="s">
        <v>62</v>
      </c>
      <c r="BL1653">
        <v>0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 s="18">
        <v>0</v>
      </c>
      <c r="BS1653">
        <v>0</v>
      </c>
      <c r="BT1653">
        <v>1</v>
      </c>
      <c r="BU1653" s="18">
        <v>0</v>
      </c>
      <c r="BV1653" t="s">
        <v>397</v>
      </c>
      <c r="BW1653" t="s">
        <v>397</v>
      </c>
      <c r="CB1653" s="18"/>
      <c r="CD1653" s="18"/>
      <c r="CE1653" s="18"/>
      <c r="CH1653" s="18"/>
      <c r="CJ1653" s="18"/>
      <c r="CU1653" s="18"/>
      <c r="CV1653" t="s">
        <v>397</v>
      </c>
      <c r="CW1653" t="s">
        <v>397</v>
      </c>
      <c r="CX1653" t="s">
        <v>397</v>
      </c>
      <c r="CY1653" s="25" t="s">
        <v>397</v>
      </c>
    </row>
    <row r="1654" spans="1:103" x14ac:dyDescent="0.25">
      <c r="A1654">
        <v>1656</v>
      </c>
      <c r="B1654">
        <v>184</v>
      </c>
      <c r="C1654" s="25" t="s">
        <v>67</v>
      </c>
      <c r="D1654" s="12">
        <v>7.1749999999999998</v>
      </c>
      <c r="E1654" s="14"/>
      <c r="F1654" s="7" t="str">
        <f t="shared" si="259"/>
        <v>X</v>
      </c>
      <c r="G1654" s="7">
        <f t="shared" si="260"/>
        <v>7.1749999999999998</v>
      </c>
      <c r="H1654" s="16">
        <f t="shared" si="261"/>
        <v>7.1749999999999998</v>
      </c>
      <c r="I1654" s="11" t="str">
        <f t="shared" si="262"/>
        <v>X</v>
      </c>
      <c r="J1654" s="39" t="str">
        <f t="shared" si="263"/>
        <v>X</v>
      </c>
      <c r="K1654" s="39" t="str">
        <f t="shared" si="266"/>
        <v>X</v>
      </c>
      <c r="L1654" s="39" t="str">
        <f t="shared" si="267"/>
        <v>X</v>
      </c>
      <c r="M1654" s="39" t="str">
        <f t="shared" si="264"/>
        <v>X</v>
      </c>
      <c r="N1654" s="42">
        <v>0</v>
      </c>
      <c r="O1654" s="8">
        <v>0</v>
      </c>
      <c r="P1654" s="9">
        <v>0</v>
      </c>
      <c r="Q1654" s="9">
        <v>1</v>
      </c>
      <c r="R1654" s="8">
        <v>0</v>
      </c>
      <c r="S1654" s="9">
        <v>0</v>
      </c>
      <c r="T1654" s="9">
        <v>0</v>
      </c>
      <c r="U1654" s="8">
        <v>0</v>
      </c>
      <c r="V1654" s="9">
        <v>0</v>
      </c>
      <c r="W1654" s="9">
        <v>0</v>
      </c>
      <c r="X1654" s="9">
        <v>0</v>
      </c>
      <c r="Y1654" s="8">
        <v>0</v>
      </c>
      <c r="Z1654" s="9">
        <v>0</v>
      </c>
      <c r="AA1654" s="8"/>
      <c r="AC1654" s="8"/>
      <c r="AJ1654" s="9">
        <f t="shared" si="265"/>
        <v>-1</v>
      </c>
      <c r="AK1654" s="7">
        <v>6</v>
      </c>
      <c r="AO1654" s="8"/>
      <c r="AQ1654" s="31"/>
      <c r="AT1654" s="31"/>
      <c r="AU1654" s="21">
        <v>1994</v>
      </c>
      <c r="AV1654" s="23">
        <f t="shared" si="268"/>
        <v>3.2997251539756367</v>
      </c>
      <c r="BB1654" s="18"/>
      <c r="BD1654" s="54"/>
      <c r="BF1654" s="18"/>
      <c r="BH1654" s="18"/>
      <c r="BJ1654" s="18"/>
      <c r="BK1654" s="18" t="s">
        <v>62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 s="18">
        <v>0</v>
      </c>
      <c r="BS1654">
        <v>0</v>
      </c>
      <c r="BT1654">
        <v>1</v>
      </c>
      <c r="BU1654" s="18">
        <v>0</v>
      </c>
      <c r="BV1654" t="s">
        <v>397</v>
      </c>
      <c r="BW1654" t="s">
        <v>397</v>
      </c>
      <c r="CB1654" s="18"/>
      <c r="CD1654" s="18"/>
      <c r="CE1654" s="18"/>
      <c r="CH1654" s="18"/>
      <c r="CJ1654" s="18"/>
      <c r="CU1654" s="18"/>
      <c r="CV1654" t="s">
        <v>397</v>
      </c>
      <c r="CW1654" t="s">
        <v>397</v>
      </c>
      <c r="CX1654" t="s">
        <v>397</v>
      </c>
      <c r="CY1654" s="25" t="s">
        <v>397</v>
      </c>
    </row>
    <row r="1655" spans="1:103" x14ac:dyDescent="0.25">
      <c r="A1655">
        <v>1657</v>
      </c>
      <c r="B1655">
        <v>184</v>
      </c>
      <c r="C1655" s="25" t="s">
        <v>67</v>
      </c>
      <c r="D1655" s="12">
        <v>6.3</v>
      </c>
      <c r="E1655" s="14"/>
      <c r="F1655" s="7" t="str">
        <f t="shared" si="259"/>
        <v>X</v>
      </c>
      <c r="G1655" s="7">
        <f t="shared" si="260"/>
        <v>6.3</v>
      </c>
      <c r="H1655" s="16">
        <f t="shared" si="261"/>
        <v>6.3</v>
      </c>
      <c r="I1655" s="11" t="str">
        <f t="shared" si="262"/>
        <v>X</v>
      </c>
      <c r="J1655" s="39" t="str">
        <f t="shared" si="263"/>
        <v>X</v>
      </c>
      <c r="K1655" s="39" t="str">
        <f t="shared" si="266"/>
        <v>X</v>
      </c>
      <c r="L1655" s="39" t="str">
        <f t="shared" si="267"/>
        <v>X</v>
      </c>
      <c r="M1655" s="39" t="str">
        <f t="shared" si="264"/>
        <v>X</v>
      </c>
      <c r="N1655" s="42">
        <v>0</v>
      </c>
      <c r="O1655" s="8">
        <v>0</v>
      </c>
      <c r="P1655" s="9">
        <v>0</v>
      </c>
      <c r="Q1655" s="9">
        <v>1</v>
      </c>
      <c r="R1655" s="8">
        <v>0</v>
      </c>
      <c r="S1655" s="9">
        <v>0</v>
      </c>
      <c r="T1655" s="9">
        <v>0</v>
      </c>
      <c r="U1655" s="8">
        <v>0</v>
      </c>
      <c r="V1655" s="9">
        <v>0</v>
      </c>
      <c r="W1655" s="9">
        <v>0</v>
      </c>
      <c r="X1655" s="9">
        <v>0</v>
      </c>
      <c r="Y1655" s="8">
        <v>0</v>
      </c>
      <c r="Z1655" s="9">
        <v>0</v>
      </c>
      <c r="AA1655" s="8"/>
      <c r="AC1655" s="8"/>
      <c r="AJ1655" s="9">
        <f t="shared" si="265"/>
        <v>-1</v>
      </c>
      <c r="AK1655" s="7">
        <v>6.4</v>
      </c>
      <c r="AO1655" s="8"/>
      <c r="AQ1655" s="31"/>
      <c r="AT1655" s="31"/>
      <c r="AU1655" s="21">
        <v>1996</v>
      </c>
      <c r="AV1655" s="23">
        <f t="shared" si="268"/>
        <v>3.3001605369513523</v>
      </c>
      <c r="BB1655" s="18"/>
      <c r="BD1655" s="54"/>
      <c r="BF1655" s="18"/>
      <c r="BH1655" s="18"/>
      <c r="BJ1655" s="18"/>
      <c r="BK1655" s="18" t="s">
        <v>62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 s="18">
        <v>0</v>
      </c>
      <c r="BS1655">
        <v>0</v>
      </c>
      <c r="BT1655">
        <v>1</v>
      </c>
      <c r="BU1655" s="18">
        <v>0</v>
      </c>
      <c r="BV1655" t="s">
        <v>397</v>
      </c>
      <c r="BW1655" t="s">
        <v>397</v>
      </c>
      <c r="CB1655" s="18"/>
      <c r="CD1655" s="18"/>
      <c r="CE1655" s="18"/>
      <c r="CH1655" s="18"/>
      <c r="CJ1655" s="18"/>
      <c r="CU1655" s="18"/>
      <c r="CV1655" t="s">
        <v>397</v>
      </c>
      <c r="CW1655" t="s">
        <v>397</v>
      </c>
      <c r="CX1655" t="s">
        <v>397</v>
      </c>
      <c r="CY1655" s="25" t="s">
        <v>397</v>
      </c>
    </row>
    <row r="1656" spans="1:103" x14ac:dyDescent="0.25">
      <c r="A1656">
        <v>1658</v>
      </c>
      <c r="B1656">
        <v>184</v>
      </c>
      <c r="C1656" s="25" t="s">
        <v>67</v>
      </c>
      <c r="D1656" s="12">
        <v>5.5750000000000002</v>
      </c>
      <c r="E1656" s="14"/>
      <c r="F1656" s="7" t="str">
        <f t="shared" si="259"/>
        <v>X</v>
      </c>
      <c r="G1656" s="7">
        <f t="shared" si="260"/>
        <v>5.5750000000000002</v>
      </c>
      <c r="H1656" s="16">
        <f t="shared" si="261"/>
        <v>5.5750000000000002</v>
      </c>
      <c r="I1656" s="11" t="str">
        <f t="shared" si="262"/>
        <v>X</v>
      </c>
      <c r="J1656" s="39" t="str">
        <f t="shared" si="263"/>
        <v>X</v>
      </c>
      <c r="K1656" s="39" t="str">
        <f t="shared" si="266"/>
        <v>X</v>
      </c>
      <c r="L1656" s="39" t="str">
        <f t="shared" si="267"/>
        <v>X</v>
      </c>
      <c r="M1656" s="39" t="str">
        <f t="shared" si="264"/>
        <v>X</v>
      </c>
      <c r="N1656" s="42">
        <v>0</v>
      </c>
      <c r="O1656" s="8">
        <v>0</v>
      </c>
      <c r="P1656" s="9">
        <v>0</v>
      </c>
      <c r="Q1656" s="9">
        <v>1</v>
      </c>
      <c r="R1656" s="8">
        <v>0</v>
      </c>
      <c r="S1656" s="9">
        <v>0</v>
      </c>
      <c r="T1656" s="9">
        <v>0</v>
      </c>
      <c r="U1656" s="8">
        <v>0</v>
      </c>
      <c r="V1656" s="9">
        <v>0</v>
      </c>
      <c r="W1656" s="9">
        <v>0</v>
      </c>
      <c r="X1656" s="9">
        <v>0</v>
      </c>
      <c r="Y1656" s="8">
        <v>0</v>
      </c>
      <c r="Z1656" s="9">
        <v>0</v>
      </c>
      <c r="AA1656" s="8"/>
      <c r="AC1656" s="8"/>
      <c r="AJ1656" s="9">
        <f t="shared" si="265"/>
        <v>-1</v>
      </c>
      <c r="AK1656" s="7">
        <v>6.5</v>
      </c>
      <c r="AO1656" s="8"/>
      <c r="AQ1656" s="31"/>
      <c r="AT1656" s="31"/>
      <c r="AU1656" s="21">
        <v>1997</v>
      </c>
      <c r="AV1656" s="23">
        <f t="shared" si="268"/>
        <v>3.3003780648707024</v>
      </c>
      <c r="BB1656" s="18"/>
      <c r="BD1656" s="54"/>
      <c r="BF1656" s="18"/>
      <c r="BH1656" s="18"/>
      <c r="BJ1656" s="18"/>
      <c r="BK1656" s="18" t="s">
        <v>62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 s="18">
        <v>0</v>
      </c>
      <c r="BS1656">
        <v>0</v>
      </c>
      <c r="BT1656">
        <v>1</v>
      </c>
      <c r="BU1656" s="18">
        <v>0</v>
      </c>
      <c r="BV1656" t="s">
        <v>397</v>
      </c>
      <c r="BW1656" t="s">
        <v>397</v>
      </c>
      <c r="CB1656" s="18"/>
      <c r="CD1656" s="18"/>
      <c r="CE1656" s="18"/>
      <c r="CH1656" s="18"/>
      <c r="CJ1656" s="18"/>
      <c r="CU1656" s="18"/>
      <c r="CV1656" t="s">
        <v>397</v>
      </c>
      <c r="CW1656" t="s">
        <v>397</v>
      </c>
      <c r="CX1656" t="s">
        <v>397</v>
      </c>
      <c r="CY1656" s="25" t="s">
        <v>397</v>
      </c>
    </row>
    <row r="1657" spans="1:103" x14ac:dyDescent="0.25">
      <c r="A1657">
        <v>1659</v>
      </c>
      <c r="B1657">
        <v>184</v>
      </c>
      <c r="C1657" s="25" t="s">
        <v>67</v>
      </c>
      <c r="D1657" s="12">
        <v>8.0250000000000004</v>
      </c>
      <c r="E1657" s="14"/>
      <c r="F1657" s="7" t="str">
        <f t="shared" si="259"/>
        <v>X</v>
      </c>
      <c r="G1657" s="7">
        <f t="shared" si="260"/>
        <v>8.0250000000000004</v>
      </c>
      <c r="H1657" s="16">
        <f t="shared" si="261"/>
        <v>8.0250000000000004</v>
      </c>
      <c r="I1657" s="11" t="str">
        <f t="shared" si="262"/>
        <v>X</v>
      </c>
      <c r="J1657" s="39" t="str">
        <f t="shared" si="263"/>
        <v>X</v>
      </c>
      <c r="K1657" s="39" t="str">
        <f t="shared" si="266"/>
        <v>X</v>
      </c>
      <c r="L1657" s="39" t="str">
        <f t="shared" si="267"/>
        <v>X</v>
      </c>
      <c r="M1657" s="39" t="str">
        <f t="shared" si="264"/>
        <v>X</v>
      </c>
      <c r="N1657" s="42">
        <v>0</v>
      </c>
      <c r="O1657" s="8">
        <v>0</v>
      </c>
      <c r="P1657" s="9">
        <v>0</v>
      </c>
      <c r="Q1657" s="9">
        <v>1</v>
      </c>
      <c r="R1657" s="8">
        <v>0</v>
      </c>
      <c r="S1657" s="9">
        <v>0</v>
      </c>
      <c r="T1657" s="9">
        <v>0</v>
      </c>
      <c r="U1657" s="8">
        <v>0</v>
      </c>
      <c r="V1657" s="9">
        <v>0</v>
      </c>
      <c r="W1657" s="9">
        <v>0</v>
      </c>
      <c r="X1657" s="9">
        <v>0</v>
      </c>
      <c r="Y1657" s="8">
        <v>0</v>
      </c>
      <c r="Z1657" s="9">
        <v>0</v>
      </c>
      <c r="AA1657" s="8"/>
      <c r="AC1657" s="8"/>
      <c r="AJ1657" s="9">
        <f t="shared" si="265"/>
        <v>-1</v>
      </c>
      <c r="AK1657" s="7">
        <v>6.7</v>
      </c>
      <c r="AO1657" s="8"/>
      <c r="AQ1657" s="31"/>
      <c r="AT1657" s="31"/>
      <c r="AU1657" s="21">
        <v>1998</v>
      </c>
      <c r="AV1657" s="23">
        <f t="shared" si="268"/>
        <v>3.3005954838899636</v>
      </c>
      <c r="BB1657" s="18"/>
      <c r="BD1657" s="54"/>
      <c r="BF1657" s="18"/>
      <c r="BH1657" s="18"/>
      <c r="BJ1657" s="18"/>
      <c r="BK1657" s="18" t="s">
        <v>62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 s="18">
        <v>0</v>
      </c>
      <c r="BS1657">
        <v>0</v>
      </c>
      <c r="BT1657">
        <v>1</v>
      </c>
      <c r="BU1657" s="18">
        <v>0</v>
      </c>
      <c r="BV1657" t="s">
        <v>397</v>
      </c>
      <c r="BW1657" t="s">
        <v>397</v>
      </c>
      <c r="CB1657" s="18"/>
      <c r="CD1657" s="18"/>
      <c r="CE1657" s="18"/>
      <c r="CH1657" s="18"/>
      <c r="CJ1657" s="18"/>
      <c r="CU1657" s="18"/>
      <c r="CV1657" t="s">
        <v>397</v>
      </c>
      <c r="CW1657" t="s">
        <v>397</v>
      </c>
      <c r="CX1657" t="s">
        <v>397</v>
      </c>
      <c r="CY1657" s="25" t="s">
        <v>397</v>
      </c>
    </row>
    <row r="1658" spans="1:103" x14ac:dyDescent="0.25">
      <c r="A1658">
        <v>1660</v>
      </c>
      <c r="B1658">
        <v>184</v>
      </c>
      <c r="C1658" s="25" t="s">
        <v>67</v>
      </c>
      <c r="D1658" s="12">
        <v>9.5250000000000004</v>
      </c>
      <c r="E1658" s="14"/>
      <c r="F1658" s="7" t="str">
        <f t="shared" si="259"/>
        <v>X</v>
      </c>
      <c r="G1658" s="7">
        <f t="shared" si="260"/>
        <v>9.5250000000000004</v>
      </c>
      <c r="H1658" s="16">
        <f t="shared" si="261"/>
        <v>9.5250000000000004</v>
      </c>
      <c r="I1658" s="11" t="str">
        <f t="shared" si="262"/>
        <v>X</v>
      </c>
      <c r="J1658" s="39" t="str">
        <f t="shared" si="263"/>
        <v>X</v>
      </c>
      <c r="K1658" s="39" t="str">
        <f t="shared" si="266"/>
        <v>X</v>
      </c>
      <c r="L1658" s="39" t="str">
        <f t="shared" si="267"/>
        <v>X</v>
      </c>
      <c r="M1658" s="39" t="str">
        <f t="shared" si="264"/>
        <v>X</v>
      </c>
      <c r="N1658" s="42">
        <v>0</v>
      </c>
      <c r="O1658" s="8">
        <v>0</v>
      </c>
      <c r="P1658" s="9">
        <v>0</v>
      </c>
      <c r="Q1658" s="9">
        <v>1</v>
      </c>
      <c r="R1658" s="8">
        <v>0</v>
      </c>
      <c r="S1658" s="9">
        <v>0</v>
      </c>
      <c r="T1658" s="9">
        <v>0</v>
      </c>
      <c r="U1658" s="8">
        <v>0</v>
      </c>
      <c r="V1658" s="9">
        <v>0</v>
      </c>
      <c r="W1658" s="9">
        <v>0</v>
      </c>
      <c r="X1658" s="9">
        <v>0</v>
      </c>
      <c r="Y1658" s="8">
        <v>0</v>
      </c>
      <c r="Z1658" s="9">
        <v>0</v>
      </c>
      <c r="AA1658" s="8"/>
      <c r="AC1658" s="8"/>
      <c r="AJ1658" s="9">
        <f t="shared" si="265"/>
        <v>-1</v>
      </c>
      <c r="AK1658" s="7">
        <v>6.8</v>
      </c>
      <c r="AO1658" s="8"/>
      <c r="AQ1658" s="31"/>
      <c r="AT1658" s="31"/>
      <c r="AU1658" s="21">
        <v>1999</v>
      </c>
      <c r="AV1658" s="23">
        <f t="shared" si="268"/>
        <v>3.3008127941181171</v>
      </c>
      <c r="BB1658" s="18"/>
      <c r="BD1658" s="54"/>
      <c r="BF1658" s="18"/>
      <c r="BH1658" s="18"/>
      <c r="BJ1658" s="18"/>
      <c r="BK1658" s="18" t="s">
        <v>62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 s="18">
        <v>0</v>
      </c>
      <c r="BS1658">
        <v>0</v>
      </c>
      <c r="BT1658">
        <v>1</v>
      </c>
      <c r="BU1658" s="18">
        <v>0</v>
      </c>
      <c r="BV1658" t="s">
        <v>397</v>
      </c>
      <c r="BW1658" t="s">
        <v>397</v>
      </c>
      <c r="CB1658" s="18"/>
      <c r="CD1658" s="18"/>
      <c r="CE1658" s="18"/>
      <c r="CH1658" s="18"/>
      <c r="CJ1658" s="18"/>
      <c r="CU1658" s="18"/>
      <c r="CV1658" t="s">
        <v>397</v>
      </c>
      <c r="CW1658" t="s">
        <v>397</v>
      </c>
      <c r="CX1658" t="s">
        <v>397</v>
      </c>
      <c r="CY1658" s="25" t="s">
        <v>397</v>
      </c>
    </row>
    <row r="1659" spans="1:103" x14ac:dyDescent="0.25">
      <c r="A1659">
        <v>1661</v>
      </c>
      <c r="B1659">
        <v>184</v>
      </c>
      <c r="C1659" s="25" t="s">
        <v>67</v>
      </c>
      <c r="D1659" s="12">
        <v>9.6750000000000007</v>
      </c>
      <c r="E1659" s="14"/>
      <c r="F1659" s="7" t="str">
        <f t="shared" si="259"/>
        <v>X</v>
      </c>
      <c r="G1659" s="7">
        <f t="shared" si="260"/>
        <v>9.6750000000000007</v>
      </c>
      <c r="H1659" s="16">
        <f t="shared" si="261"/>
        <v>9.6750000000000007</v>
      </c>
      <c r="I1659" s="11" t="str">
        <f t="shared" si="262"/>
        <v>X</v>
      </c>
      <c r="J1659" s="39" t="str">
        <f t="shared" si="263"/>
        <v>X</v>
      </c>
      <c r="K1659" s="39" t="str">
        <f t="shared" si="266"/>
        <v>X</v>
      </c>
      <c r="L1659" s="39" t="str">
        <f t="shared" si="267"/>
        <v>X</v>
      </c>
      <c r="M1659" s="39" t="str">
        <f t="shared" si="264"/>
        <v>X</v>
      </c>
      <c r="N1659" s="42">
        <v>0</v>
      </c>
      <c r="O1659" s="8">
        <v>0</v>
      </c>
      <c r="P1659" s="9">
        <v>0</v>
      </c>
      <c r="Q1659" s="9">
        <v>1</v>
      </c>
      <c r="R1659" s="8">
        <v>0</v>
      </c>
      <c r="S1659" s="9">
        <v>0</v>
      </c>
      <c r="T1659" s="9">
        <v>0</v>
      </c>
      <c r="U1659" s="8">
        <v>0</v>
      </c>
      <c r="V1659" s="9">
        <v>0</v>
      </c>
      <c r="W1659" s="9">
        <v>0</v>
      </c>
      <c r="X1659" s="9">
        <v>0</v>
      </c>
      <c r="Y1659" s="8">
        <v>0</v>
      </c>
      <c r="Z1659" s="9">
        <v>0</v>
      </c>
      <c r="AA1659" s="8"/>
      <c r="AC1659" s="8"/>
      <c r="AJ1659" s="9">
        <f t="shared" si="265"/>
        <v>-1</v>
      </c>
      <c r="AK1659" s="7">
        <v>6.9</v>
      </c>
      <c r="AO1659" s="8"/>
      <c r="AQ1659" s="31"/>
      <c r="AT1659" s="31"/>
      <c r="AU1659" s="21">
        <v>2000</v>
      </c>
      <c r="AV1659" s="23">
        <f t="shared" si="268"/>
        <v>3.3010299956639813</v>
      </c>
      <c r="BB1659" s="18"/>
      <c r="BD1659" s="54"/>
      <c r="BF1659" s="18"/>
      <c r="BH1659" s="18"/>
      <c r="BJ1659" s="18"/>
      <c r="BK1659" s="18" t="s">
        <v>62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 s="18">
        <v>0</v>
      </c>
      <c r="BS1659">
        <v>0</v>
      </c>
      <c r="BT1659">
        <v>1</v>
      </c>
      <c r="BU1659" s="18">
        <v>0</v>
      </c>
      <c r="BV1659" t="s">
        <v>397</v>
      </c>
      <c r="BW1659" t="s">
        <v>397</v>
      </c>
      <c r="CB1659" s="18"/>
      <c r="CD1659" s="18"/>
      <c r="CE1659" s="18"/>
      <c r="CH1659" s="18"/>
      <c r="CJ1659" s="18"/>
      <c r="CU1659" s="18"/>
      <c r="CV1659" t="s">
        <v>397</v>
      </c>
      <c r="CW1659" t="s">
        <v>397</v>
      </c>
      <c r="CX1659" t="s">
        <v>397</v>
      </c>
      <c r="CY1659" s="25" t="s">
        <v>397</v>
      </c>
    </row>
    <row r="1660" spans="1:103" x14ac:dyDescent="0.25">
      <c r="A1660">
        <v>1662</v>
      </c>
      <c r="B1660">
        <v>184</v>
      </c>
      <c r="C1660" s="25" t="s">
        <v>67</v>
      </c>
      <c r="D1660" s="12">
        <v>9.3249999999999993</v>
      </c>
      <c r="E1660" s="14"/>
      <c r="F1660" s="7" t="str">
        <f t="shared" si="259"/>
        <v>X</v>
      </c>
      <c r="G1660" s="7">
        <f t="shared" si="260"/>
        <v>9.3249999999999993</v>
      </c>
      <c r="H1660" s="16">
        <f t="shared" si="261"/>
        <v>9.3249999999999993</v>
      </c>
      <c r="I1660" s="11" t="str">
        <f t="shared" si="262"/>
        <v>X</v>
      </c>
      <c r="J1660" s="39" t="str">
        <f t="shared" si="263"/>
        <v>X</v>
      </c>
      <c r="K1660" s="39" t="str">
        <f t="shared" si="266"/>
        <v>X</v>
      </c>
      <c r="L1660" s="39" t="str">
        <f t="shared" si="267"/>
        <v>X</v>
      </c>
      <c r="M1660" s="39" t="str">
        <f t="shared" si="264"/>
        <v>X</v>
      </c>
      <c r="N1660" s="42">
        <v>0</v>
      </c>
      <c r="O1660" s="8">
        <v>0</v>
      </c>
      <c r="P1660" s="9">
        <v>0</v>
      </c>
      <c r="Q1660" s="9">
        <v>1</v>
      </c>
      <c r="R1660" s="8">
        <v>0</v>
      </c>
      <c r="S1660" s="9">
        <v>0</v>
      </c>
      <c r="T1660" s="9">
        <v>0</v>
      </c>
      <c r="U1660" s="8">
        <v>0</v>
      </c>
      <c r="V1660" s="9">
        <v>0</v>
      </c>
      <c r="W1660" s="9">
        <v>0</v>
      </c>
      <c r="X1660" s="9">
        <v>0</v>
      </c>
      <c r="Y1660" s="8">
        <v>0</v>
      </c>
      <c r="Z1660" s="9">
        <v>0</v>
      </c>
      <c r="AA1660" s="8"/>
      <c r="AC1660" s="8"/>
      <c r="AJ1660" s="9">
        <f t="shared" si="265"/>
        <v>-1</v>
      </c>
      <c r="AK1660" s="7">
        <v>7</v>
      </c>
      <c r="AO1660" s="8"/>
      <c r="AQ1660" s="31"/>
      <c r="AT1660" s="31"/>
      <c r="AU1660" s="21">
        <v>2001</v>
      </c>
      <c r="AV1660" s="23">
        <f t="shared" si="268"/>
        <v>3.3012470886362113</v>
      </c>
      <c r="BB1660" s="18"/>
      <c r="BD1660" s="54"/>
      <c r="BF1660" s="18"/>
      <c r="BH1660" s="18"/>
      <c r="BJ1660" s="18"/>
      <c r="BK1660" s="18" t="s">
        <v>62</v>
      </c>
      <c r="BL1660">
        <v>0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 s="18">
        <v>0</v>
      </c>
      <c r="BS1660">
        <v>0</v>
      </c>
      <c r="BT1660">
        <v>1</v>
      </c>
      <c r="BU1660" s="18">
        <v>0</v>
      </c>
      <c r="BV1660" t="s">
        <v>397</v>
      </c>
      <c r="BW1660" t="s">
        <v>397</v>
      </c>
      <c r="CB1660" s="18"/>
      <c r="CD1660" s="18"/>
      <c r="CE1660" s="18"/>
      <c r="CH1660" s="18"/>
      <c r="CJ1660" s="18"/>
      <c r="CU1660" s="18"/>
      <c r="CV1660" t="s">
        <v>397</v>
      </c>
      <c r="CW1660" t="s">
        <v>397</v>
      </c>
      <c r="CX1660" t="s">
        <v>397</v>
      </c>
      <c r="CY1660" s="25" t="s">
        <v>397</v>
      </c>
    </row>
    <row r="1661" spans="1:103" x14ac:dyDescent="0.25">
      <c r="A1661">
        <v>1663</v>
      </c>
      <c r="B1661">
        <v>184</v>
      </c>
      <c r="C1661" s="25" t="s">
        <v>67</v>
      </c>
      <c r="D1661" s="12">
        <v>3.2</v>
      </c>
      <c r="E1661" s="14"/>
      <c r="F1661" s="7" t="str">
        <f t="shared" si="259"/>
        <v>X</v>
      </c>
      <c r="G1661" s="7">
        <f t="shared" si="260"/>
        <v>3.2</v>
      </c>
      <c r="H1661" s="16">
        <f t="shared" si="261"/>
        <v>3.2</v>
      </c>
      <c r="I1661" s="11" t="str">
        <f t="shared" si="262"/>
        <v>X</v>
      </c>
      <c r="J1661" s="39" t="str">
        <f t="shared" si="263"/>
        <v>X</v>
      </c>
      <c r="K1661" s="39" t="str">
        <f t="shared" si="266"/>
        <v>X</v>
      </c>
      <c r="L1661" s="39" t="str">
        <f t="shared" si="267"/>
        <v>X</v>
      </c>
      <c r="M1661" s="39" t="str">
        <f t="shared" si="264"/>
        <v>X</v>
      </c>
      <c r="N1661" s="42">
        <v>0</v>
      </c>
      <c r="O1661" s="8">
        <v>0</v>
      </c>
      <c r="P1661" s="9">
        <v>0</v>
      </c>
      <c r="Q1661" s="9">
        <v>0</v>
      </c>
      <c r="R1661" s="8">
        <v>0</v>
      </c>
      <c r="S1661" s="9">
        <v>0</v>
      </c>
      <c r="T1661" s="9">
        <v>0</v>
      </c>
      <c r="U1661" s="8">
        <v>1</v>
      </c>
      <c r="V1661" s="9">
        <v>0</v>
      </c>
      <c r="W1661" s="9">
        <v>0</v>
      </c>
      <c r="X1661" s="9">
        <v>0</v>
      </c>
      <c r="Y1661" s="8">
        <v>0</v>
      </c>
      <c r="Z1661" s="9">
        <v>0</v>
      </c>
      <c r="AA1661" s="8"/>
      <c r="AC1661" s="8"/>
      <c r="AJ1661" s="9">
        <f t="shared" si="265"/>
        <v>-1</v>
      </c>
      <c r="AK1661" s="7">
        <v>5.5</v>
      </c>
      <c r="AO1661" s="8"/>
      <c r="AQ1661" s="31"/>
      <c r="AT1661" s="31"/>
      <c r="AU1661" s="21">
        <v>1988</v>
      </c>
      <c r="AV1661" s="23">
        <f t="shared" si="268"/>
        <v>3.2984163800612945</v>
      </c>
      <c r="BB1661" s="18"/>
      <c r="BD1661" s="54"/>
      <c r="BF1661" s="18"/>
      <c r="BH1661" s="18"/>
      <c r="BJ1661" s="18"/>
      <c r="BK1661" s="18" t="s">
        <v>62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 s="18">
        <v>0</v>
      </c>
      <c r="BS1661">
        <v>0</v>
      </c>
      <c r="BT1661">
        <v>1</v>
      </c>
      <c r="BU1661" s="18">
        <v>0</v>
      </c>
      <c r="BV1661" t="s">
        <v>397</v>
      </c>
      <c r="BW1661" t="s">
        <v>397</v>
      </c>
      <c r="CB1661" s="18"/>
      <c r="CD1661" s="18"/>
      <c r="CE1661" s="18"/>
      <c r="CH1661" s="18"/>
      <c r="CJ1661" s="18"/>
      <c r="CU1661" s="18"/>
      <c r="CV1661" t="s">
        <v>397</v>
      </c>
      <c r="CW1661" t="s">
        <v>397</v>
      </c>
      <c r="CX1661" t="s">
        <v>397</v>
      </c>
      <c r="CY1661" s="25" t="s">
        <v>397</v>
      </c>
    </row>
    <row r="1662" spans="1:103" x14ac:dyDescent="0.25">
      <c r="A1662">
        <v>1664</v>
      </c>
      <c r="B1662">
        <v>184</v>
      </c>
      <c r="C1662" s="25" t="s">
        <v>67</v>
      </c>
      <c r="D1662" s="12">
        <v>4.2</v>
      </c>
      <c r="E1662" s="14"/>
      <c r="F1662" s="7" t="str">
        <f t="shared" si="259"/>
        <v>X</v>
      </c>
      <c r="G1662" s="7">
        <f t="shared" si="260"/>
        <v>4.2</v>
      </c>
      <c r="H1662" s="16">
        <f t="shared" si="261"/>
        <v>4.2</v>
      </c>
      <c r="I1662" s="11" t="str">
        <f t="shared" si="262"/>
        <v>X</v>
      </c>
      <c r="J1662" s="39" t="str">
        <f t="shared" si="263"/>
        <v>X</v>
      </c>
      <c r="K1662" s="39" t="str">
        <f t="shared" si="266"/>
        <v>X</v>
      </c>
      <c r="L1662" s="39" t="str">
        <f t="shared" si="267"/>
        <v>X</v>
      </c>
      <c r="M1662" s="39" t="str">
        <f t="shared" si="264"/>
        <v>X</v>
      </c>
      <c r="N1662" s="42">
        <v>0</v>
      </c>
      <c r="O1662" s="8">
        <v>0</v>
      </c>
      <c r="P1662" s="9">
        <v>0</v>
      </c>
      <c r="Q1662" s="9">
        <v>0</v>
      </c>
      <c r="R1662" s="8">
        <v>0</v>
      </c>
      <c r="S1662" s="9">
        <v>0</v>
      </c>
      <c r="T1662" s="9">
        <v>0</v>
      </c>
      <c r="U1662" s="8">
        <v>1</v>
      </c>
      <c r="V1662" s="9">
        <v>0</v>
      </c>
      <c r="W1662" s="9">
        <v>0</v>
      </c>
      <c r="X1662" s="9">
        <v>0</v>
      </c>
      <c r="Y1662" s="8">
        <v>0</v>
      </c>
      <c r="Z1662" s="9">
        <v>0</v>
      </c>
      <c r="AA1662" s="8"/>
      <c r="AC1662" s="8"/>
      <c r="AJ1662" s="9">
        <f t="shared" si="265"/>
        <v>-1</v>
      </c>
      <c r="AK1662" s="7">
        <v>5.5</v>
      </c>
      <c r="AO1662" s="8"/>
      <c r="AQ1662" s="31"/>
      <c r="AT1662" s="31"/>
      <c r="AU1662" s="21">
        <v>1989</v>
      </c>
      <c r="AV1662" s="23">
        <f t="shared" si="268"/>
        <v>3.2986347831244354</v>
      </c>
      <c r="BB1662" s="18"/>
      <c r="BD1662" s="54"/>
      <c r="BF1662" s="18"/>
      <c r="BH1662" s="18"/>
      <c r="BJ1662" s="18"/>
      <c r="BK1662" s="18" t="s">
        <v>62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 s="18">
        <v>0</v>
      </c>
      <c r="BS1662">
        <v>0</v>
      </c>
      <c r="BT1662">
        <v>1</v>
      </c>
      <c r="BU1662" s="18">
        <v>0</v>
      </c>
      <c r="BV1662" t="s">
        <v>397</v>
      </c>
      <c r="BW1662" t="s">
        <v>397</v>
      </c>
      <c r="CB1662" s="18"/>
      <c r="CD1662" s="18"/>
      <c r="CE1662" s="18"/>
      <c r="CH1662" s="18"/>
      <c r="CJ1662" s="18"/>
      <c r="CU1662" s="18"/>
      <c r="CV1662" t="s">
        <v>397</v>
      </c>
      <c r="CW1662" t="s">
        <v>397</v>
      </c>
      <c r="CX1662" t="s">
        <v>397</v>
      </c>
      <c r="CY1662" s="25" t="s">
        <v>397</v>
      </c>
    </row>
    <row r="1663" spans="1:103" x14ac:dyDescent="0.25">
      <c r="A1663">
        <v>1665</v>
      </c>
      <c r="B1663">
        <v>184</v>
      </c>
      <c r="C1663" s="25" t="s">
        <v>67</v>
      </c>
      <c r="D1663" s="12">
        <v>4.0999999999999996</v>
      </c>
      <c r="E1663" s="14"/>
      <c r="F1663" s="7" t="str">
        <f t="shared" si="259"/>
        <v>X</v>
      </c>
      <c r="G1663" s="7">
        <f t="shared" si="260"/>
        <v>4.0999999999999996</v>
      </c>
      <c r="H1663" s="16">
        <f t="shared" si="261"/>
        <v>4.0999999999999996</v>
      </c>
      <c r="I1663" s="11" t="str">
        <f t="shared" si="262"/>
        <v>X</v>
      </c>
      <c r="J1663" s="39" t="str">
        <f t="shared" si="263"/>
        <v>X</v>
      </c>
      <c r="K1663" s="39" t="str">
        <f t="shared" si="266"/>
        <v>X</v>
      </c>
      <c r="L1663" s="39" t="str">
        <f t="shared" si="267"/>
        <v>X</v>
      </c>
      <c r="M1663" s="39" t="str">
        <f t="shared" si="264"/>
        <v>X</v>
      </c>
      <c r="N1663" s="42">
        <v>0</v>
      </c>
      <c r="O1663" s="8">
        <v>0</v>
      </c>
      <c r="P1663" s="9">
        <v>0</v>
      </c>
      <c r="Q1663" s="9">
        <v>0</v>
      </c>
      <c r="R1663" s="8">
        <v>0</v>
      </c>
      <c r="S1663" s="9">
        <v>0</v>
      </c>
      <c r="T1663" s="9">
        <v>0</v>
      </c>
      <c r="U1663" s="8">
        <v>1</v>
      </c>
      <c r="V1663" s="9">
        <v>0</v>
      </c>
      <c r="W1663" s="9">
        <v>0</v>
      </c>
      <c r="X1663" s="9">
        <v>0</v>
      </c>
      <c r="Y1663" s="8">
        <v>0</v>
      </c>
      <c r="Z1663" s="9">
        <v>0</v>
      </c>
      <c r="AA1663" s="8"/>
      <c r="AC1663" s="8"/>
      <c r="AJ1663" s="9">
        <f t="shared" si="265"/>
        <v>-1</v>
      </c>
      <c r="AK1663" s="7">
        <v>5.6</v>
      </c>
      <c r="AO1663" s="8"/>
      <c r="AQ1663" s="31"/>
      <c r="AT1663" s="31"/>
      <c r="AU1663" s="21">
        <v>1990</v>
      </c>
      <c r="AV1663" s="23">
        <f t="shared" si="268"/>
        <v>3.2988530764097068</v>
      </c>
      <c r="BB1663" s="18"/>
      <c r="BD1663" s="54"/>
      <c r="BF1663" s="18"/>
      <c r="BH1663" s="18"/>
      <c r="BJ1663" s="18"/>
      <c r="BK1663" s="18" t="s">
        <v>62</v>
      </c>
      <c r="BL1663">
        <v>0</v>
      </c>
      <c r="BM1663">
        <v>1</v>
      </c>
      <c r="BN1663">
        <v>0</v>
      </c>
      <c r="BO1663">
        <v>0</v>
      </c>
      <c r="BP1663">
        <v>0</v>
      </c>
      <c r="BQ1663">
        <v>0</v>
      </c>
      <c r="BR1663" s="18">
        <v>0</v>
      </c>
      <c r="BS1663">
        <v>0</v>
      </c>
      <c r="BT1663">
        <v>1</v>
      </c>
      <c r="BU1663" s="18">
        <v>0</v>
      </c>
      <c r="BV1663" t="s">
        <v>397</v>
      </c>
      <c r="BW1663" t="s">
        <v>397</v>
      </c>
      <c r="CB1663" s="18"/>
      <c r="CD1663" s="18"/>
      <c r="CE1663" s="18"/>
      <c r="CH1663" s="18"/>
      <c r="CJ1663" s="18"/>
      <c r="CU1663" s="18"/>
      <c r="CV1663" t="s">
        <v>397</v>
      </c>
      <c r="CW1663" t="s">
        <v>397</v>
      </c>
      <c r="CX1663" t="s">
        <v>397</v>
      </c>
      <c r="CY1663" s="25" t="s">
        <v>397</v>
      </c>
    </row>
    <row r="1664" spans="1:103" x14ac:dyDescent="0.25">
      <c r="A1664">
        <v>1666</v>
      </c>
      <c r="B1664">
        <v>184</v>
      </c>
      <c r="C1664" s="25" t="s">
        <v>67</v>
      </c>
      <c r="D1664" s="12">
        <v>3.7</v>
      </c>
      <c r="E1664" s="14"/>
      <c r="F1664" s="7" t="str">
        <f t="shared" si="259"/>
        <v>X</v>
      </c>
      <c r="G1664" s="7">
        <f t="shared" si="260"/>
        <v>3.7</v>
      </c>
      <c r="H1664" s="16">
        <f t="shared" si="261"/>
        <v>3.7</v>
      </c>
      <c r="I1664" s="11" t="str">
        <f t="shared" si="262"/>
        <v>X</v>
      </c>
      <c r="J1664" s="39" t="str">
        <f t="shared" si="263"/>
        <v>X</v>
      </c>
      <c r="K1664" s="39" t="str">
        <f t="shared" si="266"/>
        <v>X</v>
      </c>
      <c r="L1664" s="39" t="str">
        <f t="shared" si="267"/>
        <v>X</v>
      </c>
      <c r="M1664" s="39" t="str">
        <f t="shared" si="264"/>
        <v>X</v>
      </c>
      <c r="N1664" s="42">
        <v>0</v>
      </c>
      <c r="O1664" s="8">
        <v>0</v>
      </c>
      <c r="P1664" s="9">
        <v>0</v>
      </c>
      <c r="Q1664" s="9">
        <v>0</v>
      </c>
      <c r="R1664" s="8">
        <v>0</v>
      </c>
      <c r="S1664" s="9">
        <v>0</v>
      </c>
      <c r="T1664" s="9">
        <v>0</v>
      </c>
      <c r="U1664" s="8">
        <v>1</v>
      </c>
      <c r="V1664" s="9">
        <v>0</v>
      </c>
      <c r="W1664" s="9">
        <v>0</v>
      </c>
      <c r="X1664" s="9">
        <v>0</v>
      </c>
      <c r="Y1664" s="8">
        <v>0</v>
      </c>
      <c r="Z1664" s="9">
        <v>0</v>
      </c>
      <c r="AA1664" s="8"/>
      <c r="AC1664" s="8"/>
      <c r="AJ1664" s="9">
        <f t="shared" si="265"/>
        <v>-1</v>
      </c>
      <c r="AK1664" s="7">
        <v>5.7</v>
      </c>
      <c r="AO1664" s="8"/>
      <c r="AQ1664" s="31"/>
      <c r="AT1664" s="31"/>
      <c r="AU1664" s="21">
        <v>1991</v>
      </c>
      <c r="AV1664" s="23">
        <f t="shared" si="268"/>
        <v>3.2990712600274095</v>
      </c>
      <c r="BB1664" s="18"/>
      <c r="BD1664" s="54"/>
      <c r="BF1664" s="18"/>
      <c r="BH1664" s="18"/>
      <c r="BJ1664" s="18"/>
      <c r="BK1664" s="18" t="s">
        <v>62</v>
      </c>
      <c r="BL1664">
        <v>0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 s="18">
        <v>0</v>
      </c>
      <c r="BS1664">
        <v>0</v>
      </c>
      <c r="BT1664">
        <v>1</v>
      </c>
      <c r="BU1664" s="18">
        <v>0</v>
      </c>
      <c r="BV1664" t="s">
        <v>397</v>
      </c>
      <c r="BW1664" t="s">
        <v>397</v>
      </c>
      <c r="CB1664" s="18"/>
      <c r="CD1664" s="18"/>
      <c r="CE1664" s="18"/>
      <c r="CH1664" s="18"/>
      <c r="CJ1664" s="18"/>
      <c r="CU1664" s="18"/>
      <c r="CV1664" t="s">
        <v>397</v>
      </c>
      <c r="CW1664" t="s">
        <v>397</v>
      </c>
      <c r="CX1664" t="s">
        <v>397</v>
      </c>
      <c r="CY1664" s="25" t="s">
        <v>397</v>
      </c>
    </row>
    <row r="1665" spans="1:103" x14ac:dyDescent="0.25">
      <c r="A1665">
        <v>1667</v>
      </c>
      <c r="B1665">
        <v>184</v>
      </c>
      <c r="C1665" s="25" t="s">
        <v>67</v>
      </c>
      <c r="D1665" s="12">
        <v>4</v>
      </c>
      <c r="E1665" s="14"/>
      <c r="F1665" s="7" t="str">
        <f t="shared" si="259"/>
        <v>X</v>
      </c>
      <c r="G1665" s="7">
        <f t="shared" si="260"/>
        <v>4</v>
      </c>
      <c r="H1665" s="16">
        <f t="shared" si="261"/>
        <v>4</v>
      </c>
      <c r="I1665" s="11" t="str">
        <f t="shared" si="262"/>
        <v>X</v>
      </c>
      <c r="J1665" s="39" t="str">
        <f t="shared" si="263"/>
        <v>X</v>
      </c>
      <c r="K1665" s="39" t="str">
        <f t="shared" si="266"/>
        <v>X</v>
      </c>
      <c r="L1665" s="39" t="str">
        <f t="shared" si="267"/>
        <v>X</v>
      </c>
      <c r="M1665" s="39" t="str">
        <f t="shared" si="264"/>
        <v>X</v>
      </c>
      <c r="N1665" s="42">
        <v>0</v>
      </c>
      <c r="O1665" s="8">
        <v>0</v>
      </c>
      <c r="P1665" s="9">
        <v>0</v>
      </c>
      <c r="Q1665" s="9">
        <v>0</v>
      </c>
      <c r="R1665" s="8">
        <v>0</v>
      </c>
      <c r="S1665" s="9">
        <v>0</v>
      </c>
      <c r="T1665" s="9">
        <v>0</v>
      </c>
      <c r="U1665" s="8">
        <v>1</v>
      </c>
      <c r="V1665" s="9">
        <v>0</v>
      </c>
      <c r="W1665" s="9">
        <v>0</v>
      </c>
      <c r="X1665" s="9">
        <v>0</v>
      </c>
      <c r="Y1665" s="8">
        <v>0</v>
      </c>
      <c r="Z1665" s="9">
        <v>0</v>
      </c>
      <c r="AA1665" s="8"/>
      <c r="AC1665" s="8"/>
      <c r="AJ1665" s="9">
        <f t="shared" si="265"/>
        <v>-1</v>
      </c>
      <c r="AK1665" s="7">
        <v>5.8</v>
      </c>
      <c r="AO1665" s="8"/>
      <c r="AQ1665" s="31"/>
      <c r="AT1665" s="31"/>
      <c r="AU1665" s="21">
        <v>1992</v>
      </c>
      <c r="AV1665" s="23">
        <f t="shared" si="268"/>
        <v>3.2992893340876801</v>
      </c>
      <c r="BB1665" s="18"/>
      <c r="BD1665" s="54"/>
      <c r="BF1665" s="18"/>
      <c r="BH1665" s="18"/>
      <c r="BJ1665" s="18"/>
      <c r="BK1665" s="18" t="s">
        <v>62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 s="18">
        <v>0</v>
      </c>
      <c r="BS1665">
        <v>0</v>
      </c>
      <c r="BT1665">
        <v>1</v>
      </c>
      <c r="BU1665" s="18">
        <v>0</v>
      </c>
      <c r="BV1665" t="s">
        <v>397</v>
      </c>
      <c r="BW1665" t="s">
        <v>397</v>
      </c>
      <c r="CB1665" s="18"/>
      <c r="CD1665" s="18"/>
      <c r="CE1665" s="18"/>
      <c r="CH1665" s="18"/>
      <c r="CJ1665" s="18"/>
      <c r="CU1665" s="18"/>
      <c r="CV1665" t="s">
        <v>397</v>
      </c>
      <c r="CW1665" t="s">
        <v>397</v>
      </c>
      <c r="CX1665" t="s">
        <v>397</v>
      </c>
      <c r="CY1665" s="25" t="s">
        <v>397</v>
      </c>
    </row>
    <row r="1666" spans="1:103" x14ac:dyDescent="0.25">
      <c r="A1666">
        <v>1668</v>
      </c>
      <c r="B1666">
        <v>184</v>
      </c>
      <c r="C1666" s="25" t="s">
        <v>67</v>
      </c>
      <c r="D1666" s="12">
        <v>4.5</v>
      </c>
      <c r="E1666" s="14"/>
      <c r="F1666" s="7" t="str">
        <f t="shared" si="259"/>
        <v>X</v>
      </c>
      <c r="G1666" s="7">
        <f t="shared" si="260"/>
        <v>4.5</v>
      </c>
      <c r="H1666" s="16">
        <f t="shared" si="261"/>
        <v>4.5</v>
      </c>
      <c r="I1666" s="11" t="str">
        <f t="shared" si="262"/>
        <v>X</v>
      </c>
      <c r="J1666" s="39" t="str">
        <f t="shared" si="263"/>
        <v>X</v>
      </c>
      <c r="K1666" s="39" t="str">
        <f t="shared" si="266"/>
        <v>X</v>
      </c>
      <c r="L1666" s="39" t="str">
        <f t="shared" si="267"/>
        <v>X</v>
      </c>
      <c r="M1666" s="39" t="str">
        <f t="shared" si="264"/>
        <v>X</v>
      </c>
      <c r="N1666" s="42">
        <v>0</v>
      </c>
      <c r="O1666" s="8">
        <v>0</v>
      </c>
      <c r="P1666" s="9">
        <v>0</v>
      </c>
      <c r="Q1666" s="9">
        <v>0</v>
      </c>
      <c r="R1666" s="8">
        <v>0</v>
      </c>
      <c r="S1666" s="9">
        <v>0</v>
      </c>
      <c r="T1666" s="9">
        <v>0</v>
      </c>
      <c r="U1666" s="8">
        <v>1</v>
      </c>
      <c r="V1666" s="9">
        <v>0</v>
      </c>
      <c r="W1666" s="9">
        <v>0</v>
      </c>
      <c r="X1666" s="9">
        <v>0</v>
      </c>
      <c r="Y1666" s="8">
        <v>0</v>
      </c>
      <c r="Z1666" s="9">
        <v>0</v>
      </c>
      <c r="AA1666" s="8"/>
      <c r="AC1666" s="8"/>
      <c r="AJ1666" s="9">
        <f t="shared" si="265"/>
        <v>-1</v>
      </c>
      <c r="AK1666" s="7">
        <v>5.9</v>
      </c>
      <c r="AO1666" s="8"/>
      <c r="AQ1666" s="31"/>
      <c r="AT1666" s="31"/>
      <c r="AU1666" s="21">
        <v>1993</v>
      </c>
      <c r="AV1666" s="23">
        <f t="shared" si="268"/>
        <v>3.2995072987004876</v>
      </c>
      <c r="BB1666" s="18"/>
      <c r="BD1666" s="54"/>
      <c r="BF1666" s="18"/>
      <c r="BH1666" s="18"/>
      <c r="BJ1666" s="18"/>
      <c r="BK1666" s="18" t="s">
        <v>62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 s="18">
        <v>0</v>
      </c>
      <c r="BS1666">
        <v>0</v>
      </c>
      <c r="BT1666">
        <v>1</v>
      </c>
      <c r="BU1666" s="18">
        <v>0</v>
      </c>
      <c r="BV1666" t="s">
        <v>397</v>
      </c>
      <c r="BW1666" t="s">
        <v>397</v>
      </c>
      <c r="CB1666" s="18"/>
      <c r="CD1666" s="18"/>
      <c r="CE1666" s="18"/>
      <c r="CH1666" s="18"/>
      <c r="CJ1666" s="18"/>
      <c r="CU1666" s="18"/>
      <c r="CV1666" t="s">
        <v>397</v>
      </c>
      <c r="CW1666" t="s">
        <v>397</v>
      </c>
      <c r="CX1666" t="s">
        <v>397</v>
      </c>
      <c r="CY1666" s="25" t="s">
        <v>397</v>
      </c>
    </row>
    <row r="1667" spans="1:103" x14ac:dyDescent="0.25">
      <c r="A1667">
        <v>1669</v>
      </c>
      <c r="B1667">
        <v>184</v>
      </c>
      <c r="C1667" s="25" t="s">
        <v>67</v>
      </c>
      <c r="D1667" s="12">
        <v>6.6</v>
      </c>
      <c r="E1667" s="14"/>
      <c r="F1667" s="7" t="str">
        <f t="shared" si="259"/>
        <v>X</v>
      </c>
      <c r="G1667" s="7">
        <f t="shared" si="260"/>
        <v>6.6</v>
      </c>
      <c r="H1667" s="16">
        <f t="shared" si="261"/>
        <v>6.6</v>
      </c>
      <c r="I1667" s="11" t="str">
        <f t="shared" si="262"/>
        <v>X</v>
      </c>
      <c r="J1667" s="39" t="str">
        <f t="shared" si="263"/>
        <v>X</v>
      </c>
      <c r="K1667" s="39" t="str">
        <f t="shared" si="266"/>
        <v>X</v>
      </c>
      <c r="L1667" s="39" t="str">
        <f t="shared" si="267"/>
        <v>X</v>
      </c>
      <c r="M1667" s="39" t="str">
        <f t="shared" si="264"/>
        <v>X</v>
      </c>
      <c r="N1667" s="42">
        <v>0</v>
      </c>
      <c r="O1667" s="8">
        <v>0</v>
      </c>
      <c r="P1667" s="9">
        <v>0</v>
      </c>
      <c r="Q1667" s="9">
        <v>0</v>
      </c>
      <c r="R1667" s="8">
        <v>0</v>
      </c>
      <c r="S1667" s="9">
        <v>0</v>
      </c>
      <c r="T1667" s="9">
        <v>0</v>
      </c>
      <c r="U1667" s="8">
        <v>1</v>
      </c>
      <c r="V1667" s="9">
        <v>0</v>
      </c>
      <c r="W1667" s="9">
        <v>0</v>
      </c>
      <c r="X1667" s="9">
        <v>0</v>
      </c>
      <c r="Y1667" s="8">
        <v>0</v>
      </c>
      <c r="Z1667" s="9">
        <v>0</v>
      </c>
      <c r="AA1667" s="8"/>
      <c r="AC1667" s="8"/>
      <c r="AJ1667" s="9">
        <f t="shared" si="265"/>
        <v>-1</v>
      </c>
      <c r="AK1667" s="7">
        <v>6</v>
      </c>
      <c r="AO1667" s="8"/>
      <c r="AQ1667" s="31"/>
      <c r="AT1667" s="31"/>
      <c r="AU1667" s="21">
        <v>1994</v>
      </c>
      <c r="AV1667" s="23">
        <f t="shared" si="268"/>
        <v>3.2997251539756367</v>
      </c>
      <c r="BB1667" s="18"/>
      <c r="BD1667" s="54"/>
      <c r="BF1667" s="18"/>
      <c r="BH1667" s="18"/>
      <c r="BJ1667" s="18"/>
      <c r="BK1667" s="18" t="s">
        <v>62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 s="18">
        <v>0</v>
      </c>
      <c r="BS1667">
        <v>0</v>
      </c>
      <c r="BT1667">
        <v>1</v>
      </c>
      <c r="BU1667" s="18">
        <v>0</v>
      </c>
      <c r="BV1667" t="s">
        <v>397</v>
      </c>
      <c r="BW1667" t="s">
        <v>397</v>
      </c>
      <c r="CB1667" s="18"/>
      <c r="CD1667" s="18"/>
      <c r="CE1667" s="18"/>
      <c r="CH1667" s="18"/>
      <c r="CJ1667" s="18"/>
      <c r="CU1667" s="18"/>
      <c r="CV1667" t="s">
        <v>397</v>
      </c>
      <c r="CW1667" t="s">
        <v>397</v>
      </c>
      <c r="CX1667" t="s">
        <v>397</v>
      </c>
      <c r="CY1667" s="25" t="s">
        <v>397</v>
      </c>
    </row>
    <row r="1668" spans="1:103" x14ac:dyDescent="0.25">
      <c r="A1668">
        <v>1670</v>
      </c>
      <c r="B1668">
        <v>184</v>
      </c>
      <c r="C1668" s="25" t="s">
        <v>67</v>
      </c>
      <c r="D1668" s="12">
        <v>6.4</v>
      </c>
      <c r="E1668" s="14"/>
      <c r="F1668" s="7" t="str">
        <f t="shared" si="259"/>
        <v>X</v>
      </c>
      <c r="G1668" s="7">
        <f t="shared" si="260"/>
        <v>6.4</v>
      </c>
      <c r="H1668" s="16">
        <f t="shared" si="261"/>
        <v>6.4</v>
      </c>
      <c r="I1668" s="11" t="str">
        <f t="shared" si="262"/>
        <v>X</v>
      </c>
      <c r="J1668" s="39" t="str">
        <f t="shared" si="263"/>
        <v>X</v>
      </c>
      <c r="K1668" s="39" t="str">
        <f t="shared" si="266"/>
        <v>X</v>
      </c>
      <c r="L1668" s="39" t="str">
        <f t="shared" si="267"/>
        <v>X</v>
      </c>
      <c r="M1668" s="39" t="str">
        <f t="shared" si="264"/>
        <v>X</v>
      </c>
      <c r="N1668" s="42">
        <v>0</v>
      </c>
      <c r="O1668" s="8">
        <v>0</v>
      </c>
      <c r="P1668" s="9">
        <v>0</v>
      </c>
      <c r="Q1668" s="9">
        <v>0</v>
      </c>
      <c r="R1668" s="8">
        <v>0</v>
      </c>
      <c r="S1668" s="9">
        <v>0</v>
      </c>
      <c r="T1668" s="9">
        <v>0</v>
      </c>
      <c r="U1668" s="8">
        <v>1</v>
      </c>
      <c r="V1668" s="9">
        <v>0</v>
      </c>
      <c r="W1668" s="9">
        <v>0</v>
      </c>
      <c r="X1668" s="9">
        <v>0</v>
      </c>
      <c r="Y1668" s="8">
        <v>0</v>
      </c>
      <c r="Z1668" s="9">
        <v>0</v>
      </c>
      <c r="AA1668" s="8"/>
      <c r="AC1668" s="8"/>
      <c r="AJ1668" s="9">
        <f t="shared" si="265"/>
        <v>-1</v>
      </c>
      <c r="AK1668" s="7">
        <v>6.4</v>
      </c>
      <c r="AO1668" s="8"/>
      <c r="AQ1668" s="31"/>
      <c r="AT1668" s="31"/>
      <c r="AU1668" s="21">
        <v>1996</v>
      </c>
      <c r="AV1668" s="23">
        <f t="shared" si="268"/>
        <v>3.3001605369513523</v>
      </c>
      <c r="BB1668" s="18"/>
      <c r="BD1668" s="54"/>
      <c r="BF1668" s="18"/>
      <c r="BH1668" s="18"/>
      <c r="BJ1668" s="18"/>
      <c r="BK1668" s="18" t="s">
        <v>62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 s="18">
        <v>0</v>
      </c>
      <c r="BS1668">
        <v>0</v>
      </c>
      <c r="BT1668">
        <v>1</v>
      </c>
      <c r="BU1668" s="18">
        <v>0</v>
      </c>
      <c r="BV1668" t="s">
        <v>397</v>
      </c>
      <c r="BW1668" t="s">
        <v>397</v>
      </c>
      <c r="CB1668" s="18"/>
      <c r="CD1668" s="18"/>
      <c r="CE1668" s="18"/>
      <c r="CH1668" s="18"/>
      <c r="CJ1668" s="18"/>
      <c r="CU1668" s="18"/>
      <c r="CV1668" t="s">
        <v>397</v>
      </c>
      <c r="CW1668" t="s">
        <v>397</v>
      </c>
      <c r="CX1668" t="s">
        <v>397</v>
      </c>
      <c r="CY1668" s="25" t="s">
        <v>397</v>
      </c>
    </row>
    <row r="1669" spans="1:103" x14ac:dyDescent="0.25">
      <c r="A1669">
        <v>1671</v>
      </c>
      <c r="B1669">
        <v>184</v>
      </c>
      <c r="C1669" s="25" t="s">
        <v>67</v>
      </c>
      <c r="D1669" s="12">
        <v>5.7</v>
      </c>
      <c r="E1669" s="14"/>
      <c r="F1669" s="7" t="str">
        <f t="shared" si="259"/>
        <v>X</v>
      </c>
      <c r="G1669" s="7">
        <f t="shared" si="260"/>
        <v>5.7</v>
      </c>
      <c r="H1669" s="16">
        <f t="shared" si="261"/>
        <v>5.7</v>
      </c>
      <c r="I1669" s="11" t="str">
        <f t="shared" si="262"/>
        <v>X</v>
      </c>
      <c r="J1669" s="39" t="str">
        <f t="shared" si="263"/>
        <v>X</v>
      </c>
      <c r="K1669" s="39" t="str">
        <f t="shared" si="266"/>
        <v>X</v>
      </c>
      <c r="L1669" s="39" t="str">
        <f t="shared" si="267"/>
        <v>X</v>
      </c>
      <c r="M1669" s="39" t="str">
        <f t="shared" si="264"/>
        <v>X</v>
      </c>
      <c r="N1669" s="42">
        <v>0</v>
      </c>
      <c r="O1669" s="8">
        <v>0</v>
      </c>
      <c r="P1669" s="9">
        <v>0</v>
      </c>
      <c r="Q1669" s="9">
        <v>0</v>
      </c>
      <c r="R1669" s="8">
        <v>0</v>
      </c>
      <c r="S1669" s="9">
        <v>0</v>
      </c>
      <c r="T1669" s="9">
        <v>0</v>
      </c>
      <c r="U1669" s="8">
        <v>1</v>
      </c>
      <c r="V1669" s="9">
        <v>0</v>
      </c>
      <c r="W1669" s="9">
        <v>0</v>
      </c>
      <c r="X1669" s="9">
        <v>0</v>
      </c>
      <c r="Y1669" s="8">
        <v>0</v>
      </c>
      <c r="Z1669" s="9">
        <v>0</v>
      </c>
      <c r="AA1669" s="8"/>
      <c r="AC1669" s="8"/>
      <c r="AJ1669" s="9">
        <f t="shared" si="265"/>
        <v>-1</v>
      </c>
      <c r="AK1669" s="7">
        <v>6.5</v>
      </c>
      <c r="AO1669" s="8"/>
      <c r="AQ1669" s="31"/>
      <c r="AT1669" s="31"/>
      <c r="AU1669" s="21">
        <v>1997</v>
      </c>
      <c r="AV1669" s="23">
        <f t="shared" si="268"/>
        <v>3.3003780648707024</v>
      </c>
      <c r="BB1669" s="18"/>
      <c r="BD1669" s="54"/>
      <c r="BF1669" s="18"/>
      <c r="BH1669" s="18"/>
      <c r="BJ1669" s="18"/>
      <c r="BK1669" s="18" t="s">
        <v>62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 s="18">
        <v>0</v>
      </c>
      <c r="BS1669">
        <v>0</v>
      </c>
      <c r="BT1669">
        <v>1</v>
      </c>
      <c r="BU1669" s="18">
        <v>0</v>
      </c>
      <c r="BV1669" t="s">
        <v>397</v>
      </c>
      <c r="BW1669" t="s">
        <v>397</v>
      </c>
      <c r="CB1669" s="18"/>
      <c r="CD1669" s="18"/>
      <c r="CE1669" s="18"/>
      <c r="CH1669" s="18"/>
      <c r="CJ1669" s="18"/>
      <c r="CU1669" s="18"/>
      <c r="CV1669" t="s">
        <v>397</v>
      </c>
      <c r="CW1669" t="s">
        <v>397</v>
      </c>
      <c r="CX1669" t="s">
        <v>397</v>
      </c>
      <c r="CY1669" s="25" t="s">
        <v>397</v>
      </c>
    </row>
    <row r="1670" spans="1:103" x14ac:dyDescent="0.25">
      <c r="A1670">
        <v>1672</v>
      </c>
      <c r="B1670">
        <v>184</v>
      </c>
      <c r="C1670" s="25" t="s">
        <v>67</v>
      </c>
      <c r="D1670" s="12">
        <v>7.1</v>
      </c>
      <c r="E1670" s="14"/>
      <c r="F1670" s="7" t="str">
        <f t="shared" si="259"/>
        <v>X</v>
      </c>
      <c r="G1670" s="7">
        <f t="shared" si="260"/>
        <v>7.1</v>
      </c>
      <c r="H1670" s="16">
        <f t="shared" si="261"/>
        <v>7.1</v>
      </c>
      <c r="I1670" s="11" t="str">
        <f t="shared" si="262"/>
        <v>X</v>
      </c>
      <c r="J1670" s="39" t="str">
        <f t="shared" si="263"/>
        <v>X</v>
      </c>
      <c r="K1670" s="39" t="str">
        <f t="shared" si="266"/>
        <v>X</v>
      </c>
      <c r="L1670" s="39" t="str">
        <f t="shared" si="267"/>
        <v>X</v>
      </c>
      <c r="M1670" s="39" t="str">
        <f t="shared" si="264"/>
        <v>X</v>
      </c>
      <c r="N1670" s="42">
        <v>0</v>
      </c>
      <c r="O1670" s="8">
        <v>0</v>
      </c>
      <c r="P1670" s="9">
        <v>0</v>
      </c>
      <c r="Q1670" s="9">
        <v>0</v>
      </c>
      <c r="R1670" s="8">
        <v>0</v>
      </c>
      <c r="S1670" s="9">
        <v>0</v>
      </c>
      <c r="T1670" s="9">
        <v>0</v>
      </c>
      <c r="U1670" s="8">
        <v>1</v>
      </c>
      <c r="V1670" s="9">
        <v>0</v>
      </c>
      <c r="W1670" s="9">
        <v>0</v>
      </c>
      <c r="X1670" s="9">
        <v>0</v>
      </c>
      <c r="Y1670" s="8">
        <v>0</v>
      </c>
      <c r="Z1670" s="9">
        <v>0</v>
      </c>
      <c r="AA1670" s="8"/>
      <c r="AC1670" s="8"/>
      <c r="AJ1670" s="9">
        <f t="shared" si="265"/>
        <v>-1</v>
      </c>
      <c r="AK1670" s="7">
        <v>6.7</v>
      </c>
      <c r="AO1670" s="8"/>
      <c r="AQ1670" s="31"/>
      <c r="AT1670" s="31"/>
      <c r="AU1670" s="21">
        <v>1998</v>
      </c>
      <c r="AV1670" s="23">
        <f t="shared" si="268"/>
        <v>3.3005954838899636</v>
      </c>
      <c r="BB1670" s="18"/>
      <c r="BD1670" s="54"/>
      <c r="BF1670" s="18"/>
      <c r="BH1670" s="18"/>
      <c r="BJ1670" s="18"/>
      <c r="BK1670" s="18" t="s">
        <v>62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 s="18">
        <v>0</v>
      </c>
      <c r="BS1670">
        <v>0</v>
      </c>
      <c r="BT1670">
        <v>1</v>
      </c>
      <c r="BU1670" s="18">
        <v>0</v>
      </c>
      <c r="BV1670" t="s">
        <v>397</v>
      </c>
      <c r="BW1670" t="s">
        <v>397</v>
      </c>
      <c r="CB1670" s="18"/>
      <c r="CD1670" s="18"/>
      <c r="CE1670" s="18"/>
      <c r="CH1670" s="18"/>
      <c r="CJ1670" s="18"/>
      <c r="CU1670" s="18"/>
      <c r="CV1670" t="s">
        <v>397</v>
      </c>
      <c r="CW1670" t="s">
        <v>397</v>
      </c>
      <c r="CX1670" t="s">
        <v>397</v>
      </c>
      <c r="CY1670" s="25" t="s">
        <v>397</v>
      </c>
    </row>
    <row r="1671" spans="1:103" x14ac:dyDescent="0.25">
      <c r="A1671">
        <v>1673</v>
      </c>
      <c r="B1671">
        <v>184</v>
      </c>
      <c r="C1671" s="25" t="s">
        <v>67</v>
      </c>
      <c r="D1671" s="12">
        <v>9.1999999999999993</v>
      </c>
      <c r="E1671" s="14"/>
      <c r="F1671" s="7" t="str">
        <f t="shared" si="259"/>
        <v>X</v>
      </c>
      <c r="G1671" s="7">
        <f t="shared" si="260"/>
        <v>9.1999999999999993</v>
      </c>
      <c r="H1671" s="16">
        <f t="shared" si="261"/>
        <v>9.1999999999999993</v>
      </c>
      <c r="I1671" s="11" t="str">
        <f t="shared" si="262"/>
        <v>X</v>
      </c>
      <c r="J1671" s="39" t="str">
        <f t="shared" si="263"/>
        <v>X</v>
      </c>
      <c r="K1671" s="39" t="str">
        <f t="shared" si="266"/>
        <v>X</v>
      </c>
      <c r="L1671" s="39" t="str">
        <f t="shared" si="267"/>
        <v>X</v>
      </c>
      <c r="M1671" s="39" t="str">
        <f t="shared" si="264"/>
        <v>X</v>
      </c>
      <c r="N1671" s="42">
        <v>0</v>
      </c>
      <c r="O1671" s="8">
        <v>0</v>
      </c>
      <c r="P1671" s="9">
        <v>0</v>
      </c>
      <c r="Q1671" s="9">
        <v>0</v>
      </c>
      <c r="R1671" s="8">
        <v>0</v>
      </c>
      <c r="S1671" s="9">
        <v>0</v>
      </c>
      <c r="T1671" s="9">
        <v>0</v>
      </c>
      <c r="U1671" s="8">
        <v>1</v>
      </c>
      <c r="V1671" s="9">
        <v>0</v>
      </c>
      <c r="W1671" s="9">
        <v>0</v>
      </c>
      <c r="X1671" s="9">
        <v>0</v>
      </c>
      <c r="Y1671" s="8">
        <v>0</v>
      </c>
      <c r="Z1671" s="9">
        <v>0</v>
      </c>
      <c r="AA1671" s="8"/>
      <c r="AC1671" s="8"/>
      <c r="AJ1671" s="9">
        <f t="shared" si="265"/>
        <v>-1</v>
      </c>
      <c r="AK1671" s="7">
        <v>6.8</v>
      </c>
      <c r="AO1671" s="8"/>
      <c r="AQ1671" s="31"/>
      <c r="AT1671" s="31"/>
      <c r="AU1671" s="21">
        <v>1999</v>
      </c>
      <c r="AV1671" s="23">
        <f t="shared" si="268"/>
        <v>3.3008127941181171</v>
      </c>
      <c r="BB1671" s="18"/>
      <c r="BD1671" s="54"/>
      <c r="BF1671" s="18"/>
      <c r="BH1671" s="18"/>
      <c r="BJ1671" s="18"/>
      <c r="BK1671" s="18" t="s">
        <v>62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 s="18">
        <v>0</v>
      </c>
      <c r="BS1671">
        <v>0</v>
      </c>
      <c r="BT1671">
        <v>1</v>
      </c>
      <c r="BU1671" s="18">
        <v>0</v>
      </c>
      <c r="BV1671" t="s">
        <v>397</v>
      </c>
      <c r="BW1671" t="s">
        <v>397</v>
      </c>
      <c r="CB1671" s="18"/>
      <c r="CD1671" s="18"/>
      <c r="CE1671" s="18"/>
      <c r="CH1671" s="18"/>
      <c r="CJ1671" s="18"/>
      <c r="CU1671" s="18"/>
      <c r="CV1671" t="s">
        <v>397</v>
      </c>
      <c r="CW1671" t="s">
        <v>397</v>
      </c>
      <c r="CX1671" t="s">
        <v>397</v>
      </c>
      <c r="CY1671" s="25" t="s">
        <v>397</v>
      </c>
    </row>
    <row r="1672" spans="1:103" x14ac:dyDescent="0.25">
      <c r="A1672">
        <v>1674</v>
      </c>
      <c r="B1672">
        <v>184</v>
      </c>
      <c r="C1672" s="25" t="s">
        <v>67</v>
      </c>
      <c r="D1672" s="12">
        <v>6.1</v>
      </c>
      <c r="E1672" s="14"/>
      <c r="F1672" s="7" t="str">
        <f t="shared" si="259"/>
        <v>X</v>
      </c>
      <c r="G1672" s="7">
        <f t="shared" si="260"/>
        <v>6.1</v>
      </c>
      <c r="H1672" s="16">
        <f t="shared" si="261"/>
        <v>6.1</v>
      </c>
      <c r="I1672" s="11" t="str">
        <f t="shared" si="262"/>
        <v>X</v>
      </c>
      <c r="J1672" s="39" t="str">
        <f t="shared" si="263"/>
        <v>X</v>
      </c>
      <c r="K1672" s="39" t="str">
        <f t="shared" si="266"/>
        <v>X</v>
      </c>
      <c r="L1672" s="39" t="str">
        <f t="shared" si="267"/>
        <v>X</v>
      </c>
      <c r="M1672" s="39" t="str">
        <f t="shared" si="264"/>
        <v>X</v>
      </c>
      <c r="N1672" s="42">
        <v>0</v>
      </c>
      <c r="O1672" s="8">
        <v>0</v>
      </c>
      <c r="P1672" s="9">
        <v>0</v>
      </c>
      <c r="Q1672" s="9">
        <v>0</v>
      </c>
      <c r="R1672" s="8">
        <v>0</v>
      </c>
      <c r="S1672" s="9">
        <v>0</v>
      </c>
      <c r="T1672" s="9">
        <v>0</v>
      </c>
      <c r="U1672" s="8">
        <v>0</v>
      </c>
      <c r="V1672" s="9">
        <v>1</v>
      </c>
      <c r="W1672" s="9">
        <v>0</v>
      </c>
      <c r="X1672" s="9">
        <v>0</v>
      </c>
      <c r="Y1672" s="8">
        <v>0</v>
      </c>
      <c r="Z1672" s="9">
        <v>0</v>
      </c>
      <c r="AA1672" s="8"/>
      <c r="AC1672" s="8"/>
      <c r="AJ1672" s="9">
        <f t="shared" si="265"/>
        <v>-1</v>
      </c>
      <c r="AK1672" s="7">
        <v>5.5</v>
      </c>
      <c r="AO1672" s="8"/>
      <c r="AQ1672" s="31"/>
      <c r="AT1672" s="31"/>
      <c r="AU1672" s="21">
        <v>1988</v>
      </c>
      <c r="AV1672" s="23">
        <f t="shared" si="268"/>
        <v>3.2984163800612945</v>
      </c>
      <c r="BB1672" s="18"/>
      <c r="BD1672" s="54"/>
      <c r="BF1672" s="18"/>
      <c r="BH1672" s="18"/>
      <c r="BJ1672" s="18"/>
      <c r="BK1672" s="18" t="s">
        <v>62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 s="18">
        <v>0</v>
      </c>
      <c r="BS1672">
        <v>0</v>
      </c>
      <c r="BT1672">
        <v>1</v>
      </c>
      <c r="BU1672" s="18">
        <v>0</v>
      </c>
      <c r="BV1672" t="s">
        <v>397</v>
      </c>
      <c r="BW1672" t="s">
        <v>397</v>
      </c>
      <c r="CB1672" s="18"/>
      <c r="CD1672" s="18"/>
      <c r="CE1672" s="18"/>
      <c r="CH1672" s="18"/>
      <c r="CJ1672" s="18"/>
      <c r="CU1672" s="18"/>
      <c r="CV1672" t="s">
        <v>397</v>
      </c>
      <c r="CW1672" t="s">
        <v>397</v>
      </c>
      <c r="CX1672" t="s">
        <v>397</v>
      </c>
      <c r="CY1672" s="25" t="s">
        <v>397</v>
      </c>
    </row>
    <row r="1673" spans="1:103" x14ac:dyDescent="0.25">
      <c r="A1673">
        <v>1675</v>
      </c>
      <c r="B1673">
        <v>184</v>
      </c>
      <c r="C1673" s="25" t="s">
        <v>67</v>
      </c>
      <c r="D1673" s="12">
        <v>6.8</v>
      </c>
      <c r="E1673" s="14"/>
      <c r="F1673" s="7" t="str">
        <f t="shared" si="259"/>
        <v>X</v>
      </c>
      <c r="G1673" s="7">
        <f t="shared" si="260"/>
        <v>6.8</v>
      </c>
      <c r="H1673" s="16">
        <f t="shared" si="261"/>
        <v>6.8</v>
      </c>
      <c r="I1673" s="11" t="str">
        <f t="shared" si="262"/>
        <v>X</v>
      </c>
      <c r="J1673" s="39" t="str">
        <f t="shared" si="263"/>
        <v>X</v>
      </c>
      <c r="K1673" s="39" t="str">
        <f t="shared" si="266"/>
        <v>X</v>
      </c>
      <c r="L1673" s="39" t="str">
        <f t="shared" si="267"/>
        <v>X</v>
      </c>
      <c r="M1673" s="39" t="str">
        <f t="shared" si="264"/>
        <v>X</v>
      </c>
      <c r="N1673" s="42">
        <v>0</v>
      </c>
      <c r="O1673" s="8">
        <v>0</v>
      </c>
      <c r="P1673" s="9">
        <v>0</v>
      </c>
      <c r="Q1673" s="9">
        <v>0</v>
      </c>
      <c r="R1673" s="8">
        <v>0</v>
      </c>
      <c r="S1673" s="9">
        <v>0</v>
      </c>
      <c r="T1673" s="9">
        <v>0</v>
      </c>
      <c r="U1673" s="8">
        <v>0</v>
      </c>
      <c r="V1673" s="9">
        <v>1</v>
      </c>
      <c r="W1673" s="9">
        <v>0</v>
      </c>
      <c r="X1673" s="9">
        <v>0</v>
      </c>
      <c r="Y1673" s="8">
        <v>0</v>
      </c>
      <c r="Z1673" s="9">
        <v>0</v>
      </c>
      <c r="AA1673" s="8"/>
      <c r="AC1673" s="8"/>
      <c r="AJ1673" s="9">
        <f t="shared" si="265"/>
        <v>-1</v>
      </c>
      <c r="AK1673" s="7">
        <v>5.5</v>
      </c>
      <c r="AO1673" s="8"/>
      <c r="AQ1673" s="31"/>
      <c r="AT1673" s="31"/>
      <c r="AU1673" s="21">
        <v>1989</v>
      </c>
      <c r="AV1673" s="23">
        <f t="shared" si="268"/>
        <v>3.2986347831244354</v>
      </c>
      <c r="BB1673" s="18"/>
      <c r="BD1673" s="54"/>
      <c r="BF1673" s="18"/>
      <c r="BH1673" s="18"/>
      <c r="BJ1673" s="18"/>
      <c r="BK1673" s="18" t="s">
        <v>62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 s="18">
        <v>0</v>
      </c>
      <c r="BS1673">
        <v>0</v>
      </c>
      <c r="BT1673">
        <v>1</v>
      </c>
      <c r="BU1673" s="18">
        <v>0</v>
      </c>
      <c r="BV1673" t="s">
        <v>397</v>
      </c>
      <c r="BW1673" t="s">
        <v>397</v>
      </c>
      <c r="CB1673" s="18"/>
      <c r="CD1673" s="18"/>
      <c r="CE1673" s="18"/>
      <c r="CH1673" s="18"/>
      <c r="CJ1673" s="18"/>
      <c r="CU1673" s="18"/>
      <c r="CV1673" t="s">
        <v>397</v>
      </c>
      <c r="CW1673" t="s">
        <v>397</v>
      </c>
      <c r="CX1673" t="s">
        <v>397</v>
      </c>
      <c r="CY1673" s="25" t="s">
        <v>397</v>
      </c>
    </row>
    <row r="1674" spans="1:103" x14ac:dyDescent="0.25">
      <c r="A1674">
        <v>1676</v>
      </c>
      <c r="B1674">
        <v>184</v>
      </c>
      <c r="C1674" s="25" t="s">
        <v>67</v>
      </c>
      <c r="D1674" s="12">
        <v>6.7</v>
      </c>
      <c r="E1674" s="14"/>
      <c r="F1674" s="7" t="str">
        <f t="shared" si="259"/>
        <v>X</v>
      </c>
      <c r="G1674" s="7">
        <f t="shared" si="260"/>
        <v>6.7</v>
      </c>
      <c r="H1674" s="16">
        <f t="shared" si="261"/>
        <v>6.7</v>
      </c>
      <c r="I1674" s="11" t="str">
        <f t="shared" si="262"/>
        <v>X</v>
      </c>
      <c r="J1674" s="39" t="str">
        <f t="shared" si="263"/>
        <v>X</v>
      </c>
      <c r="K1674" s="39" t="str">
        <f t="shared" si="266"/>
        <v>X</v>
      </c>
      <c r="L1674" s="39" t="str">
        <f t="shared" si="267"/>
        <v>X</v>
      </c>
      <c r="M1674" s="39" t="str">
        <f t="shared" si="264"/>
        <v>X</v>
      </c>
      <c r="N1674" s="42">
        <v>0</v>
      </c>
      <c r="O1674" s="8">
        <v>0</v>
      </c>
      <c r="P1674" s="9">
        <v>0</v>
      </c>
      <c r="Q1674" s="9">
        <v>0</v>
      </c>
      <c r="R1674" s="8">
        <v>0</v>
      </c>
      <c r="S1674" s="9">
        <v>0</v>
      </c>
      <c r="T1674" s="9">
        <v>0</v>
      </c>
      <c r="U1674" s="8">
        <v>0</v>
      </c>
      <c r="V1674" s="9">
        <v>1</v>
      </c>
      <c r="W1674" s="9">
        <v>0</v>
      </c>
      <c r="X1674" s="9">
        <v>0</v>
      </c>
      <c r="Y1674" s="8">
        <v>0</v>
      </c>
      <c r="Z1674" s="9">
        <v>0</v>
      </c>
      <c r="AA1674" s="8"/>
      <c r="AC1674" s="8"/>
      <c r="AJ1674" s="9">
        <f t="shared" si="265"/>
        <v>-1</v>
      </c>
      <c r="AK1674" s="7">
        <v>5.6</v>
      </c>
      <c r="AO1674" s="8"/>
      <c r="AQ1674" s="31"/>
      <c r="AT1674" s="31"/>
      <c r="AU1674" s="21">
        <v>1990</v>
      </c>
      <c r="AV1674" s="23">
        <f t="shared" si="268"/>
        <v>3.2988530764097068</v>
      </c>
      <c r="BB1674" s="18"/>
      <c r="BD1674" s="54"/>
      <c r="BF1674" s="18"/>
      <c r="BH1674" s="18"/>
      <c r="BJ1674" s="18"/>
      <c r="BK1674" s="18" t="s">
        <v>62</v>
      </c>
      <c r="BL1674">
        <v>0</v>
      </c>
      <c r="BM1674">
        <v>1</v>
      </c>
      <c r="BN1674">
        <v>0</v>
      </c>
      <c r="BO1674">
        <v>0</v>
      </c>
      <c r="BP1674">
        <v>0</v>
      </c>
      <c r="BQ1674">
        <v>0</v>
      </c>
      <c r="BR1674" s="18">
        <v>0</v>
      </c>
      <c r="BS1674">
        <v>0</v>
      </c>
      <c r="BT1674">
        <v>1</v>
      </c>
      <c r="BU1674" s="18">
        <v>0</v>
      </c>
      <c r="BV1674" t="s">
        <v>397</v>
      </c>
      <c r="BW1674" t="s">
        <v>397</v>
      </c>
      <c r="CB1674" s="18"/>
      <c r="CD1674" s="18"/>
      <c r="CE1674" s="18"/>
      <c r="CH1674" s="18"/>
      <c r="CJ1674" s="18"/>
      <c r="CU1674" s="18"/>
      <c r="CV1674" t="s">
        <v>397</v>
      </c>
      <c r="CW1674" t="s">
        <v>397</v>
      </c>
      <c r="CX1674" t="s">
        <v>397</v>
      </c>
      <c r="CY1674" s="25" t="s">
        <v>397</v>
      </c>
    </row>
    <row r="1675" spans="1:103" x14ac:dyDescent="0.25">
      <c r="A1675">
        <v>1677</v>
      </c>
      <c r="B1675">
        <v>184</v>
      </c>
      <c r="C1675" s="25" t="s">
        <v>67</v>
      </c>
      <c r="D1675" s="12">
        <v>6.4</v>
      </c>
      <c r="E1675" s="14"/>
      <c r="F1675" s="7" t="str">
        <f t="shared" si="259"/>
        <v>X</v>
      </c>
      <c r="G1675" s="7">
        <f t="shared" si="260"/>
        <v>6.4</v>
      </c>
      <c r="H1675" s="16">
        <f t="shared" si="261"/>
        <v>6.4</v>
      </c>
      <c r="I1675" s="11" t="str">
        <f t="shared" si="262"/>
        <v>X</v>
      </c>
      <c r="J1675" s="39" t="str">
        <f t="shared" si="263"/>
        <v>X</v>
      </c>
      <c r="K1675" s="39" t="str">
        <f t="shared" si="266"/>
        <v>X</v>
      </c>
      <c r="L1675" s="39" t="str">
        <f t="shared" si="267"/>
        <v>X</v>
      </c>
      <c r="M1675" s="39" t="str">
        <f t="shared" si="264"/>
        <v>X</v>
      </c>
      <c r="N1675" s="42">
        <v>0</v>
      </c>
      <c r="O1675" s="8">
        <v>0</v>
      </c>
      <c r="P1675" s="9">
        <v>0</v>
      </c>
      <c r="Q1675" s="9">
        <v>0</v>
      </c>
      <c r="R1675" s="8">
        <v>0</v>
      </c>
      <c r="S1675" s="9">
        <v>0</v>
      </c>
      <c r="T1675" s="9">
        <v>0</v>
      </c>
      <c r="U1675" s="8">
        <v>0</v>
      </c>
      <c r="V1675" s="9">
        <v>1</v>
      </c>
      <c r="W1675" s="9">
        <v>0</v>
      </c>
      <c r="X1675" s="9">
        <v>0</v>
      </c>
      <c r="Y1675" s="8">
        <v>0</v>
      </c>
      <c r="Z1675" s="9">
        <v>0</v>
      </c>
      <c r="AA1675" s="8"/>
      <c r="AC1675" s="8"/>
      <c r="AJ1675" s="9">
        <f t="shared" si="265"/>
        <v>-1</v>
      </c>
      <c r="AK1675" s="7">
        <v>5.7</v>
      </c>
      <c r="AO1675" s="8"/>
      <c r="AQ1675" s="31"/>
      <c r="AT1675" s="31"/>
      <c r="AU1675" s="21">
        <v>1991</v>
      </c>
      <c r="AV1675" s="23">
        <f t="shared" si="268"/>
        <v>3.2990712600274095</v>
      </c>
      <c r="BB1675" s="18"/>
      <c r="BD1675" s="54"/>
      <c r="BF1675" s="18"/>
      <c r="BH1675" s="18"/>
      <c r="BJ1675" s="18"/>
      <c r="BK1675" s="18" t="s">
        <v>62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 s="18">
        <v>0</v>
      </c>
      <c r="BS1675">
        <v>0</v>
      </c>
      <c r="BT1675">
        <v>1</v>
      </c>
      <c r="BU1675" s="18">
        <v>0</v>
      </c>
      <c r="BV1675" t="s">
        <v>397</v>
      </c>
      <c r="BW1675" t="s">
        <v>397</v>
      </c>
      <c r="CB1675" s="18"/>
      <c r="CD1675" s="18"/>
      <c r="CE1675" s="18"/>
      <c r="CH1675" s="18"/>
      <c r="CJ1675" s="18"/>
      <c r="CU1675" s="18"/>
      <c r="CV1675" t="s">
        <v>397</v>
      </c>
      <c r="CW1675" t="s">
        <v>397</v>
      </c>
      <c r="CX1675" t="s">
        <v>397</v>
      </c>
      <c r="CY1675" s="25" t="s">
        <v>397</v>
      </c>
    </row>
    <row r="1676" spans="1:103" x14ac:dyDescent="0.25">
      <c r="A1676">
        <v>1678</v>
      </c>
      <c r="B1676">
        <v>184</v>
      </c>
      <c r="C1676" s="25" t="s">
        <v>67</v>
      </c>
      <c r="D1676" s="12">
        <v>6.4</v>
      </c>
      <c r="E1676" s="14"/>
      <c r="F1676" s="7" t="str">
        <f t="shared" si="259"/>
        <v>X</v>
      </c>
      <c r="G1676" s="7">
        <f t="shared" si="260"/>
        <v>6.4</v>
      </c>
      <c r="H1676" s="16">
        <f t="shared" si="261"/>
        <v>6.4</v>
      </c>
      <c r="I1676" s="11" t="str">
        <f t="shared" si="262"/>
        <v>X</v>
      </c>
      <c r="J1676" s="39" t="str">
        <f t="shared" si="263"/>
        <v>X</v>
      </c>
      <c r="K1676" s="39" t="str">
        <f t="shared" si="266"/>
        <v>X</v>
      </c>
      <c r="L1676" s="39" t="str">
        <f t="shared" si="267"/>
        <v>X</v>
      </c>
      <c r="M1676" s="39" t="str">
        <f t="shared" si="264"/>
        <v>X</v>
      </c>
      <c r="N1676" s="42">
        <v>0</v>
      </c>
      <c r="O1676" s="8">
        <v>0</v>
      </c>
      <c r="P1676" s="9">
        <v>0</v>
      </c>
      <c r="Q1676" s="9">
        <v>0</v>
      </c>
      <c r="R1676" s="8">
        <v>0</v>
      </c>
      <c r="S1676" s="9">
        <v>0</v>
      </c>
      <c r="T1676" s="9">
        <v>0</v>
      </c>
      <c r="U1676" s="8">
        <v>0</v>
      </c>
      <c r="V1676" s="9">
        <v>1</v>
      </c>
      <c r="W1676" s="9">
        <v>0</v>
      </c>
      <c r="X1676" s="9">
        <v>0</v>
      </c>
      <c r="Y1676" s="8">
        <v>0</v>
      </c>
      <c r="Z1676" s="9">
        <v>0</v>
      </c>
      <c r="AA1676" s="8"/>
      <c r="AC1676" s="8"/>
      <c r="AJ1676" s="9">
        <f t="shared" si="265"/>
        <v>-1</v>
      </c>
      <c r="AK1676" s="7">
        <v>5.8</v>
      </c>
      <c r="AO1676" s="8"/>
      <c r="AQ1676" s="31"/>
      <c r="AT1676" s="31"/>
      <c r="AU1676" s="21">
        <v>1992</v>
      </c>
      <c r="AV1676" s="23">
        <f t="shared" si="268"/>
        <v>3.2992893340876801</v>
      </c>
      <c r="BB1676" s="18"/>
      <c r="BD1676" s="54"/>
      <c r="BF1676" s="18"/>
      <c r="BH1676" s="18"/>
      <c r="BJ1676" s="18"/>
      <c r="BK1676" s="18" t="s">
        <v>62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 s="18">
        <v>0</v>
      </c>
      <c r="BS1676">
        <v>0</v>
      </c>
      <c r="BT1676">
        <v>1</v>
      </c>
      <c r="BU1676" s="18">
        <v>0</v>
      </c>
      <c r="BV1676" t="s">
        <v>397</v>
      </c>
      <c r="BW1676" t="s">
        <v>397</v>
      </c>
      <c r="CB1676" s="18"/>
      <c r="CD1676" s="18"/>
      <c r="CE1676" s="18"/>
      <c r="CH1676" s="18"/>
      <c r="CJ1676" s="18"/>
      <c r="CU1676" s="18"/>
      <c r="CV1676" t="s">
        <v>397</v>
      </c>
      <c r="CW1676" t="s">
        <v>397</v>
      </c>
      <c r="CX1676" t="s">
        <v>397</v>
      </c>
      <c r="CY1676" s="25" t="s">
        <v>397</v>
      </c>
    </row>
    <row r="1677" spans="1:103" x14ac:dyDescent="0.25">
      <c r="A1677">
        <v>1679</v>
      </c>
      <c r="B1677">
        <v>184</v>
      </c>
      <c r="C1677" s="25" t="s">
        <v>67</v>
      </c>
      <c r="D1677" s="12">
        <v>7</v>
      </c>
      <c r="E1677" s="14"/>
      <c r="F1677" s="7" t="str">
        <f t="shared" si="259"/>
        <v>X</v>
      </c>
      <c r="G1677" s="7">
        <f t="shared" si="260"/>
        <v>7</v>
      </c>
      <c r="H1677" s="16">
        <f t="shared" si="261"/>
        <v>7</v>
      </c>
      <c r="I1677" s="11" t="str">
        <f t="shared" si="262"/>
        <v>X</v>
      </c>
      <c r="J1677" s="39" t="str">
        <f t="shared" si="263"/>
        <v>X</v>
      </c>
      <c r="K1677" s="39" t="str">
        <f t="shared" si="266"/>
        <v>X</v>
      </c>
      <c r="L1677" s="39" t="str">
        <f t="shared" si="267"/>
        <v>X</v>
      </c>
      <c r="M1677" s="39" t="str">
        <f t="shared" si="264"/>
        <v>X</v>
      </c>
      <c r="N1677" s="42">
        <v>0</v>
      </c>
      <c r="O1677" s="8">
        <v>0</v>
      </c>
      <c r="P1677" s="9">
        <v>0</v>
      </c>
      <c r="Q1677" s="9">
        <v>0</v>
      </c>
      <c r="R1677" s="8">
        <v>0</v>
      </c>
      <c r="S1677" s="9">
        <v>0</v>
      </c>
      <c r="T1677" s="9">
        <v>0</v>
      </c>
      <c r="U1677" s="8">
        <v>0</v>
      </c>
      <c r="V1677" s="9">
        <v>1</v>
      </c>
      <c r="W1677" s="9">
        <v>0</v>
      </c>
      <c r="X1677" s="9">
        <v>0</v>
      </c>
      <c r="Y1677" s="8">
        <v>0</v>
      </c>
      <c r="Z1677" s="9">
        <v>0</v>
      </c>
      <c r="AA1677" s="8"/>
      <c r="AC1677" s="8"/>
      <c r="AJ1677" s="9">
        <f t="shared" si="265"/>
        <v>-1</v>
      </c>
      <c r="AK1677" s="7">
        <v>5.9</v>
      </c>
      <c r="AO1677" s="8"/>
      <c r="AQ1677" s="31"/>
      <c r="AT1677" s="31"/>
      <c r="AU1677" s="21">
        <v>1993</v>
      </c>
      <c r="AV1677" s="23">
        <f t="shared" si="268"/>
        <v>3.2995072987004876</v>
      </c>
      <c r="BB1677" s="18"/>
      <c r="BD1677" s="54"/>
      <c r="BF1677" s="18"/>
      <c r="BH1677" s="18"/>
      <c r="BJ1677" s="18"/>
      <c r="BK1677" s="18" t="s">
        <v>62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 s="18">
        <v>0</v>
      </c>
      <c r="BS1677">
        <v>0</v>
      </c>
      <c r="BT1677">
        <v>1</v>
      </c>
      <c r="BU1677" s="18">
        <v>0</v>
      </c>
      <c r="BV1677" t="s">
        <v>397</v>
      </c>
      <c r="BW1677" t="s">
        <v>397</v>
      </c>
      <c r="CB1677" s="18"/>
      <c r="CD1677" s="18"/>
      <c r="CE1677" s="18"/>
      <c r="CH1677" s="18"/>
      <c r="CJ1677" s="18"/>
      <c r="CU1677" s="18"/>
      <c r="CV1677" t="s">
        <v>397</v>
      </c>
      <c r="CW1677" t="s">
        <v>397</v>
      </c>
      <c r="CX1677" t="s">
        <v>397</v>
      </c>
      <c r="CY1677" s="25" t="s">
        <v>397</v>
      </c>
    </row>
    <row r="1678" spans="1:103" x14ac:dyDescent="0.25">
      <c r="A1678">
        <v>1680</v>
      </c>
      <c r="B1678">
        <v>184</v>
      </c>
      <c r="C1678" s="25" t="s">
        <v>67</v>
      </c>
      <c r="D1678" s="12">
        <v>9.5</v>
      </c>
      <c r="E1678" s="14"/>
      <c r="F1678" s="7" t="str">
        <f t="shared" si="259"/>
        <v>X</v>
      </c>
      <c r="G1678" s="7">
        <f t="shared" si="260"/>
        <v>9.5</v>
      </c>
      <c r="H1678" s="16">
        <f t="shared" si="261"/>
        <v>9.5</v>
      </c>
      <c r="I1678" s="11" t="str">
        <f t="shared" si="262"/>
        <v>X</v>
      </c>
      <c r="J1678" s="39" t="str">
        <f t="shared" si="263"/>
        <v>X</v>
      </c>
      <c r="K1678" s="39" t="str">
        <f t="shared" si="266"/>
        <v>X</v>
      </c>
      <c r="L1678" s="39" t="str">
        <f t="shared" si="267"/>
        <v>X</v>
      </c>
      <c r="M1678" s="39" t="str">
        <f t="shared" si="264"/>
        <v>X</v>
      </c>
      <c r="N1678" s="42">
        <v>0</v>
      </c>
      <c r="O1678" s="8">
        <v>0</v>
      </c>
      <c r="P1678" s="9">
        <v>0</v>
      </c>
      <c r="Q1678" s="9">
        <v>0</v>
      </c>
      <c r="R1678" s="8">
        <v>0</v>
      </c>
      <c r="S1678" s="9">
        <v>0</v>
      </c>
      <c r="T1678" s="9">
        <v>0</v>
      </c>
      <c r="U1678" s="8">
        <v>0</v>
      </c>
      <c r="V1678" s="9">
        <v>1</v>
      </c>
      <c r="W1678" s="9">
        <v>0</v>
      </c>
      <c r="X1678" s="9">
        <v>0</v>
      </c>
      <c r="Y1678" s="8">
        <v>0</v>
      </c>
      <c r="Z1678" s="9">
        <v>0</v>
      </c>
      <c r="AA1678" s="8"/>
      <c r="AC1678" s="8"/>
      <c r="AJ1678" s="9">
        <f t="shared" si="265"/>
        <v>-1</v>
      </c>
      <c r="AK1678" s="7">
        <v>6</v>
      </c>
      <c r="AO1678" s="8"/>
      <c r="AQ1678" s="31"/>
      <c r="AT1678" s="31"/>
      <c r="AU1678" s="21">
        <v>1994</v>
      </c>
      <c r="AV1678" s="23">
        <f t="shared" si="268"/>
        <v>3.2997251539756367</v>
      </c>
      <c r="BB1678" s="18"/>
      <c r="BD1678" s="54"/>
      <c r="BF1678" s="18"/>
      <c r="BH1678" s="18"/>
      <c r="BJ1678" s="18"/>
      <c r="BK1678" s="18" t="s">
        <v>62</v>
      </c>
      <c r="BL1678">
        <v>0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 s="18">
        <v>0</v>
      </c>
      <c r="BS1678">
        <v>0</v>
      </c>
      <c r="BT1678">
        <v>1</v>
      </c>
      <c r="BU1678" s="18">
        <v>0</v>
      </c>
      <c r="BV1678" t="s">
        <v>397</v>
      </c>
      <c r="BW1678" t="s">
        <v>397</v>
      </c>
      <c r="CB1678" s="18"/>
      <c r="CD1678" s="18"/>
      <c r="CE1678" s="18"/>
      <c r="CH1678" s="18"/>
      <c r="CJ1678" s="18"/>
      <c r="CU1678" s="18"/>
      <c r="CV1678" t="s">
        <v>397</v>
      </c>
      <c r="CW1678" t="s">
        <v>397</v>
      </c>
      <c r="CX1678" t="s">
        <v>397</v>
      </c>
      <c r="CY1678" s="25" t="s">
        <v>397</v>
      </c>
    </row>
    <row r="1679" spans="1:103" x14ac:dyDescent="0.25">
      <c r="A1679">
        <v>1681</v>
      </c>
      <c r="B1679">
        <v>184</v>
      </c>
      <c r="C1679" s="25" t="s">
        <v>67</v>
      </c>
      <c r="D1679" s="12">
        <v>9.4</v>
      </c>
      <c r="E1679" s="14"/>
      <c r="F1679" s="7" t="str">
        <f t="shared" ref="F1679:F1685" si="269">IFERROR(D1679/E1679, "X")</f>
        <v>X</v>
      </c>
      <c r="G1679" s="7">
        <f t="shared" ref="G1679:G1685" si="270">D1679-E1679</f>
        <v>9.4</v>
      </c>
      <c r="H1679" s="16">
        <f t="shared" ref="H1679:H1685" si="271">D1679+E1679</f>
        <v>9.4</v>
      </c>
      <c r="I1679" s="11" t="str">
        <f t="shared" ref="I1679:I1685" si="272">IFERROR(F1679/SQRT(F1679^2+AJ1679), "X")</f>
        <v>X</v>
      </c>
      <c r="J1679" s="39" t="str">
        <f t="shared" ref="J1679:J1685" si="273">IFERROR(SQRT((1-I1679^2)/AJ1679), "X")</f>
        <v>X</v>
      </c>
      <c r="K1679" s="39" t="str">
        <f t="shared" si="266"/>
        <v>X</v>
      </c>
      <c r="L1679" s="39" t="str">
        <f t="shared" si="267"/>
        <v>X</v>
      </c>
      <c r="M1679" s="39" t="str">
        <f t="shared" ref="M1679:M1685" si="274">IFERROR(I1679+J1679, "X")</f>
        <v>X</v>
      </c>
      <c r="N1679" s="42">
        <v>0</v>
      </c>
      <c r="O1679" s="8">
        <v>0</v>
      </c>
      <c r="P1679" s="9">
        <v>0</v>
      </c>
      <c r="Q1679" s="9">
        <v>0</v>
      </c>
      <c r="R1679" s="8">
        <v>0</v>
      </c>
      <c r="S1679" s="9">
        <v>0</v>
      </c>
      <c r="T1679" s="9">
        <v>0</v>
      </c>
      <c r="U1679" s="8">
        <v>0</v>
      </c>
      <c r="V1679" s="9">
        <v>1</v>
      </c>
      <c r="W1679" s="9">
        <v>0</v>
      </c>
      <c r="X1679" s="9">
        <v>0</v>
      </c>
      <c r="Y1679" s="8">
        <v>0</v>
      </c>
      <c r="Z1679" s="9">
        <v>0</v>
      </c>
      <c r="AA1679" s="8"/>
      <c r="AC1679" s="8"/>
      <c r="AJ1679" s="9">
        <f t="shared" ref="AJ1679:AJ1685" si="275">IFERROR(AH1679-AI1679-1, "X")</f>
        <v>-1</v>
      </c>
      <c r="AK1679" s="7">
        <v>6.4</v>
      </c>
      <c r="AO1679" s="8"/>
      <c r="AQ1679" s="31"/>
      <c r="AT1679" s="31"/>
      <c r="AU1679" s="21">
        <v>1996</v>
      </c>
      <c r="AV1679" s="23">
        <f t="shared" si="268"/>
        <v>3.3001605369513523</v>
      </c>
      <c r="BB1679" s="18"/>
      <c r="BD1679" s="54"/>
      <c r="BF1679" s="18"/>
      <c r="BH1679" s="18"/>
      <c r="BJ1679" s="18"/>
      <c r="BK1679" s="18" t="s">
        <v>62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 s="18">
        <v>0</v>
      </c>
      <c r="BS1679">
        <v>0</v>
      </c>
      <c r="BT1679">
        <v>1</v>
      </c>
      <c r="BU1679" s="18">
        <v>0</v>
      </c>
      <c r="BV1679" t="s">
        <v>397</v>
      </c>
      <c r="BW1679" t="s">
        <v>397</v>
      </c>
      <c r="CB1679" s="18"/>
      <c r="CD1679" s="18"/>
      <c r="CE1679" s="18"/>
      <c r="CH1679" s="18"/>
      <c r="CJ1679" s="18"/>
      <c r="CU1679" s="18"/>
      <c r="CV1679" t="s">
        <v>397</v>
      </c>
      <c r="CW1679" t="s">
        <v>397</v>
      </c>
      <c r="CX1679" t="s">
        <v>397</v>
      </c>
      <c r="CY1679" s="25" t="s">
        <v>397</v>
      </c>
    </row>
    <row r="1680" spans="1:103" x14ac:dyDescent="0.25">
      <c r="A1680">
        <v>1682</v>
      </c>
      <c r="B1680">
        <v>184</v>
      </c>
      <c r="C1680" s="25" t="s">
        <v>67</v>
      </c>
      <c r="D1680" s="12">
        <v>10.7</v>
      </c>
      <c r="E1680" s="14"/>
      <c r="F1680" s="7" t="str">
        <f t="shared" si="269"/>
        <v>X</v>
      </c>
      <c r="G1680" s="7">
        <f t="shared" si="270"/>
        <v>10.7</v>
      </c>
      <c r="H1680" s="16">
        <f t="shared" si="271"/>
        <v>10.7</v>
      </c>
      <c r="I1680" s="11" t="str">
        <f t="shared" si="272"/>
        <v>X</v>
      </c>
      <c r="J1680" s="39" t="str">
        <f t="shared" si="273"/>
        <v>X</v>
      </c>
      <c r="K1680" s="39" t="str">
        <f t="shared" si="266"/>
        <v>X</v>
      </c>
      <c r="L1680" s="39" t="str">
        <f t="shared" si="267"/>
        <v>X</v>
      </c>
      <c r="M1680" s="39" t="str">
        <f t="shared" si="274"/>
        <v>X</v>
      </c>
      <c r="N1680" s="42">
        <v>0</v>
      </c>
      <c r="O1680" s="8">
        <v>0</v>
      </c>
      <c r="P1680" s="9">
        <v>0</v>
      </c>
      <c r="Q1680" s="9">
        <v>0</v>
      </c>
      <c r="R1680" s="8">
        <v>0</v>
      </c>
      <c r="S1680" s="9">
        <v>0</v>
      </c>
      <c r="T1680" s="9">
        <v>0</v>
      </c>
      <c r="U1680" s="8">
        <v>0</v>
      </c>
      <c r="V1680" s="9">
        <v>1</v>
      </c>
      <c r="W1680" s="9">
        <v>0</v>
      </c>
      <c r="X1680" s="9">
        <v>0</v>
      </c>
      <c r="Y1680" s="8">
        <v>0</v>
      </c>
      <c r="Z1680" s="9">
        <v>0</v>
      </c>
      <c r="AA1680" s="8"/>
      <c r="AC1680" s="8"/>
      <c r="AJ1680" s="9">
        <f t="shared" si="275"/>
        <v>-1</v>
      </c>
      <c r="AK1680" s="7">
        <v>6.5</v>
      </c>
      <c r="AO1680" s="8"/>
      <c r="AQ1680" s="31"/>
      <c r="AT1680" s="31"/>
      <c r="AU1680" s="21">
        <v>1997</v>
      </c>
      <c r="AV1680" s="23">
        <f t="shared" si="268"/>
        <v>3.3003780648707024</v>
      </c>
      <c r="BB1680" s="18"/>
      <c r="BD1680" s="54"/>
      <c r="BF1680" s="18"/>
      <c r="BH1680" s="18"/>
      <c r="BJ1680" s="18"/>
      <c r="BK1680" s="18" t="s">
        <v>62</v>
      </c>
      <c r="BL1680">
        <v>0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 s="18">
        <v>0</v>
      </c>
      <c r="BS1680">
        <v>0</v>
      </c>
      <c r="BT1680">
        <v>1</v>
      </c>
      <c r="BU1680" s="18">
        <v>0</v>
      </c>
      <c r="BV1680" t="s">
        <v>397</v>
      </c>
      <c r="BW1680" t="s">
        <v>397</v>
      </c>
      <c r="CB1680" s="18"/>
      <c r="CD1680" s="18"/>
      <c r="CE1680" s="18"/>
      <c r="CH1680" s="18"/>
      <c r="CJ1680" s="18"/>
      <c r="CU1680" s="18"/>
      <c r="CV1680" t="s">
        <v>397</v>
      </c>
      <c r="CW1680" t="s">
        <v>397</v>
      </c>
      <c r="CX1680" t="s">
        <v>397</v>
      </c>
      <c r="CY1680" s="25" t="s">
        <v>397</v>
      </c>
    </row>
    <row r="1681" spans="1:103" x14ac:dyDescent="0.25">
      <c r="A1681">
        <v>1683</v>
      </c>
      <c r="B1681">
        <v>184</v>
      </c>
      <c r="C1681" s="25" t="s">
        <v>67</v>
      </c>
      <c r="D1681" s="12">
        <v>11.9</v>
      </c>
      <c r="E1681" s="14"/>
      <c r="F1681" s="7" t="str">
        <f t="shared" si="269"/>
        <v>X</v>
      </c>
      <c r="G1681" s="7">
        <f t="shared" si="270"/>
        <v>11.9</v>
      </c>
      <c r="H1681" s="16">
        <f t="shared" si="271"/>
        <v>11.9</v>
      </c>
      <c r="I1681" s="11" t="str">
        <f t="shared" si="272"/>
        <v>X</v>
      </c>
      <c r="J1681" s="39" t="str">
        <f t="shared" si="273"/>
        <v>X</v>
      </c>
      <c r="K1681" s="39" t="str">
        <f t="shared" si="266"/>
        <v>X</v>
      </c>
      <c r="L1681" s="39" t="str">
        <f t="shared" si="267"/>
        <v>X</v>
      </c>
      <c r="M1681" s="39" t="str">
        <f t="shared" si="274"/>
        <v>X</v>
      </c>
      <c r="N1681" s="42">
        <v>0</v>
      </c>
      <c r="O1681" s="8">
        <v>0</v>
      </c>
      <c r="P1681" s="9">
        <v>0</v>
      </c>
      <c r="Q1681" s="9">
        <v>0</v>
      </c>
      <c r="R1681" s="8">
        <v>0</v>
      </c>
      <c r="S1681" s="9">
        <v>0</v>
      </c>
      <c r="T1681" s="9">
        <v>0</v>
      </c>
      <c r="U1681" s="8">
        <v>0</v>
      </c>
      <c r="V1681" s="9">
        <v>1</v>
      </c>
      <c r="W1681" s="9">
        <v>0</v>
      </c>
      <c r="X1681" s="9">
        <v>0</v>
      </c>
      <c r="Y1681" s="8">
        <v>0</v>
      </c>
      <c r="Z1681" s="9">
        <v>0</v>
      </c>
      <c r="AA1681" s="8"/>
      <c r="AC1681" s="8"/>
      <c r="AJ1681" s="9">
        <f t="shared" si="275"/>
        <v>-1</v>
      </c>
      <c r="AK1681" s="7">
        <v>6.7</v>
      </c>
      <c r="AO1681" s="8"/>
      <c r="AQ1681" s="31"/>
      <c r="AT1681" s="31"/>
      <c r="AU1681" s="21">
        <v>1998</v>
      </c>
      <c r="AV1681" s="23">
        <f t="shared" si="268"/>
        <v>3.3005954838899636</v>
      </c>
      <c r="BB1681" s="18"/>
      <c r="BD1681" s="54"/>
      <c r="BF1681" s="18"/>
      <c r="BH1681" s="18"/>
      <c r="BJ1681" s="18"/>
      <c r="BK1681" s="18" t="s">
        <v>62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 s="18">
        <v>0</v>
      </c>
      <c r="BS1681">
        <v>0</v>
      </c>
      <c r="BT1681">
        <v>1</v>
      </c>
      <c r="BU1681" s="18">
        <v>0</v>
      </c>
      <c r="BV1681" t="s">
        <v>397</v>
      </c>
      <c r="BW1681" t="s">
        <v>397</v>
      </c>
      <c r="CB1681" s="18"/>
      <c r="CD1681" s="18"/>
      <c r="CE1681" s="18"/>
      <c r="CH1681" s="18"/>
      <c r="CJ1681" s="18"/>
      <c r="CU1681" s="18"/>
      <c r="CV1681" t="s">
        <v>397</v>
      </c>
      <c r="CW1681" t="s">
        <v>397</v>
      </c>
      <c r="CX1681" t="s">
        <v>397</v>
      </c>
      <c r="CY1681" s="25" t="s">
        <v>397</v>
      </c>
    </row>
    <row r="1682" spans="1:103" x14ac:dyDescent="0.25">
      <c r="A1682">
        <v>1684</v>
      </c>
      <c r="B1682">
        <v>184</v>
      </c>
      <c r="C1682" s="25" t="s">
        <v>67</v>
      </c>
      <c r="D1682" s="12">
        <v>15</v>
      </c>
      <c r="E1682" s="14"/>
      <c r="F1682" s="7" t="str">
        <f t="shared" si="269"/>
        <v>X</v>
      </c>
      <c r="G1682" s="7">
        <f t="shared" si="270"/>
        <v>15</v>
      </c>
      <c r="H1682" s="16">
        <f t="shared" si="271"/>
        <v>15</v>
      </c>
      <c r="I1682" s="11" t="str">
        <f t="shared" si="272"/>
        <v>X</v>
      </c>
      <c r="J1682" s="39" t="str">
        <f t="shared" si="273"/>
        <v>X</v>
      </c>
      <c r="K1682" s="39" t="str">
        <f t="shared" si="266"/>
        <v>X</v>
      </c>
      <c r="L1682" s="39" t="str">
        <f t="shared" si="267"/>
        <v>X</v>
      </c>
      <c r="M1682" s="39" t="str">
        <f t="shared" si="274"/>
        <v>X</v>
      </c>
      <c r="N1682" s="42">
        <v>0</v>
      </c>
      <c r="O1682" s="8">
        <v>0</v>
      </c>
      <c r="P1682" s="9">
        <v>0</v>
      </c>
      <c r="Q1682" s="9">
        <v>0</v>
      </c>
      <c r="R1682" s="8">
        <v>0</v>
      </c>
      <c r="S1682" s="9">
        <v>0</v>
      </c>
      <c r="T1682" s="9">
        <v>0</v>
      </c>
      <c r="U1682" s="8">
        <v>0</v>
      </c>
      <c r="V1682" s="9">
        <v>1</v>
      </c>
      <c r="W1682" s="9">
        <v>0</v>
      </c>
      <c r="X1682" s="9">
        <v>0</v>
      </c>
      <c r="Y1682" s="8">
        <v>0</v>
      </c>
      <c r="Z1682" s="9">
        <v>0</v>
      </c>
      <c r="AA1682" s="8"/>
      <c r="AC1682" s="8"/>
      <c r="AJ1682" s="9">
        <f t="shared" si="275"/>
        <v>-1</v>
      </c>
      <c r="AK1682" s="7">
        <v>6.8</v>
      </c>
      <c r="AO1682" s="8"/>
      <c r="AQ1682" s="31"/>
      <c r="AT1682" s="31"/>
      <c r="AU1682" s="21">
        <v>1999</v>
      </c>
      <c r="AV1682" s="23">
        <f t="shared" si="268"/>
        <v>3.3008127941181171</v>
      </c>
      <c r="BB1682" s="18"/>
      <c r="BD1682" s="54"/>
      <c r="BF1682" s="18"/>
      <c r="BH1682" s="18"/>
      <c r="BJ1682" s="18"/>
      <c r="BK1682" s="18" t="s">
        <v>62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 s="18">
        <v>0</v>
      </c>
      <c r="BS1682">
        <v>0</v>
      </c>
      <c r="BT1682">
        <v>1</v>
      </c>
      <c r="BU1682" s="18">
        <v>0</v>
      </c>
      <c r="BV1682" t="s">
        <v>397</v>
      </c>
      <c r="BW1682" t="s">
        <v>397</v>
      </c>
      <c r="CB1682" s="18"/>
      <c r="CD1682" s="18"/>
      <c r="CE1682" s="18"/>
      <c r="CH1682" s="18"/>
      <c r="CJ1682" s="18"/>
      <c r="CU1682" s="18"/>
      <c r="CV1682" t="s">
        <v>397</v>
      </c>
      <c r="CW1682" t="s">
        <v>397</v>
      </c>
      <c r="CX1682" t="s">
        <v>397</v>
      </c>
      <c r="CY1682" s="25" t="s">
        <v>397</v>
      </c>
    </row>
    <row r="1683" spans="1:103" x14ac:dyDescent="0.25">
      <c r="A1683">
        <v>1685</v>
      </c>
      <c r="B1683">
        <v>185</v>
      </c>
      <c r="C1683" s="25" t="s">
        <v>64</v>
      </c>
      <c r="D1683" s="12">
        <v>2.8</v>
      </c>
      <c r="E1683" s="14"/>
      <c r="F1683" s="7" t="str">
        <f t="shared" si="269"/>
        <v>X</v>
      </c>
      <c r="G1683" s="7">
        <f t="shared" si="270"/>
        <v>2.8</v>
      </c>
      <c r="H1683" s="16">
        <f t="shared" si="271"/>
        <v>2.8</v>
      </c>
      <c r="I1683" s="11" t="str">
        <f t="shared" si="272"/>
        <v>X</v>
      </c>
      <c r="J1683" s="39" t="str">
        <f t="shared" si="273"/>
        <v>X</v>
      </c>
      <c r="K1683" s="39" t="str">
        <f t="shared" si="266"/>
        <v>X</v>
      </c>
      <c r="L1683" s="39" t="str">
        <f t="shared" si="267"/>
        <v>X</v>
      </c>
      <c r="M1683" s="39" t="str">
        <f t="shared" si="274"/>
        <v>X</v>
      </c>
      <c r="N1683" s="42">
        <v>1</v>
      </c>
      <c r="O1683" s="8">
        <v>0</v>
      </c>
      <c r="P1683" s="9">
        <v>0</v>
      </c>
      <c r="Q1683" s="9">
        <v>0</v>
      </c>
      <c r="R1683" s="8">
        <v>0</v>
      </c>
      <c r="S1683" s="9">
        <v>0</v>
      </c>
      <c r="T1683" s="9">
        <v>0</v>
      </c>
      <c r="U1683" s="8">
        <v>0</v>
      </c>
      <c r="V1683" s="9">
        <v>0</v>
      </c>
      <c r="W1683" s="9">
        <v>0</v>
      </c>
      <c r="X1683" s="9">
        <v>0</v>
      </c>
      <c r="Y1683" s="8">
        <v>0</v>
      </c>
      <c r="Z1683" s="9">
        <v>0</v>
      </c>
      <c r="AA1683" s="8"/>
      <c r="AC1683" s="8"/>
      <c r="AJ1683" s="9">
        <f t="shared" si="275"/>
        <v>-1</v>
      </c>
      <c r="AK1683" s="7">
        <v>4.8</v>
      </c>
      <c r="AO1683" s="8"/>
      <c r="AQ1683" s="31"/>
      <c r="AT1683" s="31"/>
      <c r="AU1683" s="21">
        <v>1978</v>
      </c>
      <c r="AV1683" s="23">
        <f t="shared" si="268"/>
        <v>3.2962262872611605</v>
      </c>
      <c r="BB1683" s="18"/>
      <c r="BD1683" s="54"/>
      <c r="BF1683" s="18"/>
      <c r="BH1683" s="18"/>
      <c r="BJ1683" s="18"/>
      <c r="BK1683" s="18" t="s">
        <v>62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 s="18">
        <v>0</v>
      </c>
      <c r="BS1683">
        <v>0</v>
      </c>
      <c r="BT1683">
        <v>1</v>
      </c>
      <c r="BU1683" s="18">
        <v>0</v>
      </c>
      <c r="BV1683" t="s">
        <v>397</v>
      </c>
      <c r="BW1683" t="s">
        <v>397</v>
      </c>
      <c r="CB1683" s="18"/>
      <c r="CD1683" s="18"/>
      <c r="CE1683" s="18"/>
      <c r="CH1683" s="18"/>
      <c r="CJ1683" s="18"/>
      <c r="CU1683" s="18"/>
      <c r="CV1683" t="s">
        <v>397</v>
      </c>
      <c r="CW1683" t="s">
        <v>397</v>
      </c>
      <c r="CX1683" t="s">
        <v>397</v>
      </c>
      <c r="CY1683" s="25" t="s">
        <v>397</v>
      </c>
    </row>
    <row r="1684" spans="1:103" x14ac:dyDescent="0.25">
      <c r="A1684">
        <v>1686</v>
      </c>
      <c r="B1684">
        <v>185</v>
      </c>
      <c r="C1684" s="25" t="s">
        <v>64</v>
      </c>
      <c r="D1684" s="12">
        <v>3.74</v>
      </c>
      <c r="E1684" s="14"/>
      <c r="F1684" s="7" t="str">
        <f t="shared" si="269"/>
        <v>X</v>
      </c>
      <c r="G1684" s="7">
        <f t="shared" si="270"/>
        <v>3.74</v>
      </c>
      <c r="H1684" s="16">
        <f t="shared" si="271"/>
        <v>3.74</v>
      </c>
      <c r="I1684" s="11" t="str">
        <f t="shared" si="272"/>
        <v>X</v>
      </c>
      <c r="J1684" s="39" t="str">
        <f t="shared" si="273"/>
        <v>X</v>
      </c>
      <c r="K1684" s="39" t="str">
        <f t="shared" si="266"/>
        <v>X</v>
      </c>
      <c r="L1684" s="39" t="str">
        <f t="shared" si="267"/>
        <v>X</v>
      </c>
      <c r="M1684" s="39" t="str">
        <f t="shared" si="274"/>
        <v>X</v>
      </c>
      <c r="N1684" s="42">
        <v>1</v>
      </c>
      <c r="O1684" s="8">
        <v>0</v>
      </c>
      <c r="P1684" s="9">
        <v>0</v>
      </c>
      <c r="Q1684" s="9">
        <v>0</v>
      </c>
      <c r="R1684" s="8">
        <v>0</v>
      </c>
      <c r="S1684" s="9">
        <v>0</v>
      </c>
      <c r="T1684" s="9">
        <v>0</v>
      </c>
      <c r="U1684" s="8">
        <v>0</v>
      </c>
      <c r="V1684" s="9">
        <v>0</v>
      </c>
      <c r="W1684" s="9">
        <v>0</v>
      </c>
      <c r="X1684" s="9">
        <v>0</v>
      </c>
      <c r="Y1684" s="8">
        <v>0</v>
      </c>
      <c r="Z1684" s="9">
        <v>0</v>
      </c>
      <c r="AA1684" s="8"/>
      <c r="AC1684" s="8"/>
      <c r="AJ1684" s="9">
        <f t="shared" si="275"/>
        <v>-1</v>
      </c>
      <c r="AK1684" s="7">
        <v>5.4</v>
      </c>
      <c r="AO1684" s="8"/>
      <c r="AQ1684" s="31"/>
      <c r="AT1684" s="31"/>
      <c r="AU1684" s="21">
        <v>1986</v>
      </c>
      <c r="AV1684" s="23">
        <f t="shared" si="268"/>
        <v>3.2979792441593623</v>
      </c>
      <c r="BB1684" s="18"/>
      <c r="BD1684" s="54"/>
      <c r="BF1684" s="18"/>
      <c r="BH1684" s="18"/>
      <c r="BJ1684" s="18"/>
      <c r="BK1684" s="18" t="s">
        <v>62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 s="18">
        <v>0</v>
      </c>
      <c r="BS1684">
        <v>0</v>
      </c>
      <c r="BT1684">
        <v>1</v>
      </c>
      <c r="BU1684" s="18">
        <v>0</v>
      </c>
      <c r="BV1684" t="s">
        <v>397</v>
      </c>
      <c r="BW1684" t="s">
        <v>397</v>
      </c>
      <c r="CB1684" s="18"/>
      <c r="CD1684" s="18"/>
      <c r="CE1684" s="18"/>
      <c r="CH1684" s="18"/>
      <c r="CJ1684" s="18"/>
      <c r="CU1684" s="18"/>
      <c r="CV1684" t="s">
        <v>397</v>
      </c>
      <c r="CW1684" t="s">
        <v>397</v>
      </c>
      <c r="CX1684" t="s">
        <v>397</v>
      </c>
      <c r="CY1684" s="25" t="s">
        <v>397</v>
      </c>
    </row>
    <row r="1685" spans="1:103" x14ac:dyDescent="0.25">
      <c r="A1685">
        <v>1687</v>
      </c>
      <c r="B1685">
        <v>186</v>
      </c>
      <c r="C1685" s="25" t="s">
        <v>73</v>
      </c>
      <c r="D1685" s="12">
        <v>20.100000000000001</v>
      </c>
      <c r="E1685" s="14"/>
      <c r="F1685" s="7" t="str">
        <f t="shared" si="269"/>
        <v>X</v>
      </c>
      <c r="G1685" s="7">
        <f t="shared" si="270"/>
        <v>20.100000000000001</v>
      </c>
      <c r="H1685" s="16">
        <f t="shared" si="271"/>
        <v>20.100000000000001</v>
      </c>
      <c r="I1685" s="11" t="str">
        <f t="shared" si="272"/>
        <v>X</v>
      </c>
      <c r="J1685" s="39" t="str">
        <f t="shared" si="273"/>
        <v>X</v>
      </c>
      <c r="K1685" s="39" t="str">
        <f t="shared" si="266"/>
        <v>X</v>
      </c>
      <c r="L1685" s="39" t="str">
        <f t="shared" si="267"/>
        <v>X</v>
      </c>
      <c r="M1685" s="39" t="str">
        <f t="shared" si="274"/>
        <v>X</v>
      </c>
      <c r="N1685" s="42">
        <v>1</v>
      </c>
      <c r="O1685" s="8">
        <v>0</v>
      </c>
      <c r="P1685" s="9">
        <v>0</v>
      </c>
      <c r="Q1685" s="9">
        <v>0</v>
      </c>
      <c r="R1685" s="8">
        <v>0</v>
      </c>
      <c r="S1685" s="9">
        <v>0</v>
      </c>
      <c r="T1685" s="9">
        <v>0</v>
      </c>
      <c r="U1685" s="8">
        <v>0</v>
      </c>
      <c r="V1685" s="9">
        <v>0</v>
      </c>
      <c r="W1685" s="9">
        <v>0</v>
      </c>
      <c r="X1685" s="9">
        <v>0</v>
      </c>
      <c r="Y1685" s="8">
        <v>0</v>
      </c>
      <c r="Z1685" s="9">
        <v>0</v>
      </c>
      <c r="AA1685" s="8"/>
      <c r="AC1685" s="8"/>
      <c r="AJ1685" s="9">
        <f t="shared" si="275"/>
        <v>-1</v>
      </c>
      <c r="AK1685" s="7">
        <v>6.8</v>
      </c>
      <c r="AO1685" s="8"/>
      <c r="AQ1685" s="31"/>
      <c r="AT1685" s="31"/>
      <c r="AU1685" s="21">
        <v>1986</v>
      </c>
      <c r="AV1685" s="23">
        <f t="shared" si="268"/>
        <v>3.2979792441593623</v>
      </c>
      <c r="BB1685" s="18"/>
      <c r="BD1685" s="54"/>
      <c r="BF1685" s="18"/>
      <c r="BH1685" s="18"/>
      <c r="BJ1685" s="18"/>
      <c r="BK1685" s="18" t="s">
        <v>71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 s="18">
        <v>0</v>
      </c>
      <c r="BS1685">
        <v>0</v>
      </c>
      <c r="BT1685">
        <v>1</v>
      </c>
      <c r="BU1685" s="18">
        <v>0</v>
      </c>
      <c r="BV1685" t="s">
        <v>397</v>
      </c>
      <c r="BW1685" t="s">
        <v>397</v>
      </c>
      <c r="CB1685" s="18"/>
      <c r="CD1685" s="18"/>
      <c r="CE1685" s="18"/>
      <c r="CH1685" s="18"/>
      <c r="CJ1685" s="18"/>
      <c r="CU1685" s="18"/>
      <c r="CV1685" t="s">
        <v>397</v>
      </c>
      <c r="CW1685" t="s">
        <v>397</v>
      </c>
      <c r="CX1685" t="s">
        <v>397</v>
      </c>
      <c r="CY1685" s="25" t="s">
        <v>397</v>
      </c>
    </row>
  </sheetData>
  <autoFilter ref="A1:CY1685" xr:uid="{F86BA332-B4D6-4ECB-8AB8-D681D68E9092}"/>
  <sortState xmlns:xlrd2="http://schemas.microsoft.com/office/spreadsheetml/2017/richdata2" ref="A4:AK1029">
    <sortCondition ref="C4:C1029"/>
  </sortState>
  <conditionalFormatting sqref="A18:AL18 AK21:AL21 AK23:AL23 AH21:AJ23 AH20:AL20 AH19:AJ19 A19:AG23 A24:AJ39 AM18:DF23 A40:DF1686 A1:DF17 AL24:DF39">
    <cfRule type="containsBlanks" dxfId="16" priority="32">
      <formula>LEN(TRIM(A1))=0</formula>
    </cfRule>
  </conditionalFormatting>
  <conditionalFormatting sqref="AK24:AK39">
    <cfRule type="containsBlanks" dxfId="15" priority="1">
      <formula>LEN(TRIM(AK24))=0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6191-014C-44EF-8592-E8BDCD2CBA4E}">
  <sheetPr codeName="Sheet5"/>
  <dimension ref="A1:CW115"/>
  <sheetViews>
    <sheetView topLeftCell="A37" workbookViewId="0">
      <selection activeCell="D15" sqref="D15"/>
    </sheetView>
  </sheetViews>
  <sheetFormatPr defaultRowHeight="15" x14ac:dyDescent="0.25"/>
  <cols>
    <col min="1" max="1" width="6.140625" bestFit="1" customWidth="1"/>
    <col min="2" max="2" width="8.28515625" bestFit="1" customWidth="1"/>
    <col min="3" max="3" width="61.42578125" bestFit="1" customWidth="1"/>
    <col min="4" max="4" width="2.7109375" customWidth="1"/>
    <col min="5" max="5" width="9.140625" style="34" customWidth="1"/>
    <col min="6" max="6" width="5.7109375" style="7" customWidth="1"/>
    <col min="7" max="7" width="5.7109375" style="9" customWidth="1"/>
    <col min="8" max="8" width="7.28515625" style="7" bestFit="1" customWidth="1"/>
    <col min="9" max="10" width="5.7109375" style="7" customWidth="1"/>
    <col min="11" max="11" width="9.140625" style="34" customWidth="1"/>
    <col min="12" max="33" width="5.7109375" style="9" customWidth="1"/>
    <col min="34" max="45" width="8.7109375" style="7" customWidth="1"/>
    <col min="46" max="57" width="9.42578125" customWidth="1"/>
    <col min="60" max="64" width="9.42578125" customWidth="1"/>
    <col min="101" max="101" width="8.85546875" style="25"/>
  </cols>
  <sheetData>
    <row r="1" spans="1:101" x14ac:dyDescent="0.25">
      <c r="A1" s="1" t="s">
        <v>0</v>
      </c>
      <c r="B1" s="1" t="s">
        <v>1</v>
      </c>
      <c r="C1" s="27" t="s">
        <v>310</v>
      </c>
      <c r="D1" s="1" t="s">
        <v>409</v>
      </c>
      <c r="E1" s="10" t="s">
        <v>401</v>
      </c>
      <c r="F1" s="28" t="s">
        <v>402</v>
      </c>
      <c r="G1" s="29" t="s">
        <v>408</v>
      </c>
      <c r="H1" s="29" t="s">
        <v>398</v>
      </c>
      <c r="I1" s="29" t="s">
        <v>399</v>
      </c>
      <c r="J1" s="33" t="s">
        <v>400</v>
      </c>
      <c r="K1" s="10" t="s">
        <v>403</v>
      </c>
      <c r="L1" s="29" t="s">
        <v>404</v>
      </c>
      <c r="M1" s="29" t="s">
        <v>405</v>
      </c>
      <c r="N1" s="29" t="s">
        <v>406</v>
      </c>
      <c r="O1" s="32" t="s">
        <v>407</v>
      </c>
      <c r="P1" s="30" t="s">
        <v>312</v>
      </c>
      <c r="Q1" s="5" t="s">
        <v>321</v>
      </c>
      <c r="R1" s="6" t="s">
        <v>322</v>
      </c>
      <c r="S1" s="6" t="s">
        <v>323</v>
      </c>
      <c r="T1" s="5" t="s">
        <v>318</v>
      </c>
      <c r="U1" s="6" t="s">
        <v>319</v>
      </c>
      <c r="V1" s="6" t="s">
        <v>320</v>
      </c>
      <c r="W1" s="5" t="s">
        <v>313</v>
      </c>
      <c r="X1" s="6" t="s">
        <v>314</v>
      </c>
      <c r="Y1" s="5" t="s">
        <v>315</v>
      </c>
      <c r="Z1" s="6" t="s">
        <v>316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20" t="s">
        <v>324</v>
      </c>
      <c r="AH1" s="2" t="s">
        <v>311</v>
      </c>
      <c r="AI1" s="2" t="s">
        <v>331</v>
      </c>
      <c r="AJ1" s="2" t="s">
        <v>332</v>
      </c>
      <c r="AK1" s="2" t="s">
        <v>333</v>
      </c>
      <c r="AL1" s="13" t="s">
        <v>334</v>
      </c>
      <c r="AM1" s="2" t="s">
        <v>335</v>
      </c>
      <c r="AN1" s="15" t="s">
        <v>336</v>
      </c>
      <c r="AO1" s="2" t="s">
        <v>337</v>
      </c>
      <c r="AP1" s="2" t="s">
        <v>339</v>
      </c>
      <c r="AQ1" s="15" t="s">
        <v>338</v>
      </c>
      <c r="AR1" s="2" t="s">
        <v>365</v>
      </c>
      <c r="AS1" s="22" t="s">
        <v>364</v>
      </c>
      <c r="AT1" s="3" t="s">
        <v>340</v>
      </c>
      <c r="AU1" s="3" t="s">
        <v>341</v>
      </c>
      <c r="AV1" s="3" t="s">
        <v>342</v>
      </c>
      <c r="AW1" s="17" t="s">
        <v>343</v>
      </c>
      <c r="AX1" s="3" t="s">
        <v>344</v>
      </c>
      <c r="AY1" s="17" t="s">
        <v>345</v>
      </c>
      <c r="AZ1" s="3" t="s">
        <v>346</v>
      </c>
      <c r="BA1" s="17" t="s">
        <v>347</v>
      </c>
      <c r="BB1" s="3" t="s">
        <v>348</v>
      </c>
      <c r="BC1" s="17" t="s">
        <v>349</v>
      </c>
      <c r="BD1" s="3" t="s">
        <v>350</v>
      </c>
      <c r="BE1" s="17" t="s">
        <v>351</v>
      </c>
      <c r="BF1" s="17" t="s">
        <v>317</v>
      </c>
      <c r="BG1" s="3" t="s">
        <v>355</v>
      </c>
      <c r="BH1" s="3" t="s">
        <v>356</v>
      </c>
      <c r="BI1" s="3" t="s">
        <v>357</v>
      </c>
      <c r="BJ1" s="3" t="s">
        <v>358</v>
      </c>
      <c r="BK1" s="3" t="s">
        <v>359</v>
      </c>
      <c r="BL1" s="3" t="s">
        <v>360</v>
      </c>
      <c r="BM1" s="17" t="s">
        <v>361</v>
      </c>
      <c r="BN1" s="3" t="s">
        <v>354</v>
      </c>
      <c r="BO1" s="3" t="s">
        <v>353</v>
      </c>
      <c r="BP1" s="17" t="s">
        <v>352</v>
      </c>
      <c r="BQ1" s="3" t="s">
        <v>362</v>
      </c>
      <c r="BR1" s="17" t="s">
        <v>363</v>
      </c>
      <c r="BS1" s="3" t="s">
        <v>366</v>
      </c>
      <c r="BT1" s="3" t="s">
        <v>367</v>
      </c>
      <c r="BU1" s="3" t="s">
        <v>368</v>
      </c>
      <c r="BV1" s="24" t="s">
        <v>369</v>
      </c>
      <c r="BW1" s="4" t="s">
        <v>370</v>
      </c>
      <c r="BX1" s="4" t="s">
        <v>371</v>
      </c>
      <c r="BY1" s="4" t="s">
        <v>372</v>
      </c>
      <c r="BZ1" s="19" t="s">
        <v>373</v>
      </c>
      <c r="CA1" s="4" t="s">
        <v>374</v>
      </c>
      <c r="CB1" s="19" t="s">
        <v>375</v>
      </c>
      <c r="CC1" s="19" t="s">
        <v>376</v>
      </c>
      <c r="CD1" s="4" t="s">
        <v>377</v>
      </c>
      <c r="CE1" s="19" t="s">
        <v>378</v>
      </c>
      <c r="CF1" s="4" t="s">
        <v>379</v>
      </c>
      <c r="CG1" s="19" t="s">
        <v>380</v>
      </c>
      <c r="CH1" s="4" t="s">
        <v>381</v>
      </c>
      <c r="CI1" s="4" t="s">
        <v>382</v>
      </c>
      <c r="CJ1" s="4" t="s">
        <v>383</v>
      </c>
      <c r="CK1" s="4" t="s">
        <v>384</v>
      </c>
      <c r="CL1" s="4" t="s">
        <v>385</v>
      </c>
      <c r="CM1" s="4" t="s">
        <v>386</v>
      </c>
      <c r="CN1" s="4" t="s">
        <v>387</v>
      </c>
      <c r="CO1" s="4" t="s">
        <v>388</v>
      </c>
      <c r="CP1" s="4" t="s">
        <v>390</v>
      </c>
      <c r="CQ1" s="19" t="s">
        <v>389</v>
      </c>
      <c r="CR1" s="4" t="s">
        <v>391</v>
      </c>
      <c r="CS1" s="26" t="s">
        <v>392</v>
      </c>
      <c r="CT1" s="4" t="s">
        <v>393</v>
      </c>
      <c r="CU1" s="4" t="s">
        <v>394</v>
      </c>
      <c r="CV1" s="4" t="s">
        <v>395</v>
      </c>
      <c r="CW1" s="26" t="s">
        <v>396</v>
      </c>
    </row>
    <row r="2" spans="1:101" x14ac:dyDescent="0.25">
      <c r="A2">
        <v>1</v>
      </c>
      <c r="B2">
        <v>7</v>
      </c>
      <c r="C2" s="25" t="s">
        <v>277</v>
      </c>
      <c r="D2">
        <v>0</v>
      </c>
      <c r="E2" s="12">
        <v>7.9</v>
      </c>
      <c r="F2" s="14"/>
      <c r="H2" s="7" t="str">
        <f t="shared" ref="H2:H6" si="0">IFERROR(E2/F2, "X")</f>
        <v>X</v>
      </c>
      <c r="I2" s="7">
        <f t="shared" ref="I2:I6" si="1">E2-F2</f>
        <v>7.9</v>
      </c>
      <c r="J2" s="16">
        <f t="shared" ref="J2:J6" si="2">E2+F2</f>
        <v>7.9</v>
      </c>
      <c r="K2" s="11" t="str">
        <f t="shared" ref="K2:K6" si="3">IFERROR(H2/SQRT(H2^2+G2), "X")</f>
        <v>X</v>
      </c>
      <c r="L2" s="39" t="str">
        <f t="shared" ref="L2:L6" si="4">IFERROR(SQRT((1-K2^2)/G2), "X")</f>
        <v>X</v>
      </c>
      <c r="M2" s="39" t="str">
        <f t="shared" ref="M2:M6" si="5">IFERROR(1/L2, "X")</f>
        <v>X</v>
      </c>
      <c r="N2" s="39" t="str">
        <f t="shared" ref="N2:N6" si="6">IFERROR(K2-L2, "X")</f>
        <v>X</v>
      </c>
      <c r="O2" s="40" t="str">
        <f t="shared" ref="O2:O6" si="7">IFERROR(K2+L2, "X")</f>
        <v>X</v>
      </c>
      <c r="P2" s="31">
        <v>1</v>
      </c>
      <c r="Q2" s="8">
        <v>0</v>
      </c>
      <c r="R2" s="9">
        <v>0</v>
      </c>
      <c r="S2" s="9">
        <v>0</v>
      </c>
      <c r="T2" s="8">
        <v>0</v>
      </c>
      <c r="U2" s="9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/>
      <c r="AC2" s="8"/>
      <c r="AG2" s="21"/>
      <c r="AH2" s="7">
        <v>10.6</v>
      </c>
      <c r="AL2" s="14"/>
      <c r="AN2" s="16"/>
      <c r="AQ2" s="16"/>
      <c r="AR2" s="7">
        <v>1999</v>
      </c>
      <c r="AS2" s="23">
        <f t="shared" ref="AS2:AS6" si="8">LOG(AR2)</f>
        <v>3.3008127941181171</v>
      </c>
      <c r="AW2" s="18"/>
      <c r="AY2" s="18"/>
      <c r="BA2" s="18"/>
      <c r="BC2" s="18"/>
      <c r="BE2" s="18"/>
      <c r="BF2" s="18" t="s">
        <v>276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 s="18">
        <v>0</v>
      </c>
      <c r="BN2">
        <v>0</v>
      </c>
      <c r="BO2">
        <v>1</v>
      </c>
      <c r="BP2" s="18">
        <v>0</v>
      </c>
      <c r="BR2" s="18"/>
      <c r="BS2" t="s">
        <v>397</v>
      </c>
      <c r="BT2" t="s">
        <v>397</v>
      </c>
      <c r="BV2" s="25"/>
      <c r="BZ2" s="18"/>
      <c r="CB2" s="18"/>
      <c r="CC2" s="18"/>
      <c r="CE2" s="18"/>
      <c r="CG2" s="18"/>
      <c r="CQ2" s="18"/>
      <c r="CS2" s="25"/>
      <c r="CT2" t="s">
        <v>397</v>
      </c>
      <c r="CV2" t="s">
        <v>397</v>
      </c>
      <c r="CW2" s="25" t="s">
        <v>397</v>
      </c>
    </row>
    <row r="3" spans="1:101" x14ac:dyDescent="0.25">
      <c r="A3">
        <v>2</v>
      </c>
      <c r="B3">
        <v>7</v>
      </c>
      <c r="C3" s="25" t="s">
        <v>277</v>
      </c>
      <c r="D3">
        <v>0</v>
      </c>
      <c r="E3" s="12">
        <v>4.9000000000000004</v>
      </c>
      <c r="F3" s="14"/>
      <c r="H3" s="7" t="str">
        <f t="shared" si="0"/>
        <v>X</v>
      </c>
      <c r="I3" s="7">
        <f t="shared" si="1"/>
        <v>4.9000000000000004</v>
      </c>
      <c r="J3" s="16">
        <f t="shared" si="2"/>
        <v>4.9000000000000004</v>
      </c>
      <c r="K3" s="11" t="str">
        <f t="shared" si="3"/>
        <v>X</v>
      </c>
      <c r="L3" s="39" t="str">
        <f t="shared" si="4"/>
        <v>X</v>
      </c>
      <c r="M3" s="39" t="str">
        <f t="shared" si="5"/>
        <v>X</v>
      </c>
      <c r="N3" s="39" t="str">
        <f t="shared" si="6"/>
        <v>X</v>
      </c>
      <c r="O3" s="40" t="str">
        <f t="shared" si="7"/>
        <v>X</v>
      </c>
      <c r="P3" s="31">
        <v>1</v>
      </c>
      <c r="Q3" s="8">
        <v>0</v>
      </c>
      <c r="R3" s="9">
        <v>0</v>
      </c>
      <c r="S3" s="9">
        <v>0</v>
      </c>
      <c r="T3" s="8">
        <v>0</v>
      </c>
      <c r="U3" s="9">
        <v>0</v>
      </c>
      <c r="V3" s="9">
        <v>0</v>
      </c>
      <c r="W3" s="8">
        <v>0</v>
      </c>
      <c r="X3" s="9">
        <v>0</v>
      </c>
      <c r="Y3" s="8">
        <v>0</v>
      </c>
      <c r="Z3" s="9">
        <v>0</v>
      </c>
      <c r="AA3" s="8"/>
      <c r="AC3" s="8"/>
      <c r="AG3" s="21"/>
      <c r="AH3" s="7">
        <v>9.3000000000000007</v>
      </c>
      <c r="AL3" s="14"/>
      <c r="AN3" s="16"/>
      <c r="AQ3" s="16"/>
      <c r="AR3" s="7">
        <v>2003</v>
      </c>
      <c r="AS3" s="23">
        <f t="shared" si="8"/>
        <v>3.3016809492935764</v>
      </c>
      <c r="AW3" s="18"/>
      <c r="AY3" s="18"/>
      <c r="BA3" s="18"/>
      <c r="BC3" s="18"/>
      <c r="BE3" s="18"/>
      <c r="BF3" s="18" t="s">
        <v>276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 s="18">
        <v>0</v>
      </c>
      <c r="BN3">
        <v>0</v>
      </c>
      <c r="BO3">
        <v>1</v>
      </c>
      <c r="BP3" s="18">
        <v>0</v>
      </c>
      <c r="BR3" s="18"/>
      <c r="BS3" t="s">
        <v>397</v>
      </c>
      <c r="BT3" t="s">
        <v>397</v>
      </c>
      <c r="BV3" s="25"/>
      <c r="BZ3" s="18"/>
      <c r="CB3" s="18"/>
      <c r="CC3" s="18"/>
      <c r="CE3" s="18"/>
      <c r="CG3" s="18"/>
      <c r="CQ3" s="18"/>
      <c r="CS3" s="25"/>
      <c r="CT3" t="s">
        <v>397</v>
      </c>
      <c r="CV3" t="s">
        <v>397</v>
      </c>
      <c r="CW3" s="25" t="s">
        <v>397</v>
      </c>
    </row>
    <row r="4" spans="1:101" x14ac:dyDescent="0.25">
      <c r="A4">
        <v>3</v>
      </c>
      <c r="B4">
        <v>8</v>
      </c>
      <c r="C4" s="25" t="s">
        <v>163</v>
      </c>
      <c r="D4">
        <v>0</v>
      </c>
      <c r="E4" s="12">
        <v>8</v>
      </c>
      <c r="F4" s="14"/>
      <c r="H4" s="7" t="str">
        <f t="shared" si="0"/>
        <v>X</v>
      </c>
      <c r="I4" s="7">
        <f t="shared" si="1"/>
        <v>8</v>
      </c>
      <c r="J4" s="16">
        <f t="shared" si="2"/>
        <v>8</v>
      </c>
      <c r="K4" s="11" t="str">
        <f t="shared" si="3"/>
        <v>X</v>
      </c>
      <c r="L4" s="39" t="str">
        <f t="shared" si="4"/>
        <v>X</v>
      </c>
      <c r="M4" s="39" t="str">
        <f t="shared" si="5"/>
        <v>X</v>
      </c>
      <c r="N4" s="39" t="str">
        <f t="shared" si="6"/>
        <v>X</v>
      </c>
      <c r="O4" s="40" t="str">
        <f t="shared" si="7"/>
        <v>X</v>
      </c>
      <c r="P4" s="31">
        <v>1</v>
      </c>
      <c r="Q4" s="8">
        <v>0</v>
      </c>
      <c r="R4" s="9">
        <v>0</v>
      </c>
      <c r="S4" s="9">
        <v>0</v>
      </c>
      <c r="T4" s="8">
        <v>0</v>
      </c>
      <c r="U4" s="9">
        <v>0</v>
      </c>
      <c r="V4" s="9">
        <v>0</v>
      </c>
      <c r="W4" s="8">
        <v>0</v>
      </c>
      <c r="X4" s="9">
        <v>0</v>
      </c>
      <c r="Y4" s="8">
        <v>0</v>
      </c>
      <c r="Z4" s="9">
        <v>0</v>
      </c>
      <c r="AA4" s="8"/>
      <c r="AC4" s="8"/>
      <c r="AG4" s="21"/>
      <c r="AH4" s="7">
        <v>9.9</v>
      </c>
      <c r="AL4" s="14"/>
      <c r="AN4" s="16"/>
      <c r="AQ4" s="16"/>
      <c r="AR4" s="7">
        <v>2001</v>
      </c>
      <c r="AS4" s="23">
        <f t="shared" si="8"/>
        <v>3.3012470886362113</v>
      </c>
      <c r="AW4" s="18"/>
      <c r="AY4" s="18"/>
      <c r="BA4" s="18"/>
      <c r="BC4" s="18"/>
      <c r="BE4" s="18"/>
      <c r="BF4" s="18" t="s">
        <v>162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 s="18">
        <v>0</v>
      </c>
      <c r="BN4">
        <v>0</v>
      </c>
      <c r="BO4">
        <v>1</v>
      </c>
      <c r="BP4" s="18">
        <v>0</v>
      </c>
      <c r="BR4" s="18"/>
      <c r="BS4" t="s">
        <v>397</v>
      </c>
      <c r="BT4" t="s">
        <v>397</v>
      </c>
      <c r="BV4" s="25"/>
      <c r="BZ4" s="18"/>
      <c r="CB4" s="18"/>
      <c r="CC4" s="18"/>
      <c r="CE4" s="18"/>
      <c r="CG4" s="18"/>
      <c r="CQ4" s="18"/>
      <c r="CS4" s="25"/>
      <c r="CT4" t="s">
        <v>397</v>
      </c>
      <c r="CV4" t="s">
        <v>397</v>
      </c>
      <c r="CW4" s="25" t="s">
        <v>397</v>
      </c>
    </row>
    <row r="5" spans="1:101" x14ac:dyDescent="0.25">
      <c r="A5">
        <v>4</v>
      </c>
      <c r="B5">
        <v>8</v>
      </c>
      <c r="C5" s="25" t="s">
        <v>163</v>
      </c>
      <c r="D5">
        <v>0</v>
      </c>
      <c r="E5" s="12">
        <v>8</v>
      </c>
      <c r="F5" s="14"/>
      <c r="H5" s="7" t="str">
        <f t="shared" si="0"/>
        <v>X</v>
      </c>
      <c r="I5" s="7">
        <f t="shared" si="1"/>
        <v>8</v>
      </c>
      <c r="J5" s="16">
        <f t="shared" si="2"/>
        <v>8</v>
      </c>
      <c r="K5" s="11" t="str">
        <f t="shared" si="3"/>
        <v>X</v>
      </c>
      <c r="L5" s="39" t="str">
        <f t="shared" si="4"/>
        <v>X</v>
      </c>
      <c r="M5" s="39" t="str">
        <f t="shared" si="5"/>
        <v>X</v>
      </c>
      <c r="N5" s="39" t="str">
        <f t="shared" si="6"/>
        <v>X</v>
      </c>
      <c r="O5" s="40" t="str">
        <f t="shared" si="7"/>
        <v>X</v>
      </c>
      <c r="P5" s="31">
        <v>0</v>
      </c>
      <c r="Q5" s="8">
        <v>0</v>
      </c>
      <c r="R5" s="9">
        <v>0</v>
      </c>
      <c r="S5" s="9">
        <v>0</v>
      </c>
      <c r="T5" s="8">
        <v>0</v>
      </c>
      <c r="U5" s="9">
        <v>0</v>
      </c>
      <c r="V5" s="9">
        <v>0</v>
      </c>
      <c r="W5" s="8">
        <v>1</v>
      </c>
      <c r="X5" s="9">
        <v>0</v>
      </c>
      <c r="Y5" s="8">
        <v>0</v>
      </c>
      <c r="Z5" s="9">
        <v>0</v>
      </c>
      <c r="AA5" s="8"/>
      <c r="AC5" s="8"/>
      <c r="AG5" s="21"/>
      <c r="AH5" s="7">
        <v>9.9</v>
      </c>
      <c r="AL5" s="14"/>
      <c r="AN5" s="16"/>
      <c r="AQ5" s="16"/>
      <c r="AR5" s="7">
        <v>2001</v>
      </c>
      <c r="AS5" s="23">
        <f t="shared" si="8"/>
        <v>3.3012470886362113</v>
      </c>
      <c r="AW5" s="18"/>
      <c r="AY5" s="18"/>
      <c r="BA5" s="18"/>
      <c r="BC5" s="18"/>
      <c r="BE5" s="18"/>
      <c r="BF5" s="18" t="s">
        <v>162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 s="18">
        <v>0</v>
      </c>
      <c r="BN5">
        <v>0</v>
      </c>
      <c r="BO5">
        <v>1</v>
      </c>
      <c r="BP5" s="18">
        <v>0</v>
      </c>
      <c r="BR5" s="18"/>
      <c r="BS5" t="s">
        <v>397</v>
      </c>
      <c r="BT5" t="s">
        <v>397</v>
      </c>
      <c r="BV5" s="25"/>
      <c r="BZ5" s="18"/>
      <c r="CB5" s="18"/>
      <c r="CC5" s="18"/>
      <c r="CE5" s="18"/>
      <c r="CG5" s="18"/>
      <c r="CQ5" s="18"/>
      <c r="CS5" s="25"/>
      <c r="CT5" t="s">
        <v>397</v>
      </c>
      <c r="CV5" t="s">
        <v>397</v>
      </c>
      <c r="CW5" s="25" t="s">
        <v>397</v>
      </c>
    </row>
    <row r="6" spans="1:101" x14ac:dyDescent="0.25">
      <c r="A6">
        <v>5</v>
      </c>
      <c r="B6">
        <v>8</v>
      </c>
      <c r="C6" s="25" t="s">
        <v>163</v>
      </c>
      <c r="D6">
        <v>0</v>
      </c>
      <c r="E6" s="12">
        <v>11.5</v>
      </c>
      <c r="F6" s="14"/>
      <c r="H6" s="7" t="str">
        <f t="shared" si="0"/>
        <v>X</v>
      </c>
      <c r="I6" s="7">
        <f t="shared" si="1"/>
        <v>11.5</v>
      </c>
      <c r="J6" s="16">
        <f t="shared" si="2"/>
        <v>11.5</v>
      </c>
      <c r="K6" s="11" t="str">
        <f t="shared" si="3"/>
        <v>X</v>
      </c>
      <c r="L6" s="39" t="str">
        <f t="shared" si="4"/>
        <v>X</v>
      </c>
      <c r="M6" s="39" t="str">
        <f t="shared" si="5"/>
        <v>X</v>
      </c>
      <c r="N6" s="39" t="str">
        <f t="shared" si="6"/>
        <v>X</v>
      </c>
      <c r="O6" s="40" t="str">
        <f t="shared" si="7"/>
        <v>X</v>
      </c>
      <c r="P6" s="31">
        <v>0</v>
      </c>
      <c r="Q6" s="8">
        <v>0</v>
      </c>
      <c r="R6" s="9">
        <v>0</v>
      </c>
      <c r="S6" s="9">
        <v>0</v>
      </c>
      <c r="T6" s="8">
        <v>0</v>
      </c>
      <c r="U6" s="9">
        <v>0</v>
      </c>
      <c r="V6" s="9">
        <v>0</v>
      </c>
      <c r="W6" s="8">
        <v>0</v>
      </c>
      <c r="X6" s="9">
        <v>1</v>
      </c>
      <c r="Y6" s="8">
        <v>0</v>
      </c>
      <c r="Z6" s="9">
        <v>0</v>
      </c>
      <c r="AA6" s="8"/>
      <c r="AC6" s="8"/>
      <c r="AG6" s="21"/>
      <c r="AH6" s="7">
        <v>9.9</v>
      </c>
      <c r="AL6" s="14"/>
      <c r="AN6" s="16"/>
      <c r="AQ6" s="16"/>
      <c r="AR6" s="7">
        <v>2001</v>
      </c>
      <c r="AS6" s="23">
        <f t="shared" si="8"/>
        <v>3.3012470886362113</v>
      </c>
      <c r="AW6" s="18"/>
      <c r="AY6" s="18"/>
      <c r="BA6" s="18"/>
      <c r="BC6" s="18"/>
      <c r="BE6" s="18"/>
      <c r="BF6" s="18" t="s">
        <v>162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 s="18">
        <v>0</v>
      </c>
      <c r="BN6">
        <v>0</v>
      </c>
      <c r="BO6">
        <v>1</v>
      </c>
      <c r="BP6" s="18">
        <v>0</v>
      </c>
      <c r="BR6" s="18"/>
      <c r="BS6" t="s">
        <v>397</v>
      </c>
      <c r="BT6" t="s">
        <v>397</v>
      </c>
      <c r="BV6" s="25"/>
      <c r="BZ6" s="18"/>
      <c r="CB6" s="18"/>
      <c r="CC6" s="18"/>
      <c r="CE6" s="18"/>
      <c r="CG6" s="18"/>
      <c r="CQ6" s="18"/>
      <c r="CS6" s="25"/>
      <c r="CT6" t="s">
        <v>397</v>
      </c>
      <c r="CV6" t="s">
        <v>397</v>
      </c>
      <c r="CW6" s="25" t="s">
        <v>397</v>
      </c>
    </row>
    <row r="7" spans="1:101" x14ac:dyDescent="0.25">
      <c r="A7">
        <v>6</v>
      </c>
      <c r="B7">
        <v>36</v>
      </c>
      <c r="C7" s="25" t="s">
        <v>165</v>
      </c>
      <c r="D7">
        <v>0</v>
      </c>
      <c r="E7" s="12">
        <v>16</v>
      </c>
      <c r="F7" s="14"/>
      <c r="H7" s="7" t="str">
        <f t="shared" ref="H7" si="9">IFERROR(E7/F7, "X")</f>
        <v>X</v>
      </c>
      <c r="I7" s="7">
        <f t="shared" ref="I7" si="10">E7-F7</f>
        <v>16</v>
      </c>
      <c r="J7" s="16">
        <f t="shared" ref="J7" si="11">E7+F7</f>
        <v>16</v>
      </c>
      <c r="K7" s="11" t="str">
        <f t="shared" ref="K7" si="12">IFERROR(H7/SQRT(H7^2+G7), "X")</f>
        <v>X</v>
      </c>
      <c r="L7" s="39" t="str">
        <f t="shared" ref="L7" si="13">IFERROR(SQRT((1-K7^2)/G7), "X")</f>
        <v>X</v>
      </c>
      <c r="M7" s="39" t="str">
        <f t="shared" ref="M7" si="14">IFERROR(1/L7, "X")</f>
        <v>X</v>
      </c>
      <c r="N7" s="39" t="str">
        <f t="shared" ref="N7" si="15">IFERROR(K7-L7, "X")</f>
        <v>X</v>
      </c>
      <c r="O7" s="40" t="str">
        <f t="shared" ref="O7" si="16">IFERROR(K7+L7, "X")</f>
        <v>X</v>
      </c>
      <c r="P7" s="31">
        <v>1</v>
      </c>
      <c r="Q7" s="8">
        <v>0</v>
      </c>
      <c r="R7" s="9">
        <v>0</v>
      </c>
      <c r="S7" s="9">
        <v>0</v>
      </c>
      <c r="T7" s="8">
        <v>0</v>
      </c>
      <c r="U7" s="9">
        <v>0</v>
      </c>
      <c r="V7" s="9">
        <v>0</v>
      </c>
      <c r="W7" s="8">
        <v>0</v>
      </c>
      <c r="X7" s="9">
        <v>0</v>
      </c>
      <c r="Y7" s="8">
        <v>0</v>
      </c>
      <c r="Z7" s="9">
        <v>0</v>
      </c>
      <c r="AA7" s="8"/>
      <c r="AC7" s="8"/>
      <c r="AG7" s="21"/>
      <c r="AH7" s="7">
        <v>4.0999999999999996</v>
      </c>
      <c r="AL7" s="14"/>
      <c r="AN7" s="16"/>
      <c r="AQ7" s="16"/>
      <c r="AR7" s="7">
        <v>1986</v>
      </c>
      <c r="AS7" s="23">
        <f t="shared" ref="AS7" si="17">LOG(AR7)</f>
        <v>3.2979792441593623</v>
      </c>
      <c r="AW7" s="18"/>
      <c r="AY7" s="18"/>
      <c r="BA7" s="18"/>
      <c r="BC7" s="18"/>
      <c r="BE7" s="18"/>
      <c r="BF7" s="18" t="s">
        <v>164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s="18">
        <v>1</v>
      </c>
      <c r="BN7">
        <v>0</v>
      </c>
      <c r="BO7">
        <v>1</v>
      </c>
      <c r="BP7" s="18">
        <v>0</v>
      </c>
      <c r="BR7" s="18"/>
      <c r="BS7" t="s">
        <v>397</v>
      </c>
      <c r="BT7" t="s">
        <v>397</v>
      </c>
      <c r="BV7" s="25"/>
      <c r="BZ7" s="18"/>
      <c r="CB7" s="18"/>
      <c r="CC7" s="18"/>
      <c r="CE7" s="18"/>
      <c r="CG7" s="18"/>
      <c r="CQ7" s="18"/>
      <c r="CS7" s="25"/>
      <c r="CT7" t="s">
        <v>397</v>
      </c>
      <c r="CV7" t="s">
        <v>397</v>
      </c>
      <c r="CW7" s="25" t="s">
        <v>397</v>
      </c>
    </row>
    <row r="8" spans="1:101" x14ac:dyDescent="0.25">
      <c r="A8">
        <v>7</v>
      </c>
      <c r="B8">
        <v>53</v>
      </c>
      <c r="C8" s="25" t="s">
        <v>223</v>
      </c>
      <c r="D8">
        <v>0</v>
      </c>
      <c r="E8" s="12">
        <v>12.8</v>
      </c>
      <c r="F8" s="14"/>
      <c r="H8" s="7" t="str">
        <f t="shared" ref="H8:H25" si="18">IFERROR(E8/F8, "X")</f>
        <v>X</v>
      </c>
      <c r="I8" s="7">
        <f t="shared" ref="I8:I25" si="19">E8-F8</f>
        <v>12.8</v>
      </c>
      <c r="J8" s="16">
        <f t="shared" ref="J8:J25" si="20">E8+F8</f>
        <v>12.8</v>
      </c>
      <c r="K8" s="11" t="str">
        <f t="shared" ref="K8:K25" si="21">IFERROR(H8/SQRT(H8^2+G8), "X")</f>
        <v>X</v>
      </c>
      <c r="L8" s="39" t="str">
        <f t="shared" ref="L8:L25" si="22">IFERROR(SQRT((1-K8^2)/G8), "X")</f>
        <v>X</v>
      </c>
      <c r="M8" s="39" t="str">
        <f t="shared" ref="M8:M25" si="23">IFERROR(1/L8, "X")</f>
        <v>X</v>
      </c>
      <c r="N8" s="39" t="str">
        <f t="shared" ref="N8:N25" si="24">IFERROR(K8-L8, "X")</f>
        <v>X</v>
      </c>
      <c r="O8" s="40" t="str">
        <f t="shared" ref="O8:O25" si="25">IFERROR(K8+L8, "X")</f>
        <v>X</v>
      </c>
      <c r="P8" s="31">
        <v>1</v>
      </c>
      <c r="Q8" s="8">
        <v>0</v>
      </c>
      <c r="R8" s="9">
        <v>0</v>
      </c>
      <c r="S8" s="9">
        <v>0</v>
      </c>
      <c r="T8" s="8">
        <v>0</v>
      </c>
      <c r="U8" s="9">
        <v>0</v>
      </c>
      <c r="V8" s="9">
        <v>0</v>
      </c>
      <c r="W8" s="8">
        <v>0</v>
      </c>
      <c r="X8" s="9">
        <v>0</v>
      </c>
      <c r="Y8" s="8">
        <v>0</v>
      </c>
      <c r="Z8" s="9">
        <v>0</v>
      </c>
      <c r="AA8" s="8"/>
      <c r="AC8" s="8"/>
      <c r="AG8" s="21"/>
      <c r="AH8" s="7">
        <v>8.6999999999999993</v>
      </c>
      <c r="AL8" s="14"/>
      <c r="AN8" s="16"/>
      <c r="AQ8" s="16"/>
      <c r="AR8" s="7">
        <v>2001</v>
      </c>
      <c r="AS8" s="23">
        <f t="shared" ref="AS8:AS25" si="26">LOG(AR8)</f>
        <v>3.3012470886362113</v>
      </c>
      <c r="AW8" s="18"/>
      <c r="AY8" s="18"/>
      <c r="BA8" s="18"/>
      <c r="BC8" s="18"/>
      <c r="BE8" s="18"/>
      <c r="BF8" s="18" t="s">
        <v>222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 s="18">
        <v>0</v>
      </c>
      <c r="BN8">
        <v>0</v>
      </c>
      <c r="BO8">
        <v>1</v>
      </c>
      <c r="BP8" s="18">
        <v>0</v>
      </c>
      <c r="BR8" s="18"/>
      <c r="BS8" t="s">
        <v>397</v>
      </c>
      <c r="BT8" t="s">
        <v>397</v>
      </c>
      <c r="BV8" s="25"/>
      <c r="BZ8" s="18"/>
      <c r="CB8" s="18"/>
      <c r="CC8" s="18"/>
      <c r="CE8" s="18"/>
      <c r="CG8" s="18"/>
      <c r="CQ8" s="18"/>
      <c r="CS8" s="25"/>
      <c r="CT8" t="s">
        <v>397</v>
      </c>
      <c r="CV8" t="s">
        <v>397</v>
      </c>
      <c r="CW8" s="25" t="s">
        <v>397</v>
      </c>
    </row>
    <row r="9" spans="1:101" x14ac:dyDescent="0.25">
      <c r="A9">
        <v>8</v>
      </c>
      <c r="B9">
        <v>53</v>
      </c>
      <c r="C9" s="25" t="s">
        <v>223</v>
      </c>
      <c r="D9">
        <v>0</v>
      </c>
      <c r="E9" s="12">
        <v>12.6</v>
      </c>
      <c r="F9" s="14"/>
      <c r="H9" s="7" t="str">
        <f t="shared" si="18"/>
        <v>X</v>
      </c>
      <c r="I9" s="7">
        <f t="shared" si="19"/>
        <v>12.6</v>
      </c>
      <c r="J9" s="16">
        <f t="shared" si="20"/>
        <v>12.6</v>
      </c>
      <c r="K9" s="11" t="str">
        <f t="shared" si="21"/>
        <v>X</v>
      </c>
      <c r="L9" s="39" t="str">
        <f t="shared" si="22"/>
        <v>X</v>
      </c>
      <c r="M9" s="39" t="str">
        <f t="shared" si="23"/>
        <v>X</v>
      </c>
      <c r="N9" s="39" t="str">
        <f t="shared" si="24"/>
        <v>X</v>
      </c>
      <c r="O9" s="40" t="str">
        <f t="shared" si="25"/>
        <v>X</v>
      </c>
      <c r="P9" s="31">
        <v>1</v>
      </c>
      <c r="Q9" s="8">
        <v>0</v>
      </c>
      <c r="R9" s="9">
        <v>0</v>
      </c>
      <c r="S9" s="9">
        <v>0</v>
      </c>
      <c r="T9" s="8">
        <v>0</v>
      </c>
      <c r="U9" s="9">
        <v>0</v>
      </c>
      <c r="V9" s="9">
        <v>0</v>
      </c>
      <c r="W9" s="8">
        <v>0</v>
      </c>
      <c r="X9" s="9">
        <v>0</v>
      </c>
      <c r="Y9" s="8">
        <v>0</v>
      </c>
      <c r="Z9" s="9">
        <v>0</v>
      </c>
      <c r="AA9" s="8"/>
      <c r="AC9" s="8"/>
      <c r="AG9" s="21"/>
      <c r="AH9" s="7">
        <v>8.8000000000000007</v>
      </c>
      <c r="AL9" s="14"/>
      <c r="AN9" s="16"/>
      <c r="AQ9" s="16"/>
      <c r="AR9" s="7">
        <v>2004</v>
      </c>
      <c r="AS9" s="23">
        <f t="shared" si="26"/>
        <v>3.301897717195208</v>
      </c>
      <c r="AW9" s="18"/>
      <c r="AY9" s="18"/>
      <c r="BA9" s="18"/>
      <c r="BC9" s="18"/>
      <c r="BE9" s="18"/>
      <c r="BF9" s="18" t="s">
        <v>222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 s="18">
        <v>0</v>
      </c>
      <c r="BN9">
        <v>0</v>
      </c>
      <c r="BO9">
        <v>1</v>
      </c>
      <c r="BP9" s="18">
        <v>0</v>
      </c>
      <c r="BR9" s="18"/>
      <c r="BS9" t="s">
        <v>397</v>
      </c>
      <c r="BT9" t="s">
        <v>397</v>
      </c>
      <c r="BV9" s="25"/>
      <c r="BZ9" s="18"/>
      <c r="CB9" s="18"/>
      <c r="CC9" s="18"/>
      <c r="CE9" s="18"/>
      <c r="CG9" s="18"/>
      <c r="CQ9" s="18"/>
      <c r="CS9" s="25"/>
      <c r="CT9" t="s">
        <v>397</v>
      </c>
      <c r="CV9" t="s">
        <v>397</v>
      </c>
      <c r="CW9" s="25" t="s">
        <v>397</v>
      </c>
    </row>
    <row r="10" spans="1:101" x14ac:dyDescent="0.25">
      <c r="A10">
        <v>9</v>
      </c>
      <c r="B10">
        <v>53</v>
      </c>
      <c r="C10" s="25" t="s">
        <v>223</v>
      </c>
      <c r="D10">
        <v>0</v>
      </c>
      <c r="E10" s="12">
        <v>10.9</v>
      </c>
      <c r="F10" s="14"/>
      <c r="H10" s="7" t="str">
        <f t="shared" si="18"/>
        <v>X</v>
      </c>
      <c r="I10" s="7">
        <f t="shared" si="19"/>
        <v>10.9</v>
      </c>
      <c r="J10" s="16">
        <f t="shared" si="20"/>
        <v>10.9</v>
      </c>
      <c r="K10" s="11" t="str">
        <f t="shared" si="21"/>
        <v>X</v>
      </c>
      <c r="L10" s="39" t="str">
        <f t="shared" si="22"/>
        <v>X</v>
      </c>
      <c r="M10" s="39" t="str">
        <f t="shared" si="23"/>
        <v>X</v>
      </c>
      <c r="N10" s="39" t="str">
        <f t="shared" si="24"/>
        <v>X</v>
      </c>
      <c r="O10" s="40" t="str">
        <f t="shared" si="25"/>
        <v>X</v>
      </c>
      <c r="P10" s="31">
        <v>1</v>
      </c>
      <c r="Q10" s="8">
        <v>0</v>
      </c>
      <c r="R10" s="9">
        <v>0</v>
      </c>
      <c r="S10" s="9">
        <v>0</v>
      </c>
      <c r="T10" s="8">
        <v>0</v>
      </c>
      <c r="U10" s="9">
        <v>0</v>
      </c>
      <c r="V10" s="9">
        <v>0</v>
      </c>
      <c r="W10" s="8">
        <v>0</v>
      </c>
      <c r="X10" s="9">
        <v>0</v>
      </c>
      <c r="Y10" s="8">
        <v>0</v>
      </c>
      <c r="Z10" s="9">
        <v>0</v>
      </c>
      <c r="AA10" s="8"/>
      <c r="AC10" s="8"/>
      <c r="AG10" s="21"/>
      <c r="AH10" s="7">
        <v>10.8</v>
      </c>
      <c r="AL10" s="14"/>
      <c r="AN10" s="16"/>
      <c r="AQ10" s="16"/>
      <c r="AR10" s="7">
        <v>2009</v>
      </c>
      <c r="AS10" s="23">
        <f t="shared" si="26"/>
        <v>3.3029799367482493</v>
      </c>
      <c r="AW10" s="18"/>
      <c r="AY10" s="18"/>
      <c r="BA10" s="18"/>
      <c r="BC10" s="18"/>
      <c r="BE10" s="18"/>
      <c r="BF10" s="18" t="s">
        <v>222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 s="18">
        <v>0</v>
      </c>
      <c r="BN10">
        <v>0</v>
      </c>
      <c r="BO10">
        <v>1</v>
      </c>
      <c r="BP10" s="18">
        <v>0</v>
      </c>
      <c r="BR10" s="18"/>
      <c r="BS10" t="s">
        <v>397</v>
      </c>
      <c r="BT10" t="s">
        <v>397</v>
      </c>
      <c r="BV10" s="25"/>
      <c r="BZ10" s="18"/>
      <c r="CB10" s="18"/>
      <c r="CC10" s="18"/>
      <c r="CE10" s="18"/>
      <c r="CG10" s="18"/>
      <c r="CQ10" s="18"/>
      <c r="CS10" s="25"/>
      <c r="CT10" t="s">
        <v>397</v>
      </c>
      <c r="CV10" t="s">
        <v>397</v>
      </c>
      <c r="CW10" s="25" t="s">
        <v>397</v>
      </c>
    </row>
    <row r="11" spans="1:101" x14ac:dyDescent="0.25">
      <c r="A11">
        <v>10</v>
      </c>
      <c r="B11">
        <v>53</v>
      </c>
      <c r="C11" s="25" t="s">
        <v>223</v>
      </c>
      <c r="D11">
        <v>0</v>
      </c>
      <c r="E11" s="12">
        <v>3.8</v>
      </c>
      <c r="F11" s="14"/>
      <c r="H11" s="7" t="str">
        <f t="shared" si="18"/>
        <v>X</v>
      </c>
      <c r="I11" s="7">
        <f t="shared" si="19"/>
        <v>3.8</v>
      </c>
      <c r="J11" s="16">
        <f t="shared" si="20"/>
        <v>3.8</v>
      </c>
      <c r="K11" s="11" t="str">
        <f t="shared" si="21"/>
        <v>X</v>
      </c>
      <c r="L11" s="39" t="str">
        <f t="shared" si="22"/>
        <v>X</v>
      </c>
      <c r="M11" s="39" t="str">
        <f t="shared" si="23"/>
        <v>X</v>
      </c>
      <c r="N11" s="39" t="str">
        <f t="shared" si="24"/>
        <v>X</v>
      </c>
      <c r="O11" s="40" t="str">
        <f t="shared" si="25"/>
        <v>X</v>
      </c>
      <c r="P11" s="31">
        <v>0</v>
      </c>
      <c r="Q11" s="8">
        <v>1</v>
      </c>
      <c r="R11" s="9">
        <v>0</v>
      </c>
      <c r="S11" s="9">
        <v>0</v>
      </c>
      <c r="T11" s="8">
        <v>0</v>
      </c>
      <c r="U11" s="9">
        <v>0</v>
      </c>
      <c r="V11" s="9">
        <v>0</v>
      </c>
      <c r="W11" s="8">
        <v>0</v>
      </c>
      <c r="X11" s="9">
        <v>0</v>
      </c>
      <c r="Y11" s="8">
        <v>0</v>
      </c>
      <c r="Z11" s="9">
        <v>0</v>
      </c>
      <c r="AA11" s="8"/>
      <c r="AC11" s="8"/>
      <c r="AG11" s="21"/>
      <c r="AH11" s="7">
        <v>8.6999999999999993</v>
      </c>
      <c r="AL11" s="14"/>
      <c r="AN11" s="16"/>
      <c r="AQ11" s="16"/>
      <c r="AR11" s="7">
        <v>2001</v>
      </c>
      <c r="AS11" s="23">
        <f t="shared" si="26"/>
        <v>3.3012470886362113</v>
      </c>
      <c r="AW11" s="18"/>
      <c r="AY11" s="18"/>
      <c r="BA11" s="18"/>
      <c r="BC11" s="18"/>
      <c r="BE11" s="18"/>
      <c r="BF11" s="18" t="s">
        <v>222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 s="18">
        <v>0</v>
      </c>
      <c r="BN11">
        <v>0</v>
      </c>
      <c r="BO11">
        <v>1</v>
      </c>
      <c r="BP11" s="18">
        <v>0</v>
      </c>
      <c r="BR11" s="18"/>
      <c r="BS11" t="s">
        <v>397</v>
      </c>
      <c r="BT11" t="s">
        <v>397</v>
      </c>
      <c r="BV11" s="25"/>
      <c r="BZ11" s="18"/>
      <c r="CB11" s="18"/>
      <c r="CC11" s="18"/>
      <c r="CE11" s="18"/>
      <c r="CG11" s="18"/>
      <c r="CQ11" s="18"/>
      <c r="CS11" s="25"/>
      <c r="CT11" t="s">
        <v>397</v>
      </c>
      <c r="CV11" t="s">
        <v>397</v>
      </c>
      <c r="CW11" s="25" t="s">
        <v>397</v>
      </c>
    </row>
    <row r="12" spans="1:101" x14ac:dyDescent="0.25">
      <c r="A12">
        <v>11</v>
      </c>
      <c r="B12">
        <v>53</v>
      </c>
      <c r="C12" s="25" t="s">
        <v>223</v>
      </c>
      <c r="D12">
        <v>0</v>
      </c>
      <c r="E12" s="12">
        <v>3.4</v>
      </c>
      <c r="F12" s="14"/>
      <c r="H12" s="7" t="str">
        <f t="shared" si="18"/>
        <v>X</v>
      </c>
      <c r="I12" s="7">
        <f t="shared" si="19"/>
        <v>3.4</v>
      </c>
      <c r="J12" s="16">
        <f t="shared" si="20"/>
        <v>3.4</v>
      </c>
      <c r="K12" s="11" t="str">
        <f t="shared" si="21"/>
        <v>X</v>
      </c>
      <c r="L12" s="39" t="str">
        <f t="shared" si="22"/>
        <v>X</v>
      </c>
      <c r="M12" s="39" t="str">
        <f t="shared" si="23"/>
        <v>X</v>
      </c>
      <c r="N12" s="39" t="str">
        <f t="shared" si="24"/>
        <v>X</v>
      </c>
      <c r="O12" s="40" t="str">
        <f t="shared" si="25"/>
        <v>X</v>
      </c>
      <c r="P12" s="31">
        <v>0</v>
      </c>
      <c r="Q12" s="8">
        <v>1</v>
      </c>
      <c r="R12" s="9">
        <v>0</v>
      </c>
      <c r="S12" s="9">
        <v>0</v>
      </c>
      <c r="T12" s="8">
        <v>0</v>
      </c>
      <c r="U12" s="9">
        <v>0</v>
      </c>
      <c r="V12" s="9">
        <v>0</v>
      </c>
      <c r="W12" s="8">
        <v>0</v>
      </c>
      <c r="X12" s="9">
        <v>0</v>
      </c>
      <c r="Y12" s="8">
        <v>0</v>
      </c>
      <c r="Z12" s="9">
        <v>0</v>
      </c>
      <c r="AA12" s="8"/>
      <c r="AC12" s="8"/>
      <c r="AG12" s="21"/>
      <c r="AH12" s="7">
        <v>8.8000000000000007</v>
      </c>
      <c r="AL12" s="14"/>
      <c r="AN12" s="16"/>
      <c r="AQ12" s="16"/>
      <c r="AR12" s="7">
        <v>2004</v>
      </c>
      <c r="AS12" s="23">
        <f t="shared" si="26"/>
        <v>3.301897717195208</v>
      </c>
      <c r="AW12" s="18"/>
      <c r="AY12" s="18"/>
      <c r="BA12" s="18"/>
      <c r="BC12" s="18"/>
      <c r="BE12" s="18"/>
      <c r="BF12" s="18" t="s">
        <v>222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 s="18">
        <v>0</v>
      </c>
      <c r="BN12">
        <v>0</v>
      </c>
      <c r="BO12">
        <v>1</v>
      </c>
      <c r="BP12" s="18">
        <v>0</v>
      </c>
      <c r="BR12" s="18"/>
      <c r="BS12" t="s">
        <v>397</v>
      </c>
      <c r="BT12" t="s">
        <v>397</v>
      </c>
      <c r="BV12" s="25"/>
      <c r="BZ12" s="18"/>
      <c r="CB12" s="18"/>
      <c r="CC12" s="18"/>
      <c r="CE12" s="18"/>
      <c r="CG12" s="18"/>
      <c r="CQ12" s="18"/>
      <c r="CS12" s="25"/>
      <c r="CT12" t="s">
        <v>397</v>
      </c>
      <c r="CV12" t="s">
        <v>397</v>
      </c>
      <c r="CW12" s="25" t="s">
        <v>397</v>
      </c>
    </row>
    <row r="13" spans="1:101" x14ac:dyDescent="0.25">
      <c r="A13">
        <v>12</v>
      </c>
      <c r="B13">
        <v>53</v>
      </c>
      <c r="C13" s="25" t="s">
        <v>223</v>
      </c>
      <c r="D13">
        <v>0</v>
      </c>
      <c r="E13" s="12">
        <v>3.6</v>
      </c>
      <c r="F13" s="14"/>
      <c r="H13" s="7" t="str">
        <f t="shared" si="18"/>
        <v>X</v>
      </c>
      <c r="I13" s="7">
        <f t="shared" si="19"/>
        <v>3.6</v>
      </c>
      <c r="J13" s="16">
        <f t="shared" si="20"/>
        <v>3.6</v>
      </c>
      <c r="K13" s="11" t="str">
        <f t="shared" si="21"/>
        <v>X</v>
      </c>
      <c r="L13" s="39" t="str">
        <f t="shared" si="22"/>
        <v>X</v>
      </c>
      <c r="M13" s="39" t="str">
        <f t="shared" si="23"/>
        <v>X</v>
      </c>
      <c r="N13" s="39" t="str">
        <f t="shared" si="24"/>
        <v>X</v>
      </c>
      <c r="O13" s="40" t="str">
        <f t="shared" si="25"/>
        <v>X</v>
      </c>
      <c r="P13" s="31">
        <v>0</v>
      </c>
      <c r="Q13" s="8">
        <v>1</v>
      </c>
      <c r="R13" s="9">
        <v>0</v>
      </c>
      <c r="S13" s="9">
        <v>0</v>
      </c>
      <c r="T13" s="8">
        <v>0</v>
      </c>
      <c r="U13" s="9">
        <v>0</v>
      </c>
      <c r="V13" s="9">
        <v>0</v>
      </c>
      <c r="W13" s="8">
        <v>0</v>
      </c>
      <c r="X13" s="9">
        <v>0</v>
      </c>
      <c r="Y13" s="8">
        <v>0</v>
      </c>
      <c r="Z13" s="9">
        <v>0</v>
      </c>
      <c r="AA13" s="8"/>
      <c r="AC13" s="8"/>
      <c r="AG13" s="21"/>
      <c r="AH13" s="7">
        <v>10.8</v>
      </c>
      <c r="AL13" s="14"/>
      <c r="AN13" s="16"/>
      <c r="AQ13" s="16"/>
      <c r="AR13" s="7">
        <v>2009</v>
      </c>
      <c r="AS13" s="23">
        <f t="shared" si="26"/>
        <v>3.3029799367482493</v>
      </c>
      <c r="AW13" s="18"/>
      <c r="AY13" s="18"/>
      <c r="BA13" s="18"/>
      <c r="BC13" s="18"/>
      <c r="BE13" s="18"/>
      <c r="BF13" s="18" t="s">
        <v>222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 s="18">
        <v>0</v>
      </c>
      <c r="BN13">
        <v>0</v>
      </c>
      <c r="BO13">
        <v>1</v>
      </c>
      <c r="BP13" s="18">
        <v>0</v>
      </c>
      <c r="BR13" s="18"/>
      <c r="BS13" t="s">
        <v>397</v>
      </c>
      <c r="BT13" t="s">
        <v>397</v>
      </c>
      <c r="BV13" s="25"/>
      <c r="BZ13" s="18"/>
      <c r="CB13" s="18"/>
      <c r="CC13" s="18"/>
      <c r="CE13" s="18"/>
      <c r="CG13" s="18"/>
      <c r="CQ13" s="18"/>
      <c r="CS13" s="25"/>
      <c r="CT13" t="s">
        <v>397</v>
      </c>
      <c r="CV13" t="s">
        <v>397</v>
      </c>
      <c r="CW13" s="25" t="s">
        <v>397</v>
      </c>
    </row>
    <row r="14" spans="1:101" x14ac:dyDescent="0.25">
      <c r="A14">
        <v>13</v>
      </c>
      <c r="B14">
        <v>53</v>
      </c>
      <c r="C14" s="25" t="s">
        <v>223</v>
      </c>
      <c r="D14">
        <v>0</v>
      </c>
      <c r="E14" s="12">
        <v>8.5</v>
      </c>
      <c r="F14" s="14"/>
      <c r="H14" s="7" t="str">
        <f t="shared" si="18"/>
        <v>X</v>
      </c>
      <c r="I14" s="7">
        <f t="shared" si="19"/>
        <v>8.5</v>
      </c>
      <c r="J14" s="16">
        <f t="shared" si="20"/>
        <v>8.5</v>
      </c>
      <c r="K14" s="11" t="str">
        <f t="shared" si="21"/>
        <v>X</v>
      </c>
      <c r="L14" s="39" t="str">
        <f t="shared" si="22"/>
        <v>X</v>
      </c>
      <c r="M14" s="39" t="str">
        <f t="shared" si="23"/>
        <v>X</v>
      </c>
      <c r="N14" s="39" t="str">
        <f t="shared" si="24"/>
        <v>X</v>
      </c>
      <c r="O14" s="40" t="str">
        <f t="shared" si="25"/>
        <v>X</v>
      </c>
      <c r="P14" s="31">
        <v>0</v>
      </c>
      <c r="Q14" s="8">
        <v>0</v>
      </c>
      <c r="R14" s="9">
        <v>1</v>
      </c>
      <c r="S14" s="9">
        <v>0</v>
      </c>
      <c r="T14" s="8">
        <v>0</v>
      </c>
      <c r="U14" s="9">
        <v>0</v>
      </c>
      <c r="V14" s="9">
        <v>0</v>
      </c>
      <c r="W14" s="8">
        <v>0</v>
      </c>
      <c r="X14" s="9">
        <v>0</v>
      </c>
      <c r="Y14" s="8">
        <v>0</v>
      </c>
      <c r="Z14" s="9">
        <v>0</v>
      </c>
      <c r="AA14" s="8"/>
      <c r="AC14" s="8"/>
      <c r="AG14" s="21"/>
      <c r="AH14" s="7">
        <v>8.6999999999999993</v>
      </c>
      <c r="AL14" s="14"/>
      <c r="AN14" s="16"/>
      <c r="AQ14" s="16"/>
      <c r="AR14" s="7">
        <v>2001</v>
      </c>
      <c r="AS14" s="23">
        <f t="shared" si="26"/>
        <v>3.3012470886362113</v>
      </c>
      <c r="AW14" s="18"/>
      <c r="AY14" s="18"/>
      <c r="BA14" s="18"/>
      <c r="BC14" s="18"/>
      <c r="BE14" s="18"/>
      <c r="BF14" s="18" t="s">
        <v>222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 s="18">
        <v>0</v>
      </c>
      <c r="BN14">
        <v>0</v>
      </c>
      <c r="BO14">
        <v>1</v>
      </c>
      <c r="BP14" s="18">
        <v>0</v>
      </c>
      <c r="BR14" s="18"/>
      <c r="BS14" t="s">
        <v>397</v>
      </c>
      <c r="BT14" t="s">
        <v>397</v>
      </c>
      <c r="BV14" s="25"/>
      <c r="BZ14" s="18"/>
      <c r="CB14" s="18"/>
      <c r="CC14" s="18"/>
      <c r="CE14" s="18"/>
      <c r="CG14" s="18"/>
      <c r="CQ14" s="18"/>
      <c r="CS14" s="25"/>
      <c r="CT14" t="s">
        <v>397</v>
      </c>
      <c r="CV14" t="s">
        <v>397</v>
      </c>
      <c r="CW14" s="25" t="s">
        <v>397</v>
      </c>
    </row>
    <row r="15" spans="1:101" x14ac:dyDescent="0.25">
      <c r="A15">
        <v>14</v>
      </c>
      <c r="B15">
        <v>53</v>
      </c>
      <c r="C15" s="25" t="s">
        <v>223</v>
      </c>
      <c r="D15">
        <v>0</v>
      </c>
      <c r="E15" s="12">
        <v>9.3000000000000007</v>
      </c>
      <c r="F15" s="14"/>
      <c r="H15" s="7" t="str">
        <f t="shared" si="18"/>
        <v>X</v>
      </c>
      <c r="I15" s="7">
        <f t="shared" si="19"/>
        <v>9.3000000000000007</v>
      </c>
      <c r="J15" s="16">
        <f t="shared" si="20"/>
        <v>9.3000000000000007</v>
      </c>
      <c r="K15" s="11" t="str">
        <f t="shared" si="21"/>
        <v>X</v>
      </c>
      <c r="L15" s="39" t="str">
        <f t="shared" si="22"/>
        <v>X</v>
      </c>
      <c r="M15" s="39" t="str">
        <f t="shared" si="23"/>
        <v>X</v>
      </c>
      <c r="N15" s="39" t="str">
        <f t="shared" si="24"/>
        <v>X</v>
      </c>
      <c r="O15" s="40" t="str">
        <f t="shared" si="25"/>
        <v>X</v>
      </c>
      <c r="P15" s="31">
        <v>0</v>
      </c>
      <c r="Q15" s="8">
        <v>0</v>
      </c>
      <c r="R15" s="9">
        <v>1</v>
      </c>
      <c r="S15" s="9">
        <v>0</v>
      </c>
      <c r="T15" s="8">
        <v>0</v>
      </c>
      <c r="U15" s="9">
        <v>0</v>
      </c>
      <c r="V15" s="9">
        <v>0</v>
      </c>
      <c r="W15" s="8">
        <v>0</v>
      </c>
      <c r="X15" s="9">
        <v>0</v>
      </c>
      <c r="Y15" s="8">
        <v>0</v>
      </c>
      <c r="Z15" s="9">
        <v>0</v>
      </c>
      <c r="AA15" s="8"/>
      <c r="AC15" s="8"/>
      <c r="AG15" s="21"/>
      <c r="AH15" s="7">
        <v>8.8000000000000007</v>
      </c>
      <c r="AL15" s="14"/>
      <c r="AN15" s="16"/>
      <c r="AQ15" s="16"/>
      <c r="AR15" s="7">
        <v>2004</v>
      </c>
      <c r="AS15" s="23">
        <f t="shared" si="26"/>
        <v>3.301897717195208</v>
      </c>
      <c r="AW15" s="18"/>
      <c r="AY15" s="18"/>
      <c r="BA15" s="18"/>
      <c r="BC15" s="18"/>
      <c r="BE15" s="18"/>
      <c r="BF15" s="18" t="s">
        <v>222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 s="18">
        <v>0</v>
      </c>
      <c r="BN15">
        <v>0</v>
      </c>
      <c r="BO15">
        <v>1</v>
      </c>
      <c r="BP15" s="18">
        <v>0</v>
      </c>
      <c r="BR15" s="18"/>
      <c r="BS15" t="s">
        <v>397</v>
      </c>
      <c r="BT15" t="s">
        <v>397</v>
      </c>
      <c r="BV15" s="25"/>
      <c r="BZ15" s="18"/>
      <c r="CB15" s="18"/>
      <c r="CC15" s="18"/>
      <c r="CE15" s="18"/>
      <c r="CG15" s="18"/>
      <c r="CQ15" s="18"/>
      <c r="CS15" s="25"/>
      <c r="CT15" t="s">
        <v>397</v>
      </c>
      <c r="CV15" t="s">
        <v>397</v>
      </c>
      <c r="CW15" s="25" t="s">
        <v>397</v>
      </c>
    </row>
    <row r="16" spans="1:101" x14ac:dyDescent="0.25">
      <c r="A16">
        <v>15</v>
      </c>
      <c r="B16">
        <v>53</v>
      </c>
      <c r="C16" s="25" t="s">
        <v>223</v>
      </c>
      <c r="D16">
        <v>0</v>
      </c>
      <c r="E16" s="12">
        <v>7.3</v>
      </c>
      <c r="F16" s="14"/>
      <c r="H16" s="7" t="str">
        <f t="shared" si="18"/>
        <v>X</v>
      </c>
      <c r="I16" s="7">
        <f t="shared" si="19"/>
        <v>7.3</v>
      </c>
      <c r="J16" s="16">
        <f t="shared" si="20"/>
        <v>7.3</v>
      </c>
      <c r="K16" s="11" t="str">
        <f t="shared" si="21"/>
        <v>X</v>
      </c>
      <c r="L16" s="39" t="str">
        <f t="shared" si="22"/>
        <v>X</v>
      </c>
      <c r="M16" s="39" t="str">
        <f t="shared" si="23"/>
        <v>X</v>
      </c>
      <c r="N16" s="39" t="str">
        <f t="shared" si="24"/>
        <v>X</v>
      </c>
      <c r="O16" s="40" t="str">
        <f t="shared" si="25"/>
        <v>X</v>
      </c>
      <c r="P16" s="31">
        <v>0</v>
      </c>
      <c r="Q16" s="8">
        <v>0</v>
      </c>
      <c r="R16" s="9">
        <v>1</v>
      </c>
      <c r="S16" s="9">
        <v>0</v>
      </c>
      <c r="T16" s="8">
        <v>0</v>
      </c>
      <c r="U16" s="9">
        <v>0</v>
      </c>
      <c r="V16" s="9">
        <v>0</v>
      </c>
      <c r="W16" s="8">
        <v>0</v>
      </c>
      <c r="X16" s="9">
        <v>0</v>
      </c>
      <c r="Y16" s="8">
        <v>0</v>
      </c>
      <c r="Z16" s="9">
        <v>0</v>
      </c>
      <c r="AA16" s="8"/>
      <c r="AC16" s="8"/>
      <c r="AG16" s="21"/>
      <c r="AH16" s="7">
        <v>10.8</v>
      </c>
      <c r="AL16" s="14"/>
      <c r="AN16" s="16"/>
      <c r="AQ16" s="16"/>
      <c r="AR16" s="7">
        <v>2009</v>
      </c>
      <c r="AS16" s="23">
        <f t="shared" si="26"/>
        <v>3.3029799367482493</v>
      </c>
      <c r="AW16" s="18"/>
      <c r="AY16" s="18"/>
      <c r="BA16" s="18"/>
      <c r="BC16" s="18"/>
      <c r="BE16" s="18"/>
      <c r="BF16" s="18" t="s">
        <v>222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 s="18">
        <v>0</v>
      </c>
      <c r="BN16">
        <v>0</v>
      </c>
      <c r="BO16">
        <v>1</v>
      </c>
      <c r="BP16" s="18">
        <v>0</v>
      </c>
      <c r="BR16" s="18"/>
      <c r="BS16" t="s">
        <v>397</v>
      </c>
      <c r="BT16" t="s">
        <v>397</v>
      </c>
      <c r="BV16" s="25"/>
      <c r="BZ16" s="18"/>
      <c r="CB16" s="18"/>
      <c r="CC16" s="18"/>
      <c r="CE16" s="18"/>
      <c r="CG16" s="18"/>
      <c r="CQ16" s="18"/>
      <c r="CS16" s="25"/>
      <c r="CT16" t="s">
        <v>397</v>
      </c>
      <c r="CV16" t="s">
        <v>397</v>
      </c>
      <c r="CW16" s="25" t="s">
        <v>397</v>
      </c>
    </row>
    <row r="17" spans="1:101" x14ac:dyDescent="0.25">
      <c r="A17">
        <v>16</v>
      </c>
      <c r="B17">
        <v>53</v>
      </c>
      <c r="C17" s="25" t="s">
        <v>223</v>
      </c>
      <c r="D17">
        <v>0</v>
      </c>
      <c r="E17" s="12">
        <v>14.4</v>
      </c>
      <c r="F17" s="14"/>
      <c r="H17" s="7" t="str">
        <f t="shared" si="18"/>
        <v>X</v>
      </c>
      <c r="I17" s="7">
        <f t="shared" si="19"/>
        <v>14.4</v>
      </c>
      <c r="J17" s="16">
        <f t="shared" si="20"/>
        <v>14.4</v>
      </c>
      <c r="K17" s="11" t="str">
        <f t="shared" si="21"/>
        <v>X</v>
      </c>
      <c r="L17" s="39" t="str">
        <f t="shared" si="22"/>
        <v>X</v>
      </c>
      <c r="M17" s="39" t="str">
        <f t="shared" si="23"/>
        <v>X</v>
      </c>
      <c r="N17" s="39" t="str">
        <f t="shared" si="24"/>
        <v>X</v>
      </c>
      <c r="O17" s="40" t="str">
        <f t="shared" si="25"/>
        <v>X</v>
      </c>
      <c r="P17" s="31">
        <v>0</v>
      </c>
      <c r="Q17" s="8">
        <v>0</v>
      </c>
      <c r="R17" s="9">
        <v>0</v>
      </c>
      <c r="S17" s="9">
        <v>1</v>
      </c>
      <c r="T17" s="8">
        <v>0</v>
      </c>
      <c r="U17" s="9">
        <v>0</v>
      </c>
      <c r="V17" s="9">
        <v>0</v>
      </c>
      <c r="W17" s="8">
        <v>0</v>
      </c>
      <c r="X17" s="9">
        <v>0</v>
      </c>
      <c r="Y17" s="8">
        <v>0</v>
      </c>
      <c r="Z17" s="9">
        <v>0</v>
      </c>
      <c r="AA17" s="8"/>
      <c r="AC17" s="8"/>
      <c r="AG17" s="21"/>
      <c r="AH17" s="7">
        <v>8.6999999999999993</v>
      </c>
      <c r="AL17" s="14"/>
      <c r="AN17" s="16"/>
      <c r="AQ17" s="16"/>
      <c r="AR17" s="7">
        <v>2001</v>
      </c>
      <c r="AS17" s="23">
        <f t="shared" si="26"/>
        <v>3.3012470886362113</v>
      </c>
      <c r="AW17" s="18"/>
      <c r="AY17" s="18"/>
      <c r="BA17" s="18"/>
      <c r="BC17" s="18"/>
      <c r="BE17" s="18"/>
      <c r="BF17" s="18" t="s">
        <v>222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 s="18">
        <v>0</v>
      </c>
      <c r="BN17">
        <v>0</v>
      </c>
      <c r="BO17">
        <v>1</v>
      </c>
      <c r="BP17" s="18">
        <v>0</v>
      </c>
      <c r="BR17" s="18"/>
      <c r="BS17" t="s">
        <v>397</v>
      </c>
      <c r="BT17" t="s">
        <v>397</v>
      </c>
      <c r="BV17" s="25"/>
      <c r="BZ17" s="18"/>
      <c r="CB17" s="18"/>
      <c r="CC17" s="18"/>
      <c r="CE17" s="18"/>
      <c r="CG17" s="18"/>
      <c r="CQ17" s="18"/>
      <c r="CS17" s="25"/>
      <c r="CT17" t="s">
        <v>397</v>
      </c>
      <c r="CV17" t="s">
        <v>397</v>
      </c>
      <c r="CW17" s="25" t="s">
        <v>397</v>
      </c>
    </row>
    <row r="18" spans="1:101" x14ac:dyDescent="0.25">
      <c r="A18">
        <v>17</v>
      </c>
      <c r="B18">
        <v>53</v>
      </c>
      <c r="C18" s="25" t="s">
        <v>223</v>
      </c>
      <c r="D18">
        <v>0</v>
      </c>
      <c r="E18" s="12">
        <v>15.1</v>
      </c>
      <c r="F18" s="14"/>
      <c r="H18" s="7" t="str">
        <f t="shared" si="18"/>
        <v>X</v>
      </c>
      <c r="I18" s="7">
        <f t="shared" si="19"/>
        <v>15.1</v>
      </c>
      <c r="J18" s="16">
        <f t="shared" si="20"/>
        <v>15.1</v>
      </c>
      <c r="K18" s="11" t="str">
        <f t="shared" si="21"/>
        <v>X</v>
      </c>
      <c r="L18" s="39" t="str">
        <f t="shared" si="22"/>
        <v>X</v>
      </c>
      <c r="M18" s="39" t="str">
        <f t="shared" si="23"/>
        <v>X</v>
      </c>
      <c r="N18" s="39" t="str">
        <f t="shared" si="24"/>
        <v>X</v>
      </c>
      <c r="O18" s="40" t="str">
        <f t="shared" si="25"/>
        <v>X</v>
      </c>
      <c r="P18" s="31">
        <v>0</v>
      </c>
      <c r="Q18" s="8">
        <v>0</v>
      </c>
      <c r="R18" s="9">
        <v>0</v>
      </c>
      <c r="S18" s="9">
        <v>1</v>
      </c>
      <c r="T18" s="8">
        <v>0</v>
      </c>
      <c r="U18" s="9">
        <v>0</v>
      </c>
      <c r="V18" s="9">
        <v>0</v>
      </c>
      <c r="W18" s="8">
        <v>0</v>
      </c>
      <c r="X18" s="9">
        <v>0</v>
      </c>
      <c r="Y18" s="8">
        <v>0</v>
      </c>
      <c r="Z18" s="9">
        <v>0</v>
      </c>
      <c r="AA18" s="8"/>
      <c r="AC18" s="8"/>
      <c r="AG18" s="21"/>
      <c r="AH18" s="7">
        <v>8.8000000000000007</v>
      </c>
      <c r="AL18" s="14"/>
      <c r="AN18" s="16"/>
      <c r="AQ18" s="16"/>
      <c r="AR18" s="7">
        <v>2004</v>
      </c>
      <c r="AS18" s="23">
        <f t="shared" si="26"/>
        <v>3.301897717195208</v>
      </c>
      <c r="AW18" s="18"/>
      <c r="AY18" s="18"/>
      <c r="BA18" s="18"/>
      <c r="BC18" s="18"/>
      <c r="BE18" s="18"/>
      <c r="BF18" s="18" t="s">
        <v>222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 s="18">
        <v>0</v>
      </c>
      <c r="BN18">
        <v>0</v>
      </c>
      <c r="BO18">
        <v>1</v>
      </c>
      <c r="BP18" s="18">
        <v>0</v>
      </c>
      <c r="BR18" s="18"/>
      <c r="BS18" t="s">
        <v>397</v>
      </c>
      <c r="BT18" t="s">
        <v>397</v>
      </c>
      <c r="BV18" s="25"/>
      <c r="BZ18" s="18"/>
      <c r="CB18" s="18"/>
      <c r="CC18" s="18"/>
      <c r="CE18" s="18"/>
      <c r="CG18" s="18"/>
      <c r="CQ18" s="18"/>
      <c r="CS18" s="25"/>
      <c r="CT18" t="s">
        <v>397</v>
      </c>
      <c r="CV18" t="s">
        <v>397</v>
      </c>
      <c r="CW18" s="25" t="s">
        <v>397</v>
      </c>
    </row>
    <row r="19" spans="1:101" x14ac:dyDescent="0.25">
      <c r="A19">
        <v>18</v>
      </c>
      <c r="B19">
        <v>53</v>
      </c>
      <c r="C19" s="25" t="s">
        <v>223</v>
      </c>
      <c r="D19">
        <v>0</v>
      </c>
      <c r="E19" s="12">
        <v>12.3</v>
      </c>
      <c r="F19" s="14"/>
      <c r="H19" s="7" t="str">
        <f t="shared" si="18"/>
        <v>X</v>
      </c>
      <c r="I19" s="7">
        <f t="shared" si="19"/>
        <v>12.3</v>
      </c>
      <c r="J19" s="16">
        <f t="shared" si="20"/>
        <v>12.3</v>
      </c>
      <c r="K19" s="11" t="str">
        <f t="shared" si="21"/>
        <v>X</v>
      </c>
      <c r="L19" s="39" t="str">
        <f t="shared" si="22"/>
        <v>X</v>
      </c>
      <c r="M19" s="39" t="str">
        <f t="shared" si="23"/>
        <v>X</v>
      </c>
      <c r="N19" s="39" t="str">
        <f t="shared" si="24"/>
        <v>X</v>
      </c>
      <c r="O19" s="40" t="str">
        <f t="shared" si="25"/>
        <v>X</v>
      </c>
      <c r="P19" s="31">
        <v>0</v>
      </c>
      <c r="Q19" s="8">
        <v>0</v>
      </c>
      <c r="R19" s="9">
        <v>0</v>
      </c>
      <c r="S19" s="9">
        <v>1</v>
      </c>
      <c r="T19" s="8">
        <v>0</v>
      </c>
      <c r="U19" s="9">
        <v>0</v>
      </c>
      <c r="V19" s="9">
        <v>0</v>
      </c>
      <c r="W19" s="8">
        <v>0</v>
      </c>
      <c r="X19" s="9">
        <v>0</v>
      </c>
      <c r="Y19" s="8">
        <v>0</v>
      </c>
      <c r="Z19" s="9">
        <v>0</v>
      </c>
      <c r="AA19" s="8"/>
      <c r="AC19" s="8"/>
      <c r="AG19" s="21"/>
      <c r="AH19" s="7">
        <v>10.8</v>
      </c>
      <c r="AL19" s="14"/>
      <c r="AN19" s="16"/>
      <c r="AQ19" s="16"/>
      <c r="AR19" s="7">
        <v>2009</v>
      </c>
      <c r="AS19" s="23">
        <f t="shared" si="26"/>
        <v>3.3029799367482493</v>
      </c>
      <c r="AW19" s="18"/>
      <c r="AY19" s="18"/>
      <c r="BA19" s="18"/>
      <c r="BC19" s="18"/>
      <c r="BE19" s="18"/>
      <c r="BF19" s="18" t="s">
        <v>222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 s="18">
        <v>0</v>
      </c>
      <c r="BN19">
        <v>0</v>
      </c>
      <c r="BO19">
        <v>1</v>
      </c>
      <c r="BP19" s="18">
        <v>0</v>
      </c>
      <c r="BR19" s="18"/>
      <c r="BS19" t="s">
        <v>397</v>
      </c>
      <c r="BT19" t="s">
        <v>397</v>
      </c>
      <c r="BV19" s="25"/>
      <c r="BZ19" s="18"/>
      <c r="CB19" s="18"/>
      <c r="CC19" s="18"/>
      <c r="CE19" s="18"/>
      <c r="CG19" s="18"/>
      <c r="CQ19" s="18"/>
      <c r="CS19" s="25"/>
      <c r="CT19" t="s">
        <v>397</v>
      </c>
      <c r="CV19" t="s">
        <v>397</v>
      </c>
      <c r="CW19" s="25" t="s">
        <v>397</v>
      </c>
    </row>
    <row r="20" spans="1:101" x14ac:dyDescent="0.25">
      <c r="A20">
        <v>19</v>
      </c>
      <c r="B20">
        <v>53</v>
      </c>
      <c r="C20" s="25" t="s">
        <v>223</v>
      </c>
      <c r="D20">
        <v>0</v>
      </c>
      <c r="E20" s="12">
        <v>12.3</v>
      </c>
      <c r="F20" s="14"/>
      <c r="H20" s="7" t="str">
        <f t="shared" si="18"/>
        <v>X</v>
      </c>
      <c r="I20" s="7">
        <f t="shared" si="19"/>
        <v>12.3</v>
      </c>
      <c r="J20" s="16">
        <f t="shared" si="20"/>
        <v>12.3</v>
      </c>
      <c r="K20" s="11" t="str">
        <f t="shared" si="21"/>
        <v>X</v>
      </c>
      <c r="L20" s="39" t="str">
        <f t="shared" si="22"/>
        <v>X</v>
      </c>
      <c r="M20" s="39" t="str">
        <f t="shared" si="23"/>
        <v>X</v>
      </c>
      <c r="N20" s="39" t="str">
        <f t="shared" si="24"/>
        <v>X</v>
      </c>
      <c r="O20" s="40" t="str">
        <f t="shared" si="25"/>
        <v>X</v>
      </c>
      <c r="P20" s="31">
        <v>0</v>
      </c>
      <c r="Q20" s="8">
        <v>0</v>
      </c>
      <c r="R20" s="9">
        <v>0</v>
      </c>
      <c r="S20" s="9">
        <v>0</v>
      </c>
      <c r="T20" s="8">
        <v>0</v>
      </c>
      <c r="U20" s="9">
        <v>0</v>
      </c>
      <c r="V20" s="9">
        <v>0</v>
      </c>
      <c r="W20" s="8">
        <v>1</v>
      </c>
      <c r="X20" s="9">
        <v>0</v>
      </c>
      <c r="Y20" s="8">
        <v>0</v>
      </c>
      <c r="Z20" s="9">
        <v>0</v>
      </c>
      <c r="AA20" s="8"/>
      <c r="AC20" s="8"/>
      <c r="AG20" s="21"/>
      <c r="AH20" s="7">
        <v>8.6999999999999993</v>
      </c>
      <c r="AL20" s="14"/>
      <c r="AN20" s="16"/>
      <c r="AQ20" s="16"/>
      <c r="AR20" s="7">
        <v>2001</v>
      </c>
      <c r="AS20" s="23">
        <f t="shared" si="26"/>
        <v>3.3012470886362113</v>
      </c>
      <c r="AW20" s="18"/>
      <c r="AY20" s="18"/>
      <c r="BA20" s="18"/>
      <c r="BC20" s="18"/>
      <c r="BE20" s="18"/>
      <c r="BF20" s="18" t="s">
        <v>222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 s="18">
        <v>0</v>
      </c>
      <c r="BN20">
        <v>0</v>
      </c>
      <c r="BO20">
        <v>1</v>
      </c>
      <c r="BP20" s="18">
        <v>0</v>
      </c>
      <c r="BR20" s="18"/>
      <c r="BS20" t="s">
        <v>397</v>
      </c>
      <c r="BT20" t="s">
        <v>397</v>
      </c>
      <c r="BV20" s="25"/>
      <c r="BZ20" s="18"/>
      <c r="CB20" s="18"/>
      <c r="CC20" s="18"/>
      <c r="CE20" s="18"/>
      <c r="CG20" s="18"/>
      <c r="CQ20" s="18"/>
      <c r="CS20" s="25"/>
      <c r="CT20" t="s">
        <v>397</v>
      </c>
      <c r="CV20" t="s">
        <v>397</v>
      </c>
      <c r="CW20" s="25" t="s">
        <v>397</v>
      </c>
    </row>
    <row r="21" spans="1:101" x14ac:dyDescent="0.25">
      <c r="A21">
        <v>20</v>
      </c>
      <c r="B21">
        <v>53</v>
      </c>
      <c r="C21" s="25" t="s">
        <v>223</v>
      </c>
      <c r="D21">
        <v>0</v>
      </c>
      <c r="E21" s="12">
        <v>12.4</v>
      </c>
      <c r="F21" s="14"/>
      <c r="H21" s="7" t="str">
        <f t="shared" si="18"/>
        <v>X</v>
      </c>
      <c r="I21" s="7">
        <f t="shared" si="19"/>
        <v>12.4</v>
      </c>
      <c r="J21" s="16">
        <f t="shared" si="20"/>
        <v>12.4</v>
      </c>
      <c r="K21" s="11" t="str">
        <f t="shared" si="21"/>
        <v>X</v>
      </c>
      <c r="L21" s="39" t="str">
        <f t="shared" si="22"/>
        <v>X</v>
      </c>
      <c r="M21" s="39" t="str">
        <f t="shared" si="23"/>
        <v>X</v>
      </c>
      <c r="N21" s="39" t="str">
        <f t="shared" si="24"/>
        <v>X</v>
      </c>
      <c r="O21" s="40" t="str">
        <f t="shared" si="25"/>
        <v>X</v>
      </c>
      <c r="P21" s="31">
        <v>0</v>
      </c>
      <c r="Q21" s="8">
        <v>0</v>
      </c>
      <c r="R21" s="9">
        <v>0</v>
      </c>
      <c r="S21" s="9">
        <v>0</v>
      </c>
      <c r="T21" s="8">
        <v>0</v>
      </c>
      <c r="U21" s="9">
        <v>0</v>
      </c>
      <c r="V21" s="9">
        <v>0</v>
      </c>
      <c r="W21" s="8">
        <v>1</v>
      </c>
      <c r="X21" s="9">
        <v>0</v>
      </c>
      <c r="Y21" s="8">
        <v>0</v>
      </c>
      <c r="Z21" s="9">
        <v>0</v>
      </c>
      <c r="AA21" s="8"/>
      <c r="AC21" s="8"/>
      <c r="AG21" s="21"/>
      <c r="AH21" s="7">
        <v>8.8000000000000007</v>
      </c>
      <c r="AL21" s="14"/>
      <c r="AN21" s="16"/>
      <c r="AQ21" s="16"/>
      <c r="AR21" s="7">
        <v>2004</v>
      </c>
      <c r="AS21" s="23">
        <f t="shared" si="26"/>
        <v>3.301897717195208</v>
      </c>
      <c r="AW21" s="18"/>
      <c r="AY21" s="18"/>
      <c r="BA21" s="18"/>
      <c r="BC21" s="18"/>
      <c r="BE21" s="18"/>
      <c r="BF21" s="18" t="s">
        <v>222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 s="18">
        <v>0</v>
      </c>
      <c r="BN21">
        <v>0</v>
      </c>
      <c r="BO21">
        <v>1</v>
      </c>
      <c r="BP21" s="18">
        <v>0</v>
      </c>
      <c r="BR21" s="18"/>
      <c r="BS21" t="s">
        <v>397</v>
      </c>
      <c r="BT21" t="s">
        <v>397</v>
      </c>
      <c r="BV21" s="25"/>
      <c r="BZ21" s="18"/>
      <c r="CB21" s="18"/>
      <c r="CC21" s="18"/>
      <c r="CE21" s="18"/>
      <c r="CG21" s="18"/>
      <c r="CQ21" s="18"/>
      <c r="CS21" s="25"/>
      <c r="CT21" t="s">
        <v>397</v>
      </c>
      <c r="CV21" t="s">
        <v>397</v>
      </c>
      <c r="CW21" s="25" t="s">
        <v>397</v>
      </c>
    </row>
    <row r="22" spans="1:101" x14ac:dyDescent="0.25">
      <c r="A22">
        <v>21</v>
      </c>
      <c r="B22">
        <v>53</v>
      </c>
      <c r="C22" s="25" t="s">
        <v>223</v>
      </c>
      <c r="D22">
        <v>0</v>
      </c>
      <c r="E22" s="12">
        <v>10.7</v>
      </c>
      <c r="F22" s="14"/>
      <c r="H22" s="7" t="str">
        <f t="shared" si="18"/>
        <v>X</v>
      </c>
      <c r="I22" s="7">
        <f t="shared" si="19"/>
        <v>10.7</v>
      </c>
      <c r="J22" s="16">
        <f t="shared" si="20"/>
        <v>10.7</v>
      </c>
      <c r="K22" s="11" t="str">
        <f t="shared" si="21"/>
        <v>X</v>
      </c>
      <c r="L22" s="39" t="str">
        <f t="shared" si="22"/>
        <v>X</v>
      </c>
      <c r="M22" s="39" t="str">
        <f t="shared" si="23"/>
        <v>X</v>
      </c>
      <c r="N22" s="39" t="str">
        <f t="shared" si="24"/>
        <v>X</v>
      </c>
      <c r="O22" s="40" t="str">
        <f t="shared" si="25"/>
        <v>X</v>
      </c>
      <c r="P22" s="31">
        <v>0</v>
      </c>
      <c r="Q22" s="8">
        <v>0</v>
      </c>
      <c r="R22" s="9">
        <v>0</v>
      </c>
      <c r="S22" s="9">
        <v>0</v>
      </c>
      <c r="T22" s="8">
        <v>0</v>
      </c>
      <c r="U22" s="9">
        <v>0</v>
      </c>
      <c r="V22" s="9">
        <v>0</v>
      </c>
      <c r="W22" s="8">
        <v>1</v>
      </c>
      <c r="X22" s="9">
        <v>0</v>
      </c>
      <c r="Y22" s="8">
        <v>0</v>
      </c>
      <c r="Z22" s="9">
        <v>0</v>
      </c>
      <c r="AA22" s="8"/>
      <c r="AC22" s="8"/>
      <c r="AG22" s="21"/>
      <c r="AH22" s="7">
        <v>10.8</v>
      </c>
      <c r="AL22" s="14"/>
      <c r="AN22" s="16"/>
      <c r="AQ22" s="16"/>
      <c r="AR22" s="7">
        <v>2009</v>
      </c>
      <c r="AS22" s="23">
        <f t="shared" si="26"/>
        <v>3.3029799367482493</v>
      </c>
      <c r="AW22" s="18"/>
      <c r="AY22" s="18"/>
      <c r="BA22" s="18"/>
      <c r="BC22" s="18"/>
      <c r="BE22" s="18"/>
      <c r="BF22" s="18" t="s">
        <v>222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 s="18">
        <v>0</v>
      </c>
      <c r="BN22">
        <v>0</v>
      </c>
      <c r="BO22">
        <v>1</v>
      </c>
      <c r="BP22" s="18">
        <v>0</v>
      </c>
      <c r="BR22" s="18"/>
      <c r="BS22" t="s">
        <v>397</v>
      </c>
      <c r="BT22" t="s">
        <v>397</v>
      </c>
      <c r="BV22" s="25"/>
      <c r="BZ22" s="18"/>
      <c r="CB22" s="18"/>
      <c r="CC22" s="18"/>
      <c r="CE22" s="18"/>
      <c r="CG22" s="18"/>
      <c r="CQ22" s="18"/>
      <c r="CS22" s="25"/>
      <c r="CT22" t="s">
        <v>397</v>
      </c>
      <c r="CV22" t="s">
        <v>397</v>
      </c>
      <c r="CW22" s="25" t="s">
        <v>397</v>
      </c>
    </row>
    <row r="23" spans="1:101" x14ac:dyDescent="0.25">
      <c r="A23">
        <v>22</v>
      </c>
      <c r="B23">
        <v>53</v>
      </c>
      <c r="C23" s="25" t="s">
        <v>223</v>
      </c>
      <c r="D23">
        <v>0</v>
      </c>
      <c r="E23" s="12">
        <v>15.8</v>
      </c>
      <c r="F23" s="14"/>
      <c r="H23" s="7" t="str">
        <f t="shared" si="18"/>
        <v>X</v>
      </c>
      <c r="I23" s="7">
        <f t="shared" si="19"/>
        <v>15.8</v>
      </c>
      <c r="J23" s="16">
        <f t="shared" si="20"/>
        <v>15.8</v>
      </c>
      <c r="K23" s="11" t="str">
        <f t="shared" si="21"/>
        <v>X</v>
      </c>
      <c r="L23" s="39" t="str">
        <f t="shared" si="22"/>
        <v>X</v>
      </c>
      <c r="M23" s="39" t="str">
        <f t="shared" si="23"/>
        <v>X</v>
      </c>
      <c r="N23" s="39" t="str">
        <f t="shared" si="24"/>
        <v>X</v>
      </c>
      <c r="O23" s="40" t="str">
        <f t="shared" si="25"/>
        <v>X</v>
      </c>
      <c r="P23" s="31">
        <v>0</v>
      </c>
      <c r="Q23" s="8">
        <v>0</v>
      </c>
      <c r="R23" s="9">
        <v>0</v>
      </c>
      <c r="S23" s="9">
        <v>0</v>
      </c>
      <c r="T23" s="8">
        <v>0</v>
      </c>
      <c r="U23" s="9">
        <v>0</v>
      </c>
      <c r="V23" s="9">
        <v>0</v>
      </c>
      <c r="W23" s="8">
        <v>0</v>
      </c>
      <c r="X23" s="9">
        <v>1</v>
      </c>
      <c r="Y23" s="8">
        <v>0</v>
      </c>
      <c r="Z23" s="9">
        <v>0</v>
      </c>
      <c r="AA23" s="8"/>
      <c r="AC23" s="8"/>
      <c r="AG23" s="21"/>
      <c r="AH23" s="7">
        <v>8.6999999999999993</v>
      </c>
      <c r="AL23" s="14"/>
      <c r="AN23" s="16"/>
      <c r="AQ23" s="16"/>
      <c r="AR23" s="7">
        <v>2001</v>
      </c>
      <c r="AS23" s="23">
        <f t="shared" si="26"/>
        <v>3.3012470886362113</v>
      </c>
      <c r="AW23" s="18"/>
      <c r="AY23" s="18"/>
      <c r="BA23" s="18"/>
      <c r="BC23" s="18"/>
      <c r="BE23" s="18"/>
      <c r="BF23" s="18" t="s">
        <v>222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 s="18">
        <v>0</v>
      </c>
      <c r="BN23">
        <v>0</v>
      </c>
      <c r="BO23">
        <v>1</v>
      </c>
      <c r="BP23" s="18">
        <v>0</v>
      </c>
      <c r="BR23" s="18"/>
      <c r="BS23" t="s">
        <v>397</v>
      </c>
      <c r="BT23" t="s">
        <v>397</v>
      </c>
      <c r="BV23" s="25"/>
      <c r="BZ23" s="18"/>
      <c r="CB23" s="18"/>
      <c r="CC23" s="18"/>
      <c r="CE23" s="18"/>
      <c r="CG23" s="18"/>
      <c r="CQ23" s="18"/>
      <c r="CS23" s="25"/>
      <c r="CT23" t="s">
        <v>397</v>
      </c>
      <c r="CV23" t="s">
        <v>397</v>
      </c>
      <c r="CW23" s="25" t="s">
        <v>397</v>
      </c>
    </row>
    <row r="24" spans="1:101" x14ac:dyDescent="0.25">
      <c r="A24">
        <v>23</v>
      </c>
      <c r="B24">
        <v>53</v>
      </c>
      <c r="C24" s="25" t="s">
        <v>223</v>
      </c>
      <c r="D24">
        <v>0</v>
      </c>
      <c r="E24" s="12">
        <v>15</v>
      </c>
      <c r="F24" s="14"/>
      <c r="H24" s="7" t="str">
        <f t="shared" si="18"/>
        <v>X</v>
      </c>
      <c r="I24" s="7">
        <f t="shared" si="19"/>
        <v>15</v>
      </c>
      <c r="J24" s="16">
        <f t="shared" si="20"/>
        <v>15</v>
      </c>
      <c r="K24" s="11" t="str">
        <f t="shared" si="21"/>
        <v>X</v>
      </c>
      <c r="L24" s="39" t="str">
        <f t="shared" si="22"/>
        <v>X</v>
      </c>
      <c r="M24" s="39" t="str">
        <f t="shared" si="23"/>
        <v>X</v>
      </c>
      <c r="N24" s="39" t="str">
        <f t="shared" si="24"/>
        <v>X</v>
      </c>
      <c r="O24" s="40" t="str">
        <f t="shared" si="25"/>
        <v>X</v>
      </c>
      <c r="P24" s="31">
        <v>0</v>
      </c>
      <c r="Q24" s="8">
        <v>0</v>
      </c>
      <c r="R24" s="9">
        <v>0</v>
      </c>
      <c r="S24" s="9">
        <v>0</v>
      </c>
      <c r="T24" s="8">
        <v>0</v>
      </c>
      <c r="U24" s="9">
        <v>0</v>
      </c>
      <c r="V24" s="9">
        <v>0</v>
      </c>
      <c r="W24" s="8">
        <v>0</v>
      </c>
      <c r="X24" s="9">
        <v>1</v>
      </c>
      <c r="Y24" s="8">
        <v>0</v>
      </c>
      <c r="Z24" s="9">
        <v>0</v>
      </c>
      <c r="AA24" s="8"/>
      <c r="AC24" s="8"/>
      <c r="AG24" s="21"/>
      <c r="AH24" s="7">
        <v>8.8000000000000007</v>
      </c>
      <c r="AL24" s="14"/>
      <c r="AN24" s="16"/>
      <c r="AQ24" s="16"/>
      <c r="AR24" s="7">
        <v>2004</v>
      </c>
      <c r="AS24" s="23">
        <f t="shared" si="26"/>
        <v>3.301897717195208</v>
      </c>
      <c r="AW24" s="18"/>
      <c r="AY24" s="18"/>
      <c r="BA24" s="18"/>
      <c r="BC24" s="18"/>
      <c r="BE24" s="18"/>
      <c r="BF24" s="18" t="s">
        <v>222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 s="18">
        <v>0</v>
      </c>
      <c r="BN24">
        <v>0</v>
      </c>
      <c r="BO24">
        <v>1</v>
      </c>
      <c r="BP24" s="18">
        <v>0</v>
      </c>
      <c r="BR24" s="18"/>
      <c r="BS24" t="s">
        <v>397</v>
      </c>
      <c r="BT24" t="s">
        <v>397</v>
      </c>
      <c r="BV24" s="25"/>
      <c r="BZ24" s="18"/>
      <c r="CB24" s="18"/>
      <c r="CC24" s="18"/>
      <c r="CE24" s="18"/>
      <c r="CG24" s="18"/>
      <c r="CQ24" s="18"/>
      <c r="CS24" s="25"/>
      <c r="CT24" t="s">
        <v>397</v>
      </c>
      <c r="CV24" t="s">
        <v>397</v>
      </c>
      <c r="CW24" s="25" t="s">
        <v>397</v>
      </c>
    </row>
    <row r="25" spans="1:101" x14ac:dyDescent="0.25">
      <c r="A25">
        <v>24</v>
      </c>
      <c r="B25">
        <v>53</v>
      </c>
      <c r="C25" s="25" t="s">
        <v>223</v>
      </c>
      <c r="D25">
        <v>0</v>
      </c>
      <c r="E25" s="12">
        <v>13.5</v>
      </c>
      <c r="F25" s="14"/>
      <c r="H25" s="7" t="str">
        <f t="shared" si="18"/>
        <v>X</v>
      </c>
      <c r="I25" s="7">
        <f t="shared" si="19"/>
        <v>13.5</v>
      </c>
      <c r="J25" s="16">
        <f t="shared" si="20"/>
        <v>13.5</v>
      </c>
      <c r="K25" s="11" t="str">
        <f t="shared" si="21"/>
        <v>X</v>
      </c>
      <c r="L25" s="39" t="str">
        <f t="shared" si="22"/>
        <v>X</v>
      </c>
      <c r="M25" s="39" t="str">
        <f t="shared" si="23"/>
        <v>X</v>
      </c>
      <c r="N25" s="39" t="str">
        <f t="shared" si="24"/>
        <v>X</v>
      </c>
      <c r="O25" s="40" t="str">
        <f t="shared" si="25"/>
        <v>X</v>
      </c>
      <c r="P25" s="31">
        <v>0</v>
      </c>
      <c r="Q25" s="8">
        <v>0</v>
      </c>
      <c r="R25" s="9">
        <v>0</v>
      </c>
      <c r="S25" s="9">
        <v>0</v>
      </c>
      <c r="T25" s="8">
        <v>0</v>
      </c>
      <c r="U25" s="9">
        <v>0</v>
      </c>
      <c r="V25" s="9">
        <v>0</v>
      </c>
      <c r="W25" s="8">
        <v>0</v>
      </c>
      <c r="X25" s="9">
        <v>1</v>
      </c>
      <c r="Y25" s="8">
        <v>0</v>
      </c>
      <c r="Z25" s="9">
        <v>0</v>
      </c>
      <c r="AA25" s="8"/>
      <c r="AC25" s="8"/>
      <c r="AG25" s="21"/>
      <c r="AH25" s="7">
        <v>10.8</v>
      </c>
      <c r="AL25" s="14"/>
      <c r="AN25" s="16"/>
      <c r="AQ25" s="16"/>
      <c r="AR25" s="7">
        <v>2009</v>
      </c>
      <c r="AS25" s="23">
        <f t="shared" si="26"/>
        <v>3.3029799367482493</v>
      </c>
      <c r="AW25" s="18"/>
      <c r="AY25" s="18"/>
      <c r="BA25" s="18"/>
      <c r="BC25" s="18"/>
      <c r="BE25" s="18"/>
      <c r="BF25" s="18" t="s">
        <v>222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 s="18">
        <v>0</v>
      </c>
      <c r="BN25">
        <v>0</v>
      </c>
      <c r="BO25">
        <v>1</v>
      </c>
      <c r="BP25" s="18">
        <v>0</v>
      </c>
      <c r="BR25" s="18"/>
      <c r="BS25" t="s">
        <v>397</v>
      </c>
      <c r="BT25" t="s">
        <v>397</v>
      </c>
      <c r="BV25" s="25"/>
      <c r="BZ25" s="18"/>
      <c r="CB25" s="18"/>
      <c r="CC25" s="18"/>
      <c r="CE25" s="18"/>
      <c r="CG25" s="18"/>
      <c r="CQ25" s="18"/>
      <c r="CS25" s="25"/>
      <c r="CT25" t="s">
        <v>397</v>
      </c>
      <c r="CV25" t="s">
        <v>397</v>
      </c>
      <c r="CW25" s="25" t="s">
        <v>397</v>
      </c>
    </row>
    <row r="26" spans="1:101" x14ac:dyDescent="0.25">
      <c r="A26">
        <v>25</v>
      </c>
      <c r="B26">
        <v>60</v>
      </c>
      <c r="C26" s="25" t="s">
        <v>180</v>
      </c>
      <c r="D26">
        <v>0</v>
      </c>
      <c r="E26" s="12">
        <v>8.8000000000000007</v>
      </c>
      <c r="F26" s="14"/>
      <c r="H26" s="7" t="str">
        <f t="shared" ref="H26:H29" si="27">IFERROR(E26/F26, "X")</f>
        <v>X</v>
      </c>
      <c r="I26" s="7">
        <f t="shared" ref="I26:I29" si="28">E26-F26</f>
        <v>8.8000000000000007</v>
      </c>
      <c r="J26" s="16">
        <f t="shared" ref="J26:J29" si="29">E26+F26</f>
        <v>8.8000000000000007</v>
      </c>
      <c r="K26" s="11" t="str">
        <f t="shared" ref="K26:K29" si="30">IFERROR(H26/SQRT(H26^2+G26), "X")</f>
        <v>X</v>
      </c>
      <c r="L26" s="39" t="str">
        <f t="shared" ref="L26:L29" si="31">IFERROR(SQRT((1-K26^2)/G26), "X")</f>
        <v>X</v>
      </c>
      <c r="M26" s="39" t="str">
        <f t="shared" ref="M26:M29" si="32">IFERROR(1/L26, "X")</f>
        <v>X</v>
      </c>
      <c r="N26" s="39" t="str">
        <f t="shared" ref="N26:N29" si="33">IFERROR(K26-L26, "X")</f>
        <v>X</v>
      </c>
      <c r="O26" s="40" t="str">
        <f t="shared" ref="O26:O29" si="34">IFERROR(K26+L26, "X")</f>
        <v>X</v>
      </c>
      <c r="P26" s="31">
        <v>1</v>
      </c>
      <c r="Q26" s="8">
        <v>0</v>
      </c>
      <c r="R26" s="9">
        <v>0</v>
      </c>
      <c r="S26" s="9">
        <v>0</v>
      </c>
      <c r="T26" s="8">
        <v>0</v>
      </c>
      <c r="U26" s="9">
        <v>0</v>
      </c>
      <c r="V26" s="9">
        <v>0</v>
      </c>
      <c r="W26" s="8">
        <v>0</v>
      </c>
      <c r="X26" s="9">
        <v>0</v>
      </c>
      <c r="Y26" s="8">
        <v>0</v>
      </c>
      <c r="Z26" s="9">
        <v>0</v>
      </c>
      <c r="AA26" s="8"/>
      <c r="AC26" s="8"/>
      <c r="AG26" s="21"/>
      <c r="AH26" s="7">
        <v>4.2</v>
      </c>
      <c r="AL26" s="14"/>
      <c r="AN26" s="16"/>
      <c r="AQ26" s="16"/>
      <c r="AR26" s="7">
        <v>2012</v>
      </c>
      <c r="AS26" s="23">
        <f t="shared" ref="AS26:AS29" si="35">LOG(AR26)</f>
        <v>3.3036279763838898</v>
      </c>
      <c r="AW26" s="18"/>
      <c r="AY26" s="18"/>
      <c r="BA26" s="18"/>
      <c r="BC26" s="18"/>
      <c r="BE26" s="18"/>
      <c r="BF26" s="18" t="s">
        <v>178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s="18">
        <v>1</v>
      </c>
      <c r="BN26">
        <v>0</v>
      </c>
      <c r="BO26">
        <v>0</v>
      </c>
      <c r="BP26" s="18">
        <v>1</v>
      </c>
      <c r="BR26" s="18"/>
      <c r="BS26" t="s">
        <v>397</v>
      </c>
      <c r="BT26" t="s">
        <v>397</v>
      </c>
      <c r="BV26" s="25"/>
      <c r="BZ26" s="18"/>
      <c r="CB26" s="18"/>
      <c r="CC26" s="18"/>
      <c r="CE26" s="18"/>
      <c r="CG26" s="18"/>
      <c r="CQ26" s="18"/>
      <c r="CS26" s="25"/>
      <c r="CT26" t="s">
        <v>397</v>
      </c>
      <c r="CV26" t="s">
        <v>397</v>
      </c>
      <c r="CW26" s="25" t="s">
        <v>397</v>
      </c>
    </row>
    <row r="27" spans="1:101" x14ac:dyDescent="0.25">
      <c r="A27">
        <v>26</v>
      </c>
      <c r="B27">
        <v>60</v>
      </c>
      <c r="C27" s="25" t="s">
        <v>180</v>
      </c>
      <c r="D27">
        <v>0</v>
      </c>
      <c r="E27" s="12">
        <v>8.1</v>
      </c>
      <c r="F27" s="14"/>
      <c r="H27" s="7" t="str">
        <f t="shared" si="27"/>
        <v>X</v>
      </c>
      <c r="I27" s="7">
        <f t="shared" si="28"/>
        <v>8.1</v>
      </c>
      <c r="J27" s="16">
        <f t="shared" si="29"/>
        <v>8.1</v>
      </c>
      <c r="K27" s="11" t="str">
        <f t="shared" si="30"/>
        <v>X</v>
      </c>
      <c r="L27" s="39" t="str">
        <f t="shared" si="31"/>
        <v>X</v>
      </c>
      <c r="M27" s="39" t="str">
        <f t="shared" si="32"/>
        <v>X</v>
      </c>
      <c r="N27" s="39" t="str">
        <f t="shared" si="33"/>
        <v>X</v>
      </c>
      <c r="O27" s="40" t="str">
        <f t="shared" si="34"/>
        <v>X</v>
      </c>
      <c r="P27" s="31">
        <v>0</v>
      </c>
      <c r="Q27" s="8">
        <v>1</v>
      </c>
      <c r="R27" s="9">
        <v>0</v>
      </c>
      <c r="S27" s="9">
        <v>0</v>
      </c>
      <c r="T27" s="8">
        <v>0</v>
      </c>
      <c r="U27" s="9">
        <v>0</v>
      </c>
      <c r="V27" s="9">
        <v>0</v>
      </c>
      <c r="W27" s="8">
        <v>0</v>
      </c>
      <c r="X27" s="9">
        <v>0</v>
      </c>
      <c r="Y27" s="8">
        <v>0</v>
      </c>
      <c r="Z27" s="9">
        <v>0</v>
      </c>
      <c r="AA27" s="8"/>
      <c r="AC27" s="8"/>
      <c r="AG27" s="21"/>
      <c r="AH27" s="7">
        <v>4.2</v>
      </c>
      <c r="AL27" s="14"/>
      <c r="AN27" s="16"/>
      <c r="AQ27" s="16"/>
      <c r="AR27" s="7">
        <v>2012</v>
      </c>
      <c r="AS27" s="23">
        <f t="shared" si="35"/>
        <v>3.3036279763838898</v>
      </c>
      <c r="AW27" s="18"/>
      <c r="AY27" s="18"/>
      <c r="BA27" s="18"/>
      <c r="BC27" s="18"/>
      <c r="BE27" s="18"/>
      <c r="BF27" s="18" t="s">
        <v>178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s="18">
        <v>1</v>
      </c>
      <c r="BN27">
        <v>0</v>
      </c>
      <c r="BO27">
        <v>0</v>
      </c>
      <c r="BP27" s="18">
        <v>1</v>
      </c>
      <c r="BR27" s="18"/>
      <c r="BS27" t="s">
        <v>397</v>
      </c>
      <c r="BT27" t="s">
        <v>397</v>
      </c>
      <c r="BV27" s="25"/>
      <c r="BZ27" s="18"/>
      <c r="CB27" s="18"/>
      <c r="CC27" s="18"/>
      <c r="CE27" s="18"/>
      <c r="CG27" s="18"/>
      <c r="CQ27" s="18"/>
      <c r="CS27" s="25"/>
      <c r="CT27" t="s">
        <v>397</v>
      </c>
      <c r="CV27" t="s">
        <v>397</v>
      </c>
      <c r="CW27" s="25" t="s">
        <v>397</v>
      </c>
    </row>
    <row r="28" spans="1:101" x14ac:dyDescent="0.25">
      <c r="A28">
        <v>27</v>
      </c>
      <c r="B28">
        <v>60</v>
      </c>
      <c r="C28" s="25" t="s">
        <v>180</v>
      </c>
      <c r="D28">
        <v>0</v>
      </c>
      <c r="E28" s="12">
        <v>8.1333333333333329</v>
      </c>
      <c r="F28" s="14"/>
      <c r="H28" s="7" t="str">
        <f t="shared" si="27"/>
        <v>X</v>
      </c>
      <c r="I28" s="7">
        <f t="shared" si="28"/>
        <v>8.1333333333333329</v>
      </c>
      <c r="J28" s="16">
        <f t="shared" si="29"/>
        <v>8.1333333333333329</v>
      </c>
      <c r="K28" s="11" t="str">
        <f t="shared" si="30"/>
        <v>X</v>
      </c>
      <c r="L28" s="39" t="str">
        <f t="shared" si="31"/>
        <v>X</v>
      </c>
      <c r="M28" s="39" t="str">
        <f t="shared" si="32"/>
        <v>X</v>
      </c>
      <c r="N28" s="39" t="str">
        <f t="shared" si="33"/>
        <v>X</v>
      </c>
      <c r="O28" s="40" t="str">
        <f t="shared" si="34"/>
        <v>X</v>
      </c>
      <c r="P28" s="31">
        <v>0</v>
      </c>
      <c r="Q28" s="8">
        <v>0</v>
      </c>
      <c r="R28" s="9">
        <v>1</v>
      </c>
      <c r="S28" s="9">
        <v>0</v>
      </c>
      <c r="T28" s="8">
        <v>0</v>
      </c>
      <c r="U28" s="9">
        <v>0</v>
      </c>
      <c r="V28" s="9">
        <v>0</v>
      </c>
      <c r="W28" s="8">
        <v>0</v>
      </c>
      <c r="X28" s="9">
        <v>0</v>
      </c>
      <c r="Y28" s="8">
        <v>0</v>
      </c>
      <c r="Z28" s="9">
        <v>0</v>
      </c>
      <c r="AA28" s="8"/>
      <c r="AC28" s="8"/>
      <c r="AG28" s="21"/>
      <c r="AH28" s="7">
        <v>4.2</v>
      </c>
      <c r="AL28" s="14"/>
      <c r="AN28" s="16"/>
      <c r="AQ28" s="16"/>
      <c r="AR28" s="7">
        <v>2012</v>
      </c>
      <c r="AS28" s="23">
        <f t="shared" si="35"/>
        <v>3.3036279763838898</v>
      </c>
      <c r="AW28" s="18"/>
      <c r="AY28" s="18"/>
      <c r="BA28" s="18"/>
      <c r="BC28" s="18"/>
      <c r="BE28" s="18"/>
      <c r="BF28" s="18" t="s">
        <v>178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s="18">
        <v>1</v>
      </c>
      <c r="BN28">
        <v>0</v>
      </c>
      <c r="BO28">
        <v>0</v>
      </c>
      <c r="BP28" s="18">
        <v>1</v>
      </c>
      <c r="BR28" s="18"/>
      <c r="BS28" t="s">
        <v>397</v>
      </c>
      <c r="BT28" t="s">
        <v>397</v>
      </c>
      <c r="BV28" s="25"/>
      <c r="BZ28" s="18"/>
      <c r="CB28" s="18"/>
      <c r="CC28" s="18"/>
      <c r="CE28" s="18"/>
      <c r="CG28" s="18"/>
      <c r="CQ28" s="18"/>
      <c r="CS28" s="25"/>
      <c r="CT28" t="s">
        <v>397</v>
      </c>
      <c r="CV28" t="s">
        <v>397</v>
      </c>
      <c r="CW28" s="25" t="s">
        <v>397</v>
      </c>
    </row>
    <row r="29" spans="1:101" x14ac:dyDescent="0.25">
      <c r="A29">
        <v>28</v>
      </c>
      <c r="B29">
        <v>60</v>
      </c>
      <c r="C29" s="25" t="s">
        <v>180</v>
      </c>
      <c r="D29">
        <v>0</v>
      </c>
      <c r="E29" s="12">
        <v>35.075000000000003</v>
      </c>
      <c r="F29" s="14"/>
      <c r="H29" s="7" t="str">
        <f t="shared" si="27"/>
        <v>X</v>
      </c>
      <c r="I29" s="7">
        <f t="shared" si="28"/>
        <v>35.075000000000003</v>
      </c>
      <c r="J29" s="16">
        <f t="shared" si="29"/>
        <v>35.075000000000003</v>
      </c>
      <c r="K29" s="11" t="str">
        <f t="shared" si="30"/>
        <v>X</v>
      </c>
      <c r="L29" s="39" t="str">
        <f t="shared" si="31"/>
        <v>X</v>
      </c>
      <c r="M29" s="39" t="str">
        <f t="shared" si="32"/>
        <v>X</v>
      </c>
      <c r="N29" s="39" t="str">
        <f t="shared" si="33"/>
        <v>X</v>
      </c>
      <c r="O29" s="40" t="str">
        <f t="shared" si="34"/>
        <v>X</v>
      </c>
      <c r="P29" s="31">
        <v>0</v>
      </c>
      <c r="Q29" s="8">
        <v>0</v>
      </c>
      <c r="R29" s="9">
        <v>0</v>
      </c>
      <c r="S29" s="9">
        <v>1</v>
      </c>
      <c r="T29" s="8">
        <v>0</v>
      </c>
      <c r="U29" s="9">
        <v>0</v>
      </c>
      <c r="V29" s="9">
        <v>0</v>
      </c>
      <c r="W29" s="8">
        <v>0</v>
      </c>
      <c r="X29" s="9">
        <v>0</v>
      </c>
      <c r="Y29" s="8">
        <v>0</v>
      </c>
      <c r="Z29" s="9">
        <v>0</v>
      </c>
      <c r="AA29" s="8"/>
      <c r="AC29" s="8"/>
      <c r="AG29" s="21"/>
      <c r="AH29" s="7">
        <v>4.2</v>
      </c>
      <c r="AL29" s="14"/>
      <c r="AN29" s="16"/>
      <c r="AQ29" s="16"/>
      <c r="AR29" s="7">
        <v>2012</v>
      </c>
      <c r="AS29" s="23">
        <f t="shared" si="35"/>
        <v>3.3036279763838898</v>
      </c>
      <c r="AW29" s="18"/>
      <c r="AY29" s="18"/>
      <c r="BA29" s="18"/>
      <c r="BC29" s="18"/>
      <c r="BE29" s="18"/>
      <c r="BF29" s="18" t="s">
        <v>178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s="18">
        <v>1</v>
      </c>
      <c r="BN29">
        <v>0</v>
      </c>
      <c r="BO29">
        <v>0</v>
      </c>
      <c r="BP29" s="18">
        <v>1</v>
      </c>
      <c r="BR29" s="18"/>
      <c r="BS29" t="s">
        <v>397</v>
      </c>
      <c r="BT29" t="s">
        <v>397</v>
      </c>
      <c r="BV29" s="25"/>
      <c r="BZ29" s="18"/>
      <c r="CB29" s="18"/>
      <c r="CC29" s="18"/>
      <c r="CE29" s="18"/>
      <c r="CG29" s="18"/>
      <c r="CQ29" s="18"/>
      <c r="CS29" s="25"/>
      <c r="CT29" t="s">
        <v>397</v>
      </c>
      <c r="CV29" t="s">
        <v>397</v>
      </c>
      <c r="CW29" s="25" t="s">
        <v>397</v>
      </c>
    </row>
    <row r="30" spans="1:101" x14ac:dyDescent="0.25">
      <c r="A30">
        <v>29</v>
      </c>
      <c r="B30">
        <v>68</v>
      </c>
      <c r="C30" s="25" t="s">
        <v>199</v>
      </c>
      <c r="D30">
        <v>0</v>
      </c>
      <c r="E30" s="12">
        <v>11</v>
      </c>
      <c r="F30" s="14"/>
      <c r="H30" s="7" t="str">
        <f t="shared" ref="H30:H36" si="36">IFERROR(E30/F30, "X")</f>
        <v>X</v>
      </c>
      <c r="I30" s="7">
        <f t="shared" ref="I30:I36" si="37">E30-F30</f>
        <v>11</v>
      </c>
      <c r="J30" s="16">
        <f t="shared" ref="J30:J36" si="38">E30+F30</f>
        <v>11</v>
      </c>
      <c r="K30" s="11" t="str">
        <f t="shared" ref="K30:K36" si="39">IFERROR(H30/SQRT(H30^2+G30), "X")</f>
        <v>X</v>
      </c>
      <c r="L30" s="39" t="str">
        <f t="shared" ref="L30:L36" si="40">IFERROR(SQRT((1-K30^2)/G30), "X")</f>
        <v>X</v>
      </c>
      <c r="M30" s="39" t="str">
        <f t="shared" ref="M30:M36" si="41">IFERROR(1/L30, "X")</f>
        <v>X</v>
      </c>
      <c r="N30" s="39" t="str">
        <f t="shared" ref="N30:N36" si="42">IFERROR(K30-L30, "X")</f>
        <v>X</v>
      </c>
      <c r="O30" s="40" t="str">
        <f t="shared" ref="O30:O36" si="43">IFERROR(K30+L30, "X")</f>
        <v>X</v>
      </c>
      <c r="P30" s="31">
        <v>1</v>
      </c>
      <c r="Q30" s="8">
        <v>0</v>
      </c>
      <c r="R30" s="9">
        <v>0</v>
      </c>
      <c r="S30" s="9">
        <v>0</v>
      </c>
      <c r="T30" s="8">
        <v>0</v>
      </c>
      <c r="U30" s="9">
        <v>0</v>
      </c>
      <c r="V30" s="9">
        <v>0</v>
      </c>
      <c r="W30" s="8">
        <v>0</v>
      </c>
      <c r="X30" s="9">
        <v>0</v>
      </c>
      <c r="Y30" s="8">
        <v>0</v>
      </c>
      <c r="Z30" s="9">
        <v>0</v>
      </c>
      <c r="AA30" s="8"/>
      <c r="AC30" s="8"/>
      <c r="AG30" s="21"/>
      <c r="AH30" s="7">
        <v>6.2</v>
      </c>
      <c r="AL30" s="14"/>
      <c r="AN30" s="16"/>
      <c r="AQ30" s="16"/>
      <c r="AR30" s="7">
        <v>1962</v>
      </c>
      <c r="AS30" s="23">
        <f t="shared" ref="AS30:AS36" si="44">LOG(AR30)</f>
        <v>3.2926990030439298</v>
      </c>
      <c r="AW30" s="18"/>
      <c r="AY30" s="18"/>
      <c r="BA30" s="18"/>
      <c r="BC30" s="18"/>
      <c r="BE30" s="18"/>
      <c r="BF30" s="18" t="s">
        <v>198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 s="18">
        <v>0</v>
      </c>
      <c r="BN30">
        <v>1</v>
      </c>
      <c r="BO30">
        <v>0</v>
      </c>
      <c r="BP30" s="18">
        <v>0</v>
      </c>
      <c r="BR30" s="18"/>
      <c r="BS30" t="s">
        <v>397</v>
      </c>
      <c r="BT30" t="s">
        <v>397</v>
      </c>
      <c r="BV30" s="25"/>
      <c r="BZ30" s="18"/>
      <c r="CB30" s="18"/>
      <c r="CC30" s="18"/>
      <c r="CE30" s="18"/>
      <c r="CG30" s="18"/>
      <c r="CQ30" s="18"/>
      <c r="CS30" s="25"/>
      <c r="CT30" t="s">
        <v>397</v>
      </c>
      <c r="CV30" t="s">
        <v>397</v>
      </c>
      <c r="CW30" s="25" t="s">
        <v>397</v>
      </c>
    </row>
    <row r="31" spans="1:101" x14ac:dyDescent="0.25">
      <c r="A31">
        <v>30</v>
      </c>
      <c r="B31">
        <v>68</v>
      </c>
      <c r="C31" s="25" t="s">
        <v>199</v>
      </c>
      <c r="D31">
        <v>0</v>
      </c>
      <c r="E31" s="12">
        <v>10.199999999999999</v>
      </c>
      <c r="F31" s="14"/>
      <c r="H31" s="7" t="str">
        <f t="shared" si="36"/>
        <v>X</v>
      </c>
      <c r="I31" s="7">
        <f t="shared" si="37"/>
        <v>10.199999999999999</v>
      </c>
      <c r="J31" s="16">
        <f t="shared" si="38"/>
        <v>10.199999999999999</v>
      </c>
      <c r="K31" s="11" t="str">
        <f t="shared" si="39"/>
        <v>X</v>
      </c>
      <c r="L31" s="39" t="str">
        <f t="shared" si="40"/>
        <v>X</v>
      </c>
      <c r="M31" s="39" t="str">
        <f t="shared" si="41"/>
        <v>X</v>
      </c>
      <c r="N31" s="39" t="str">
        <f t="shared" si="42"/>
        <v>X</v>
      </c>
      <c r="O31" s="40" t="str">
        <f t="shared" si="43"/>
        <v>X</v>
      </c>
      <c r="P31" s="31">
        <v>1</v>
      </c>
      <c r="Q31" s="8">
        <v>0</v>
      </c>
      <c r="R31" s="9">
        <v>0</v>
      </c>
      <c r="S31" s="9">
        <v>0</v>
      </c>
      <c r="T31" s="8">
        <v>0</v>
      </c>
      <c r="U31" s="9">
        <v>0</v>
      </c>
      <c r="V31" s="9">
        <v>0</v>
      </c>
      <c r="W31" s="8">
        <v>0</v>
      </c>
      <c r="X31" s="9">
        <v>0</v>
      </c>
      <c r="Y31" s="8">
        <v>0</v>
      </c>
      <c r="Z31" s="9">
        <v>0</v>
      </c>
      <c r="AA31" s="8"/>
      <c r="AC31" s="8"/>
      <c r="AG31" s="21"/>
      <c r="AH31" s="7">
        <v>7.3</v>
      </c>
      <c r="AL31" s="14"/>
      <c r="AN31" s="16"/>
      <c r="AQ31" s="16"/>
      <c r="AR31" s="7">
        <v>1965</v>
      </c>
      <c r="AS31" s="23">
        <f t="shared" si="44"/>
        <v>3.2933625547114453</v>
      </c>
      <c r="AW31" s="18"/>
      <c r="AY31" s="18"/>
      <c r="BA31" s="18"/>
      <c r="BC31" s="18"/>
      <c r="BE31" s="18"/>
      <c r="BF31" s="18" t="s">
        <v>198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 s="18">
        <v>0</v>
      </c>
      <c r="BN31">
        <v>1</v>
      </c>
      <c r="BO31">
        <v>0</v>
      </c>
      <c r="BP31" s="18">
        <v>0</v>
      </c>
      <c r="BR31" s="18"/>
      <c r="BS31" t="s">
        <v>397</v>
      </c>
      <c r="BT31" t="s">
        <v>397</v>
      </c>
      <c r="BV31" s="25"/>
      <c r="BZ31" s="18"/>
      <c r="CB31" s="18"/>
      <c r="CC31" s="18"/>
      <c r="CE31" s="18"/>
      <c r="CG31" s="18"/>
      <c r="CQ31" s="18"/>
      <c r="CS31" s="25"/>
      <c r="CT31" t="s">
        <v>397</v>
      </c>
      <c r="CV31" t="s">
        <v>397</v>
      </c>
      <c r="CW31" s="25" t="s">
        <v>397</v>
      </c>
    </row>
    <row r="32" spans="1:101" x14ac:dyDescent="0.25">
      <c r="A32">
        <v>31</v>
      </c>
      <c r="B32">
        <v>68</v>
      </c>
      <c r="C32" s="25" t="s">
        <v>199</v>
      </c>
      <c r="D32">
        <v>0</v>
      </c>
      <c r="E32" s="12">
        <v>9.3000000000000007</v>
      </c>
      <c r="F32" s="14"/>
      <c r="H32" s="7" t="str">
        <f t="shared" si="36"/>
        <v>X</v>
      </c>
      <c r="I32" s="7">
        <f t="shared" si="37"/>
        <v>9.3000000000000007</v>
      </c>
      <c r="J32" s="16">
        <f t="shared" si="38"/>
        <v>9.3000000000000007</v>
      </c>
      <c r="K32" s="11" t="str">
        <f t="shared" si="39"/>
        <v>X</v>
      </c>
      <c r="L32" s="39" t="str">
        <f t="shared" si="40"/>
        <v>X</v>
      </c>
      <c r="M32" s="39" t="str">
        <f t="shared" si="41"/>
        <v>X</v>
      </c>
      <c r="N32" s="39" t="str">
        <f t="shared" si="42"/>
        <v>X</v>
      </c>
      <c r="O32" s="40" t="str">
        <f t="shared" si="43"/>
        <v>X</v>
      </c>
      <c r="P32" s="31">
        <v>1</v>
      </c>
      <c r="Q32" s="8">
        <v>0</v>
      </c>
      <c r="R32" s="9">
        <v>0</v>
      </c>
      <c r="S32" s="9">
        <v>0</v>
      </c>
      <c r="T32" s="8">
        <v>0</v>
      </c>
      <c r="U32" s="9">
        <v>0</v>
      </c>
      <c r="V32" s="9">
        <v>0</v>
      </c>
      <c r="W32" s="8">
        <v>0</v>
      </c>
      <c r="X32" s="9">
        <v>0</v>
      </c>
      <c r="Y32" s="8">
        <v>0</v>
      </c>
      <c r="Z32" s="9">
        <v>0</v>
      </c>
      <c r="AA32" s="8"/>
      <c r="AC32" s="8"/>
      <c r="AG32" s="21"/>
      <c r="AH32" s="7">
        <v>8.1999999999999993</v>
      </c>
      <c r="AL32" s="14"/>
      <c r="AN32" s="16"/>
      <c r="AQ32" s="16"/>
      <c r="AR32" s="7">
        <v>1972</v>
      </c>
      <c r="AS32" s="23">
        <f t="shared" si="44"/>
        <v>3.2949069106051923</v>
      </c>
      <c r="AW32" s="18"/>
      <c r="AY32" s="18"/>
      <c r="BA32" s="18"/>
      <c r="BC32" s="18"/>
      <c r="BE32" s="18"/>
      <c r="BF32" s="18" t="s">
        <v>198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 s="18">
        <v>0</v>
      </c>
      <c r="BN32">
        <v>1</v>
      </c>
      <c r="BO32">
        <v>0</v>
      </c>
      <c r="BP32" s="18">
        <v>0</v>
      </c>
      <c r="BR32" s="18"/>
      <c r="BS32" t="s">
        <v>397</v>
      </c>
      <c r="BT32" t="s">
        <v>397</v>
      </c>
      <c r="BV32" s="25"/>
      <c r="BZ32" s="18"/>
      <c r="CB32" s="18"/>
      <c r="CC32" s="18"/>
      <c r="CE32" s="18"/>
      <c r="CG32" s="18"/>
      <c r="CQ32" s="18"/>
      <c r="CS32" s="25"/>
      <c r="CT32" t="s">
        <v>397</v>
      </c>
      <c r="CV32" t="s">
        <v>397</v>
      </c>
      <c r="CW32" s="25" t="s">
        <v>397</v>
      </c>
    </row>
    <row r="33" spans="1:101" x14ac:dyDescent="0.25">
      <c r="A33">
        <v>32</v>
      </c>
      <c r="B33">
        <v>68</v>
      </c>
      <c r="C33" s="25" t="s">
        <v>199</v>
      </c>
      <c r="D33">
        <v>0</v>
      </c>
      <c r="E33" s="12">
        <v>8.9</v>
      </c>
      <c r="F33" s="14"/>
      <c r="H33" s="7" t="str">
        <f t="shared" si="36"/>
        <v>X</v>
      </c>
      <c r="I33" s="7">
        <f t="shared" si="37"/>
        <v>8.9</v>
      </c>
      <c r="J33" s="16">
        <f t="shared" si="38"/>
        <v>8.9</v>
      </c>
      <c r="K33" s="11" t="str">
        <f t="shared" si="39"/>
        <v>X</v>
      </c>
      <c r="L33" s="39" t="str">
        <f t="shared" si="40"/>
        <v>X</v>
      </c>
      <c r="M33" s="39" t="str">
        <f t="shared" si="41"/>
        <v>X</v>
      </c>
      <c r="N33" s="39" t="str">
        <f t="shared" si="42"/>
        <v>X</v>
      </c>
      <c r="O33" s="40" t="str">
        <f t="shared" si="43"/>
        <v>X</v>
      </c>
      <c r="P33" s="31">
        <v>1</v>
      </c>
      <c r="Q33" s="8">
        <v>0</v>
      </c>
      <c r="R33" s="9">
        <v>0</v>
      </c>
      <c r="S33" s="9">
        <v>0</v>
      </c>
      <c r="T33" s="8">
        <v>0</v>
      </c>
      <c r="U33" s="9">
        <v>0</v>
      </c>
      <c r="V33" s="9">
        <v>0</v>
      </c>
      <c r="W33" s="8">
        <v>0</v>
      </c>
      <c r="X33" s="9">
        <v>0</v>
      </c>
      <c r="Y33" s="8">
        <v>0</v>
      </c>
      <c r="Z33" s="9">
        <v>0</v>
      </c>
      <c r="AA33" s="8"/>
      <c r="AC33" s="8"/>
      <c r="AG33" s="21"/>
      <c r="AH33" s="7">
        <v>9.5</v>
      </c>
      <c r="AL33" s="14"/>
      <c r="AN33" s="16"/>
      <c r="AQ33" s="16"/>
      <c r="AR33" s="7">
        <v>1979</v>
      </c>
      <c r="AS33" s="23">
        <f t="shared" si="44"/>
        <v>3.2964457942063961</v>
      </c>
      <c r="AW33" s="18"/>
      <c r="AY33" s="18"/>
      <c r="BA33" s="18"/>
      <c r="BC33" s="18"/>
      <c r="BE33" s="18"/>
      <c r="BF33" s="18" t="s">
        <v>198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 s="18">
        <v>0</v>
      </c>
      <c r="BN33">
        <v>1</v>
      </c>
      <c r="BO33">
        <v>0</v>
      </c>
      <c r="BP33" s="18">
        <v>0</v>
      </c>
      <c r="BR33" s="18"/>
      <c r="BS33" t="s">
        <v>397</v>
      </c>
      <c r="BT33" t="s">
        <v>397</v>
      </c>
      <c r="BV33" s="25"/>
      <c r="BZ33" s="18"/>
      <c r="CB33" s="18"/>
      <c r="CC33" s="18"/>
      <c r="CE33" s="18"/>
      <c r="CG33" s="18"/>
      <c r="CQ33" s="18"/>
      <c r="CS33" s="25"/>
      <c r="CT33" t="s">
        <v>397</v>
      </c>
      <c r="CV33" t="s">
        <v>397</v>
      </c>
      <c r="CW33" s="25" t="s">
        <v>397</v>
      </c>
    </row>
    <row r="34" spans="1:101" x14ac:dyDescent="0.25">
      <c r="A34">
        <v>33</v>
      </c>
      <c r="B34">
        <v>68</v>
      </c>
      <c r="C34" s="25" t="s">
        <v>199</v>
      </c>
      <c r="D34">
        <v>0</v>
      </c>
      <c r="E34" s="12">
        <v>7.2</v>
      </c>
      <c r="F34" s="14"/>
      <c r="H34" s="7" t="str">
        <f t="shared" si="36"/>
        <v>X</v>
      </c>
      <c r="I34" s="7">
        <f t="shared" si="37"/>
        <v>7.2</v>
      </c>
      <c r="J34" s="16">
        <f t="shared" si="38"/>
        <v>7.2</v>
      </c>
      <c r="K34" s="11" t="str">
        <f t="shared" si="39"/>
        <v>X</v>
      </c>
      <c r="L34" s="39" t="str">
        <f t="shared" si="40"/>
        <v>X</v>
      </c>
      <c r="M34" s="39" t="str">
        <f t="shared" si="41"/>
        <v>X</v>
      </c>
      <c r="N34" s="39" t="str">
        <f t="shared" si="42"/>
        <v>X</v>
      </c>
      <c r="O34" s="40" t="str">
        <f t="shared" si="43"/>
        <v>X</v>
      </c>
      <c r="P34" s="31">
        <v>1</v>
      </c>
      <c r="Q34" s="8">
        <v>0</v>
      </c>
      <c r="R34" s="9">
        <v>0</v>
      </c>
      <c r="S34" s="9">
        <v>0</v>
      </c>
      <c r="T34" s="8">
        <v>0</v>
      </c>
      <c r="U34" s="9">
        <v>0</v>
      </c>
      <c r="V34" s="9">
        <v>0</v>
      </c>
      <c r="W34" s="8">
        <v>0</v>
      </c>
      <c r="X34" s="9">
        <v>0</v>
      </c>
      <c r="Y34" s="8">
        <v>0</v>
      </c>
      <c r="Z34" s="9">
        <v>0</v>
      </c>
      <c r="AA34" s="8"/>
      <c r="AC34" s="8"/>
      <c r="AG34" s="21"/>
      <c r="AH34" s="7">
        <v>9.9</v>
      </c>
      <c r="AL34" s="14"/>
      <c r="AN34" s="16"/>
      <c r="AQ34" s="16"/>
      <c r="AR34" s="7">
        <v>1985</v>
      </c>
      <c r="AS34" s="23">
        <f t="shared" si="44"/>
        <v>3.2977605110991339</v>
      </c>
      <c r="AW34" s="18"/>
      <c r="AY34" s="18"/>
      <c r="BA34" s="18"/>
      <c r="BC34" s="18"/>
      <c r="BE34" s="18"/>
      <c r="BF34" s="18" t="s">
        <v>198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 s="18">
        <v>0</v>
      </c>
      <c r="BN34">
        <v>1</v>
      </c>
      <c r="BO34">
        <v>0</v>
      </c>
      <c r="BP34" s="18">
        <v>0</v>
      </c>
      <c r="BR34" s="18"/>
      <c r="BS34" t="s">
        <v>397</v>
      </c>
      <c r="BT34" t="s">
        <v>397</v>
      </c>
      <c r="BV34" s="25"/>
      <c r="BZ34" s="18"/>
      <c r="CB34" s="18"/>
      <c r="CC34" s="18"/>
      <c r="CE34" s="18"/>
      <c r="CG34" s="18"/>
      <c r="CQ34" s="18"/>
      <c r="CS34" s="25"/>
      <c r="CT34" t="s">
        <v>397</v>
      </c>
      <c r="CV34" t="s">
        <v>397</v>
      </c>
      <c r="CW34" s="25" t="s">
        <v>397</v>
      </c>
    </row>
    <row r="35" spans="1:101" x14ac:dyDescent="0.25">
      <c r="A35">
        <v>34</v>
      </c>
      <c r="B35">
        <v>68</v>
      </c>
      <c r="C35" s="25" t="s">
        <v>199</v>
      </c>
      <c r="D35">
        <v>0</v>
      </c>
      <c r="E35" s="12">
        <v>7.3</v>
      </c>
      <c r="F35" s="14"/>
      <c r="H35" s="7" t="str">
        <f t="shared" si="36"/>
        <v>X</v>
      </c>
      <c r="I35" s="7">
        <f t="shared" si="37"/>
        <v>7.3</v>
      </c>
      <c r="J35" s="16">
        <f t="shared" si="38"/>
        <v>7.3</v>
      </c>
      <c r="K35" s="11" t="str">
        <f t="shared" si="39"/>
        <v>X</v>
      </c>
      <c r="L35" s="39" t="str">
        <f t="shared" si="40"/>
        <v>X</v>
      </c>
      <c r="M35" s="39" t="str">
        <f t="shared" si="41"/>
        <v>X</v>
      </c>
      <c r="N35" s="39" t="str">
        <f t="shared" si="42"/>
        <v>X</v>
      </c>
      <c r="O35" s="40" t="str">
        <f t="shared" si="43"/>
        <v>X</v>
      </c>
      <c r="P35" s="31">
        <v>1</v>
      </c>
      <c r="Q35" s="8">
        <v>0</v>
      </c>
      <c r="R35" s="9">
        <v>0</v>
      </c>
      <c r="S35" s="9">
        <v>0</v>
      </c>
      <c r="T35" s="8">
        <v>0</v>
      </c>
      <c r="U35" s="9">
        <v>0</v>
      </c>
      <c r="V35" s="9">
        <v>0</v>
      </c>
      <c r="W35" s="8">
        <v>0</v>
      </c>
      <c r="X35" s="9">
        <v>0</v>
      </c>
      <c r="Y35" s="8">
        <v>0</v>
      </c>
      <c r="Z35" s="9">
        <v>0</v>
      </c>
      <c r="AA35" s="8"/>
      <c r="AC35" s="8"/>
      <c r="AG35" s="21"/>
      <c r="AH35" s="7">
        <v>10.199999999999999</v>
      </c>
      <c r="AL35" s="14"/>
      <c r="AN35" s="16"/>
      <c r="AQ35" s="16"/>
      <c r="AR35" s="7">
        <v>1989</v>
      </c>
      <c r="AS35" s="23">
        <f t="shared" si="44"/>
        <v>3.2986347831244354</v>
      </c>
      <c r="AW35" s="18"/>
      <c r="AY35" s="18"/>
      <c r="BA35" s="18"/>
      <c r="BC35" s="18"/>
      <c r="BE35" s="18"/>
      <c r="BF35" s="18" t="s">
        <v>198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 s="18">
        <v>0</v>
      </c>
      <c r="BN35">
        <v>1</v>
      </c>
      <c r="BO35">
        <v>0</v>
      </c>
      <c r="BP35" s="18">
        <v>0</v>
      </c>
      <c r="BR35" s="18"/>
      <c r="BS35" t="s">
        <v>397</v>
      </c>
      <c r="BT35" t="s">
        <v>397</v>
      </c>
      <c r="BV35" s="25"/>
      <c r="BZ35" s="18"/>
      <c r="CB35" s="18"/>
      <c r="CC35" s="18"/>
      <c r="CE35" s="18"/>
      <c r="CG35" s="18"/>
      <c r="CQ35" s="18"/>
      <c r="CS35" s="25"/>
      <c r="CT35" t="s">
        <v>397</v>
      </c>
      <c r="CV35" t="s">
        <v>397</v>
      </c>
      <c r="CW35" s="25" t="s">
        <v>397</v>
      </c>
    </row>
    <row r="36" spans="1:101" x14ac:dyDescent="0.25">
      <c r="A36">
        <v>35</v>
      </c>
      <c r="B36">
        <v>68</v>
      </c>
      <c r="C36" s="25" t="s">
        <v>199</v>
      </c>
      <c r="D36">
        <v>0</v>
      </c>
      <c r="E36" s="12">
        <v>6.4</v>
      </c>
      <c r="F36" s="14"/>
      <c r="H36" s="7" t="str">
        <f t="shared" si="36"/>
        <v>X</v>
      </c>
      <c r="I36" s="7">
        <f t="shared" si="37"/>
        <v>6.4</v>
      </c>
      <c r="J36" s="16">
        <f t="shared" si="38"/>
        <v>6.4</v>
      </c>
      <c r="K36" s="11" t="str">
        <f t="shared" si="39"/>
        <v>X</v>
      </c>
      <c r="L36" s="39" t="str">
        <f t="shared" si="40"/>
        <v>X</v>
      </c>
      <c r="M36" s="39" t="str">
        <f t="shared" si="41"/>
        <v>X</v>
      </c>
      <c r="N36" s="39" t="str">
        <f t="shared" si="42"/>
        <v>X</v>
      </c>
      <c r="O36" s="40" t="str">
        <f t="shared" si="43"/>
        <v>X</v>
      </c>
      <c r="P36" s="31">
        <v>1</v>
      </c>
      <c r="Q36" s="8">
        <v>0</v>
      </c>
      <c r="R36" s="9">
        <v>0</v>
      </c>
      <c r="S36" s="9">
        <v>0</v>
      </c>
      <c r="T36" s="8">
        <v>0</v>
      </c>
      <c r="U36" s="9">
        <v>0</v>
      </c>
      <c r="V36" s="9">
        <v>0</v>
      </c>
      <c r="W36" s="8">
        <v>0</v>
      </c>
      <c r="X36" s="9">
        <v>0</v>
      </c>
      <c r="Y36" s="8">
        <v>0</v>
      </c>
      <c r="Z36" s="9">
        <v>0</v>
      </c>
      <c r="AA36" s="8"/>
      <c r="AC36" s="8"/>
      <c r="AG36" s="21"/>
      <c r="AH36" s="7">
        <v>10.5</v>
      </c>
      <c r="AL36" s="14"/>
      <c r="AN36" s="16"/>
      <c r="AQ36" s="16"/>
      <c r="AR36" s="7">
        <v>1994</v>
      </c>
      <c r="AS36" s="23">
        <f t="shared" si="44"/>
        <v>3.2997251539756367</v>
      </c>
      <c r="AW36" s="18"/>
      <c r="AY36" s="18"/>
      <c r="BA36" s="18"/>
      <c r="BC36" s="18"/>
      <c r="BE36" s="18"/>
      <c r="BF36" s="18" t="s">
        <v>198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 s="18">
        <v>0</v>
      </c>
      <c r="BN36">
        <v>1</v>
      </c>
      <c r="BO36">
        <v>0</v>
      </c>
      <c r="BP36" s="18">
        <v>0</v>
      </c>
      <c r="BR36" s="18"/>
      <c r="BS36" t="s">
        <v>397</v>
      </c>
      <c r="BT36" t="s">
        <v>397</v>
      </c>
      <c r="BV36" s="25"/>
      <c r="BZ36" s="18"/>
      <c r="CB36" s="18"/>
      <c r="CC36" s="18"/>
      <c r="CE36" s="18"/>
      <c r="CG36" s="18"/>
      <c r="CQ36" s="18"/>
      <c r="CS36" s="25"/>
      <c r="CT36" t="s">
        <v>397</v>
      </c>
      <c r="CV36" t="s">
        <v>397</v>
      </c>
      <c r="CW36" s="25" t="s">
        <v>397</v>
      </c>
    </row>
    <row r="37" spans="1:101" x14ac:dyDescent="0.25">
      <c r="A37">
        <v>36</v>
      </c>
      <c r="B37">
        <v>80</v>
      </c>
      <c r="C37" s="25" t="s">
        <v>7</v>
      </c>
      <c r="D37">
        <v>0</v>
      </c>
      <c r="E37" s="12">
        <v>8</v>
      </c>
      <c r="F37" s="14"/>
      <c r="H37" s="7" t="str">
        <f t="shared" ref="H37:H83" si="45">IFERROR(E37/F37, "X")</f>
        <v>X</v>
      </c>
      <c r="I37" s="7">
        <f t="shared" ref="I37:I83" si="46">E37-F37</f>
        <v>8</v>
      </c>
      <c r="J37" s="16">
        <f t="shared" ref="J37:J83" si="47">E37+F37</f>
        <v>8</v>
      </c>
      <c r="K37" s="11" t="str">
        <f t="shared" ref="K37:K83" si="48">IFERROR(H37/SQRT(H37^2+G37), "X")</f>
        <v>X</v>
      </c>
      <c r="L37" s="39" t="str">
        <f t="shared" ref="L37:L83" si="49">IFERROR(SQRT((1-K37^2)/G37), "X")</f>
        <v>X</v>
      </c>
      <c r="M37" s="39" t="str">
        <f t="shared" ref="M37:M83" si="50">IFERROR(1/L37, "X")</f>
        <v>X</v>
      </c>
      <c r="N37" s="39" t="str">
        <f t="shared" ref="N37:N83" si="51">IFERROR(K37-L37, "X")</f>
        <v>X</v>
      </c>
      <c r="O37" s="40" t="str">
        <f t="shared" ref="O37:O83" si="52">IFERROR(K37+L37, "X")</f>
        <v>X</v>
      </c>
      <c r="P37" s="31">
        <v>1</v>
      </c>
      <c r="Q37" s="8">
        <v>0</v>
      </c>
      <c r="R37" s="9">
        <v>0</v>
      </c>
      <c r="S37" s="9">
        <v>0</v>
      </c>
      <c r="T37" s="8">
        <v>0</v>
      </c>
      <c r="U37" s="9">
        <v>0</v>
      </c>
      <c r="V37" s="9">
        <v>0</v>
      </c>
      <c r="W37" s="8">
        <v>0</v>
      </c>
      <c r="X37" s="9">
        <v>0</v>
      </c>
      <c r="Y37" s="8">
        <v>0</v>
      </c>
      <c r="Z37" s="9">
        <v>0</v>
      </c>
      <c r="AA37" s="8"/>
      <c r="AC37" s="8"/>
      <c r="AG37" s="21"/>
      <c r="AH37" s="7">
        <v>7.3</v>
      </c>
      <c r="AL37" s="14"/>
      <c r="AN37" s="16"/>
      <c r="AQ37" s="16"/>
      <c r="AR37" s="7">
        <v>1980</v>
      </c>
      <c r="AS37" s="23">
        <f t="shared" ref="AS37:AS83" si="53">LOG(AR37)</f>
        <v>3.2966651902615309</v>
      </c>
      <c r="AW37" s="18"/>
      <c r="AY37" s="18"/>
      <c r="BA37" s="18"/>
      <c r="BC37" s="18"/>
      <c r="BE37" s="18"/>
      <c r="BF37" s="18" t="s">
        <v>6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 s="18">
        <v>0</v>
      </c>
      <c r="BN37">
        <v>1</v>
      </c>
      <c r="BO37">
        <v>0</v>
      </c>
      <c r="BP37" s="18">
        <v>0</v>
      </c>
      <c r="BR37" s="18"/>
      <c r="BS37" t="s">
        <v>397</v>
      </c>
      <c r="BT37" t="s">
        <v>397</v>
      </c>
      <c r="BV37" s="25"/>
      <c r="BZ37" s="18"/>
      <c r="CB37" s="18"/>
      <c r="CC37" s="18"/>
      <c r="CE37" s="18"/>
      <c r="CG37" s="18"/>
      <c r="CQ37" s="18"/>
      <c r="CS37" s="25"/>
      <c r="CT37" t="s">
        <v>397</v>
      </c>
      <c r="CV37" t="s">
        <v>397</v>
      </c>
      <c r="CW37" s="25" t="s">
        <v>397</v>
      </c>
    </row>
    <row r="38" spans="1:101" x14ac:dyDescent="0.25">
      <c r="A38">
        <v>37</v>
      </c>
      <c r="B38">
        <v>80</v>
      </c>
      <c r="C38" s="25" t="s">
        <v>7</v>
      </c>
      <c r="D38">
        <v>0</v>
      </c>
      <c r="E38" s="12">
        <v>8</v>
      </c>
      <c r="F38" s="14"/>
      <c r="H38" s="7" t="str">
        <f t="shared" si="45"/>
        <v>X</v>
      </c>
      <c r="I38" s="7">
        <f t="shared" si="46"/>
        <v>8</v>
      </c>
      <c r="J38" s="16">
        <f t="shared" si="47"/>
        <v>8</v>
      </c>
      <c r="K38" s="11" t="str">
        <f t="shared" si="48"/>
        <v>X</v>
      </c>
      <c r="L38" s="39" t="str">
        <f t="shared" si="49"/>
        <v>X</v>
      </c>
      <c r="M38" s="39" t="str">
        <f t="shared" si="50"/>
        <v>X</v>
      </c>
      <c r="N38" s="39" t="str">
        <f t="shared" si="51"/>
        <v>X</v>
      </c>
      <c r="O38" s="40" t="str">
        <f t="shared" si="52"/>
        <v>X</v>
      </c>
      <c r="P38" s="31">
        <v>1</v>
      </c>
      <c r="Q38" s="8">
        <v>0</v>
      </c>
      <c r="R38" s="9">
        <v>0</v>
      </c>
      <c r="S38" s="9">
        <v>0</v>
      </c>
      <c r="T38" s="8">
        <v>0</v>
      </c>
      <c r="U38" s="9">
        <v>0</v>
      </c>
      <c r="V38" s="9">
        <v>0</v>
      </c>
      <c r="W38" s="8">
        <v>0</v>
      </c>
      <c r="X38" s="9">
        <v>0</v>
      </c>
      <c r="Y38" s="8">
        <v>0</v>
      </c>
      <c r="Z38" s="9">
        <v>0</v>
      </c>
      <c r="AA38" s="8"/>
      <c r="AC38" s="8"/>
      <c r="AG38" s="21"/>
      <c r="AH38" s="7">
        <v>11.2</v>
      </c>
      <c r="AL38" s="14"/>
      <c r="AN38" s="16"/>
      <c r="AQ38" s="16"/>
      <c r="AR38" s="7">
        <v>1990</v>
      </c>
      <c r="AS38" s="23">
        <f t="shared" si="53"/>
        <v>3.2988530764097068</v>
      </c>
      <c r="AW38" s="18"/>
      <c r="AY38" s="18"/>
      <c r="BA38" s="18"/>
      <c r="BC38" s="18"/>
      <c r="BE38" s="18"/>
      <c r="BF38" s="18" t="s">
        <v>11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 s="18">
        <v>0</v>
      </c>
      <c r="BN38">
        <v>1</v>
      </c>
      <c r="BO38">
        <v>0</v>
      </c>
      <c r="BP38" s="18">
        <v>0</v>
      </c>
      <c r="BR38" s="18"/>
      <c r="BS38" t="s">
        <v>397</v>
      </c>
      <c r="BT38" t="s">
        <v>397</v>
      </c>
      <c r="BV38" s="25"/>
      <c r="BZ38" s="18"/>
      <c r="CB38" s="18"/>
      <c r="CC38" s="18"/>
      <c r="CE38" s="18"/>
      <c r="CG38" s="18"/>
      <c r="CQ38" s="18"/>
      <c r="CS38" s="25"/>
      <c r="CT38" t="s">
        <v>397</v>
      </c>
      <c r="CV38" t="s">
        <v>397</v>
      </c>
      <c r="CW38" s="25" t="s">
        <v>397</v>
      </c>
    </row>
    <row r="39" spans="1:101" x14ac:dyDescent="0.25">
      <c r="A39">
        <v>38</v>
      </c>
      <c r="B39">
        <v>80</v>
      </c>
      <c r="C39" s="25" t="s">
        <v>7</v>
      </c>
      <c r="D39">
        <v>0</v>
      </c>
      <c r="E39" s="12">
        <v>11.6</v>
      </c>
      <c r="F39" s="14"/>
      <c r="H39" s="7" t="str">
        <f t="shared" si="45"/>
        <v>X</v>
      </c>
      <c r="I39" s="7">
        <f t="shared" si="46"/>
        <v>11.6</v>
      </c>
      <c r="J39" s="16">
        <f t="shared" si="47"/>
        <v>11.6</v>
      </c>
      <c r="K39" s="11" t="str">
        <f t="shared" si="48"/>
        <v>X</v>
      </c>
      <c r="L39" s="39" t="str">
        <f t="shared" si="49"/>
        <v>X</v>
      </c>
      <c r="M39" s="39" t="str">
        <f t="shared" si="50"/>
        <v>X</v>
      </c>
      <c r="N39" s="39" t="str">
        <f t="shared" si="51"/>
        <v>X</v>
      </c>
      <c r="O39" s="40" t="str">
        <f t="shared" si="52"/>
        <v>X</v>
      </c>
      <c r="P39" s="31">
        <v>1</v>
      </c>
      <c r="Q39" s="8">
        <v>0</v>
      </c>
      <c r="R39" s="9">
        <v>0</v>
      </c>
      <c r="S39" s="9">
        <v>0</v>
      </c>
      <c r="T39" s="8">
        <v>0</v>
      </c>
      <c r="U39" s="9">
        <v>0</v>
      </c>
      <c r="V39" s="9">
        <v>0</v>
      </c>
      <c r="W39" s="8">
        <v>0</v>
      </c>
      <c r="X39" s="9">
        <v>0</v>
      </c>
      <c r="Y39" s="8">
        <v>0</v>
      </c>
      <c r="Z39" s="9">
        <v>0</v>
      </c>
      <c r="AA39" s="8"/>
      <c r="AC39" s="8"/>
      <c r="AG39" s="21"/>
      <c r="AH39" s="7">
        <v>7.9</v>
      </c>
      <c r="AL39" s="14"/>
      <c r="AN39" s="16"/>
      <c r="AQ39" s="16"/>
      <c r="AR39" s="7">
        <v>1980</v>
      </c>
      <c r="AS39" s="23">
        <f t="shared" si="53"/>
        <v>3.2966651902615309</v>
      </c>
      <c r="AW39" s="18"/>
      <c r="AY39" s="18"/>
      <c r="BA39" s="18"/>
      <c r="BC39" s="18"/>
      <c r="BE39" s="18"/>
      <c r="BF39" s="18" t="s">
        <v>21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 s="18">
        <v>0</v>
      </c>
      <c r="BN39">
        <v>1</v>
      </c>
      <c r="BO39">
        <v>0</v>
      </c>
      <c r="BP39" s="18">
        <v>0</v>
      </c>
      <c r="BR39" s="18"/>
      <c r="BS39" t="s">
        <v>397</v>
      </c>
      <c r="BT39" t="s">
        <v>397</v>
      </c>
      <c r="BV39" s="25"/>
      <c r="BZ39" s="18"/>
      <c r="CB39" s="18"/>
      <c r="CC39" s="18"/>
      <c r="CE39" s="18"/>
      <c r="CG39" s="18"/>
      <c r="CQ39" s="18"/>
      <c r="CS39" s="25"/>
      <c r="CT39" t="s">
        <v>397</v>
      </c>
      <c r="CV39" t="s">
        <v>397</v>
      </c>
      <c r="CW39" s="25" t="s">
        <v>397</v>
      </c>
    </row>
    <row r="40" spans="1:101" x14ac:dyDescent="0.25">
      <c r="A40">
        <v>39</v>
      </c>
      <c r="B40">
        <v>80</v>
      </c>
      <c r="C40" s="25" t="s">
        <v>7</v>
      </c>
      <c r="D40">
        <v>0</v>
      </c>
      <c r="E40" s="12">
        <v>12.2</v>
      </c>
      <c r="F40" s="14"/>
      <c r="H40" s="7" t="str">
        <f t="shared" si="45"/>
        <v>X</v>
      </c>
      <c r="I40" s="7">
        <f t="shared" si="46"/>
        <v>12.2</v>
      </c>
      <c r="J40" s="16">
        <f t="shared" si="47"/>
        <v>12.2</v>
      </c>
      <c r="K40" s="11" t="str">
        <f t="shared" si="48"/>
        <v>X</v>
      </c>
      <c r="L40" s="39" t="str">
        <f t="shared" si="49"/>
        <v>X</v>
      </c>
      <c r="M40" s="39" t="str">
        <f t="shared" si="50"/>
        <v>X</v>
      </c>
      <c r="N40" s="39" t="str">
        <f t="shared" si="51"/>
        <v>X</v>
      </c>
      <c r="O40" s="40" t="str">
        <f t="shared" si="52"/>
        <v>X</v>
      </c>
      <c r="P40" s="31">
        <v>1</v>
      </c>
      <c r="Q40" s="8">
        <v>0</v>
      </c>
      <c r="R40" s="9">
        <v>0</v>
      </c>
      <c r="S40" s="9">
        <v>0</v>
      </c>
      <c r="T40" s="8">
        <v>0</v>
      </c>
      <c r="U40" s="9">
        <v>0</v>
      </c>
      <c r="V40" s="9">
        <v>0</v>
      </c>
      <c r="W40" s="8">
        <v>0</v>
      </c>
      <c r="X40" s="9">
        <v>0</v>
      </c>
      <c r="Y40" s="8">
        <v>0</v>
      </c>
      <c r="Z40" s="9">
        <v>0</v>
      </c>
      <c r="AA40" s="8"/>
      <c r="AC40" s="8"/>
      <c r="AG40" s="21"/>
      <c r="AH40" s="7">
        <v>5.5</v>
      </c>
      <c r="AL40" s="14"/>
      <c r="AN40" s="16"/>
      <c r="AQ40" s="16"/>
      <c r="AR40" s="7">
        <v>1980</v>
      </c>
      <c r="AS40" s="23">
        <f t="shared" si="53"/>
        <v>3.2966651902615309</v>
      </c>
      <c r="AW40" s="18"/>
      <c r="AY40" s="18"/>
      <c r="BA40" s="18"/>
      <c r="BC40" s="18"/>
      <c r="BE40" s="18"/>
      <c r="BF40" s="18" t="s">
        <v>35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 s="18">
        <v>0</v>
      </c>
      <c r="BN40">
        <v>0</v>
      </c>
      <c r="BO40">
        <v>1</v>
      </c>
      <c r="BP40" s="18">
        <v>0</v>
      </c>
      <c r="BR40" s="18"/>
      <c r="BS40" t="s">
        <v>397</v>
      </c>
      <c r="BT40" t="s">
        <v>397</v>
      </c>
      <c r="BV40" s="25"/>
      <c r="BZ40" s="18"/>
      <c r="CB40" s="18"/>
      <c r="CC40" s="18"/>
      <c r="CE40" s="18"/>
      <c r="CG40" s="18"/>
      <c r="CQ40" s="18"/>
      <c r="CS40" s="25"/>
      <c r="CT40" t="s">
        <v>397</v>
      </c>
      <c r="CV40" t="s">
        <v>397</v>
      </c>
      <c r="CW40" s="25" t="s">
        <v>397</v>
      </c>
    </row>
    <row r="41" spans="1:101" x14ac:dyDescent="0.25">
      <c r="A41">
        <v>40</v>
      </c>
      <c r="B41">
        <v>80</v>
      </c>
      <c r="C41" s="25" t="s">
        <v>7</v>
      </c>
      <c r="D41">
        <v>0</v>
      </c>
      <c r="E41" s="12">
        <v>10.7</v>
      </c>
      <c r="F41" s="14"/>
      <c r="H41" s="7" t="str">
        <f t="shared" si="45"/>
        <v>X</v>
      </c>
      <c r="I41" s="7">
        <f t="shared" si="46"/>
        <v>10.7</v>
      </c>
      <c r="J41" s="16">
        <f t="shared" si="47"/>
        <v>10.7</v>
      </c>
      <c r="K41" s="11" t="str">
        <f t="shared" si="48"/>
        <v>X</v>
      </c>
      <c r="L41" s="39" t="str">
        <f t="shared" si="49"/>
        <v>X</v>
      </c>
      <c r="M41" s="39" t="str">
        <f t="shared" si="50"/>
        <v>X</v>
      </c>
      <c r="N41" s="39" t="str">
        <f t="shared" si="51"/>
        <v>X</v>
      </c>
      <c r="O41" s="40" t="str">
        <f t="shared" si="52"/>
        <v>X</v>
      </c>
      <c r="P41" s="31">
        <v>1</v>
      </c>
      <c r="Q41" s="8">
        <v>0</v>
      </c>
      <c r="R41" s="9">
        <v>0</v>
      </c>
      <c r="S41" s="9">
        <v>0</v>
      </c>
      <c r="T41" s="8">
        <v>0</v>
      </c>
      <c r="U41" s="9">
        <v>0</v>
      </c>
      <c r="V41" s="9">
        <v>0</v>
      </c>
      <c r="W41" s="8">
        <v>0</v>
      </c>
      <c r="X41" s="9">
        <v>0</v>
      </c>
      <c r="Y41" s="8">
        <v>0</v>
      </c>
      <c r="Z41" s="9">
        <v>0</v>
      </c>
      <c r="AA41" s="8"/>
      <c r="AC41" s="8"/>
      <c r="AG41" s="21"/>
      <c r="AH41" s="7">
        <v>7.8</v>
      </c>
      <c r="AL41" s="14"/>
      <c r="AN41" s="16"/>
      <c r="AQ41" s="16"/>
      <c r="AR41" s="7">
        <v>1995</v>
      </c>
      <c r="AS41" s="23">
        <f t="shared" si="53"/>
        <v>3.2999429000227671</v>
      </c>
      <c r="AW41" s="18"/>
      <c r="AY41" s="18"/>
      <c r="BA41" s="18"/>
      <c r="BC41" s="18"/>
      <c r="BE41" s="18"/>
      <c r="BF41" s="18" t="s">
        <v>35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 s="18">
        <v>0</v>
      </c>
      <c r="BN41">
        <v>0</v>
      </c>
      <c r="BO41">
        <v>1</v>
      </c>
      <c r="BP41" s="18">
        <v>0</v>
      </c>
      <c r="BR41" s="18"/>
      <c r="BS41" t="s">
        <v>397</v>
      </c>
      <c r="BT41" t="s">
        <v>397</v>
      </c>
      <c r="BV41" s="25"/>
      <c r="BZ41" s="18"/>
      <c r="CB41" s="18"/>
      <c r="CC41" s="18"/>
      <c r="CE41" s="18"/>
      <c r="CG41" s="18"/>
      <c r="CQ41" s="18"/>
      <c r="CS41" s="25"/>
      <c r="CT41" t="s">
        <v>397</v>
      </c>
      <c r="CV41" t="s">
        <v>397</v>
      </c>
      <c r="CW41" s="25" t="s">
        <v>397</v>
      </c>
    </row>
    <row r="42" spans="1:101" x14ac:dyDescent="0.25">
      <c r="A42">
        <v>41</v>
      </c>
      <c r="B42">
        <v>80</v>
      </c>
      <c r="C42" s="25" t="s">
        <v>7</v>
      </c>
      <c r="D42">
        <v>0</v>
      </c>
      <c r="E42" s="12">
        <v>12.6</v>
      </c>
      <c r="F42" s="14"/>
      <c r="H42" s="7" t="str">
        <f t="shared" si="45"/>
        <v>X</v>
      </c>
      <c r="I42" s="7">
        <f t="shared" si="46"/>
        <v>12.6</v>
      </c>
      <c r="J42" s="16">
        <f t="shared" si="47"/>
        <v>12.6</v>
      </c>
      <c r="K42" s="11" t="str">
        <f t="shared" si="48"/>
        <v>X</v>
      </c>
      <c r="L42" s="39" t="str">
        <f t="shared" si="49"/>
        <v>X</v>
      </c>
      <c r="M42" s="39" t="str">
        <f t="shared" si="50"/>
        <v>X</v>
      </c>
      <c r="N42" s="39" t="str">
        <f t="shared" si="51"/>
        <v>X</v>
      </c>
      <c r="O42" s="40" t="str">
        <f t="shared" si="52"/>
        <v>X</v>
      </c>
      <c r="P42" s="31">
        <v>1</v>
      </c>
      <c r="Q42" s="8">
        <v>0</v>
      </c>
      <c r="R42" s="9">
        <v>0</v>
      </c>
      <c r="S42" s="9">
        <v>0</v>
      </c>
      <c r="T42" s="8">
        <v>0</v>
      </c>
      <c r="U42" s="9">
        <v>0</v>
      </c>
      <c r="V42" s="9">
        <v>0</v>
      </c>
      <c r="W42" s="8">
        <v>0</v>
      </c>
      <c r="X42" s="9">
        <v>0</v>
      </c>
      <c r="Y42" s="8">
        <v>0</v>
      </c>
      <c r="Z42" s="9">
        <v>0</v>
      </c>
      <c r="AA42" s="8"/>
      <c r="AC42" s="8"/>
      <c r="AG42" s="21"/>
      <c r="AH42" s="7">
        <v>3.1</v>
      </c>
      <c r="AL42" s="14"/>
      <c r="AN42" s="16"/>
      <c r="AQ42" s="16"/>
      <c r="AR42" s="7">
        <v>1980</v>
      </c>
      <c r="AS42" s="23">
        <f t="shared" si="53"/>
        <v>3.2966651902615309</v>
      </c>
      <c r="AW42" s="18"/>
      <c r="AY42" s="18"/>
      <c r="BA42" s="18"/>
      <c r="BC42" s="18"/>
      <c r="BE42" s="18"/>
      <c r="BF42" s="18" t="s">
        <v>42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s="18">
        <v>1</v>
      </c>
      <c r="BN42">
        <v>0</v>
      </c>
      <c r="BO42">
        <v>1</v>
      </c>
      <c r="BP42" s="18">
        <v>0</v>
      </c>
      <c r="BR42" s="18"/>
      <c r="BS42" t="s">
        <v>397</v>
      </c>
      <c r="BT42" t="s">
        <v>397</v>
      </c>
      <c r="BV42" s="25"/>
      <c r="BZ42" s="18"/>
      <c r="CB42" s="18"/>
      <c r="CC42" s="18"/>
      <c r="CE42" s="18"/>
      <c r="CG42" s="18"/>
      <c r="CQ42" s="18"/>
      <c r="CS42" s="25"/>
      <c r="CT42" t="s">
        <v>397</v>
      </c>
      <c r="CV42" t="s">
        <v>397</v>
      </c>
      <c r="CW42" s="25" t="s">
        <v>397</v>
      </c>
    </row>
    <row r="43" spans="1:101" x14ac:dyDescent="0.25">
      <c r="A43">
        <v>42</v>
      </c>
      <c r="B43">
        <v>80</v>
      </c>
      <c r="C43" s="25" t="s">
        <v>7</v>
      </c>
      <c r="D43">
        <v>0</v>
      </c>
      <c r="E43" s="12">
        <v>14.7</v>
      </c>
      <c r="F43" s="14"/>
      <c r="H43" s="7" t="str">
        <f t="shared" si="45"/>
        <v>X</v>
      </c>
      <c r="I43" s="7">
        <f t="shared" si="46"/>
        <v>14.7</v>
      </c>
      <c r="J43" s="16">
        <f t="shared" si="47"/>
        <v>14.7</v>
      </c>
      <c r="K43" s="11" t="str">
        <f t="shared" si="48"/>
        <v>X</v>
      </c>
      <c r="L43" s="39" t="str">
        <f t="shared" si="49"/>
        <v>X</v>
      </c>
      <c r="M43" s="39" t="str">
        <f t="shared" si="50"/>
        <v>X</v>
      </c>
      <c r="N43" s="39" t="str">
        <f t="shared" si="51"/>
        <v>X</v>
      </c>
      <c r="O43" s="40" t="str">
        <f t="shared" si="52"/>
        <v>X</v>
      </c>
      <c r="P43" s="31">
        <v>1</v>
      </c>
      <c r="Q43" s="8">
        <v>0</v>
      </c>
      <c r="R43" s="9">
        <v>0</v>
      </c>
      <c r="S43" s="9">
        <v>0</v>
      </c>
      <c r="T43" s="8">
        <v>0</v>
      </c>
      <c r="U43" s="9">
        <v>0</v>
      </c>
      <c r="V43" s="9">
        <v>0</v>
      </c>
      <c r="W43" s="8">
        <v>0</v>
      </c>
      <c r="X43" s="9">
        <v>0</v>
      </c>
      <c r="Y43" s="8">
        <v>0</v>
      </c>
      <c r="Z43" s="9">
        <v>0</v>
      </c>
      <c r="AA43" s="8"/>
      <c r="AC43" s="8"/>
      <c r="AG43" s="21"/>
      <c r="AH43" s="7">
        <v>4.7</v>
      </c>
      <c r="AL43" s="14"/>
      <c r="AN43" s="16"/>
      <c r="AQ43" s="16"/>
      <c r="AR43" s="7">
        <v>1990</v>
      </c>
      <c r="AS43" s="23">
        <f t="shared" si="53"/>
        <v>3.2988530764097068</v>
      </c>
      <c r="AW43" s="18"/>
      <c r="AY43" s="18"/>
      <c r="BA43" s="18"/>
      <c r="BC43" s="18"/>
      <c r="BE43" s="18"/>
      <c r="BF43" s="18" t="s">
        <v>45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 s="18">
        <v>0</v>
      </c>
      <c r="BN43">
        <v>0</v>
      </c>
      <c r="BO43">
        <v>1</v>
      </c>
      <c r="BP43" s="18">
        <v>0</v>
      </c>
      <c r="BR43" s="18"/>
      <c r="BS43" t="s">
        <v>397</v>
      </c>
      <c r="BT43" t="s">
        <v>397</v>
      </c>
      <c r="BV43" s="25"/>
      <c r="BZ43" s="18"/>
      <c r="CB43" s="18"/>
      <c r="CC43" s="18"/>
      <c r="CE43" s="18"/>
      <c r="CG43" s="18"/>
      <c r="CQ43" s="18"/>
      <c r="CS43" s="25"/>
      <c r="CT43" t="s">
        <v>397</v>
      </c>
      <c r="CV43" t="s">
        <v>397</v>
      </c>
      <c r="CW43" s="25" t="s">
        <v>397</v>
      </c>
    </row>
    <row r="44" spans="1:101" x14ac:dyDescent="0.25">
      <c r="A44">
        <v>43</v>
      </c>
      <c r="B44">
        <v>80</v>
      </c>
      <c r="C44" s="25" t="s">
        <v>7</v>
      </c>
      <c r="D44">
        <v>0</v>
      </c>
      <c r="E44" s="12">
        <v>4.2</v>
      </c>
      <c r="F44" s="14"/>
      <c r="H44" s="7" t="str">
        <f t="shared" si="45"/>
        <v>X</v>
      </c>
      <c r="I44" s="7">
        <f t="shared" si="46"/>
        <v>4.2</v>
      </c>
      <c r="J44" s="16">
        <f t="shared" si="47"/>
        <v>4.2</v>
      </c>
      <c r="K44" s="11" t="str">
        <f t="shared" si="48"/>
        <v>X</v>
      </c>
      <c r="L44" s="39" t="str">
        <f t="shared" si="49"/>
        <v>X</v>
      </c>
      <c r="M44" s="39" t="str">
        <f t="shared" si="50"/>
        <v>X</v>
      </c>
      <c r="N44" s="39" t="str">
        <f t="shared" si="51"/>
        <v>X</v>
      </c>
      <c r="O44" s="40" t="str">
        <f t="shared" si="52"/>
        <v>X</v>
      </c>
      <c r="P44" s="31">
        <v>1</v>
      </c>
      <c r="Q44" s="8">
        <v>0</v>
      </c>
      <c r="R44" s="9">
        <v>0</v>
      </c>
      <c r="S44" s="9">
        <v>0</v>
      </c>
      <c r="T44" s="8">
        <v>0</v>
      </c>
      <c r="U44" s="9">
        <v>0</v>
      </c>
      <c r="V44" s="9">
        <v>0</v>
      </c>
      <c r="W44" s="8">
        <v>0</v>
      </c>
      <c r="X44" s="9">
        <v>0</v>
      </c>
      <c r="Y44" s="8">
        <v>0</v>
      </c>
      <c r="Z44" s="9">
        <v>0</v>
      </c>
      <c r="AA44" s="8"/>
      <c r="AC44" s="8"/>
      <c r="AG44" s="21"/>
      <c r="AH44" s="7">
        <v>10.199999999999999</v>
      </c>
      <c r="AL44" s="14"/>
      <c r="AN44" s="16"/>
      <c r="AQ44" s="16"/>
      <c r="AR44" s="7">
        <v>1980</v>
      </c>
      <c r="AS44" s="23">
        <f t="shared" si="53"/>
        <v>3.2966651902615309</v>
      </c>
      <c r="AW44" s="18"/>
      <c r="AY44" s="18"/>
      <c r="BA44" s="18"/>
      <c r="BC44" s="18"/>
      <c r="BE44" s="18"/>
      <c r="BF44" s="18" t="s">
        <v>59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 s="18">
        <v>0</v>
      </c>
      <c r="BN44">
        <v>1</v>
      </c>
      <c r="BO44">
        <v>0</v>
      </c>
      <c r="BP44" s="18">
        <v>0</v>
      </c>
      <c r="BR44" s="18"/>
      <c r="BS44" t="s">
        <v>397</v>
      </c>
      <c r="BT44" t="s">
        <v>397</v>
      </c>
      <c r="BV44" s="25"/>
      <c r="BZ44" s="18"/>
      <c r="CB44" s="18"/>
      <c r="CC44" s="18"/>
      <c r="CE44" s="18"/>
      <c r="CG44" s="18"/>
      <c r="CQ44" s="18"/>
      <c r="CS44" s="25"/>
      <c r="CT44" t="s">
        <v>397</v>
      </c>
      <c r="CV44" t="s">
        <v>397</v>
      </c>
      <c r="CW44" s="25" t="s">
        <v>397</v>
      </c>
    </row>
    <row r="45" spans="1:101" x14ac:dyDescent="0.25">
      <c r="A45">
        <v>44</v>
      </c>
      <c r="B45">
        <v>80</v>
      </c>
      <c r="C45" s="25" t="s">
        <v>7</v>
      </c>
      <c r="D45">
        <v>0</v>
      </c>
      <c r="E45" s="12">
        <v>8.6</v>
      </c>
      <c r="F45" s="14"/>
      <c r="H45" s="7" t="str">
        <f t="shared" si="45"/>
        <v>X</v>
      </c>
      <c r="I45" s="7">
        <f t="shared" si="46"/>
        <v>8.6</v>
      </c>
      <c r="J45" s="16">
        <f t="shared" si="47"/>
        <v>8.6</v>
      </c>
      <c r="K45" s="11" t="str">
        <f t="shared" si="48"/>
        <v>X</v>
      </c>
      <c r="L45" s="39" t="str">
        <f t="shared" si="49"/>
        <v>X</v>
      </c>
      <c r="M45" s="39" t="str">
        <f t="shared" si="50"/>
        <v>X</v>
      </c>
      <c r="N45" s="39" t="str">
        <f t="shared" si="51"/>
        <v>X</v>
      </c>
      <c r="O45" s="40" t="str">
        <f t="shared" si="52"/>
        <v>X</v>
      </c>
      <c r="P45" s="31">
        <v>1</v>
      </c>
      <c r="Q45" s="8">
        <v>0</v>
      </c>
      <c r="R45" s="9">
        <v>0</v>
      </c>
      <c r="S45" s="9">
        <v>0</v>
      </c>
      <c r="T45" s="8">
        <v>0</v>
      </c>
      <c r="U45" s="9">
        <v>0</v>
      </c>
      <c r="V45" s="9">
        <v>0</v>
      </c>
      <c r="W45" s="8">
        <v>0</v>
      </c>
      <c r="X45" s="9">
        <v>0</v>
      </c>
      <c r="Y45" s="8">
        <v>0</v>
      </c>
      <c r="Z45" s="9">
        <v>0</v>
      </c>
      <c r="AA45" s="8"/>
      <c r="AC45" s="8"/>
      <c r="AG45" s="21"/>
      <c r="AH45" s="7">
        <v>9.9</v>
      </c>
      <c r="AL45" s="14"/>
      <c r="AN45" s="16"/>
      <c r="AQ45" s="16"/>
      <c r="AR45" s="7">
        <v>1985</v>
      </c>
      <c r="AS45" s="23">
        <f t="shared" si="53"/>
        <v>3.2977605110991339</v>
      </c>
      <c r="AW45" s="18"/>
      <c r="AY45" s="18"/>
      <c r="BA45" s="18"/>
      <c r="BC45" s="18"/>
      <c r="BE45" s="18"/>
      <c r="BF45" s="18" t="s">
        <v>59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 s="18">
        <v>0</v>
      </c>
      <c r="BN45">
        <v>1</v>
      </c>
      <c r="BO45">
        <v>0</v>
      </c>
      <c r="BP45" s="18">
        <v>0</v>
      </c>
      <c r="BR45" s="18"/>
      <c r="BS45" t="s">
        <v>397</v>
      </c>
      <c r="BT45" t="s">
        <v>397</v>
      </c>
      <c r="BV45" s="25"/>
      <c r="BZ45" s="18"/>
      <c r="CB45" s="18"/>
      <c r="CC45" s="18"/>
      <c r="CE45" s="18"/>
      <c r="CG45" s="18"/>
      <c r="CQ45" s="18"/>
      <c r="CS45" s="25"/>
      <c r="CT45" t="s">
        <v>397</v>
      </c>
      <c r="CV45" t="s">
        <v>397</v>
      </c>
      <c r="CW45" s="25" t="s">
        <v>397</v>
      </c>
    </row>
    <row r="46" spans="1:101" x14ac:dyDescent="0.25">
      <c r="A46">
        <v>45</v>
      </c>
      <c r="B46">
        <v>80</v>
      </c>
      <c r="C46" s="25" t="s">
        <v>7</v>
      </c>
      <c r="D46">
        <v>0</v>
      </c>
      <c r="E46" s="12">
        <v>8.9</v>
      </c>
      <c r="F46" s="14"/>
      <c r="H46" s="7" t="str">
        <f t="shared" si="45"/>
        <v>X</v>
      </c>
      <c r="I46" s="7">
        <f t="shared" si="46"/>
        <v>8.9</v>
      </c>
      <c r="J46" s="16">
        <f t="shared" si="47"/>
        <v>8.9</v>
      </c>
      <c r="K46" s="11" t="str">
        <f t="shared" si="48"/>
        <v>X</v>
      </c>
      <c r="L46" s="39" t="str">
        <f t="shared" si="49"/>
        <v>X</v>
      </c>
      <c r="M46" s="39" t="str">
        <f t="shared" si="50"/>
        <v>X</v>
      </c>
      <c r="N46" s="39" t="str">
        <f t="shared" si="51"/>
        <v>X</v>
      </c>
      <c r="O46" s="40" t="str">
        <f t="shared" si="52"/>
        <v>X</v>
      </c>
      <c r="P46" s="31">
        <v>1</v>
      </c>
      <c r="Q46" s="8">
        <v>0</v>
      </c>
      <c r="R46" s="9">
        <v>0</v>
      </c>
      <c r="S46" s="9">
        <v>0</v>
      </c>
      <c r="T46" s="8">
        <v>0</v>
      </c>
      <c r="U46" s="9">
        <v>0</v>
      </c>
      <c r="V46" s="9">
        <v>0</v>
      </c>
      <c r="W46" s="8">
        <v>0</v>
      </c>
      <c r="X46" s="9">
        <v>0</v>
      </c>
      <c r="Y46" s="8">
        <v>0</v>
      </c>
      <c r="Z46" s="9">
        <v>0</v>
      </c>
      <c r="AA46" s="8"/>
      <c r="AC46" s="8"/>
      <c r="AG46" s="21"/>
      <c r="AH46" s="7">
        <v>10.3</v>
      </c>
      <c r="AL46" s="14"/>
      <c r="AN46" s="16"/>
      <c r="AQ46" s="16"/>
      <c r="AR46" s="7">
        <v>1990</v>
      </c>
      <c r="AS46" s="23">
        <f t="shared" si="53"/>
        <v>3.2988530764097068</v>
      </c>
      <c r="AW46" s="18"/>
      <c r="AY46" s="18"/>
      <c r="BA46" s="18"/>
      <c r="BC46" s="18"/>
      <c r="BE46" s="18"/>
      <c r="BF46" s="18" t="s">
        <v>59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 s="18">
        <v>0</v>
      </c>
      <c r="BN46">
        <v>1</v>
      </c>
      <c r="BO46">
        <v>0</v>
      </c>
      <c r="BP46" s="18">
        <v>0</v>
      </c>
      <c r="BR46" s="18"/>
      <c r="BS46" t="s">
        <v>397</v>
      </c>
      <c r="BT46" t="s">
        <v>397</v>
      </c>
      <c r="BV46" s="25"/>
      <c r="BZ46" s="18"/>
      <c r="CB46" s="18"/>
      <c r="CC46" s="18"/>
      <c r="CE46" s="18"/>
      <c r="CG46" s="18"/>
      <c r="CQ46" s="18"/>
      <c r="CS46" s="25"/>
      <c r="CT46" t="s">
        <v>397</v>
      </c>
      <c r="CV46" t="s">
        <v>397</v>
      </c>
      <c r="CW46" s="25" t="s">
        <v>397</v>
      </c>
    </row>
    <row r="47" spans="1:101" x14ac:dyDescent="0.25">
      <c r="A47">
        <v>46</v>
      </c>
      <c r="B47">
        <v>80</v>
      </c>
      <c r="C47" s="25" t="s">
        <v>7</v>
      </c>
      <c r="D47">
        <v>0</v>
      </c>
      <c r="E47" s="12">
        <v>9.3000000000000007</v>
      </c>
      <c r="F47" s="14"/>
      <c r="H47" s="7" t="str">
        <f t="shared" si="45"/>
        <v>X</v>
      </c>
      <c r="I47" s="7">
        <f t="shared" si="46"/>
        <v>9.3000000000000007</v>
      </c>
      <c r="J47" s="16">
        <f t="shared" si="47"/>
        <v>9.3000000000000007</v>
      </c>
      <c r="K47" s="11" t="str">
        <f t="shared" si="48"/>
        <v>X</v>
      </c>
      <c r="L47" s="39" t="str">
        <f t="shared" si="49"/>
        <v>X</v>
      </c>
      <c r="M47" s="39" t="str">
        <f t="shared" si="50"/>
        <v>X</v>
      </c>
      <c r="N47" s="39" t="str">
        <f t="shared" si="51"/>
        <v>X</v>
      </c>
      <c r="O47" s="40" t="str">
        <f t="shared" si="52"/>
        <v>X</v>
      </c>
      <c r="P47" s="31">
        <v>1</v>
      </c>
      <c r="Q47" s="8">
        <v>0</v>
      </c>
      <c r="R47" s="9">
        <v>0</v>
      </c>
      <c r="S47" s="9">
        <v>0</v>
      </c>
      <c r="T47" s="8">
        <v>0</v>
      </c>
      <c r="U47" s="9">
        <v>0</v>
      </c>
      <c r="V47" s="9">
        <v>0</v>
      </c>
      <c r="W47" s="8">
        <v>0</v>
      </c>
      <c r="X47" s="9">
        <v>0</v>
      </c>
      <c r="Y47" s="8">
        <v>0</v>
      </c>
      <c r="Z47" s="9">
        <v>0</v>
      </c>
      <c r="AA47" s="8"/>
      <c r="AC47" s="8"/>
      <c r="AG47" s="21"/>
      <c r="AH47" s="7">
        <v>6.6</v>
      </c>
      <c r="AL47" s="14"/>
      <c r="AN47" s="16"/>
      <c r="AQ47" s="16"/>
      <c r="AR47" s="7">
        <v>1975</v>
      </c>
      <c r="AS47" s="23">
        <f t="shared" si="53"/>
        <v>3.2955670999624789</v>
      </c>
      <c r="AW47" s="18"/>
      <c r="AY47" s="18"/>
      <c r="BA47" s="18"/>
      <c r="BC47" s="18"/>
      <c r="BE47" s="18"/>
      <c r="BF47" s="18" t="s">
        <v>60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 s="18">
        <v>0</v>
      </c>
      <c r="BN47">
        <v>1</v>
      </c>
      <c r="BO47">
        <v>0</v>
      </c>
      <c r="BP47" s="18">
        <v>0</v>
      </c>
      <c r="BR47" s="18"/>
      <c r="BS47" t="s">
        <v>397</v>
      </c>
      <c r="BT47" t="s">
        <v>397</v>
      </c>
      <c r="BV47" s="25"/>
      <c r="BZ47" s="18"/>
      <c r="CB47" s="18"/>
      <c r="CC47" s="18"/>
      <c r="CE47" s="18"/>
      <c r="CG47" s="18"/>
      <c r="CQ47" s="18"/>
      <c r="CS47" s="25"/>
      <c r="CT47" t="s">
        <v>397</v>
      </c>
      <c r="CV47" t="s">
        <v>397</v>
      </c>
      <c r="CW47" s="25" t="s">
        <v>397</v>
      </c>
    </row>
    <row r="48" spans="1:101" x14ac:dyDescent="0.25">
      <c r="A48">
        <v>47</v>
      </c>
      <c r="B48">
        <v>80</v>
      </c>
      <c r="C48" s="25" t="s">
        <v>7</v>
      </c>
      <c r="D48">
        <v>0</v>
      </c>
      <c r="E48" s="12">
        <v>12.1</v>
      </c>
      <c r="F48" s="14"/>
      <c r="H48" s="7" t="str">
        <f t="shared" si="45"/>
        <v>X</v>
      </c>
      <c r="I48" s="7">
        <f t="shared" si="46"/>
        <v>12.1</v>
      </c>
      <c r="J48" s="16">
        <f t="shared" si="47"/>
        <v>12.1</v>
      </c>
      <c r="K48" s="11" t="str">
        <f t="shared" si="48"/>
        <v>X</v>
      </c>
      <c r="L48" s="39" t="str">
        <f t="shared" si="49"/>
        <v>X</v>
      </c>
      <c r="M48" s="39" t="str">
        <f t="shared" si="50"/>
        <v>X</v>
      </c>
      <c r="N48" s="39" t="str">
        <f t="shared" si="51"/>
        <v>X</v>
      </c>
      <c r="O48" s="40" t="str">
        <f t="shared" si="52"/>
        <v>X</v>
      </c>
      <c r="P48" s="31">
        <v>1</v>
      </c>
      <c r="Q48" s="8">
        <v>0</v>
      </c>
      <c r="R48" s="9">
        <v>0</v>
      </c>
      <c r="S48" s="9">
        <v>0</v>
      </c>
      <c r="T48" s="8">
        <v>0</v>
      </c>
      <c r="U48" s="9">
        <v>0</v>
      </c>
      <c r="V48" s="9">
        <v>0</v>
      </c>
      <c r="W48" s="8">
        <v>0</v>
      </c>
      <c r="X48" s="9">
        <v>0</v>
      </c>
      <c r="Y48" s="8">
        <v>0</v>
      </c>
      <c r="Z48" s="9">
        <v>0</v>
      </c>
      <c r="AA48" s="8"/>
      <c r="AC48" s="8"/>
      <c r="AG48" s="21"/>
      <c r="AH48" s="7">
        <v>8.4</v>
      </c>
      <c r="AL48" s="14"/>
      <c r="AN48" s="16"/>
      <c r="AQ48" s="16"/>
      <c r="AR48" s="7">
        <v>1990</v>
      </c>
      <c r="AS48" s="23">
        <f t="shared" si="53"/>
        <v>3.2988530764097068</v>
      </c>
      <c r="AW48" s="18"/>
      <c r="AY48" s="18"/>
      <c r="BA48" s="18"/>
      <c r="BC48" s="18"/>
      <c r="BE48" s="18"/>
      <c r="BF48" s="18" t="s">
        <v>60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 s="18">
        <v>0</v>
      </c>
      <c r="BN48">
        <v>1</v>
      </c>
      <c r="BO48">
        <v>0</v>
      </c>
      <c r="BP48" s="18">
        <v>0</v>
      </c>
      <c r="BR48" s="18"/>
      <c r="BS48" t="s">
        <v>397</v>
      </c>
      <c r="BT48" t="s">
        <v>397</v>
      </c>
      <c r="BV48" s="25"/>
      <c r="BZ48" s="18"/>
      <c r="CB48" s="18"/>
      <c r="CC48" s="18"/>
      <c r="CE48" s="18"/>
      <c r="CG48" s="18"/>
      <c r="CQ48" s="18"/>
      <c r="CS48" s="25"/>
      <c r="CT48" t="s">
        <v>397</v>
      </c>
      <c r="CV48" t="s">
        <v>397</v>
      </c>
      <c r="CW48" s="25" t="s">
        <v>397</v>
      </c>
    </row>
    <row r="49" spans="1:101" x14ac:dyDescent="0.25">
      <c r="A49">
        <v>48</v>
      </c>
      <c r="B49">
        <v>80</v>
      </c>
      <c r="C49" s="25" t="s">
        <v>7</v>
      </c>
      <c r="D49">
        <v>0</v>
      </c>
      <c r="E49" s="12">
        <v>12.8</v>
      </c>
      <c r="F49" s="14"/>
      <c r="H49" s="7" t="str">
        <f t="shared" si="45"/>
        <v>X</v>
      </c>
      <c r="I49" s="7">
        <f t="shared" si="46"/>
        <v>12.8</v>
      </c>
      <c r="J49" s="16">
        <f t="shared" si="47"/>
        <v>12.8</v>
      </c>
      <c r="K49" s="11" t="str">
        <f t="shared" si="48"/>
        <v>X</v>
      </c>
      <c r="L49" s="39" t="str">
        <f t="shared" si="49"/>
        <v>X</v>
      </c>
      <c r="M49" s="39" t="str">
        <f t="shared" si="50"/>
        <v>X</v>
      </c>
      <c r="N49" s="39" t="str">
        <f t="shared" si="51"/>
        <v>X</v>
      </c>
      <c r="O49" s="40" t="str">
        <f t="shared" si="52"/>
        <v>X</v>
      </c>
      <c r="P49" s="31">
        <v>1</v>
      </c>
      <c r="Q49" s="8">
        <v>0</v>
      </c>
      <c r="R49" s="9">
        <v>0</v>
      </c>
      <c r="S49" s="9">
        <v>0</v>
      </c>
      <c r="T49" s="8">
        <v>0</v>
      </c>
      <c r="U49" s="9">
        <v>0</v>
      </c>
      <c r="V49" s="9">
        <v>0</v>
      </c>
      <c r="W49" s="8">
        <v>0</v>
      </c>
      <c r="X49" s="9">
        <v>0</v>
      </c>
      <c r="Y49" s="8">
        <v>0</v>
      </c>
      <c r="Z49" s="9">
        <v>0</v>
      </c>
      <c r="AA49" s="8"/>
      <c r="AC49" s="8"/>
      <c r="AG49" s="21"/>
      <c r="AH49" s="7">
        <v>4.4000000000000004</v>
      </c>
      <c r="AL49" s="14"/>
      <c r="AN49" s="16"/>
      <c r="AQ49" s="16"/>
      <c r="AR49" s="7">
        <v>1975</v>
      </c>
      <c r="AS49" s="23">
        <f t="shared" si="53"/>
        <v>3.2955670999624789</v>
      </c>
      <c r="AW49" s="18"/>
      <c r="AY49" s="18"/>
      <c r="BA49" s="18"/>
      <c r="BC49" s="18"/>
      <c r="BE49" s="18"/>
      <c r="BF49" s="18" t="s">
        <v>68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 s="18">
        <v>0</v>
      </c>
      <c r="BN49">
        <v>0</v>
      </c>
      <c r="BO49">
        <v>1</v>
      </c>
      <c r="BP49" s="18">
        <v>0</v>
      </c>
      <c r="BR49" s="18"/>
      <c r="BS49" t="s">
        <v>397</v>
      </c>
      <c r="BT49" t="s">
        <v>397</v>
      </c>
      <c r="BV49" s="25"/>
      <c r="BZ49" s="18"/>
      <c r="CB49" s="18"/>
      <c r="CC49" s="18"/>
      <c r="CE49" s="18"/>
      <c r="CG49" s="18"/>
      <c r="CQ49" s="18"/>
      <c r="CS49" s="25"/>
      <c r="CT49" t="s">
        <v>397</v>
      </c>
      <c r="CV49" t="s">
        <v>397</v>
      </c>
      <c r="CW49" s="25" t="s">
        <v>397</v>
      </c>
    </row>
    <row r="50" spans="1:101" x14ac:dyDescent="0.25">
      <c r="A50">
        <v>49</v>
      </c>
      <c r="B50">
        <v>80</v>
      </c>
      <c r="C50" s="25" t="s">
        <v>7</v>
      </c>
      <c r="D50">
        <v>0</v>
      </c>
      <c r="E50" s="12">
        <v>20.7</v>
      </c>
      <c r="F50" s="14"/>
      <c r="H50" s="7" t="str">
        <f t="shared" si="45"/>
        <v>X</v>
      </c>
      <c r="I50" s="7">
        <f t="shared" si="46"/>
        <v>20.7</v>
      </c>
      <c r="J50" s="16">
        <f t="shared" si="47"/>
        <v>20.7</v>
      </c>
      <c r="K50" s="11" t="str">
        <f t="shared" si="48"/>
        <v>X</v>
      </c>
      <c r="L50" s="39" t="str">
        <f t="shared" si="49"/>
        <v>X</v>
      </c>
      <c r="M50" s="39" t="str">
        <f t="shared" si="50"/>
        <v>X</v>
      </c>
      <c r="N50" s="39" t="str">
        <f t="shared" si="51"/>
        <v>X</v>
      </c>
      <c r="O50" s="40" t="str">
        <f t="shared" si="52"/>
        <v>X</v>
      </c>
      <c r="P50" s="31">
        <v>1</v>
      </c>
      <c r="Q50" s="8">
        <v>0</v>
      </c>
      <c r="R50" s="9">
        <v>0</v>
      </c>
      <c r="S50" s="9">
        <v>0</v>
      </c>
      <c r="T50" s="8">
        <v>0</v>
      </c>
      <c r="U50" s="9">
        <v>0</v>
      </c>
      <c r="V50" s="9">
        <v>0</v>
      </c>
      <c r="W50" s="8">
        <v>0</v>
      </c>
      <c r="X50" s="9">
        <v>0</v>
      </c>
      <c r="Y50" s="8">
        <v>0</v>
      </c>
      <c r="Z50" s="9">
        <v>0</v>
      </c>
      <c r="AA50" s="8"/>
      <c r="AC50" s="8"/>
      <c r="AG50" s="21"/>
      <c r="AH50" s="7">
        <v>2.4</v>
      </c>
      <c r="AL50" s="14"/>
      <c r="AN50" s="16"/>
      <c r="AQ50" s="16"/>
      <c r="AR50" s="7">
        <v>1985</v>
      </c>
      <c r="AS50" s="23">
        <f t="shared" si="53"/>
        <v>3.2977605110991339</v>
      </c>
      <c r="AW50" s="18"/>
      <c r="AY50" s="18"/>
      <c r="BA50" s="18"/>
      <c r="BC50" s="18"/>
      <c r="BE50" s="18"/>
      <c r="BF50" s="18" t="s">
        <v>74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s="18">
        <v>1</v>
      </c>
      <c r="BN50">
        <v>0</v>
      </c>
      <c r="BO50">
        <v>1</v>
      </c>
      <c r="BP50" s="18">
        <v>0</v>
      </c>
      <c r="BR50" s="18"/>
      <c r="BS50" t="s">
        <v>397</v>
      </c>
      <c r="BT50" t="s">
        <v>397</v>
      </c>
      <c r="BV50" s="25"/>
      <c r="BZ50" s="18"/>
      <c r="CB50" s="18"/>
      <c r="CC50" s="18"/>
      <c r="CE50" s="18"/>
      <c r="CG50" s="18"/>
      <c r="CQ50" s="18"/>
      <c r="CS50" s="25"/>
      <c r="CT50" t="s">
        <v>397</v>
      </c>
      <c r="CV50" t="s">
        <v>397</v>
      </c>
      <c r="CW50" s="25" t="s">
        <v>397</v>
      </c>
    </row>
    <row r="51" spans="1:101" x14ac:dyDescent="0.25">
      <c r="A51">
        <v>50</v>
      </c>
      <c r="B51">
        <v>80</v>
      </c>
      <c r="C51" s="25" t="s">
        <v>7</v>
      </c>
      <c r="D51">
        <v>0</v>
      </c>
      <c r="E51" s="12">
        <v>7.8</v>
      </c>
      <c r="F51" s="14"/>
      <c r="H51" s="7" t="str">
        <f t="shared" si="45"/>
        <v>X</v>
      </c>
      <c r="I51" s="7">
        <f t="shared" si="46"/>
        <v>7.8</v>
      </c>
      <c r="J51" s="16">
        <f t="shared" si="47"/>
        <v>7.8</v>
      </c>
      <c r="K51" s="11" t="str">
        <f t="shared" si="48"/>
        <v>X</v>
      </c>
      <c r="L51" s="39" t="str">
        <f t="shared" si="49"/>
        <v>X</v>
      </c>
      <c r="M51" s="39" t="str">
        <f t="shared" si="50"/>
        <v>X</v>
      </c>
      <c r="N51" s="39" t="str">
        <f t="shared" si="51"/>
        <v>X</v>
      </c>
      <c r="O51" s="40" t="str">
        <f t="shared" si="52"/>
        <v>X</v>
      </c>
      <c r="P51" s="31">
        <v>1</v>
      </c>
      <c r="Q51" s="8">
        <v>0</v>
      </c>
      <c r="R51" s="9">
        <v>0</v>
      </c>
      <c r="S51" s="9">
        <v>0</v>
      </c>
      <c r="T51" s="8">
        <v>0</v>
      </c>
      <c r="U51" s="9">
        <v>0</v>
      </c>
      <c r="V51" s="9">
        <v>0</v>
      </c>
      <c r="W51" s="8">
        <v>0</v>
      </c>
      <c r="X51" s="9">
        <v>0</v>
      </c>
      <c r="Y51" s="8">
        <v>0</v>
      </c>
      <c r="Z51" s="9">
        <v>0</v>
      </c>
      <c r="AA51" s="8"/>
      <c r="AC51" s="8"/>
      <c r="AG51" s="21"/>
      <c r="AH51" s="7">
        <v>6</v>
      </c>
      <c r="AL51" s="14"/>
      <c r="AN51" s="16"/>
      <c r="AQ51" s="16"/>
      <c r="AR51" s="7">
        <v>1990</v>
      </c>
      <c r="AS51" s="23">
        <f t="shared" si="53"/>
        <v>3.2988530764097068</v>
      </c>
      <c r="AW51" s="18"/>
      <c r="AY51" s="18"/>
      <c r="BA51" s="18"/>
      <c r="BC51" s="18"/>
      <c r="BE51" s="18"/>
      <c r="BF51" s="18" t="s">
        <v>92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 s="18">
        <v>0</v>
      </c>
      <c r="BN51">
        <v>0</v>
      </c>
      <c r="BO51">
        <v>1</v>
      </c>
      <c r="BP51" s="18">
        <v>0</v>
      </c>
      <c r="BR51" s="18"/>
      <c r="BS51" t="s">
        <v>397</v>
      </c>
      <c r="BT51" t="s">
        <v>397</v>
      </c>
      <c r="BV51" s="25"/>
      <c r="BZ51" s="18"/>
      <c r="CB51" s="18"/>
      <c r="CC51" s="18"/>
      <c r="CE51" s="18"/>
      <c r="CG51" s="18"/>
      <c r="CQ51" s="18"/>
      <c r="CS51" s="25"/>
      <c r="CT51" t="s">
        <v>397</v>
      </c>
      <c r="CV51" t="s">
        <v>397</v>
      </c>
      <c r="CW51" s="25" t="s">
        <v>397</v>
      </c>
    </row>
    <row r="52" spans="1:101" x14ac:dyDescent="0.25">
      <c r="A52">
        <v>51</v>
      </c>
      <c r="B52">
        <v>80</v>
      </c>
      <c r="C52" s="25" t="s">
        <v>7</v>
      </c>
      <c r="D52">
        <v>0</v>
      </c>
      <c r="E52" s="12">
        <v>9.4</v>
      </c>
      <c r="F52" s="14"/>
      <c r="H52" s="7" t="str">
        <f t="shared" si="45"/>
        <v>X</v>
      </c>
      <c r="I52" s="7">
        <f t="shared" si="46"/>
        <v>9.4</v>
      </c>
      <c r="J52" s="16">
        <f t="shared" si="47"/>
        <v>9.4</v>
      </c>
      <c r="K52" s="11" t="str">
        <f t="shared" si="48"/>
        <v>X</v>
      </c>
      <c r="L52" s="39" t="str">
        <f t="shared" si="49"/>
        <v>X</v>
      </c>
      <c r="M52" s="39" t="str">
        <f t="shared" si="50"/>
        <v>X</v>
      </c>
      <c r="N52" s="39" t="str">
        <f t="shared" si="51"/>
        <v>X</v>
      </c>
      <c r="O52" s="40" t="str">
        <f t="shared" si="52"/>
        <v>X</v>
      </c>
      <c r="P52" s="31">
        <v>1</v>
      </c>
      <c r="Q52" s="8">
        <v>0</v>
      </c>
      <c r="R52" s="9">
        <v>0</v>
      </c>
      <c r="S52" s="9">
        <v>0</v>
      </c>
      <c r="T52" s="8">
        <v>0</v>
      </c>
      <c r="U52" s="9">
        <v>0</v>
      </c>
      <c r="V52" s="9">
        <v>0</v>
      </c>
      <c r="W52" s="8">
        <v>0</v>
      </c>
      <c r="X52" s="9">
        <v>0</v>
      </c>
      <c r="Y52" s="8">
        <v>0</v>
      </c>
      <c r="Z52" s="9">
        <v>0</v>
      </c>
      <c r="AA52" s="8"/>
      <c r="AC52" s="8"/>
      <c r="AG52" s="21"/>
      <c r="AH52" s="7">
        <v>6.3</v>
      </c>
      <c r="AL52" s="14"/>
      <c r="AN52" s="16"/>
      <c r="AQ52" s="16"/>
      <c r="AR52" s="7">
        <v>1995</v>
      </c>
      <c r="AS52" s="23">
        <f t="shared" si="53"/>
        <v>3.2999429000227671</v>
      </c>
      <c r="AW52" s="18"/>
      <c r="AY52" s="18"/>
      <c r="BA52" s="18"/>
      <c r="BC52" s="18"/>
      <c r="BE52" s="18"/>
      <c r="BF52" s="18" t="s">
        <v>92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 s="18">
        <v>0</v>
      </c>
      <c r="BN52">
        <v>0</v>
      </c>
      <c r="BO52">
        <v>1</v>
      </c>
      <c r="BP52" s="18">
        <v>0</v>
      </c>
      <c r="BR52" s="18"/>
      <c r="BS52" t="s">
        <v>397</v>
      </c>
      <c r="BT52" t="s">
        <v>397</v>
      </c>
      <c r="BV52" s="25"/>
      <c r="BZ52" s="18"/>
      <c r="CB52" s="18"/>
      <c r="CC52" s="18"/>
      <c r="CE52" s="18"/>
      <c r="CG52" s="18"/>
      <c r="CQ52" s="18"/>
      <c r="CS52" s="25"/>
      <c r="CT52" t="s">
        <v>397</v>
      </c>
      <c r="CV52" t="s">
        <v>397</v>
      </c>
      <c r="CW52" s="25" t="s">
        <v>397</v>
      </c>
    </row>
    <row r="53" spans="1:101" x14ac:dyDescent="0.25">
      <c r="A53">
        <v>52</v>
      </c>
      <c r="B53">
        <v>80</v>
      </c>
      <c r="C53" s="25" t="s">
        <v>7</v>
      </c>
      <c r="D53">
        <v>0</v>
      </c>
      <c r="E53" s="12">
        <v>9.8000000000000007</v>
      </c>
      <c r="F53" s="14"/>
      <c r="H53" s="7" t="str">
        <f t="shared" si="45"/>
        <v>X</v>
      </c>
      <c r="I53" s="7">
        <f t="shared" si="46"/>
        <v>9.8000000000000007</v>
      </c>
      <c r="J53" s="16">
        <f t="shared" si="47"/>
        <v>9.8000000000000007</v>
      </c>
      <c r="K53" s="11" t="str">
        <f t="shared" si="48"/>
        <v>X</v>
      </c>
      <c r="L53" s="39" t="str">
        <f t="shared" si="49"/>
        <v>X</v>
      </c>
      <c r="M53" s="39" t="str">
        <f t="shared" si="50"/>
        <v>X</v>
      </c>
      <c r="N53" s="39" t="str">
        <f t="shared" si="51"/>
        <v>X</v>
      </c>
      <c r="O53" s="40" t="str">
        <f t="shared" si="52"/>
        <v>X</v>
      </c>
      <c r="P53" s="31">
        <v>1</v>
      </c>
      <c r="Q53" s="8">
        <v>0</v>
      </c>
      <c r="R53" s="9">
        <v>0</v>
      </c>
      <c r="S53" s="9">
        <v>0</v>
      </c>
      <c r="T53" s="8">
        <v>0</v>
      </c>
      <c r="U53" s="9">
        <v>0</v>
      </c>
      <c r="V53" s="9">
        <v>0</v>
      </c>
      <c r="W53" s="8">
        <v>0</v>
      </c>
      <c r="X53" s="9">
        <v>0</v>
      </c>
      <c r="Y53" s="8">
        <v>0</v>
      </c>
      <c r="Z53" s="9">
        <v>0</v>
      </c>
      <c r="AA53" s="8"/>
      <c r="AC53" s="8"/>
      <c r="AG53" s="21"/>
      <c r="AH53" s="7">
        <v>6.6</v>
      </c>
      <c r="AL53" s="14"/>
      <c r="AN53" s="16"/>
      <c r="AQ53" s="16"/>
      <c r="AR53" s="7">
        <v>1985</v>
      </c>
      <c r="AS53" s="23">
        <f t="shared" si="53"/>
        <v>3.2977605110991339</v>
      </c>
      <c r="AW53" s="18"/>
      <c r="AY53" s="18"/>
      <c r="BA53" s="18"/>
      <c r="BC53" s="18"/>
      <c r="BE53" s="18"/>
      <c r="BF53" s="18" t="s">
        <v>93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 s="18">
        <v>0</v>
      </c>
      <c r="BN53">
        <v>0</v>
      </c>
      <c r="BO53">
        <v>1</v>
      </c>
      <c r="BP53" s="18">
        <v>0</v>
      </c>
      <c r="BR53" s="18"/>
      <c r="BS53" t="s">
        <v>397</v>
      </c>
      <c r="BT53" t="s">
        <v>397</v>
      </c>
      <c r="BV53" s="25"/>
      <c r="BZ53" s="18"/>
      <c r="CB53" s="18"/>
      <c r="CC53" s="18"/>
      <c r="CE53" s="18"/>
      <c r="CG53" s="18"/>
      <c r="CQ53" s="18"/>
      <c r="CS53" s="25"/>
      <c r="CT53" t="s">
        <v>397</v>
      </c>
      <c r="CV53" t="s">
        <v>397</v>
      </c>
      <c r="CW53" s="25" t="s">
        <v>397</v>
      </c>
    </row>
    <row r="54" spans="1:101" x14ac:dyDescent="0.25">
      <c r="A54">
        <v>53</v>
      </c>
      <c r="B54">
        <v>80</v>
      </c>
      <c r="C54" s="25" t="s">
        <v>7</v>
      </c>
      <c r="D54">
        <v>0</v>
      </c>
      <c r="E54" s="12">
        <v>11.8</v>
      </c>
      <c r="F54" s="14"/>
      <c r="H54" s="7" t="str">
        <f t="shared" si="45"/>
        <v>X</v>
      </c>
      <c r="I54" s="7">
        <f t="shared" si="46"/>
        <v>11.8</v>
      </c>
      <c r="J54" s="16">
        <f t="shared" si="47"/>
        <v>11.8</v>
      </c>
      <c r="K54" s="11" t="str">
        <f t="shared" si="48"/>
        <v>X</v>
      </c>
      <c r="L54" s="39" t="str">
        <f t="shared" si="49"/>
        <v>X</v>
      </c>
      <c r="M54" s="39" t="str">
        <f t="shared" si="50"/>
        <v>X</v>
      </c>
      <c r="N54" s="39" t="str">
        <f t="shared" si="51"/>
        <v>X</v>
      </c>
      <c r="O54" s="40" t="str">
        <f t="shared" si="52"/>
        <v>X</v>
      </c>
      <c r="P54" s="31">
        <v>1</v>
      </c>
      <c r="Q54" s="8">
        <v>0</v>
      </c>
      <c r="R54" s="9">
        <v>0</v>
      </c>
      <c r="S54" s="9">
        <v>0</v>
      </c>
      <c r="T54" s="8">
        <v>0</v>
      </c>
      <c r="U54" s="9">
        <v>0</v>
      </c>
      <c r="V54" s="9">
        <v>0</v>
      </c>
      <c r="W54" s="8">
        <v>0</v>
      </c>
      <c r="X54" s="9">
        <v>0</v>
      </c>
      <c r="Y54" s="8">
        <v>0</v>
      </c>
      <c r="Z54" s="9">
        <v>0</v>
      </c>
      <c r="AA54" s="8"/>
      <c r="AC54" s="8"/>
      <c r="AG54" s="21"/>
      <c r="AH54" s="7">
        <v>7.1</v>
      </c>
      <c r="AL54" s="14"/>
      <c r="AN54" s="16"/>
      <c r="AQ54" s="16"/>
      <c r="AR54" s="7">
        <v>1995</v>
      </c>
      <c r="AS54" s="23">
        <f t="shared" si="53"/>
        <v>3.2999429000227671</v>
      </c>
      <c r="AW54" s="18"/>
      <c r="AY54" s="18"/>
      <c r="BA54" s="18"/>
      <c r="BC54" s="18"/>
      <c r="BE54" s="18"/>
      <c r="BF54" s="18" t="s">
        <v>93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 s="18">
        <v>0</v>
      </c>
      <c r="BN54">
        <v>0</v>
      </c>
      <c r="BO54">
        <v>1</v>
      </c>
      <c r="BP54" s="18">
        <v>0</v>
      </c>
      <c r="BR54" s="18"/>
      <c r="BS54" t="s">
        <v>397</v>
      </c>
      <c r="BT54" t="s">
        <v>397</v>
      </c>
      <c r="BV54" s="25"/>
      <c r="BZ54" s="18"/>
      <c r="CB54" s="18"/>
      <c r="CC54" s="18"/>
      <c r="CE54" s="18"/>
      <c r="CG54" s="18"/>
      <c r="CQ54" s="18"/>
      <c r="CS54" s="25"/>
      <c r="CT54" t="s">
        <v>397</v>
      </c>
      <c r="CV54" t="s">
        <v>397</v>
      </c>
      <c r="CW54" s="25" t="s">
        <v>397</v>
      </c>
    </row>
    <row r="55" spans="1:101" x14ac:dyDescent="0.25">
      <c r="A55">
        <v>54</v>
      </c>
      <c r="B55">
        <v>80</v>
      </c>
      <c r="C55" s="25" t="s">
        <v>7</v>
      </c>
      <c r="D55">
        <v>0</v>
      </c>
      <c r="E55" s="12">
        <v>7</v>
      </c>
      <c r="F55" s="14"/>
      <c r="H55" s="7" t="str">
        <f t="shared" si="45"/>
        <v>X</v>
      </c>
      <c r="I55" s="7">
        <f t="shared" si="46"/>
        <v>7</v>
      </c>
      <c r="J55" s="16">
        <f t="shared" si="47"/>
        <v>7</v>
      </c>
      <c r="K55" s="11" t="str">
        <f t="shared" si="48"/>
        <v>X</v>
      </c>
      <c r="L55" s="39" t="str">
        <f t="shared" si="49"/>
        <v>X</v>
      </c>
      <c r="M55" s="39" t="str">
        <f t="shared" si="50"/>
        <v>X</v>
      </c>
      <c r="N55" s="39" t="str">
        <f t="shared" si="51"/>
        <v>X</v>
      </c>
      <c r="O55" s="40" t="str">
        <f t="shared" si="52"/>
        <v>X</v>
      </c>
      <c r="P55" s="31">
        <v>1</v>
      </c>
      <c r="Q55" s="8">
        <v>0</v>
      </c>
      <c r="R55" s="9">
        <v>0</v>
      </c>
      <c r="S55" s="9">
        <v>0</v>
      </c>
      <c r="T55" s="8">
        <v>0</v>
      </c>
      <c r="U55" s="9">
        <v>0</v>
      </c>
      <c r="V55" s="9">
        <v>0</v>
      </c>
      <c r="W55" s="8">
        <v>0</v>
      </c>
      <c r="X55" s="9">
        <v>0</v>
      </c>
      <c r="Y55" s="8">
        <v>0</v>
      </c>
      <c r="Z55" s="9">
        <v>0</v>
      </c>
      <c r="AA55" s="8"/>
      <c r="AC55" s="8"/>
      <c r="AG55" s="21"/>
      <c r="AH55" s="7">
        <v>7.4</v>
      </c>
      <c r="AL55" s="14"/>
      <c r="AN55" s="16"/>
      <c r="AQ55" s="16"/>
      <c r="AR55" s="7">
        <v>1985</v>
      </c>
      <c r="AS55" s="23">
        <f t="shared" si="53"/>
        <v>3.2977605110991339</v>
      </c>
      <c r="AW55" s="18"/>
      <c r="AY55" s="18"/>
      <c r="BA55" s="18"/>
      <c r="BC55" s="18"/>
      <c r="BE55" s="18"/>
      <c r="BF55" s="18" t="s">
        <v>105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 s="18">
        <v>0</v>
      </c>
      <c r="BN55">
        <v>1</v>
      </c>
      <c r="BO55">
        <v>0</v>
      </c>
      <c r="BP55" s="18">
        <v>0</v>
      </c>
      <c r="BR55" s="18"/>
      <c r="BS55" t="s">
        <v>397</v>
      </c>
      <c r="BT55" t="s">
        <v>397</v>
      </c>
      <c r="BV55" s="25"/>
      <c r="BZ55" s="18"/>
      <c r="CB55" s="18"/>
      <c r="CC55" s="18"/>
      <c r="CE55" s="18"/>
      <c r="CG55" s="18"/>
      <c r="CQ55" s="18"/>
      <c r="CS55" s="25"/>
      <c r="CT55" t="s">
        <v>397</v>
      </c>
      <c r="CV55" t="s">
        <v>397</v>
      </c>
      <c r="CW55" s="25" t="s">
        <v>397</v>
      </c>
    </row>
    <row r="56" spans="1:101" x14ac:dyDescent="0.25">
      <c r="A56">
        <v>55</v>
      </c>
      <c r="B56">
        <v>80</v>
      </c>
      <c r="C56" s="25" t="s">
        <v>7</v>
      </c>
      <c r="D56">
        <v>0</v>
      </c>
      <c r="E56" s="12">
        <v>8.1999999999999993</v>
      </c>
      <c r="F56" s="14"/>
      <c r="H56" s="7" t="str">
        <f t="shared" si="45"/>
        <v>X</v>
      </c>
      <c r="I56" s="7">
        <f t="shared" si="46"/>
        <v>8.1999999999999993</v>
      </c>
      <c r="J56" s="16">
        <f t="shared" si="47"/>
        <v>8.1999999999999993</v>
      </c>
      <c r="K56" s="11" t="str">
        <f t="shared" si="48"/>
        <v>X</v>
      </c>
      <c r="L56" s="39" t="str">
        <f t="shared" si="49"/>
        <v>X</v>
      </c>
      <c r="M56" s="39" t="str">
        <f t="shared" si="50"/>
        <v>X</v>
      </c>
      <c r="N56" s="39" t="str">
        <f t="shared" si="51"/>
        <v>X</v>
      </c>
      <c r="O56" s="40" t="str">
        <f t="shared" si="52"/>
        <v>X</v>
      </c>
      <c r="P56" s="31">
        <v>1</v>
      </c>
      <c r="Q56" s="8">
        <v>0</v>
      </c>
      <c r="R56" s="9">
        <v>0</v>
      </c>
      <c r="S56" s="9">
        <v>0</v>
      </c>
      <c r="T56" s="8">
        <v>0</v>
      </c>
      <c r="U56" s="9">
        <v>0</v>
      </c>
      <c r="V56" s="9">
        <v>0</v>
      </c>
      <c r="W56" s="8">
        <v>0</v>
      </c>
      <c r="X56" s="9">
        <v>0</v>
      </c>
      <c r="Y56" s="8">
        <v>0</v>
      </c>
      <c r="Z56" s="9">
        <v>0</v>
      </c>
      <c r="AA56" s="8"/>
      <c r="AC56" s="8"/>
      <c r="AG56" s="21"/>
      <c r="AH56" s="7">
        <v>9.1</v>
      </c>
      <c r="AL56" s="14"/>
      <c r="AN56" s="16"/>
      <c r="AQ56" s="16"/>
      <c r="AR56" s="7">
        <v>1995</v>
      </c>
      <c r="AS56" s="23">
        <f t="shared" si="53"/>
        <v>3.2999429000227671</v>
      </c>
      <c r="AW56" s="18"/>
      <c r="AY56" s="18"/>
      <c r="BA56" s="18"/>
      <c r="BC56" s="18"/>
      <c r="BE56" s="18"/>
      <c r="BF56" s="18" t="s">
        <v>105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 s="18">
        <v>0</v>
      </c>
      <c r="BN56">
        <v>1</v>
      </c>
      <c r="BO56">
        <v>0</v>
      </c>
      <c r="BP56" s="18">
        <v>0</v>
      </c>
      <c r="BR56" s="18"/>
      <c r="BS56" t="s">
        <v>397</v>
      </c>
      <c r="BT56" t="s">
        <v>397</v>
      </c>
      <c r="BV56" s="25"/>
      <c r="BZ56" s="18"/>
      <c r="CB56" s="18"/>
      <c r="CC56" s="18"/>
      <c r="CE56" s="18"/>
      <c r="CG56" s="18"/>
      <c r="CQ56" s="18"/>
      <c r="CS56" s="25"/>
      <c r="CT56" t="s">
        <v>397</v>
      </c>
      <c r="CV56" t="s">
        <v>397</v>
      </c>
      <c r="CW56" s="25" t="s">
        <v>397</v>
      </c>
    </row>
    <row r="57" spans="1:101" x14ac:dyDescent="0.25">
      <c r="A57">
        <v>56</v>
      </c>
      <c r="B57">
        <v>80</v>
      </c>
      <c r="C57" s="25" t="s">
        <v>7</v>
      </c>
      <c r="D57">
        <v>0</v>
      </c>
      <c r="E57" s="12">
        <v>6.2</v>
      </c>
      <c r="F57" s="14"/>
      <c r="H57" s="7" t="str">
        <f t="shared" si="45"/>
        <v>X</v>
      </c>
      <c r="I57" s="7">
        <f t="shared" si="46"/>
        <v>6.2</v>
      </c>
      <c r="J57" s="16">
        <f t="shared" si="47"/>
        <v>6.2</v>
      </c>
      <c r="K57" s="11" t="str">
        <f t="shared" si="48"/>
        <v>X</v>
      </c>
      <c r="L57" s="39" t="str">
        <f t="shared" si="49"/>
        <v>X</v>
      </c>
      <c r="M57" s="39" t="str">
        <f t="shared" si="50"/>
        <v>X</v>
      </c>
      <c r="N57" s="39" t="str">
        <f t="shared" si="51"/>
        <v>X</v>
      </c>
      <c r="O57" s="40" t="str">
        <f t="shared" si="52"/>
        <v>X</v>
      </c>
      <c r="P57" s="31">
        <v>1</v>
      </c>
      <c r="Q57" s="8">
        <v>0</v>
      </c>
      <c r="R57" s="9">
        <v>0</v>
      </c>
      <c r="S57" s="9">
        <v>0</v>
      </c>
      <c r="T57" s="8">
        <v>0</v>
      </c>
      <c r="U57" s="9">
        <v>0</v>
      </c>
      <c r="V57" s="9">
        <v>0</v>
      </c>
      <c r="W57" s="8">
        <v>0</v>
      </c>
      <c r="X57" s="9">
        <v>0</v>
      </c>
      <c r="Y57" s="8">
        <v>0</v>
      </c>
      <c r="Z57" s="9">
        <v>0</v>
      </c>
      <c r="AA57" s="8"/>
      <c r="AC57" s="8"/>
      <c r="AG57" s="21"/>
      <c r="AH57" s="7">
        <v>5.8</v>
      </c>
      <c r="AL57" s="14"/>
      <c r="AN57" s="16"/>
      <c r="AQ57" s="16"/>
      <c r="AR57" s="7">
        <v>1975</v>
      </c>
      <c r="AS57" s="23">
        <f t="shared" si="53"/>
        <v>3.2955670999624789</v>
      </c>
      <c r="AW57" s="18"/>
      <c r="AY57" s="18"/>
      <c r="BA57" s="18"/>
      <c r="BC57" s="18"/>
      <c r="BE57" s="18"/>
      <c r="BF57" s="18" t="s">
        <v>107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 s="18">
        <v>0</v>
      </c>
      <c r="BN57">
        <v>1</v>
      </c>
      <c r="BO57">
        <v>0</v>
      </c>
      <c r="BP57" s="18">
        <v>0</v>
      </c>
      <c r="BR57" s="18"/>
      <c r="BS57" t="s">
        <v>397</v>
      </c>
      <c r="BT57" t="s">
        <v>397</v>
      </c>
      <c r="BV57" s="25"/>
      <c r="BZ57" s="18"/>
      <c r="CB57" s="18"/>
      <c r="CC57" s="18"/>
      <c r="CE57" s="18"/>
      <c r="CG57" s="18"/>
      <c r="CQ57" s="18"/>
      <c r="CS57" s="25"/>
      <c r="CT57" t="s">
        <v>397</v>
      </c>
      <c r="CV57" t="s">
        <v>397</v>
      </c>
      <c r="CW57" s="25" t="s">
        <v>397</v>
      </c>
    </row>
    <row r="58" spans="1:101" x14ac:dyDescent="0.25">
      <c r="A58">
        <v>57</v>
      </c>
      <c r="B58">
        <v>80</v>
      </c>
      <c r="C58" s="25" t="s">
        <v>7</v>
      </c>
      <c r="D58">
        <v>0</v>
      </c>
      <c r="E58" s="12">
        <v>9.6999999999999993</v>
      </c>
      <c r="F58" s="14"/>
      <c r="H58" s="7" t="str">
        <f t="shared" si="45"/>
        <v>X</v>
      </c>
      <c r="I58" s="7">
        <f t="shared" si="46"/>
        <v>9.6999999999999993</v>
      </c>
      <c r="J58" s="16">
        <f t="shared" si="47"/>
        <v>9.6999999999999993</v>
      </c>
      <c r="K58" s="11" t="str">
        <f t="shared" si="48"/>
        <v>X</v>
      </c>
      <c r="L58" s="39" t="str">
        <f t="shared" si="49"/>
        <v>X</v>
      </c>
      <c r="M58" s="39" t="str">
        <f t="shared" si="50"/>
        <v>X</v>
      </c>
      <c r="N58" s="39" t="str">
        <f t="shared" si="51"/>
        <v>X</v>
      </c>
      <c r="O58" s="40" t="str">
        <f t="shared" si="52"/>
        <v>X</v>
      </c>
      <c r="P58" s="31">
        <v>1</v>
      </c>
      <c r="Q58" s="8">
        <v>0</v>
      </c>
      <c r="R58" s="9">
        <v>0</v>
      </c>
      <c r="S58" s="9">
        <v>0</v>
      </c>
      <c r="T58" s="8">
        <v>0</v>
      </c>
      <c r="U58" s="9">
        <v>0</v>
      </c>
      <c r="V58" s="9">
        <v>0</v>
      </c>
      <c r="W58" s="8">
        <v>0</v>
      </c>
      <c r="X58" s="9">
        <v>0</v>
      </c>
      <c r="Y58" s="8">
        <v>0</v>
      </c>
      <c r="Z58" s="9">
        <v>0</v>
      </c>
      <c r="AA58" s="8"/>
      <c r="AC58" s="8"/>
      <c r="AG58" s="21"/>
      <c r="AH58" s="7">
        <v>7.9</v>
      </c>
      <c r="AL58" s="14"/>
      <c r="AN58" s="16"/>
      <c r="AQ58" s="16"/>
      <c r="AR58" s="7">
        <v>1970</v>
      </c>
      <c r="AS58" s="23">
        <f t="shared" si="53"/>
        <v>3.2944662261615929</v>
      </c>
      <c r="AW58" s="18"/>
      <c r="AY58" s="18"/>
      <c r="BA58" s="18"/>
      <c r="BC58" s="18"/>
      <c r="BE58" s="18"/>
      <c r="BF58" s="18" t="s">
        <v>125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 s="18">
        <v>0</v>
      </c>
      <c r="BN58">
        <v>1</v>
      </c>
      <c r="BO58">
        <v>0</v>
      </c>
      <c r="BP58" s="18">
        <v>0</v>
      </c>
      <c r="BR58" s="18"/>
      <c r="BS58" t="s">
        <v>397</v>
      </c>
      <c r="BT58" t="s">
        <v>397</v>
      </c>
      <c r="BV58" s="25"/>
      <c r="BZ58" s="18"/>
      <c r="CB58" s="18"/>
      <c r="CC58" s="18"/>
      <c r="CE58" s="18"/>
      <c r="CG58" s="18"/>
      <c r="CQ58" s="18"/>
      <c r="CS58" s="25"/>
      <c r="CT58" t="s">
        <v>397</v>
      </c>
      <c r="CV58" t="s">
        <v>397</v>
      </c>
      <c r="CW58" s="25" t="s">
        <v>397</v>
      </c>
    </row>
    <row r="59" spans="1:101" x14ac:dyDescent="0.25">
      <c r="A59">
        <v>58</v>
      </c>
      <c r="B59">
        <v>80</v>
      </c>
      <c r="C59" s="25" t="s">
        <v>7</v>
      </c>
      <c r="D59">
        <v>0</v>
      </c>
      <c r="E59" s="12">
        <v>7.6</v>
      </c>
      <c r="F59" s="14"/>
      <c r="H59" s="7" t="str">
        <f t="shared" si="45"/>
        <v>X</v>
      </c>
      <c r="I59" s="7">
        <f t="shared" si="46"/>
        <v>7.6</v>
      </c>
      <c r="J59" s="16">
        <f t="shared" si="47"/>
        <v>7.6</v>
      </c>
      <c r="K59" s="11" t="str">
        <f t="shared" si="48"/>
        <v>X</v>
      </c>
      <c r="L59" s="39" t="str">
        <f t="shared" si="49"/>
        <v>X</v>
      </c>
      <c r="M59" s="39" t="str">
        <f t="shared" si="50"/>
        <v>X</v>
      </c>
      <c r="N59" s="39" t="str">
        <f t="shared" si="51"/>
        <v>X</v>
      </c>
      <c r="O59" s="40" t="str">
        <f t="shared" si="52"/>
        <v>X</v>
      </c>
      <c r="P59" s="31">
        <v>1</v>
      </c>
      <c r="Q59" s="8">
        <v>0</v>
      </c>
      <c r="R59" s="9">
        <v>0</v>
      </c>
      <c r="S59" s="9">
        <v>0</v>
      </c>
      <c r="T59" s="8">
        <v>0</v>
      </c>
      <c r="U59" s="9">
        <v>0</v>
      </c>
      <c r="V59" s="9">
        <v>0</v>
      </c>
      <c r="W59" s="8">
        <v>0</v>
      </c>
      <c r="X59" s="9">
        <v>0</v>
      </c>
      <c r="Y59" s="8">
        <v>0</v>
      </c>
      <c r="Z59" s="9">
        <v>0</v>
      </c>
      <c r="AA59" s="8"/>
      <c r="AC59" s="8"/>
      <c r="AG59" s="21"/>
      <c r="AH59" s="7">
        <v>8.6999999999999993</v>
      </c>
      <c r="AL59" s="14"/>
      <c r="AN59" s="16"/>
      <c r="AQ59" s="16"/>
      <c r="AR59" s="7">
        <v>1995</v>
      </c>
      <c r="AS59" s="23">
        <f t="shared" si="53"/>
        <v>3.2999429000227671</v>
      </c>
      <c r="AW59" s="18"/>
      <c r="AY59" s="18"/>
      <c r="BA59" s="18"/>
      <c r="BC59" s="18"/>
      <c r="BE59" s="18"/>
      <c r="BF59" s="18" t="s">
        <v>132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 s="18">
        <v>0</v>
      </c>
      <c r="BN59">
        <v>1</v>
      </c>
      <c r="BO59">
        <v>0</v>
      </c>
      <c r="BP59" s="18">
        <v>0</v>
      </c>
      <c r="BR59" s="18"/>
      <c r="BS59" t="s">
        <v>397</v>
      </c>
      <c r="BT59" t="s">
        <v>397</v>
      </c>
      <c r="BV59" s="25"/>
      <c r="BZ59" s="18"/>
      <c r="CB59" s="18"/>
      <c r="CC59" s="18"/>
      <c r="CE59" s="18"/>
      <c r="CG59" s="18"/>
      <c r="CQ59" s="18"/>
      <c r="CS59" s="25"/>
      <c r="CT59" t="s">
        <v>397</v>
      </c>
      <c r="CV59" t="s">
        <v>397</v>
      </c>
      <c r="CW59" s="25" t="s">
        <v>397</v>
      </c>
    </row>
    <row r="60" spans="1:101" x14ac:dyDescent="0.25">
      <c r="A60">
        <v>59</v>
      </c>
      <c r="B60">
        <v>80</v>
      </c>
      <c r="C60" s="25" t="s">
        <v>7</v>
      </c>
      <c r="D60">
        <v>0</v>
      </c>
      <c r="E60" s="12">
        <v>9.6999999999999993</v>
      </c>
      <c r="F60" s="14"/>
      <c r="H60" s="7" t="str">
        <f t="shared" si="45"/>
        <v>X</v>
      </c>
      <c r="I60" s="7">
        <f t="shared" si="46"/>
        <v>9.6999999999999993</v>
      </c>
      <c r="J60" s="16">
        <f t="shared" si="47"/>
        <v>9.6999999999999993</v>
      </c>
      <c r="K60" s="11" t="str">
        <f t="shared" si="48"/>
        <v>X</v>
      </c>
      <c r="L60" s="39" t="str">
        <f t="shared" si="49"/>
        <v>X</v>
      </c>
      <c r="M60" s="39" t="str">
        <f t="shared" si="50"/>
        <v>X</v>
      </c>
      <c r="N60" s="39" t="str">
        <f t="shared" si="51"/>
        <v>X</v>
      </c>
      <c r="O60" s="40" t="str">
        <f t="shared" si="52"/>
        <v>X</v>
      </c>
      <c r="P60" s="31">
        <v>1</v>
      </c>
      <c r="Q60" s="8">
        <v>0</v>
      </c>
      <c r="R60" s="9">
        <v>0</v>
      </c>
      <c r="S60" s="9">
        <v>0</v>
      </c>
      <c r="T60" s="8">
        <v>0</v>
      </c>
      <c r="U60" s="9">
        <v>0</v>
      </c>
      <c r="V60" s="9">
        <v>0</v>
      </c>
      <c r="W60" s="8">
        <v>0</v>
      </c>
      <c r="X60" s="9">
        <v>0</v>
      </c>
      <c r="Y60" s="8">
        <v>0</v>
      </c>
      <c r="Z60" s="9">
        <v>0</v>
      </c>
      <c r="AA60" s="8"/>
      <c r="AC60" s="8"/>
      <c r="AG60" s="21"/>
      <c r="AH60" s="7">
        <v>2</v>
      </c>
      <c r="AL60" s="14"/>
      <c r="AN60" s="16"/>
      <c r="AQ60" s="16"/>
      <c r="AR60" s="7">
        <v>1975</v>
      </c>
      <c r="AS60" s="23">
        <f t="shared" si="53"/>
        <v>3.2955670999624789</v>
      </c>
      <c r="AW60" s="18"/>
      <c r="AY60" s="18"/>
      <c r="BA60" s="18"/>
      <c r="BC60" s="18"/>
      <c r="BE60" s="18"/>
      <c r="BF60" s="18" t="s">
        <v>135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 s="18">
        <v>0</v>
      </c>
      <c r="BN60">
        <v>0</v>
      </c>
      <c r="BO60">
        <v>1</v>
      </c>
      <c r="BP60" s="18">
        <v>0</v>
      </c>
      <c r="BR60" s="18"/>
      <c r="BS60" t="s">
        <v>397</v>
      </c>
      <c r="BT60" t="s">
        <v>397</v>
      </c>
      <c r="BV60" s="25"/>
      <c r="BZ60" s="18"/>
      <c r="CB60" s="18"/>
      <c r="CC60" s="18"/>
      <c r="CE60" s="18"/>
      <c r="CG60" s="18"/>
      <c r="CQ60" s="18"/>
      <c r="CS60" s="25"/>
      <c r="CT60" t="s">
        <v>397</v>
      </c>
      <c r="CV60" t="s">
        <v>397</v>
      </c>
      <c r="CW60" s="25" t="s">
        <v>397</v>
      </c>
    </row>
    <row r="61" spans="1:101" x14ac:dyDescent="0.25">
      <c r="A61">
        <v>60</v>
      </c>
      <c r="B61">
        <v>80</v>
      </c>
      <c r="C61" s="25" t="s">
        <v>7</v>
      </c>
      <c r="D61">
        <v>0</v>
      </c>
      <c r="E61" s="12">
        <v>12.8</v>
      </c>
      <c r="F61" s="14"/>
      <c r="H61" s="7" t="str">
        <f t="shared" si="45"/>
        <v>X</v>
      </c>
      <c r="I61" s="7">
        <f t="shared" si="46"/>
        <v>12.8</v>
      </c>
      <c r="J61" s="16">
        <f t="shared" si="47"/>
        <v>12.8</v>
      </c>
      <c r="K61" s="11" t="str">
        <f t="shared" si="48"/>
        <v>X</v>
      </c>
      <c r="L61" s="39" t="str">
        <f t="shared" si="49"/>
        <v>X</v>
      </c>
      <c r="M61" s="39" t="str">
        <f t="shared" si="50"/>
        <v>X</v>
      </c>
      <c r="N61" s="39" t="str">
        <f t="shared" si="51"/>
        <v>X</v>
      </c>
      <c r="O61" s="40" t="str">
        <f t="shared" si="52"/>
        <v>X</v>
      </c>
      <c r="P61" s="31">
        <v>1</v>
      </c>
      <c r="Q61" s="8">
        <v>0</v>
      </c>
      <c r="R61" s="9">
        <v>0</v>
      </c>
      <c r="S61" s="9">
        <v>0</v>
      </c>
      <c r="T61" s="8">
        <v>0</v>
      </c>
      <c r="U61" s="9">
        <v>0</v>
      </c>
      <c r="V61" s="9">
        <v>0</v>
      </c>
      <c r="W61" s="8">
        <v>0</v>
      </c>
      <c r="X61" s="9">
        <v>0</v>
      </c>
      <c r="Y61" s="8">
        <v>0</v>
      </c>
      <c r="Z61" s="9">
        <v>0</v>
      </c>
      <c r="AA61" s="8"/>
      <c r="AC61" s="8"/>
      <c r="AG61" s="21"/>
      <c r="AH61" s="7">
        <v>3.2</v>
      </c>
      <c r="AL61" s="14"/>
      <c r="AN61" s="16"/>
      <c r="AQ61" s="16"/>
      <c r="AR61" s="7">
        <v>1985</v>
      </c>
      <c r="AS61" s="23">
        <f t="shared" si="53"/>
        <v>3.2977605110991339</v>
      </c>
      <c r="AW61" s="18"/>
      <c r="AY61" s="18"/>
      <c r="BA61" s="18"/>
      <c r="BC61" s="18"/>
      <c r="BE61" s="18"/>
      <c r="BF61" s="18" t="s">
        <v>135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 s="18">
        <v>0</v>
      </c>
      <c r="BN61">
        <v>0</v>
      </c>
      <c r="BO61">
        <v>1</v>
      </c>
      <c r="BP61" s="18">
        <v>0</v>
      </c>
      <c r="BR61" s="18"/>
      <c r="BS61" t="s">
        <v>397</v>
      </c>
      <c r="BT61" t="s">
        <v>397</v>
      </c>
      <c r="BV61" s="25"/>
      <c r="BZ61" s="18"/>
      <c r="CB61" s="18"/>
      <c r="CC61" s="18"/>
      <c r="CE61" s="18"/>
      <c r="CG61" s="18"/>
      <c r="CQ61" s="18"/>
      <c r="CS61" s="25"/>
      <c r="CT61" t="s">
        <v>397</v>
      </c>
      <c r="CV61" t="s">
        <v>397</v>
      </c>
      <c r="CW61" s="25" t="s">
        <v>397</v>
      </c>
    </row>
    <row r="62" spans="1:101" x14ac:dyDescent="0.25">
      <c r="A62">
        <v>61</v>
      </c>
      <c r="B62">
        <v>80</v>
      </c>
      <c r="C62" s="25" t="s">
        <v>7</v>
      </c>
      <c r="D62">
        <v>0</v>
      </c>
      <c r="E62" s="12">
        <v>4.34</v>
      </c>
      <c r="F62" s="14"/>
      <c r="H62" s="7" t="str">
        <f t="shared" si="45"/>
        <v>X</v>
      </c>
      <c r="I62" s="7">
        <f t="shared" si="46"/>
        <v>4.34</v>
      </c>
      <c r="J62" s="16">
        <f t="shared" si="47"/>
        <v>4.34</v>
      </c>
      <c r="K62" s="11" t="str">
        <f t="shared" si="48"/>
        <v>X</v>
      </c>
      <c r="L62" s="39" t="str">
        <f t="shared" si="49"/>
        <v>X</v>
      </c>
      <c r="M62" s="39" t="str">
        <f t="shared" si="50"/>
        <v>X</v>
      </c>
      <c r="N62" s="39" t="str">
        <f t="shared" si="51"/>
        <v>X</v>
      </c>
      <c r="O62" s="40" t="str">
        <f t="shared" si="52"/>
        <v>X</v>
      </c>
      <c r="P62" s="31">
        <v>1</v>
      </c>
      <c r="Q62" s="8">
        <v>0</v>
      </c>
      <c r="R62" s="9">
        <v>0</v>
      </c>
      <c r="S62" s="9">
        <v>0</v>
      </c>
      <c r="T62" s="8">
        <v>0</v>
      </c>
      <c r="U62" s="9">
        <v>0</v>
      </c>
      <c r="V62" s="9">
        <v>0</v>
      </c>
      <c r="W62" s="8">
        <v>0</v>
      </c>
      <c r="X62" s="9">
        <v>0</v>
      </c>
      <c r="Y62" s="8">
        <v>0</v>
      </c>
      <c r="Z62" s="9">
        <v>0</v>
      </c>
      <c r="AA62" s="8"/>
      <c r="AC62" s="8"/>
      <c r="AG62" s="21"/>
      <c r="AH62" s="7">
        <v>9</v>
      </c>
      <c r="AL62" s="14"/>
      <c r="AN62" s="16"/>
      <c r="AQ62" s="16"/>
      <c r="AR62" s="7">
        <v>1985</v>
      </c>
      <c r="AS62" s="23">
        <f t="shared" si="53"/>
        <v>3.2977605110991339</v>
      </c>
      <c r="AW62" s="18"/>
      <c r="AY62" s="18"/>
      <c r="BA62" s="18"/>
      <c r="BC62" s="18"/>
      <c r="BE62" s="18"/>
      <c r="BF62" s="18" t="s">
        <v>141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 s="18">
        <v>0</v>
      </c>
      <c r="BN62">
        <v>1</v>
      </c>
      <c r="BO62">
        <v>0</v>
      </c>
      <c r="BP62" s="18">
        <v>0</v>
      </c>
      <c r="BR62" s="18"/>
      <c r="BS62" t="s">
        <v>397</v>
      </c>
      <c r="BT62" t="s">
        <v>397</v>
      </c>
      <c r="BV62" s="25"/>
      <c r="BZ62" s="18"/>
      <c r="CB62" s="18"/>
      <c r="CC62" s="18"/>
      <c r="CE62" s="18"/>
      <c r="CG62" s="18"/>
      <c r="CQ62" s="18"/>
      <c r="CS62" s="25"/>
      <c r="CT62" t="s">
        <v>397</v>
      </c>
      <c r="CV62" t="s">
        <v>397</v>
      </c>
      <c r="CW62" s="25" t="s">
        <v>397</v>
      </c>
    </row>
    <row r="63" spans="1:101" x14ac:dyDescent="0.25">
      <c r="A63">
        <v>62</v>
      </c>
      <c r="B63">
        <v>80</v>
      </c>
      <c r="C63" s="25" t="s">
        <v>7</v>
      </c>
      <c r="D63">
        <v>0</v>
      </c>
      <c r="E63" s="12">
        <v>6.2</v>
      </c>
      <c r="F63" s="14"/>
      <c r="H63" s="7" t="str">
        <f t="shared" si="45"/>
        <v>X</v>
      </c>
      <c r="I63" s="7">
        <f t="shared" si="46"/>
        <v>6.2</v>
      </c>
      <c r="J63" s="16">
        <f t="shared" si="47"/>
        <v>6.2</v>
      </c>
      <c r="K63" s="11" t="str">
        <f t="shared" si="48"/>
        <v>X</v>
      </c>
      <c r="L63" s="39" t="str">
        <f t="shared" si="49"/>
        <v>X</v>
      </c>
      <c r="M63" s="39" t="str">
        <f t="shared" si="50"/>
        <v>X</v>
      </c>
      <c r="N63" s="39" t="str">
        <f t="shared" si="51"/>
        <v>X</v>
      </c>
      <c r="O63" s="40" t="str">
        <f t="shared" si="52"/>
        <v>X</v>
      </c>
      <c r="P63" s="31">
        <v>1</v>
      </c>
      <c r="Q63" s="8">
        <v>0</v>
      </c>
      <c r="R63" s="9">
        <v>0</v>
      </c>
      <c r="S63" s="9">
        <v>0</v>
      </c>
      <c r="T63" s="8">
        <v>0</v>
      </c>
      <c r="U63" s="9">
        <v>0</v>
      </c>
      <c r="V63" s="9">
        <v>0</v>
      </c>
      <c r="W63" s="8">
        <v>0</v>
      </c>
      <c r="X63" s="9">
        <v>0</v>
      </c>
      <c r="Y63" s="8">
        <v>0</v>
      </c>
      <c r="Z63" s="9">
        <v>0</v>
      </c>
      <c r="AA63" s="8"/>
      <c r="AC63" s="8"/>
      <c r="AG63" s="21"/>
      <c r="AH63" s="7">
        <v>16.8</v>
      </c>
      <c r="AL63" s="14"/>
      <c r="AN63" s="16"/>
      <c r="AQ63" s="16"/>
      <c r="AR63" s="7">
        <v>1980</v>
      </c>
      <c r="AS63" s="23">
        <f t="shared" si="53"/>
        <v>3.2966651902615309</v>
      </c>
      <c r="AW63" s="18"/>
      <c r="AY63" s="18"/>
      <c r="BA63" s="18"/>
      <c r="BC63" s="18"/>
      <c r="BE63" s="18"/>
      <c r="BF63" s="18" t="s">
        <v>144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 s="18">
        <v>0</v>
      </c>
      <c r="BN63">
        <v>0</v>
      </c>
      <c r="BO63">
        <v>1</v>
      </c>
      <c r="BP63" s="18">
        <v>0</v>
      </c>
      <c r="BR63" s="18"/>
      <c r="BS63" t="s">
        <v>397</v>
      </c>
      <c r="BT63" t="s">
        <v>397</v>
      </c>
      <c r="BV63" s="25"/>
      <c r="BZ63" s="18"/>
      <c r="CB63" s="18"/>
      <c r="CC63" s="18"/>
      <c r="CE63" s="18"/>
      <c r="CG63" s="18"/>
      <c r="CQ63" s="18"/>
      <c r="CS63" s="25"/>
      <c r="CT63" t="s">
        <v>397</v>
      </c>
      <c r="CV63" t="s">
        <v>397</v>
      </c>
      <c r="CW63" s="25" t="s">
        <v>397</v>
      </c>
    </row>
    <row r="64" spans="1:101" x14ac:dyDescent="0.25">
      <c r="A64">
        <v>63</v>
      </c>
      <c r="B64">
        <v>80</v>
      </c>
      <c r="C64" s="25" t="s">
        <v>7</v>
      </c>
      <c r="D64">
        <v>0</v>
      </c>
      <c r="E64" s="12">
        <v>8.3000000000000007</v>
      </c>
      <c r="F64" s="14"/>
      <c r="H64" s="7" t="str">
        <f t="shared" si="45"/>
        <v>X</v>
      </c>
      <c r="I64" s="7">
        <f t="shared" si="46"/>
        <v>8.3000000000000007</v>
      </c>
      <c r="J64" s="16">
        <f t="shared" si="47"/>
        <v>8.3000000000000007</v>
      </c>
      <c r="K64" s="11" t="str">
        <f t="shared" si="48"/>
        <v>X</v>
      </c>
      <c r="L64" s="39" t="str">
        <f t="shared" si="49"/>
        <v>X</v>
      </c>
      <c r="M64" s="39" t="str">
        <f t="shared" si="50"/>
        <v>X</v>
      </c>
      <c r="N64" s="39" t="str">
        <f t="shared" si="51"/>
        <v>X</v>
      </c>
      <c r="O64" s="40" t="str">
        <f t="shared" si="52"/>
        <v>X</v>
      </c>
      <c r="P64" s="31">
        <v>1</v>
      </c>
      <c r="Q64" s="8">
        <v>0</v>
      </c>
      <c r="R64" s="9">
        <v>0</v>
      </c>
      <c r="S64" s="9">
        <v>0</v>
      </c>
      <c r="T64" s="8">
        <v>0</v>
      </c>
      <c r="U64" s="9">
        <v>0</v>
      </c>
      <c r="V64" s="9">
        <v>0</v>
      </c>
      <c r="W64" s="8">
        <v>0</v>
      </c>
      <c r="X64" s="9">
        <v>0</v>
      </c>
      <c r="Y64" s="8">
        <v>0</v>
      </c>
      <c r="Z64" s="9">
        <v>0</v>
      </c>
      <c r="AA64" s="8"/>
      <c r="AC64" s="8"/>
      <c r="AG64" s="21"/>
      <c r="AH64" s="7">
        <v>10</v>
      </c>
      <c r="AL64" s="14"/>
      <c r="AN64" s="16"/>
      <c r="AQ64" s="16"/>
      <c r="AR64" s="7">
        <v>1985</v>
      </c>
      <c r="AS64" s="23">
        <f t="shared" si="53"/>
        <v>3.2977605110991339</v>
      </c>
      <c r="AW64" s="18"/>
      <c r="AY64" s="18"/>
      <c r="BA64" s="18"/>
      <c r="BC64" s="18"/>
      <c r="BE64" s="18"/>
      <c r="BF64" s="18" t="s">
        <v>154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 s="18">
        <v>0</v>
      </c>
      <c r="BN64">
        <v>1</v>
      </c>
      <c r="BO64">
        <v>0</v>
      </c>
      <c r="BP64" s="18">
        <v>0</v>
      </c>
      <c r="BR64" s="18"/>
      <c r="BS64" t="s">
        <v>397</v>
      </c>
      <c r="BT64" t="s">
        <v>397</v>
      </c>
      <c r="BV64" s="25"/>
      <c r="BZ64" s="18"/>
      <c r="CB64" s="18"/>
      <c r="CC64" s="18"/>
      <c r="CE64" s="18"/>
      <c r="CG64" s="18"/>
      <c r="CQ64" s="18"/>
      <c r="CS64" s="25"/>
      <c r="CT64" t="s">
        <v>397</v>
      </c>
      <c r="CV64" t="s">
        <v>397</v>
      </c>
      <c r="CW64" s="25" t="s">
        <v>397</v>
      </c>
    </row>
    <row r="65" spans="1:101" x14ac:dyDescent="0.25">
      <c r="A65">
        <v>64</v>
      </c>
      <c r="B65">
        <v>80</v>
      </c>
      <c r="C65" s="25" t="s">
        <v>7</v>
      </c>
      <c r="D65">
        <v>0</v>
      </c>
      <c r="E65" s="12">
        <v>7.75</v>
      </c>
      <c r="F65" s="14"/>
      <c r="H65" s="7" t="str">
        <f t="shared" si="45"/>
        <v>X</v>
      </c>
      <c r="I65" s="7">
        <f t="shared" si="46"/>
        <v>7.75</v>
      </c>
      <c r="J65" s="16">
        <f t="shared" si="47"/>
        <v>7.75</v>
      </c>
      <c r="K65" s="11" t="str">
        <f t="shared" si="48"/>
        <v>X</v>
      </c>
      <c r="L65" s="39" t="str">
        <f t="shared" si="49"/>
        <v>X</v>
      </c>
      <c r="M65" s="39" t="str">
        <f t="shared" si="50"/>
        <v>X</v>
      </c>
      <c r="N65" s="39" t="str">
        <f t="shared" si="51"/>
        <v>X</v>
      </c>
      <c r="O65" s="40" t="str">
        <f t="shared" si="52"/>
        <v>X</v>
      </c>
      <c r="P65" s="31">
        <v>1</v>
      </c>
      <c r="Q65" s="8">
        <v>0</v>
      </c>
      <c r="R65" s="9">
        <v>0</v>
      </c>
      <c r="S65" s="9">
        <v>0</v>
      </c>
      <c r="T65" s="8">
        <v>0</v>
      </c>
      <c r="U65" s="9">
        <v>0</v>
      </c>
      <c r="V65" s="9">
        <v>0</v>
      </c>
      <c r="W65" s="8">
        <v>0</v>
      </c>
      <c r="X65" s="9">
        <v>0</v>
      </c>
      <c r="Y65" s="8">
        <v>0</v>
      </c>
      <c r="Z65" s="9">
        <v>0</v>
      </c>
      <c r="AA65" s="8"/>
      <c r="AC65" s="8"/>
      <c r="AG65" s="21"/>
      <c r="AH65" s="7">
        <v>10.5</v>
      </c>
      <c r="AL65" s="14"/>
      <c r="AN65" s="16"/>
      <c r="AQ65" s="16"/>
      <c r="AR65" s="7">
        <v>1985</v>
      </c>
      <c r="AS65" s="23">
        <f t="shared" si="53"/>
        <v>3.2977605110991339</v>
      </c>
      <c r="AW65" s="18"/>
      <c r="AY65" s="18"/>
      <c r="BA65" s="18"/>
      <c r="BC65" s="18"/>
      <c r="BE65" s="18"/>
      <c r="BF65" s="18" t="s">
        <v>155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 s="18">
        <v>0</v>
      </c>
      <c r="BN65">
        <v>1</v>
      </c>
      <c r="BO65">
        <v>0</v>
      </c>
      <c r="BP65" s="18">
        <v>0</v>
      </c>
      <c r="BR65" s="18"/>
      <c r="BS65" t="s">
        <v>397</v>
      </c>
      <c r="BT65" t="s">
        <v>397</v>
      </c>
      <c r="BV65" s="25"/>
      <c r="BZ65" s="18"/>
      <c r="CB65" s="18"/>
      <c r="CC65" s="18"/>
      <c r="CE65" s="18"/>
      <c r="CG65" s="18"/>
      <c r="CQ65" s="18"/>
      <c r="CS65" s="25"/>
      <c r="CT65" t="s">
        <v>397</v>
      </c>
      <c r="CV65" t="s">
        <v>397</v>
      </c>
      <c r="CW65" s="25" t="s">
        <v>397</v>
      </c>
    </row>
    <row r="66" spans="1:101" x14ac:dyDescent="0.25">
      <c r="A66">
        <v>65</v>
      </c>
      <c r="B66">
        <v>80</v>
      </c>
      <c r="C66" s="25" t="s">
        <v>7</v>
      </c>
      <c r="D66">
        <v>0</v>
      </c>
      <c r="E66" s="12">
        <v>7.28</v>
      </c>
      <c r="F66" s="14"/>
      <c r="H66" s="7" t="str">
        <f t="shared" si="45"/>
        <v>X</v>
      </c>
      <c r="I66" s="7">
        <f t="shared" si="46"/>
        <v>7.28</v>
      </c>
      <c r="J66" s="16">
        <f t="shared" si="47"/>
        <v>7.28</v>
      </c>
      <c r="K66" s="11" t="str">
        <f t="shared" si="48"/>
        <v>X</v>
      </c>
      <c r="L66" s="39" t="str">
        <f t="shared" si="49"/>
        <v>X</v>
      </c>
      <c r="M66" s="39" t="str">
        <f t="shared" si="50"/>
        <v>X</v>
      </c>
      <c r="N66" s="39" t="str">
        <f t="shared" si="51"/>
        <v>X</v>
      </c>
      <c r="O66" s="40" t="str">
        <f t="shared" si="52"/>
        <v>X</v>
      </c>
      <c r="P66" s="31">
        <v>1</v>
      </c>
      <c r="Q66" s="8">
        <v>0</v>
      </c>
      <c r="R66" s="9">
        <v>0</v>
      </c>
      <c r="S66" s="9">
        <v>0</v>
      </c>
      <c r="T66" s="8">
        <v>0</v>
      </c>
      <c r="U66" s="9">
        <v>0</v>
      </c>
      <c r="V66" s="9">
        <v>0</v>
      </c>
      <c r="W66" s="8">
        <v>0</v>
      </c>
      <c r="X66" s="9">
        <v>0</v>
      </c>
      <c r="Y66" s="8">
        <v>0</v>
      </c>
      <c r="Z66" s="9">
        <v>0</v>
      </c>
      <c r="AA66" s="8"/>
      <c r="AC66" s="8"/>
      <c r="AG66" s="21"/>
      <c r="AH66" s="7">
        <v>10.8</v>
      </c>
      <c r="AL66" s="14"/>
      <c r="AN66" s="16"/>
      <c r="AQ66" s="16"/>
      <c r="AR66" s="7">
        <v>1990</v>
      </c>
      <c r="AS66" s="23">
        <f t="shared" si="53"/>
        <v>3.2988530764097068</v>
      </c>
      <c r="AW66" s="18"/>
      <c r="AY66" s="18"/>
      <c r="BA66" s="18"/>
      <c r="BC66" s="18"/>
      <c r="BE66" s="18"/>
      <c r="BF66" s="18" t="s">
        <v>155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 s="18">
        <v>0</v>
      </c>
      <c r="BN66">
        <v>1</v>
      </c>
      <c r="BO66">
        <v>0</v>
      </c>
      <c r="BP66" s="18">
        <v>0</v>
      </c>
      <c r="BR66" s="18"/>
      <c r="BS66" t="s">
        <v>397</v>
      </c>
      <c r="BT66" t="s">
        <v>397</v>
      </c>
      <c r="BV66" s="25"/>
      <c r="BZ66" s="18"/>
      <c r="CB66" s="18"/>
      <c r="CC66" s="18"/>
      <c r="CE66" s="18"/>
      <c r="CG66" s="18"/>
      <c r="CQ66" s="18"/>
      <c r="CS66" s="25"/>
      <c r="CT66" t="s">
        <v>397</v>
      </c>
      <c r="CV66" t="s">
        <v>397</v>
      </c>
      <c r="CW66" s="25" t="s">
        <v>397</v>
      </c>
    </row>
    <row r="67" spans="1:101" x14ac:dyDescent="0.25">
      <c r="A67">
        <v>66</v>
      </c>
      <c r="B67">
        <v>80</v>
      </c>
      <c r="C67" s="25" t="s">
        <v>7</v>
      </c>
      <c r="D67">
        <v>0</v>
      </c>
      <c r="E67" s="12">
        <v>8.5</v>
      </c>
      <c r="F67" s="14"/>
      <c r="H67" s="7" t="str">
        <f t="shared" si="45"/>
        <v>X</v>
      </c>
      <c r="I67" s="7">
        <f t="shared" si="46"/>
        <v>8.5</v>
      </c>
      <c r="J67" s="16">
        <f t="shared" si="47"/>
        <v>8.5</v>
      </c>
      <c r="K67" s="11" t="str">
        <f t="shared" si="48"/>
        <v>X</v>
      </c>
      <c r="L67" s="39" t="str">
        <f t="shared" si="49"/>
        <v>X</v>
      </c>
      <c r="M67" s="39" t="str">
        <f t="shared" si="50"/>
        <v>X</v>
      </c>
      <c r="N67" s="39" t="str">
        <f t="shared" si="51"/>
        <v>X</v>
      </c>
      <c r="O67" s="40" t="str">
        <f t="shared" si="52"/>
        <v>X</v>
      </c>
      <c r="P67" s="31">
        <v>1</v>
      </c>
      <c r="Q67" s="8">
        <v>0</v>
      </c>
      <c r="R67" s="9">
        <v>0</v>
      </c>
      <c r="S67" s="9">
        <v>0</v>
      </c>
      <c r="T67" s="8">
        <v>0</v>
      </c>
      <c r="U67" s="9">
        <v>0</v>
      </c>
      <c r="V67" s="9">
        <v>0</v>
      </c>
      <c r="W67" s="8">
        <v>0</v>
      </c>
      <c r="X67" s="9">
        <v>0</v>
      </c>
      <c r="Y67" s="8">
        <v>0</v>
      </c>
      <c r="Z67" s="9">
        <v>0</v>
      </c>
      <c r="AA67" s="8"/>
      <c r="AC67" s="8"/>
      <c r="AG67" s="21"/>
      <c r="AH67" s="7">
        <v>3.4</v>
      </c>
      <c r="AL67" s="14"/>
      <c r="AN67" s="16"/>
      <c r="AQ67" s="16"/>
      <c r="AR67" s="7">
        <v>1980</v>
      </c>
      <c r="AS67" s="23">
        <f t="shared" si="53"/>
        <v>3.2966651902615309</v>
      </c>
      <c r="AW67" s="18"/>
      <c r="AY67" s="18"/>
      <c r="BA67" s="18"/>
      <c r="BC67" s="18"/>
      <c r="BE67" s="18"/>
      <c r="BF67" s="18" t="s">
        <v>164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s="18">
        <v>1</v>
      </c>
      <c r="BN67">
        <v>0</v>
      </c>
      <c r="BO67">
        <v>1</v>
      </c>
      <c r="BP67" s="18">
        <v>0</v>
      </c>
      <c r="BR67" s="18"/>
      <c r="BS67" t="s">
        <v>397</v>
      </c>
      <c r="BT67" t="s">
        <v>397</v>
      </c>
      <c r="BV67" s="25"/>
      <c r="BZ67" s="18"/>
      <c r="CB67" s="18"/>
      <c r="CC67" s="18"/>
      <c r="CE67" s="18"/>
      <c r="CG67" s="18"/>
      <c r="CQ67" s="18"/>
      <c r="CS67" s="25"/>
      <c r="CT67" t="s">
        <v>397</v>
      </c>
      <c r="CV67" t="s">
        <v>397</v>
      </c>
      <c r="CW67" s="25" t="s">
        <v>397</v>
      </c>
    </row>
    <row r="68" spans="1:101" x14ac:dyDescent="0.25">
      <c r="A68">
        <v>67</v>
      </c>
      <c r="B68">
        <v>80</v>
      </c>
      <c r="C68" s="25" t="s">
        <v>7</v>
      </c>
      <c r="D68">
        <v>0</v>
      </c>
      <c r="E68" s="12">
        <v>12</v>
      </c>
      <c r="F68" s="14"/>
      <c r="H68" s="7" t="str">
        <f t="shared" si="45"/>
        <v>X</v>
      </c>
      <c r="I68" s="7">
        <f t="shared" si="46"/>
        <v>12</v>
      </c>
      <c r="J68" s="16">
        <f t="shared" si="47"/>
        <v>12</v>
      </c>
      <c r="K68" s="11" t="str">
        <f t="shared" si="48"/>
        <v>X</v>
      </c>
      <c r="L68" s="39" t="str">
        <f t="shared" si="49"/>
        <v>X</v>
      </c>
      <c r="M68" s="39" t="str">
        <f t="shared" si="50"/>
        <v>X</v>
      </c>
      <c r="N68" s="39" t="str">
        <f t="shared" si="51"/>
        <v>X</v>
      </c>
      <c r="O68" s="40" t="str">
        <f t="shared" si="52"/>
        <v>X</v>
      </c>
      <c r="P68" s="31">
        <v>1</v>
      </c>
      <c r="Q68" s="8">
        <v>0</v>
      </c>
      <c r="R68" s="9">
        <v>0</v>
      </c>
      <c r="S68" s="9">
        <v>0</v>
      </c>
      <c r="T68" s="8">
        <v>0</v>
      </c>
      <c r="U68" s="9">
        <v>0</v>
      </c>
      <c r="V68" s="9">
        <v>0</v>
      </c>
      <c r="W68" s="8">
        <v>0</v>
      </c>
      <c r="X68" s="9">
        <v>0</v>
      </c>
      <c r="Y68" s="8">
        <v>0</v>
      </c>
      <c r="Z68" s="9">
        <v>0</v>
      </c>
      <c r="AA68" s="8"/>
      <c r="AC68" s="8"/>
      <c r="AG68" s="21"/>
      <c r="AH68" s="7">
        <v>7.1</v>
      </c>
      <c r="AL68" s="14"/>
      <c r="AN68" s="16"/>
      <c r="AQ68" s="16"/>
      <c r="AR68" s="7">
        <v>1975</v>
      </c>
      <c r="AS68" s="23">
        <f t="shared" si="53"/>
        <v>3.2955670999624789</v>
      </c>
      <c r="AW68" s="18"/>
      <c r="AY68" s="18"/>
      <c r="BA68" s="18"/>
      <c r="BC68" s="18"/>
      <c r="BE68" s="18"/>
      <c r="BF68" s="18" t="s">
        <v>166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 s="18">
        <v>0</v>
      </c>
      <c r="BN68">
        <v>1</v>
      </c>
      <c r="BO68">
        <v>0</v>
      </c>
      <c r="BP68" s="18">
        <v>0</v>
      </c>
      <c r="BR68" s="18"/>
      <c r="BS68" t="s">
        <v>397</v>
      </c>
      <c r="BT68" t="s">
        <v>397</v>
      </c>
      <c r="BV68" s="25"/>
      <c r="BZ68" s="18"/>
      <c r="CB68" s="18"/>
      <c r="CC68" s="18"/>
      <c r="CE68" s="18"/>
      <c r="CG68" s="18"/>
      <c r="CQ68" s="18"/>
      <c r="CS68" s="25"/>
      <c r="CT68" t="s">
        <v>397</v>
      </c>
      <c r="CV68" t="s">
        <v>397</v>
      </c>
      <c r="CW68" s="25" t="s">
        <v>397</v>
      </c>
    </row>
    <row r="69" spans="1:101" x14ac:dyDescent="0.25">
      <c r="A69">
        <v>68</v>
      </c>
      <c r="B69">
        <v>80</v>
      </c>
      <c r="C69" s="25" t="s">
        <v>7</v>
      </c>
      <c r="D69">
        <v>0</v>
      </c>
      <c r="E69" s="12">
        <v>4.5</v>
      </c>
      <c r="F69" s="14"/>
      <c r="H69" s="7" t="str">
        <f t="shared" si="45"/>
        <v>X</v>
      </c>
      <c r="I69" s="7">
        <f t="shared" si="46"/>
        <v>4.5</v>
      </c>
      <c r="J69" s="16">
        <f t="shared" si="47"/>
        <v>4.5</v>
      </c>
      <c r="K69" s="11" t="str">
        <f t="shared" si="48"/>
        <v>X</v>
      </c>
      <c r="L69" s="39" t="str">
        <f t="shared" si="49"/>
        <v>X</v>
      </c>
      <c r="M69" s="39" t="str">
        <f t="shared" si="50"/>
        <v>X</v>
      </c>
      <c r="N69" s="39" t="str">
        <f t="shared" si="51"/>
        <v>X</v>
      </c>
      <c r="O69" s="40" t="str">
        <f t="shared" si="52"/>
        <v>X</v>
      </c>
      <c r="P69" s="31">
        <v>1</v>
      </c>
      <c r="Q69" s="8">
        <v>0</v>
      </c>
      <c r="R69" s="9">
        <v>0</v>
      </c>
      <c r="S69" s="9">
        <v>0</v>
      </c>
      <c r="T69" s="8">
        <v>0</v>
      </c>
      <c r="U69" s="9">
        <v>0</v>
      </c>
      <c r="V69" s="9">
        <v>0</v>
      </c>
      <c r="W69" s="8">
        <v>0</v>
      </c>
      <c r="X69" s="9">
        <v>0</v>
      </c>
      <c r="Y69" s="8">
        <v>0</v>
      </c>
      <c r="Z69" s="9">
        <v>0</v>
      </c>
      <c r="AA69" s="8"/>
      <c r="AC69" s="8"/>
      <c r="AG69" s="21"/>
      <c r="AH69" s="7">
        <v>5.5</v>
      </c>
      <c r="AL69" s="14"/>
      <c r="AN69" s="16"/>
      <c r="AQ69" s="16"/>
      <c r="AR69" s="7">
        <v>1985</v>
      </c>
      <c r="AS69" s="23">
        <f t="shared" si="53"/>
        <v>3.2977605110991339</v>
      </c>
      <c r="AW69" s="18"/>
      <c r="AY69" s="18"/>
      <c r="BA69" s="18"/>
      <c r="BC69" s="18"/>
      <c r="BE69" s="18"/>
      <c r="BF69" s="18" t="s">
        <v>170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 s="18">
        <v>0</v>
      </c>
      <c r="BN69">
        <v>1</v>
      </c>
      <c r="BO69">
        <v>0</v>
      </c>
      <c r="BP69" s="18">
        <v>0</v>
      </c>
      <c r="BR69" s="18"/>
      <c r="BS69" t="s">
        <v>397</v>
      </c>
      <c r="BT69" t="s">
        <v>397</v>
      </c>
      <c r="BV69" s="25"/>
      <c r="BZ69" s="18"/>
      <c r="CB69" s="18"/>
      <c r="CC69" s="18"/>
      <c r="CE69" s="18"/>
      <c r="CG69" s="18"/>
      <c r="CQ69" s="18"/>
      <c r="CS69" s="25"/>
      <c r="CT69" t="s">
        <v>397</v>
      </c>
      <c r="CV69" t="s">
        <v>397</v>
      </c>
      <c r="CW69" s="25" t="s">
        <v>397</v>
      </c>
    </row>
    <row r="70" spans="1:101" x14ac:dyDescent="0.25">
      <c r="A70">
        <v>69</v>
      </c>
      <c r="B70">
        <v>80</v>
      </c>
      <c r="C70" s="25" t="s">
        <v>7</v>
      </c>
      <c r="D70">
        <v>0</v>
      </c>
      <c r="E70" s="12">
        <v>6.4</v>
      </c>
      <c r="F70" s="14"/>
      <c r="H70" s="7" t="str">
        <f t="shared" si="45"/>
        <v>X</v>
      </c>
      <c r="I70" s="7">
        <f t="shared" si="46"/>
        <v>6.4</v>
      </c>
      <c r="J70" s="16">
        <f t="shared" si="47"/>
        <v>6.4</v>
      </c>
      <c r="K70" s="11" t="str">
        <f t="shared" si="48"/>
        <v>X</v>
      </c>
      <c r="L70" s="39" t="str">
        <f t="shared" si="49"/>
        <v>X</v>
      </c>
      <c r="M70" s="39" t="str">
        <f t="shared" si="50"/>
        <v>X</v>
      </c>
      <c r="N70" s="39" t="str">
        <f t="shared" si="51"/>
        <v>X</v>
      </c>
      <c r="O70" s="40" t="str">
        <f t="shared" si="52"/>
        <v>X</v>
      </c>
      <c r="P70" s="31">
        <v>1</v>
      </c>
      <c r="Q70" s="8">
        <v>0</v>
      </c>
      <c r="R70" s="9">
        <v>0</v>
      </c>
      <c r="S70" s="9">
        <v>0</v>
      </c>
      <c r="T70" s="8">
        <v>0</v>
      </c>
      <c r="U70" s="9">
        <v>0</v>
      </c>
      <c r="V70" s="9">
        <v>0</v>
      </c>
      <c r="W70" s="8">
        <v>0</v>
      </c>
      <c r="X70" s="9">
        <v>0</v>
      </c>
      <c r="Y70" s="8">
        <v>0</v>
      </c>
      <c r="Z70" s="9">
        <v>0</v>
      </c>
      <c r="AA70" s="8"/>
      <c r="AC70" s="8"/>
      <c r="AG70" s="21"/>
      <c r="AH70" s="7">
        <v>10.6</v>
      </c>
      <c r="AL70" s="14"/>
      <c r="AN70" s="16"/>
      <c r="AQ70" s="16"/>
      <c r="AR70" s="7">
        <v>1995</v>
      </c>
      <c r="AS70" s="23">
        <f t="shared" si="53"/>
        <v>3.2999429000227671</v>
      </c>
      <c r="AW70" s="18"/>
      <c r="AY70" s="18"/>
      <c r="BA70" s="18"/>
      <c r="BC70" s="18"/>
      <c r="BE70" s="18"/>
      <c r="BF70" s="18" t="s">
        <v>198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 s="18">
        <v>0</v>
      </c>
      <c r="BN70">
        <v>1</v>
      </c>
      <c r="BO70">
        <v>0</v>
      </c>
      <c r="BP70" s="18">
        <v>0</v>
      </c>
      <c r="BR70" s="18"/>
      <c r="BS70" t="s">
        <v>397</v>
      </c>
      <c r="BT70" t="s">
        <v>397</v>
      </c>
      <c r="BV70" s="25"/>
      <c r="BZ70" s="18"/>
      <c r="CB70" s="18"/>
      <c r="CC70" s="18"/>
      <c r="CE70" s="18"/>
      <c r="CG70" s="18"/>
      <c r="CQ70" s="18"/>
      <c r="CS70" s="25"/>
      <c r="CT70" t="s">
        <v>397</v>
      </c>
      <c r="CV70" t="s">
        <v>397</v>
      </c>
      <c r="CW70" s="25" t="s">
        <v>397</v>
      </c>
    </row>
    <row r="71" spans="1:101" x14ac:dyDescent="0.25">
      <c r="A71">
        <v>70</v>
      </c>
      <c r="B71">
        <v>80</v>
      </c>
      <c r="C71" s="25" t="s">
        <v>7</v>
      </c>
      <c r="D71">
        <v>0</v>
      </c>
      <c r="E71" s="12">
        <v>9.6999999999999993</v>
      </c>
      <c r="F71" s="14"/>
      <c r="H71" s="7" t="str">
        <f t="shared" si="45"/>
        <v>X</v>
      </c>
      <c r="I71" s="7">
        <f t="shared" si="46"/>
        <v>9.6999999999999993</v>
      </c>
      <c r="J71" s="16">
        <f t="shared" si="47"/>
        <v>9.6999999999999993</v>
      </c>
      <c r="K71" s="11" t="str">
        <f t="shared" si="48"/>
        <v>X</v>
      </c>
      <c r="L71" s="39" t="str">
        <f t="shared" si="49"/>
        <v>X</v>
      </c>
      <c r="M71" s="39" t="str">
        <f t="shared" si="50"/>
        <v>X</v>
      </c>
      <c r="N71" s="39" t="str">
        <f t="shared" si="51"/>
        <v>X</v>
      </c>
      <c r="O71" s="40" t="str">
        <f t="shared" si="52"/>
        <v>X</v>
      </c>
      <c r="P71" s="31">
        <v>1</v>
      </c>
      <c r="Q71" s="8">
        <v>0</v>
      </c>
      <c r="R71" s="9">
        <v>0</v>
      </c>
      <c r="S71" s="9">
        <v>0</v>
      </c>
      <c r="T71" s="8">
        <v>0</v>
      </c>
      <c r="U71" s="9">
        <v>0</v>
      </c>
      <c r="V71" s="9">
        <v>0</v>
      </c>
      <c r="W71" s="8">
        <v>0</v>
      </c>
      <c r="X71" s="9">
        <v>0</v>
      </c>
      <c r="Y71" s="8">
        <v>0</v>
      </c>
      <c r="Z71" s="9">
        <v>0</v>
      </c>
      <c r="AA71" s="8"/>
      <c r="AC71" s="8"/>
      <c r="AG71" s="21"/>
      <c r="AH71" s="7">
        <v>3.8</v>
      </c>
      <c r="AL71" s="14"/>
      <c r="AN71" s="16"/>
      <c r="AQ71" s="16"/>
      <c r="AR71" s="7">
        <v>1980</v>
      </c>
      <c r="AS71" s="23">
        <f t="shared" si="53"/>
        <v>3.2966651902615309</v>
      </c>
      <c r="AW71" s="18"/>
      <c r="AY71" s="18"/>
      <c r="BA71" s="18"/>
      <c r="BC71" s="18"/>
      <c r="BE71" s="18"/>
      <c r="BF71" s="18" t="s">
        <v>202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 s="18">
        <v>0</v>
      </c>
      <c r="BN71">
        <v>0</v>
      </c>
      <c r="BO71">
        <v>1</v>
      </c>
      <c r="BP71" s="18">
        <v>0</v>
      </c>
      <c r="BR71" s="18"/>
      <c r="BS71" t="s">
        <v>397</v>
      </c>
      <c r="BT71" t="s">
        <v>397</v>
      </c>
      <c r="BV71" s="25"/>
      <c r="BZ71" s="18"/>
      <c r="CB71" s="18"/>
      <c r="CC71" s="18"/>
      <c r="CE71" s="18"/>
      <c r="CG71" s="18"/>
      <c r="CQ71" s="18"/>
      <c r="CS71" s="25"/>
      <c r="CT71" t="s">
        <v>397</v>
      </c>
      <c r="CV71" t="s">
        <v>397</v>
      </c>
      <c r="CW71" s="25" t="s">
        <v>397</v>
      </c>
    </row>
    <row r="72" spans="1:101" x14ac:dyDescent="0.25">
      <c r="A72">
        <v>71</v>
      </c>
      <c r="B72">
        <v>80</v>
      </c>
      <c r="C72" s="25" t="s">
        <v>7</v>
      </c>
      <c r="D72">
        <v>0</v>
      </c>
      <c r="E72" s="12">
        <v>12.1</v>
      </c>
      <c r="F72" s="14"/>
      <c r="H72" s="7" t="str">
        <f t="shared" si="45"/>
        <v>X</v>
      </c>
      <c r="I72" s="7">
        <f t="shared" si="46"/>
        <v>12.1</v>
      </c>
      <c r="J72" s="16">
        <f t="shared" si="47"/>
        <v>12.1</v>
      </c>
      <c r="K72" s="11" t="str">
        <f t="shared" si="48"/>
        <v>X</v>
      </c>
      <c r="L72" s="39" t="str">
        <f t="shared" si="49"/>
        <v>X</v>
      </c>
      <c r="M72" s="39" t="str">
        <f t="shared" si="50"/>
        <v>X</v>
      </c>
      <c r="N72" s="39" t="str">
        <f t="shared" si="51"/>
        <v>X</v>
      </c>
      <c r="O72" s="40" t="str">
        <f t="shared" si="52"/>
        <v>X</v>
      </c>
      <c r="P72" s="31">
        <v>1</v>
      </c>
      <c r="Q72" s="8">
        <v>0</v>
      </c>
      <c r="R72" s="9">
        <v>0</v>
      </c>
      <c r="S72" s="9">
        <v>0</v>
      </c>
      <c r="T72" s="8">
        <v>0</v>
      </c>
      <c r="U72" s="9">
        <v>0</v>
      </c>
      <c r="V72" s="9">
        <v>0</v>
      </c>
      <c r="W72" s="8">
        <v>0</v>
      </c>
      <c r="X72" s="9">
        <v>0</v>
      </c>
      <c r="Y72" s="8">
        <v>0</v>
      </c>
      <c r="Z72" s="9">
        <v>0</v>
      </c>
      <c r="AA72" s="8"/>
      <c r="AC72" s="8"/>
      <c r="AG72" s="21"/>
      <c r="AH72" s="7">
        <v>5</v>
      </c>
      <c r="AL72" s="14"/>
      <c r="AN72" s="16"/>
      <c r="AQ72" s="16"/>
      <c r="AR72" s="7">
        <v>1995</v>
      </c>
      <c r="AS72" s="23">
        <f t="shared" si="53"/>
        <v>3.2999429000227671</v>
      </c>
      <c r="AW72" s="18"/>
      <c r="AY72" s="18"/>
      <c r="BA72" s="18"/>
      <c r="BC72" s="18"/>
      <c r="BE72" s="18"/>
      <c r="BF72" s="18" t="s">
        <v>202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 s="18">
        <v>0</v>
      </c>
      <c r="BN72">
        <v>0</v>
      </c>
      <c r="BO72">
        <v>1</v>
      </c>
      <c r="BP72" s="18">
        <v>0</v>
      </c>
      <c r="BR72" s="18"/>
      <c r="BS72" t="s">
        <v>397</v>
      </c>
      <c r="BT72" t="s">
        <v>397</v>
      </c>
      <c r="BV72" s="25"/>
      <c r="BZ72" s="18"/>
      <c r="CB72" s="18"/>
      <c r="CC72" s="18"/>
      <c r="CE72" s="18"/>
      <c r="CG72" s="18"/>
      <c r="CQ72" s="18"/>
      <c r="CS72" s="25"/>
      <c r="CT72" t="s">
        <v>397</v>
      </c>
      <c r="CV72" t="s">
        <v>397</v>
      </c>
      <c r="CW72" s="25" t="s">
        <v>397</v>
      </c>
    </row>
    <row r="73" spans="1:101" x14ac:dyDescent="0.25">
      <c r="A73">
        <v>72</v>
      </c>
      <c r="B73">
        <v>80</v>
      </c>
      <c r="C73" s="25" t="s">
        <v>7</v>
      </c>
      <c r="D73">
        <v>0</v>
      </c>
      <c r="E73" s="12">
        <v>8</v>
      </c>
      <c r="F73" s="14"/>
      <c r="H73" s="7" t="str">
        <f t="shared" si="45"/>
        <v>X</v>
      </c>
      <c r="I73" s="7">
        <f t="shared" si="46"/>
        <v>8</v>
      </c>
      <c r="J73" s="16">
        <f t="shared" si="47"/>
        <v>8</v>
      </c>
      <c r="K73" s="11" t="str">
        <f t="shared" si="48"/>
        <v>X</v>
      </c>
      <c r="L73" s="39" t="str">
        <f t="shared" si="49"/>
        <v>X</v>
      </c>
      <c r="M73" s="39" t="str">
        <f t="shared" si="50"/>
        <v>X</v>
      </c>
      <c r="N73" s="39" t="str">
        <f t="shared" si="51"/>
        <v>X</v>
      </c>
      <c r="O73" s="40" t="str">
        <f t="shared" si="52"/>
        <v>X</v>
      </c>
      <c r="P73" s="31">
        <v>1</v>
      </c>
      <c r="Q73" s="8">
        <v>0</v>
      </c>
      <c r="R73" s="9">
        <v>0</v>
      </c>
      <c r="S73" s="9">
        <v>0</v>
      </c>
      <c r="T73" s="8">
        <v>0</v>
      </c>
      <c r="U73" s="9">
        <v>0</v>
      </c>
      <c r="V73" s="9">
        <v>0</v>
      </c>
      <c r="W73" s="8">
        <v>0</v>
      </c>
      <c r="X73" s="9">
        <v>0</v>
      </c>
      <c r="Y73" s="8">
        <v>0</v>
      </c>
      <c r="Z73" s="9">
        <v>0</v>
      </c>
      <c r="AA73" s="8"/>
      <c r="AC73" s="8"/>
      <c r="AG73" s="21"/>
      <c r="AH73" s="7">
        <v>2.2000000000000002</v>
      </c>
      <c r="AL73" s="14"/>
      <c r="AN73" s="16"/>
      <c r="AQ73" s="16"/>
      <c r="AR73" s="7">
        <v>1980</v>
      </c>
      <c r="AS73" s="23">
        <f t="shared" si="53"/>
        <v>3.2966651902615309</v>
      </c>
      <c r="AW73" s="18"/>
      <c r="AY73" s="18"/>
      <c r="BA73" s="18"/>
      <c r="BC73" s="18"/>
      <c r="BE73" s="18"/>
      <c r="BF73" s="18" t="s">
        <v>214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 s="18">
        <v>0</v>
      </c>
      <c r="BN73">
        <v>0</v>
      </c>
      <c r="BO73">
        <v>1</v>
      </c>
      <c r="BP73" s="18">
        <v>0</v>
      </c>
      <c r="BR73" s="18"/>
      <c r="BS73" t="s">
        <v>397</v>
      </c>
      <c r="BT73" t="s">
        <v>397</v>
      </c>
      <c r="BV73" s="25"/>
      <c r="BZ73" s="18"/>
      <c r="CB73" s="18"/>
      <c r="CC73" s="18"/>
      <c r="CE73" s="18"/>
      <c r="CG73" s="18"/>
      <c r="CQ73" s="18"/>
      <c r="CS73" s="25"/>
      <c r="CT73" t="s">
        <v>397</v>
      </c>
      <c r="CV73" t="s">
        <v>397</v>
      </c>
      <c r="CW73" s="25" t="s">
        <v>397</v>
      </c>
    </row>
    <row r="74" spans="1:101" x14ac:dyDescent="0.25">
      <c r="A74">
        <v>73</v>
      </c>
      <c r="B74">
        <v>80</v>
      </c>
      <c r="C74" s="25" t="s">
        <v>7</v>
      </c>
      <c r="D74">
        <v>0</v>
      </c>
      <c r="E74" s="12">
        <v>4.5999999999999996</v>
      </c>
      <c r="F74" s="14"/>
      <c r="H74" s="7" t="str">
        <f t="shared" si="45"/>
        <v>X</v>
      </c>
      <c r="I74" s="7">
        <f t="shared" si="46"/>
        <v>4.5999999999999996</v>
      </c>
      <c r="J74" s="16">
        <f t="shared" si="47"/>
        <v>4.5999999999999996</v>
      </c>
      <c r="K74" s="11" t="str">
        <f t="shared" si="48"/>
        <v>X</v>
      </c>
      <c r="L74" s="39" t="str">
        <f t="shared" si="49"/>
        <v>X</v>
      </c>
      <c r="M74" s="39" t="str">
        <f t="shared" si="50"/>
        <v>X</v>
      </c>
      <c r="N74" s="39" t="str">
        <f t="shared" si="51"/>
        <v>X</v>
      </c>
      <c r="O74" s="40" t="str">
        <f t="shared" si="52"/>
        <v>X</v>
      </c>
      <c r="P74" s="31">
        <v>1</v>
      </c>
      <c r="Q74" s="8">
        <v>0</v>
      </c>
      <c r="R74" s="9">
        <v>0</v>
      </c>
      <c r="S74" s="9">
        <v>0</v>
      </c>
      <c r="T74" s="8">
        <v>0</v>
      </c>
      <c r="U74" s="9">
        <v>0</v>
      </c>
      <c r="V74" s="9">
        <v>0</v>
      </c>
      <c r="W74" s="8">
        <v>0</v>
      </c>
      <c r="X74" s="9">
        <v>0</v>
      </c>
      <c r="Y74" s="8">
        <v>0</v>
      </c>
      <c r="Z74" s="9">
        <v>0</v>
      </c>
      <c r="AA74" s="8"/>
      <c r="AC74" s="8"/>
      <c r="AG74" s="21"/>
      <c r="AH74" s="7">
        <v>2.5</v>
      </c>
      <c r="AL74" s="14"/>
      <c r="AN74" s="16"/>
      <c r="AQ74" s="16"/>
      <c r="AR74" s="7">
        <v>1985</v>
      </c>
      <c r="AS74" s="23">
        <f t="shared" si="53"/>
        <v>3.2977605110991339</v>
      </c>
      <c r="AW74" s="18"/>
      <c r="AY74" s="18"/>
      <c r="BA74" s="18"/>
      <c r="BC74" s="18"/>
      <c r="BE74" s="18"/>
      <c r="BF74" s="18" t="s">
        <v>214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 s="18">
        <v>0</v>
      </c>
      <c r="BN74">
        <v>0</v>
      </c>
      <c r="BO74">
        <v>1</v>
      </c>
      <c r="BP74" s="18">
        <v>0</v>
      </c>
      <c r="BR74" s="18"/>
      <c r="BS74" t="s">
        <v>397</v>
      </c>
      <c r="BT74" t="s">
        <v>397</v>
      </c>
      <c r="BV74" s="25"/>
      <c r="BZ74" s="18"/>
      <c r="CB74" s="18"/>
      <c r="CC74" s="18"/>
      <c r="CE74" s="18"/>
      <c r="CG74" s="18"/>
      <c r="CQ74" s="18"/>
      <c r="CS74" s="25"/>
      <c r="CT74" t="s">
        <v>397</v>
      </c>
      <c r="CV74" t="s">
        <v>397</v>
      </c>
      <c r="CW74" s="25" t="s">
        <v>397</v>
      </c>
    </row>
    <row r="75" spans="1:101" x14ac:dyDescent="0.25">
      <c r="A75">
        <v>74</v>
      </c>
      <c r="B75">
        <v>80</v>
      </c>
      <c r="C75" s="25" t="s">
        <v>7</v>
      </c>
      <c r="D75">
        <v>0</v>
      </c>
      <c r="E75" s="12">
        <v>12.3</v>
      </c>
      <c r="F75" s="14"/>
      <c r="H75" s="7" t="str">
        <f t="shared" si="45"/>
        <v>X</v>
      </c>
      <c r="I75" s="7">
        <f t="shared" si="46"/>
        <v>12.3</v>
      </c>
      <c r="J75" s="16">
        <f t="shared" si="47"/>
        <v>12.3</v>
      </c>
      <c r="K75" s="11" t="str">
        <f t="shared" si="48"/>
        <v>X</v>
      </c>
      <c r="L75" s="39" t="str">
        <f t="shared" si="49"/>
        <v>X</v>
      </c>
      <c r="M75" s="39" t="str">
        <f t="shared" si="50"/>
        <v>X</v>
      </c>
      <c r="N75" s="39" t="str">
        <f t="shared" si="51"/>
        <v>X</v>
      </c>
      <c r="O75" s="40" t="str">
        <f t="shared" si="52"/>
        <v>X</v>
      </c>
      <c r="P75" s="31">
        <v>1</v>
      </c>
      <c r="Q75" s="8">
        <v>0</v>
      </c>
      <c r="R75" s="9">
        <v>0</v>
      </c>
      <c r="S75" s="9">
        <v>0</v>
      </c>
      <c r="T75" s="8">
        <v>0</v>
      </c>
      <c r="U75" s="9">
        <v>0</v>
      </c>
      <c r="V75" s="9">
        <v>0</v>
      </c>
      <c r="W75" s="8">
        <v>0</v>
      </c>
      <c r="X75" s="9">
        <v>0</v>
      </c>
      <c r="Y75" s="8">
        <v>0</v>
      </c>
      <c r="Z75" s="9">
        <v>0</v>
      </c>
      <c r="AA75" s="8"/>
      <c r="AC75" s="8"/>
      <c r="AG75" s="21"/>
      <c r="AH75" s="7">
        <v>6.7</v>
      </c>
      <c r="AL75" s="14"/>
      <c r="AN75" s="16"/>
      <c r="AQ75" s="16"/>
      <c r="AR75" s="7">
        <v>1980</v>
      </c>
      <c r="AS75" s="23">
        <f t="shared" si="53"/>
        <v>3.2966651902615309</v>
      </c>
      <c r="AW75" s="18"/>
      <c r="AY75" s="18"/>
      <c r="BA75" s="18"/>
      <c r="BC75" s="18"/>
      <c r="BE75" s="18"/>
      <c r="BF75" s="18" t="s">
        <v>222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 s="18">
        <v>0</v>
      </c>
      <c r="BN75">
        <v>0</v>
      </c>
      <c r="BO75">
        <v>1</v>
      </c>
      <c r="BP75" s="18">
        <v>0</v>
      </c>
      <c r="BR75" s="18"/>
      <c r="BS75" t="s">
        <v>397</v>
      </c>
      <c r="BT75" t="s">
        <v>397</v>
      </c>
      <c r="BV75" s="25"/>
      <c r="BZ75" s="18"/>
      <c r="CB75" s="18"/>
      <c r="CC75" s="18"/>
      <c r="CE75" s="18"/>
      <c r="CG75" s="18"/>
      <c r="CQ75" s="18"/>
      <c r="CS75" s="25"/>
      <c r="CT75" t="s">
        <v>397</v>
      </c>
      <c r="CV75" t="s">
        <v>397</v>
      </c>
      <c r="CW75" s="25" t="s">
        <v>397</v>
      </c>
    </row>
    <row r="76" spans="1:101" x14ac:dyDescent="0.25">
      <c r="A76">
        <v>75</v>
      </c>
      <c r="B76">
        <v>80</v>
      </c>
      <c r="C76" s="25" t="s">
        <v>7</v>
      </c>
      <c r="D76">
        <v>0</v>
      </c>
      <c r="E76" s="12">
        <v>12.1</v>
      </c>
      <c r="F76" s="14"/>
      <c r="H76" s="7" t="str">
        <f t="shared" si="45"/>
        <v>X</v>
      </c>
      <c r="I76" s="7">
        <f t="shared" si="46"/>
        <v>12.1</v>
      </c>
      <c r="J76" s="16">
        <f t="shared" si="47"/>
        <v>12.1</v>
      </c>
      <c r="K76" s="11" t="str">
        <f t="shared" si="48"/>
        <v>X</v>
      </c>
      <c r="L76" s="39" t="str">
        <f t="shared" si="49"/>
        <v>X</v>
      </c>
      <c r="M76" s="39" t="str">
        <f t="shared" si="50"/>
        <v>X</v>
      </c>
      <c r="N76" s="39" t="str">
        <f t="shared" si="51"/>
        <v>X</v>
      </c>
      <c r="O76" s="40" t="str">
        <f t="shared" si="52"/>
        <v>X</v>
      </c>
      <c r="P76" s="31">
        <v>1</v>
      </c>
      <c r="Q76" s="8">
        <v>0</v>
      </c>
      <c r="R76" s="9">
        <v>0</v>
      </c>
      <c r="S76" s="9">
        <v>0</v>
      </c>
      <c r="T76" s="8">
        <v>0</v>
      </c>
      <c r="U76" s="9">
        <v>0</v>
      </c>
      <c r="V76" s="9">
        <v>0</v>
      </c>
      <c r="W76" s="8">
        <v>0</v>
      </c>
      <c r="X76" s="9">
        <v>0</v>
      </c>
      <c r="Y76" s="8">
        <v>0</v>
      </c>
      <c r="Z76" s="9">
        <v>0</v>
      </c>
      <c r="AA76" s="8"/>
      <c r="AC76" s="8"/>
      <c r="AG76" s="21"/>
      <c r="AH76" s="7">
        <v>7.3</v>
      </c>
      <c r="AL76" s="14"/>
      <c r="AN76" s="16"/>
      <c r="AQ76" s="16"/>
      <c r="AR76" s="7">
        <v>1985</v>
      </c>
      <c r="AS76" s="23">
        <f t="shared" si="53"/>
        <v>3.2977605110991339</v>
      </c>
      <c r="AW76" s="18"/>
      <c r="AY76" s="18"/>
      <c r="BA76" s="18"/>
      <c r="BC76" s="18"/>
      <c r="BE76" s="18"/>
      <c r="BF76" s="18" t="s">
        <v>222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 s="18">
        <v>0</v>
      </c>
      <c r="BN76">
        <v>0</v>
      </c>
      <c r="BO76">
        <v>1</v>
      </c>
      <c r="BP76" s="18">
        <v>0</v>
      </c>
      <c r="BR76" s="18"/>
      <c r="BS76" t="s">
        <v>397</v>
      </c>
      <c r="BT76" t="s">
        <v>397</v>
      </c>
      <c r="BV76" s="25"/>
      <c r="BZ76" s="18"/>
      <c r="CB76" s="18"/>
      <c r="CC76" s="18"/>
      <c r="CE76" s="18"/>
      <c r="CG76" s="18"/>
      <c r="CQ76" s="18"/>
      <c r="CS76" s="25"/>
      <c r="CT76" t="s">
        <v>397</v>
      </c>
      <c r="CV76" t="s">
        <v>397</v>
      </c>
      <c r="CW76" s="25" t="s">
        <v>397</v>
      </c>
    </row>
    <row r="77" spans="1:101" x14ac:dyDescent="0.25">
      <c r="A77">
        <v>76</v>
      </c>
      <c r="B77">
        <v>80</v>
      </c>
      <c r="C77" s="25" t="s">
        <v>7</v>
      </c>
      <c r="D77">
        <v>0</v>
      </c>
      <c r="E77" s="12">
        <v>8</v>
      </c>
      <c r="F77" s="14"/>
      <c r="H77" s="7" t="str">
        <f t="shared" si="45"/>
        <v>X</v>
      </c>
      <c r="I77" s="7">
        <f t="shared" si="46"/>
        <v>8</v>
      </c>
      <c r="J77" s="16">
        <f t="shared" si="47"/>
        <v>8</v>
      </c>
      <c r="K77" s="11" t="str">
        <f t="shared" si="48"/>
        <v>X</v>
      </c>
      <c r="L77" s="39" t="str">
        <f t="shared" si="49"/>
        <v>X</v>
      </c>
      <c r="M77" s="39" t="str">
        <f t="shared" si="50"/>
        <v>X</v>
      </c>
      <c r="N77" s="39" t="str">
        <f t="shared" si="51"/>
        <v>X</v>
      </c>
      <c r="O77" s="40" t="str">
        <f t="shared" si="52"/>
        <v>X</v>
      </c>
      <c r="P77" s="31">
        <v>1</v>
      </c>
      <c r="Q77" s="8">
        <v>0</v>
      </c>
      <c r="R77" s="9">
        <v>0</v>
      </c>
      <c r="S77" s="9">
        <v>0</v>
      </c>
      <c r="T77" s="8">
        <v>0</v>
      </c>
      <c r="U77" s="9">
        <v>0</v>
      </c>
      <c r="V77" s="9">
        <v>0</v>
      </c>
      <c r="W77" s="8">
        <v>0</v>
      </c>
      <c r="X77" s="9">
        <v>0</v>
      </c>
      <c r="Y77" s="8">
        <v>0</v>
      </c>
      <c r="Z77" s="9">
        <v>0</v>
      </c>
      <c r="AA77" s="8"/>
      <c r="AC77" s="8"/>
      <c r="AG77" s="21"/>
      <c r="AH77" s="7">
        <v>6.2</v>
      </c>
      <c r="AL77" s="14"/>
      <c r="AN77" s="16"/>
      <c r="AQ77" s="16"/>
      <c r="AR77" s="7">
        <v>1980</v>
      </c>
      <c r="AS77" s="23">
        <f t="shared" si="53"/>
        <v>3.2966651902615309</v>
      </c>
      <c r="AW77" s="18"/>
      <c r="AY77" s="18"/>
      <c r="BA77" s="18"/>
      <c r="BC77" s="18"/>
      <c r="BE77" s="18"/>
      <c r="BF77" s="18" t="s">
        <v>230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 s="18">
        <v>0</v>
      </c>
      <c r="BN77">
        <v>0</v>
      </c>
      <c r="BO77">
        <v>1</v>
      </c>
      <c r="BP77" s="18">
        <v>0</v>
      </c>
      <c r="BR77" s="18"/>
      <c r="BS77" t="s">
        <v>397</v>
      </c>
      <c r="BT77" t="s">
        <v>397</v>
      </c>
      <c r="BV77" s="25"/>
      <c r="BZ77" s="18"/>
      <c r="CB77" s="18"/>
      <c r="CC77" s="18"/>
      <c r="CE77" s="18"/>
      <c r="CG77" s="18"/>
      <c r="CQ77" s="18"/>
      <c r="CS77" s="25"/>
      <c r="CT77" t="s">
        <v>397</v>
      </c>
      <c r="CV77" t="s">
        <v>397</v>
      </c>
      <c r="CW77" s="25" t="s">
        <v>397</v>
      </c>
    </row>
    <row r="78" spans="1:101" x14ac:dyDescent="0.25">
      <c r="A78">
        <v>77</v>
      </c>
      <c r="B78">
        <v>80</v>
      </c>
      <c r="C78" s="25" t="s">
        <v>7</v>
      </c>
      <c r="D78">
        <v>0</v>
      </c>
      <c r="E78" s="12">
        <v>7</v>
      </c>
      <c r="F78" s="14"/>
      <c r="H78" s="7" t="str">
        <f t="shared" si="45"/>
        <v>X</v>
      </c>
      <c r="I78" s="7">
        <f t="shared" si="46"/>
        <v>7</v>
      </c>
      <c r="J78" s="16">
        <f t="shared" si="47"/>
        <v>7</v>
      </c>
      <c r="K78" s="11" t="str">
        <f t="shared" si="48"/>
        <v>X</v>
      </c>
      <c r="L78" s="39" t="str">
        <f t="shared" si="49"/>
        <v>X</v>
      </c>
      <c r="M78" s="39" t="str">
        <f t="shared" si="50"/>
        <v>X</v>
      </c>
      <c r="N78" s="39" t="str">
        <f t="shared" si="51"/>
        <v>X</v>
      </c>
      <c r="O78" s="40" t="str">
        <f t="shared" si="52"/>
        <v>X</v>
      </c>
      <c r="P78" s="31">
        <v>1</v>
      </c>
      <c r="Q78" s="8">
        <v>0</v>
      </c>
      <c r="R78" s="9">
        <v>0</v>
      </c>
      <c r="S78" s="9">
        <v>0</v>
      </c>
      <c r="T78" s="8">
        <v>0</v>
      </c>
      <c r="U78" s="9">
        <v>0</v>
      </c>
      <c r="V78" s="9">
        <v>0</v>
      </c>
      <c r="W78" s="8">
        <v>0</v>
      </c>
      <c r="X78" s="9">
        <v>0</v>
      </c>
      <c r="Y78" s="8">
        <v>0</v>
      </c>
      <c r="Z78" s="9">
        <v>0</v>
      </c>
      <c r="AA78" s="8"/>
      <c r="AC78" s="8"/>
      <c r="AG78" s="21"/>
      <c r="AH78" s="7">
        <v>7.6</v>
      </c>
      <c r="AL78" s="14"/>
      <c r="AN78" s="16"/>
      <c r="AQ78" s="16"/>
      <c r="AR78" s="7">
        <v>1995</v>
      </c>
      <c r="AS78" s="23">
        <f t="shared" si="53"/>
        <v>3.2999429000227671</v>
      </c>
      <c r="AW78" s="18"/>
      <c r="AY78" s="18"/>
      <c r="BA78" s="18"/>
      <c r="BC78" s="18"/>
      <c r="BE78" s="18"/>
      <c r="BF78" s="18" t="s">
        <v>230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 s="18">
        <v>0</v>
      </c>
      <c r="BN78">
        <v>0</v>
      </c>
      <c r="BO78">
        <v>1</v>
      </c>
      <c r="BP78" s="18">
        <v>0</v>
      </c>
      <c r="BR78" s="18"/>
      <c r="BS78" t="s">
        <v>397</v>
      </c>
      <c r="BT78" t="s">
        <v>397</v>
      </c>
      <c r="BV78" s="25"/>
      <c r="BZ78" s="18"/>
      <c r="CB78" s="18"/>
      <c r="CC78" s="18"/>
      <c r="CE78" s="18"/>
      <c r="CG78" s="18"/>
      <c r="CQ78" s="18"/>
      <c r="CS78" s="25"/>
      <c r="CT78" t="s">
        <v>397</v>
      </c>
      <c r="CV78" t="s">
        <v>397</v>
      </c>
      <c r="CW78" s="25" t="s">
        <v>397</v>
      </c>
    </row>
    <row r="79" spans="1:101" x14ac:dyDescent="0.25">
      <c r="A79">
        <v>78</v>
      </c>
      <c r="B79">
        <v>80</v>
      </c>
      <c r="C79" s="25" t="s">
        <v>7</v>
      </c>
      <c r="D79">
        <v>0</v>
      </c>
      <c r="E79" s="12">
        <v>12.6</v>
      </c>
      <c r="F79" s="14"/>
      <c r="H79" s="7" t="str">
        <f t="shared" si="45"/>
        <v>X</v>
      </c>
      <c r="I79" s="7">
        <f t="shared" si="46"/>
        <v>12.6</v>
      </c>
      <c r="J79" s="16">
        <f t="shared" si="47"/>
        <v>12.6</v>
      </c>
      <c r="K79" s="11" t="str">
        <f t="shared" si="48"/>
        <v>X</v>
      </c>
      <c r="L79" s="39" t="str">
        <f t="shared" si="49"/>
        <v>X</v>
      </c>
      <c r="M79" s="39" t="str">
        <f t="shared" si="50"/>
        <v>X</v>
      </c>
      <c r="N79" s="39" t="str">
        <f t="shared" si="51"/>
        <v>X</v>
      </c>
      <c r="O79" s="40" t="str">
        <f t="shared" si="52"/>
        <v>X</v>
      </c>
      <c r="P79" s="31">
        <v>1</v>
      </c>
      <c r="Q79" s="8">
        <v>0</v>
      </c>
      <c r="R79" s="9">
        <v>0</v>
      </c>
      <c r="S79" s="9">
        <v>0</v>
      </c>
      <c r="T79" s="8">
        <v>0</v>
      </c>
      <c r="U79" s="9">
        <v>0</v>
      </c>
      <c r="V79" s="9">
        <v>0</v>
      </c>
      <c r="W79" s="8">
        <v>0</v>
      </c>
      <c r="X79" s="9">
        <v>0</v>
      </c>
      <c r="Y79" s="8">
        <v>0</v>
      </c>
      <c r="Z79" s="9">
        <v>0</v>
      </c>
      <c r="AA79" s="8"/>
      <c r="AC79" s="8"/>
      <c r="AG79" s="21"/>
      <c r="AH79" s="7">
        <v>8.3000000000000007</v>
      </c>
      <c r="AL79" s="14"/>
      <c r="AN79" s="16"/>
      <c r="AQ79" s="16"/>
      <c r="AR79" s="7">
        <v>2000</v>
      </c>
      <c r="AS79" s="23">
        <f t="shared" si="53"/>
        <v>3.3010299956639813</v>
      </c>
      <c r="AW79" s="18"/>
      <c r="AY79" s="18"/>
      <c r="BA79" s="18"/>
      <c r="BC79" s="18"/>
      <c r="BE79" s="18"/>
      <c r="BF79" s="18" t="s">
        <v>230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 s="18">
        <v>0</v>
      </c>
      <c r="BN79">
        <v>0</v>
      </c>
      <c r="BO79">
        <v>1</v>
      </c>
      <c r="BP79" s="18">
        <v>0</v>
      </c>
      <c r="BR79" s="18"/>
      <c r="BS79" t="s">
        <v>397</v>
      </c>
      <c r="BT79" t="s">
        <v>397</v>
      </c>
      <c r="BV79" s="25"/>
      <c r="BZ79" s="18"/>
      <c r="CB79" s="18"/>
      <c r="CC79" s="18"/>
      <c r="CE79" s="18"/>
      <c r="CG79" s="18"/>
      <c r="CQ79" s="18"/>
      <c r="CS79" s="25"/>
      <c r="CT79" t="s">
        <v>397</v>
      </c>
      <c r="CV79" t="s">
        <v>397</v>
      </c>
      <c r="CW79" s="25" t="s">
        <v>397</v>
      </c>
    </row>
    <row r="80" spans="1:101" x14ac:dyDescent="0.25">
      <c r="A80">
        <v>79</v>
      </c>
      <c r="B80">
        <v>80</v>
      </c>
      <c r="C80" s="25" t="s">
        <v>7</v>
      </c>
      <c r="D80">
        <v>0</v>
      </c>
      <c r="E80" s="12">
        <v>2.87</v>
      </c>
      <c r="F80" s="14"/>
      <c r="H80" s="7" t="str">
        <f t="shared" si="45"/>
        <v>X</v>
      </c>
      <c r="I80" s="7">
        <f t="shared" si="46"/>
        <v>2.87</v>
      </c>
      <c r="J80" s="16">
        <f t="shared" si="47"/>
        <v>2.87</v>
      </c>
      <c r="K80" s="11" t="str">
        <f t="shared" si="48"/>
        <v>X</v>
      </c>
      <c r="L80" s="39" t="str">
        <f t="shared" si="49"/>
        <v>X</v>
      </c>
      <c r="M80" s="39" t="str">
        <f t="shared" si="50"/>
        <v>X</v>
      </c>
      <c r="N80" s="39" t="str">
        <f t="shared" si="51"/>
        <v>X</v>
      </c>
      <c r="O80" s="40" t="str">
        <f t="shared" si="52"/>
        <v>X</v>
      </c>
      <c r="P80" s="31">
        <v>1</v>
      </c>
      <c r="Q80" s="8">
        <v>0</v>
      </c>
      <c r="R80" s="9">
        <v>0</v>
      </c>
      <c r="S80" s="9">
        <v>0</v>
      </c>
      <c r="T80" s="8">
        <v>0</v>
      </c>
      <c r="U80" s="9">
        <v>0</v>
      </c>
      <c r="V80" s="9">
        <v>0</v>
      </c>
      <c r="W80" s="8">
        <v>0</v>
      </c>
      <c r="X80" s="9">
        <v>0</v>
      </c>
      <c r="Y80" s="8">
        <v>0</v>
      </c>
      <c r="Z80" s="9">
        <v>0</v>
      </c>
      <c r="AA80" s="8"/>
      <c r="AC80" s="8"/>
      <c r="AG80" s="21"/>
      <c r="AH80" s="7">
        <v>8.5</v>
      </c>
      <c r="AL80" s="14"/>
      <c r="AN80" s="16"/>
      <c r="AQ80" s="16"/>
      <c r="AR80" s="7">
        <v>1985</v>
      </c>
      <c r="AS80" s="23">
        <f t="shared" si="53"/>
        <v>3.2977605110991339</v>
      </c>
      <c r="AW80" s="18"/>
      <c r="AY80" s="18"/>
      <c r="BA80" s="18"/>
      <c r="BC80" s="18"/>
      <c r="BE80" s="18"/>
      <c r="BF80" s="18" t="s">
        <v>233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 s="18">
        <v>0</v>
      </c>
      <c r="BN80">
        <v>1</v>
      </c>
      <c r="BO80">
        <v>0</v>
      </c>
      <c r="BP80" s="18">
        <v>0</v>
      </c>
      <c r="BR80" s="18"/>
      <c r="BS80" t="s">
        <v>397</v>
      </c>
      <c r="BT80" t="s">
        <v>397</v>
      </c>
      <c r="BV80" s="25"/>
      <c r="BZ80" s="18"/>
      <c r="CB80" s="18"/>
      <c r="CC80" s="18"/>
      <c r="CE80" s="18"/>
      <c r="CG80" s="18"/>
      <c r="CQ80" s="18"/>
      <c r="CS80" s="25"/>
      <c r="CT80" t="s">
        <v>397</v>
      </c>
      <c r="CV80" t="s">
        <v>397</v>
      </c>
      <c r="CW80" s="25" t="s">
        <v>397</v>
      </c>
    </row>
    <row r="81" spans="1:101" x14ac:dyDescent="0.25">
      <c r="A81">
        <v>80</v>
      </c>
      <c r="B81">
        <v>80</v>
      </c>
      <c r="C81" s="25" t="s">
        <v>7</v>
      </c>
      <c r="D81">
        <v>0</v>
      </c>
      <c r="E81" s="12">
        <v>9.1</v>
      </c>
      <c r="F81" s="14"/>
      <c r="H81" s="7" t="str">
        <f t="shared" si="45"/>
        <v>X</v>
      </c>
      <c r="I81" s="7">
        <f t="shared" si="46"/>
        <v>9.1</v>
      </c>
      <c r="J81" s="16">
        <f t="shared" si="47"/>
        <v>9.1</v>
      </c>
      <c r="K81" s="11" t="str">
        <f t="shared" si="48"/>
        <v>X</v>
      </c>
      <c r="L81" s="39" t="str">
        <f t="shared" si="49"/>
        <v>X</v>
      </c>
      <c r="M81" s="39" t="str">
        <f t="shared" si="50"/>
        <v>X</v>
      </c>
      <c r="N81" s="39" t="str">
        <f t="shared" si="51"/>
        <v>X</v>
      </c>
      <c r="O81" s="40" t="str">
        <f t="shared" si="52"/>
        <v>X</v>
      </c>
      <c r="P81" s="31">
        <v>1</v>
      </c>
      <c r="Q81" s="8">
        <v>0</v>
      </c>
      <c r="R81" s="9">
        <v>0</v>
      </c>
      <c r="S81" s="9">
        <v>0</v>
      </c>
      <c r="T81" s="8">
        <v>0</v>
      </c>
      <c r="U81" s="9">
        <v>0</v>
      </c>
      <c r="V81" s="9">
        <v>0</v>
      </c>
      <c r="W81" s="8">
        <v>0</v>
      </c>
      <c r="X81" s="9">
        <v>0</v>
      </c>
      <c r="Y81" s="8">
        <v>0</v>
      </c>
      <c r="Z81" s="9">
        <v>0</v>
      </c>
      <c r="AA81" s="8"/>
      <c r="AC81" s="8"/>
      <c r="AG81" s="21"/>
      <c r="AH81" s="7">
        <v>7.2</v>
      </c>
      <c r="AL81" s="14"/>
      <c r="AN81" s="16"/>
      <c r="AQ81" s="16"/>
      <c r="AR81" s="7">
        <v>1985</v>
      </c>
      <c r="AS81" s="23">
        <f t="shared" si="53"/>
        <v>3.2977605110991339</v>
      </c>
      <c r="AW81" s="18"/>
      <c r="AY81" s="18"/>
      <c r="BA81" s="18"/>
      <c r="BC81" s="18"/>
      <c r="BE81" s="18"/>
      <c r="BF81" s="18" t="s">
        <v>298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 s="18">
        <v>0</v>
      </c>
      <c r="BN81">
        <v>1</v>
      </c>
      <c r="BO81">
        <v>0</v>
      </c>
      <c r="BP81" s="18">
        <v>0</v>
      </c>
      <c r="BR81" s="18"/>
      <c r="BS81" t="s">
        <v>397</v>
      </c>
      <c r="BT81" t="s">
        <v>397</v>
      </c>
      <c r="BV81" s="25"/>
      <c r="BZ81" s="18"/>
      <c r="CB81" s="18"/>
      <c r="CC81" s="18"/>
      <c r="CE81" s="18"/>
      <c r="CG81" s="18"/>
      <c r="CQ81" s="18"/>
      <c r="CS81" s="25"/>
      <c r="CT81" t="s">
        <v>397</v>
      </c>
      <c r="CV81" t="s">
        <v>397</v>
      </c>
      <c r="CW81" s="25" t="s">
        <v>397</v>
      </c>
    </row>
    <row r="82" spans="1:101" x14ac:dyDescent="0.25">
      <c r="A82">
        <v>81</v>
      </c>
      <c r="B82">
        <v>80</v>
      </c>
      <c r="C82" s="25" t="s">
        <v>7</v>
      </c>
      <c r="D82">
        <v>0</v>
      </c>
      <c r="E82" s="12">
        <v>9.1</v>
      </c>
      <c r="F82" s="14"/>
      <c r="H82" s="7" t="str">
        <f t="shared" si="45"/>
        <v>X</v>
      </c>
      <c r="I82" s="7">
        <f t="shared" si="46"/>
        <v>9.1</v>
      </c>
      <c r="J82" s="16">
        <f t="shared" si="47"/>
        <v>9.1</v>
      </c>
      <c r="K82" s="11" t="str">
        <f t="shared" si="48"/>
        <v>X</v>
      </c>
      <c r="L82" s="39" t="str">
        <f t="shared" si="49"/>
        <v>X</v>
      </c>
      <c r="M82" s="39" t="str">
        <f t="shared" si="50"/>
        <v>X</v>
      </c>
      <c r="N82" s="39" t="str">
        <f t="shared" si="51"/>
        <v>X</v>
      </c>
      <c r="O82" s="40" t="str">
        <f t="shared" si="52"/>
        <v>X</v>
      </c>
      <c r="P82" s="31">
        <v>1</v>
      </c>
      <c r="Q82" s="8">
        <v>0</v>
      </c>
      <c r="R82" s="9">
        <v>0</v>
      </c>
      <c r="S82" s="9">
        <v>0</v>
      </c>
      <c r="T82" s="8">
        <v>0</v>
      </c>
      <c r="U82" s="9">
        <v>0</v>
      </c>
      <c r="V82" s="9">
        <v>0</v>
      </c>
      <c r="W82" s="8">
        <v>0</v>
      </c>
      <c r="X82" s="9">
        <v>0</v>
      </c>
      <c r="Y82" s="8">
        <v>0</v>
      </c>
      <c r="Z82" s="9">
        <v>0</v>
      </c>
      <c r="AA82" s="8"/>
      <c r="AC82" s="8"/>
      <c r="AG82" s="21"/>
      <c r="AH82" s="7">
        <v>7.5</v>
      </c>
      <c r="AL82" s="14"/>
      <c r="AN82" s="16"/>
      <c r="AQ82" s="16"/>
      <c r="AR82" s="7">
        <v>1990</v>
      </c>
      <c r="AS82" s="23">
        <f t="shared" si="53"/>
        <v>3.2988530764097068</v>
      </c>
      <c r="AW82" s="18"/>
      <c r="AY82" s="18"/>
      <c r="BA82" s="18"/>
      <c r="BC82" s="18"/>
      <c r="BE82" s="18"/>
      <c r="BF82" s="18" t="s">
        <v>298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 s="18">
        <v>0</v>
      </c>
      <c r="BN82">
        <v>1</v>
      </c>
      <c r="BO82">
        <v>0</v>
      </c>
      <c r="BP82" s="18">
        <v>0</v>
      </c>
      <c r="BR82" s="18"/>
      <c r="BS82" t="s">
        <v>397</v>
      </c>
      <c r="BT82" t="s">
        <v>397</v>
      </c>
      <c r="BV82" s="25"/>
      <c r="BZ82" s="18"/>
      <c r="CB82" s="18"/>
      <c r="CC82" s="18"/>
      <c r="CE82" s="18"/>
      <c r="CG82" s="18"/>
      <c r="CQ82" s="18"/>
      <c r="CS82" s="25"/>
      <c r="CT82" t="s">
        <v>397</v>
      </c>
      <c r="CV82" t="s">
        <v>397</v>
      </c>
      <c r="CW82" s="25" t="s">
        <v>397</v>
      </c>
    </row>
    <row r="83" spans="1:101" x14ac:dyDescent="0.25">
      <c r="A83">
        <v>82</v>
      </c>
      <c r="B83">
        <v>80</v>
      </c>
      <c r="C83" s="25" t="s">
        <v>7</v>
      </c>
      <c r="D83">
        <v>0</v>
      </c>
      <c r="E83" s="12">
        <v>11.2</v>
      </c>
      <c r="F83" s="14"/>
      <c r="H83" s="7" t="str">
        <f t="shared" si="45"/>
        <v>X</v>
      </c>
      <c r="I83" s="7">
        <f t="shared" si="46"/>
        <v>11.2</v>
      </c>
      <c r="J83" s="16">
        <f t="shared" si="47"/>
        <v>11.2</v>
      </c>
      <c r="K83" s="11" t="str">
        <f t="shared" si="48"/>
        <v>X</v>
      </c>
      <c r="L83" s="39" t="str">
        <f t="shared" si="49"/>
        <v>X</v>
      </c>
      <c r="M83" s="39" t="str">
        <f t="shared" si="50"/>
        <v>X</v>
      </c>
      <c r="N83" s="39" t="str">
        <f t="shared" si="51"/>
        <v>X</v>
      </c>
      <c r="O83" s="40" t="str">
        <f t="shared" si="52"/>
        <v>X</v>
      </c>
      <c r="P83" s="31">
        <v>1</v>
      </c>
      <c r="Q83" s="8">
        <v>0</v>
      </c>
      <c r="R83" s="9">
        <v>0</v>
      </c>
      <c r="S83" s="9">
        <v>0</v>
      </c>
      <c r="T83" s="8">
        <v>0</v>
      </c>
      <c r="U83" s="9">
        <v>0</v>
      </c>
      <c r="V83" s="9">
        <v>0</v>
      </c>
      <c r="W83" s="8">
        <v>0</v>
      </c>
      <c r="X83" s="9">
        <v>0</v>
      </c>
      <c r="Y83" s="8">
        <v>0</v>
      </c>
      <c r="Z83" s="9">
        <v>0</v>
      </c>
      <c r="AA83" s="8"/>
      <c r="AC83" s="8"/>
      <c r="AG83" s="21"/>
      <c r="AH83" s="7">
        <v>5.3</v>
      </c>
      <c r="AL83" s="14"/>
      <c r="AN83" s="16"/>
      <c r="AQ83" s="16"/>
      <c r="AR83" s="7">
        <v>1980</v>
      </c>
      <c r="AS83" s="23">
        <f t="shared" si="53"/>
        <v>3.2966651902615309</v>
      </c>
      <c r="AW83" s="18"/>
      <c r="AY83" s="18"/>
      <c r="BA83" s="18"/>
      <c r="BC83" s="18"/>
      <c r="BE83" s="18"/>
      <c r="BF83" s="18" t="s">
        <v>299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 s="18">
        <v>0</v>
      </c>
      <c r="BN83">
        <v>1</v>
      </c>
      <c r="BO83">
        <v>0</v>
      </c>
      <c r="BP83" s="18">
        <v>0</v>
      </c>
      <c r="BR83" s="18"/>
      <c r="BS83" t="s">
        <v>397</v>
      </c>
      <c r="BT83" t="s">
        <v>397</v>
      </c>
      <c r="BV83" s="25"/>
      <c r="BZ83" s="18"/>
      <c r="CB83" s="18"/>
      <c r="CC83" s="18"/>
      <c r="CE83" s="18"/>
      <c r="CG83" s="18"/>
      <c r="CQ83" s="18"/>
      <c r="CS83" s="25"/>
      <c r="CT83" t="s">
        <v>397</v>
      </c>
      <c r="CV83" t="s">
        <v>397</v>
      </c>
      <c r="CW83" s="25" t="s">
        <v>397</v>
      </c>
    </row>
    <row r="84" spans="1:101" x14ac:dyDescent="0.25">
      <c r="A84">
        <v>83</v>
      </c>
      <c r="B84">
        <v>91</v>
      </c>
      <c r="C84" s="25" t="s">
        <v>56</v>
      </c>
      <c r="D84">
        <v>0</v>
      </c>
      <c r="E84" s="12">
        <v>8.5</v>
      </c>
      <c r="F84" s="14"/>
      <c r="H84" s="7" t="str">
        <f t="shared" ref="H84:H87" si="54">IFERROR(E84/F84, "X")</f>
        <v>X</v>
      </c>
      <c r="I84" s="7">
        <f t="shared" ref="I84:I87" si="55">E84-F84</f>
        <v>8.5</v>
      </c>
      <c r="J84" s="16">
        <f t="shared" ref="J84:J87" si="56">E84+F84</f>
        <v>8.5</v>
      </c>
      <c r="K84" s="11" t="str">
        <f t="shared" ref="K84:K87" si="57">IFERROR(H84/SQRT(H84^2+G84), "X")</f>
        <v>X</v>
      </c>
      <c r="L84" s="39" t="str">
        <f t="shared" ref="L84:L87" si="58">IFERROR(SQRT((1-K84^2)/G84), "X")</f>
        <v>X</v>
      </c>
      <c r="M84" s="39" t="str">
        <f t="shared" ref="M84:M87" si="59">IFERROR(1/L84, "X")</f>
        <v>X</v>
      </c>
      <c r="N84" s="39" t="str">
        <f t="shared" ref="N84:N87" si="60">IFERROR(K84-L84, "X")</f>
        <v>X</v>
      </c>
      <c r="O84" s="40" t="str">
        <f t="shared" ref="O84:O87" si="61">IFERROR(K84+L84, "X")</f>
        <v>X</v>
      </c>
      <c r="P84" s="31">
        <v>1</v>
      </c>
      <c r="Q84" s="8">
        <v>0</v>
      </c>
      <c r="R84" s="9">
        <v>0</v>
      </c>
      <c r="S84" s="9">
        <v>0</v>
      </c>
      <c r="T84" s="8">
        <v>0</v>
      </c>
      <c r="U84" s="9">
        <v>0</v>
      </c>
      <c r="V84" s="9">
        <v>0</v>
      </c>
      <c r="W84" s="8">
        <v>0</v>
      </c>
      <c r="X84" s="9">
        <v>0</v>
      </c>
      <c r="Y84" s="8">
        <v>0</v>
      </c>
      <c r="Z84" s="9">
        <v>0</v>
      </c>
      <c r="AA84" s="8"/>
      <c r="AC84" s="8"/>
      <c r="AG84" s="21"/>
      <c r="AH84" s="7">
        <v>7.6</v>
      </c>
      <c r="AL84" s="14"/>
      <c r="AN84" s="16"/>
      <c r="AQ84" s="16"/>
      <c r="AR84" s="7">
        <v>2007</v>
      </c>
      <c r="AS84" s="23">
        <f t="shared" ref="AS84:AS87" si="62">LOG(AR84)</f>
        <v>3.3025473724874854</v>
      </c>
      <c r="AW84" s="18"/>
      <c r="AY84" s="18"/>
      <c r="BA84" s="18"/>
      <c r="BC84" s="18"/>
      <c r="BE84" s="18"/>
      <c r="BF84" s="18" t="s">
        <v>55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 s="18">
        <v>0</v>
      </c>
      <c r="BN84">
        <v>0</v>
      </c>
      <c r="BO84">
        <v>0</v>
      </c>
      <c r="BP84" s="18">
        <v>1</v>
      </c>
      <c r="BR84" s="18"/>
      <c r="BS84" t="s">
        <v>397</v>
      </c>
      <c r="BT84" t="s">
        <v>397</v>
      </c>
      <c r="BV84" s="25"/>
      <c r="BZ84" s="18"/>
      <c r="CB84" s="18"/>
      <c r="CC84" s="18"/>
      <c r="CE84" s="18"/>
      <c r="CG84" s="18"/>
      <c r="CQ84" s="18"/>
      <c r="CS84" s="25"/>
      <c r="CT84" t="s">
        <v>397</v>
      </c>
      <c r="CV84" t="s">
        <v>397</v>
      </c>
      <c r="CW84" s="25" t="s">
        <v>397</v>
      </c>
    </row>
    <row r="85" spans="1:101" x14ac:dyDescent="0.25">
      <c r="A85">
        <v>84</v>
      </c>
      <c r="B85">
        <v>105</v>
      </c>
      <c r="C85" s="25" t="s">
        <v>190</v>
      </c>
      <c r="D85">
        <v>0</v>
      </c>
      <c r="E85" s="12">
        <v>9.1999999999999993</v>
      </c>
      <c r="F85" s="14"/>
      <c r="H85" s="7" t="str">
        <f t="shared" si="54"/>
        <v>X</v>
      </c>
      <c r="I85" s="7">
        <f t="shared" si="55"/>
        <v>9.1999999999999993</v>
      </c>
      <c r="J85" s="16">
        <f t="shared" si="56"/>
        <v>9.1999999999999993</v>
      </c>
      <c r="K85" s="11" t="str">
        <f t="shared" si="57"/>
        <v>X</v>
      </c>
      <c r="L85" s="39" t="str">
        <f t="shared" si="58"/>
        <v>X</v>
      </c>
      <c r="M85" s="39" t="str">
        <f t="shared" si="59"/>
        <v>X</v>
      </c>
      <c r="N85" s="39" t="str">
        <f t="shared" si="60"/>
        <v>X</v>
      </c>
      <c r="O85" s="40" t="str">
        <f t="shared" si="61"/>
        <v>X</v>
      </c>
      <c r="P85" s="31">
        <v>1</v>
      </c>
      <c r="Q85" s="8">
        <v>0</v>
      </c>
      <c r="R85" s="9">
        <v>0</v>
      </c>
      <c r="S85" s="9">
        <v>0</v>
      </c>
      <c r="T85" s="8">
        <v>0</v>
      </c>
      <c r="U85" s="9">
        <v>0</v>
      </c>
      <c r="V85" s="9">
        <v>0</v>
      </c>
      <c r="W85" s="8">
        <v>0</v>
      </c>
      <c r="X85" s="9">
        <v>0</v>
      </c>
      <c r="Y85" s="8">
        <v>0</v>
      </c>
      <c r="Z85" s="9">
        <v>0</v>
      </c>
      <c r="AA85" s="8"/>
      <c r="AC85" s="8"/>
      <c r="AG85" s="21"/>
      <c r="AH85" s="7">
        <v>7.5</v>
      </c>
      <c r="AL85" s="14"/>
      <c r="AN85" s="16"/>
      <c r="AQ85" s="16"/>
      <c r="AR85" s="7">
        <v>1989</v>
      </c>
      <c r="AS85" s="23">
        <f t="shared" si="62"/>
        <v>3.2986347831244354</v>
      </c>
      <c r="AW85" s="18"/>
      <c r="AY85" s="18"/>
      <c r="BA85" s="18"/>
      <c r="BC85" s="18"/>
      <c r="BE85" s="18"/>
      <c r="BF85" s="18" t="s">
        <v>187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 s="18">
        <v>0</v>
      </c>
      <c r="BN85">
        <v>0</v>
      </c>
      <c r="BO85">
        <v>1</v>
      </c>
      <c r="BP85" s="18">
        <v>0</v>
      </c>
      <c r="BR85" s="18"/>
      <c r="BS85" t="s">
        <v>397</v>
      </c>
      <c r="BT85" t="s">
        <v>397</v>
      </c>
      <c r="BV85" s="25"/>
      <c r="BZ85" s="18"/>
      <c r="CB85" s="18"/>
      <c r="CC85" s="18"/>
      <c r="CE85" s="18"/>
      <c r="CG85" s="18"/>
      <c r="CQ85" s="18"/>
      <c r="CS85" s="25"/>
      <c r="CT85" t="s">
        <v>397</v>
      </c>
      <c r="CV85" t="s">
        <v>397</v>
      </c>
      <c r="CW85" s="25" t="s">
        <v>397</v>
      </c>
    </row>
    <row r="86" spans="1:101" x14ac:dyDescent="0.25">
      <c r="A86">
        <v>85</v>
      </c>
      <c r="B86">
        <v>105</v>
      </c>
      <c r="C86" s="25" t="s">
        <v>190</v>
      </c>
      <c r="D86">
        <v>0</v>
      </c>
      <c r="E86" s="12">
        <v>13.4</v>
      </c>
      <c r="F86" s="14"/>
      <c r="H86" s="7" t="str">
        <f t="shared" si="54"/>
        <v>X</v>
      </c>
      <c r="I86" s="7">
        <f t="shared" si="55"/>
        <v>13.4</v>
      </c>
      <c r="J86" s="16">
        <f t="shared" si="56"/>
        <v>13.4</v>
      </c>
      <c r="K86" s="11" t="str">
        <f t="shared" si="57"/>
        <v>X</v>
      </c>
      <c r="L86" s="39" t="str">
        <f t="shared" si="58"/>
        <v>X</v>
      </c>
      <c r="M86" s="39" t="str">
        <f t="shared" si="59"/>
        <v>X</v>
      </c>
      <c r="N86" s="39" t="str">
        <f t="shared" si="60"/>
        <v>X</v>
      </c>
      <c r="O86" s="40" t="str">
        <f t="shared" si="61"/>
        <v>X</v>
      </c>
      <c r="P86" s="31">
        <v>1</v>
      </c>
      <c r="Q86" s="8">
        <v>0</v>
      </c>
      <c r="R86" s="9">
        <v>0</v>
      </c>
      <c r="S86" s="9">
        <v>0</v>
      </c>
      <c r="T86" s="8">
        <v>0</v>
      </c>
      <c r="U86" s="9">
        <v>0</v>
      </c>
      <c r="V86" s="9">
        <v>0</v>
      </c>
      <c r="W86" s="8">
        <v>0</v>
      </c>
      <c r="X86" s="9">
        <v>0</v>
      </c>
      <c r="Y86" s="8">
        <v>0</v>
      </c>
      <c r="Z86" s="9">
        <v>0</v>
      </c>
      <c r="AA86" s="8"/>
      <c r="AC86" s="8"/>
      <c r="AG86" s="21"/>
      <c r="AH86" s="7">
        <v>8.1999999999999993</v>
      </c>
      <c r="AL86" s="14"/>
      <c r="AN86" s="16"/>
      <c r="AQ86" s="16"/>
      <c r="AR86" s="7">
        <v>2000</v>
      </c>
      <c r="AS86" s="23">
        <f t="shared" si="62"/>
        <v>3.3010299956639813</v>
      </c>
      <c r="AW86" s="18"/>
      <c r="AY86" s="18"/>
      <c r="BA86" s="18"/>
      <c r="BC86" s="18"/>
      <c r="BE86" s="18"/>
      <c r="BF86" s="18" t="s">
        <v>187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 s="18">
        <v>0</v>
      </c>
      <c r="BN86">
        <v>0</v>
      </c>
      <c r="BO86">
        <v>1</v>
      </c>
      <c r="BP86" s="18">
        <v>0</v>
      </c>
      <c r="BR86" s="18"/>
      <c r="BS86" t="s">
        <v>397</v>
      </c>
      <c r="BT86" t="s">
        <v>397</v>
      </c>
      <c r="BV86" s="25"/>
      <c r="BZ86" s="18"/>
      <c r="CB86" s="18"/>
      <c r="CC86" s="18"/>
      <c r="CE86" s="18"/>
      <c r="CG86" s="18"/>
      <c r="CQ86" s="18"/>
      <c r="CS86" s="25"/>
      <c r="CT86" t="s">
        <v>397</v>
      </c>
      <c r="CV86" t="s">
        <v>397</v>
      </c>
      <c r="CW86" s="25" t="s">
        <v>397</v>
      </c>
    </row>
    <row r="87" spans="1:101" x14ac:dyDescent="0.25">
      <c r="A87">
        <v>86</v>
      </c>
      <c r="B87">
        <v>105</v>
      </c>
      <c r="C87" s="25" t="s">
        <v>190</v>
      </c>
      <c r="D87">
        <v>0</v>
      </c>
      <c r="E87" s="12">
        <v>13.2</v>
      </c>
      <c r="F87" s="14"/>
      <c r="H87" s="7" t="str">
        <f t="shared" si="54"/>
        <v>X</v>
      </c>
      <c r="I87" s="7">
        <f t="shared" si="55"/>
        <v>13.2</v>
      </c>
      <c r="J87" s="16">
        <f t="shared" si="56"/>
        <v>13.2</v>
      </c>
      <c r="K87" s="11" t="str">
        <f t="shared" si="57"/>
        <v>X</v>
      </c>
      <c r="L87" s="39" t="str">
        <f t="shared" si="58"/>
        <v>X</v>
      </c>
      <c r="M87" s="39" t="str">
        <f t="shared" si="59"/>
        <v>X</v>
      </c>
      <c r="N87" s="39" t="str">
        <f t="shared" si="60"/>
        <v>X</v>
      </c>
      <c r="O87" s="40" t="str">
        <f t="shared" si="61"/>
        <v>X</v>
      </c>
      <c r="P87" s="31">
        <v>1</v>
      </c>
      <c r="Q87" s="8">
        <v>0</v>
      </c>
      <c r="R87" s="9">
        <v>0</v>
      </c>
      <c r="S87" s="9">
        <v>0</v>
      </c>
      <c r="T87" s="8">
        <v>0</v>
      </c>
      <c r="U87" s="9">
        <v>0</v>
      </c>
      <c r="V87" s="9">
        <v>0</v>
      </c>
      <c r="W87" s="8">
        <v>0</v>
      </c>
      <c r="X87" s="9">
        <v>0</v>
      </c>
      <c r="Y87" s="8">
        <v>0</v>
      </c>
      <c r="Z87" s="9">
        <v>0</v>
      </c>
      <c r="AA87" s="8"/>
      <c r="AC87" s="8"/>
      <c r="AG87" s="21"/>
      <c r="AH87" s="7">
        <v>8.1999999999999993</v>
      </c>
      <c r="AL87" s="14"/>
      <c r="AN87" s="16"/>
      <c r="AQ87" s="16"/>
      <c r="AR87" s="7">
        <v>2002</v>
      </c>
      <c r="AS87" s="23">
        <f t="shared" si="62"/>
        <v>3.3014640731433</v>
      </c>
      <c r="AW87" s="18"/>
      <c r="AY87" s="18"/>
      <c r="BA87" s="18"/>
      <c r="BC87" s="18"/>
      <c r="BE87" s="18"/>
      <c r="BF87" s="18" t="s">
        <v>187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 s="18">
        <v>0</v>
      </c>
      <c r="BN87">
        <v>0</v>
      </c>
      <c r="BO87">
        <v>1</v>
      </c>
      <c r="BP87" s="18">
        <v>0</v>
      </c>
      <c r="BR87" s="18"/>
      <c r="BS87" t="s">
        <v>397</v>
      </c>
      <c r="BT87" t="s">
        <v>397</v>
      </c>
      <c r="BV87" s="25"/>
      <c r="BZ87" s="18"/>
      <c r="CB87" s="18"/>
      <c r="CC87" s="18"/>
      <c r="CE87" s="18"/>
      <c r="CG87" s="18"/>
      <c r="CQ87" s="18"/>
      <c r="CS87" s="25"/>
      <c r="CT87" t="s">
        <v>397</v>
      </c>
      <c r="CV87" t="s">
        <v>397</v>
      </c>
      <c r="CW87" s="25" t="s">
        <v>397</v>
      </c>
    </row>
    <row r="88" spans="1:101" x14ac:dyDescent="0.25">
      <c r="A88">
        <v>87</v>
      </c>
      <c r="B88">
        <v>105</v>
      </c>
      <c r="C88" s="25" t="s">
        <v>190</v>
      </c>
      <c r="D88">
        <v>0</v>
      </c>
      <c r="E88" s="12">
        <v>14.5</v>
      </c>
      <c r="F88" s="14"/>
      <c r="H88" s="7" t="str">
        <f t="shared" ref="H88:H108" si="63">IFERROR(E88/F88, "X")</f>
        <v>X</v>
      </c>
      <c r="I88" s="7">
        <f t="shared" ref="I88:I108" si="64">E88-F88</f>
        <v>14.5</v>
      </c>
      <c r="J88" s="16">
        <f t="shared" ref="J88:J108" si="65">E88+F88</f>
        <v>14.5</v>
      </c>
      <c r="K88" s="11" t="str">
        <f t="shared" ref="K88:K108" si="66">IFERROR(H88/SQRT(H88^2+G88), "X")</f>
        <v>X</v>
      </c>
      <c r="L88" s="39" t="str">
        <f t="shared" ref="L88:L108" si="67">IFERROR(SQRT((1-K88^2)/G88), "X")</f>
        <v>X</v>
      </c>
      <c r="M88" s="39" t="str">
        <f t="shared" ref="M88:M108" si="68">IFERROR(1/L88, "X")</f>
        <v>X</v>
      </c>
      <c r="N88" s="39" t="str">
        <f t="shared" ref="N88:N108" si="69">IFERROR(K88-L88, "X")</f>
        <v>X</v>
      </c>
      <c r="O88" s="40" t="str">
        <f t="shared" ref="O88:O108" si="70">IFERROR(K88+L88, "X")</f>
        <v>X</v>
      </c>
      <c r="P88" s="31">
        <v>0</v>
      </c>
      <c r="Q88" s="8">
        <v>0</v>
      </c>
      <c r="R88" s="9">
        <v>0</v>
      </c>
      <c r="S88" s="9">
        <v>0</v>
      </c>
      <c r="T88" s="8">
        <v>0</v>
      </c>
      <c r="U88" s="9">
        <v>0</v>
      </c>
      <c r="V88" s="9">
        <v>0</v>
      </c>
      <c r="W88" s="8">
        <v>1</v>
      </c>
      <c r="X88" s="9">
        <v>0</v>
      </c>
      <c r="Y88" s="8">
        <v>0</v>
      </c>
      <c r="Z88" s="9">
        <v>0</v>
      </c>
      <c r="AA88" s="8"/>
      <c r="AC88" s="8"/>
      <c r="AG88" s="21"/>
      <c r="AH88" s="7">
        <v>7.5</v>
      </c>
      <c r="AL88" s="14"/>
      <c r="AN88" s="16"/>
      <c r="AQ88" s="16"/>
      <c r="AR88" s="7">
        <v>1989</v>
      </c>
      <c r="AS88" s="23">
        <f t="shared" ref="AS88:AS108" si="71">LOG(AR88)</f>
        <v>3.2986347831244354</v>
      </c>
      <c r="AW88" s="18"/>
      <c r="AY88" s="18"/>
      <c r="BA88" s="18"/>
      <c r="BC88" s="18"/>
      <c r="BE88" s="18"/>
      <c r="BF88" s="18" t="s">
        <v>187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 s="18">
        <v>0</v>
      </c>
      <c r="BN88">
        <v>0</v>
      </c>
      <c r="BO88">
        <v>1</v>
      </c>
      <c r="BP88" s="18">
        <v>0</v>
      </c>
      <c r="BR88" s="18"/>
      <c r="BS88" t="s">
        <v>397</v>
      </c>
      <c r="BT88" t="s">
        <v>397</v>
      </c>
      <c r="BV88" s="25"/>
      <c r="BZ88" s="18"/>
      <c r="CB88" s="18"/>
      <c r="CC88" s="18"/>
      <c r="CE88" s="18"/>
      <c r="CG88" s="18"/>
      <c r="CQ88" s="18"/>
      <c r="CS88" s="25"/>
      <c r="CT88" t="s">
        <v>397</v>
      </c>
      <c r="CV88" t="s">
        <v>397</v>
      </c>
      <c r="CW88" s="25" t="s">
        <v>397</v>
      </c>
    </row>
    <row r="89" spans="1:101" x14ac:dyDescent="0.25">
      <c r="A89">
        <v>88</v>
      </c>
      <c r="B89">
        <v>105</v>
      </c>
      <c r="C89" s="25" t="s">
        <v>190</v>
      </c>
      <c r="D89">
        <v>0</v>
      </c>
      <c r="E89" s="12">
        <v>12.6</v>
      </c>
      <c r="F89" s="14"/>
      <c r="H89" s="7" t="str">
        <f t="shared" si="63"/>
        <v>X</v>
      </c>
      <c r="I89" s="7">
        <f t="shared" si="64"/>
        <v>12.6</v>
      </c>
      <c r="J89" s="16">
        <f t="shared" si="65"/>
        <v>12.6</v>
      </c>
      <c r="K89" s="11" t="str">
        <f t="shared" si="66"/>
        <v>X</v>
      </c>
      <c r="L89" s="39" t="str">
        <f t="shared" si="67"/>
        <v>X</v>
      </c>
      <c r="M89" s="39" t="str">
        <f t="shared" si="68"/>
        <v>X</v>
      </c>
      <c r="N89" s="39" t="str">
        <f t="shared" si="69"/>
        <v>X</v>
      </c>
      <c r="O89" s="40" t="str">
        <f t="shared" si="70"/>
        <v>X</v>
      </c>
      <c r="P89" s="31">
        <v>0</v>
      </c>
      <c r="Q89" s="8">
        <v>0</v>
      </c>
      <c r="R89" s="9">
        <v>0</v>
      </c>
      <c r="S89" s="9">
        <v>0</v>
      </c>
      <c r="T89" s="8">
        <v>0</v>
      </c>
      <c r="U89" s="9">
        <v>0</v>
      </c>
      <c r="V89" s="9">
        <v>0</v>
      </c>
      <c r="W89" s="8">
        <v>1</v>
      </c>
      <c r="X89" s="9">
        <v>0</v>
      </c>
      <c r="Y89" s="8">
        <v>0</v>
      </c>
      <c r="Z89" s="9">
        <v>0</v>
      </c>
      <c r="AA89" s="8"/>
      <c r="AC89" s="8"/>
      <c r="AG89" s="21"/>
      <c r="AH89" s="7">
        <v>8.1999999999999993</v>
      </c>
      <c r="AL89" s="14"/>
      <c r="AN89" s="16"/>
      <c r="AQ89" s="16"/>
      <c r="AR89" s="7">
        <v>2000</v>
      </c>
      <c r="AS89" s="23">
        <f t="shared" si="71"/>
        <v>3.3010299956639813</v>
      </c>
      <c r="AW89" s="18"/>
      <c r="AY89" s="18"/>
      <c r="BA89" s="18"/>
      <c r="BC89" s="18"/>
      <c r="BE89" s="18"/>
      <c r="BF89" s="18" t="s">
        <v>187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 s="18">
        <v>0</v>
      </c>
      <c r="BN89">
        <v>0</v>
      </c>
      <c r="BO89">
        <v>1</v>
      </c>
      <c r="BP89" s="18">
        <v>0</v>
      </c>
      <c r="BR89" s="18"/>
      <c r="BS89" t="s">
        <v>397</v>
      </c>
      <c r="BT89" t="s">
        <v>397</v>
      </c>
      <c r="BV89" s="25"/>
      <c r="BZ89" s="18"/>
      <c r="CB89" s="18"/>
      <c r="CC89" s="18"/>
      <c r="CE89" s="18"/>
      <c r="CG89" s="18"/>
      <c r="CQ89" s="18"/>
      <c r="CS89" s="25"/>
      <c r="CT89" t="s">
        <v>397</v>
      </c>
      <c r="CV89" t="s">
        <v>397</v>
      </c>
      <c r="CW89" s="25" t="s">
        <v>397</v>
      </c>
    </row>
    <row r="90" spans="1:101" x14ac:dyDescent="0.25">
      <c r="A90">
        <v>89</v>
      </c>
      <c r="B90">
        <v>105</v>
      </c>
      <c r="C90" s="25" t="s">
        <v>190</v>
      </c>
      <c r="D90">
        <v>0</v>
      </c>
      <c r="E90" s="12">
        <v>12.7</v>
      </c>
      <c r="F90" s="14"/>
      <c r="H90" s="7" t="str">
        <f t="shared" si="63"/>
        <v>X</v>
      </c>
      <c r="I90" s="7">
        <f t="shared" si="64"/>
        <v>12.7</v>
      </c>
      <c r="J90" s="16">
        <f t="shared" si="65"/>
        <v>12.7</v>
      </c>
      <c r="K90" s="11" t="str">
        <f t="shared" si="66"/>
        <v>X</v>
      </c>
      <c r="L90" s="39" t="str">
        <f t="shared" si="67"/>
        <v>X</v>
      </c>
      <c r="M90" s="39" t="str">
        <f t="shared" si="68"/>
        <v>X</v>
      </c>
      <c r="N90" s="39" t="str">
        <f t="shared" si="69"/>
        <v>X</v>
      </c>
      <c r="O90" s="40" t="str">
        <f t="shared" si="70"/>
        <v>X</v>
      </c>
      <c r="P90" s="31">
        <v>0</v>
      </c>
      <c r="Q90" s="8">
        <v>0</v>
      </c>
      <c r="R90" s="9">
        <v>0</v>
      </c>
      <c r="S90" s="9">
        <v>0</v>
      </c>
      <c r="T90" s="8">
        <v>0</v>
      </c>
      <c r="U90" s="9">
        <v>0</v>
      </c>
      <c r="V90" s="9">
        <v>0</v>
      </c>
      <c r="W90" s="8">
        <v>1</v>
      </c>
      <c r="X90" s="9">
        <v>0</v>
      </c>
      <c r="Y90" s="8">
        <v>0</v>
      </c>
      <c r="Z90" s="9">
        <v>0</v>
      </c>
      <c r="AA90" s="8"/>
      <c r="AC90" s="8"/>
      <c r="AG90" s="21"/>
      <c r="AH90" s="7">
        <v>8.1999999999999993</v>
      </c>
      <c r="AL90" s="14"/>
      <c r="AN90" s="16"/>
      <c r="AQ90" s="16"/>
      <c r="AR90" s="7">
        <v>2002</v>
      </c>
      <c r="AS90" s="23">
        <f t="shared" si="71"/>
        <v>3.3014640731433</v>
      </c>
      <c r="AW90" s="18"/>
      <c r="AY90" s="18"/>
      <c r="BA90" s="18"/>
      <c r="BC90" s="18"/>
      <c r="BE90" s="18"/>
      <c r="BF90" s="18" t="s">
        <v>187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 s="18">
        <v>0</v>
      </c>
      <c r="BN90">
        <v>0</v>
      </c>
      <c r="BO90">
        <v>1</v>
      </c>
      <c r="BP90" s="18">
        <v>0</v>
      </c>
      <c r="BR90" s="18"/>
      <c r="BS90" t="s">
        <v>397</v>
      </c>
      <c r="BT90" t="s">
        <v>397</v>
      </c>
      <c r="BV90" s="25"/>
      <c r="BZ90" s="18"/>
      <c r="CB90" s="18"/>
      <c r="CC90" s="18"/>
      <c r="CE90" s="18"/>
      <c r="CG90" s="18"/>
      <c r="CQ90" s="18"/>
      <c r="CS90" s="25"/>
      <c r="CT90" t="s">
        <v>397</v>
      </c>
      <c r="CV90" t="s">
        <v>397</v>
      </c>
      <c r="CW90" s="25" t="s">
        <v>397</v>
      </c>
    </row>
    <row r="91" spans="1:101" x14ac:dyDescent="0.25">
      <c r="A91">
        <v>90</v>
      </c>
      <c r="B91">
        <v>105</v>
      </c>
      <c r="C91" s="25" t="s">
        <v>190</v>
      </c>
      <c r="D91">
        <v>0</v>
      </c>
      <c r="E91" s="12">
        <v>17.100000000000001</v>
      </c>
      <c r="F91" s="14"/>
      <c r="H91" s="7" t="str">
        <f t="shared" si="63"/>
        <v>X</v>
      </c>
      <c r="I91" s="7">
        <f t="shared" si="64"/>
        <v>17.100000000000001</v>
      </c>
      <c r="J91" s="16">
        <f t="shared" si="65"/>
        <v>17.100000000000001</v>
      </c>
      <c r="K91" s="11" t="str">
        <f t="shared" si="66"/>
        <v>X</v>
      </c>
      <c r="L91" s="39" t="str">
        <f t="shared" si="67"/>
        <v>X</v>
      </c>
      <c r="M91" s="39" t="str">
        <f t="shared" si="68"/>
        <v>X</v>
      </c>
      <c r="N91" s="39" t="str">
        <f t="shared" si="69"/>
        <v>X</v>
      </c>
      <c r="O91" s="40" t="str">
        <f t="shared" si="70"/>
        <v>X</v>
      </c>
      <c r="P91" s="31">
        <v>0</v>
      </c>
      <c r="Q91" s="8">
        <v>0</v>
      </c>
      <c r="R91" s="9">
        <v>0</v>
      </c>
      <c r="S91" s="9">
        <v>0</v>
      </c>
      <c r="T91" s="8">
        <v>0</v>
      </c>
      <c r="U91" s="9">
        <v>0</v>
      </c>
      <c r="V91" s="9">
        <v>0</v>
      </c>
      <c r="W91" s="8">
        <v>0</v>
      </c>
      <c r="X91" s="9">
        <v>1</v>
      </c>
      <c r="Y91" s="8">
        <v>0</v>
      </c>
      <c r="Z91" s="9">
        <v>0</v>
      </c>
      <c r="AA91" s="8"/>
      <c r="AC91" s="8"/>
      <c r="AG91" s="21"/>
      <c r="AH91" s="7">
        <v>7.5</v>
      </c>
      <c r="AL91" s="14"/>
      <c r="AN91" s="16"/>
      <c r="AQ91" s="16"/>
      <c r="AR91" s="7">
        <v>1989</v>
      </c>
      <c r="AS91" s="23">
        <f t="shared" si="71"/>
        <v>3.2986347831244354</v>
      </c>
      <c r="AW91" s="18"/>
      <c r="AY91" s="18"/>
      <c r="BA91" s="18"/>
      <c r="BC91" s="18"/>
      <c r="BE91" s="18"/>
      <c r="BF91" s="18" t="s">
        <v>187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 s="18">
        <v>0</v>
      </c>
      <c r="BN91">
        <v>0</v>
      </c>
      <c r="BO91">
        <v>1</v>
      </c>
      <c r="BP91" s="18">
        <v>0</v>
      </c>
      <c r="BR91" s="18"/>
      <c r="BS91" t="s">
        <v>397</v>
      </c>
      <c r="BT91" t="s">
        <v>397</v>
      </c>
      <c r="BV91" s="25"/>
      <c r="BZ91" s="18"/>
      <c r="CB91" s="18"/>
      <c r="CC91" s="18"/>
      <c r="CE91" s="18"/>
      <c r="CG91" s="18"/>
      <c r="CQ91" s="18"/>
      <c r="CS91" s="25"/>
      <c r="CT91" t="s">
        <v>397</v>
      </c>
      <c r="CV91" t="s">
        <v>397</v>
      </c>
      <c r="CW91" s="25" t="s">
        <v>397</v>
      </c>
    </row>
    <row r="92" spans="1:101" x14ac:dyDescent="0.25">
      <c r="A92">
        <v>91</v>
      </c>
      <c r="B92">
        <v>105</v>
      </c>
      <c r="C92" s="25" t="s">
        <v>190</v>
      </c>
      <c r="D92">
        <v>0</v>
      </c>
      <c r="E92" s="12">
        <v>15.4</v>
      </c>
      <c r="F92" s="14"/>
      <c r="H92" s="7" t="str">
        <f t="shared" si="63"/>
        <v>X</v>
      </c>
      <c r="I92" s="7">
        <f t="shared" si="64"/>
        <v>15.4</v>
      </c>
      <c r="J92" s="16">
        <f t="shared" si="65"/>
        <v>15.4</v>
      </c>
      <c r="K92" s="11" t="str">
        <f t="shared" si="66"/>
        <v>X</v>
      </c>
      <c r="L92" s="39" t="str">
        <f t="shared" si="67"/>
        <v>X</v>
      </c>
      <c r="M92" s="39" t="str">
        <f t="shared" si="68"/>
        <v>X</v>
      </c>
      <c r="N92" s="39" t="str">
        <f t="shared" si="69"/>
        <v>X</v>
      </c>
      <c r="O92" s="40" t="str">
        <f t="shared" si="70"/>
        <v>X</v>
      </c>
      <c r="P92" s="31">
        <v>0</v>
      </c>
      <c r="Q92" s="8">
        <v>0</v>
      </c>
      <c r="R92" s="9">
        <v>0</v>
      </c>
      <c r="S92" s="9">
        <v>0</v>
      </c>
      <c r="T92" s="8">
        <v>0</v>
      </c>
      <c r="U92" s="9">
        <v>0</v>
      </c>
      <c r="V92" s="9">
        <v>0</v>
      </c>
      <c r="W92" s="8">
        <v>0</v>
      </c>
      <c r="X92" s="9">
        <v>1</v>
      </c>
      <c r="Y92" s="8">
        <v>0</v>
      </c>
      <c r="Z92" s="9">
        <v>0</v>
      </c>
      <c r="AA92" s="8"/>
      <c r="AC92" s="8"/>
      <c r="AG92" s="21"/>
      <c r="AH92" s="7">
        <v>8.1999999999999993</v>
      </c>
      <c r="AL92" s="14"/>
      <c r="AN92" s="16"/>
      <c r="AQ92" s="16"/>
      <c r="AR92" s="7">
        <v>2000</v>
      </c>
      <c r="AS92" s="23">
        <f t="shared" si="71"/>
        <v>3.3010299956639813</v>
      </c>
      <c r="AW92" s="18"/>
      <c r="AY92" s="18"/>
      <c r="BA92" s="18"/>
      <c r="BC92" s="18"/>
      <c r="BE92" s="18"/>
      <c r="BF92" s="18" t="s">
        <v>187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 s="18">
        <v>0</v>
      </c>
      <c r="BN92">
        <v>0</v>
      </c>
      <c r="BO92">
        <v>1</v>
      </c>
      <c r="BP92" s="18">
        <v>0</v>
      </c>
      <c r="BR92" s="18"/>
      <c r="BS92" t="s">
        <v>397</v>
      </c>
      <c r="BT92" t="s">
        <v>397</v>
      </c>
      <c r="BV92" s="25"/>
      <c r="BZ92" s="18"/>
      <c r="CB92" s="18"/>
      <c r="CC92" s="18"/>
      <c r="CE92" s="18"/>
      <c r="CG92" s="18"/>
      <c r="CQ92" s="18"/>
      <c r="CS92" s="25"/>
      <c r="CT92" t="s">
        <v>397</v>
      </c>
      <c r="CV92" t="s">
        <v>397</v>
      </c>
      <c r="CW92" s="25" t="s">
        <v>397</v>
      </c>
    </row>
    <row r="93" spans="1:101" x14ac:dyDescent="0.25">
      <c r="A93">
        <v>92</v>
      </c>
      <c r="B93">
        <v>105</v>
      </c>
      <c r="C93" s="25" t="s">
        <v>190</v>
      </c>
      <c r="D93">
        <v>0</v>
      </c>
      <c r="E93" s="12">
        <v>14.7</v>
      </c>
      <c r="F93" s="14"/>
      <c r="H93" s="7" t="str">
        <f t="shared" si="63"/>
        <v>X</v>
      </c>
      <c r="I93" s="7">
        <f t="shared" si="64"/>
        <v>14.7</v>
      </c>
      <c r="J93" s="16">
        <f t="shared" si="65"/>
        <v>14.7</v>
      </c>
      <c r="K93" s="11" t="str">
        <f t="shared" si="66"/>
        <v>X</v>
      </c>
      <c r="L93" s="39" t="str">
        <f t="shared" si="67"/>
        <v>X</v>
      </c>
      <c r="M93" s="39" t="str">
        <f t="shared" si="68"/>
        <v>X</v>
      </c>
      <c r="N93" s="39" t="str">
        <f t="shared" si="69"/>
        <v>X</v>
      </c>
      <c r="O93" s="40" t="str">
        <f t="shared" si="70"/>
        <v>X</v>
      </c>
      <c r="P93" s="31">
        <v>0</v>
      </c>
      <c r="Q93" s="8">
        <v>0</v>
      </c>
      <c r="R93" s="9">
        <v>0</v>
      </c>
      <c r="S93" s="9">
        <v>0</v>
      </c>
      <c r="T93" s="8">
        <v>0</v>
      </c>
      <c r="U93" s="9">
        <v>0</v>
      </c>
      <c r="V93" s="9">
        <v>0</v>
      </c>
      <c r="W93" s="8">
        <v>0</v>
      </c>
      <c r="X93" s="9">
        <v>1</v>
      </c>
      <c r="Y93" s="8">
        <v>0</v>
      </c>
      <c r="Z93" s="9">
        <v>0</v>
      </c>
      <c r="AA93" s="8"/>
      <c r="AC93" s="8"/>
      <c r="AG93" s="21"/>
      <c r="AH93" s="7">
        <v>8.1999999999999993</v>
      </c>
      <c r="AL93" s="14"/>
      <c r="AN93" s="16"/>
      <c r="AQ93" s="16"/>
      <c r="AR93" s="7">
        <v>2002</v>
      </c>
      <c r="AS93" s="23">
        <f t="shared" si="71"/>
        <v>3.3014640731433</v>
      </c>
      <c r="AW93" s="18"/>
      <c r="AY93" s="18"/>
      <c r="BA93" s="18"/>
      <c r="BC93" s="18"/>
      <c r="BE93" s="18"/>
      <c r="BF93" s="18" t="s">
        <v>187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 s="18">
        <v>0</v>
      </c>
      <c r="BN93">
        <v>0</v>
      </c>
      <c r="BO93">
        <v>1</v>
      </c>
      <c r="BP93" s="18">
        <v>0</v>
      </c>
      <c r="BR93" s="18"/>
      <c r="BS93" t="s">
        <v>397</v>
      </c>
      <c r="BT93" t="s">
        <v>397</v>
      </c>
      <c r="BV93" s="25"/>
      <c r="BZ93" s="18"/>
      <c r="CB93" s="18"/>
      <c r="CC93" s="18"/>
      <c r="CE93" s="18"/>
      <c r="CG93" s="18"/>
      <c r="CQ93" s="18"/>
      <c r="CS93" s="25"/>
      <c r="CT93" t="s">
        <v>397</v>
      </c>
      <c r="CV93" t="s">
        <v>397</v>
      </c>
      <c r="CW93" s="25" t="s">
        <v>397</v>
      </c>
    </row>
    <row r="94" spans="1:101" x14ac:dyDescent="0.25">
      <c r="A94">
        <v>93</v>
      </c>
      <c r="B94">
        <v>116</v>
      </c>
      <c r="C94" s="25" t="s">
        <v>15</v>
      </c>
      <c r="D94">
        <v>0</v>
      </c>
      <c r="E94" s="12">
        <v>5.4</v>
      </c>
      <c r="F94" s="14"/>
      <c r="H94" s="7" t="str">
        <f t="shared" si="63"/>
        <v>X</v>
      </c>
      <c r="I94" s="7">
        <f t="shared" si="64"/>
        <v>5.4</v>
      </c>
      <c r="J94" s="16">
        <f t="shared" si="65"/>
        <v>5.4</v>
      </c>
      <c r="K94" s="11" t="str">
        <f t="shared" si="66"/>
        <v>X</v>
      </c>
      <c r="L94" s="39" t="str">
        <f t="shared" si="67"/>
        <v>X</v>
      </c>
      <c r="M94" s="39" t="str">
        <f t="shared" si="68"/>
        <v>X</v>
      </c>
      <c r="N94" s="39" t="str">
        <f t="shared" si="69"/>
        <v>X</v>
      </c>
      <c r="O94" s="40" t="str">
        <f t="shared" si="70"/>
        <v>X</v>
      </c>
      <c r="P94" s="31">
        <v>1</v>
      </c>
      <c r="Q94" s="8">
        <v>0</v>
      </c>
      <c r="R94" s="9">
        <v>0</v>
      </c>
      <c r="S94" s="9">
        <v>0</v>
      </c>
      <c r="T94" s="8">
        <v>0</v>
      </c>
      <c r="U94" s="9">
        <v>0</v>
      </c>
      <c r="V94" s="9">
        <v>0</v>
      </c>
      <c r="W94" s="8">
        <v>0</v>
      </c>
      <c r="X94" s="9">
        <v>0</v>
      </c>
      <c r="Y94" s="8">
        <v>0</v>
      </c>
      <c r="Z94" s="9">
        <v>0</v>
      </c>
      <c r="AA94" s="8"/>
      <c r="AC94" s="8"/>
      <c r="AG94" s="21"/>
      <c r="AH94" s="7">
        <v>9.6999999999999993</v>
      </c>
      <c r="AL94" s="14"/>
      <c r="AN94" s="16"/>
      <c r="AQ94" s="16"/>
      <c r="AR94" s="7">
        <v>1987</v>
      </c>
      <c r="AS94" s="23">
        <f t="shared" si="71"/>
        <v>3.2981978671098151</v>
      </c>
      <c r="AW94" s="18"/>
      <c r="AY94" s="18"/>
      <c r="BA94" s="18"/>
      <c r="BC94" s="18"/>
      <c r="BE94" s="18"/>
      <c r="BF94" s="18" t="s">
        <v>11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 s="18">
        <v>0</v>
      </c>
      <c r="BN94">
        <v>1</v>
      </c>
      <c r="BO94">
        <v>0</v>
      </c>
      <c r="BP94" s="18">
        <v>0</v>
      </c>
      <c r="BR94" s="18"/>
      <c r="BS94" t="s">
        <v>397</v>
      </c>
      <c r="BT94" t="s">
        <v>397</v>
      </c>
      <c r="BV94" s="25"/>
      <c r="BZ94" s="18"/>
      <c r="CB94" s="18"/>
      <c r="CC94" s="18"/>
      <c r="CE94" s="18"/>
      <c r="CG94" s="18"/>
      <c r="CQ94" s="18"/>
      <c r="CS94" s="25"/>
      <c r="CT94" t="s">
        <v>397</v>
      </c>
      <c r="CV94" t="s">
        <v>397</v>
      </c>
      <c r="CW94" s="25" t="s">
        <v>397</v>
      </c>
    </row>
    <row r="95" spans="1:101" x14ac:dyDescent="0.25">
      <c r="A95">
        <v>94</v>
      </c>
      <c r="B95">
        <v>116</v>
      </c>
      <c r="C95" s="25" t="s">
        <v>15</v>
      </c>
      <c r="D95">
        <v>0</v>
      </c>
      <c r="E95" s="12">
        <v>8.5</v>
      </c>
      <c r="F95" s="14"/>
      <c r="H95" s="7" t="str">
        <f t="shared" si="63"/>
        <v>X</v>
      </c>
      <c r="I95" s="7">
        <f t="shared" si="64"/>
        <v>8.5</v>
      </c>
      <c r="J95" s="16">
        <f t="shared" si="65"/>
        <v>8.5</v>
      </c>
      <c r="K95" s="11" t="str">
        <f t="shared" si="66"/>
        <v>X</v>
      </c>
      <c r="L95" s="39" t="str">
        <f t="shared" si="67"/>
        <v>X</v>
      </c>
      <c r="M95" s="39" t="str">
        <f t="shared" si="68"/>
        <v>X</v>
      </c>
      <c r="N95" s="39" t="str">
        <f t="shared" si="69"/>
        <v>X</v>
      </c>
      <c r="O95" s="40" t="str">
        <f t="shared" si="70"/>
        <v>X</v>
      </c>
      <c r="P95" s="31">
        <v>1</v>
      </c>
      <c r="Q95" s="8">
        <v>0</v>
      </c>
      <c r="R95" s="9">
        <v>0</v>
      </c>
      <c r="S95" s="9">
        <v>0</v>
      </c>
      <c r="T95" s="8">
        <v>0</v>
      </c>
      <c r="U95" s="9">
        <v>0</v>
      </c>
      <c r="V95" s="9">
        <v>0</v>
      </c>
      <c r="W95" s="8">
        <v>0</v>
      </c>
      <c r="X95" s="9">
        <v>0</v>
      </c>
      <c r="Y95" s="8">
        <v>0</v>
      </c>
      <c r="Z95" s="9">
        <v>0</v>
      </c>
      <c r="AA95" s="8"/>
      <c r="AC95" s="8"/>
      <c r="AG95" s="21"/>
      <c r="AH95" s="7">
        <v>10</v>
      </c>
      <c r="AL95" s="14"/>
      <c r="AN95" s="16"/>
      <c r="AQ95" s="16"/>
      <c r="AR95" s="7">
        <v>1981</v>
      </c>
      <c r="AS95" s="23">
        <f t="shared" si="71"/>
        <v>3.2968844755385471</v>
      </c>
      <c r="AW95" s="18"/>
      <c r="AY95" s="18"/>
      <c r="BA95" s="18"/>
      <c r="BC95" s="18"/>
      <c r="BE95" s="18"/>
      <c r="BF95" s="18" t="s">
        <v>59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 s="18">
        <v>0</v>
      </c>
      <c r="BN95">
        <v>1</v>
      </c>
      <c r="BO95">
        <v>0</v>
      </c>
      <c r="BP95" s="18">
        <v>0</v>
      </c>
      <c r="BR95" s="18"/>
      <c r="BS95" t="s">
        <v>397</v>
      </c>
      <c r="BT95" t="s">
        <v>397</v>
      </c>
      <c r="BV95" s="25"/>
      <c r="BZ95" s="18"/>
      <c r="CB95" s="18"/>
      <c r="CC95" s="18"/>
      <c r="CE95" s="18"/>
      <c r="CG95" s="18"/>
      <c r="CQ95" s="18"/>
      <c r="CS95" s="25"/>
      <c r="CT95" t="s">
        <v>397</v>
      </c>
      <c r="CV95" t="s">
        <v>397</v>
      </c>
      <c r="CW95" s="25" t="s">
        <v>397</v>
      </c>
    </row>
    <row r="96" spans="1:101" x14ac:dyDescent="0.25">
      <c r="A96">
        <v>95</v>
      </c>
      <c r="B96">
        <v>116</v>
      </c>
      <c r="C96" s="25" t="s">
        <v>15</v>
      </c>
      <c r="D96">
        <v>0</v>
      </c>
      <c r="E96" s="12">
        <v>8.8000000000000007</v>
      </c>
      <c r="F96" s="14"/>
      <c r="H96" s="7" t="str">
        <f t="shared" si="63"/>
        <v>X</v>
      </c>
      <c r="I96" s="7">
        <f t="shared" si="64"/>
        <v>8.8000000000000007</v>
      </c>
      <c r="J96" s="16">
        <f t="shared" si="65"/>
        <v>8.8000000000000007</v>
      </c>
      <c r="K96" s="11" t="str">
        <f t="shared" si="66"/>
        <v>X</v>
      </c>
      <c r="L96" s="39" t="str">
        <f t="shared" si="67"/>
        <v>X</v>
      </c>
      <c r="M96" s="39" t="str">
        <f t="shared" si="68"/>
        <v>X</v>
      </c>
      <c r="N96" s="39" t="str">
        <f t="shared" si="69"/>
        <v>X</v>
      </c>
      <c r="O96" s="40" t="str">
        <f t="shared" si="70"/>
        <v>X</v>
      </c>
      <c r="P96" s="31">
        <v>1</v>
      </c>
      <c r="Q96" s="8">
        <v>0</v>
      </c>
      <c r="R96" s="9">
        <v>0</v>
      </c>
      <c r="S96" s="9">
        <v>0</v>
      </c>
      <c r="T96" s="8">
        <v>0</v>
      </c>
      <c r="U96" s="9">
        <v>0</v>
      </c>
      <c r="V96" s="9">
        <v>0</v>
      </c>
      <c r="W96" s="8">
        <v>0</v>
      </c>
      <c r="X96" s="9">
        <v>0</v>
      </c>
      <c r="Y96" s="8">
        <v>0</v>
      </c>
      <c r="Z96" s="9">
        <v>0</v>
      </c>
      <c r="AA96" s="8"/>
      <c r="AC96" s="8"/>
      <c r="AG96" s="21"/>
      <c r="AH96" s="7">
        <v>10</v>
      </c>
      <c r="AL96" s="14"/>
      <c r="AN96" s="16"/>
      <c r="AQ96" s="16"/>
      <c r="AR96" s="7">
        <v>1986</v>
      </c>
      <c r="AS96" s="23">
        <f t="shared" si="71"/>
        <v>3.2979792441593623</v>
      </c>
      <c r="AW96" s="18"/>
      <c r="AY96" s="18"/>
      <c r="BA96" s="18"/>
      <c r="BC96" s="18"/>
      <c r="BE96" s="18"/>
      <c r="BF96" s="18" t="s">
        <v>59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 s="18">
        <v>0</v>
      </c>
      <c r="BN96">
        <v>1</v>
      </c>
      <c r="BO96">
        <v>0</v>
      </c>
      <c r="BP96" s="18">
        <v>0</v>
      </c>
      <c r="BR96" s="18"/>
      <c r="BS96" t="s">
        <v>397</v>
      </c>
      <c r="BT96" t="s">
        <v>397</v>
      </c>
      <c r="BV96" s="25"/>
      <c r="BZ96" s="18"/>
      <c r="CB96" s="18"/>
      <c r="CC96" s="18"/>
      <c r="CE96" s="18"/>
      <c r="CG96" s="18"/>
      <c r="CQ96" s="18"/>
      <c r="CS96" s="25"/>
      <c r="CT96" t="s">
        <v>397</v>
      </c>
      <c r="CV96" t="s">
        <v>397</v>
      </c>
      <c r="CW96" s="25" t="s">
        <v>397</v>
      </c>
    </row>
    <row r="97" spans="1:101" x14ac:dyDescent="0.25">
      <c r="A97">
        <v>96</v>
      </c>
      <c r="B97">
        <v>116</v>
      </c>
      <c r="C97" s="25" t="s">
        <v>15</v>
      </c>
      <c r="D97">
        <v>0</v>
      </c>
      <c r="E97" s="12">
        <v>8.3000000000000007</v>
      </c>
      <c r="F97" s="14"/>
      <c r="H97" s="7" t="str">
        <f t="shared" si="63"/>
        <v>X</v>
      </c>
      <c r="I97" s="7">
        <f t="shared" si="64"/>
        <v>8.3000000000000007</v>
      </c>
      <c r="J97" s="16">
        <f t="shared" si="65"/>
        <v>8.3000000000000007</v>
      </c>
      <c r="K97" s="11" t="str">
        <f t="shared" si="66"/>
        <v>X</v>
      </c>
      <c r="L97" s="39" t="str">
        <f t="shared" si="67"/>
        <v>X</v>
      </c>
      <c r="M97" s="39" t="str">
        <f t="shared" si="68"/>
        <v>X</v>
      </c>
      <c r="N97" s="39" t="str">
        <f t="shared" si="69"/>
        <v>X</v>
      </c>
      <c r="O97" s="40" t="str">
        <f t="shared" si="70"/>
        <v>X</v>
      </c>
      <c r="P97" s="31">
        <v>1</v>
      </c>
      <c r="Q97" s="8">
        <v>0</v>
      </c>
      <c r="R97" s="9">
        <v>0</v>
      </c>
      <c r="S97" s="9">
        <v>0</v>
      </c>
      <c r="T97" s="8">
        <v>0</v>
      </c>
      <c r="U97" s="9">
        <v>0</v>
      </c>
      <c r="V97" s="9">
        <v>0</v>
      </c>
      <c r="W97" s="8">
        <v>0</v>
      </c>
      <c r="X97" s="9">
        <v>0</v>
      </c>
      <c r="Y97" s="8">
        <v>0</v>
      </c>
      <c r="Z97" s="9">
        <v>0</v>
      </c>
      <c r="AA97" s="8"/>
      <c r="AC97" s="8"/>
      <c r="AG97" s="21"/>
      <c r="AH97" s="7">
        <v>6.5</v>
      </c>
      <c r="AL97" s="14"/>
      <c r="AN97" s="16"/>
      <c r="AQ97" s="16"/>
      <c r="AR97" s="7">
        <v>1974</v>
      </c>
      <c r="AS97" s="23">
        <f t="shared" si="71"/>
        <v>3.2953471483336179</v>
      </c>
      <c r="AW97" s="18"/>
      <c r="AY97" s="18"/>
      <c r="BA97" s="18"/>
      <c r="BC97" s="18"/>
      <c r="BE97" s="18"/>
      <c r="BF97" s="18" t="s">
        <v>60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 s="18">
        <v>0</v>
      </c>
      <c r="BN97">
        <v>1</v>
      </c>
      <c r="BO97">
        <v>0</v>
      </c>
      <c r="BP97" s="18">
        <v>0</v>
      </c>
      <c r="BR97" s="18"/>
      <c r="BS97" t="s">
        <v>397</v>
      </c>
      <c r="BT97" t="s">
        <v>397</v>
      </c>
      <c r="BV97" s="25"/>
      <c r="BZ97" s="18"/>
      <c r="CB97" s="18"/>
      <c r="CC97" s="18"/>
      <c r="CE97" s="18"/>
      <c r="CG97" s="18"/>
      <c r="CQ97" s="18"/>
      <c r="CS97" s="25"/>
      <c r="CT97" t="s">
        <v>397</v>
      </c>
      <c r="CV97" t="s">
        <v>397</v>
      </c>
      <c r="CW97" s="25" t="s">
        <v>397</v>
      </c>
    </row>
    <row r="98" spans="1:101" x14ac:dyDescent="0.25">
      <c r="A98">
        <v>97</v>
      </c>
      <c r="B98">
        <v>116</v>
      </c>
      <c r="C98" s="25" t="s">
        <v>15</v>
      </c>
      <c r="D98">
        <v>0</v>
      </c>
      <c r="E98" s="12">
        <v>9.6</v>
      </c>
      <c r="F98" s="14"/>
      <c r="H98" s="7" t="str">
        <f t="shared" si="63"/>
        <v>X</v>
      </c>
      <c r="I98" s="7">
        <f t="shared" si="64"/>
        <v>9.6</v>
      </c>
      <c r="J98" s="16">
        <f t="shared" si="65"/>
        <v>9.6</v>
      </c>
      <c r="K98" s="11" t="str">
        <f t="shared" si="66"/>
        <v>X</v>
      </c>
      <c r="L98" s="39" t="str">
        <f t="shared" si="67"/>
        <v>X</v>
      </c>
      <c r="M98" s="39" t="str">
        <f t="shared" si="68"/>
        <v>X</v>
      </c>
      <c r="N98" s="39" t="str">
        <f t="shared" si="69"/>
        <v>X</v>
      </c>
      <c r="O98" s="40" t="str">
        <f t="shared" si="70"/>
        <v>X</v>
      </c>
      <c r="P98" s="31">
        <v>1</v>
      </c>
      <c r="Q98" s="8">
        <v>0</v>
      </c>
      <c r="R98" s="9">
        <v>0</v>
      </c>
      <c r="S98" s="9">
        <v>0</v>
      </c>
      <c r="T98" s="8">
        <v>0</v>
      </c>
      <c r="U98" s="9">
        <v>0</v>
      </c>
      <c r="V98" s="9">
        <v>0</v>
      </c>
      <c r="W98" s="8">
        <v>0</v>
      </c>
      <c r="X98" s="9">
        <v>0</v>
      </c>
      <c r="Y98" s="8">
        <v>0</v>
      </c>
      <c r="Z98" s="9">
        <v>0</v>
      </c>
      <c r="AA98" s="8"/>
      <c r="AC98" s="8"/>
      <c r="AG98" s="21"/>
      <c r="AH98" s="7">
        <v>7</v>
      </c>
      <c r="AL98" s="14"/>
      <c r="AN98" s="16"/>
      <c r="AQ98" s="16"/>
      <c r="AR98" s="7">
        <v>1980</v>
      </c>
      <c r="AS98" s="23">
        <f t="shared" si="71"/>
        <v>3.2966651902615309</v>
      </c>
      <c r="AW98" s="18"/>
      <c r="AY98" s="18"/>
      <c r="BA98" s="18"/>
      <c r="BC98" s="18"/>
      <c r="BE98" s="18"/>
      <c r="BF98" s="18" t="s">
        <v>60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s="18">
        <v>0</v>
      </c>
      <c r="BN98">
        <v>1</v>
      </c>
      <c r="BO98">
        <v>0</v>
      </c>
      <c r="BP98" s="18">
        <v>0</v>
      </c>
      <c r="BR98" s="18"/>
      <c r="BS98" t="s">
        <v>397</v>
      </c>
      <c r="BT98" t="s">
        <v>397</v>
      </c>
      <c r="BV98" s="25"/>
      <c r="BZ98" s="18"/>
      <c r="CB98" s="18"/>
      <c r="CC98" s="18"/>
      <c r="CE98" s="18"/>
      <c r="CG98" s="18"/>
      <c r="CQ98" s="18"/>
      <c r="CS98" s="25"/>
      <c r="CT98" t="s">
        <v>397</v>
      </c>
      <c r="CV98" t="s">
        <v>397</v>
      </c>
      <c r="CW98" s="25" t="s">
        <v>397</v>
      </c>
    </row>
    <row r="99" spans="1:101" x14ac:dyDescent="0.25">
      <c r="A99">
        <v>98</v>
      </c>
      <c r="B99">
        <v>116</v>
      </c>
      <c r="C99" s="25" t="s">
        <v>15</v>
      </c>
      <c r="D99">
        <v>0</v>
      </c>
      <c r="E99" s="12">
        <v>17.3</v>
      </c>
      <c r="F99" s="14"/>
      <c r="H99" s="7" t="str">
        <f t="shared" si="63"/>
        <v>X</v>
      </c>
      <c r="I99" s="7">
        <f t="shared" si="64"/>
        <v>17.3</v>
      </c>
      <c r="J99" s="16">
        <f t="shared" si="65"/>
        <v>17.3</v>
      </c>
      <c r="K99" s="11" t="str">
        <f t="shared" si="66"/>
        <v>X</v>
      </c>
      <c r="L99" s="39" t="str">
        <f t="shared" si="67"/>
        <v>X</v>
      </c>
      <c r="M99" s="39" t="str">
        <f t="shared" si="68"/>
        <v>X</v>
      </c>
      <c r="N99" s="39" t="str">
        <f t="shared" si="69"/>
        <v>X</v>
      </c>
      <c r="O99" s="40" t="str">
        <f t="shared" si="70"/>
        <v>X</v>
      </c>
      <c r="P99" s="31">
        <v>1</v>
      </c>
      <c r="Q99" s="8">
        <v>0</v>
      </c>
      <c r="R99" s="9">
        <v>0</v>
      </c>
      <c r="S99" s="9">
        <v>0</v>
      </c>
      <c r="T99" s="8">
        <v>0</v>
      </c>
      <c r="U99" s="9">
        <v>0</v>
      </c>
      <c r="V99" s="9">
        <v>0</v>
      </c>
      <c r="W99" s="8">
        <v>0</v>
      </c>
      <c r="X99" s="9">
        <v>0</v>
      </c>
      <c r="Y99" s="8">
        <v>0</v>
      </c>
      <c r="Z99" s="9">
        <v>0</v>
      </c>
      <c r="AA99" s="8"/>
      <c r="AC99" s="8"/>
      <c r="AG99" s="21"/>
      <c r="AH99" s="7">
        <v>3.4</v>
      </c>
      <c r="AL99" s="14"/>
      <c r="AN99" s="16"/>
      <c r="AQ99" s="16"/>
      <c r="AR99" s="7">
        <v>1965</v>
      </c>
      <c r="AS99" s="23">
        <f t="shared" si="71"/>
        <v>3.2933625547114453</v>
      </c>
      <c r="AW99" s="18"/>
      <c r="AY99" s="18"/>
      <c r="BA99" s="18"/>
      <c r="BC99" s="18"/>
      <c r="BE99" s="18"/>
      <c r="BF99" s="18" t="s">
        <v>68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 s="18">
        <v>0</v>
      </c>
      <c r="BN99">
        <v>0</v>
      </c>
      <c r="BO99">
        <v>1</v>
      </c>
      <c r="BP99" s="18">
        <v>0</v>
      </c>
      <c r="BR99" s="18"/>
      <c r="BS99" t="s">
        <v>397</v>
      </c>
      <c r="BT99" t="s">
        <v>397</v>
      </c>
      <c r="BV99" s="25"/>
      <c r="BZ99" s="18"/>
      <c r="CB99" s="18"/>
      <c r="CC99" s="18"/>
      <c r="CE99" s="18"/>
      <c r="CG99" s="18"/>
      <c r="CQ99" s="18"/>
      <c r="CS99" s="25"/>
      <c r="CT99" t="s">
        <v>397</v>
      </c>
      <c r="CV99" t="s">
        <v>397</v>
      </c>
      <c r="CW99" s="25" t="s">
        <v>397</v>
      </c>
    </row>
    <row r="100" spans="1:101" x14ac:dyDescent="0.25">
      <c r="A100">
        <v>99</v>
      </c>
      <c r="B100">
        <v>116</v>
      </c>
      <c r="C100" s="25" t="s">
        <v>15</v>
      </c>
      <c r="D100">
        <v>0</v>
      </c>
      <c r="E100" s="12">
        <v>12.8</v>
      </c>
      <c r="F100" s="14"/>
      <c r="H100" s="7" t="str">
        <f t="shared" si="63"/>
        <v>X</v>
      </c>
      <c r="I100" s="7">
        <f t="shared" si="64"/>
        <v>12.8</v>
      </c>
      <c r="J100" s="16">
        <f t="shared" si="65"/>
        <v>12.8</v>
      </c>
      <c r="K100" s="11" t="str">
        <f t="shared" si="66"/>
        <v>X</v>
      </c>
      <c r="L100" s="39" t="str">
        <f t="shared" si="67"/>
        <v>X</v>
      </c>
      <c r="M100" s="39" t="str">
        <f t="shared" si="68"/>
        <v>X</v>
      </c>
      <c r="N100" s="39" t="str">
        <f t="shared" si="69"/>
        <v>X</v>
      </c>
      <c r="O100" s="40" t="str">
        <f t="shared" si="70"/>
        <v>X</v>
      </c>
      <c r="P100" s="31">
        <v>1</v>
      </c>
      <c r="Q100" s="8">
        <v>0</v>
      </c>
      <c r="R100" s="9">
        <v>0</v>
      </c>
      <c r="S100" s="9">
        <v>0</v>
      </c>
      <c r="T100" s="8">
        <v>0</v>
      </c>
      <c r="U100" s="9">
        <v>0</v>
      </c>
      <c r="V100" s="9">
        <v>0</v>
      </c>
      <c r="W100" s="8">
        <v>0</v>
      </c>
      <c r="X100" s="9">
        <v>0</v>
      </c>
      <c r="Y100" s="8">
        <v>0</v>
      </c>
      <c r="Z100" s="9">
        <v>0</v>
      </c>
      <c r="AA100" s="8"/>
      <c r="AC100" s="8"/>
      <c r="AG100" s="21"/>
      <c r="AH100" s="7">
        <v>4.3</v>
      </c>
      <c r="AL100" s="14"/>
      <c r="AN100" s="16"/>
      <c r="AQ100" s="16"/>
      <c r="AR100" s="7">
        <v>1974</v>
      </c>
      <c r="AS100" s="23">
        <f t="shared" si="71"/>
        <v>3.2953471483336179</v>
      </c>
      <c r="AW100" s="18"/>
      <c r="AY100" s="18"/>
      <c r="BA100" s="18"/>
      <c r="BC100" s="18"/>
      <c r="BE100" s="18"/>
      <c r="BF100" s="18" t="s">
        <v>68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 s="18">
        <v>0</v>
      </c>
      <c r="BN100">
        <v>0</v>
      </c>
      <c r="BO100">
        <v>1</v>
      </c>
      <c r="BP100" s="18">
        <v>0</v>
      </c>
      <c r="BR100" s="18"/>
      <c r="BS100" t="s">
        <v>397</v>
      </c>
      <c r="BT100" t="s">
        <v>397</v>
      </c>
      <c r="BV100" s="25"/>
      <c r="BZ100" s="18"/>
      <c r="CB100" s="18"/>
      <c r="CC100" s="18"/>
      <c r="CE100" s="18"/>
      <c r="CG100" s="18"/>
      <c r="CQ100" s="18"/>
      <c r="CS100" s="25"/>
      <c r="CT100" t="s">
        <v>397</v>
      </c>
      <c r="CV100" t="s">
        <v>397</v>
      </c>
      <c r="CW100" s="25" t="s">
        <v>397</v>
      </c>
    </row>
    <row r="101" spans="1:101" x14ac:dyDescent="0.25">
      <c r="A101">
        <v>100</v>
      </c>
      <c r="B101">
        <v>116</v>
      </c>
      <c r="C101" s="25" t="s">
        <v>15</v>
      </c>
      <c r="D101">
        <v>0</v>
      </c>
      <c r="E101" s="12">
        <v>8.6</v>
      </c>
      <c r="F101" s="14"/>
      <c r="H101" s="7" t="str">
        <f t="shared" si="63"/>
        <v>X</v>
      </c>
      <c r="I101" s="7">
        <f t="shared" si="64"/>
        <v>8.6</v>
      </c>
      <c r="J101" s="16">
        <f t="shared" si="65"/>
        <v>8.6</v>
      </c>
      <c r="K101" s="11" t="str">
        <f t="shared" si="66"/>
        <v>X</v>
      </c>
      <c r="L101" s="39" t="str">
        <f t="shared" si="67"/>
        <v>X</v>
      </c>
      <c r="M101" s="39" t="str">
        <f t="shared" si="68"/>
        <v>X</v>
      </c>
      <c r="N101" s="39" t="str">
        <f t="shared" si="69"/>
        <v>X</v>
      </c>
      <c r="O101" s="40" t="str">
        <f t="shared" si="70"/>
        <v>X</v>
      </c>
      <c r="P101" s="31">
        <v>1</v>
      </c>
      <c r="Q101" s="8">
        <v>0</v>
      </c>
      <c r="R101" s="9">
        <v>0</v>
      </c>
      <c r="S101" s="9">
        <v>0</v>
      </c>
      <c r="T101" s="8">
        <v>0</v>
      </c>
      <c r="U101" s="9">
        <v>0</v>
      </c>
      <c r="V101" s="9">
        <v>0</v>
      </c>
      <c r="W101" s="8">
        <v>0</v>
      </c>
      <c r="X101" s="9">
        <v>0</v>
      </c>
      <c r="Y101" s="8">
        <v>0</v>
      </c>
      <c r="Z101" s="9">
        <v>0</v>
      </c>
      <c r="AA101" s="8"/>
      <c r="AC101" s="8"/>
      <c r="AG101" s="21"/>
      <c r="AH101" s="7">
        <v>6.4</v>
      </c>
      <c r="AL101" s="14"/>
      <c r="AN101" s="16"/>
      <c r="AQ101" s="16"/>
      <c r="AR101" s="7">
        <v>1964</v>
      </c>
      <c r="AS101" s="23">
        <f t="shared" si="71"/>
        <v>3.2931414834509307</v>
      </c>
      <c r="AW101" s="18"/>
      <c r="AY101" s="18"/>
      <c r="BA101" s="18"/>
      <c r="BC101" s="18"/>
      <c r="BE101" s="18"/>
      <c r="BF101" s="18" t="s">
        <v>132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 s="18">
        <v>0</v>
      </c>
      <c r="BN101">
        <v>1</v>
      </c>
      <c r="BO101">
        <v>0</v>
      </c>
      <c r="BP101" s="18">
        <v>0</v>
      </c>
      <c r="BR101" s="18"/>
      <c r="BS101" t="s">
        <v>397</v>
      </c>
      <c r="BT101" t="s">
        <v>397</v>
      </c>
      <c r="BV101" s="25"/>
      <c r="BZ101" s="18"/>
      <c r="CB101" s="18"/>
      <c r="CC101" s="18"/>
      <c r="CE101" s="18"/>
      <c r="CG101" s="18"/>
      <c r="CQ101" s="18"/>
      <c r="CS101" s="25"/>
      <c r="CT101" t="s">
        <v>397</v>
      </c>
      <c r="CV101" t="s">
        <v>397</v>
      </c>
      <c r="CW101" s="25" t="s">
        <v>397</v>
      </c>
    </row>
    <row r="102" spans="1:101" x14ac:dyDescent="0.25">
      <c r="A102">
        <v>101</v>
      </c>
      <c r="B102">
        <v>116</v>
      </c>
      <c r="C102" s="25" t="s">
        <v>15</v>
      </c>
      <c r="D102">
        <v>0</v>
      </c>
      <c r="E102" s="12">
        <v>2.7</v>
      </c>
      <c r="F102" s="14"/>
      <c r="H102" s="7" t="str">
        <f t="shared" si="63"/>
        <v>X</v>
      </c>
      <c r="I102" s="7">
        <f t="shared" si="64"/>
        <v>2.7</v>
      </c>
      <c r="J102" s="16">
        <f t="shared" si="65"/>
        <v>2.7</v>
      </c>
      <c r="K102" s="11" t="str">
        <f t="shared" si="66"/>
        <v>X</v>
      </c>
      <c r="L102" s="39" t="str">
        <f t="shared" si="67"/>
        <v>X</v>
      </c>
      <c r="M102" s="39" t="str">
        <f t="shared" si="68"/>
        <v>X</v>
      </c>
      <c r="N102" s="39" t="str">
        <f t="shared" si="69"/>
        <v>X</v>
      </c>
      <c r="O102" s="40" t="str">
        <f t="shared" si="70"/>
        <v>X</v>
      </c>
      <c r="P102" s="31">
        <v>1</v>
      </c>
      <c r="Q102" s="8">
        <v>0</v>
      </c>
      <c r="R102" s="9">
        <v>0</v>
      </c>
      <c r="S102" s="9">
        <v>0</v>
      </c>
      <c r="T102" s="8">
        <v>0</v>
      </c>
      <c r="U102" s="9">
        <v>0</v>
      </c>
      <c r="V102" s="9">
        <v>0</v>
      </c>
      <c r="W102" s="8">
        <v>0</v>
      </c>
      <c r="X102" s="9">
        <v>0</v>
      </c>
      <c r="Y102" s="8">
        <v>0</v>
      </c>
      <c r="Z102" s="9">
        <v>0</v>
      </c>
      <c r="AA102" s="8"/>
      <c r="AC102" s="8"/>
      <c r="AG102" s="21"/>
      <c r="AH102" s="7">
        <v>10</v>
      </c>
      <c r="AL102" s="14"/>
      <c r="AN102" s="16"/>
      <c r="AQ102" s="16"/>
      <c r="AR102" s="7">
        <v>1987</v>
      </c>
      <c r="AS102" s="23">
        <f t="shared" si="71"/>
        <v>3.2981978671098151</v>
      </c>
      <c r="AW102" s="18"/>
      <c r="AY102" s="18"/>
      <c r="BA102" s="18"/>
      <c r="BC102" s="18"/>
      <c r="BE102" s="18"/>
      <c r="BF102" s="18" t="s">
        <v>132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 s="18">
        <v>0</v>
      </c>
      <c r="BN102">
        <v>1</v>
      </c>
      <c r="BO102">
        <v>0</v>
      </c>
      <c r="BP102" s="18">
        <v>0</v>
      </c>
      <c r="BR102" s="18"/>
      <c r="BS102" t="s">
        <v>397</v>
      </c>
      <c r="BT102" t="s">
        <v>397</v>
      </c>
      <c r="BV102" s="25"/>
      <c r="BZ102" s="18"/>
      <c r="CB102" s="18"/>
      <c r="CC102" s="18"/>
      <c r="CE102" s="18"/>
      <c r="CG102" s="18"/>
      <c r="CQ102" s="18"/>
      <c r="CS102" s="25"/>
      <c r="CT102" t="s">
        <v>397</v>
      </c>
      <c r="CV102" t="s">
        <v>397</v>
      </c>
      <c r="CW102" s="25" t="s">
        <v>397</v>
      </c>
    </row>
    <row r="103" spans="1:101" x14ac:dyDescent="0.25">
      <c r="A103">
        <v>102</v>
      </c>
      <c r="B103">
        <v>116</v>
      </c>
      <c r="C103" s="25" t="s">
        <v>15</v>
      </c>
      <c r="D103">
        <v>0</v>
      </c>
      <c r="E103" s="12">
        <v>12.1</v>
      </c>
      <c r="F103" s="14"/>
      <c r="H103" s="7" t="str">
        <f t="shared" si="63"/>
        <v>X</v>
      </c>
      <c r="I103" s="7">
        <f t="shared" si="64"/>
        <v>12.1</v>
      </c>
      <c r="J103" s="16">
        <f t="shared" si="65"/>
        <v>12.1</v>
      </c>
      <c r="K103" s="11" t="str">
        <f t="shared" si="66"/>
        <v>X</v>
      </c>
      <c r="L103" s="39" t="str">
        <f t="shared" si="67"/>
        <v>X</v>
      </c>
      <c r="M103" s="39" t="str">
        <f t="shared" si="68"/>
        <v>X</v>
      </c>
      <c r="N103" s="39" t="str">
        <f t="shared" si="69"/>
        <v>X</v>
      </c>
      <c r="O103" s="40" t="str">
        <f t="shared" si="70"/>
        <v>X</v>
      </c>
      <c r="P103" s="31">
        <v>1</v>
      </c>
      <c r="Q103" s="8">
        <v>0</v>
      </c>
      <c r="R103" s="9">
        <v>0</v>
      </c>
      <c r="S103" s="9">
        <v>0</v>
      </c>
      <c r="T103" s="8">
        <v>0</v>
      </c>
      <c r="U103" s="9">
        <v>0</v>
      </c>
      <c r="V103" s="9">
        <v>0</v>
      </c>
      <c r="W103" s="8">
        <v>0</v>
      </c>
      <c r="X103" s="9">
        <v>0</v>
      </c>
      <c r="Y103" s="8">
        <v>0</v>
      </c>
      <c r="Z103" s="9">
        <v>0</v>
      </c>
      <c r="AA103" s="8"/>
      <c r="AC103" s="8"/>
      <c r="AG103" s="21"/>
      <c r="AH103" s="7">
        <v>6.9</v>
      </c>
      <c r="AL103" s="14"/>
      <c r="AN103" s="16"/>
      <c r="AQ103" s="16"/>
      <c r="AR103" s="7">
        <v>1983</v>
      </c>
      <c r="AS103" s="23">
        <f t="shared" si="71"/>
        <v>3.2973227142053028</v>
      </c>
      <c r="AW103" s="18"/>
      <c r="AY103" s="18"/>
      <c r="BA103" s="18"/>
      <c r="BC103" s="18"/>
      <c r="BE103" s="18"/>
      <c r="BF103" s="18" t="s">
        <v>222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 s="18">
        <v>0</v>
      </c>
      <c r="BN103">
        <v>0</v>
      </c>
      <c r="BO103">
        <v>1</v>
      </c>
      <c r="BP103" s="18">
        <v>0</v>
      </c>
      <c r="BR103" s="18"/>
      <c r="BS103" t="s">
        <v>397</v>
      </c>
      <c r="BT103" t="s">
        <v>397</v>
      </c>
      <c r="BV103" s="25"/>
      <c r="BZ103" s="18"/>
      <c r="CB103" s="18"/>
      <c r="CC103" s="18"/>
      <c r="CE103" s="18"/>
      <c r="CG103" s="18"/>
      <c r="CQ103" s="18"/>
      <c r="CS103" s="25"/>
      <c r="CT103" t="s">
        <v>397</v>
      </c>
      <c r="CV103" t="s">
        <v>397</v>
      </c>
      <c r="CW103" s="25" t="s">
        <v>397</v>
      </c>
    </row>
    <row r="104" spans="1:101" x14ac:dyDescent="0.25">
      <c r="A104">
        <v>103</v>
      </c>
      <c r="B104">
        <v>116</v>
      </c>
      <c r="C104" s="25" t="s">
        <v>15</v>
      </c>
      <c r="D104">
        <v>0</v>
      </c>
      <c r="E104" s="12">
        <v>5.7</v>
      </c>
      <c r="F104" s="14"/>
      <c r="H104" s="7" t="str">
        <f t="shared" si="63"/>
        <v>X</v>
      </c>
      <c r="I104" s="7">
        <f t="shared" si="64"/>
        <v>5.7</v>
      </c>
      <c r="J104" s="16">
        <f t="shared" si="65"/>
        <v>5.7</v>
      </c>
      <c r="K104" s="11" t="str">
        <f t="shared" si="66"/>
        <v>X</v>
      </c>
      <c r="L104" s="39" t="str">
        <f t="shared" si="67"/>
        <v>X</v>
      </c>
      <c r="M104" s="39" t="str">
        <f t="shared" si="68"/>
        <v>X</v>
      </c>
      <c r="N104" s="39" t="str">
        <f t="shared" si="69"/>
        <v>X</v>
      </c>
      <c r="O104" s="40" t="str">
        <f t="shared" si="70"/>
        <v>X</v>
      </c>
      <c r="P104" s="31">
        <v>1</v>
      </c>
      <c r="Q104" s="8">
        <v>0</v>
      </c>
      <c r="R104" s="9">
        <v>0</v>
      </c>
      <c r="S104" s="9">
        <v>0</v>
      </c>
      <c r="T104" s="8">
        <v>0</v>
      </c>
      <c r="U104" s="9">
        <v>0</v>
      </c>
      <c r="V104" s="9">
        <v>0</v>
      </c>
      <c r="W104" s="8">
        <v>0</v>
      </c>
      <c r="X104" s="9">
        <v>0</v>
      </c>
      <c r="Y104" s="8">
        <v>0</v>
      </c>
      <c r="Z104" s="9">
        <v>0</v>
      </c>
      <c r="AA104" s="8"/>
      <c r="AC104" s="8"/>
      <c r="AG104" s="21"/>
      <c r="AH104" s="7">
        <v>7.2</v>
      </c>
      <c r="AL104" s="14"/>
      <c r="AN104" s="16"/>
      <c r="AQ104" s="16"/>
      <c r="AR104" s="7">
        <v>1991</v>
      </c>
      <c r="AS104" s="23">
        <f t="shared" si="71"/>
        <v>3.2990712600274095</v>
      </c>
      <c r="AW104" s="18"/>
      <c r="AY104" s="18"/>
      <c r="BA104" s="18"/>
      <c r="BC104" s="18"/>
      <c r="BE104" s="18"/>
      <c r="BF104" s="18" t="s">
        <v>228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 s="18">
        <v>0</v>
      </c>
      <c r="BN104">
        <v>0</v>
      </c>
      <c r="BO104">
        <v>1</v>
      </c>
      <c r="BP104" s="18">
        <v>0</v>
      </c>
      <c r="BR104" s="18"/>
      <c r="BS104" t="s">
        <v>397</v>
      </c>
      <c r="BT104" t="s">
        <v>397</v>
      </c>
      <c r="BV104" s="25"/>
      <c r="BZ104" s="18"/>
      <c r="CB104" s="18"/>
      <c r="CC104" s="18"/>
      <c r="CE104" s="18"/>
      <c r="CG104" s="18"/>
      <c r="CQ104" s="18"/>
      <c r="CS104" s="25"/>
      <c r="CT104" t="s">
        <v>397</v>
      </c>
      <c r="CV104" t="s">
        <v>397</v>
      </c>
      <c r="CW104" s="25" t="s">
        <v>397</v>
      </c>
    </row>
    <row r="105" spans="1:101" x14ac:dyDescent="0.25">
      <c r="A105">
        <v>104</v>
      </c>
      <c r="B105">
        <v>116</v>
      </c>
      <c r="C105" s="25" t="s">
        <v>15</v>
      </c>
      <c r="D105">
        <v>0</v>
      </c>
      <c r="E105" s="12">
        <v>8</v>
      </c>
      <c r="F105" s="14"/>
      <c r="H105" s="7" t="str">
        <f t="shared" si="63"/>
        <v>X</v>
      </c>
      <c r="I105" s="7">
        <f t="shared" si="64"/>
        <v>8</v>
      </c>
      <c r="J105" s="16">
        <f t="shared" si="65"/>
        <v>8</v>
      </c>
      <c r="K105" s="11" t="str">
        <f t="shared" si="66"/>
        <v>X</v>
      </c>
      <c r="L105" s="39" t="str">
        <f t="shared" si="67"/>
        <v>X</v>
      </c>
      <c r="M105" s="39" t="str">
        <f t="shared" si="68"/>
        <v>X</v>
      </c>
      <c r="N105" s="39" t="str">
        <f t="shared" si="69"/>
        <v>X</v>
      </c>
      <c r="O105" s="40" t="str">
        <f t="shared" si="70"/>
        <v>X</v>
      </c>
      <c r="P105" s="31">
        <v>1</v>
      </c>
      <c r="Q105" s="8">
        <v>0</v>
      </c>
      <c r="R105" s="9">
        <v>0</v>
      </c>
      <c r="S105" s="9">
        <v>0</v>
      </c>
      <c r="T105" s="8">
        <v>0</v>
      </c>
      <c r="U105" s="9">
        <v>0</v>
      </c>
      <c r="V105" s="9">
        <v>0</v>
      </c>
      <c r="W105" s="8">
        <v>0</v>
      </c>
      <c r="X105" s="9">
        <v>0</v>
      </c>
      <c r="Y105" s="8">
        <v>0</v>
      </c>
      <c r="Z105" s="9">
        <v>0</v>
      </c>
      <c r="AA105" s="8"/>
      <c r="AC105" s="8"/>
      <c r="AG105" s="21"/>
      <c r="AH105" s="7">
        <v>6.4</v>
      </c>
      <c r="AL105" s="14"/>
      <c r="AN105" s="16"/>
      <c r="AQ105" s="16"/>
      <c r="AR105" s="7">
        <v>1982</v>
      </c>
      <c r="AS105" s="23">
        <f t="shared" si="71"/>
        <v>3.2971036501492565</v>
      </c>
      <c r="AW105" s="18"/>
      <c r="AY105" s="18"/>
      <c r="BA105" s="18"/>
      <c r="BC105" s="18"/>
      <c r="BE105" s="18"/>
      <c r="BF105" s="18" t="s">
        <v>230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 s="18">
        <v>0</v>
      </c>
      <c r="BN105">
        <v>0</v>
      </c>
      <c r="BO105">
        <v>1</v>
      </c>
      <c r="BP105" s="18">
        <v>0</v>
      </c>
      <c r="BR105" s="18"/>
      <c r="BS105" t="s">
        <v>397</v>
      </c>
      <c r="BT105" t="s">
        <v>397</v>
      </c>
      <c r="BV105" s="25"/>
      <c r="BZ105" s="18"/>
      <c r="CB105" s="18"/>
      <c r="CC105" s="18"/>
      <c r="CE105" s="18"/>
      <c r="CG105" s="18"/>
      <c r="CQ105" s="18"/>
      <c r="CS105" s="25"/>
      <c r="CT105" t="s">
        <v>397</v>
      </c>
      <c r="CV105" t="s">
        <v>397</v>
      </c>
      <c r="CW105" s="25" t="s">
        <v>397</v>
      </c>
    </row>
    <row r="106" spans="1:101" x14ac:dyDescent="0.25">
      <c r="A106">
        <v>105</v>
      </c>
      <c r="B106">
        <v>116</v>
      </c>
      <c r="C106" s="25" t="s">
        <v>15</v>
      </c>
      <c r="D106">
        <v>0</v>
      </c>
      <c r="E106" s="12">
        <v>12.4</v>
      </c>
      <c r="F106" s="14"/>
      <c r="H106" s="7" t="str">
        <f t="shared" si="63"/>
        <v>X</v>
      </c>
      <c r="I106" s="7">
        <f t="shared" si="64"/>
        <v>12.4</v>
      </c>
      <c r="J106" s="16">
        <f t="shared" si="65"/>
        <v>12.4</v>
      </c>
      <c r="K106" s="11" t="str">
        <f t="shared" si="66"/>
        <v>X</v>
      </c>
      <c r="L106" s="39" t="str">
        <f t="shared" si="67"/>
        <v>X</v>
      </c>
      <c r="M106" s="39" t="str">
        <f t="shared" si="68"/>
        <v>X</v>
      </c>
      <c r="N106" s="39" t="str">
        <f t="shared" si="69"/>
        <v>X</v>
      </c>
      <c r="O106" s="40" t="str">
        <f t="shared" si="70"/>
        <v>X</v>
      </c>
      <c r="P106" s="31">
        <v>1</v>
      </c>
      <c r="Q106" s="8">
        <v>0</v>
      </c>
      <c r="R106" s="9">
        <v>0</v>
      </c>
      <c r="S106" s="9">
        <v>0</v>
      </c>
      <c r="T106" s="8">
        <v>0</v>
      </c>
      <c r="U106" s="9">
        <v>0</v>
      </c>
      <c r="V106" s="9">
        <v>0</v>
      </c>
      <c r="W106" s="8">
        <v>0</v>
      </c>
      <c r="X106" s="9">
        <v>0</v>
      </c>
      <c r="Y106" s="8">
        <v>0</v>
      </c>
      <c r="Z106" s="9">
        <v>0</v>
      </c>
      <c r="AA106" s="8"/>
      <c r="AC106" s="8"/>
      <c r="AG106" s="21"/>
      <c r="AH106" s="7">
        <v>4.2</v>
      </c>
      <c r="AL106" s="14"/>
      <c r="AN106" s="16"/>
      <c r="AQ106" s="16"/>
      <c r="AR106" s="7">
        <v>1986</v>
      </c>
      <c r="AS106" s="23">
        <f t="shared" si="71"/>
        <v>3.2979792441593623</v>
      </c>
      <c r="AW106" s="18"/>
      <c r="AY106" s="18"/>
      <c r="BA106" s="18"/>
      <c r="BC106" s="18"/>
      <c r="BE106" s="18"/>
      <c r="BF106" s="18" t="s">
        <v>279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 s="18">
        <v>0</v>
      </c>
      <c r="BN106">
        <v>0</v>
      </c>
      <c r="BO106">
        <v>1</v>
      </c>
      <c r="BP106" s="18">
        <v>0</v>
      </c>
      <c r="BR106" s="18"/>
      <c r="BS106" t="s">
        <v>397</v>
      </c>
      <c r="BT106" t="s">
        <v>397</v>
      </c>
      <c r="BV106" s="25"/>
      <c r="BZ106" s="18"/>
      <c r="CB106" s="18"/>
      <c r="CC106" s="18"/>
      <c r="CE106" s="18"/>
      <c r="CG106" s="18"/>
      <c r="CQ106" s="18"/>
      <c r="CS106" s="25"/>
      <c r="CT106" t="s">
        <v>397</v>
      </c>
      <c r="CV106" t="s">
        <v>397</v>
      </c>
      <c r="CW106" s="25" t="s">
        <v>397</v>
      </c>
    </row>
    <row r="107" spans="1:101" x14ac:dyDescent="0.25">
      <c r="A107">
        <v>106</v>
      </c>
      <c r="B107">
        <v>116</v>
      </c>
      <c r="C107" s="25" t="s">
        <v>15</v>
      </c>
      <c r="D107">
        <v>0</v>
      </c>
      <c r="E107" s="12">
        <v>11.5</v>
      </c>
      <c r="F107" s="14"/>
      <c r="H107" s="7" t="str">
        <f t="shared" si="63"/>
        <v>X</v>
      </c>
      <c r="I107" s="7">
        <f t="shared" si="64"/>
        <v>11.5</v>
      </c>
      <c r="J107" s="16">
        <f t="shared" si="65"/>
        <v>11.5</v>
      </c>
      <c r="K107" s="11" t="str">
        <f t="shared" si="66"/>
        <v>X</v>
      </c>
      <c r="L107" s="39" t="str">
        <f t="shared" si="67"/>
        <v>X</v>
      </c>
      <c r="M107" s="39" t="str">
        <f t="shared" si="68"/>
        <v>X</v>
      </c>
      <c r="N107" s="39" t="str">
        <f t="shared" si="69"/>
        <v>X</v>
      </c>
      <c r="O107" s="40" t="str">
        <f t="shared" si="70"/>
        <v>X</v>
      </c>
      <c r="P107" s="31">
        <v>1</v>
      </c>
      <c r="Q107" s="8">
        <v>0</v>
      </c>
      <c r="R107" s="9">
        <v>0</v>
      </c>
      <c r="S107" s="9">
        <v>0</v>
      </c>
      <c r="T107" s="8">
        <v>0</v>
      </c>
      <c r="U107" s="9">
        <v>0</v>
      </c>
      <c r="V107" s="9">
        <v>0</v>
      </c>
      <c r="W107" s="8">
        <v>0</v>
      </c>
      <c r="X107" s="9">
        <v>0</v>
      </c>
      <c r="Y107" s="8">
        <v>0</v>
      </c>
      <c r="Z107" s="9">
        <v>0</v>
      </c>
      <c r="AA107" s="8"/>
      <c r="AC107" s="8"/>
      <c r="AG107" s="21"/>
      <c r="AH107" s="7">
        <v>4.9000000000000004</v>
      </c>
      <c r="AL107" s="14"/>
      <c r="AN107" s="16"/>
      <c r="AQ107" s="16"/>
      <c r="AR107" s="7">
        <v>1989</v>
      </c>
      <c r="AS107" s="23">
        <f t="shared" si="71"/>
        <v>3.2986347831244354</v>
      </c>
      <c r="AW107" s="18"/>
      <c r="AY107" s="18"/>
      <c r="BA107" s="18"/>
      <c r="BC107" s="18"/>
      <c r="BE107" s="18"/>
      <c r="BF107" s="18" t="s">
        <v>279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 s="18">
        <v>0</v>
      </c>
      <c r="BN107">
        <v>0</v>
      </c>
      <c r="BO107">
        <v>1</v>
      </c>
      <c r="BP107" s="18">
        <v>0</v>
      </c>
      <c r="BR107" s="18"/>
      <c r="BS107" t="s">
        <v>397</v>
      </c>
      <c r="BT107" t="s">
        <v>397</v>
      </c>
      <c r="BV107" s="25"/>
      <c r="BZ107" s="18"/>
      <c r="CB107" s="18"/>
      <c r="CC107" s="18"/>
      <c r="CE107" s="18"/>
      <c r="CG107" s="18"/>
      <c r="CQ107" s="18"/>
      <c r="CS107" s="25"/>
      <c r="CT107" t="s">
        <v>397</v>
      </c>
      <c r="CV107" t="s">
        <v>397</v>
      </c>
      <c r="CW107" s="25" t="s">
        <v>397</v>
      </c>
    </row>
    <row r="108" spans="1:101" x14ac:dyDescent="0.25">
      <c r="A108">
        <v>107</v>
      </c>
      <c r="B108">
        <v>116</v>
      </c>
      <c r="C108" s="25" t="s">
        <v>15</v>
      </c>
      <c r="D108">
        <v>0</v>
      </c>
      <c r="E108" s="12">
        <v>7.9</v>
      </c>
      <c r="F108" s="14"/>
      <c r="H108" s="7" t="str">
        <f t="shared" si="63"/>
        <v>X</v>
      </c>
      <c r="I108" s="7">
        <f t="shared" si="64"/>
        <v>7.9</v>
      </c>
      <c r="J108" s="16">
        <f t="shared" si="65"/>
        <v>7.9</v>
      </c>
      <c r="K108" s="11" t="str">
        <f t="shared" si="66"/>
        <v>X</v>
      </c>
      <c r="L108" s="39" t="str">
        <f t="shared" si="67"/>
        <v>X</v>
      </c>
      <c r="M108" s="39" t="str">
        <f t="shared" si="68"/>
        <v>X</v>
      </c>
      <c r="N108" s="39" t="str">
        <f t="shared" si="69"/>
        <v>X</v>
      </c>
      <c r="O108" s="40" t="str">
        <f t="shared" si="70"/>
        <v>X</v>
      </c>
      <c r="P108" s="31">
        <v>1</v>
      </c>
      <c r="Q108" s="8">
        <v>0</v>
      </c>
      <c r="R108" s="9">
        <v>0</v>
      </c>
      <c r="S108" s="9">
        <v>0</v>
      </c>
      <c r="T108" s="8">
        <v>0</v>
      </c>
      <c r="U108" s="9">
        <v>0</v>
      </c>
      <c r="V108" s="9">
        <v>0</v>
      </c>
      <c r="W108" s="8">
        <v>0</v>
      </c>
      <c r="X108" s="9">
        <v>0</v>
      </c>
      <c r="Y108" s="8">
        <v>0</v>
      </c>
      <c r="Z108" s="9">
        <v>0</v>
      </c>
      <c r="AA108" s="8"/>
      <c r="AC108" s="8"/>
      <c r="AG108" s="21"/>
      <c r="AH108" s="7">
        <v>11.7</v>
      </c>
      <c r="AL108" s="14"/>
      <c r="AN108" s="16"/>
      <c r="AQ108" s="16"/>
      <c r="AR108" s="7">
        <v>1978</v>
      </c>
      <c r="AS108" s="23">
        <f t="shared" si="71"/>
        <v>3.2962262872611605</v>
      </c>
      <c r="AW108" s="18"/>
      <c r="AY108" s="18"/>
      <c r="BA108" s="18"/>
      <c r="BC108" s="18"/>
      <c r="BE108" s="18"/>
      <c r="BF108" s="18" t="s">
        <v>294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 s="18">
        <v>0</v>
      </c>
      <c r="BN108">
        <v>1</v>
      </c>
      <c r="BO108">
        <v>0</v>
      </c>
      <c r="BP108" s="18">
        <v>0</v>
      </c>
      <c r="BR108" s="18"/>
      <c r="BS108" t="s">
        <v>397</v>
      </c>
      <c r="BT108" t="s">
        <v>397</v>
      </c>
      <c r="BV108" s="25"/>
      <c r="BZ108" s="18"/>
      <c r="CB108" s="18"/>
      <c r="CC108" s="18"/>
      <c r="CE108" s="18"/>
      <c r="CG108" s="18"/>
      <c r="CQ108" s="18"/>
      <c r="CS108" s="25"/>
      <c r="CT108" t="s">
        <v>397</v>
      </c>
      <c r="CV108" t="s">
        <v>397</v>
      </c>
      <c r="CW108" s="25" t="s">
        <v>397</v>
      </c>
    </row>
    <row r="109" spans="1:101" x14ac:dyDescent="0.25">
      <c r="A109">
        <v>108</v>
      </c>
      <c r="B109">
        <v>132</v>
      </c>
      <c r="C109" s="25" t="s">
        <v>40</v>
      </c>
      <c r="D109">
        <v>0</v>
      </c>
      <c r="E109" s="12">
        <v>10.050000000000001</v>
      </c>
      <c r="F109" s="14"/>
      <c r="H109" s="7" t="str">
        <f t="shared" ref="H109:H112" si="72">IFERROR(E109/F109, "X")</f>
        <v>X</v>
      </c>
      <c r="I109" s="7">
        <f t="shared" ref="I109:I112" si="73">E109-F109</f>
        <v>10.050000000000001</v>
      </c>
      <c r="J109" s="16">
        <f t="shared" ref="J109:J112" si="74">E109+F109</f>
        <v>10.050000000000001</v>
      </c>
      <c r="K109" s="11" t="str">
        <f t="shared" ref="K109:K112" si="75">IFERROR(H109/SQRT(H109^2+G109), "X")</f>
        <v>X</v>
      </c>
      <c r="L109" s="39" t="str">
        <f t="shared" ref="L109:L112" si="76">IFERROR(SQRT((1-K109^2)/G109), "X")</f>
        <v>X</v>
      </c>
      <c r="M109" s="39" t="str">
        <f t="shared" ref="M109:M112" si="77">IFERROR(1/L109, "X")</f>
        <v>X</v>
      </c>
      <c r="N109" s="39" t="str">
        <f t="shared" ref="N109:N112" si="78">IFERROR(K109-L109, "X")</f>
        <v>X</v>
      </c>
      <c r="O109" s="40" t="str">
        <f t="shared" ref="O109:O112" si="79">IFERROR(K109+L109, "X")</f>
        <v>X</v>
      </c>
      <c r="P109" s="31">
        <v>1</v>
      </c>
      <c r="Q109" s="8">
        <v>0</v>
      </c>
      <c r="R109" s="9">
        <v>0</v>
      </c>
      <c r="S109" s="9">
        <v>0</v>
      </c>
      <c r="T109" s="8">
        <v>0</v>
      </c>
      <c r="U109" s="9">
        <v>0</v>
      </c>
      <c r="V109" s="9">
        <v>0</v>
      </c>
      <c r="W109" s="8">
        <v>0</v>
      </c>
      <c r="X109" s="9">
        <v>0</v>
      </c>
      <c r="Y109" s="8">
        <v>0</v>
      </c>
      <c r="Z109" s="9">
        <v>0</v>
      </c>
      <c r="AA109" s="8"/>
      <c r="AC109" s="8"/>
      <c r="AG109" s="21"/>
      <c r="AH109" s="7">
        <v>7.3</v>
      </c>
      <c r="AL109" s="14"/>
      <c r="AN109" s="16"/>
      <c r="AQ109" s="16"/>
      <c r="AR109" s="7">
        <v>1990</v>
      </c>
      <c r="AS109" s="23">
        <f t="shared" ref="AS109:AS112" si="80">LOG(AR109)</f>
        <v>3.2988530764097068</v>
      </c>
      <c r="AW109" s="18"/>
      <c r="AY109" s="18"/>
      <c r="BA109" s="18"/>
      <c r="BC109" s="18"/>
      <c r="BE109" s="18"/>
      <c r="BF109" s="18" t="s">
        <v>35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 s="18">
        <v>0</v>
      </c>
      <c r="BN109">
        <v>0</v>
      </c>
      <c r="BO109">
        <v>1</v>
      </c>
      <c r="BP109" s="18">
        <v>0</v>
      </c>
      <c r="BR109" s="18"/>
      <c r="BS109" t="s">
        <v>397</v>
      </c>
      <c r="BT109" t="s">
        <v>397</v>
      </c>
      <c r="BV109" s="25"/>
      <c r="BZ109" s="18"/>
      <c r="CB109" s="18"/>
      <c r="CC109" s="18"/>
      <c r="CE109" s="18"/>
      <c r="CG109" s="18"/>
      <c r="CQ109" s="18"/>
      <c r="CS109" s="25"/>
      <c r="CT109" t="s">
        <v>397</v>
      </c>
      <c r="CV109" t="s">
        <v>397</v>
      </c>
      <c r="CW109" s="25" t="s">
        <v>397</v>
      </c>
    </row>
    <row r="110" spans="1:101" x14ac:dyDescent="0.25">
      <c r="A110">
        <v>109</v>
      </c>
      <c r="B110">
        <v>132</v>
      </c>
      <c r="C110" s="25" t="s">
        <v>40</v>
      </c>
      <c r="D110">
        <v>0</v>
      </c>
      <c r="E110" s="12">
        <v>19</v>
      </c>
      <c r="F110" s="14"/>
      <c r="H110" s="7" t="str">
        <f t="shared" si="72"/>
        <v>X</v>
      </c>
      <c r="I110" s="7">
        <f t="shared" si="73"/>
        <v>19</v>
      </c>
      <c r="J110" s="16">
        <f t="shared" si="74"/>
        <v>19</v>
      </c>
      <c r="K110" s="11" t="str">
        <f t="shared" si="75"/>
        <v>X</v>
      </c>
      <c r="L110" s="39" t="str">
        <f t="shared" si="76"/>
        <v>X</v>
      </c>
      <c r="M110" s="39" t="str">
        <f t="shared" si="77"/>
        <v>X</v>
      </c>
      <c r="N110" s="39" t="str">
        <f t="shared" si="78"/>
        <v>X</v>
      </c>
      <c r="O110" s="40" t="str">
        <f t="shared" si="79"/>
        <v>X</v>
      </c>
      <c r="P110" s="31">
        <v>0</v>
      </c>
      <c r="Q110" s="8">
        <v>1</v>
      </c>
      <c r="R110" s="9">
        <v>0</v>
      </c>
      <c r="S110" s="9">
        <v>0</v>
      </c>
      <c r="T110" s="8">
        <v>0</v>
      </c>
      <c r="U110" s="9">
        <v>0</v>
      </c>
      <c r="V110" s="9">
        <v>0</v>
      </c>
      <c r="W110" s="8">
        <v>0</v>
      </c>
      <c r="X110" s="9">
        <v>0</v>
      </c>
      <c r="Y110" s="8">
        <v>0</v>
      </c>
      <c r="Z110" s="9">
        <v>0</v>
      </c>
      <c r="AA110" s="8"/>
      <c r="AC110" s="8"/>
      <c r="AG110" s="21"/>
      <c r="AH110" s="7">
        <v>7.3</v>
      </c>
      <c r="AL110" s="14"/>
      <c r="AN110" s="16"/>
      <c r="AQ110" s="16"/>
      <c r="AR110" s="7">
        <v>1990</v>
      </c>
      <c r="AS110" s="23">
        <f t="shared" si="80"/>
        <v>3.2988530764097068</v>
      </c>
      <c r="AW110" s="18"/>
      <c r="AY110" s="18"/>
      <c r="BA110" s="18"/>
      <c r="BC110" s="18"/>
      <c r="BE110" s="18"/>
      <c r="BF110" s="18" t="s">
        <v>35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 s="18">
        <v>0</v>
      </c>
      <c r="BN110">
        <v>0</v>
      </c>
      <c r="BO110">
        <v>1</v>
      </c>
      <c r="BP110" s="18">
        <v>0</v>
      </c>
      <c r="BR110" s="18"/>
      <c r="BS110" t="s">
        <v>397</v>
      </c>
      <c r="BT110" t="s">
        <v>397</v>
      </c>
      <c r="BV110" s="25"/>
      <c r="BZ110" s="18"/>
      <c r="CB110" s="18"/>
      <c r="CC110" s="18"/>
      <c r="CE110" s="18"/>
      <c r="CG110" s="18"/>
      <c r="CQ110" s="18"/>
      <c r="CS110" s="25"/>
      <c r="CT110" t="s">
        <v>397</v>
      </c>
      <c r="CV110" t="s">
        <v>397</v>
      </c>
      <c r="CW110" s="25" t="s">
        <v>397</v>
      </c>
    </row>
    <row r="111" spans="1:101" x14ac:dyDescent="0.25">
      <c r="A111">
        <v>110</v>
      </c>
      <c r="B111">
        <v>132</v>
      </c>
      <c r="C111" s="25" t="s">
        <v>40</v>
      </c>
      <c r="D111">
        <v>0</v>
      </c>
      <c r="E111" s="12">
        <v>8</v>
      </c>
      <c r="F111" s="14"/>
      <c r="H111" s="7" t="str">
        <f t="shared" si="72"/>
        <v>X</v>
      </c>
      <c r="I111" s="7">
        <f t="shared" si="73"/>
        <v>8</v>
      </c>
      <c r="J111" s="16">
        <f t="shared" si="74"/>
        <v>8</v>
      </c>
      <c r="K111" s="11" t="str">
        <f t="shared" si="75"/>
        <v>X</v>
      </c>
      <c r="L111" s="39" t="str">
        <f t="shared" si="76"/>
        <v>X</v>
      </c>
      <c r="M111" s="39" t="str">
        <f t="shared" si="77"/>
        <v>X</v>
      </c>
      <c r="N111" s="39" t="str">
        <f t="shared" si="78"/>
        <v>X</v>
      </c>
      <c r="O111" s="40" t="str">
        <f t="shared" si="79"/>
        <v>X</v>
      </c>
      <c r="P111" s="31">
        <v>0</v>
      </c>
      <c r="Q111" s="8">
        <v>0</v>
      </c>
      <c r="R111" s="9">
        <v>1</v>
      </c>
      <c r="S111" s="9">
        <v>0</v>
      </c>
      <c r="T111" s="8">
        <v>0</v>
      </c>
      <c r="U111" s="9">
        <v>0</v>
      </c>
      <c r="V111" s="9">
        <v>0</v>
      </c>
      <c r="W111" s="8">
        <v>0</v>
      </c>
      <c r="X111" s="9">
        <v>0</v>
      </c>
      <c r="Y111" s="8">
        <v>0</v>
      </c>
      <c r="Z111" s="9">
        <v>0</v>
      </c>
      <c r="AA111" s="8"/>
      <c r="AC111" s="8"/>
      <c r="AG111" s="21"/>
      <c r="AH111" s="7">
        <v>7.3</v>
      </c>
      <c r="AL111" s="14"/>
      <c r="AN111" s="16"/>
      <c r="AQ111" s="16"/>
      <c r="AR111" s="7">
        <v>1990</v>
      </c>
      <c r="AS111" s="23">
        <f t="shared" si="80"/>
        <v>3.2988530764097068</v>
      </c>
      <c r="AW111" s="18"/>
      <c r="AY111" s="18"/>
      <c r="BA111" s="18"/>
      <c r="BC111" s="18"/>
      <c r="BE111" s="18"/>
      <c r="BF111" s="18" t="s">
        <v>35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 s="18">
        <v>0</v>
      </c>
      <c r="BN111">
        <v>0</v>
      </c>
      <c r="BO111">
        <v>1</v>
      </c>
      <c r="BP111" s="18">
        <v>0</v>
      </c>
      <c r="BR111" s="18"/>
      <c r="BS111" t="s">
        <v>397</v>
      </c>
      <c r="BT111" t="s">
        <v>397</v>
      </c>
      <c r="BV111" s="25"/>
      <c r="BZ111" s="18"/>
      <c r="CB111" s="18"/>
      <c r="CC111" s="18"/>
      <c r="CE111" s="18"/>
      <c r="CG111" s="18"/>
      <c r="CQ111" s="18"/>
      <c r="CS111" s="25"/>
      <c r="CT111" t="s">
        <v>397</v>
      </c>
      <c r="CV111" t="s">
        <v>397</v>
      </c>
      <c r="CW111" s="25" t="s">
        <v>397</v>
      </c>
    </row>
    <row r="112" spans="1:101" x14ac:dyDescent="0.25">
      <c r="A112">
        <v>111</v>
      </c>
      <c r="B112">
        <v>132</v>
      </c>
      <c r="C112" s="25" t="s">
        <v>40</v>
      </c>
      <c r="D112">
        <v>0</v>
      </c>
      <c r="E112" s="12">
        <v>18</v>
      </c>
      <c r="F112" s="14"/>
      <c r="H112" s="7" t="str">
        <f t="shared" si="72"/>
        <v>X</v>
      </c>
      <c r="I112" s="7">
        <f t="shared" si="73"/>
        <v>18</v>
      </c>
      <c r="J112" s="16">
        <f t="shared" si="74"/>
        <v>18</v>
      </c>
      <c r="K112" s="11" t="str">
        <f t="shared" si="75"/>
        <v>X</v>
      </c>
      <c r="L112" s="39" t="str">
        <f t="shared" si="76"/>
        <v>X</v>
      </c>
      <c r="M112" s="39" t="str">
        <f t="shared" si="77"/>
        <v>X</v>
      </c>
      <c r="N112" s="39" t="str">
        <f t="shared" si="78"/>
        <v>X</v>
      </c>
      <c r="O112" s="40" t="str">
        <f t="shared" si="79"/>
        <v>X</v>
      </c>
      <c r="P112" s="31">
        <v>0</v>
      </c>
      <c r="Q112" s="8">
        <v>0</v>
      </c>
      <c r="R112" s="9">
        <v>0</v>
      </c>
      <c r="S112" s="9">
        <v>1</v>
      </c>
      <c r="T112" s="8">
        <v>0</v>
      </c>
      <c r="U112" s="9">
        <v>0</v>
      </c>
      <c r="V112" s="9">
        <v>0</v>
      </c>
      <c r="W112" s="8">
        <v>0</v>
      </c>
      <c r="X112" s="9">
        <v>0</v>
      </c>
      <c r="Y112" s="8">
        <v>0</v>
      </c>
      <c r="Z112" s="9">
        <v>0</v>
      </c>
      <c r="AA112" s="8"/>
      <c r="AC112" s="8"/>
      <c r="AG112" s="21"/>
      <c r="AH112" s="7">
        <v>7.3</v>
      </c>
      <c r="AL112" s="14"/>
      <c r="AN112" s="16"/>
      <c r="AQ112" s="16"/>
      <c r="AR112" s="7">
        <v>1990</v>
      </c>
      <c r="AS112" s="23">
        <f t="shared" si="80"/>
        <v>3.2988530764097068</v>
      </c>
      <c r="AW112" s="18"/>
      <c r="AY112" s="18"/>
      <c r="BA112" s="18"/>
      <c r="BC112" s="18"/>
      <c r="BE112" s="18"/>
      <c r="BF112" s="18" t="s">
        <v>35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 s="18">
        <v>0</v>
      </c>
      <c r="BN112">
        <v>0</v>
      </c>
      <c r="BO112">
        <v>1</v>
      </c>
      <c r="BP112" s="18">
        <v>0</v>
      </c>
      <c r="BR112" s="18"/>
      <c r="BS112" t="s">
        <v>397</v>
      </c>
      <c r="BT112" t="s">
        <v>397</v>
      </c>
      <c r="BV112" s="25"/>
      <c r="BZ112" s="18"/>
      <c r="CB112" s="18"/>
      <c r="CC112" s="18"/>
      <c r="CE112" s="18"/>
      <c r="CG112" s="18"/>
      <c r="CQ112" s="18"/>
      <c r="CS112" s="25"/>
      <c r="CT112" t="s">
        <v>397</v>
      </c>
      <c r="CV112" t="s">
        <v>397</v>
      </c>
      <c r="CW112" s="25" t="s">
        <v>397</v>
      </c>
    </row>
    <row r="113" spans="1:101" x14ac:dyDescent="0.25">
      <c r="A113">
        <v>112</v>
      </c>
      <c r="B113">
        <v>165</v>
      </c>
      <c r="C113" s="25" t="s">
        <v>229</v>
      </c>
      <c r="D113">
        <v>0</v>
      </c>
      <c r="E113" s="12">
        <v>10.7</v>
      </c>
      <c r="F113" s="14"/>
      <c r="H113" s="7" t="str">
        <f t="shared" ref="H113" si="81">IFERROR(E113/F113, "X")</f>
        <v>X</v>
      </c>
      <c r="I113" s="7">
        <f t="shared" ref="I113" si="82">E113-F113</f>
        <v>10.7</v>
      </c>
      <c r="J113" s="16">
        <f t="shared" ref="J113" si="83">E113+F113</f>
        <v>10.7</v>
      </c>
      <c r="K113" s="11" t="str">
        <f t="shared" ref="K113" si="84">IFERROR(H113/SQRT(H113^2+G113), "X")</f>
        <v>X</v>
      </c>
      <c r="L113" s="39" t="str">
        <f t="shared" ref="L113" si="85">IFERROR(SQRT((1-K113^2)/G113), "X")</f>
        <v>X</v>
      </c>
      <c r="M113" s="39" t="str">
        <f t="shared" ref="M113" si="86">IFERROR(1/L113, "X")</f>
        <v>X</v>
      </c>
      <c r="N113" s="39" t="str">
        <f t="shared" ref="N113" si="87">IFERROR(K113-L113, "X")</f>
        <v>X</v>
      </c>
      <c r="O113" s="40" t="str">
        <f t="shared" ref="O113" si="88">IFERROR(K113+L113, "X")</f>
        <v>X</v>
      </c>
      <c r="P113" s="31">
        <v>1</v>
      </c>
      <c r="Q113" s="8">
        <v>0</v>
      </c>
      <c r="R113" s="9">
        <v>0</v>
      </c>
      <c r="S113" s="9">
        <v>0</v>
      </c>
      <c r="T113" s="8">
        <v>0</v>
      </c>
      <c r="U113" s="9">
        <v>0</v>
      </c>
      <c r="V113" s="9">
        <v>0</v>
      </c>
      <c r="W113" s="8">
        <v>0</v>
      </c>
      <c r="X113" s="9">
        <v>0</v>
      </c>
      <c r="Y113" s="8">
        <v>0</v>
      </c>
      <c r="Z113" s="9">
        <v>0</v>
      </c>
      <c r="AA113" s="8"/>
      <c r="AC113" s="8"/>
      <c r="AG113" s="21"/>
      <c r="AH113" s="7">
        <v>7.3</v>
      </c>
      <c r="AL113" s="14"/>
      <c r="AN113" s="16"/>
      <c r="AQ113" s="16"/>
      <c r="AR113" s="7">
        <v>2001</v>
      </c>
      <c r="AS113" s="23">
        <f t="shared" ref="AS113" si="89">LOG(AR113)</f>
        <v>3.3012470886362113</v>
      </c>
      <c r="AW113" s="18"/>
      <c r="AY113" s="18"/>
      <c r="BA113" s="18"/>
      <c r="BC113" s="18"/>
      <c r="BE113" s="18"/>
      <c r="BF113" s="18" t="s">
        <v>228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 s="18">
        <v>0</v>
      </c>
      <c r="BN113">
        <v>0</v>
      </c>
      <c r="BO113">
        <v>1</v>
      </c>
      <c r="BP113" s="18">
        <v>0</v>
      </c>
      <c r="BR113" s="18"/>
      <c r="BS113" t="s">
        <v>397</v>
      </c>
      <c r="BT113" t="s">
        <v>397</v>
      </c>
      <c r="BV113" s="25"/>
      <c r="BZ113" s="18"/>
      <c r="CB113" s="18"/>
      <c r="CC113" s="18"/>
      <c r="CE113" s="18"/>
      <c r="CG113" s="18"/>
      <c r="CQ113" s="18"/>
      <c r="CS113" s="25"/>
      <c r="CT113" t="s">
        <v>397</v>
      </c>
      <c r="CV113" t="s">
        <v>397</v>
      </c>
      <c r="CW113" s="25" t="s">
        <v>397</v>
      </c>
    </row>
    <row r="114" spans="1:101" x14ac:dyDescent="0.25">
      <c r="A114">
        <v>113</v>
      </c>
      <c r="B114">
        <v>183</v>
      </c>
      <c r="C114" s="25" t="s">
        <v>31</v>
      </c>
      <c r="D114">
        <v>0</v>
      </c>
      <c r="E114" s="12">
        <v>6.9</v>
      </c>
      <c r="F114" s="14"/>
      <c r="H114" s="7" t="str">
        <f t="shared" ref="H114" si="90">IFERROR(E114/F114, "X")</f>
        <v>X</v>
      </c>
      <c r="I114" s="7">
        <f t="shared" ref="I114" si="91">E114-F114</f>
        <v>6.9</v>
      </c>
      <c r="J114" s="16">
        <f t="shared" ref="J114" si="92">E114+F114</f>
        <v>6.9</v>
      </c>
      <c r="K114" s="11" t="str">
        <f t="shared" ref="K114" si="93">IFERROR(H114/SQRT(H114^2+G114), "X")</f>
        <v>X</v>
      </c>
      <c r="L114" s="39" t="str">
        <f t="shared" ref="L114" si="94">IFERROR(SQRT((1-K114^2)/G114), "X")</f>
        <v>X</v>
      </c>
      <c r="M114" s="39" t="str">
        <f t="shared" ref="M114" si="95">IFERROR(1/L114, "X")</f>
        <v>X</v>
      </c>
      <c r="N114" s="39" t="str">
        <f t="shared" ref="N114" si="96">IFERROR(K114-L114, "X")</f>
        <v>X</v>
      </c>
      <c r="O114" s="40" t="str">
        <f t="shared" ref="O114" si="97">IFERROR(K114+L114, "X")</f>
        <v>X</v>
      </c>
      <c r="P114" s="31">
        <v>1</v>
      </c>
      <c r="Q114" s="8">
        <v>0</v>
      </c>
      <c r="R114" s="9">
        <v>0</v>
      </c>
      <c r="S114" s="9">
        <v>0</v>
      </c>
      <c r="T114" s="8">
        <v>0</v>
      </c>
      <c r="U114" s="9">
        <v>0</v>
      </c>
      <c r="V114" s="9">
        <v>0</v>
      </c>
      <c r="W114" s="8">
        <v>0</v>
      </c>
      <c r="X114" s="9">
        <v>0</v>
      </c>
      <c r="Y114" s="8">
        <v>0</v>
      </c>
      <c r="Z114" s="9">
        <v>0</v>
      </c>
      <c r="AA114" s="8"/>
      <c r="AC114" s="8"/>
      <c r="AG114" s="21"/>
      <c r="AH114" s="7">
        <v>9.3000000000000007</v>
      </c>
      <c r="AL114" s="14"/>
      <c r="AN114" s="16"/>
      <c r="AQ114" s="16"/>
      <c r="AR114" s="7">
        <v>2002</v>
      </c>
      <c r="AS114" s="23">
        <f t="shared" ref="AS114" si="98">LOG(AR114)</f>
        <v>3.3014640731433</v>
      </c>
      <c r="AW114" s="18"/>
      <c r="AY114" s="18"/>
      <c r="BA114" s="18"/>
      <c r="BC114" s="18"/>
      <c r="BE114" s="18"/>
      <c r="BF114" s="18" t="s">
        <v>30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 s="18">
        <v>0</v>
      </c>
      <c r="BN114">
        <v>0</v>
      </c>
      <c r="BO114">
        <v>1</v>
      </c>
      <c r="BP114" s="18">
        <v>0</v>
      </c>
      <c r="BR114" s="18"/>
      <c r="BS114" t="s">
        <v>397</v>
      </c>
      <c r="BT114" t="s">
        <v>397</v>
      </c>
      <c r="BV114" s="25"/>
      <c r="BZ114" s="18"/>
      <c r="CB114" s="18"/>
      <c r="CC114" s="18"/>
      <c r="CE114" s="18"/>
      <c r="CG114" s="18"/>
      <c r="CQ114" s="18"/>
      <c r="CS114" s="25"/>
      <c r="CT114" t="s">
        <v>397</v>
      </c>
      <c r="CV114" t="s">
        <v>397</v>
      </c>
      <c r="CW114" s="25" t="s">
        <v>397</v>
      </c>
    </row>
    <row r="115" spans="1:101" s="35" customFormat="1" x14ac:dyDescent="0.25">
      <c r="E115" s="36"/>
      <c r="F115" s="38"/>
      <c r="G115" s="37"/>
      <c r="H115" s="38"/>
      <c r="I115" s="38"/>
      <c r="J115" s="38"/>
      <c r="K115" s="36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CW115" s="41"/>
    </row>
  </sheetData>
  <conditionalFormatting sqref="A1:CW114">
    <cfRule type="containsBlanks" dxfId="14" priority="1">
      <formula>LEN(TRIM(A1))=0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AF204-B8DE-49D2-A05E-B6429C6969AD}">
  <sheetPr codeName="Sheet6"/>
  <dimension ref="A3:V432"/>
  <sheetViews>
    <sheetView topLeftCell="A406" zoomScale="85" zoomScaleNormal="85" workbookViewId="0">
      <selection activeCell="G443" sqref="G443"/>
    </sheetView>
  </sheetViews>
  <sheetFormatPr defaultRowHeight="15" x14ac:dyDescent="0.25"/>
  <cols>
    <col min="1" max="1" width="17.28515625" bestFit="1" customWidth="1"/>
    <col min="9" max="10" width="12" bestFit="1" customWidth="1"/>
  </cols>
  <sheetData>
    <row r="3" spans="1:18" x14ac:dyDescent="0.25">
      <c r="A3" s="93" t="s">
        <v>466</v>
      </c>
    </row>
    <row r="5" spans="1:18" x14ac:dyDescent="0.25">
      <c r="B5" t="s">
        <v>509</v>
      </c>
      <c r="D5" t="s">
        <v>512</v>
      </c>
      <c r="K5" t="s">
        <v>510</v>
      </c>
      <c r="P5" t="s">
        <v>511</v>
      </c>
    </row>
    <row r="7" spans="1:18" x14ac:dyDescent="0.25">
      <c r="C7" t="s">
        <v>492</v>
      </c>
      <c r="D7" t="s">
        <v>490</v>
      </c>
      <c r="E7" t="s">
        <v>505</v>
      </c>
      <c r="F7" t="s">
        <v>506</v>
      </c>
      <c r="G7" t="s">
        <v>489</v>
      </c>
      <c r="H7" s="91" t="s">
        <v>494</v>
      </c>
      <c r="K7" t="s">
        <v>495</v>
      </c>
      <c r="L7" t="s">
        <v>496</v>
      </c>
      <c r="M7" t="s">
        <v>497</v>
      </c>
      <c r="N7" t="s">
        <v>494</v>
      </c>
      <c r="P7" t="s">
        <v>495</v>
      </c>
      <c r="Q7" t="s">
        <v>494</v>
      </c>
      <c r="R7" t="s">
        <v>496</v>
      </c>
    </row>
    <row r="8" spans="1:18" x14ac:dyDescent="0.25">
      <c r="B8" t="s">
        <v>500</v>
      </c>
      <c r="C8">
        <v>3</v>
      </c>
      <c r="D8" t="s">
        <v>491</v>
      </c>
      <c r="E8">
        <v>2004</v>
      </c>
      <c r="F8" t="s">
        <v>507</v>
      </c>
      <c r="G8">
        <v>0.33400000000000002</v>
      </c>
      <c r="H8">
        <v>5.8000000000000003E-2</v>
      </c>
      <c r="K8" s="89">
        <f>(1+G8)^(1/C8)-1</f>
        <v>0.10082582613601465</v>
      </c>
      <c r="L8">
        <f t="shared" ref="L8:L55" si="0">G8/H8</f>
        <v>5.7586206896551726</v>
      </c>
      <c r="M8">
        <f t="shared" ref="M8:M55" si="1">K8*100</f>
        <v>10.082582613601465</v>
      </c>
      <c r="N8">
        <f t="shared" ref="N8:N55" si="2">M8/L8</f>
        <v>1.7508676394876794</v>
      </c>
      <c r="P8" s="92">
        <f t="shared" ref="P8:P55" si="3">M8</f>
        <v>10.082582613601465</v>
      </c>
      <c r="Q8" s="92">
        <f t="shared" ref="Q8:Q55" si="4">IF(N8&gt;0,N8,-N8)</f>
        <v>1.7508676394876794</v>
      </c>
      <c r="R8" s="92">
        <f t="shared" ref="R8:R55" si="5">P8/Q8</f>
        <v>5.7586206896551726</v>
      </c>
    </row>
    <row r="9" spans="1:18" x14ac:dyDescent="0.25">
      <c r="B9" t="s">
        <v>501</v>
      </c>
      <c r="C9">
        <v>5</v>
      </c>
      <c r="D9" t="s">
        <v>491</v>
      </c>
      <c r="E9">
        <v>2004</v>
      </c>
      <c r="F9" t="s">
        <v>507</v>
      </c>
      <c r="G9">
        <v>0.56899999999999995</v>
      </c>
      <c r="H9">
        <v>2.1000000000000001E-2</v>
      </c>
      <c r="K9" s="89">
        <f>(1+G9)^(1/C9)-1</f>
        <v>9.4270241253097353E-2</v>
      </c>
      <c r="L9">
        <f t="shared" si="0"/>
        <v>27.095238095238091</v>
      </c>
      <c r="M9">
        <f t="shared" si="1"/>
        <v>9.4270241253097353</v>
      </c>
      <c r="N9">
        <f t="shared" si="2"/>
        <v>0.34792180427329433</v>
      </c>
      <c r="P9" s="92">
        <f t="shared" si="3"/>
        <v>9.4270241253097353</v>
      </c>
      <c r="Q9" s="92">
        <f t="shared" si="4"/>
        <v>0.34792180427329433</v>
      </c>
      <c r="R9" s="92">
        <f t="shared" si="5"/>
        <v>27.095238095238091</v>
      </c>
    </row>
    <row r="10" spans="1:18" x14ac:dyDescent="0.25">
      <c r="B10" t="s">
        <v>502</v>
      </c>
      <c r="C10" s="90" t="s">
        <v>504</v>
      </c>
      <c r="D10" t="s">
        <v>491</v>
      </c>
      <c r="E10">
        <v>2004</v>
      </c>
      <c r="F10" t="s">
        <v>507</v>
      </c>
      <c r="G10">
        <v>1.0569999999999999</v>
      </c>
      <c r="H10">
        <v>8.7999999999999995E-2</v>
      </c>
      <c r="K10" s="90">
        <f>(1+G10-G9)^(1/C10)-1</f>
        <v>0.21983605455815258</v>
      </c>
      <c r="L10">
        <f t="shared" si="0"/>
        <v>12.011363636363637</v>
      </c>
      <c r="M10">
        <f t="shared" si="1"/>
        <v>21.983605455815258</v>
      </c>
      <c r="N10">
        <f t="shared" si="2"/>
        <v>1.8302339452334369</v>
      </c>
      <c r="P10" s="92">
        <f t="shared" si="3"/>
        <v>21.983605455815258</v>
      </c>
      <c r="Q10" s="92">
        <f t="shared" si="4"/>
        <v>1.8302339452334369</v>
      </c>
      <c r="R10" s="92">
        <f t="shared" si="5"/>
        <v>12.011363636363637</v>
      </c>
    </row>
    <row r="11" spans="1:18" x14ac:dyDescent="0.25">
      <c r="B11" t="s">
        <v>503</v>
      </c>
      <c r="C11" s="90" t="s">
        <v>504</v>
      </c>
      <c r="D11" t="s">
        <v>491</v>
      </c>
      <c r="E11">
        <v>2004</v>
      </c>
      <c r="F11" t="s">
        <v>507</v>
      </c>
      <c r="G11">
        <v>1.252</v>
      </c>
      <c r="H11">
        <v>0.28199999999999997</v>
      </c>
      <c r="K11" s="89">
        <f>(1+G11-G10)^(1/C11)-1</f>
        <v>9.316055545377222E-2</v>
      </c>
      <c r="L11">
        <f t="shared" si="0"/>
        <v>4.4397163120567384</v>
      </c>
      <c r="M11">
        <f t="shared" si="1"/>
        <v>9.3160555453772211</v>
      </c>
      <c r="N11">
        <f t="shared" si="2"/>
        <v>2.0983447793900765</v>
      </c>
      <c r="P11" s="92">
        <f t="shared" si="3"/>
        <v>9.3160555453772211</v>
      </c>
      <c r="Q11" s="92">
        <f t="shared" si="4"/>
        <v>2.0983447793900765</v>
      </c>
      <c r="R11" s="92">
        <f t="shared" si="5"/>
        <v>4.4397163120567384</v>
      </c>
    </row>
    <row r="12" spans="1:18" x14ac:dyDescent="0.25">
      <c r="B12" t="s">
        <v>500</v>
      </c>
      <c r="C12">
        <v>3</v>
      </c>
      <c r="D12" t="s">
        <v>491</v>
      </c>
      <c r="E12">
        <v>2006</v>
      </c>
      <c r="F12" t="s">
        <v>507</v>
      </c>
      <c r="G12">
        <v>0.33300000000000002</v>
      </c>
      <c r="H12">
        <v>4.2000000000000003E-2</v>
      </c>
      <c r="K12" s="89">
        <f>(1+G12)^(1/C12)-1</f>
        <v>0.10055068845243875</v>
      </c>
      <c r="L12">
        <f t="shared" si="0"/>
        <v>7.9285714285714288</v>
      </c>
      <c r="M12">
        <f t="shared" si="1"/>
        <v>10.055068845243875</v>
      </c>
      <c r="N12">
        <f t="shared" si="2"/>
        <v>1.2682068813821104</v>
      </c>
      <c r="P12" s="92">
        <f t="shared" si="3"/>
        <v>10.055068845243875</v>
      </c>
      <c r="Q12" s="92">
        <f t="shared" si="4"/>
        <v>1.2682068813821104</v>
      </c>
      <c r="R12" s="92">
        <f t="shared" si="5"/>
        <v>7.9285714285714288</v>
      </c>
    </row>
    <row r="13" spans="1:18" x14ac:dyDescent="0.25">
      <c r="B13" t="s">
        <v>501</v>
      </c>
      <c r="C13">
        <v>5</v>
      </c>
      <c r="D13" t="s">
        <v>491</v>
      </c>
      <c r="E13">
        <v>2006</v>
      </c>
      <c r="F13" t="s">
        <v>507</v>
      </c>
      <c r="G13">
        <v>0.56000000000000005</v>
      </c>
      <c r="H13">
        <v>1.4E-2</v>
      </c>
      <c r="K13" s="89">
        <f>(1+G13)^(1/C13)-1</f>
        <v>9.3011973943858628E-2</v>
      </c>
      <c r="L13">
        <f t="shared" si="0"/>
        <v>40</v>
      </c>
      <c r="M13">
        <f t="shared" si="1"/>
        <v>9.3011973943858628</v>
      </c>
      <c r="N13">
        <f t="shared" si="2"/>
        <v>0.23252993485964657</v>
      </c>
      <c r="P13" s="92">
        <f t="shared" si="3"/>
        <v>9.3011973943858628</v>
      </c>
      <c r="Q13" s="92">
        <f t="shared" si="4"/>
        <v>0.23252993485964657</v>
      </c>
      <c r="R13" s="92">
        <f t="shared" si="5"/>
        <v>40</v>
      </c>
    </row>
    <row r="14" spans="1:18" x14ac:dyDescent="0.25">
      <c r="B14" t="s">
        <v>502</v>
      </c>
      <c r="C14" s="90" t="s">
        <v>504</v>
      </c>
      <c r="D14" t="s">
        <v>491</v>
      </c>
      <c r="E14">
        <v>2006</v>
      </c>
      <c r="F14" t="s">
        <v>507</v>
      </c>
      <c r="G14">
        <v>0.90600000000000003</v>
      </c>
      <c r="H14">
        <v>4.5999999999999999E-2</v>
      </c>
      <c r="K14" s="90">
        <f>(1+G14-G13)^(1/C14)-1</f>
        <v>0.16017240098185415</v>
      </c>
      <c r="L14">
        <f t="shared" si="0"/>
        <v>19.695652173913043</v>
      </c>
      <c r="M14">
        <f t="shared" si="1"/>
        <v>16.017240098185415</v>
      </c>
      <c r="N14">
        <f t="shared" si="2"/>
        <v>0.81323735597850888</v>
      </c>
      <c r="P14" s="92">
        <f t="shared" si="3"/>
        <v>16.017240098185415</v>
      </c>
      <c r="Q14" s="92">
        <f t="shared" si="4"/>
        <v>0.81323735597850888</v>
      </c>
      <c r="R14" s="92">
        <f t="shared" si="5"/>
        <v>19.695652173913043</v>
      </c>
    </row>
    <row r="15" spans="1:18" x14ac:dyDescent="0.25">
      <c r="B15" t="s">
        <v>503</v>
      </c>
      <c r="C15" s="90" t="s">
        <v>504</v>
      </c>
      <c r="D15" t="s">
        <v>491</v>
      </c>
      <c r="E15">
        <v>2006</v>
      </c>
      <c r="F15" t="s">
        <v>507</v>
      </c>
      <c r="G15">
        <v>1.002</v>
      </c>
      <c r="H15">
        <v>8.5999999999999993E-2</v>
      </c>
      <c r="K15" s="89">
        <f>(1+G15-G14)^(1/C15)-1</f>
        <v>4.690018626419179E-2</v>
      </c>
      <c r="L15">
        <f t="shared" si="0"/>
        <v>11.651162790697676</v>
      </c>
      <c r="M15">
        <f t="shared" si="1"/>
        <v>4.690018626419179</v>
      </c>
      <c r="N15">
        <f t="shared" si="2"/>
        <v>0.40253652881442054</v>
      </c>
      <c r="P15" s="92">
        <f t="shared" si="3"/>
        <v>4.690018626419179</v>
      </c>
      <c r="Q15" s="92">
        <f t="shared" si="4"/>
        <v>0.40253652881442054</v>
      </c>
      <c r="R15" s="92">
        <f t="shared" si="5"/>
        <v>11.651162790697676</v>
      </c>
    </row>
    <row r="16" spans="1:18" x14ac:dyDescent="0.25">
      <c r="B16" t="s">
        <v>500</v>
      </c>
      <c r="C16">
        <v>3</v>
      </c>
      <c r="D16" t="s">
        <v>491</v>
      </c>
      <c r="E16">
        <v>2008</v>
      </c>
      <c r="F16" t="s">
        <v>507</v>
      </c>
      <c r="G16">
        <v>0.19400000000000001</v>
      </c>
      <c r="H16">
        <v>3.2000000000000001E-2</v>
      </c>
      <c r="K16" s="89">
        <f>(1+G16)^(1/C16)-1</f>
        <v>6.0884511510989503E-2</v>
      </c>
      <c r="L16">
        <f t="shared" si="0"/>
        <v>6.0625</v>
      </c>
      <c r="M16">
        <f t="shared" si="1"/>
        <v>6.0884511510989503</v>
      </c>
      <c r="N16">
        <f t="shared" si="2"/>
        <v>1.0042806022431259</v>
      </c>
      <c r="P16" s="92">
        <f t="shared" si="3"/>
        <v>6.0884511510989503</v>
      </c>
      <c r="Q16" s="92">
        <f t="shared" si="4"/>
        <v>1.0042806022431259</v>
      </c>
      <c r="R16" s="92">
        <f t="shared" si="5"/>
        <v>6.0625</v>
      </c>
    </row>
    <row r="17" spans="2:18" x14ac:dyDescent="0.25">
      <c r="B17" t="s">
        <v>501</v>
      </c>
      <c r="C17">
        <v>5</v>
      </c>
      <c r="D17" t="s">
        <v>491</v>
      </c>
      <c r="E17">
        <v>2008</v>
      </c>
      <c r="F17" t="s">
        <v>507</v>
      </c>
      <c r="G17">
        <v>0.52800000000000002</v>
      </c>
      <c r="H17">
        <v>0.01</v>
      </c>
      <c r="K17" s="89">
        <f>(1+G17)^(1/C17)-1</f>
        <v>8.8490569773641781E-2</v>
      </c>
      <c r="L17">
        <f t="shared" si="0"/>
        <v>52.800000000000004</v>
      </c>
      <c r="M17">
        <f t="shared" si="1"/>
        <v>8.8490569773641781</v>
      </c>
      <c r="N17">
        <f t="shared" si="2"/>
        <v>0.16759577608644274</v>
      </c>
      <c r="P17" s="92">
        <f t="shared" si="3"/>
        <v>8.8490569773641781</v>
      </c>
      <c r="Q17" s="92">
        <f t="shared" si="4"/>
        <v>0.16759577608644274</v>
      </c>
      <c r="R17" s="92">
        <f t="shared" si="5"/>
        <v>52.800000000000004</v>
      </c>
    </row>
    <row r="18" spans="2:18" x14ac:dyDescent="0.25">
      <c r="B18" t="s">
        <v>502</v>
      </c>
      <c r="C18" s="90" t="s">
        <v>504</v>
      </c>
      <c r="D18" t="s">
        <v>491</v>
      </c>
      <c r="E18">
        <v>2008</v>
      </c>
      <c r="F18" t="s">
        <v>507</v>
      </c>
      <c r="G18">
        <v>0.86799999999999999</v>
      </c>
      <c r="H18">
        <v>3.1E-2</v>
      </c>
      <c r="K18" s="90">
        <f>(1+G18-G17)^(1/C18)-1</f>
        <v>0.15758369027902241</v>
      </c>
      <c r="L18">
        <f t="shared" si="0"/>
        <v>28</v>
      </c>
      <c r="M18">
        <f t="shared" si="1"/>
        <v>15.758369027902241</v>
      </c>
      <c r="N18">
        <f t="shared" si="2"/>
        <v>0.56279889385365145</v>
      </c>
      <c r="P18" s="92">
        <f t="shared" si="3"/>
        <v>15.758369027902241</v>
      </c>
      <c r="Q18" s="92">
        <f t="shared" si="4"/>
        <v>0.56279889385365145</v>
      </c>
      <c r="R18" s="92">
        <f t="shared" si="5"/>
        <v>28</v>
      </c>
    </row>
    <row r="19" spans="2:18" x14ac:dyDescent="0.25">
      <c r="B19" t="s">
        <v>503</v>
      </c>
      <c r="C19" s="90" t="s">
        <v>504</v>
      </c>
      <c r="D19" t="s">
        <v>491</v>
      </c>
      <c r="E19">
        <v>2008</v>
      </c>
      <c r="F19" t="s">
        <v>507</v>
      </c>
      <c r="G19">
        <v>0.96099999999999997</v>
      </c>
      <c r="H19">
        <v>4.3999999999999997E-2</v>
      </c>
      <c r="K19" s="89">
        <f>(1+G19-G18)^(1/C19)-1</f>
        <v>4.5466403094810204E-2</v>
      </c>
      <c r="L19">
        <f t="shared" si="0"/>
        <v>21.84090909090909</v>
      </c>
      <c r="M19">
        <f t="shared" si="1"/>
        <v>4.5466403094810204</v>
      </c>
      <c r="N19">
        <f t="shared" si="2"/>
        <v>0.20817083623014038</v>
      </c>
      <c r="P19" s="92">
        <f t="shared" si="3"/>
        <v>4.5466403094810204</v>
      </c>
      <c r="Q19" s="92">
        <f t="shared" si="4"/>
        <v>0.20817083623014038</v>
      </c>
      <c r="R19" s="92">
        <f t="shared" si="5"/>
        <v>21.84090909090909</v>
      </c>
    </row>
    <row r="20" spans="2:18" x14ac:dyDescent="0.25">
      <c r="B20" t="s">
        <v>500</v>
      </c>
      <c r="C20">
        <v>3</v>
      </c>
      <c r="D20" t="s">
        <v>493</v>
      </c>
      <c r="E20">
        <v>2004</v>
      </c>
      <c r="F20" t="s">
        <v>507</v>
      </c>
      <c r="G20">
        <v>0.157</v>
      </c>
      <c r="H20">
        <v>5.6000000000000001E-2</v>
      </c>
      <c r="K20" s="89">
        <f>(1+G20)^(1/C20)-1</f>
        <v>4.9811001507905184E-2</v>
      </c>
      <c r="L20">
        <f t="shared" si="0"/>
        <v>2.8035714285714284</v>
      </c>
      <c r="M20">
        <f t="shared" si="1"/>
        <v>4.9811001507905184</v>
      </c>
      <c r="N20">
        <f t="shared" si="2"/>
        <v>1.7766981429571278</v>
      </c>
      <c r="P20" s="92">
        <f t="shared" si="3"/>
        <v>4.9811001507905184</v>
      </c>
      <c r="Q20" s="92">
        <f t="shared" si="4"/>
        <v>1.7766981429571278</v>
      </c>
      <c r="R20" s="92">
        <f t="shared" si="5"/>
        <v>2.8035714285714284</v>
      </c>
    </row>
    <row r="21" spans="2:18" x14ac:dyDescent="0.25">
      <c r="B21" t="s">
        <v>501</v>
      </c>
      <c r="C21">
        <v>5</v>
      </c>
      <c r="D21" t="s">
        <v>493</v>
      </c>
      <c r="E21">
        <v>2004</v>
      </c>
      <c r="F21" t="s">
        <v>507</v>
      </c>
      <c r="G21">
        <v>0.49199999999999999</v>
      </c>
      <c r="H21">
        <v>0.02</v>
      </c>
      <c r="K21" s="89">
        <f>(1+G21)^(1/C21)-1</f>
        <v>8.3312525606173082E-2</v>
      </c>
      <c r="L21">
        <f t="shared" si="0"/>
        <v>24.599999999999998</v>
      </c>
      <c r="M21">
        <f t="shared" si="1"/>
        <v>8.3312525606173082</v>
      </c>
      <c r="N21">
        <f t="shared" si="2"/>
        <v>0.3386688032771264</v>
      </c>
      <c r="P21" s="92">
        <f t="shared" si="3"/>
        <v>8.3312525606173082</v>
      </c>
      <c r="Q21" s="92">
        <f t="shared" si="4"/>
        <v>0.3386688032771264</v>
      </c>
      <c r="R21" s="92">
        <f t="shared" si="5"/>
        <v>24.599999999999998</v>
      </c>
    </row>
    <row r="22" spans="2:18" x14ac:dyDescent="0.25">
      <c r="B22" t="s">
        <v>502</v>
      </c>
      <c r="C22" s="90" t="s">
        <v>504</v>
      </c>
      <c r="D22" t="s">
        <v>493</v>
      </c>
      <c r="E22">
        <v>2004</v>
      </c>
      <c r="F22" t="s">
        <v>507</v>
      </c>
      <c r="G22">
        <v>1.0049999999999999</v>
      </c>
      <c r="H22">
        <v>9.6000000000000002E-2</v>
      </c>
      <c r="K22" s="90">
        <f>(1+G22-G21)^(1/C22)-1</f>
        <v>0.23004064973479643</v>
      </c>
      <c r="L22">
        <f t="shared" si="0"/>
        <v>10.468749999999998</v>
      </c>
      <c r="M22">
        <f t="shared" si="1"/>
        <v>23.004064973479643</v>
      </c>
      <c r="N22">
        <f t="shared" si="2"/>
        <v>2.1974032213473094</v>
      </c>
      <c r="P22" s="92">
        <f t="shared" si="3"/>
        <v>23.004064973479643</v>
      </c>
      <c r="Q22" s="92">
        <f t="shared" si="4"/>
        <v>2.1974032213473094</v>
      </c>
      <c r="R22" s="92">
        <f t="shared" si="5"/>
        <v>10.46875</v>
      </c>
    </row>
    <row r="23" spans="2:18" x14ac:dyDescent="0.25">
      <c r="B23" t="s">
        <v>503</v>
      </c>
      <c r="C23" s="90" t="s">
        <v>504</v>
      </c>
      <c r="D23" t="s">
        <v>493</v>
      </c>
      <c r="E23">
        <v>2004</v>
      </c>
      <c r="F23" t="s">
        <v>507</v>
      </c>
      <c r="G23">
        <v>0.95</v>
      </c>
      <c r="H23">
        <v>0.69899999999999995</v>
      </c>
      <c r="K23" s="89">
        <f>(1+G23-G22)^(1/C23)-1</f>
        <v>-2.7888895238820988E-2</v>
      </c>
      <c r="L23">
        <f t="shared" si="0"/>
        <v>1.3590844062947067</v>
      </c>
      <c r="M23">
        <f t="shared" si="1"/>
        <v>-2.7888895238820988</v>
      </c>
      <c r="N23">
        <f t="shared" si="2"/>
        <v>-2.052035554940618</v>
      </c>
      <c r="P23" s="92">
        <f t="shared" si="3"/>
        <v>-2.7888895238820988</v>
      </c>
      <c r="Q23" s="92">
        <f t="shared" si="4"/>
        <v>2.052035554940618</v>
      </c>
      <c r="R23" s="92">
        <f t="shared" si="5"/>
        <v>-1.3590844062947067</v>
      </c>
    </row>
    <row r="24" spans="2:18" x14ac:dyDescent="0.25">
      <c r="B24" t="s">
        <v>500</v>
      </c>
      <c r="C24">
        <v>3</v>
      </c>
      <c r="D24" t="s">
        <v>493</v>
      </c>
      <c r="E24">
        <v>2006</v>
      </c>
      <c r="F24" t="s">
        <v>507</v>
      </c>
      <c r="G24">
        <v>0.187</v>
      </c>
      <c r="H24">
        <v>4.2000000000000003E-2</v>
      </c>
      <c r="K24" s="89">
        <f>(1+G24)^(1/C24)-1</f>
        <v>5.8807249810217455E-2</v>
      </c>
      <c r="L24">
        <f t="shared" si="0"/>
        <v>4.4523809523809517</v>
      </c>
      <c r="M24">
        <f t="shared" si="1"/>
        <v>5.8807249810217455</v>
      </c>
      <c r="N24">
        <f t="shared" si="2"/>
        <v>1.3208045411920499</v>
      </c>
      <c r="P24" s="92">
        <f t="shared" si="3"/>
        <v>5.8807249810217455</v>
      </c>
      <c r="Q24" s="92">
        <f t="shared" si="4"/>
        <v>1.3208045411920499</v>
      </c>
      <c r="R24" s="92">
        <f t="shared" si="5"/>
        <v>4.4523809523809517</v>
      </c>
    </row>
    <row r="25" spans="2:18" x14ac:dyDescent="0.25">
      <c r="B25" t="s">
        <v>501</v>
      </c>
      <c r="C25">
        <v>5</v>
      </c>
      <c r="D25" t="s">
        <v>493</v>
      </c>
      <c r="E25">
        <v>2006</v>
      </c>
      <c r="F25" t="s">
        <v>507</v>
      </c>
      <c r="G25">
        <v>0.43099999999999999</v>
      </c>
      <c r="H25">
        <v>1.4999999999999999E-2</v>
      </c>
      <c r="K25" s="89">
        <f>(1+G25)^(1/C25)-1</f>
        <v>7.4305815657685015E-2</v>
      </c>
      <c r="L25">
        <f t="shared" si="0"/>
        <v>28.733333333333334</v>
      </c>
      <c r="M25">
        <f t="shared" si="1"/>
        <v>7.4305815657685015</v>
      </c>
      <c r="N25">
        <f t="shared" si="2"/>
        <v>0.25860492688289449</v>
      </c>
      <c r="P25" s="92">
        <f t="shared" si="3"/>
        <v>7.4305815657685015</v>
      </c>
      <c r="Q25" s="92">
        <f t="shared" si="4"/>
        <v>0.25860492688289449</v>
      </c>
      <c r="R25" s="92">
        <f t="shared" si="5"/>
        <v>28.733333333333331</v>
      </c>
    </row>
    <row r="26" spans="2:18" x14ac:dyDescent="0.25">
      <c r="B26" t="s">
        <v>502</v>
      </c>
      <c r="C26" s="90" t="s">
        <v>504</v>
      </c>
      <c r="D26" t="s">
        <v>493</v>
      </c>
      <c r="E26">
        <v>2006</v>
      </c>
      <c r="F26" t="s">
        <v>507</v>
      </c>
      <c r="G26">
        <v>0.68</v>
      </c>
      <c r="H26">
        <v>5.0999999999999997E-2</v>
      </c>
      <c r="K26" s="90">
        <f>(1+G26-G25)^(1/C26)-1</f>
        <v>0.11758668567588093</v>
      </c>
      <c r="L26">
        <f t="shared" si="0"/>
        <v>13.333333333333336</v>
      </c>
      <c r="M26">
        <f t="shared" si="1"/>
        <v>11.758668567588092</v>
      </c>
      <c r="N26">
        <f t="shared" si="2"/>
        <v>0.88190014256910676</v>
      </c>
      <c r="P26" s="92">
        <f t="shared" si="3"/>
        <v>11.758668567588092</v>
      </c>
      <c r="Q26" s="92">
        <f t="shared" si="4"/>
        <v>0.88190014256910676</v>
      </c>
      <c r="R26" s="92">
        <f t="shared" si="5"/>
        <v>13.333333333333336</v>
      </c>
    </row>
    <row r="27" spans="2:18" x14ac:dyDescent="0.25">
      <c r="B27" t="s">
        <v>503</v>
      </c>
      <c r="C27" s="90" t="s">
        <v>504</v>
      </c>
      <c r="D27" t="s">
        <v>493</v>
      </c>
      <c r="E27">
        <v>2006</v>
      </c>
      <c r="F27" t="s">
        <v>507</v>
      </c>
      <c r="G27">
        <v>0.94299999999999995</v>
      </c>
      <c r="H27">
        <v>0.14099999999999999</v>
      </c>
      <c r="K27" s="89">
        <f>(1+G27-G26)^(1/C27)-1</f>
        <v>0.12383272776690379</v>
      </c>
      <c r="L27">
        <f t="shared" si="0"/>
        <v>6.6879432624113475</v>
      </c>
      <c r="M27">
        <f t="shared" si="1"/>
        <v>12.383272776690379</v>
      </c>
      <c r="N27">
        <f t="shared" si="2"/>
        <v>1.8515816134818064</v>
      </c>
      <c r="P27" s="92">
        <f t="shared" si="3"/>
        <v>12.383272776690379</v>
      </c>
      <c r="Q27" s="92">
        <f t="shared" si="4"/>
        <v>1.8515816134818064</v>
      </c>
      <c r="R27" s="92">
        <f t="shared" si="5"/>
        <v>6.6879432624113475</v>
      </c>
    </row>
    <row r="28" spans="2:18" x14ac:dyDescent="0.25">
      <c r="B28" t="s">
        <v>500</v>
      </c>
      <c r="C28">
        <v>3</v>
      </c>
      <c r="D28" t="s">
        <v>493</v>
      </c>
      <c r="E28">
        <v>2008</v>
      </c>
      <c r="F28" t="s">
        <v>507</v>
      </c>
      <c r="G28">
        <v>0.13500000000000001</v>
      </c>
      <c r="H28">
        <v>3.3000000000000002E-2</v>
      </c>
      <c r="K28" s="89">
        <f>(1+G28)^(1/C28)-1</f>
        <v>4.3114431330610214E-2</v>
      </c>
      <c r="L28">
        <f t="shared" si="0"/>
        <v>4.0909090909090908</v>
      </c>
      <c r="M28">
        <f t="shared" si="1"/>
        <v>4.3114431330610214</v>
      </c>
      <c r="N28">
        <f t="shared" si="2"/>
        <v>1.0539083214149163</v>
      </c>
      <c r="P28" s="92">
        <f t="shared" si="3"/>
        <v>4.3114431330610214</v>
      </c>
      <c r="Q28" s="92">
        <f t="shared" si="4"/>
        <v>1.0539083214149163</v>
      </c>
      <c r="R28" s="92">
        <f t="shared" si="5"/>
        <v>4.0909090909090908</v>
      </c>
    </row>
    <row r="29" spans="2:18" x14ac:dyDescent="0.25">
      <c r="B29" t="s">
        <v>501</v>
      </c>
      <c r="C29">
        <v>5</v>
      </c>
      <c r="D29" t="s">
        <v>493</v>
      </c>
      <c r="E29">
        <v>2008</v>
      </c>
      <c r="F29" t="s">
        <v>507</v>
      </c>
      <c r="G29">
        <v>0.39200000000000002</v>
      </c>
      <c r="H29">
        <v>1.0999999999999999E-2</v>
      </c>
      <c r="K29" s="89">
        <f>(1+G29)^(1/C29)-1</f>
        <v>6.8385160164647019E-2</v>
      </c>
      <c r="L29">
        <f t="shared" si="0"/>
        <v>35.63636363636364</v>
      </c>
      <c r="M29">
        <f t="shared" si="1"/>
        <v>6.8385160164647019</v>
      </c>
      <c r="N29">
        <f t="shared" si="2"/>
        <v>0.19189713311508089</v>
      </c>
      <c r="P29" s="92">
        <f t="shared" si="3"/>
        <v>6.8385160164647019</v>
      </c>
      <c r="Q29" s="92">
        <f t="shared" si="4"/>
        <v>0.19189713311508089</v>
      </c>
      <c r="R29" s="92">
        <f t="shared" si="5"/>
        <v>35.63636363636364</v>
      </c>
    </row>
    <row r="30" spans="2:18" x14ac:dyDescent="0.25">
      <c r="B30" t="s">
        <v>502</v>
      </c>
      <c r="C30" s="90" t="s">
        <v>504</v>
      </c>
      <c r="D30" t="s">
        <v>493</v>
      </c>
      <c r="E30">
        <v>2008</v>
      </c>
      <c r="F30" t="s">
        <v>507</v>
      </c>
      <c r="G30">
        <v>0.63700000000000001</v>
      </c>
      <c r="H30">
        <v>3.2000000000000001E-2</v>
      </c>
      <c r="K30" s="90">
        <f>(1+G30-G29)^(1/C30)-1</f>
        <v>0.11579568022107001</v>
      </c>
      <c r="L30">
        <f t="shared" si="0"/>
        <v>19.90625</v>
      </c>
      <c r="M30">
        <f t="shared" si="1"/>
        <v>11.579568022107001</v>
      </c>
      <c r="N30">
        <f t="shared" si="2"/>
        <v>0.58170514396769868</v>
      </c>
      <c r="P30" s="92">
        <f t="shared" si="3"/>
        <v>11.579568022107001</v>
      </c>
      <c r="Q30" s="92">
        <f t="shared" si="4"/>
        <v>0.58170514396769868</v>
      </c>
      <c r="R30" s="92">
        <f t="shared" si="5"/>
        <v>19.906249999999996</v>
      </c>
    </row>
    <row r="31" spans="2:18" x14ac:dyDescent="0.25">
      <c r="B31" t="s">
        <v>503</v>
      </c>
      <c r="C31" s="90" t="s">
        <v>504</v>
      </c>
      <c r="D31" t="s">
        <v>493</v>
      </c>
      <c r="E31">
        <v>2008</v>
      </c>
      <c r="F31" t="s">
        <v>507</v>
      </c>
      <c r="G31">
        <v>0.71599999999999997</v>
      </c>
      <c r="H31">
        <v>6.8000000000000005E-2</v>
      </c>
      <c r="K31" s="89">
        <f>(1+G31-G30)^(1/C31)-1</f>
        <v>3.8749247893831162E-2</v>
      </c>
      <c r="L31">
        <f t="shared" si="0"/>
        <v>10.52941176470588</v>
      </c>
      <c r="M31">
        <f t="shared" si="1"/>
        <v>3.8749247893831162</v>
      </c>
      <c r="N31">
        <f t="shared" si="2"/>
        <v>0.36800961686878764</v>
      </c>
      <c r="P31" s="92">
        <f t="shared" si="3"/>
        <v>3.8749247893831162</v>
      </c>
      <c r="Q31" s="92">
        <f t="shared" si="4"/>
        <v>0.36800961686878764</v>
      </c>
      <c r="R31" s="92">
        <f t="shared" si="5"/>
        <v>10.52941176470588</v>
      </c>
    </row>
    <row r="32" spans="2:18" x14ac:dyDescent="0.25">
      <c r="B32" t="s">
        <v>500</v>
      </c>
      <c r="C32">
        <v>3</v>
      </c>
      <c r="D32" t="s">
        <v>491</v>
      </c>
      <c r="E32">
        <v>2004</v>
      </c>
      <c r="F32" t="s">
        <v>508</v>
      </c>
      <c r="G32">
        <v>0.35</v>
      </c>
      <c r="H32">
        <v>6.6000000000000003E-2</v>
      </c>
      <c r="K32" s="89">
        <f>(1+G32)^(1/C32)-1</f>
        <v>0.10520944959211609</v>
      </c>
      <c r="L32">
        <f t="shared" si="0"/>
        <v>5.3030303030303028</v>
      </c>
      <c r="M32">
        <f t="shared" si="1"/>
        <v>10.520944959211608</v>
      </c>
      <c r="N32">
        <f t="shared" si="2"/>
        <v>1.9839496208799032</v>
      </c>
      <c r="P32" s="92">
        <f t="shared" si="3"/>
        <v>10.520944959211608</v>
      </c>
      <c r="Q32" s="92">
        <f t="shared" si="4"/>
        <v>1.9839496208799032</v>
      </c>
      <c r="R32" s="92">
        <f t="shared" si="5"/>
        <v>5.3030303030303028</v>
      </c>
    </row>
    <row r="33" spans="2:18" x14ac:dyDescent="0.25">
      <c r="B33" t="s">
        <v>501</v>
      </c>
      <c r="C33">
        <v>5</v>
      </c>
      <c r="D33" t="s">
        <v>491</v>
      </c>
      <c r="E33">
        <v>2004</v>
      </c>
      <c r="F33" t="s">
        <v>508</v>
      </c>
      <c r="G33">
        <v>0.53</v>
      </c>
      <c r="H33">
        <v>2.4E-2</v>
      </c>
      <c r="K33" s="89">
        <f>(1+G33)^(1/C33)-1</f>
        <v>8.8775365880074064E-2</v>
      </c>
      <c r="L33">
        <f t="shared" si="0"/>
        <v>22.083333333333336</v>
      </c>
      <c r="M33">
        <f t="shared" si="1"/>
        <v>8.8775365880074055</v>
      </c>
      <c r="N33">
        <f t="shared" si="2"/>
        <v>0.40200165681542965</v>
      </c>
      <c r="P33" s="92">
        <f t="shared" si="3"/>
        <v>8.8775365880074055</v>
      </c>
      <c r="Q33" s="92">
        <f t="shared" si="4"/>
        <v>0.40200165681542965</v>
      </c>
      <c r="R33" s="92">
        <f t="shared" si="5"/>
        <v>22.083333333333336</v>
      </c>
    </row>
    <row r="34" spans="2:18" x14ac:dyDescent="0.25">
      <c r="B34" t="s">
        <v>502</v>
      </c>
      <c r="C34" s="90" t="s">
        <v>504</v>
      </c>
      <c r="D34" t="s">
        <v>491</v>
      </c>
      <c r="E34">
        <v>2004</v>
      </c>
      <c r="F34" t="s">
        <v>508</v>
      </c>
      <c r="G34">
        <v>0.97</v>
      </c>
      <c r="H34">
        <v>9.1999999999999998E-2</v>
      </c>
      <c r="K34" s="90">
        <f>(1+G34-G33)^(1/C34)-1</f>
        <v>0.19999999999999996</v>
      </c>
      <c r="L34">
        <f t="shared" si="0"/>
        <v>10.543478260869565</v>
      </c>
      <c r="M34">
        <f t="shared" si="1"/>
        <v>19.999999999999996</v>
      </c>
      <c r="N34">
        <f t="shared" si="2"/>
        <v>1.8969072164948451</v>
      </c>
      <c r="P34" s="92">
        <f t="shared" si="3"/>
        <v>19.999999999999996</v>
      </c>
      <c r="Q34" s="92">
        <f t="shared" si="4"/>
        <v>1.8969072164948451</v>
      </c>
      <c r="R34" s="92">
        <f t="shared" si="5"/>
        <v>10.543478260869565</v>
      </c>
    </row>
    <row r="35" spans="2:18" x14ac:dyDescent="0.25">
      <c r="B35" t="s">
        <v>503</v>
      </c>
      <c r="C35" s="90" t="s">
        <v>504</v>
      </c>
      <c r="D35" t="s">
        <v>491</v>
      </c>
      <c r="E35">
        <v>2004</v>
      </c>
      <c r="F35" t="s">
        <v>508</v>
      </c>
      <c r="G35">
        <v>1.1479999999999999</v>
      </c>
      <c r="H35">
        <v>0.28599999999999998</v>
      </c>
      <c r="K35" s="89">
        <f>(1+G35-G34)^(1/C35)-1</f>
        <v>8.5357084097210656E-2</v>
      </c>
      <c r="L35">
        <f t="shared" si="0"/>
        <v>4.0139860139860142</v>
      </c>
      <c r="M35">
        <f t="shared" si="1"/>
        <v>8.5357084097210656</v>
      </c>
      <c r="N35">
        <f t="shared" si="2"/>
        <v>2.1264918163590809</v>
      </c>
      <c r="P35" s="92">
        <f t="shared" si="3"/>
        <v>8.5357084097210656</v>
      </c>
      <c r="Q35" s="92">
        <f t="shared" si="4"/>
        <v>2.1264918163590809</v>
      </c>
      <c r="R35" s="92">
        <f t="shared" si="5"/>
        <v>4.0139860139860142</v>
      </c>
    </row>
    <row r="36" spans="2:18" x14ac:dyDescent="0.25">
      <c r="B36" t="s">
        <v>500</v>
      </c>
      <c r="C36">
        <v>3</v>
      </c>
      <c r="D36" t="s">
        <v>491</v>
      </c>
      <c r="E36">
        <v>2006</v>
      </c>
      <c r="F36" t="s">
        <v>508</v>
      </c>
      <c r="G36">
        <v>0.34200000000000003</v>
      </c>
      <c r="H36">
        <v>4.5999999999999999E-2</v>
      </c>
      <c r="K36" s="89">
        <f>(1+G36)^(1/C36)-1</f>
        <v>0.10302199320664296</v>
      </c>
      <c r="L36">
        <f t="shared" si="0"/>
        <v>7.4347826086956532</v>
      </c>
      <c r="M36">
        <f t="shared" si="1"/>
        <v>10.302199320664297</v>
      </c>
      <c r="N36">
        <f t="shared" si="2"/>
        <v>1.3856759320191743</v>
      </c>
      <c r="P36" s="92">
        <f t="shared" si="3"/>
        <v>10.302199320664297</v>
      </c>
      <c r="Q36" s="92">
        <f t="shared" si="4"/>
        <v>1.3856759320191743</v>
      </c>
      <c r="R36" s="92">
        <f t="shared" si="5"/>
        <v>7.4347826086956532</v>
      </c>
    </row>
    <row r="37" spans="2:18" x14ac:dyDescent="0.25">
      <c r="B37" t="s">
        <v>501</v>
      </c>
      <c r="C37">
        <v>5</v>
      </c>
      <c r="D37" t="s">
        <v>491</v>
      </c>
      <c r="E37">
        <v>2006</v>
      </c>
      <c r="F37" t="s">
        <v>508</v>
      </c>
      <c r="G37">
        <v>0.52400000000000002</v>
      </c>
      <c r="H37">
        <v>1.4999999999999999E-2</v>
      </c>
      <c r="K37" s="89">
        <f>(1+G37)^(1/C37)-1</f>
        <v>8.7920081740137324E-2</v>
      </c>
      <c r="L37">
        <f t="shared" si="0"/>
        <v>34.933333333333337</v>
      </c>
      <c r="M37">
        <f t="shared" si="1"/>
        <v>8.7920081740137324</v>
      </c>
      <c r="N37">
        <f t="shared" si="2"/>
        <v>0.25167962330191979</v>
      </c>
      <c r="P37" s="92">
        <f t="shared" si="3"/>
        <v>8.7920081740137324</v>
      </c>
      <c r="Q37" s="92">
        <f t="shared" si="4"/>
        <v>0.25167962330191979</v>
      </c>
      <c r="R37" s="92">
        <f t="shared" si="5"/>
        <v>34.933333333333337</v>
      </c>
    </row>
    <row r="38" spans="2:18" x14ac:dyDescent="0.25">
      <c r="B38" t="s">
        <v>502</v>
      </c>
      <c r="C38" s="90" t="s">
        <v>504</v>
      </c>
      <c r="D38" t="s">
        <v>491</v>
      </c>
      <c r="E38">
        <v>2006</v>
      </c>
      <c r="F38" t="s">
        <v>508</v>
      </c>
      <c r="G38">
        <v>0.84899999999999998</v>
      </c>
      <c r="H38">
        <v>4.7E-2</v>
      </c>
      <c r="K38" s="90">
        <f>(1+G38-G37)^(1/C38)-1</f>
        <v>0.15108644332213372</v>
      </c>
      <c r="L38">
        <f t="shared" si="0"/>
        <v>18.063829787234042</v>
      </c>
      <c r="M38">
        <f t="shared" si="1"/>
        <v>15.108644332213373</v>
      </c>
      <c r="N38">
        <f t="shared" si="2"/>
        <v>0.83640316091169442</v>
      </c>
      <c r="P38" s="92">
        <f t="shared" si="3"/>
        <v>15.108644332213373</v>
      </c>
      <c r="Q38" s="92">
        <f t="shared" si="4"/>
        <v>0.83640316091169442</v>
      </c>
      <c r="R38" s="92">
        <f t="shared" si="5"/>
        <v>18.063829787234042</v>
      </c>
    </row>
    <row r="39" spans="2:18" x14ac:dyDescent="0.25">
      <c r="B39" t="s">
        <v>503</v>
      </c>
      <c r="C39" s="90" t="s">
        <v>504</v>
      </c>
      <c r="D39" t="s">
        <v>491</v>
      </c>
      <c r="E39">
        <v>2006</v>
      </c>
      <c r="F39" t="s">
        <v>508</v>
      </c>
      <c r="G39">
        <v>0.92300000000000004</v>
      </c>
      <c r="H39">
        <v>8.5999999999999993E-2</v>
      </c>
      <c r="K39" s="89">
        <f>(1+G39-G38)^(1/C39)-1</f>
        <v>3.6339712642529332E-2</v>
      </c>
      <c r="L39">
        <f t="shared" si="0"/>
        <v>10.732558139534886</v>
      </c>
      <c r="M39">
        <f t="shared" si="1"/>
        <v>3.6339712642529332</v>
      </c>
      <c r="N39">
        <f t="shared" si="2"/>
        <v>0.33859320555336098</v>
      </c>
      <c r="P39" s="92">
        <f t="shared" si="3"/>
        <v>3.6339712642529332</v>
      </c>
      <c r="Q39" s="92">
        <f t="shared" si="4"/>
        <v>0.33859320555336098</v>
      </c>
      <c r="R39" s="92">
        <f t="shared" si="5"/>
        <v>10.732558139534886</v>
      </c>
    </row>
    <row r="40" spans="2:18" x14ac:dyDescent="0.25">
      <c r="B40" t="s">
        <v>500</v>
      </c>
      <c r="C40">
        <v>3</v>
      </c>
      <c r="D40" t="s">
        <v>491</v>
      </c>
      <c r="E40">
        <v>2008</v>
      </c>
      <c r="F40" t="s">
        <v>508</v>
      </c>
      <c r="G40">
        <v>0.189</v>
      </c>
      <c r="H40">
        <v>3.4000000000000002E-2</v>
      </c>
      <c r="K40" s="89">
        <f>(1+G40)^(1/C40)-1</f>
        <v>5.9401584624788173E-2</v>
      </c>
      <c r="L40">
        <f t="shared" si="0"/>
        <v>5.5588235294117645</v>
      </c>
      <c r="M40">
        <f t="shared" si="1"/>
        <v>5.9401584624788173</v>
      </c>
      <c r="N40">
        <f t="shared" si="2"/>
        <v>1.0685999350490993</v>
      </c>
      <c r="P40" s="92">
        <f t="shared" si="3"/>
        <v>5.9401584624788173</v>
      </c>
      <c r="Q40" s="92">
        <f t="shared" si="4"/>
        <v>1.0685999350490993</v>
      </c>
      <c r="R40" s="92">
        <f t="shared" si="5"/>
        <v>5.5588235294117654</v>
      </c>
    </row>
    <row r="41" spans="2:18" x14ac:dyDescent="0.25">
      <c r="B41" t="s">
        <v>501</v>
      </c>
      <c r="C41">
        <v>5</v>
      </c>
      <c r="D41" t="s">
        <v>491</v>
      </c>
      <c r="E41">
        <v>2008</v>
      </c>
      <c r="F41" t="s">
        <v>508</v>
      </c>
      <c r="G41">
        <v>0.502</v>
      </c>
      <c r="H41">
        <v>1.0999999999999999E-2</v>
      </c>
      <c r="K41" s="89">
        <f>(1+G41)^(1/C41)-1</f>
        <v>8.4760809557306471E-2</v>
      </c>
      <c r="L41">
        <f t="shared" si="0"/>
        <v>45.63636363636364</v>
      </c>
      <c r="M41">
        <f t="shared" si="1"/>
        <v>8.476080955730648</v>
      </c>
      <c r="N41">
        <f t="shared" si="2"/>
        <v>0.18573085759569147</v>
      </c>
      <c r="P41" s="92">
        <f t="shared" si="3"/>
        <v>8.476080955730648</v>
      </c>
      <c r="Q41" s="92">
        <f t="shared" si="4"/>
        <v>0.18573085759569147</v>
      </c>
      <c r="R41" s="92">
        <f t="shared" si="5"/>
        <v>45.63636363636364</v>
      </c>
    </row>
    <row r="42" spans="2:18" x14ac:dyDescent="0.25">
      <c r="B42" t="s">
        <v>502</v>
      </c>
      <c r="C42" s="90" t="s">
        <v>504</v>
      </c>
      <c r="D42" t="s">
        <v>491</v>
      </c>
      <c r="E42">
        <v>2008</v>
      </c>
      <c r="F42" t="s">
        <v>508</v>
      </c>
      <c r="G42">
        <v>0.82699999999999996</v>
      </c>
      <c r="H42">
        <v>3.1E-2</v>
      </c>
      <c r="K42" s="90">
        <f>(1+G42-G41)^(1/C42)-1</f>
        <v>0.15108644332213372</v>
      </c>
      <c r="L42">
        <f t="shared" si="0"/>
        <v>26.677419354838708</v>
      </c>
      <c r="M42">
        <f t="shared" si="1"/>
        <v>15.108644332213373</v>
      </c>
      <c r="N42">
        <f t="shared" si="2"/>
        <v>0.56634579721718814</v>
      </c>
      <c r="P42" s="92">
        <f t="shared" si="3"/>
        <v>15.108644332213373</v>
      </c>
      <c r="Q42" s="92">
        <f t="shared" si="4"/>
        <v>0.56634579721718814</v>
      </c>
      <c r="R42" s="92">
        <f t="shared" si="5"/>
        <v>26.677419354838708</v>
      </c>
    </row>
    <row r="43" spans="2:18" x14ac:dyDescent="0.25">
      <c r="B43" t="s">
        <v>503</v>
      </c>
      <c r="C43" s="90" t="s">
        <v>504</v>
      </c>
      <c r="D43" t="s">
        <v>491</v>
      </c>
      <c r="E43">
        <v>2008</v>
      </c>
      <c r="F43" t="s">
        <v>508</v>
      </c>
      <c r="G43">
        <v>0.89300000000000002</v>
      </c>
      <c r="H43">
        <v>4.3999999999999997E-2</v>
      </c>
      <c r="K43" s="89">
        <f>(1+G43-G42)^(1/C43)-1</f>
        <v>3.2472759931224449E-2</v>
      </c>
      <c r="L43">
        <f t="shared" si="0"/>
        <v>20.295454545454547</v>
      </c>
      <c r="M43">
        <f t="shared" si="1"/>
        <v>3.2472759931224449</v>
      </c>
      <c r="N43">
        <f t="shared" si="2"/>
        <v>0.16000016091532762</v>
      </c>
      <c r="P43" s="92">
        <f t="shared" si="3"/>
        <v>3.2472759931224449</v>
      </c>
      <c r="Q43" s="92">
        <f t="shared" si="4"/>
        <v>0.16000016091532762</v>
      </c>
      <c r="R43" s="92">
        <f t="shared" si="5"/>
        <v>20.295454545454547</v>
      </c>
    </row>
    <row r="44" spans="2:18" x14ac:dyDescent="0.25">
      <c r="B44" t="s">
        <v>500</v>
      </c>
      <c r="C44">
        <v>3</v>
      </c>
      <c r="D44" t="s">
        <v>493</v>
      </c>
      <c r="E44">
        <v>2004</v>
      </c>
      <c r="F44" t="s">
        <v>508</v>
      </c>
      <c r="G44">
        <v>0.14199999999999999</v>
      </c>
      <c r="H44">
        <v>6.0999999999999999E-2</v>
      </c>
      <c r="K44" s="89">
        <f>(1+G44)^(1/C44)-1</f>
        <v>4.5254472798147649E-2</v>
      </c>
      <c r="L44">
        <f t="shared" si="0"/>
        <v>2.3278688524590163</v>
      </c>
      <c r="M44">
        <f t="shared" si="1"/>
        <v>4.5254472798147649</v>
      </c>
      <c r="N44">
        <f t="shared" si="2"/>
        <v>1.9440301694978921</v>
      </c>
      <c r="P44" s="92">
        <f t="shared" si="3"/>
        <v>4.5254472798147649</v>
      </c>
      <c r="Q44" s="92">
        <f t="shared" si="4"/>
        <v>1.9440301694978921</v>
      </c>
      <c r="R44" s="92">
        <f t="shared" si="5"/>
        <v>2.3278688524590163</v>
      </c>
    </row>
    <row r="45" spans="2:18" x14ac:dyDescent="0.25">
      <c r="B45" t="s">
        <v>501</v>
      </c>
      <c r="C45">
        <v>5</v>
      </c>
      <c r="D45" t="s">
        <v>493</v>
      </c>
      <c r="E45">
        <v>2004</v>
      </c>
      <c r="F45" t="s">
        <v>508</v>
      </c>
      <c r="G45">
        <v>0.42899999999999999</v>
      </c>
      <c r="H45">
        <v>2.1999999999999999E-2</v>
      </c>
      <c r="K45" s="89">
        <f>(1+G45)^(1/C45)-1</f>
        <v>7.4005352510223332E-2</v>
      </c>
      <c r="L45">
        <f t="shared" si="0"/>
        <v>19.5</v>
      </c>
      <c r="M45">
        <f t="shared" si="1"/>
        <v>7.4005352510223332</v>
      </c>
      <c r="N45">
        <f t="shared" si="2"/>
        <v>0.37951462825755555</v>
      </c>
      <c r="P45" s="92">
        <f t="shared" si="3"/>
        <v>7.4005352510223332</v>
      </c>
      <c r="Q45" s="92">
        <f t="shared" si="4"/>
        <v>0.37951462825755555</v>
      </c>
      <c r="R45" s="92">
        <f t="shared" si="5"/>
        <v>19.5</v>
      </c>
    </row>
    <row r="46" spans="2:18" x14ac:dyDescent="0.25">
      <c r="B46" t="s">
        <v>502</v>
      </c>
      <c r="C46" s="90" t="s">
        <v>504</v>
      </c>
      <c r="D46" t="s">
        <v>493</v>
      </c>
      <c r="E46">
        <v>2004</v>
      </c>
      <c r="F46" t="s">
        <v>508</v>
      </c>
      <c r="G46">
        <v>0.91300000000000003</v>
      </c>
      <c r="H46">
        <v>9.5000000000000001E-2</v>
      </c>
      <c r="K46" s="90">
        <f>(1+G46-G45)^(1/C46)-1</f>
        <v>0.21819538662728477</v>
      </c>
      <c r="L46">
        <f t="shared" si="0"/>
        <v>9.6105263157894747</v>
      </c>
      <c r="M46">
        <f t="shared" si="1"/>
        <v>21.819538662728476</v>
      </c>
      <c r="N46">
        <f t="shared" si="2"/>
        <v>2.2703791598676943</v>
      </c>
      <c r="P46" s="92">
        <f t="shared" si="3"/>
        <v>21.819538662728476</v>
      </c>
      <c r="Q46" s="92">
        <f t="shared" si="4"/>
        <v>2.2703791598676943</v>
      </c>
      <c r="R46" s="92">
        <f t="shared" si="5"/>
        <v>9.6105263157894747</v>
      </c>
    </row>
    <row r="47" spans="2:18" x14ac:dyDescent="0.25">
      <c r="B47" t="s">
        <v>503</v>
      </c>
      <c r="C47" s="90" t="s">
        <v>504</v>
      </c>
      <c r="D47" t="s">
        <v>493</v>
      </c>
      <c r="E47">
        <v>2004</v>
      </c>
      <c r="F47" t="s">
        <v>508</v>
      </c>
      <c r="G47">
        <v>0.88400000000000001</v>
      </c>
      <c r="H47">
        <v>0.68200000000000005</v>
      </c>
      <c r="K47" s="89">
        <f>(1+G47-G46)^(1/C47)-1</f>
        <v>-1.4606677513999022E-2</v>
      </c>
      <c r="L47">
        <f t="shared" si="0"/>
        <v>1.2961876832844574</v>
      </c>
      <c r="M47">
        <f t="shared" si="1"/>
        <v>-1.4606677513999022</v>
      </c>
      <c r="N47">
        <f t="shared" si="2"/>
        <v>-1.1268952561705128</v>
      </c>
      <c r="P47" s="92">
        <f t="shared" si="3"/>
        <v>-1.4606677513999022</v>
      </c>
      <c r="Q47" s="92">
        <f t="shared" si="4"/>
        <v>1.1268952561705128</v>
      </c>
      <c r="R47" s="92">
        <f t="shared" si="5"/>
        <v>-1.2961876832844574</v>
      </c>
    </row>
    <row r="48" spans="2:18" x14ac:dyDescent="0.25">
      <c r="B48" t="s">
        <v>500</v>
      </c>
      <c r="C48">
        <v>3</v>
      </c>
      <c r="D48" t="s">
        <v>493</v>
      </c>
      <c r="E48">
        <v>2006</v>
      </c>
      <c r="F48" t="s">
        <v>508</v>
      </c>
      <c r="G48">
        <v>0.182</v>
      </c>
      <c r="H48">
        <v>4.4999999999999998E-2</v>
      </c>
      <c r="K48" s="89">
        <f>(1+G48)^(1/C48)-1</f>
        <v>5.7318486246754397E-2</v>
      </c>
      <c r="L48">
        <f t="shared" si="0"/>
        <v>4.0444444444444443</v>
      </c>
      <c r="M48">
        <f t="shared" si="1"/>
        <v>5.7318486246754397</v>
      </c>
      <c r="N48">
        <f t="shared" si="2"/>
        <v>1.4172153192878836</v>
      </c>
      <c r="P48" s="92">
        <f t="shared" si="3"/>
        <v>5.7318486246754397</v>
      </c>
      <c r="Q48" s="92">
        <f t="shared" si="4"/>
        <v>1.4172153192878836</v>
      </c>
      <c r="R48" s="92">
        <f t="shared" si="5"/>
        <v>4.0444444444444443</v>
      </c>
    </row>
    <row r="49" spans="1:18" x14ac:dyDescent="0.25">
      <c r="B49" t="s">
        <v>501</v>
      </c>
      <c r="C49">
        <v>5</v>
      </c>
      <c r="D49" t="s">
        <v>493</v>
      </c>
      <c r="E49">
        <v>2006</v>
      </c>
      <c r="F49" t="s">
        <v>508</v>
      </c>
      <c r="G49">
        <v>0.37</v>
      </c>
      <c r="H49">
        <v>1.6E-2</v>
      </c>
      <c r="K49" s="89">
        <f>(1+G49)^(1/C49)-1</f>
        <v>6.498652656427617E-2</v>
      </c>
      <c r="L49">
        <f t="shared" si="0"/>
        <v>23.125</v>
      </c>
      <c r="M49">
        <f t="shared" si="1"/>
        <v>6.498652656427617</v>
      </c>
      <c r="N49">
        <f t="shared" si="2"/>
        <v>0.28102281757524833</v>
      </c>
      <c r="P49" s="92">
        <f t="shared" si="3"/>
        <v>6.498652656427617</v>
      </c>
      <c r="Q49" s="92">
        <f t="shared" si="4"/>
        <v>0.28102281757524833</v>
      </c>
      <c r="R49" s="92">
        <f t="shared" si="5"/>
        <v>23.124999999999996</v>
      </c>
    </row>
    <row r="50" spans="1:18" x14ac:dyDescent="0.25">
      <c r="B50" t="s">
        <v>502</v>
      </c>
      <c r="C50" s="90" t="s">
        <v>504</v>
      </c>
      <c r="D50" t="s">
        <v>493</v>
      </c>
      <c r="E50">
        <v>2006</v>
      </c>
      <c r="F50" t="s">
        <v>508</v>
      </c>
      <c r="G50">
        <v>0.57999999999999996</v>
      </c>
      <c r="H50">
        <v>5.0999999999999997E-2</v>
      </c>
      <c r="K50" s="90">
        <f>(1+G50-G49)^(1/C50)-1</f>
        <v>0.10000000000000009</v>
      </c>
      <c r="L50">
        <f t="shared" si="0"/>
        <v>11.372549019607844</v>
      </c>
      <c r="M50">
        <f t="shared" si="1"/>
        <v>10.000000000000009</v>
      </c>
      <c r="N50">
        <f t="shared" si="2"/>
        <v>0.87931034482758696</v>
      </c>
      <c r="P50" s="92">
        <f t="shared" si="3"/>
        <v>10.000000000000009</v>
      </c>
      <c r="Q50" s="92">
        <f t="shared" si="4"/>
        <v>0.87931034482758696</v>
      </c>
      <c r="R50" s="92">
        <f t="shared" si="5"/>
        <v>11.372549019607844</v>
      </c>
    </row>
    <row r="51" spans="1:18" x14ac:dyDescent="0.25">
      <c r="B51" t="s">
        <v>503</v>
      </c>
      <c r="C51" s="90" t="s">
        <v>504</v>
      </c>
      <c r="D51" t="s">
        <v>493</v>
      </c>
      <c r="E51">
        <v>2006</v>
      </c>
      <c r="F51" t="s">
        <v>508</v>
      </c>
      <c r="G51">
        <v>0.83299999999999996</v>
      </c>
      <c r="H51">
        <v>1.37E-2</v>
      </c>
      <c r="K51" s="89">
        <f>(1+G51-G50)^(1/C51)-1</f>
        <v>0.11937482551645773</v>
      </c>
      <c r="L51">
        <f t="shared" si="0"/>
        <v>60.802919708029194</v>
      </c>
      <c r="M51">
        <f t="shared" si="1"/>
        <v>11.937482551645772</v>
      </c>
      <c r="N51">
        <f t="shared" si="2"/>
        <v>0.19633074544723539</v>
      </c>
      <c r="P51" s="92">
        <f t="shared" si="3"/>
        <v>11.937482551645772</v>
      </c>
      <c r="Q51" s="92">
        <f t="shared" si="4"/>
        <v>0.19633074544723539</v>
      </c>
      <c r="R51" s="92">
        <f t="shared" si="5"/>
        <v>60.802919708029194</v>
      </c>
    </row>
    <row r="52" spans="1:18" x14ac:dyDescent="0.25">
      <c r="B52" t="s">
        <v>500</v>
      </c>
      <c r="C52">
        <v>3</v>
      </c>
      <c r="D52" t="s">
        <v>493</v>
      </c>
      <c r="E52">
        <v>2008</v>
      </c>
      <c r="F52" t="s">
        <v>508</v>
      </c>
      <c r="G52">
        <v>0.14199999999999999</v>
      </c>
      <c r="H52">
        <v>3.5999999999999997E-2</v>
      </c>
      <c r="K52" s="89">
        <f>(1+G52)^(1/C52)-1</f>
        <v>4.5254472798147649E-2</v>
      </c>
      <c r="L52">
        <f t="shared" si="0"/>
        <v>3.9444444444444442</v>
      </c>
      <c r="M52">
        <f t="shared" si="1"/>
        <v>4.5254472798147649</v>
      </c>
      <c r="N52">
        <f t="shared" si="2"/>
        <v>1.1472964934741658</v>
      </c>
      <c r="P52" s="92">
        <f t="shared" si="3"/>
        <v>4.5254472798147649</v>
      </c>
      <c r="Q52" s="92">
        <f t="shared" si="4"/>
        <v>1.1472964934741658</v>
      </c>
      <c r="R52" s="92">
        <f t="shared" si="5"/>
        <v>3.9444444444444442</v>
      </c>
    </row>
    <row r="53" spans="1:18" x14ac:dyDescent="0.25">
      <c r="B53" t="s">
        <v>501</v>
      </c>
      <c r="C53">
        <v>5</v>
      </c>
      <c r="D53" t="s">
        <v>493</v>
      </c>
      <c r="E53">
        <v>2008</v>
      </c>
      <c r="F53" t="s">
        <v>508</v>
      </c>
      <c r="G53">
        <v>0.36299999999999999</v>
      </c>
      <c r="H53">
        <v>1.2999999999999999E-2</v>
      </c>
      <c r="K53" s="89">
        <f>(1+G53)^(1/C53)-1</f>
        <v>6.3895988043532581E-2</v>
      </c>
      <c r="L53">
        <f t="shared" si="0"/>
        <v>27.923076923076923</v>
      </c>
      <c r="M53">
        <f t="shared" si="1"/>
        <v>6.3895988043532581</v>
      </c>
      <c r="N53">
        <f t="shared" si="2"/>
        <v>0.22882860731843624</v>
      </c>
      <c r="P53" s="92">
        <f t="shared" si="3"/>
        <v>6.3895988043532581</v>
      </c>
      <c r="Q53" s="92">
        <f t="shared" si="4"/>
        <v>0.22882860731843624</v>
      </c>
      <c r="R53" s="92">
        <f t="shared" si="5"/>
        <v>27.923076923076923</v>
      </c>
    </row>
    <row r="54" spans="1:18" x14ac:dyDescent="0.25">
      <c r="B54" t="s">
        <v>502</v>
      </c>
      <c r="C54" s="90" t="s">
        <v>504</v>
      </c>
      <c r="D54" t="s">
        <v>493</v>
      </c>
      <c r="E54">
        <v>2008</v>
      </c>
      <c r="F54" t="s">
        <v>508</v>
      </c>
      <c r="G54">
        <v>0.58199999999999996</v>
      </c>
      <c r="H54">
        <v>3.3000000000000002E-2</v>
      </c>
      <c r="K54" s="90">
        <f>(1+G54-G53)^(1/C54)-1</f>
        <v>0.10408333018844185</v>
      </c>
      <c r="L54">
        <f t="shared" si="0"/>
        <v>17.636363636363633</v>
      </c>
      <c r="M54">
        <f t="shared" si="1"/>
        <v>10.408333018844186</v>
      </c>
      <c r="N54">
        <f t="shared" si="2"/>
        <v>0.59016321240869107</v>
      </c>
      <c r="P54" s="92">
        <f t="shared" si="3"/>
        <v>10.408333018844186</v>
      </c>
      <c r="Q54" s="92">
        <f t="shared" si="4"/>
        <v>0.59016321240869107</v>
      </c>
      <c r="R54" s="92">
        <f t="shared" si="5"/>
        <v>17.636363636363633</v>
      </c>
    </row>
    <row r="55" spans="1:18" x14ac:dyDescent="0.25">
      <c r="B55" t="s">
        <v>503</v>
      </c>
      <c r="C55" s="90" t="s">
        <v>504</v>
      </c>
      <c r="D55" t="s">
        <v>493</v>
      </c>
      <c r="E55">
        <v>2008</v>
      </c>
      <c r="F55" t="s">
        <v>508</v>
      </c>
      <c r="G55">
        <v>0.64400000000000002</v>
      </c>
      <c r="H55">
        <v>6.8000000000000005E-2</v>
      </c>
      <c r="K55" s="89">
        <f>(1+G55-G54)^(1/C55)-1</f>
        <v>3.0533842239060194E-2</v>
      </c>
      <c r="L55">
        <f t="shared" si="0"/>
        <v>9.4705882352941178</v>
      </c>
      <c r="M55">
        <f t="shared" si="1"/>
        <v>3.0533842239060194</v>
      </c>
      <c r="N55">
        <f t="shared" si="2"/>
        <v>0.32240702985343062</v>
      </c>
      <c r="P55" s="92">
        <f t="shared" si="3"/>
        <v>3.0533842239060194</v>
      </c>
      <c r="Q55" s="92">
        <f t="shared" si="4"/>
        <v>0.32240702985343062</v>
      </c>
      <c r="R55" s="92">
        <f t="shared" si="5"/>
        <v>9.4705882352941178</v>
      </c>
    </row>
    <row r="59" spans="1:18" x14ac:dyDescent="0.25">
      <c r="A59" s="94" t="s">
        <v>513</v>
      </c>
    </row>
    <row r="62" spans="1:18" x14ac:dyDescent="0.25">
      <c r="B62" t="s">
        <v>509</v>
      </c>
      <c r="D62" t="s">
        <v>522</v>
      </c>
      <c r="H62" t="s">
        <v>510</v>
      </c>
      <c r="N62" t="s">
        <v>511</v>
      </c>
    </row>
    <row r="64" spans="1:18" x14ac:dyDescent="0.25">
      <c r="C64" t="s">
        <v>492</v>
      </c>
      <c r="D64" t="s">
        <v>519</v>
      </c>
      <c r="E64" t="s">
        <v>489</v>
      </c>
      <c r="F64" s="91" t="s">
        <v>494</v>
      </c>
      <c r="H64" t="s">
        <v>495</v>
      </c>
      <c r="I64" t="s">
        <v>398</v>
      </c>
      <c r="J64" t="s">
        <v>497</v>
      </c>
      <c r="K64" t="s">
        <v>523</v>
      </c>
      <c r="N64" t="s">
        <v>495</v>
      </c>
      <c r="O64" t="s">
        <v>494</v>
      </c>
      <c r="P64" t="s">
        <v>496</v>
      </c>
    </row>
    <row r="65" spans="2:16" x14ac:dyDescent="0.25">
      <c r="B65" t="s">
        <v>518</v>
      </c>
      <c r="C65">
        <v>3</v>
      </c>
      <c r="D65" t="s">
        <v>520</v>
      </c>
      <c r="E65">
        <v>0.16400000000000001</v>
      </c>
      <c r="F65">
        <v>8.9999999999999993E-3</v>
      </c>
      <c r="H65" s="89">
        <f>(E65)/C65</f>
        <v>5.4666666666666669E-2</v>
      </c>
      <c r="I65">
        <f t="shared" ref="I65:I79" si="6">E65/F65</f>
        <v>18.222222222222225</v>
      </c>
      <c r="J65">
        <f>H65*100</f>
        <v>5.4666666666666668</v>
      </c>
      <c r="K65">
        <f>J65/I65</f>
        <v>0.29999999999999993</v>
      </c>
      <c r="N65" s="92">
        <f>J65</f>
        <v>5.4666666666666668</v>
      </c>
      <c r="O65" s="92">
        <f>K65</f>
        <v>0.29999999999999993</v>
      </c>
      <c r="P65" s="92">
        <f>N65/O65</f>
        <v>18.222222222222225</v>
      </c>
    </row>
    <row r="66" spans="2:16" x14ac:dyDescent="0.25">
      <c r="B66" t="s">
        <v>514</v>
      </c>
      <c r="C66">
        <v>3</v>
      </c>
      <c r="D66" t="s">
        <v>520</v>
      </c>
      <c r="E66">
        <v>0.34899999999999998</v>
      </c>
      <c r="F66">
        <v>8.9999999999999993E-3</v>
      </c>
      <c r="H66" s="89">
        <f>(E66-E65)/C66</f>
        <v>6.1666666666666654E-2</v>
      </c>
      <c r="I66">
        <f t="shared" si="6"/>
        <v>38.777777777777779</v>
      </c>
      <c r="J66">
        <f>H66*100</f>
        <v>6.1666666666666652</v>
      </c>
      <c r="K66">
        <f t="shared" ref="K66:K69" si="7">J66/I66</f>
        <v>0.15902578796561601</v>
      </c>
      <c r="N66" s="92">
        <f>J66</f>
        <v>6.1666666666666652</v>
      </c>
      <c r="O66" s="92">
        <f t="shared" ref="O66:O70" si="8">K66</f>
        <v>0.15902578796561601</v>
      </c>
      <c r="P66" s="92">
        <f t="shared" ref="P66:P70" si="9">N66/O66</f>
        <v>38.777777777777779</v>
      </c>
    </row>
    <row r="67" spans="2:16" x14ac:dyDescent="0.25">
      <c r="B67" t="s">
        <v>515</v>
      </c>
      <c r="C67" s="90" t="s">
        <v>504</v>
      </c>
      <c r="D67" t="s">
        <v>520</v>
      </c>
      <c r="E67">
        <v>0.57599999999999996</v>
      </c>
      <c r="F67">
        <v>0.01</v>
      </c>
      <c r="H67" s="89">
        <f>(E67-E66)/C67</f>
        <v>0.11349999999999999</v>
      </c>
      <c r="I67">
        <f t="shared" si="6"/>
        <v>57.599999999999994</v>
      </c>
      <c r="J67">
        <f>H67*100</f>
        <v>11.35</v>
      </c>
      <c r="K67">
        <f t="shared" si="7"/>
        <v>0.19704861111111113</v>
      </c>
      <c r="N67" s="92">
        <f>J67</f>
        <v>11.35</v>
      </c>
      <c r="O67" s="92">
        <f t="shared" si="8"/>
        <v>0.19704861111111113</v>
      </c>
      <c r="P67" s="92">
        <f t="shared" si="9"/>
        <v>57.599999999999994</v>
      </c>
    </row>
    <row r="68" spans="2:16" x14ac:dyDescent="0.25">
      <c r="B68" t="s">
        <v>516</v>
      </c>
      <c r="C68" s="90" t="s">
        <v>504</v>
      </c>
      <c r="D68" t="s">
        <v>520</v>
      </c>
      <c r="E68">
        <v>0.82</v>
      </c>
      <c r="F68">
        <v>1.2999999999999999E-2</v>
      </c>
      <c r="H68" s="89">
        <f>(E68-E67)/C68</f>
        <v>0.122</v>
      </c>
      <c r="I68">
        <f t="shared" si="6"/>
        <v>63.076923076923073</v>
      </c>
      <c r="J68">
        <f>H68*100</f>
        <v>12.2</v>
      </c>
      <c r="K68">
        <f t="shared" si="7"/>
        <v>0.19341463414634147</v>
      </c>
      <c r="N68" s="92">
        <f>J68</f>
        <v>12.2</v>
      </c>
      <c r="O68" s="92">
        <f t="shared" si="8"/>
        <v>0.19341463414634147</v>
      </c>
      <c r="P68" s="92">
        <f t="shared" si="9"/>
        <v>63.076923076923073</v>
      </c>
    </row>
    <row r="69" spans="2:16" x14ac:dyDescent="0.25">
      <c r="B69" t="s">
        <v>517</v>
      </c>
      <c r="C69">
        <v>3</v>
      </c>
      <c r="D69" t="s">
        <v>520</v>
      </c>
      <c r="E69">
        <v>1.296</v>
      </c>
      <c r="F69">
        <v>1.2999999999999999E-2</v>
      </c>
      <c r="H69" s="89">
        <f>(E69-E68)/C69</f>
        <v>0.15866666666666671</v>
      </c>
      <c r="I69">
        <f t="shared" si="6"/>
        <v>99.692307692307693</v>
      </c>
      <c r="J69">
        <f>H69*100</f>
        <v>15.866666666666671</v>
      </c>
      <c r="K69">
        <f t="shared" si="7"/>
        <v>0.15915637860082307</v>
      </c>
      <c r="N69" s="92">
        <f>J69</f>
        <v>15.866666666666671</v>
      </c>
      <c r="O69" s="92">
        <f t="shared" si="8"/>
        <v>0.15915637860082307</v>
      </c>
      <c r="P69" s="92">
        <f t="shared" si="9"/>
        <v>99.692307692307693</v>
      </c>
    </row>
    <row r="70" spans="2:16" x14ac:dyDescent="0.25">
      <c r="B70" t="s">
        <v>518</v>
      </c>
      <c r="C70">
        <v>3</v>
      </c>
      <c r="D70" t="s">
        <v>524</v>
      </c>
      <c r="E70">
        <v>0.13900000000000001</v>
      </c>
      <c r="F70">
        <v>0.01</v>
      </c>
      <c r="H70" s="89">
        <f t="shared" ref="H70" si="10">(E70)/C70</f>
        <v>4.6333333333333337E-2</v>
      </c>
      <c r="I70">
        <f t="shared" si="6"/>
        <v>13.9</v>
      </c>
      <c r="J70">
        <f t="shared" ref="J70:J79" si="11">H70*100</f>
        <v>4.6333333333333337</v>
      </c>
      <c r="K70">
        <f t="shared" ref="K70:K79" si="12">J70/I70</f>
        <v>0.33333333333333337</v>
      </c>
      <c r="N70" s="92">
        <f t="shared" ref="N70:N79" si="13">J70</f>
        <v>4.6333333333333337</v>
      </c>
      <c r="O70" s="92">
        <f t="shared" si="8"/>
        <v>0.33333333333333337</v>
      </c>
      <c r="P70" s="92">
        <f t="shared" si="9"/>
        <v>13.9</v>
      </c>
    </row>
    <row r="71" spans="2:16" x14ac:dyDescent="0.25">
      <c r="B71" t="s">
        <v>514</v>
      </c>
      <c r="C71">
        <v>3</v>
      </c>
      <c r="D71" t="s">
        <v>524</v>
      </c>
      <c r="E71">
        <v>0.313</v>
      </c>
      <c r="F71">
        <v>1.0999999999999999E-2</v>
      </c>
      <c r="H71" s="89">
        <f t="shared" ref="H71:H74" si="14">(E71-E70)/C71</f>
        <v>5.7999999999999996E-2</v>
      </c>
      <c r="I71">
        <f t="shared" si="6"/>
        <v>28.454545454545457</v>
      </c>
      <c r="J71">
        <f t="shared" si="11"/>
        <v>5.8</v>
      </c>
      <c r="K71">
        <f t="shared" si="12"/>
        <v>0.20383386581469645</v>
      </c>
      <c r="N71" s="92">
        <f t="shared" si="13"/>
        <v>5.8</v>
      </c>
      <c r="O71" s="92">
        <f t="shared" ref="O71:O79" si="15">K71</f>
        <v>0.20383386581469645</v>
      </c>
      <c r="P71" s="92">
        <f t="shared" ref="P71:P79" si="16">N71/O71</f>
        <v>28.454545454545457</v>
      </c>
    </row>
    <row r="72" spans="2:16" x14ac:dyDescent="0.25">
      <c r="B72" t="s">
        <v>515</v>
      </c>
      <c r="C72" s="90" t="s">
        <v>504</v>
      </c>
      <c r="D72" t="s">
        <v>524</v>
      </c>
      <c r="E72">
        <v>0.51900000000000002</v>
      </c>
      <c r="F72">
        <v>1.2E-2</v>
      </c>
      <c r="H72" s="89">
        <f t="shared" si="14"/>
        <v>0.10300000000000001</v>
      </c>
      <c r="I72">
        <f t="shared" si="6"/>
        <v>43.25</v>
      </c>
      <c r="J72">
        <f t="shared" si="11"/>
        <v>10.3</v>
      </c>
      <c r="K72">
        <f t="shared" si="12"/>
        <v>0.23815028901734106</v>
      </c>
      <c r="N72" s="92">
        <f t="shared" si="13"/>
        <v>10.3</v>
      </c>
      <c r="O72" s="92">
        <f t="shared" si="15"/>
        <v>0.23815028901734106</v>
      </c>
      <c r="P72" s="92">
        <f t="shared" si="16"/>
        <v>43.25</v>
      </c>
    </row>
    <row r="73" spans="2:16" x14ac:dyDescent="0.25">
      <c r="B73" t="s">
        <v>516</v>
      </c>
      <c r="C73" s="90" t="s">
        <v>504</v>
      </c>
      <c r="D73" t="s">
        <v>524</v>
      </c>
      <c r="E73">
        <v>0.71099999999999997</v>
      </c>
      <c r="F73">
        <v>1.7000000000000001E-2</v>
      </c>
      <c r="H73" s="89">
        <f t="shared" si="14"/>
        <v>9.5999999999999974E-2</v>
      </c>
      <c r="I73">
        <f t="shared" si="6"/>
        <v>41.823529411764703</v>
      </c>
      <c r="J73">
        <f t="shared" si="11"/>
        <v>9.5999999999999979</v>
      </c>
      <c r="K73">
        <f t="shared" si="12"/>
        <v>0.22953586497890291</v>
      </c>
      <c r="N73" s="92">
        <f t="shared" si="13"/>
        <v>9.5999999999999979</v>
      </c>
      <c r="O73" s="92">
        <f t="shared" si="15"/>
        <v>0.22953586497890291</v>
      </c>
      <c r="P73" s="92">
        <f t="shared" si="16"/>
        <v>41.823529411764703</v>
      </c>
    </row>
    <row r="74" spans="2:16" x14ac:dyDescent="0.25">
      <c r="B74" t="s">
        <v>517</v>
      </c>
      <c r="C74">
        <v>3</v>
      </c>
      <c r="D74" t="s">
        <v>524</v>
      </c>
      <c r="E74">
        <v>1.204</v>
      </c>
      <c r="F74">
        <v>1.9E-2</v>
      </c>
      <c r="H74" s="89">
        <f t="shared" si="14"/>
        <v>0.16433333333333333</v>
      </c>
      <c r="I74">
        <f t="shared" si="6"/>
        <v>63.368421052631575</v>
      </c>
      <c r="J74">
        <f t="shared" si="11"/>
        <v>16.433333333333334</v>
      </c>
      <c r="K74">
        <f t="shared" si="12"/>
        <v>0.25933001107419712</v>
      </c>
      <c r="N74" s="92">
        <f t="shared" si="13"/>
        <v>16.433333333333334</v>
      </c>
      <c r="O74" s="92">
        <f t="shared" si="15"/>
        <v>0.25933001107419712</v>
      </c>
      <c r="P74" s="92">
        <f t="shared" si="16"/>
        <v>63.368421052631582</v>
      </c>
    </row>
    <row r="75" spans="2:16" x14ac:dyDescent="0.25">
      <c r="B75" t="s">
        <v>518</v>
      </c>
      <c r="C75">
        <v>3</v>
      </c>
      <c r="D75" t="s">
        <v>525</v>
      </c>
      <c r="E75">
        <v>0.19800000000000001</v>
      </c>
      <c r="F75">
        <v>0.02</v>
      </c>
      <c r="H75" s="89">
        <f t="shared" ref="H75" si="17">(E75)/C75</f>
        <v>6.6000000000000003E-2</v>
      </c>
      <c r="I75">
        <f t="shared" si="6"/>
        <v>9.9</v>
      </c>
      <c r="J75">
        <f t="shared" si="11"/>
        <v>6.6000000000000005</v>
      </c>
      <c r="K75">
        <f t="shared" si="12"/>
        <v>0.66666666666666674</v>
      </c>
      <c r="N75" s="92">
        <f t="shared" si="13"/>
        <v>6.6000000000000005</v>
      </c>
      <c r="O75" s="92">
        <f t="shared" si="15"/>
        <v>0.66666666666666674</v>
      </c>
      <c r="P75" s="92">
        <f t="shared" si="16"/>
        <v>9.9</v>
      </c>
    </row>
    <row r="76" spans="2:16" x14ac:dyDescent="0.25">
      <c r="B76" t="s">
        <v>514</v>
      </c>
      <c r="C76">
        <v>3</v>
      </c>
      <c r="D76" t="s">
        <v>525</v>
      </c>
      <c r="E76">
        <v>0.38400000000000001</v>
      </c>
      <c r="F76">
        <v>1.9E-2</v>
      </c>
      <c r="H76" s="89">
        <f t="shared" ref="H76:H79" si="18">(E76-E75)/C76</f>
        <v>6.2E-2</v>
      </c>
      <c r="I76">
        <f t="shared" si="6"/>
        <v>20.210526315789476</v>
      </c>
      <c r="J76">
        <f t="shared" si="11"/>
        <v>6.2</v>
      </c>
      <c r="K76">
        <f t="shared" si="12"/>
        <v>0.30677083333333333</v>
      </c>
      <c r="N76" s="92">
        <f t="shared" si="13"/>
        <v>6.2</v>
      </c>
      <c r="O76" s="92">
        <f t="shared" si="15"/>
        <v>0.30677083333333333</v>
      </c>
      <c r="P76" s="92">
        <f t="shared" si="16"/>
        <v>20.210526315789476</v>
      </c>
    </row>
    <row r="77" spans="2:16" x14ac:dyDescent="0.25">
      <c r="B77" t="s">
        <v>515</v>
      </c>
      <c r="C77" s="90" t="s">
        <v>504</v>
      </c>
      <c r="D77" t="s">
        <v>525</v>
      </c>
      <c r="E77">
        <v>0.63900000000000001</v>
      </c>
      <c r="F77">
        <v>1.9E-2</v>
      </c>
      <c r="H77" s="89">
        <f t="shared" si="18"/>
        <v>0.1275</v>
      </c>
      <c r="I77">
        <f t="shared" si="6"/>
        <v>33.631578947368425</v>
      </c>
      <c r="J77">
        <f t="shared" si="11"/>
        <v>12.75</v>
      </c>
      <c r="K77">
        <f t="shared" si="12"/>
        <v>0.37910798122065725</v>
      </c>
      <c r="N77" s="92">
        <f t="shared" si="13"/>
        <v>12.75</v>
      </c>
      <c r="O77" s="92">
        <f t="shared" si="15"/>
        <v>0.37910798122065725</v>
      </c>
      <c r="P77" s="92">
        <f t="shared" si="16"/>
        <v>33.631578947368425</v>
      </c>
    </row>
    <row r="78" spans="2:16" x14ac:dyDescent="0.25">
      <c r="B78" t="s">
        <v>516</v>
      </c>
      <c r="C78" s="90" t="s">
        <v>504</v>
      </c>
      <c r="D78" t="s">
        <v>525</v>
      </c>
      <c r="E78">
        <v>0.93200000000000005</v>
      </c>
      <c r="F78">
        <v>2.3E-2</v>
      </c>
      <c r="H78" s="89">
        <f t="shared" si="18"/>
        <v>0.14650000000000002</v>
      </c>
      <c r="I78">
        <f t="shared" si="6"/>
        <v>40.521739130434788</v>
      </c>
      <c r="J78">
        <f t="shared" si="11"/>
        <v>14.650000000000002</v>
      </c>
      <c r="K78">
        <f t="shared" si="12"/>
        <v>0.36153433476394847</v>
      </c>
      <c r="N78" s="92">
        <f t="shared" si="13"/>
        <v>14.650000000000002</v>
      </c>
      <c r="O78" s="92">
        <f t="shared" si="15"/>
        <v>0.36153433476394847</v>
      </c>
      <c r="P78" s="92">
        <f t="shared" si="16"/>
        <v>40.521739130434788</v>
      </c>
    </row>
    <row r="79" spans="2:16" x14ac:dyDescent="0.25">
      <c r="B79" t="s">
        <v>517</v>
      </c>
      <c r="C79">
        <v>3</v>
      </c>
      <c r="D79" t="s">
        <v>525</v>
      </c>
      <c r="E79">
        <v>1.3859999999999999</v>
      </c>
      <c r="F79">
        <v>2.1999999999999999E-2</v>
      </c>
      <c r="H79" s="89">
        <f t="shared" si="18"/>
        <v>0.15133333333333329</v>
      </c>
      <c r="I79">
        <f t="shared" si="6"/>
        <v>63</v>
      </c>
      <c r="J79">
        <f t="shared" si="11"/>
        <v>15.133333333333329</v>
      </c>
      <c r="K79">
        <f t="shared" si="12"/>
        <v>0.24021164021164015</v>
      </c>
      <c r="N79" s="92">
        <f t="shared" si="13"/>
        <v>15.133333333333329</v>
      </c>
      <c r="O79" s="92">
        <f t="shared" si="15"/>
        <v>0.24021164021164015</v>
      </c>
      <c r="P79" s="92">
        <f t="shared" si="16"/>
        <v>63</v>
      </c>
    </row>
    <row r="82" spans="1:9" x14ac:dyDescent="0.25">
      <c r="B82" t="s">
        <v>526</v>
      </c>
    </row>
    <row r="84" spans="1:9" x14ac:dyDescent="0.25">
      <c r="B84" s="95" t="s">
        <v>532</v>
      </c>
      <c r="C84" s="95" t="s">
        <v>492</v>
      </c>
      <c r="D84" s="95" t="s">
        <v>527</v>
      </c>
      <c r="E84" s="95" t="s">
        <v>535</v>
      </c>
      <c r="F84" s="95" t="s">
        <v>530</v>
      </c>
    </row>
    <row r="85" spans="1:9" x14ac:dyDescent="0.25">
      <c r="B85" t="s">
        <v>531</v>
      </c>
      <c r="C85">
        <v>0</v>
      </c>
      <c r="D85" t="s">
        <v>528</v>
      </c>
      <c r="E85" s="39">
        <v>0.39100000000000001</v>
      </c>
      <c r="F85" s="9">
        <v>46965</v>
      </c>
      <c r="H85" t="s">
        <v>536</v>
      </c>
      <c r="I85" s="9"/>
    </row>
    <row r="86" spans="1:9" x14ac:dyDescent="0.25">
      <c r="B86" t="s">
        <v>518</v>
      </c>
      <c r="C86">
        <v>5</v>
      </c>
      <c r="D86" t="s">
        <v>528</v>
      </c>
      <c r="E86" s="39">
        <v>0.14299999999999999</v>
      </c>
      <c r="F86" s="9">
        <v>46965</v>
      </c>
      <c r="H86" s="96">
        <f>C85*E85+C86*E86+C87*E87+C88*E88</f>
        <v>6.134999999999998</v>
      </c>
      <c r="I86" s="9"/>
    </row>
    <row r="87" spans="1:9" x14ac:dyDescent="0.25">
      <c r="B87" t="s">
        <v>515</v>
      </c>
      <c r="C87">
        <v>10</v>
      </c>
      <c r="D87" t="s">
        <v>528</v>
      </c>
      <c r="E87" s="39">
        <v>0.314</v>
      </c>
      <c r="F87" s="9">
        <v>46965</v>
      </c>
      <c r="G87" s="39"/>
      <c r="H87" s="39"/>
      <c r="I87" s="9"/>
    </row>
    <row r="88" spans="1:9" x14ac:dyDescent="0.25">
      <c r="B88" t="s">
        <v>533</v>
      </c>
      <c r="C88" s="90" t="s">
        <v>538</v>
      </c>
      <c r="D88" t="s">
        <v>528</v>
      </c>
      <c r="E88" s="39">
        <v>0.15199999999999991</v>
      </c>
      <c r="F88" s="9">
        <v>46965</v>
      </c>
      <c r="G88" s="39"/>
      <c r="H88" s="39"/>
      <c r="I88" s="9"/>
    </row>
    <row r="89" spans="1:9" x14ac:dyDescent="0.25">
      <c r="B89" t="s">
        <v>531</v>
      </c>
      <c r="C89">
        <v>0</v>
      </c>
      <c r="D89" t="s">
        <v>529</v>
      </c>
      <c r="E89">
        <v>0.32600000000000001</v>
      </c>
      <c r="F89" s="9">
        <v>99900</v>
      </c>
      <c r="G89" s="39"/>
      <c r="H89" s="39" t="s">
        <v>537</v>
      </c>
      <c r="I89" s="9"/>
    </row>
    <row r="90" spans="1:9" x14ac:dyDescent="0.25">
      <c r="B90" t="s">
        <v>518</v>
      </c>
      <c r="C90">
        <v>5</v>
      </c>
      <c r="D90" t="s">
        <v>529</v>
      </c>
      <c r="E90">
        <v>0.127</v>
      </c>
      <c r="F90" s="9">
        <v>99900</v>
      </c>
      <c r="G90" s="39"/>
      <c r="H90" s="96">
        <f>C89*E89+C90*E90+C91*E91+C92*E92</f>
        <v>7.0349999999999993</v>
      </c>
    </row>
    <row r="91" spans="1:9" x14ac:dyDescent="0.25">
      <c r="B91" t="s">
        <v>515</v>
      </c>
      <c r="C91">
        <v>10</v>
      </c>
      <c r="D91" t="s">
        <v>529</v>
      </c>
      <c r="E91">
        <v>0.36099999999999999</v>
      </c>
      <c r="F91" s="9">
        <v>99900</v>
      </c>
      <c r="I91" s="9"/>
    </row>
    <row r="92" spans="1:9" x14ac:dyDescent="0.25">
      <c r="B92" t="s">
        <v>533</v>
      </c>
      <c r="C92" s="90" t="s">
        <v>538</v>
      </c>
      <c r="D92" t="s">
        <v>529</v>
      </c>
      <c r="E92">
        <v>0.18599999999999994</v>
      </c>
      <c r="F92" s="9">
        <v>99900</v>
      </c>
      <c r="I92" s="9"/>
    </row>
    <row r="93" spans="1:9" x14ac:dyDescent="0.25">
      <c r="C93" s="90"/>
      <c r="I93" s="9"/>
    </row>
    <row r="94" spans="1:9" x14ac:dyDescent="0.25">
      <c r="C94" s="90"/>
      <c r="I94" s="9"/>
    </row>
    <row r="95" spans="1:9" x14ac:dyDescent="0.25">
      <c r="I95" s="9"/>
    </row>
    <row r="96" spans="1:9" x14ac:dyDescent="0.25">
      <c r="A96" s="94" t="s">
        <v>539</v>
      </c>
    </row>
    <row r="98" spans="2:17" x14ac:dyDescent="0.25">
      <c r="B98" t="s">
        <v>509</v>
      </c>
      <c r="D98" s="95" t="s">
        <v>542</v>
      </c>
      <c r="I98" t="s">
        <v>510</v>
      </c>
      <c r="O98" t="s">
        <v>511</v>
      </c>
    </row>
    <row r="100" spans="2:17" x14ac:dyDescent="0.25">
      <c r="C100" t="s">
        <v>492</v>
      </c>
      <c r="D100" t="s">
        <v>505</v>
      </c>
      <c r="E100" t="s">
        <v>490</v>
      </c>
      <c r="F100" t="s">
        <v>489</v>
      </c>
      <c r="G100" s="91" t="s">
        <v>543</v>
      </c>
      <c r="I100" t="s">
        <v>495</v>
      </c>
      <c r="J100" t="s">
        <v>497</v>
      </c>
      <c r="K100" t="s">
        <v>494</v>
      </c>
      <c r="O100" t="s">
        <v>495</v>
      </c>
      <c r="P100" t="s">
        <v>494</v>
      </c>
      <c r="Q100" t="s">
        <v>496</v>
      </c>
    </row>
    <row r="101" spans="2:17" x14ac:dyDescent="0.25">
      <c r="B101" t="s">
        <v>518</v>
      </c>
      <c r="C101">
        <v>6</v>
      </c>
      <c r="D101">
        <v>1992</v>
      </c>
      <c r="E101" t="s">
        <v>493</v>
      </c>
      <c r="F101">
        <v>0.21299999999999999</v>
      </c>
      <c r="G101">
        <v>4.12</v>
      </c>
      <c r="I101" s="89">
        <f>(F101)/C101</f>
        <v>3.5499999999999997E-2</v>
      </c>
      <c r="J101">
        <f>I101*100</f>
        <v>3.55</v>
      </c>
      <c r="K101">
        <f>J101/G101</f>
        <v>0.86165048543689315</v>
      </c>
      <c r="O101" s="92">
        <f t="shared" ref="O101:P104" si="19">J101</f>
        <v>3.55</v>
      </c>
      <c r="P101" s="92">
        <f t="shared" si="19"/>
        <v>0.86165048543689315</v>
      </c>
      <c r="Q101" s="92">
        <f>O101/P101</f>
        <v>4.12</v>
      </c>
    </row>
    <row r="102" spans="2:17" x14ac:dyDescent="0.25">
      <c r="B102" t="s">
        <v>514</v>
      </c>
      <c r="C102">
        <v>4</v>
      </c>
      <c r="D102">
        <v>1992</v>
      </c>
      <c r="E102" t="s">
        <v>493</v>
      </c>
      <c r="F102">
        <v>0.36499999999999999</v>
      </c>
      <c r="G102">
        <v>6.66</v>
      </c>
      <c r="I102" s="89">
        <f>(F102-F101)/C102</f>
        <v>3.7999999999999999E-2</v>
      </c>
      <c r="J102">
        <f>I102*100</f>
        <v>3.8</v>
      </c>
      <c r="K102">
        <f t="shared" ref="K102:K116" si="20">J102/G102</f>
        <v>0.57057057057057048</v>
      </c>
      <c r="O102" s="92">
        <f t="shared" si="19"/>
        <v>3.8</v>
      </c>
      <c r="P102" s="92">
        <f t="shared" si="19"/>
        <v>0.57057057057057048</v>
      </c>
      <c r="Q102" s="92">
        <f t="shared" ref="Q102:Q105" si="21">O102/P102</f>
        <v>6.660000000000001</v>
      </c>
    </row>
    <row r="103" spans="2:17" x14ac:dyDescent="0.25">
      <c r="B103" t="s">
        <v>515</v>
      </c>
      <c r="C103" s="90" t="s">
        <v>534</v>
      </c>
      <c r="D103">
        <v>1992</v>
      </c>
      <c r="E103" t="s">
        <v>493</v>
      </c>
      <c r="F103">
        <v>0.72899999999999998</v>
      </c>
      <c r="G103">
        <v>6.03</v>
      </c>
      <c r="I103" s="89">
        <f>(F103-F102)/C103</f>
        <v>7.2800000000000004E-2</v>
      </c>
      <c r="J103">
        <f>I103*100</f>
        <v>7.28</v>
      </c>
      <c r="K103">
        <f t="shared" si="20"/>
        <v>1.2072968490878939</v>
      </c>
      <c r="O103" s="92">
        <f t="shared" si="19"/>
        <v>7.28</v>
      </c>
      <c r="P103" s="92">
        <f t="shared" si="19"/>
        <v>1.2072968490878939</v>
      </c>
      <c r="Q103" s="92">
        <f t="shared" si="21"/>
        <v>6.03</v>
      </c>
    </row>
    <row r="104" spans="2:17" x14ac:dyDescent="0.25">
      <c r="B104" t="s">
        <v>533</v>
      </c>
      <c r="C104" s="90" t="s">
        <v>521</v>
      </c>
      <c r="D104">
        <v>1992</v>
      </c>
      <c r="E104" t="s">
        <v>493</v>
      </c>
      <c r="F104">
        <v>1.413</v>
      </c>
      <c r="G104">
        <v>3.38</v>
      </c>
      <c r="I104" s="89">
        <f>(F104-F103)/C104</f>
        <v>0.114</v>
      </c>
      <c r="J104">
        <f>I104*100</f>
        <v>11.4</v>
      </c>
      <c r="K104">
        <f t="shared" si="20"/>
        <v>3.3727810650887577</v>
      </c>
      <c r="O104" s="92">
        <f t="shared" si="19"/>
        <v>11.4</v>
      </c>
      <c r="P104" s="92">
        <f t="shared" si="19"/>
        <v>3.3727810650887577</v>
      </c>
      <c r="Q104" s="92">
        <f t="shared" si="21"/>
        <v>3.38</v>
      </c>
    </row>
    <row r="105" spans="2:17" x14ac:dyDescent="0.25">
      <c r="B105" t="s">
        <v>518</v>
      </c>
      <c r="C105">
        <v>6</v>
      </c>
      <c r="D105">
        <v>1992</v>
      </c>
      <c r="E105" t="s">
        <v>491</v>
      </c>
      <c r="F105">
        <v>2.4E-2</v>
      </c>
      <c r="G105">
        <v>0.48</v>
      </c>
      <c r="I105" s="89">
        <f t="shared" ref="I105" si="22">(F105)/C105</f>
        <v>4.0000000000000001E-3</v>
      </c>
      <c r="J105">
        <f t="shared" ref="J105:J116" si="23">I105*100</f>
        <v>0.4</v>
      </c>
      <c r="K105">
        <f t="shared" si="20"/>
        <v>0.83333333333333337</v>
      </c>
      <c r="O105" s="92">
        <f t="shared" ref="O105:O116" si="24">J105</f>
        <v>0.4</v>
      </c>
      <c r="P105" s="92">
        <f t="shared" ref="P105:P116" si="25">K105</f>
        <v>0.83333333333333337</v>
      </c>
      <c r="Q105" s="92">
        <f t="shared" si="21"/>
        <v>0.48</v>
      </c>
    </row>
    <row r="106" spans="2:17" x14ac:dyDescent="0.25">
      <c r="B106" t="s">
        <v>514</v>
      </c>
      <c r="C106">
        <v>4</v>
      </c>
      <c r="D106">
        <v>1992</v>
      </c>
      <c r="E106" t="s">
        <v>491</v>
      </c>
      <c r="F106">
        <v>0.193</v>
      </c>
      <c r="G106">
        <v>4.01</v>
      </c>
      <c r="I106" s="89">
        <f t="shared" ref="I106:I108" si="26">(F106-F105)/C106</f>
        <v>4.2250000000000003E-2</v>
      </c>
      <c r="J106">
        <f t="shared" si="23"/>
        <v>4.2250000000000005</v>
      </c>
      <c r="K106">
        <f t="shared" si="20"/>
        <v>1.0536159600997508</v>
      </c>
      <c r="O106" s="92">
        <f t="shared" si="24"/>
        <v>4.2250000000000005</v>
      </c>
      <c r="P106" s="92">
        <f t="shared" si="25"/>
        <v>1.0536159600997508</v>
      </c>
      <c r="Q106" s="92">
        <f t="shared" ref="Q106:Q116" si="27">O106/P106</f>
        <v>4.01</v>
      </c>
    </row>
    <row r="107" spans="2:17" x14ac:dyDescent="0.25">
      <c r="B107" t="s">
        <v>515</v>
      </c>
      <c r="C107" s="90" t="s">
        <v>534</v>
      </c>
      <c r="D107">
        <v>1992</v>
      </c>
      <c r="E107" t="s">
        <v>491</v>
      </c>
      <c r="F107">
        <v>0.56299999999999994</v>
      </c>
      <c r="G107">
        <v>6.66</v>
      </c>
      <c r="I107" s="89">
        <f t="shared" si="26"/>
        <v>7.3999999999999982E-2</v>
      </c>
      <c r="J107">
        <f t="shared" si="23"/>
        <v>7.3999999999999986</v>
      </c>
      <c r="K107">
        <f t="shared" si="20"/>
        <v>1.1111111111111109</v>
      </c>
      <c r="O107" s="92">
        <f t="shared" si="24"/>
        <v>7.3999999999999986</v>
      </c>
      <c r="P107" s="92">
        <f t="shared" si="25"/>
        <v>1.1111111111111109</v>
      </c>
      <c r="Q107" s="92">
        <f t="shared" si="27"/>
        <v>6.66</v>
      </c>
    </row>
    <row r="108" spans="2:17" x14ac:dyDescent="0.25">
      <c r="B108" t="s">
        <v>533</v>
      </c>
      <c r="C108" s="90" t="s">
        <v>521</v>
      </c>
      <c r="D108">
        <v>1992</v>
      </c>
      <c r="E108" t="s">
        <v>491</v>
      </c>
      <c r="F108">
        <v>1.357</v>
      </c>
      <c r="G108">
        <v>5.93</v>
      </c>
      <c r="I108" s="89">
        <f t="shared" si="26"/>
        <v>0.13233333333333333</v>
      </c>
      <c r="J108">
        <f t="shared" si="23"/>
        <v>13.233333333333333</v>
      </c>
      <c r="K108">
        <f t="shared" si="20"/>
        <v>2.2315907813378302</v>
      </c>
      <c r="O108" s="92">
        <f t="shared" si="24"/>
        <v>13.233333333333333</v>
      </c>
      <c r="P108" s="92">
        <f t="shared" si="25"/>
        <v>2.2315907813378302</v>
      </c>
      <c r="Q108" s="92">
        <f t="shared" si="27"/>
        <v>5.93</v>
      </c>
    </row>
    <row r="109" spans="2:17" x14ac:dyDescent="0.25">
      <c r="B109" t="s">
        <v>518</v>
      </c>
      <c r="C109">
        <v>6</v>
      </c>
      <c r="D109">
        <v>1999</v>
      </c>
      <c r="E109" t="s">
        <v>493</v>
      </c>
      <c r="F109">
        <v>0.3</v>
      </c>
      <c r="G109">
        <v>4.37</v>
      </c>
      <c r="I109" s="89">
        <f t="shared" ref="I109" si="28">(F109)/C109</f>
        <v>4.9999999999999996E-2</v>
      </c>
      <c r="J109">
        <f t="shared" si="23"/>
        <v>5</v>
      </c>
      <c r="K109">
        <f t="shared" si="20"/>
        <v>1.1441647597254003</v>
      </c>
      <c r="O109" s="92">
        <f t="shared" si="24"/>
        <v>5</v>
      </c>
      <c r="P109" s="92">
        <f t="shared" si="25"/>
        <v>1.1441647597254003</v>
      </c>
      <c r="Q109" s="92">
        <f t="shared" si="27"/>
        <v>4.37</v>
      </c>
    </row>
    <row r="110" spans="2:17" x14ac:dyDescent="0.25">
      <c r="B110" t="s">
        <v>514</v>
      </c>
      <c r="C110">
        <v>4</v>
      </c>
      <c r="D110">
        <v>1999</v>
      </c>
      <c r="E110" t="s">
        <v>493</v>
      </c>
      <c r="F110">
        <v>0.46100000000000002</v>
      </c>
      <c r="G110">
        <v>6.68</v>
      </c>
      <c r="I110" s="89">
        <f t="shared" ref="I110:I112" si="29">(F110-F109)/C110</f>
        <v>4.0250000000000008E-2</v>
      </c>
      <c r="J110">
        <f t="shared" si="23"/>
        <v>4.0250000000000004</v>
      </c>
      <c r="K110">
        <f t="shared" si="20"/>
        <v>0.60254491017964085</v>
      </c>
      <c r="O110" s="92">
        <f t="shared" si="24"/>
        <v>4.0250000000000004</v>
      </c>
      <c r="P110" s="92">
        <f t="shared" si="25"/>
        <v>0.60254491017964085</v>
      </c>
      <c r="Q110" s="92">
        <f t="shared" si="27"/>
        <v>6.6799999999999988</v>
      </c>
    </row>
    <row r="111" spans="2:17" x14ac:dyDescent="0.25">
      <c r="B111" t="s">
        <v>515</v>
      </c>
      <c r="C111" s="90" t="s">
        <v>534</v>
      </c>
      <c r="D111">
        <v>1999</v>
      </c>
      <c r="E111" t="s">
        <v>493</v>
      </c>
      <c r="F111">
        <v>1.075</v>
      </c>
      <c r="G111">
        <v>5.43</v>
      </c>
      <c r="I111" s="89">
        <f t="shared" si="29"/>
        <v>0.12279999999999998</v>
      </c>
      <c r="J111">
        <f t="shared" si="23"/>
        <v>12.279999999999998</v>
      </c>
      <c r="K111">
        <f t="shared" si="20"/>
        <v>2.2615101289134434</v>
      </c>
      <c r="O111" s="92">
        <f t="shared" si="24"/>
        <v>12.279999999999998</v>
      </c>
      <c r="P111" s="92">
        <f t="shared" si="25"/>
        <v>2.2615101289134434</v>
      </c>
      <c r="Q111" s="92">
        <f t="shared" si="27"/>
        <v>5.43</v>
      </c>
    </row>
    <row r="112" spans="2:17" x14ac:dyDescent="0.25">
      <c r="B112" t="s">
        <v>533</v>
      </c>
      <c r="C112" s="90" t="s">
        <v>521</v>
      </c>
      <c r="D112">
        <v>1999</v>
      </c>
      <c r="E112" t="s">
        <v>493</v>
      </c>
      <c r="F112">
        <v>2.1760000000000002</v>
      </c>
      <c r="G112">
        <v>3.47</v>
      </c>
      <c r="I112" s="89">
        <f t="shared" si="29"/>
        <v>0.18350000000000002</v>
      </c>
      <c r="J112">
        <f t="shared" si="23"/>
        <v>18.350000000000001</v>
      </c>
      <c r="K112">
        <f t="shared" si="20"/>
        <v>5.2881844380403455</v>
      </c>
      <c r="O112" s="92">
        <f t="shared" si="24"/>
        <v>18.350000000000001</v>
      </c>
      <c r="P112" s="92">
        <f t="shared" si="25"/>
        <v>5.2881844380403455</v>
      </c>
      <c r="Q112" s="92">
        <f t="shared" si="27"/>
        <v>3.4700000000000006</v>
      </c>
    </row>
    <row r="113" spans="2:18" x14ac:dyDescent="0.25">
      <c r="B113" t="s">
        <v>518</v>
      </c>
      <c r="C113">
        <v>6</v>
      </c>
      <c r="D113">
        <v>1999</v>
      </c>
      <c r="E113" t="s">
        <v>491</v>
      </c>
      <c r="F113">
        <v>7.8E-2</v>
      </c>
      <c r="G113">
        <v>0.91</v>
      </c>
      <c r="I113" s="89">
        <f t="shared" ref="I113" si="30">(F113)/C113</f>
        <v>1.2999999999999999E-2</v>
      </c>
      <c r="J113">
        <f t="shared" si="23"/>
        <v>1.3</v>
      </c>
      <c r="K113">
        <f t="shared" si="20"/>
        <v>1.4285714285714286</v>
      </c>
      <c r="O113" s="92">
        <f t="shared" si="24"/>
        <v>1.3</v>
      </c>
      <c r="P113" s="92">
        <f t="shared" si="25"/>
        <v>1.4285714285714286</v>
      </c>
      <c r="Q113" s="92">
        <f t="shared" si="27"/>
        <v>0.91</v>
      </c>
    </row>
    <row r="114" spans="2:18" x14ac:dyDescent="0.25">
      <c r="B114" t="s">
        <v>514</v>
      </c>
      <c r="C114">
        <v>4</v>
      </c>
      <c r="D114">
        <v>1999</v>
      </c>
      <c r="E114" t="s">
        <v>491</v>
      </c>
      <c r="F114">
        <v>0.30099999999999999</v>
      </c>
      <c r="G114">
        <v>3.86</v>
      </c>
      <c r="I114" s="89">
        <f t="shared" ref="I114:I116" si="31">(F114-F113)/C114</f>
        <v>5.5749999999999994E-2</v>
      </c>
      <c r="J114">
        <f t="shared" si="23"/>
        <v>5.5749999999999993</v>
      </c>
      <c r="K114">
        <f t="shared" si="20"/>
        <v>1.4443005181347148</v>
      </c>
      <c r="O114" s="92">
        <f t="shared" si="24"/>
        <v>5.5749999999999993</v>
      </c>
      <c r="P114" s="92">
        <f t="shared" si="25"/>
        <v>1.4443005181347148</v>
      </c>
      <c r="Q114" s="92">
        <f t="shared" si="27"/>
        <v>3.86</v>
      </c>
    </row>
    <row r="115" spans="2:18" x14ac:dyDescent="0.25">
      <c r="B115" t="s">
        <v>515</v>
      </c>
      <c r="C115" s="90" t="s">
        <v>534</v>
      </c>
      <c r="D115">
        <v>1999</v>
      </c>
      <c r="E115" t="s">
        <v>491</v>
      </c>
      <c r="F115">
        <v>0.58599999999999997</v>
      </c>
      <c r="G115">
        <v>4.28</v>
      </c>
      <c r="I115" s="89">
        <f t="shared" si="31"/>
        <v>5.6999999999999995E-2</v>
      </c>
      <c r="J115">
        <f t="shared" si="23"/>
        <v>5.6999999999999993</v>
      </c>
      <c r="K115">
        <f t="shared" si="20"/>
        <v>1.3317757009345792</v>
      </c>
      <c r="O115" s="92">
        <f t="shared" si="24"/>
        <v>5.6999999999999993</v>
      </c>
      <c r="P115" s="92">
        <f t="shared" si="25"/>
        <v>1.3317757009345792</v>
      </c>
      <c r="Q115" s="92">
        <f t="shared" si="27"/>
        <v>4.28</v>
      </c>
    </row>
    <row r="116" spans="2:18" x14ac:dyDescent="0.25">
      <c r="B116" t="s">
        <v>533</v>
      </c>
      <c r="C116" s="90" t="s">
        <v>521</v>
      </c>
      <c r="D116">
        <v>1999</v>
      </c>
      <c r="E116" t="s">
        <v>491</v>
      </c>
      <c r="F116">
        <v>1.718</v>
      </c>
      <c r="G116">
        <v>4.6500000000000004</v>
      </c>
      <c r="I116" s="89">
        <f t="shared" si="31"/>
        <v>0.18866666666666668</v>
      </c>
      <c r="J116">
        <f t="shared" si="23"/>
        <v>18.866666666666667</v>
      </c>
      <c r="K116">
        <f t="shared" si="20"/>
        <v>4.0573476702508957</v>
      </c>
      <c r="O116" s="92">
        <f t="shared" si="24"/>
        <v>18.866666666666667</v>
      </c>
      <c r="P116" s="92">
        <f t="shared" si="25"/>
        <v>4.0573476702508957</v>
      </c>
      <c r="Q116" s="92">
        <f t="shared" si="27"/>
        <v>4.6500000000000004</v>
      </c>
    </row>
    <row r="118" spans="2:18" x14ac:dyDescent="0.25">
      <c r="D118" s="95" t="s">
        <v>544</v>
      </c>
      <c r="F118" t="s">
        <v>545</v>
      </c>
    </row>
    <row r="120" spans="2:18" x14ac:dyDescent="0.25">
      <c r="C120" t="s">
        <v>492</v>
      </c>
      <c r="D120" t="s">
        <v>505</v>
      </c>
      <c r="E120" t="s">
        <v>490</v>
      </c>
      <c r="F120" t="s">
        <v>546</v>
      </c>
      <c r="G120" t="s">
        <v>489</v>
      </c>
      <c r="H120" s="91" t="s">
        <v>543</v>
      </c>
      <c r="J120" t="s">
        <v>495</v>
      </c>
      <c r="K120" t="s">
        <v>497</v>
      </c>
      <c r="L120" t="s">
        <v>494</v>
      </c>
      <c r="P120" t="s">
        <v>495</v>
      </c>
      <c r="Q120" t="s">
        <v>494</v>
      </c>
      <c r="R120" t="s">
        <v>496</v>
      </c>
    </row>
    <row r="121" spans="2:18" x14ac:dyDescent="0.25">
      <c r="B121" t="s">
        <v>518</v>
      </c>
      <c r="C121">
        <v>6</v>
      </c>
      <c r="D121">
        <v>1992</v>
      </c>
      <c r="E121" t="s">
        <v>493</v>
      </c>
      <c r="F121" t="s">
        <v>547</v>
      </c>
      <c r="G121">
        <v>0.193</v>
      </c>
      <c r="H121">
        <v>3.67</v>
      </c>
      <c r="J121" s="89">
        <f>(G121)/C121</f>
        <v>3.216666666666667E-2</v>
      </c>
      <c r="K121">
        <f>J121*100</f>
        <v>3.2166666666666668</v>
      </c>
      <c r="L121">
        <f>K121/H121</f>
        <v>0.87647593097184384</v>
      </c>
      <c r="P121" s="92">
        <f t="shared" ref="P121:Q124" si="32">K121</f>
        <v>3.2166666666666668</v>
      </c>
      <c r="Q121" s="92">
        <f t="shared" si="32"/>
        <v>0.87647593097184384</v>
      </c>
      <c r="R121" s="92">
        <f>P121/Q121</f>
        <v>3.67</v>
      </c>
    </row>
    <row r="122" spans="2:18" x14ac:dyDescent="0.25">
      <c r="B122" t="s">
        <v>514</v>
      </c>
      <c r="C122">
        <v>4</v>
      </c>
      <c r="D122">
        <v>1992</v>
      </c>
      <c r="E122" t="s">
        <v>493</v>
      </c>
      <c r="F122" t="s">
        <v>547</v>
      </c>
      <c r="G122">
        <v>0.34</v>
      </c>
      <c r="H122">
        <v>5.96</v>
      </c>
      <c r="J122" s="89">
        <f>(G122-G121)/C122</f>
        <v>3.6750000000000005E-2</v>
      </c>
      <c r="K122">
        <f>J122*100</f>
        <v>3.6750000000000007</v>
      </c>
      <c r="L122">
        <f t="shared" ref="L122:L136" si="33">K122/H122</f>
        <v>0.61661073825503365</v>
      </c>
      <c r="P122" s="92">
        <f t="shared" si="32"/>
        <v>3.6750000000000007</v>
      </c>
      <c r="Q122" s="92">
        <f t="shared" si="32"/>
        <v>0.61661073825503365</v>
      </c>
      <c r="R122" s="92">
        <f t="shared" ref="R122:R136" si="34">P122/Q122</f>
        <v>5.96</v>
      </c>
    </row>
    <row r="123" spans="2:18" x14ac:dyDescent="0.25">
      <c r="B123" t="s">
        <v>515</v>
      </c>
      <c r="C123" s="90" t="s">
        <v>534</v>
      </c>
      <c r="D123">
        <v>1992</v>
      </c>
      <c r="E123" t="s">
        <v>493</v>
      </c>
      <c r="F123" t="s">
        <v>547</v>
      </c>
      <c r="G123">
        <v>0.69</v>
      </c>
      <c r="H123">
        <v>5.54</v>
      </c>
      <c r="J123" s="89">
        <f>(G123-G122)/C123</f>
        <v>6.9999999999999979E-2</v>
      </c>
      <c r="K123">
        <f>J123*100</f>
        <v>6.9999999999999982</v>
      </c>
      <c r="L123">
        <f t="shared" si="33"/>
        <v>1.2635379061371839</v>
      </c>
      <c r="P123" s="92">
        <f t="shared" si="32"/>
        <v>6.9999999999999982</v>
      </c>
      <c r="Q123" s="92">
        <f t="shared" si="32"/>
        <v>1.2635379061371839</v>
      </c>
      <c r="R123" s="92">
        <f t="shared" si="34"/>
        <v>5.54</v>
      </c>
    </row>
    <row r="124" spans="2:18" x14ac:dyDescent="0.25">
      <c r="B124" t="s">
        <v>533</v>
      </c>
      <c r="C124" s="90" t="s">
        <v>521</v>
      </c>
      <c r="D124">
        <v>1992</v>
      </c>
      <c r="E124" t="s">
        <v>493</v>
      </c>
      <c r="F124" t="s">
        <v>547</v>
      </c>
      <c r="G124">
        <v>1.367</v>
      </c>
      <c r="H124">
        <v>3.26</v>
      </c>
      <c r="J124" s="89">
        <f>(G124-G123)/C124</f>
        <v>0.11283333333333334</v>
      </c>
      <c r="K124">
        <f>J124*100</f>
        <v>11.283333333333335</v>
      </c>
      <c r="L124">
        <f t="shared" si="33"/>
        <v>3.4611451942740294</v>
      </c>
      <c r="P124" s="92">
        <f t="shared" si="32"/>
        <v>11.283333333333335</v>
      </c>
      <c r="Q124" s="92">
        <f t="shared" si="32"/>
        <v>3.4611451942740294</v>
      </c>
      <c r="R124" s="92">
        <f t="shared" si="34"/>
        <v>3.26</v>
      </c>
    </row>
    <row r="125" spans="2:18" x14ac:dyDescent="0.25">
      <c r="B125" t="s">
        <v>518</v>
      </c>
      <c r="C125">
        <v>6</v>
      </c>
      <c r="D125">
        <v>1992</v>
      </c>
      <c r="E125" t="s">
        <v>491</v>
      </c>
      <c r="F125" t="s">
        <v>548</v>
      </c>
      <c r="G125">
        <v>0.20200000000000001</v>
      </c>
      <c r="H125">
        <v>3.88</v>
      </c>
      <c r="J125" s="89">
        <f>(G125)/C125</f>
        <v>3.3666666666666671E-2</v>
      </c>
      <c r="K125">
        <f t="shared" ref="K125:K136" si="35">J125*100</f>
        <v>3.3666666666666671</v>
      </c>
      <c r="L125">
        <f t="shared" si="33"/>
        <v>0.86769759450171835</v>
      </c>
      <c r="P125" s="92">
        <f t="shared" ref="P125:P136" si="36">K125</f>
        <v>3.3666666666666671</v>
      </c>
      <c r="Q125" s="92">
        <f t="shared" ref="Q125:Q136" si="37">L125</f>
        <v>0.86769759450171835</v>
      </c>
      <c r="R125" s="92">
        <f t="shared" si="34"/>
        <v>3.88</v>
      </c>
    </row>
    <row r="126" spans="2:18" x14ac:dyDescent="0.25">
      <c r="B126" t="s">
        <v>514</v>
      </c>
      <c r="C126">
        <v>4</v>
      </c>
      <c r="D126">
        <v>1992</v>
      </c>
      <c r="E126" t="s">
        <v>491</v>
      </c>
      <c r="F126" t="s">
        <v>548</v>
      </c>
      <c r="G126">
        <v>0.34599999999999997</v>
      </c>
      <c r="H126">
        <v>6.2</v>
      </c>
      <c r="J126" s="89">
        <f>(G126-G125)/C126</f>
        <v>3.599999999999999E-2</v>
      </c>
      <c r="K126">
        <f t="shared" si="35"/>
        <v>3.5999999999999992</v>
      </c>
      <c r="L126">
        <f t="shared" si="33"/>
        <v>0.5806451612903224</v>
      </c>
      <c r="P126" s="92">
        <f t="shared" si="36"/>
        <v>3.5999999999999992</v>
      </c>
      <c r="Q126" s="92">
        <f t="shared" si="37"/>
        <v>0.5806451612903224</v>
      </c>
      <c r="R126" s="92">
        <f t="shared" si="34"/>
        <v>6.2</v>
      </c>
    </row>
    <row r="127" spans="2:18" x14ac:dyDescent="0.25">
      <c r="B127" t="s">
        <v>515</v>
      </c>
      <c r="C127" s="90" t="s">
        <v>534</v>
      </c>
      <c r="D127">
        <v>1992</v>
      </c>
      <c r="E127" t="s">
        <v>491</v>
      </c>
      <c r="F127" t="s">
        <v>548</v>
      </c>
      <c r="G127">
        <v>0.69299999999999995</v>
      </c>
      <c r="H127">
        <v>5.63</v>
      </c>
      <c r="J127" s="89">
        <f>(G127-G126)/C127</f>
        <v>6.9399999999999989E-2</v>
      </c>
      <c r="K127">
        <f t="shared" si="35"/>
        <v>6.9399999999999986</v>
      </c>
      <c r="L127">
        <f t="shared" si="33"/>
        <v>1.2326820603907636</v>
      </c>
      <c r="P127" s="92">
        <f t="shared" si="36"/>
        <v>6.9399999999999986</v>
      </c>
      <c r="Q127" s="92">
        <f t="shared" si="37"/>
        <v>1.2326820603907636</v>
      </c>
      <c r="R127" s="92">
        <f t="shared" si="34"/>
        <v>5.63</v>
      </c>
    </row>
    <row r="128" spans="2:18" x14ac:dyDescent="0.25">
      <c r="B128" t="s">
        <v>533</v>
      </c>
      <c r="C128" s="90" t="s">
        <v>521</v>
      </c>
      <c r="D128">
        <v>1992</v>
      </c>
      <c r="E128" t="s">
        <v>491</v>
      </c>
      <c r="F128" t="s">
        <v>548</v>
      </c>
      <c r="G128">
        <v>1.3819999999999999</v>
      </c>
      <c r="H128">
        <v>3.31</v>
      </c>
      <c r="J128" s="89">
        <f>(G128-G127)/C128</f>
        <v>0.11483333333333333</v>
      </c>
      <c r="K128">
        <f t="shared" si="35"/>
        <v>11.483333333333333</v>
      </c>
      <c r="L128">
        <f t="shared" si="33"/>
        <v>3.4692849949647528</v>
      </c>
      <c r="P128" s="92">
        <f t="shared" si="36"/>
        <v>11.483333333333333</v>
      </c>
      <c r="Q128" s="92">
        <f t="shared" si="37"/>
        <v>3.4692849949647528</v>
      </c>
      <c r="R128" s="92">
        <f t="shared" si="34"/>
        <v>3.31</v>
      </c>
    </row>
    <row r="129" spans="2:18" x14ac:dyDescent="0.25">
      <c r="B129" t="s">
        <v>518</v>
      </c>
      <c r="C129">
        <v>6</v>
      </c>
      <c r="D129">
        <v>1999</v>
      </c>
      <c r="E129" t="s">
        <v>493</v>
      </c>
      <c r="F129" t="s">
        <v>547</v>
      </c>
      <c r="G129">
        <v>1.7000000000000001E-2</v>
      </c>
      <c r="H129">
        <v>0.34</v>
      </c>
      <c r="J129" s="89">
        <f>(G129)/C129</f>
        <v>2.8333333333333335E-3</v>
      </c>
      <c r="K129">
        <f t="shared" si="35"/>
        <v>0.28333333333333333</v>
      </c>
      <c r="L129">
        <f t="shared" si="33"/>
        <v>0.83333333333333326</v>
      </c>
      <c r="P129" s="92">
        <f t="shared" si="36"/>
        <v>0.28333333333333333</v>
      </c>
      <c r="Q129" s="92">
        <f t="shared" si="37"/>
        <v>0.83333333333333326</v>
      </c>
      <c r="R129" s="92">
        <f t="shared" si="34"/>
        <v>0.34</v>
      </c>
    </row>
    <row r="130" spans="2:18" x14ac:dyDescent="0.25">
      <c r="B130" t="s">
        <v>514</v>
      </c>
      <c r="C130">
        <v>4</v>
      </c>
      <c r="D130">
        <v>1999</v>
      </c>
      <c r="E130" t="s">
        <v>493</v>
      </c>
      <c r="F130" t="s">
        <v>547</v>
      </c>
      <c r="G130">
        <v>0.188</v>
      </c>
      <c r="H130">
        <v>3.85</v>
      </c>
      <c r="J130" s="89">
        <f>(G130-G129)/C130</f>
        <v>4.2749999999999996E-2</v>
      </c>
      <c r="K130">
        <f t="shared" si="35"/>
        <v>4.2749999999999995</v>
      </c>
      <c r="L130">
        <f t="shared" si="33"/>
        <v>1.1103896103896103</v>
      </c>
      <c r="P130" s="92">
        <f t="shared" si="36"/>
        <v>4.2749999999999995</v>
      </c>
      <c r="Q130" s="92">
        <f t="shared" si="37"/>
        <v>1.1103896103896103</v>
      </c>
      <c r="R130" s="92">
        <f t="shared" si="34"/>
        <v>3.85</v>
      </c>
    </row>
    <row r="131" spans="2:18" x14ac:dyDescent="0.25">
      <c r="B131" t="s">
        <v>515</v>
      </c>
      <c r="C131" s="90" t="s">
        <v>534</v>
      </c>
      <c r="D131">
        <v>1999</v>
      </c>
      <c r="E131" t="s">
        <v>493</v>
      </c>
      <c r="F131" t="s">
        <v>547</v>
      </c>
      <c r="G131">
        <v>0.56299999999999994</v>
      </c>
      <c r="H131">
        <v>6.52</v>
      </c>
      <c r="J131" s="89">
        <f>(G131-G130)/C131</f>
        <v>7.4999999999999983E-2</v>
      </c>
      <c r="K131">
        <f t="shared" si="35"/>
        <v>7.4999999999999982</v>
      </c>
      <c r="L131">
        <f t="shared" si="33"/>
        <v>1.1503067484662575</v>
      </c>
      <c r="P131" s="92">
        <f t="shared" si="36"/>
        <v>7.4999999999999982</v>
      </c>
      <c r="Q131" s="92">
        <f t="shared" si="37"/>
        <v>1.1503067484662575</v>
      </c>
      <c r="R131" s="92">
        <f t="shared" si="34"/>
        <v>6.52</v>
      </c>
    </row>
    <row r="132" spans="2:18" x14ac:dyDescent="0.25">
      <c r="B132" t="s">
        <v>533</v>
      </c>
      <c r="C132" s="90" t="s">
        <v>521</v>
      </c>
      <c r="D132">
        <v>1999</v>
      </c>
      <c r="E132" t="s">
        <v>493</v>
      </c>
      <c r="F132" t="s">
        <v>547</v>
      </c>
      <c r="G132">
        <v>1.367</v>
      </c>
      <c r="H132">
        <v>5.95</v>
      </c>
      <c r="J132" s="89">
        <f>(G132-G131)/C132</f>
        <v>0.13400000000000001</v>
      </c>
      <c r="K132">
        <f t="shared" si="35"/>
        <v>13.4</v>
      </c>
      <c r="L132">
        <f t="shared" si="33"/>
        <v>2.2521008403361344</v>
      </c>
      <c r="P132" s="92">
        <f t="shared" si="36"/>
        <v>13.4</v>
      </c>
      <c r="Q132" s="92">
        <f t="shared" si="37"/>
        <v>2.2521008403361344</v>
      </c>
      <c r="R132" s="92">
        <f t="shared" si="34"/>
        <v>5.95</v>
      </c>
    </row>
    <row r="133" spans="2:18" x14ac:dyDescent="0.25">
      <c r="B133" t="s">
        <v>518</v>
      </c>
      <c r="C133">
        <v>6</v>
      </c>
      <c r="D133">
        <v>1999</v>
      </c>
      <c r="E133" t="s">
        <v>491</v>
      </c>
      <c r="F133" t="s">
        <v>548</v>
      </c>
      <c r="G133">
        <v>2.3E-2</v>
      </c>
      <c r="H133">
        <v>0.45</v>
      </c>
      <c r="J133" s="89">
        <f>(G133)/C133</f>
        <v>3.8333333333333331E-3</v>
      </c>
      <c r="K133">
        <f t="shared" si="35"/>
        <v>0.3833333333333333</v>
      </c>
      <c r="L133">
        <f t="shared" si="33"/>
        <v>0.85185185185185175</v>
      </c>
      <c r="P133" s="92">
        <f t="shared" si="36"/>
        <v>0.3833333333333333</v>
      </c>
      <c r="Q133" s="92">
        <f t="shared" si="37"/>
        <v>0.85185185185185175</v>
      </c>
      <c r="R133" s="92">
        <f t="shared" si="34"/>
        <v>0.45</v>
      </c>
    </row>
    <row r="134" spans="2:18" x14ac:dyDescent="0.25">
      <c r="B134" t="s">
        <v>514</v>
      </c>
      <c r="C134">
        <v>4</v>
      </c>
      <c r="D134">
        <v>1999</v>
      </c>
      <c r="E134" t="s">
        <v>491</v>
      </c>
      <c r="F134" t="s">
        <v>548</v>
      </c>
      <c r="G134">
        <v>0.193</v>
      </c>
      <c r="H134">
        <v>4</v>
      </c>
      <c r="J134" s="89">
        <f>(G134-G133)/C134</f>
        <v>4.2500000000000003E-2</v>
      </c>
      <c r="K134">
        <f t="shared" si="35"/>
        <v>4.25</v>
      </c>
      <c r="L134">
        <f t="shared" si="33"/>
        <v>1.0625</v>
      </c>
      <c r="P134" s="92">
        <f t="shared" si="36"/>
        <v>4.25</v>
      </c>
      <c r="Q134" s="92">
        <f t="shared" si="37"/>
        <v>1.0625</v>
      </c>
      <c r="R134" s="92">
        <f t="shared" si="34"/>
        <v>4</v>
      </c>
    </row>
    <row r="135" spans="2:18" x14ac:dyDescent="0.25">
      <c r="B135" t="s">
        <v>515</v>
      </c>
      <c r="C135" s="90" t="s">
        <v>534</v>
      </c>
      <c r="D135">
        <v>1999</v>
      </c>
      <c r="E135" t="s">
        <v>491</v>
      </c>
      <c r="F135" t="s">
        <v>548</v>
      </c>
      <c r="G135">
        <v>0.55900000000000005</v>
      </c>
      <c r="H135">
        <v>6.57</v>
      </c>
      <c r="J135" s="89">
        <f>(G135-G134)/C135</f>
        <v>7.3200000000000015E-2</v>
      </c>
      <c r="K135">
        <f t="shared" si="35"/>
        <v>7.3200000000000012</v>
      </c>
      <c r="L135">
        <f t="shared" si="33"/>
        <v>1.1141552511415527</v>
      </c>
      <c r="P135" s="92">
        <f t="shared" si="36"/>
        <v>7.3200000000000012</v>
      </c>
      <c r="Q135" s="92">
        <f t="shared" si="37"/>
        <v>1.1141552511415527</v>
      </c>
      <c r="R135" s="92">
        <f t="shared" si="34"/>
        <v>6.57</v>
      </c>
    </row>
    <row r="136" spans="2:18" x14ac:dyDescent="0.25">
      <c r="B136" t="s">
        <v>533</v>
      </c>
      <c r="C136" s="90" t="s">
        <v>521</v>
      </c>
      <c r="D136">
        <v>1999</v>
      </c>
      <c r="E136" t="s">
        <v>491</v>
      </c>
      <c r="F136" t="s">
        <v>548</v>
      </c>
      <c r="G136">
        <v>1.339</v>
      </c>
      <c r="H136">
        <v>5.82</v>
      </c>
      <c r="J136" s="89">
        <f>(G136-G135)/C136</f>
        <v>0.12999999999999998</v>
      </c>
      <c r="K136">
        <f t="shared" si="35"/>
        <v>12.999999999999998</v>
      </c>
      <c r="L136">
        <f t="shared" si="33"/>
        <v>2.2336769759450168</v>
      </c>
      <c r="P136" s="92">
        <f t="shared" si="36"/>
        <v>12.999999999999998</v>
      </c>
      <c r="Q136" s="92">
        <f t="shared" si="37"/>
        <v>2.2336769759450168</v>
      </c>
      <c r="R136" s="92">
        <f t="shared" si="34"/>
        <v>5.82</v>
      </c>
    </row>
    <row r="137" spans="2:18" x14ac:dyDescent="0.25">
      <c r="B137" t="s">
        <v>518</v>
      </c>
      <c r="C137">
        <v>6</v>
      </c>
      <c r="D137">
        <v>1992</v>
      </c>
      <c r="E137" t="s">
        <v>493</v>
      </c>
      <c r="F137" t="s">
        <v>547</v>
      </c>
      <c r="G137">
        <v>0.29899999999999999</v>
      </c>
      <c r="H137">
        <v>4.24</v>
      </c>
      <c r="J137" s="89">
        <f>(G137)/C137</f>
        <v>4.9833333333333334E-2</v>
      </c>
      <c r="K137">
        <f>J137*100</f>
        <v>4.9833333333333334</v>
      </c>
      <c r="L137">
        <f>K137/H137</f>
        <v>1.175314465408805</v>
      </c>
      <c r="P137" s="92">
        <f t="shared" ref="P137:Q140" si="38">K137</f>
        <v>4.9833333333333334</v>
      </c>
      <c r="Q137" s="92">
        <f t="shared" si="38"/>
        <v>1.175314465408805</v>
      </c>
      <c r="R137" s="92">
        <f>P137/Q137</f>
        <v>4.24</v>
      </c>
    </row>
    <row r="138" spans="2:18" x14ac:dyDescent="0.25">
      <c r="B138" t="s">
        <v>514</v>
      </c>
      <c r="C138">
        <v>4</v>
      </c>
      <c r="D138">
        <v>1992</v>
      </c>
      <c r="E138" t="s">
        <v>493</v>
      </c>
      <c r="F138" t="s">
        <v>547</v>
      </c>
      <c r="G138">
        <v>0.46500000000000002</v>
      </c>
      <c r="H138">
        <v>6.45</v>
      </c>
      <c r="J138" s="89">
        <f>(G138-G137)/C138</f>
        <v>4.1500000000000009E-2</v>
      </c>
      <c r="K138">
        <f>J138*100</f>
        <v>4.1500000000000012</v>
      </c>
      <c r="L138">
        <f t="shared" ref="L138:L152" si="39">K138/H138</f>
        <v>0.64341085271317844</v>
      </c>
      <c r="P138" s="92">
        <f t="shared" si="38"/>
        <v>4.1500000000000012</v>
      </c>
      <c r="Q138" s="92">
        <f t="shared" si="38"/>
        <v>0.64341085271317844</v>
      </c>
      <c r="R138" s="92">
        <f t="shared" ref="R138:R152" si="40">P138/Q138</f>
        <v>6.45</v>
      </c>
    </row>
    <row r="139" spans="2:18" x14ac:dyDescent="0.25">
      <c r="B139" t="s">
        <v>515</v>
      </c>
      <c r="C139" s="90" t="s">
        <v>534</v>
      </c>
      <c r="D139">
        <v>1992</v>
      </c>
      <c r="E139" t="s">
        <v>493</v>
      </c>
      <c r="F139" t="s">
        <v>547</v>
      </c>
      <c r="G139">
        <v>1.081</v>
      </c>
      <c r="H139">
        <v>5.37</v>
      </c>
      <c r="J139" s="89">
        <f>(G139-G138)/C139</f>
        <v>0.12319999999999998</v>
      </c>
      <c r="K139">
        <f>J139*100</f>
        <v>12.319999999999997</v>
      </c>
      <c r="L139">
        <f t="shared" si="39"/>
        <v>2.294227188081936</v>
      </c>
      <c r="P139" s="92">
        <f t="shared" si="38"/>
        <v>12.319999999999997</v>
      </c>
      <c r="Q139" s="92">
        <f t="shared" si="38"/>
        <v>2.294227188081936</v>
      </c>
      <c r="R139" s="92">
        <f t="shared" si="40"/>
        <v>5.37</v>
      </c>
    </row>
    <row r="140" spans="2:18" x14ac:dyDescent="0.25">
      <c r="B140" t="s">
        <v>533</v>
      </c>
      <c r="C140" s="90" t="s">
        <v>521</v>
      </c>
      <c r="D140">
        <v>1992</v>
      </c>
      <c r="E140" t="s">
        <v>493</v>
      </c>
      <c r="F140" t="s">
        <v>547</v>
      </c>
      <c r="G140">
        <v>2.1869999999999998</v>
      </c>
      <c r="H140">
        <v>3.47</v>
      </c>
      <c r="J140" s="89">
        <f>(G140-G139)/C140</f>
        <v>0.18433333333333332</v>
      </c>
      <c r="K140">
        <f>J140*100</f>
        <v>18.433333333333334</v>
      </c>
      <c r="L140">
        <f t="shared" si="39"/>
        <v>5.3121998078770414</v>
      </c>
      <c r="P140" s="92">
        <f t="shared" si="38"/>
        <v>18.433333333333334</v>
      </c>
      <c r="Q140" s="92">
        <f t="shared" si="38"/>
        <v>5.3121998078770414</v>
      </c>
      <c r="R140" s="92">
        <f t="shared" si="40"/>
        <v>3.47</v>
      </c>
    </row>
    <row r="141" spans="2:18" x14ac:dyDescent="0.25">
      <c r="B141" t="s">
        <v>518</v>
      </c>
      <c r="C141">
        <v>6</v>
      </c>
      <c r="D141">
        <v>1992</v>
      </c>
      <c r="E141" t="s">
        <v>491</v>
      </c>
      <c r="F141" t="s">
        <v>548</v>
      </c>
      <c r="G141">
        <v>0.3</v>
      </c>
      <c r="H141">
        <v>4.33</v>
      </c>
      <c r="J141" s="89">
        <f>(G141)/C141</f>
        <v>4.9999999999999996E-2</v>
      </c>
      <c r="K141">
        <f t="shared" ref="K141:K152" si="41">J141*100</f>
        <v>5</v>
      </c>
      <c r="L141">
        <f t="shared" si="39"/>
        <v>1.1547344110854503</v>
      </c>
      <c r="P141" s="92">
        <f t="shared" ref="P141:P152" si="42">K141</f>
        <v>5</v>
      </c>
      <c r="Q141" s="92">
        <f t="shared" ref="Q141:Q152" si="43">L141</f>
        <v>1.1547344110854503</v>
      </c>
      <c r="R141" s="92">
        <f t="shared" si="40"/>
        <v>4.33</v>
      </c>
    </row>
    <row r="142" spans="2:18" x14ac:dyDescent="0.25">
      <c r="B142" t="s">
        <v>514</v>
      </c>
      <c r="C142">
        <v>4</v>
      </c>
      <c r="D142">
        <v>1992</v>
      </c>
      <c r="E142" t="s">
        <v>491</v>
      </c>
      <c r="F142" t="s">
        <v>548</v>
      </c>
      <c r="G142">
        <v>0.46200000000000002</v>
      </c>
      <c r="H142">
        <v>6.53</v>
      </c>
      <c r="J142" s="89">
        <f>(G142-G141)/C142</f>
        <v>4.0500000000000008E-2</v>
      </c>
      <c r="K142">
        <f t="shared" si="41"/>
        <v>4.0500000000000007</v>
      </c>
      <c r="L142">
        <f t="shared" si="39"/>
        <v>0.62021439509954068</v>
      </c>
      <c r="P142" s="92">
        <f t="shared" si="42"/>
        <v>4.0500000000000007</v>
      </c>
      <c r="Q142" s="92">
        <f t="shared" si="43"/>
        <v>0.62021439509954068</v>
      </c>
      <c r="R142" s="92">
        <f t="shared" si="40"/>
        <v>6.53</v>
      </c>
    </row>
    <row r="143" spans="2:18" x14ac:dyDescent="0.25">
      <c r="B143" t="s">
        <v>515</v>
      </c>
      <c r="C143" s="90" t="s">
        <v>534</v>
      </c>
      <c r="D143">
        <v>1992</v>
      </c>
      <c r="E143" t="s">
        <v>491</v>
      </c>
      <c r="F143" t="s">
        <v>548</v>
      </c>
      <c r="G143">
        <v>1.08</v>
      </c>
      <c r="H143">
        <v>5.38</v>
      </c>
      <c r="J143" s="89">
        <f>(G143-G142)/C143</f>
        <v>0.12360000000000002</v>
      </c>
      <c r="K143">
        <f t="shared" si="41"/>
        <v>12.360000000000001</v>
      </c>
      <c r="L143">
        <f t="shared" si="39"/>
        <v>2.2973977695167287</v>
      </c>
      <c r="P143" s="92">
        <f t="shared" si="42"/>
        <v>12.360000000000001</v>
      </c>
      <c r="Q143" s="92">
        <f t="shared" si="43"/>
        <v>2.2973977695167287</v>
      </c>
      <c r="R143" s="92">
        <f t="shared" si="40"/>
        <v>5.3800000000000008</v>
      </c>
    </row>
    <row r="144" spans="2:18" x14ac:dyDescent="0.25">
      <c r="B144" t="s">
        <v>533</v>
      </c>
      <c r="C144" s="90" t="s">
        <v>521</v>
      </c>
      <c r="D144">
        <v>1992</v>
      </c>
      <c r="E144" t="s">
        <v>491</v>
      </c>
      <c r="F144" t="s">
        <v>548</v>
      </c>
      <c r="G144">
        <v>2.206</v>
      </c>
      <c r="H144">
        <v>3.48</v>
      </c>
      <c r="J144" s="89">
        <f>(G144-G143)/C144</f>
        <v>0.18766666666666665</v>
      </c>
      <c r="K144">
        <f t="shared" si="41"/>
        <v>18.766666666666666</v>
      </c>
      <c r="L144">
        <f t="shared" si="39"/>
        <v>5.3927203065134099</v>
      </c>
      <c r="P144" s="92">
        <f t="shared" si="42"/>
        <v>18.766666666666666</v>
      </c>
      <c r="Q144" s="92">
        <f t="shared" si="43"/>
        <v>5.3927203065134099</v>
      </c>
      <c r="R144" s="92">
        <f t="shared" si="40"/>
        <v>3.48</v>
      </c>
    </row>
    <row r="145" spans="2:18" x14ac:dyDescent="0.25">
      <c r="B145" t="s">
        <v>518</v>
      </c>
      <c r="C145">
        <v>6</v>
      </c>
      <c r="D145">
        <v>1999</v>
      </c>
      <c r="E145" t="s">
        <v>493</v>
      </c>
      <c r="F145" t="s">
        <v>547</v>
      </c>
      <c r="G145">
        <v>8.0000000000000002E-3</v>
      </c>
      <c r="H145">
        <v>0.09</v>
      </c>
      <c r="J145" s="89">
        <f>(G145)/C145</f>
        <v>1.3333333333333333E-3</v>
      </c>
      <c r="K145">
        <f t="shared" si="41"/>
        <v>0.13333333333333333</v>
      </c>
      <c r="L145">
        <f t="shared" si="39"/>
        <v>1.4814814814814816</v>
      </c>
      <c r="P145" s="92">
        <f t="shared" si="42"/>
        <v>0.13333333333333333</v>
      </c>
      <c r="Q145" s="92">
        <f t="shared" si="43"/>
        <v>1.4814814814814816</v>
      </c>
      <c r="R145" s="92">
        <f t="shared" si="40"/>
        <v>0.09</v>
      </c>
    </row>
    <row r="146" spans="2:18" x14ac:dyDescent="0.25">
      <c r="B146" t="s">
        <v>514</v>
      </c>
      <c r="C146">
        <v>4</v>
      </c>
      <c r="D146">
        <v>1999</v>
      </c>
      <c r="E146" t="s">
        <v>493</v>
      </c>
      <c r="F146" t="s">
        <v>547</v>
      </c>
      <c r="G146">
        <v>0.22</v>
      </c>
      <c r="H146">
        <v>2.76</v>
      </c>
      <c r="J146" s="89">
        <f>(G146-G145)/C146</f>
        <v>5.2999999999999999E-2</v>
      </c>
      <c r="K146">
        <f t="shared" si="41"/>
        <v>5.3</v>
      </c>
      <c r="L146">
        <f t="shared" si="39"/>
        <v>1.9202898550724639</v>
      </c>
      <c r="P146" s="92">
        <f t="shared" si="42"/>
        <v>5.3</v>
      </c>
      <c r="Q146" s="92">
        <f t="shared" si="43"/>
        <v>1.9202898550724639</v>
      </c>
      <c r="R146" s="92">
        <f t="shared" si="40"/>
        <v>2.76</v>
      </c>
    </row>
    <row r="147" spans="2:18" x14ac:dyDescent="0.25">
      <c r="B147" t="s">
        <v>515</v>
      </c>
      <c r="C147" s="90" t="s">
        <v>534</v>
      </c>
      <c r="D147">
        <v>1999</v>
      </c>
      <c r="E147" t="s">
        <v>493</v>
      </c>
      <c r="F147" t="s">
        <v>547</v>
      </c>
      <c r="G147">
        <v>0.49099999999999999</v>
      </c>
      <c r="H147">
        <v>3.5</v>
      </c>
      <c r="J147" s="89">
        <f>(G147-G146)/C147</f>
        <v>5.4200000000000005E-2</v>
      </c>
      <c r="K147">
        <f t="shared" si="41"/>
        <v>5.4200000000000008</v>
      </c>
      <c r="L147">
        <f t="shared" si="39"/>
        <v>1.5485714285714287</v>
      </c>
      <c r="P147" s="92">
        <f t="shared" si="42"/>
        <v>5.4200000000000008</v>
      </c>
      <c r="Q147" s="92">
        <f t="shared" si="43"/>
        <v>1.5485714285714287</v>
      </c>
      <c r="R147" s="92">
        <f t="shared" si="40"/>
        <v>3.5</v>
      </c>
    </row>
    <row r="148" spans="2:18" x14ac:dyDescent="0.25">
      <c r="B148" t="s">
        <v>533</v>
      </c>
      <c r="C148" s="90" t="s">
        <v>521</v>
      </c>
      <c r="D148">
        <v>1999</v>
      </c>
      <c r="E148" t="s">
        <v>493</v>
      </c>
      <c r="F148" t="s">
        <v>547</v>
      </c>
      <c r="G148">
        <v>1.571</v>
      </c>
      <c r="H148">
        <v>4.24</v>
      </c>
      <c r="J148" s="89">
        <f>(G148-G147)/C148</f>
        <v>0.18000000000000002</v>
      </c>
      <c r="K148">
        <f t="shared" si="41"/>
        <v>18.000000000000004</v>
      </c>
      <c r="L148">
        <f t="shared" si="39"/>
        <v>4.2452830188679256</v>
      </c>
      <c r="P148" s="92">
        <f t="shared" si="42"/>
        <v>18.000000000000004</v>
      </c>
      <c r="Q148" s="92">
        <f t="shared" si="43"/>
        <v>4.2452830188679256</v>
      </c>
      <c r="R148" s="92">
        <f t="shared" si="40"/>
        <v>4.24</v>
      </c>
    </row>
    <row r="149" spans="2:18" x14ac:dyDescent="0.25">
      <c r="B149" t="s">
        <v>518</v>
      </c>
      <c r="C149">
        <v>6</v>
      </c>
      <c r="D149">
        <v>1999</v>
      </c>
      <c r="E149" t="s">
        <v>491</v>
      </c>
      <c r="F149" t="s">
        <v>548</v>
      </c>
      <c r="G149">
        <v>3.3000000000000002E-2</v>
      </c>
      <c r="H149">
        <v>0.38</v>
      </c>
      <c r="J149" s="89">
        <f>(G149)/C149</f>
        <v>5.5000000000000005E-3</v>
      </c>
      <c r="K149">
        <f t="shared" si="41"/>
        <v>0.55000000000000004</v>
      </c>
      <c r="L149">
        <f t="shared" si="39"/>
        <v>1.4473684210526316</v>
      </c>
      <c r="P149" s="92">
        <f t="shared" si="42"/>
        <v>0.55000000000000004</v>
      </c>
      <c r="Q149" s="92">
        <f t="shared" si="43"/>
        <v>1.4473684210526316</v>
      </c>
      <c r="R149" s="92">
        <f t="shared" si="40"/>
        <v>0.38</v>
      </c>
    </row>
    <row r="150" spans="2:18" x14ac:dyDescent="0.25">
      <c r="B150" t="s">
        <v>514</v>
      </c>
      <c r="C150">
        <v>4</v>
      </c>
      <c r="D150">
        <v>1999</v>
      </c>
      <c r="E150" t="s">
        <v>491</v>
      </c>
      <c r="F150" t="s">
        <v>548</v>
      </c>
      <c r="G150">
        <v>0.255</v>
      </c>
      <c r="H150">
        <v>3.25</v>
      </c>
      <c r="J150" s="89">
        <f>(G150-G149)/C150</f>
        <v>5.5500000000000001E-2</v>
      </c>
      <c r="K150">
        <f t="shared" si="41"/>
        <v>5.55</v>
      </c>
      <c r="L150">
        <f t="shared" si="39"/>
        <v>1.7076923076923076</v>
      </c>
      <c r="P150" s="92">
        <f t="shared" si="42"/>
        <v>5.55</v>
      </c>
      <c r="Q150" s="92">
        <f t="shared" si="43"/>
        <v>1.7076923076923076</v>
      </c>
      <c r="R150" s="92">
        <f t="shared" si="40"/>
        <v>3.25</v>
      </c>
    </row>
    <row r="151" spans="2:18" x14ac:dyDescent="0.25">
      <c r="B151" t="s">
        <v>515</v>
      </c>
      <c r="C151" s="90" t="s">
        <v>534</v>
      </c>
      <c r="D151">
        <v>1999</v>
      </c>
      <c r="E151" t="s">
        <v>491</v>
      </c>
      <c r="F151" t="s">
        <v>548</v>
      </c>
      <c r="G151">
        <v>0.54</v>
      </c>
      <c r="H151">
        <v>3.91</v>
      </c>
      <c r="J151" s="89">
        <f>(G151-G150)/C151</f>
        <v>5.7000000000000009E-2</v>
      </c>
      <c r="K151">
        <f t="shared" si="41"/>
        <v>5.7000000000000011</v>
      </c>
      <c r="L151">
        <f t="shared" si="39"/>
        <v>1.4578005115089516</v>
      </c>
      <c r="P151" s="92">
        <f t="shared" si="42"/>
        <v>5.7000000000000011</v>
      </c>
      <c r="Q151" s="92">
        <f t="shared" si="43"/>
        <v>1.4578005115089516</v>
      </c>
      <c r="R151" s="92">
        <f t="shared" si="40"/>
        <v>3.91</v>
      </c>
    </row>
    <row r="152" spans="2:18" x14ac:dyDescent="0.25">
      <c r="B152" t="s">
        <v>533</v>
      </c>
      <c r="C152" s="90" t="s">
        <v>521</v>
      </c>
      <c r="D152">
        <v>1999</v>
      </c>
      <c r="E152" t="s">
        <v>491</v>
      </c>
      <c r="F152" t="s">
        <v>548</v>
      </c>
      <c r="G152">
        <v>1.6339999999999999</v>
      </c>
      <c r="H152">
        <v>4.43</v>
      </c>
      <c r="J152" s="89">
        <f>(G152-G151)/C152</f>
        <v>0.18233333333333332</v>
      </c>
      <c r="K152">
        <f t="shared" si="41"/>
        <v>18.233333333333331</v>
      </c>
      <c r="L152">
        <f t="shared" si="39"/>
        <v>4.115876598946576</v>
      </c>
      <c r="P152" s="92">
        <f t="shared" si="42"/>
        <v>18.233333333333331</v>
      </c>
      <c r="Q152" s="92">
        <f t="shared" si="43"/>
        <v>4.115876598946576</v>
      </c>
      <c r="R152" s="92">
        <f t="shared" si="40"/>
        <v>4.43</v>
      </c>
    </row>
    <row r="155" spans="2:18" x14ac:dyDescent="0.25">
      <c r="B155" s="95" t="s">
        <v>549</v>
      </c>
    </row>
    <row r="157" spans="2:18" x14ac:dyDescent="0.25">
      <c r="C157" t="s">
        <v>550</v>
      </c>
      <c r="D157" t="s">
        <v>553</v>
      </c>
      <c r="E157" t="s">
        <v>551</v>
      </c>
      <c r="H157" s="95" t="s">
        <v>558</v>
      </c>
    </row>
    <row r="158" spans="2:18" x14ac:dyDescent="0.25">
      <c r="B158" t="s">
        <v>531</v>
      </c>
      <c r="C158">
        <v>0</v>
      </c>
      <c r="D158" t="s">
        <v>554</v>
      </c>
      <c r="E158">
        <v>0.26250000000000001</v>
      </c>
      <c r="H158" t="s">
        <v>554</v>
      </c>
    </row>
    <row r="159" spans="2:18" x14ac:dyDescent="0.25">
      <c r="B159" t="s">
        <v>518</v>
      </c>
      <c r="C159">
        <v>6</v>
      </c>
      <c r="D159" t="s">
        <v>554</v>
      </c>
      <c r="E159">
        <v>0.25</v>
      </c>
      <c r="H159" s="97">
        <f>C158*E158+C159*E159+C160*E160+C161*E161+C162*E162</f>
        <v>9.8249999999999993</v>
      </c>
    </row>
    <row r="160" spans="2:18" x14ac:dyDescent="0.25">
      <c r="B160" t="s">
        <v>514</v>
      </c>
      <c r="C160">
        <v>10</v>
      </c>
      <c r="D160" t="s">
        <v>554</v>
      </c>
      <c r="E160">
        <v>0.1125</v>
      </c>
    </row>
    <row r="161" spans="2:10" x14ac:dyDescent="0.25">
      <c r="B161" t="s">
        <v>515</v>
      </c>
      <c r="C161" s="90" t="s">
        <v>538</v>
      </c>
      <c r="D161" t="s">
        <v>554</v>
      </c>
      <c r="E161">
        <v>0.1125</v>
      </c>
    </row>
    <row r="162" spans="2:10" x14ac:dyDescent="0.25">
      <c r="B162" t="s">
        <v>533</v>
      </c>
      <c r="C162" s="90" t="s">
        <v>552</v>
      </c>
      <c r="D162" t="s">
        <v>554</v>
      </c>
      <c r="E162">
        <v>0.26250000000000001</v>
      </c>
    </row>
    <row r="163" spans="2:10" x14ac:dyDescent="0.25">
      <c r="B163" t="s">
        <v>531</v>
      </c>
      <c r="C163">
        <v>0</v>
      </c>
      <c r="D163" t="s">
        <v>555</v>
      </c>
      <c r="E163">
        <v>0.17</v>
      </c>
      <c r="H163" t="s">
        <v>555</v>
      </c>
    </row>
    <row r="164" spans="2:10" x14ac:dyDescent="0.25">
      <c r="B164" t="s">
        <v>518</v>
      </c>
      <c r="C164">
        <v>6</v>
      </c>
      <c r="D164" t="s">
        <v>555</v>
      </c>
      <c r="E164">
        <v>0.2</v>
      </c>
      <c r="H164" s="97">
        <f>C163*E163+C164*E164+C165*E165+C166*E166+C167*E167</f>
        <v>10.520000000000001</v>
      </c>
    </row>
    <row r="165" spans="2:10" x14ac:dyDescent="0.25">
      <c r="B165" t="s">
        <v>514</v>
      </c>
      <c r="C165">
        <v>10</v>
      </c>
      <c r="D165" t="s">
        <v>555</v>
      </c>
      <c r="E165">
        <v>0.23</v>
      </c>
    </row>
    <row r="166" spans="2:10" x14ac:dyDescent="0.25">
      <c r="B166" t="s">
        <v>515</v>
      </c>
      <c r="C166" s="90" t="s">
        <v>538</v>
      </c>
      <c r="D166" t="s">
        <v>555</v>
      </c>
      <c r="E166">
        <v>0.23</v>
      </c>
    </row>
    <row r="167" spans="2:10" x14ac:dyDescent="0.25">
      <c r="B167" t="s">
        <v>533</v>
      </c>
      <c r="C167" s="90" t="s">
        <v>552</v>
      </c>
      <c r="D167" t="s">
        <v>555</v>
      </c>
      <c r="E167">
        <v>0.17</v>
      </c>
    </row>
    <row r="168" spans="2:10" x14ac:dyDescent="0.25">
      <c r="B168" t="s">
        <v>531</v>
      </c>
      <c r="C168">
        <v>0</v>
      </c>
      <c r="D168" t="s">
        <v>556</v>
      </c>
      <c r="E168">
        <v>0.1925</v>
      </c>
      <c r="H168" t="s">
        <v>556</v>
      </c>
    </row>
    <row r="169" spans="2:10" x14ac:dyDescent="0.25">
      <c r="B169" t="s">
        <v>518</v>
      </c>
      <c r="C169">
        <v>6</v>
      </c>
      <c r="D169" t="s">
        <v>556</v>
      </c>
      <c r="E169">
        <v>0.28999999999999998</v>
      </c>
      <c r="H169" s="97">
        <f>C168*E168+C169*E169+C170*E170+C171*E171+C172*E172</f>
        <v>9.8450000000000006</v>
      </c>
    </row>
    <row r="170" spans="2:10" x14ac:dyDescent="0.25">
      <c r="B170" t="s">
        <v>514</v>
      </c>
      <c r="C170">
        <v>10</v>
      </c>
      <c r="D170" t="s">
        <v>556</v>
      </c>
      <c r="E170">
        <v>0.16250000000000001</v>
      </c>
    </row>
    <row r="171" spans="2:10" x14ac:dyDescent="0.25">
      <c r="B171" t="s">
        <v>515</v>
      </c>
      <c r="C171" s="90" t="s">
        <v>538</v>
      </c>
      <c r="D171" t="s">
        <v>556</v>
      </c>
      <c r="E171">
        <v>0.16250000000000001</v>
      </c>
    </row>
    <row r="172" spans="2:10" x14ac:dyDescent="0.25">
      <c r="B172" t="s">
        <v>533</v>
      </c>
      <c r="C172" s="90" t="s">
        <v>552</v>
      </c>
      <c r="D172" t="s">
        <v>556</v>
      </c>
      <c r="E172">
        <v>0.1925</v>
      </c>
    </row>
    <row r="173" spans="2:10" x14ac:dyDescent="0.25">
      <c r="B173" t="s">
        <v>531</v>
      </c>
      <c r="C173">
        <v>0</v>
      </c>
      <c r="D173" t="s">
        <v>557</v>
      </c>
      <c r="E173">
        <v>0.12</v>
      </c>
      <c r="H173" t="s">
        <v>557</v>
      </c>
      <c r="J173" s="96"/>
    </row>
    <row r="174" spans="2:10" x14ac:dyDescent="0.25">
      <c r="B174" t="s">
        <v>518</v>
      </c>
      <c r="C174">
        <v>6</v>
      </c>
      <c r="D174" t="s">
        <v>557</v>
      </c>
      <c r="E174">
        <v>0.23</v>
      </c>
      <c r="H174" s="97">
        <f>C173*E173+C174*E174+C175*E175+C176*E176+C177*E177</f>
        <v>10.525</v>
      </c>
    </row>
    <row r="175" spans="2:10" x14ac:dyDescent="0.25">
      <c r="B175" t="s">
        <v>514</v>
      </c>
      <c r="C175">
        <v>10</v>
      </c>
      <c r="D175" t="s">
        <v>557</v>
      </c>
      <c r="E175">
        <v>0.26500000000000001</v>
      </c>
    </row>
    <row r="176" spans="2:10" x14ac:dyDescent="0.25">
      <c r="B176" t="s">
        <v>515</v>
      </c>
      <c r="C176" s="90" t="s">
        <v>538</v>
      </c>
      <c r="D176" t="s">
        <v>557</v>
      </c>
      <c r="E176">
        <v>0.26500000000000001</v>
      </c>
    </row>
    <row r="177" spans="1:15" x14ac:dyDescent="0.25">
      <c r="B177" t="s">
        <v>533</v>
      </c>
      <c r="C177" s="90" t="s">
        <v>552</v>
      </c>
      <c r="D177" t="s">
        <v>557</v>
      </c>
      <c r="E177">
        <v>0.12</v>
      </c>
    </row>
    <row r="181" spans="1:15" x14ac:dyDescent="0.25">
      <c r="A181" s="94" t="s">
        <v>560</v>
      </c>
      <c r="C181" t="s">
        <v>564</v>
      </c>
    </row>
    <row r="183" spans="1:15" x14ac:dyDescent="0.25">
      <c r="C183" t="s">
        <v>550</v>
      </c>
      <c r="D183" t="s">
        <v>489</v>
      </c>
      <c r="E183" s="91" t="s">
        <v>494</v>
      </c>
      <c r="G183" t="s">
        <v>495</v>
      </c>
      <c r="H183" t="s">
        <v>497</v>
      </c>
      <c r="I183" t="s">
        <v>563</v>
      </c>
      <c r="M183" t="s">
        <v>495</v>
      </c>
      <c r="N183" t="s">
        <v>494</v>
      </c>
      <c r="O183" t="s">
        <v>496</v>
      </c>
    </row>
    <row r="184" spans="1:15" x14ac:dyDescent="0.25">
      <c r="B184" t="s">
        <v>562</v>
      </c>
      <c r="C184">
        <v>5</v>
      </c>
      <c r="D184">
        <v>0.498</v>
      </c>
      <c r="E184">
        <v>2.9000000000000001E-2</v>
      </c>
      <c r="G184" s="89">
        <f>(EXP(D184)-1)/C184</f>
        <v>0.12908542468081458</v>
      </c>
      <c r="H184">
        <f t="shared" ref="H184:H195" si="44">G184*100</f>
        <v>12.908542468081457</v>
      </c>
      <c r="I184">
        <f>D184/E184</f>
        <v>17.172413793103448</v>
      </c>
      <c r="M184" s="92">
        <f t="shared" ref="M184:M185" si="45">H184</f>
        <v>12.908542468081457</v>
      </c>
      <c r="N184" s="92">
        <f t="shared" ref="N184:N195" si="46">M184/O184</f>
        <v>0.75170227223767516</v>
      </c>
      <c r="O184" s="92">
        <f t="shared" ref="O184:O195" si="47">I184</f>
        <v>17.172413793103448</v>
      </c>
    </row>
    <row r="185" spans="1:15" x14ac:dyDescent="0.25">
      <c r="B185" t="s">
        <v>561</v>
      </c>
      <c r="C185">
        <v>3</v>
      </c>
      <c r="D185">
        <v>0.25600000000000001</v>
      </c>
      <c r="E185">
        <v>2.7E-2</v>
      </c>
      <c r="G185" s="89">
        <f t="shared" ref="G185:G195" si="48">(EXP(D185)-1)/C185</f>
        <v>9.7250909313234699E-2</v>
      </c>
      <c r="H185">
        <f t="shared" si="44"/>
        <v>9.7250909313234697</v>
      </c>
      <c r="I185">
        <f t="shared" ref="I185:I186" si="49">D185/E185</f>
        <v>9.481481481481481</v>
      </c>
      <c r="M185" s="92">
        <f t="shared" si="45"/>
        <v>9.7250909313234697</v>
      </c>
      <c r="N185" s="92">
        <f t="shared" si="46"/>
        <v>1.0256931841630224</v>
      </c>
      <c r="O185" s="92">
        <f t="shared" si="47"/>
        <v>9.481481481481481</v>
      </c>
    </row>
    <row r="186" spans="1:15" x14ac:dyDescent="0.25">
      <c r="B186" t="s">
        <v>514</v>
      </c>
      <c r="C186">
        <v>3</v>
      </c>
      <c r="D186">
        <v>0.254</v>
      </c>
      <c r="E186">
        <v>6.2E-2</v>
      </c>
      <c r="G186" s="89">
        <f t="shared" si="48"/>
        <v>9.6390601422601405E-2</v>
      </c>
      <c r="H186">
        <f t="shared" si="44"/>
        <v>9.6390601422601403</v>
      </c>
      <c r="I186">
        <f t="shared" si="49"/>
        <v>4.096774193548387</v>
      </c>
      <c r="M186" s="92">
        <f t="shared" ref="M186:M188" si="50">H186</f>
        <v>9.6390601422601403</v>
      </c>
      <c r="N186" s="92">
        <f t="shared" si="46"/>
        <v>2.352841452047751</v>
      </c>
      <c r="O186" s="92">
        <f t="shared" si="47"/>
        <v>4.096774193548387</v>
      </c>
    </row>
    <row r="187" spans="1:15" x14ac:dyDescent="0.25">
      <c r="B187" t="s">
        <v>562</v>
      </c>
      <c r="C187">
        <v>5</v>
      </c>
      <c r="D187">
        <v>0.497</v>
      </c>
      <c r="E187">
        <v>2.9000000000000001E-2</v>
      </c>
      <c r="G187" s="89">
        <f t="shared" si="48"/>
        <v>0.12875650374401224</v>
      </c>
      <c r="H187">
        <f t="shared" si="44"/>
        <v>12.875650374401223</v>
      </c>
      <c r="I187">
        <f>D187/E187</f>
        <v>17.137931034482758</v>
      </c>
      <c r="M187" s="92">
        <f t="shared" si="50"/>
        <v>12.875650374401223</v>
      </c>
      <c r="N187" s="92">
        <f t="shared" si="46"/>
        <v>0.7512954946833712</v>
      </c>
      <c r="O187" s="92">
        <f t="shared" si="47"/>
        <v>17.137931034482758</v>
      </c>
    </row>
    <row r="188" spans="1:15" x14ac:dyDescent="0.25">
      <c r="B188" t="s">
        <v>561</v>
      </c>
      <c r="C188">
        <v>3</v>
      </c>
      <c r="D188">
        <v>0.245</v>
      </c>
      <c r="E188">
        <v>2.7E-2</v>
      </c>
      <c r="G188" s="89">
        <f t="shared" si="48"/>
        <v>9.2540437734962191E-2</v>
      </c>
      <c r="H188">
        <f t="shared" si="44"/>
        <v>9.2540437734962193</v>
      </c>
      <c r="I188">
        <f t="shared" ref="I188:I189" si="51">D188/E188</f>
        <v>9.0740740740740744</v>
      </c>
      <c r="M188" s="92">
        <f t="shared" si="50"/>
        <v>9.2540437734962193</v>
      </c>
      <c r="N188" s="92">
        <f t="shared" si="46"/>
        <v>1.0198333954465222</v>
      </c>
      <c r="O188" s="92">
        <f t="shared" si="47"/>
        <v>9.0740740740740744</v>
      </c>
    </row>
    <row r="189" spans="1:15" x14ac:dyDescent="0.25">
      <c r="B189" t="s">
        <v>514</v>
      </c>
      <c r="C189">
        <v>3</v>
      </c>
      <c r="D189">
        <v>0.27</v>
      </c>
      <c r="E189">
        <v>6.3E-2</v>
      </c>
      <c r="G189" s="89">
        <f t="shared" si="48"/>
        <v>0.1033214835777491</v>
      </c>
      <c r="H189">
        <f t="shared" si="44"/>
        <v>10.33214835777491</v>
      </c>
      <c r="I189">
        <f t="shared" si="51"/>
        <v>4.2857142857142856</v>
      </c>
      <c r="M189" s="92">
        <f t="shared" ref="M189:M195" si="52">H189</f>
        <v>10.33214835777491</v>
      </c>
      <c r="N189" s="92">
        <f t="shared" si="46"/>
        <v>2.4108346168141459</v>
      </c>
      <c r="O189" s="92">
        <f t="shared" si="47"/>
        <v>4.2857142857142856</v>
      </c>
    </row>
    <row r="190" spans="1:15" x14ac:dyDescent="0.25">
      <c r="B190" t="s">
        <v>562</v>
      </c>
      <c r="C190">
        <v>5</v>
      </c>
      <c r="D190">
        <v>0.47099999999999997</v>
      </c>
      <c r="E190">
        <v>2.8000000000000001E-2</v>
      </c>
      <c r="G190" s="89">
        <f t="shared" si="48"/>
        <v>0.12031899753488129</v>
      </c>
      <c r="H190">
        <f t="shared" si="44"/>
        <v>12.03189975348813</v>
      </c>
      <c r="I190">
        <f>D190/E190</f>
        <v>16.821428571428569</v>
      </c>
      <c r="M190" s="92">
        <f t="shared" si="52"/>
        <v>12.03189975348813</v>
      </c>
      <c r="N190" s="92">
        <f t="shared" si="46"/>
        <v>0.71527217218188466</v>
      </c>
      <c r="O190" s="92">
        <f t="shared" si="47"/>
        <v>16.821428571428569</v>
      </c>
    </row>
    <row r="191" spans="1:15" x14ac:dyDescent="0.25">
      <c r="B191" t="s">
        <v>561</v>
      </c>
      <c r="C191">
        <v>3</v>
      </c>
      <c r="D191">
        <v>0.216</v>
      </c>
      <c r="E191">
        <v>2.8000000000000001E-2</v>
      </c>
      <c r="G191" s="89">
        <f t="shared" si="48"/>
        <v>8.0367459666890559E-2</v>
      </c>
      <c r="H191">
        <f t="shared" si="44"/>
        <v>8.0367459666890557</v>
      </c>
      <c r="I191">
        <f t="shared" ref="I191:I192" si="53">D191/E191</f>
        <v>7.7142857142857144</v>
      </c>
      <c r="M191" s="92">
        <f t="shared" si="52"/>
        <v>8.0367459666890557</v>
      </c>
      <c r="N191" s="92">
        <f t="shared" si="46"/>
        <v>1.041800403089322</v>
      </c>
      <c r="O191" s="92">
        <f t="shared" si="47"/>
        <v>7.7142857142857144</v>
      </c>
    </row>
    <row r="192" spans="1:15" x14ac:dyDescent="0.25">
      <c r="B192" t="s">
        <v>514</v>
      </c>
      <c r="C192">
        <v>3</v>
      </c>
      <c r="D192">
        <v>0.24199999999999999</v>
      </c>
      <c r="E192">
        <v>6.3E-2</v>
      </c>
      <c r="G192" s="89">
        <f t="shared" si="48"/>
        <v>9.1264730938731622E-2</v>
      </c>
      <c r="H192">
        <f t="shared" si="44"/>
        <v>9.1264730938731624</v>
      </c>
      <c r="I192">
        <f t="shared" si="53"/>
        <v>3.8412698412698409</v>
      </c>
      <c r="M192" s="92">
        <f t="shared" si="52"/>
        <v>9.1264730938731624</v>
      </c>
      <c r="N192" s="92">
        <f t="shared" si="46"/>
        <v>2.3759000203058234</v>
      </c>
      <c r="O192" s="92">
        <f t="shared" si="47"/>
        <v>3.8412698412698409</v>
      </c>
    </row>
    <row r="193" spans="2:15" x14ac:dyDescent="0.25">
      <c r="B193" t="s">
        <v>562</v>
      </c>
      <c r="C193">
        <v>5</v>
      </c>
      <c r="D193">
        <v>0.42</v>
      </c>
      <c r="E193">
        <v>0.03</v>
      </c>
      <c r="G193" s="89">
        <f t="shared" si="48"/>
        <v>0.10439231112372674</v>
      </c>
      <c r="H193">
        <f t="shared" si="44"/>
        <v>10.439231112372674</v>
      </c>
      <c r="I193">
        <f>D193/E193</f>
        <v>14</v>
      </c>
      <c r="M193" s="92">
        <f t="shared" si="52"/>
        <v>10.439231112372674</v>
      </c>
      <c r="N193" s="92">
        <f t="shared" si="46"/>
        <v>0.74565936516947673</v>
      </c>
      <c r="O193" s="92">
        <f t="shared" si="47"/>
        <v>14</v>
      </c>
    </row>
    <row r="194" spans="2:15" x14ac:dyDescent="0.25">
      <c r="B194" t="s">
        <v>561</v>
      </c>
      <c r="C194">
        <v>3</v>
      </c>
      <c r="D194">
        <v>0.20899999999999999</v>
      </c>
      <c r="E194">
        <v>2.9000000000000001E-2</v>
      </c>
      <c r="G194" s="89">
        <f t="shared" si="48"/>
        <v>7.7481666176751604E-2</v>
      </c>
      <c r="H194">
        <f t="shared" si="44"/>
        <v>7.7481666176751602</v>
      </c>
      <c r="I194">
        <f t="shared" ref="I194:I195" si="54">D194/E194</f>
        <v>7.206896551724137</v>
      </c>
      <c r="M194" s="92">
        <f t="shared" si="52"/>
        <v>7.7481666176751602</v>
      </c>
      <c r="N194" s="92">
        <f t="shared" si="46"/>
        <v>1.0751044589118646</v>
      </c>
      <c r="O194" s="92">
        <f t="shared" si="47"/>
        <v>7.206896551724137</v>
      </c>
    </row>
    <row r="195" spans="2:15" x14ac:dyDescent="0.25">
      <c r="B195" t="s">
        <v>514</v>
      </c>
      <c r="C195">
        <v>3</v>
      </c>
      <c r="D195">
        <v>0.23400000000000001</v>
      </c>
      <c r="E195">
        <v>6.4000000000000001E-2</v>
      </c>
      <c r="G195" s="89">
        <f t="shared" si="48"/>
        <v>8.7881497402592615E-2</v>
      </c>
      <c r="H195">
        <f t="shared" si="44"/>
        <v>8.7881497402592608</v>
      </c>
      <c r="I195">
        <f t="shared" si="54"/>
        <v>3.65625</v>
      </c>
      <c r="M195" s="92">
        <f t="shared" si="52"/>
        <v>8.7881497402592608</v>
      </c>
      <c r="N195" s="92">
        <f t="shared" si="46"/>
        <v>2.4035965101563792</v>
      </c>
      <c r="O195" s="92">
        <f t="shared" si="47"/>
        <v>3.65625</v>
      </c>
    </row>
    <row r="198" spans="2:15" x14ac:dyDescent="0.25">
      <c r="C198" t="s">
        <v>565</v>
      </c>
    </row>
    <row r="200" spans="2:15" x14ac:dyDescent="0.25">
      <c r="C200" t="s">
        <v>550</v>
      </c>
      <c r="D200" t="s">
        <v>489</v>
      </c>
      <c r="E200" s="91" t="s">
        <v>494</v>
      </c>
      <c r="G200" t="s">
        <v>495</v>
      </c>
      <c r="H200" t="s">
        <v>497</v>
      </c>
      <c r="I200" t="s">
        <v>563</v>
      </c>
      <c r="M200" t="s">
        <v>495</v>
      </c>
      <c r="N200" t="s">
        <v>494</v>
      </c>
      <c r="O200" t="s">
        <v>496</v>
      </c>
    </row>
    <row r="201" spans="2:15" x14ac:dyDescent="0.25">
      <c r="B201" t="s">
        <v>562</v>
      </c>
      <c r="C201">
        <v>5</v>
      </c>
      <c r="D201">
        <v>0.42</v>
      </c>
      <c r="E201">
        <v>0.03</v>
      </c>
      <c r="G201" s="89">
        <f>(EXP(D201)-1)/C201</f>
        <v>0.10439231112372674</v>
      </c>
      <c r="H201">
        <f t="shared" ref="H201:H212" si="55">G201*100</f>
        <v>10.439231112372674</v>
      </c>
      <c r="I201">
        <f>D201/E201</f>
        <v>14</v>
      </c>
      <c r="M201" s="92">
        <f t="shared" ref="M201:M212" si="56">H201</f>
        <v>10.439231112372674</v>
      </c>
      <c r="N201" s="92">
        <f t="shared" ref="N201:N212" si="57">M201/O201</f>
        <v>0.74565936516947673</v>
      </c>
      <c r="O201" s="92">
        <f t="shared" ref="O201:O212" si="58">I201</f>
        <v>14</v>
      </c>
    </row>
    <row r="202" spans="2:15" x14ac:dyDescent="0.25">
      <c r="B202" t="s">
        <v>561</v>
      </c>
      <c r="C202">
        <v>3</v>
      </c>
      <c r="D202">
        <v>0.20899999999999999</v>
      </c>
      <c r="E202">
        <v>2.9000000000000001E-2</v>
      </c>
      <c r="G202" s="89">
        <f t="shared" ref="G202:G212" si="59">(EXP(D202)-1)/C202</f>
        <v>7.7481666176751604E-2</v>
      </c>
      <c r="H202">
        <f t="shared" si="55"/>
        <v>7.7481666176751602</v>
      </c>
      <c r="I202">
        <f t="shared" ref="I202:I203" si="60">D202/E202</f>
        <v>7.206896551724137</v>
      </c>
      <c r="M202" s="92">
        <f t="shared" si="56"/>
        <v>7.7481666176751602</v>
      </c>
      <c r="N202" s="92">
        <f t="shared" si="57"/>
        <v>1.0751044589118646</v>
      </c>
      <c r="O202" s="92">
        <f t="shared" si="58"/>
        <v>7.206896551724137</v>
      </c>
    </row>
    <row r="203" spans="2:15" x14ac:dyDescent="0.25">
      <c r="B203" t="s">
        <v>514</v>
      </c>
      <c r="C203">
        <v>3</v>
      </c>
      <c r="D203">
        <v>0.23400000000000001</v>
      </c>
      <c r="E203">
        <v>6.4000000000000001E-2</v>
      </c>
      <c r="G203" s="89">
        <f t="shared" si="59"/>
        <v>8.7881497402592615E-2</v>
      </c>
      <c r="H203">
        <f t="shared" si="55"/>
        <v>8.7881497402592608</v>
      </c>
      <c r="I203">
        <f t="shared" si="60"/>
        <v>3.65625</v>
      </c>
      <c r="M203" s="92">
        <f t="shared" si="56"/>
        <v>8.7881497402592608</v>
      </c>
      <c r="N203" s="92">
        <f t="shared" si="57"/>
        <v>2.4035965101563792</v>
      </c>
      <c r="O203" s="92">
        <f t="shared" si="58"/>
        <v>3.65625</v>
      </c>
    </row>
    <row r="204" spans="2:15" x14ac:dyDescent="0.25">
      <c r="B204" t="s">
        <v>562</v>
      </c>
      <c r="C204">
        <v>5</v>
      </c>
      <c r="D204">
        <v>0.379</v>
      </c>
      <c r="E204">
        <v>0.17699999999999999</v>
      </c>
      <c r="G204" s="89">
        <f t="shared" si="59"/>
        <v>9.2164607148686351E-2</v>
      </c>
      <c r="H204">
        <f t="shared" si="55"/>
        <v>9.2164607148686351</v>
      </c>
      <c r="I204">
        <f>D204/E204</f>
        <v>2.1412429378531073</v>
      </c>
      <c r="M204" s="92">
        <f t="shared" si="56"/>
        <v>9.2164607148686351</v>
      </c>
      <c r="N204" s="92">
        <f t="shared" si="57"/>
        <v>4.3042573787117373</v>
      </c>
      <c r="O204" s="92">
        <f t="shared" si="58"/>
        <v>2.1412429378531073</v>
      </c>
    </row>
    <row r="205" spans="2:15" x14ac:dyDescent="0.25">
      <c r="B205" t="s">
        <v>561</v>
      </c>
      <c r="C205">
        <v>3</v>
      </c>
      <c r="D205">
        <v>0.28799999999999998</v>
      </c>
      <c r="E205">
        <v>0.121</v>
      </c>
      <c r="G205" s="89">
        <f t="shared" si="59"/>
        <v>0.11125243470779485</v>
      </c>
      <c r="H205">
        <f t="shared" si="55"/>
        <v>11.125243470779484</v>
      </c>
      <c r="I205">
        <f t="shared" ref="I205:I206" si="61">D205/E205</f>
        <v>2.3801652892561984</v>
      </c>
      <c r="M205" s="92">
        <f t="shared" si="56"/>
        <v>11.125243470779484</v>
      </c>
      <c r="N205" s="92">
        <f t="shared" si="57"/>
        <v>4.6741474304316579</v>
      </c>
      <c r="O205" s="92">
        <f t="shared" si="58"/>
        <v>2.3801652892561984</v>
      </c>
    </row>
    <row r="206" spans="2:15" x14ac:dyDescent="0.25">
      <c r="B206" t="s">
        <v>514</v>
      </c>
      <c r="C206">
        <v>3</v>
      </c>
      <c r="D206">
        <v>0.192</v>
      </c>
      <c r="E206">
        <v>8.6999999999999994E-2</v>
      </c>
      <c r="G206" s="89">
        <f t="shared" si="59"/>
        <v>7.0556838988300161E-2</v>
      </c>
      <c r="H206">
        <f t="shared" si="55"/>
        <v>7.0556838988300159</v>
      </c>
      <c r="I206">
        <f t="shared" si="61"/>
        <v>2.2068965517241383</v>
      </c>
      <c r="M206" s="92">
        <f t="shared" si="56"/>
        <v>7.0556838988300159</v>
      </c>
      <c r="N206" s="92">
        <f t="shared" si="57"/>
        <v>3.1971067666573503</v>
      </c>
      <c r="O206" s="92">
        <f t="shared" si="58"/>
        <v>2.2068965517241383</v>
      </c>
    </row>
    <row r="207" spans="2:15" x14ac:dyDescent="0.25">
      <c r="B207" t="s">
        <v>562</v>
      </c>
      <c r="C207">
        <v>5</v>
      </c>
      <c r="D207">
        <v>0.36199999999999999</v>
      </c>
      <c r="E207">
        <v>0.16700000000000001</v>
      </c>
      <c r="G207" s="89">
        <f t="shared" si="59"/>
        <v>8.7239788392070361E-2</v>
      </c>
      <c r="H207">
        <f t="shared" si="55"/>
        <v>8.7239788392070352</v>
      </c>
      <c r="I207">
        <f>D207/E207</f>
        <v>2.1676646706586826</v>
      </c>
      <c r="M207" s="92">
        <f t="shared" si="56"/>
        <v>8.7239788392070352</v>
      </c>
      <c r="N207" s="92">
        <f t="shared" si="57"/>
        <v>4.0245979727833561</v>
      </c>
      <c r="O207" s="92">
        <f t="shared" si="58"/>
        <v>2.1676646706586826</v>
      </c>
    </row>
    <row r="208" spans="2:15" x14ac:dyDescent="0.25">
      <c r="B208" t="s">
        <v>561</v>
      </c>
      <c r="C208">
        <v>3</v>
      </c>
      <c r="D208">
        <v>0.30099999999999999</v>
      </c>
      <c r="E208">
        <v>0.124</v>
      </c>
      <c r="G208" s="89">
        <f t="shared" si="59"/>
        <v>0.11706978051267185</v>
      </c>
      <c r="H208">
        <f t="shared" si="55"/>
        <v>11.706978051267185</v>
      </c>
      <c r="I208">
        <f t="shared" ref="I208:I209" si="62">D208/E208</f>
        <v>2.4274193548387095</v>
      </c>
      <c r="M208" s="92">
        <f t="shared" si="56"/>
        <v>11.706978051267185</v>
      </c>
      <c r="N208" s="92">
        <f t="shared" si="57"/>
        <v>4.8228082337446212</v>
      </c>
      <c r="O208" s="92">
        <f t="shared" si="58"/>
        <v>2.4274193548387095</v>
      </c>
    </row>
    <row r="209" spans="1:22" x14ac:dyDescent="0.25">
      <c r="B209" t="s">
        <v>514</v>
      </c>
      <c r="C209">
        <v>3</v>
      </c>
      <c r="D209">
        <v>0.19</v>
      </c>
      <c r="E209">
        <v>8.8999999999999996E-2</v>
      </c>
      <c r="G209" s="89">
        <f t="shared" si="59"/>
        <v>6.9749865885750495E-2</v>
      </c>
      <c r="H209">
        <f t="shared" si="55"/>
        <v>6.9749865885750495</v>
      </c>
      <c r="I209">
        <f t="shared" si="62"/>
        <v>2.1348314606741576</v>
      </c>
      <c r="M209" s="92">
        <f t="shared" si="56"/>
        <v>6.9749865885750495</v>
      </c>
      <c r="N209" s="92">
        <f t="shared" si="57"/>
        <v>3.2672305599114702</v>
      </c>
      <c r="O209" s="92">
        <f t="shared" si="58"/>
        <v>2.1348314606741576</v>
      </c>
    </row>
    <row r="210" spans="1:22" x14ac:dyDescent="0.25">
      <c r="B210" t="s">
        <v>562</v>
      </c>
      <c r="C210">
        <v>5</v>
      </c>
      <c r="D210">
        <v>0.373</v>
      </c>
      <c r="E210">
        <v>0.17699999999999999</v>
      </c>
      <c r="G210" s="89">
        <f t="shared" si="59"/>
        <v>9.0416867966555042E-2</v>
      </c>
      <c r="H210">
        <f t="shared" si="55"/>
        <v>9.0416867966555046</v>
      </c>
      <c r="I210">
        <f>D210/E210</f>
        <v>2.1073446327683616</v>
      </c>
      <c r="M210" s="92">
        <f t="shared" si="56"/>
        <v>9.0416867966555046</v>
      </c>
      <c r="N210" s="92">
        <f t="shared" si="57"/>
        <v>4.2905591501555609</v>
      </c>
      <c r="O210" s="92">
        <f t="shared" si="58"/>
        <v>2.1073446327683616</v>
      </c>
    </row>
    <row r="211" spans="1:22" x14ac:dyDescent="0.25">
      <c r="B211" t="s">
        <v>561</v>
      </c>
      <c r="C211">
        <v>3</v>
      </c>
      <c r="D211">
        <v>0.28699999999999998</v>
      </c>
      <c r="E211">
        <v>0.122</v>
      </c>
      <c r="G211" s="89">
        <f t="shared" si="59"/>
        <v>0.11080807115855862</v>
      </c>
      <c r="H211">
        <f t="shared" si="55"/>
        <v>11.080807115855862</v>
      </c>
      <c r="I211">
        <f t="shared" ref="I211:I212" si="63">D211/E211</f>
        <v>2.3524590163934427</v>
      </c>
      <c r="M211" s="92">
        <f t="shared" si="56"/>
        <v>11.080807115855862</v>
      </c>
      <c r="N211" s="92">
        <f t="shared" si="57"/>
        <v>4.7103082513394252</v>
      </c>
      <c r="O211" s="92">
        <f t="shared" si="58"/>
        <v>2.3524590163934427</v>
      </c>
    </row>
    <row r="212" spans="1:22" x14ac:dyDescent="0.25">
      <c r="B212" t="s">
        <v>514</v>
      </c>
      <c r="C212">
        <v>3</v>
      </c>
      <c r="D212">
        <v>0.19700000000000001</v>
      </c>
      <c r="E212">
        <v>8.7999999999999995E-2</v>
      </c>
      <c r="G212" s="89">
        <f t="shared" si="59"/>
        <v>7.2581346901969448E-2</v>
      </c>
      <c r="H212">
        <f t="shared" si="55"/>
        <v>7.258134690196945</v>
      </c>
      <c r="I212">
        <f t="shared" si="63"/>
        <v>2.2386363636363638</v>
      </c>
      <c r="M212" s="92">
        <f t="shared" si="56"/>
        <v>7.258134690196945</v>
      </c>
      <c r="N212" s="92">
        <f t="shared" si="57"/>
        <v>3.2422124504433052</v>
      </c>
      <c r="O212" s="92">
        <f t="shared" si="58"/>
        <v>2.2386363636363638</v>
      </c>
    </row>
    <row r="216" spans="1:22" x14ac:dyDescent="0.25">
      <c r="A216" s="94" t="s">
        <v>566</v>
      </c>
    </row>
    <row r="217" spans="1:22" x14ac:dyDescent="0.25">
      <c r="C217" t="s">
        <v>542</v>
      </c>
    </row>
    <row r="219" spans="1:22" x14ac:dyDescent="0.25">
      <c r="C219" t="s">
        <v>492</v>
      </c>
      <c r="D219" t="s">
        <v>572</v>
      </c>
      <c r="E219" t="s">
        <v>574</v>
      </c>
      <c r="F219" t="s">
        <v>489</v>
      </c>
      <c r="G219" s="91" t="s">
        <v>494</v>
      </c>
      <c r="I219" t="s">
        <v>495</v>
      </c>
      <c r="J219" t="s">
        <v>497</v>
      </c>
      <c r="K219" t="s">
        <v>576</v>
      </c>
      <c r="O219" t="s">
        <v>495</v>
      </c>
      <c r="P219" t="s">
        <v>494</v>
      </c>
      <c r="Q219" t="s">
        <v>496</v>
      </c>
    </row>
    <row r="220" spans="1:22" x14ac:dyDescent="0.25">
      <c r="B220" t="s">
        <v>567</v>
      </c>
      <c r="C220">
        <v>0</v>
      </c>
      <c r="D220" t="s">
        <v>573</v>
      </c>
      <c r="E220">
        <v>1</v>
      </c>
      <c r="F220">
        <v>-0.1295</v>
      </c>
      <c r="G220">
        <v>0.2034</v>
      </c>
      <c r="I220" s="89" t="s">
        <v>397</v>
      </c>
      <c r="J220" s="89" t="s">
        <v>397</v>
      </c>
      <c r="K220" s="89" t="s">
        <v>397</v>
      </c>
      <c r="O220" s="92" t="s">
        <v>397</v>
      </c>
      <c r="P220" s="92" t="s">
        <v>397</v>
      </c>
      <c r="Q220" s="92" t="s">
        <v>397</v>
      </c>
      <c r="T220" t="s">
        <v>577</v>
      </c>
    </row>
    <row r="221" spans="1:22" x14ac:dyDescent="0.25">
      <c r="B221" t="s">
        <v>321</v>
      </c>
      <c r="C221">
        <v>6</v>
      </c>
      <c r="D221" t="s">
        <v>573</v>
      </c>
      <c r="E221">
        <v>1</v>
      </c>
      <c r="F221">
        <v>-3.0599999999999999E-2</v>
      </c>
      <c r="G221">
        <v>0.20449999999999999</v>
      </c>
      <c r="I221" s="89">
        <f>(1+F221-F220)^(1/C221)-1</f>
        <v>1.5842461862563662E-2</v>
      </c>
      <c r="J221">
        <f>I221*100</f>
        <v>1.5842461862563662</v>
      </c>
      <c r="K221">
        <f>F221/G221</f>
        <v>-0.14963325183374082</v>
      </c>
      <c r="O221" s="92">
        <f t="shared" ref="O221" si="64">J221</f>
        <v>1.5842461862563662</v>
      </c>
      <c r="P221" s="92">
        <f>IF(K221&gt;0,J221/K221,-J221/K221)</f>
        <v>10.587527617301532</v>
      </c>
      <c r="Q221" s="92">
        <f>O221/P221</f>
        <v>0.14963325183374082</v>
      </c>
      <c r="T221">
        <v>1.5842461862563662</v>
      </c>
      <c r="U221">
        <v>10.587527617301532</v>
      </c>
      <c r="V221">
        <v>0.14963325183374082</v>
      </c>
    </row>
    <row r="222" spans="1:22" x14ac:dyDescent="0.25">
      <c r="B222" t="s">
        <v>322</v>
      </c>
      <c r="C222">
        <v>6</v>
      </c>
      <c r="D222" t="s">
        <v>573</v>
      </c>
      <c r="E222">
        <v>1</v>
      </c>
      <c r="F222">
        <v>5.1900000000000002E-2</v>
      </c>
      <c r="G222">
        <v>0.20599999999999999</v>
      </c>
      <c r="I222" s="89">
        <f t="shared" ref="I222:I224" si="65">(1+F222-F221)^(1/C222)-1</f>
        <v>1.3299863552695745E-2</v>
      </c>
      <c r="J222">
        <f t="shared" ref="J222:J224" si="66">I222*100</f>
        <v>1.3299863552695745</v>
      </c>
      <c r="K222">
        <f t="shared" ref="K222:K224" si="67">F222/G222</f>
        <v>0.25194174757281557</v>
      </c>
      <c r="O222" s="92">
        <f t="shared" ref="O222:O224" si="68">J222</f>
        <v>1.3299863552695745</v>
      </c>
      <c r="P222" s="92">
        <f t="shared" ref="P222:P224" si="69">IF(K222&gt;0,J222/K222,-J222/K222)</f>
        <v>5.2789439149428192</v>
      </c>
      <c r="Q222" s="92">
        <f t="shared" ref="Q222:Q224" si="70">O222/P222</f>
        <v>0.25194174757281557</v>
      </c>
      <c r="T222">
        <v>1.3299863552695745</v>
      </c>
      <c r="U222">
        <v>5.2789439149428192</v>
      </c>
      <c r="V222">
        <v>0.25194174757281557</v>
      </c>
    </row>
    <row r="223" spans="1:22" x14ac:dyDescent="0.25">
      <c r="B223" t="s">
        <v>568</v>
      </c>
      <c r="C223">
        <v>4</v>
      </c>
      <c r="D223" t="s">
        <v>573</v>
      </c>
      <c r="E223">
        <v>1</v>
      </c>
      <c r="F223">
        <v>0.183</v>
      </c>
      <c r="G223">
        <v>0.215</v>
      </c>
      <c r="I223" s="89">
        <f t="shared" si="65"/>
        <v>3.1276806632076326E-2</v>
      </c>
      <c r="J223">
        <f t="shared" si="66"/>
        <v>3.1276806632076326</v>
      </c>
      <c r="K223">
        <f t="shared" si="67"/>
        <v>0.85116279069767442</v>
      </c>
      <c r="O223" s="92">
        <f t="shared" si="68"/>
        <v>3.1276806632076326</v>
      </c>
      <c r="P223" s="92">
        <f t="shared" si="69"/>
        <v>3.6745975004898415</v>
      </c>
      <c r="Q223" s="92">
        <f t="shared" si="70"/>
        <v>0.85116279069767442</v>
      </c>
      <c r="T223">
        <v>3.1276806632076326</v>
      </c>
      <c r="U223">
        <v>3.6745975004898415</v>
      </c>
      <c r="V223">
        <v>0.85116279069767442</v>
      </c>
    </row>
    <row r="224" spans="1:22" x14ac:dyDescent="0.25">
      <c r="B224" t="s">
        <v>569</v>
      </c>
      <c r="C224">
        <v>5</v>
      </c>
      <c r="D224" t="s">
        <v>573</v>
      </c>
      <c r="E224">
        <v>1</v>
      </c>
      <c r="F224">
        <v>0.43319999999999997</v>
      </c>
      <c r="G224">
        <v>0.307</v>
      </c>
      <c r="I224" s="89">
        <f t="shared" si="65"/>
        <v>4.5673010915691981E-2</v>
      </c>
      <c r="J224">
        <f t="shared" si="66"/>
        <v>4.5673010915691981</v>
      </c>
      <c r="K224">
        <f t="shared" si="67"/>
        <v>1.4110749185667752</v>
      </c>
      <c r="O224" s="92">
        <f t="shared" si="68"/>
        <v>4.5673010915691981</v>
      </c>
      <c r="P224" s="92">
        <f t="shared" si="69"/>
        <v>3.2367530819754013</v>
      </c>
      <c r="Q224" s="92">
        <f t="shared" si="70"/>
        <v>1.4110749185667752</v>
      </c>
      <c r="T224">
        <v>4.5673010915691981</v>
      </c>
      <c r="U224">
        <v>3.2367530819754013</v>
      </c>
      <c r="V224">
        <v>1.4110749185667752</v>
      </c>
    </row>
    <row r="225" spans="2:22" x14ac:dyDescent="0.25">
      <c r="B225" t="s">
        <v>567</v>
      </c>
      <c r="C225">
        <v>0</v>
      </c>
      <c r="D225" t="s">
        <v>573</v>
      </c>
      <c r="E225">
        <v>2</v>
      </c>
      <c r="F225">
        <v>-0.14269999999999999</v>
      </c>
      <c r="G225">
        <v>0.18940000000000001</v>
      </c>
      <c r="I225" s="89" t="s">
        <v>397</v>
      </c>
      <c r="J225" s="89" t="s">
        <v>397</v>
      </c>
      <c r="K225" s="89" t="s">
        <v>397</v>
      </c>
      <c r="O225" s="92" t="s">
        <v>397</v>
      </c>
      <c r="P225" s="92" t="s">
        <v>397</v>
      </c>
      <c r="Q225" s="92" t="s">
        <v>397</v>
      </c>
      <c r="T225">
        <v>1.1607883405032826</v>
      </c>
      <c r="U225">
        <v>3.0638272536664113</v>
      </c>
      <c r="V225">
        <v>0.37886872998932758</v>
      </c>
    </row>
    <row r="226" spans="2:22" x14ac:dyDescent="0.25">
      <c r="B226" t="s">
        <v>321</v>
      </c>
      <c r="C226">
        <v>6</v>
      </c>
      <c r="D226" t="s">
        <v>573</v>
      </c>
      <c r="E226">
        <v>2</v>
      </c>
      <c r="F226">
        <v>-7.0999999999999994E-2</v>
      </c>
      <c r="G226">
        <v>0.18740000000000001</v>
      </c>
      <c r="I226" s="89">
        <f t="shared" ref="I226:I229" si="71">(1+F226-F225)^(1/C226)-1</f>
        <v>1.1607883405032826E-2</v>
      </c>
      <c r="J226">
        <f t="shared" ref="J226:J239" si="72">I226*100</f>
        <v>1.1607883405032826</v>
      </c>
      <c r="K226">
        <f t="shared" ref="K226:K229" si="73">F226/G226</f>
        <v>-0.37886872998932758</v>
      </c>
      <c r="O226" s="92">
        <f t="shared" ref="O226:O229" si="74">J226</f>
        <v>1.1607883405032826</v>
      </c>
      <c r="P226" s="92">
        <f t="shared" ref="P226:P229" si="75">IF(K226&gt;0,J226/K226,-J226/K226)</f>
        <v>3.0638272536664113</v>
      </c>
      <c r="Q226" s="92">
        <f t="shared" ref="Q226:Q229" si="76">O226/P226</f>
        <v>0.37886872998932758</v>
      </c>
      <c r="T226">
        <v>2.8998047811499505</v>
      </c>
      <c r="U226">
        <v>4.6831472563791197</v>
      </c>
      <c r="V226">
        <v>0.61919999999999997</v>
      </c>
    </row>
    <row r="227" spans="2:22" x14ac:dyDescent="0.25">
      <c r="B227" t="s">
        <v>322</v>
      </c>
      <c r="C227">
        <v>6</v>
      </c>
      <c r="D227" t="s">
        <v>573</v>
      </c>
      <c r="E227">
        <v>2</v>
      </c>
      <c r="F227">
        <v>0.11609999999999999</v>
      </c>
      <c r="G227">
        <v>0.1875</v>
      </c>
      <c r="I227" s="89">
        <f t="shared" si="71"/>
        <v>2.8998047811499505E-2</v>
      </c>
      <c r="J227">
        <f t="shared" si="72"/>
        <v>2.8998047811499505</v>
      </c>
      <c r="K227">
        <f t="shared" si="73"/>
        <v>0.61919999999999997</v>
      </c>
      <c r="O227" s="92">
        <f t="shared" si="74"/>
        <v>2.8998047811499505</v>
      </c>
      <c r="P227" s="92">
        <f t="shared" si="75"/>
        <v>4.6831472563791197</v>
      </c>
      <c r="Q227" s="92">
        <f t="shared" si="76"/>
        <v>0.61919999999999997</v>
      </c>
      <c r="T227">
        <v>9.0215836453789056</v>
      </c>
      <c r="U227">
        <v>3.2159011292623365</v>
      </c>
      <c r="V227">
        <v>2.8053050397877985</v>
      </c>
    </row>
    <row r="228" spans="2:22" x14ac:dyDescent="0.25">
      <c r="B228" t="s">
        <v>568</v>
      </c>
      <c r="C228">
        <v>4</v>
      </c>
      <c r="D228" t="s">
        <v>573</v>
      </c>
      <c r="E228">
        <v>2</v>
      </c>
      <c r="F228">
        <v>0.52880000000000005</v>
      </c>
      <c r="G228">
        <v>0.1885</v>
      </c>
      <c r="I228" s="89">
        <f t="shared" si="71"/>
        <v>9.0215836453789056E-2</v>
      </c>
      <c r="J228">
        <f t="shared" si="72"/>
        <v>9.0215836453789056</v>
      </c>
      <c r="K228">
        <f t="shared" si="73"/>
        <v>2.8053050397877985</v>
      </c>
      <c r="O228" s="92">
        <f t="shared" si="74"/>
        <v>9.0215836453789056</v>
      </c>
      <c r="P228" s="92">
        <f t="shared" si="75"/>
        <v>3.2159011292623365</v>
      </c>
      <c r="Q228" s="92">
        <f t="shared" si="76"/>
        <v>2.8053050397877985</v>
      </c>
      <c r="T228">
        <v>10.99528104162324</v>
      </c>
      <c r="U228">
        <v>2.0495530050392889</v>
      </c>
      <c r="V228">
        <v>5.36472148541114</v>
      </c>
    </row>
    <row r="229" spans="2:22" x14ac:dyDescent="0.25">
      <c r="B229" t="s">
        <v>569</v>
      </c>
      <c r="C229">
        <v>5</v>
      </c>
      <c r="D229" t="s">
        <v>573</v>
      </c>
      <c r="E229">
        <v>2</v>
      </c>
      <c r="F229">
        <v>1.2135</v>
      </c>
      <c r="G229">
        <v>0.22620000000000001</v>
      </c>
      <c r="I229" s="89">
        <f t="shared" si="71"/>
        <v>0.10995281041623239</v>
      </c>
      <c r="J229">
        <f t="shared" si="72"/>
        <v>10.99528104162324</v>
      </c>
      <c r="K229">
        <f t="shared" si="73"/>
        <v>5.36472148541114</v>
      </c>
      <c r="O229" s="92">
        <f t="shared" si="74"/>
        <v>10.99528104162324</v>
      </c>
      <c r="P229" s="92">
        <f t="shared" si="75"/>
        <v>2.0495530050392889</v>
      </c>
      <c r="Q229" s="92">
        <f t="shared" si="76"/>
        <v>5.36472148541114</v>
      </c>
      <c r="T229">
        <v>1.39385068411813</v>
      </c>
      <c r="U229">
        <v>5.2275794464907301</v>
      </c>
      <c r="V229">
        <v>0.26663405088062625</v>
      </c>
    </row>
    <row r="230" spans="2:22" x14ac:dyDescent="0.25">
      <c r="B230" t="s">
        <v>567</v>
      </c>
      <c r="C230">
        <v>0</v>
      </c>
      <c r="D230" t="s">
        <v>575</v>
      </c>
      <c r="E230">
        <v>1</v>
      </c>
      <c r="F230">
        <v>-0.1411</v>
      </c>
      <c r="G230">
        <v>0.20330000000000001</v>
      </c>
      <c r="I230" s="89" t="s">
        <v>397</v>
      </c>
      <c r="J230" s="89" t="s">
        <v>397</v>
      </c>
      <c r="K230" s="89" t="s">
        <v>397</v>
      </c>
      <c r="O230" s="92" t="s">
        <v>397</v>
      </c>
      <c r="P230" s="92" t="s">
        <v>397</v>
      </c>
      <c r="Q230" s="92" t="s">
        <v>397</v>
      </c>
      <c r="T230">
        <v>1.3969608772428366</v>
      </c>
      <c r="U230">
        <v>8.9180598417174259</v>
      </c>
      <c r="V230">
        <v>0.1566440349175558</v>
      </c>
    </row>
    <row r="231" spans="2:22" x14ac:dyDescent="0.25">
      <c r="B231" t="s">
        <v>321</v>
      </c>
      <c r="C231">
        <v>6</v>
      </c>
      <c r="D231" t="s">
        <v>575</v>
      </c>
      <c r="E231">
        <v>1</v>
      </c>
      <c r="F231">
        <v>-5.45E-2</v>
      </c>
      <c r="G231">
        <v>0.2044</v>
      </c>
      <c r="I231" s="89">
        <f t="shared" ref="I231:I234" si="77">(1+F231-F230)^(1/C231)-1</f>
        <v>1.3938506841181253E-2</v>
      </c>
      <c r="J231">
        <f t="shared" ref="J231" si="78">I231*100</f>
        <v>1.3938506841181253</v>
      </c>
      <c r="K231">
        <f t="shared" ref="K231:K234" si="79">F231/G231</f>
        <v>-0.26663405088062625</v>
      </c>
      <c r="O231" s="92">
        <f t="shared" ref="O231:O234" si="80">J231</f>
        <v>1.3938506841181253</v>
      </c>
      <c r="P231" s="92">
        <f t="shared" ref="P231:P234" si="81">IF(K231&gt;0,J231/K231,-J231/K231)</f>
        <v>5.2275794464907301</v>
      </c>
      <c r="Q231" s="92">
        <f t="shared" ref="Q231:Q234" si="82">O231/P231</f>
        <v>0.26663405088062625</v>
      </c>
      <c r="T231">
        <v>3.1982685342211381</v>
      </c>
      <c r="U231">
        <v>4.1337380694557888</v>
      </c>
      <c r="V231">
        <v>0.77369888475836446</v>
      </c>
    </row>
    <row r="232" spans="2:22" x14ac:dyDescent="0.25">
      <c r="B232" t="s">
        <v>322</v>
      </c>
      <c r="C232">
        <v>6</v>
      </c>
      <c r="D232" t="s">
        <v>575</v>
      </c>
      <c r="E232">
        <v>1</v>
      </c>
      <c r="F232">
        <v>3.2300000000000002E-2</v>
      </c>
      <c r="G232">
        <v>0.20619999999999999</v>
      </c>
      <c r="I232" s="89">
        <f t="shared" si="77"/>
        <v>1.3969608772428366E-2</v>
      </c>
      <c r="J232">
        <f t="shared" si="72"/>
        <v>1.3969608772428366</v>
      </c>
      <c r="K232">
        <f t="shared" si="79"/>
        <v>0.1566440349175558</v>
      </c>
      <c r="O232" s="92">
        <f t="shared" si="80"/>
        <v>1.3969608772428366</v>
      </c>
      <c r="P232" s="92">
        <f t="shared" si="81"/>
        <v>8.9180598417174259</v>
      </c>
      <c r="Q232" s="92">
        <f t="shared" si="82"/>
        <v>0.1566440349175558</v>
      </c>
      <c r="T232">
        <v>4.3893788765642316</v>
      </c>
      <c r="U232">
        <v>3.3247302202195459</v>
      </c>
      <c r="V232">
        <v>1.3202210663198961</v>
      </c>
    </row>
    <row r="233" spans="2:22" x14ac:dyDescent="0.25">
      <c r="B233" t="s">
        <v>568</v>
      </c>
      <c r="C233">
        <v>4</v>
      </c>
      <c r="D233" t="s">
        <v>575</v>
      </c>
      <c r="E233">
        <v>1</v>
      </c>
      <c r="F233">
        <v>0.16650000000000001</v>
      </c>
      <c r="G233">
        <v>0.2152</v>
      </c>
      <c r="I233" s="89">
        <f t="shared" si="77"/>
        <v>3.1982685342211381E-2</v>
      </c>
      <c r="J233">
        <f t="shared" si="72"/>
        <v>3.1982685342211381</v>
      </c>
      <c r="K233">
        <f t="shared" si="79"/>
        <v>0.77369888475836435</v>
      </c>
      <c r="O233" s="92">
        <f t="shared" si="80"/>
        <v>3.1982685342211381</v>
      </c>
      <c r="P233" s="92">
        <f t="shared" si="81"/>
        <v>4.1337380694557888</v>
      </c>
      <c r="Q233" s="92">
        <f t="shared" si="82"/>
        <v>0.77369888475836446</v>
      </c>
      <c r="T233">
        <v>1.2455640711427574</v>
      </c>
      <c r="U233">
        <v>3.485345203556415</v>
      </c>
      <c r="V233">
        <v>0.35737179487179488</v>
      </c>
    </row>
    <row r="234" spans="2:22" x14ac:dyDescent="0.25">
      <c r="B234" t="s">
        <v>569</v>
      </c>
      <c r="C234">
        <v>5</v>
      </c>
      <c r="D234" t="s">
        <v>575</v>
      </c>
      <c r="E234">
        <v>1</v>
      </c>
      <c r="F234">
        <v>0.40610000000000002</v>
      </c>
      <c r="G234">
        <v>0.30759999999999998</v>
      </c>
      <c r="I234" s="89">
        <f t="shared" si="77"/>
        <v>4.3893788765642316E-2</v>
      </c>
      <c r="J234">
        <f t="shared" si="72"/>
        <v>4.3893788765642316</v>
      </c>
      <c r="K234">
        <f t="shared" si="79"/>
        <v>1.3202210663198961</v>
      </c>
      <c r="O234" s="92">
        <f t="shared" si="80"/>
        <v>4.3893788765642316</v>
      </c>
      <c r="P234" s="92">
        <f t="shared" si="81"/>
        <v>3.3247302202195459</v>
      </c>
      <c r="Q234" s="92">
        <f t="shared" si="82"/>
        <v>1.3202210663198961</v>
      </c>
      <c r="T234">
        <v>3.1368104442244027</v>
      </c>
      <c r="U234">
        <v>4.3002068562374038</v>
      </c>
      <c r="V234">
        <v>0.72945570971184626</v>
      </c>
    </row>
    <row r="235" spans="2:22" x14ac:dyDescent="0.25">
      <c r="B235" t="s">
        <v>567</v>
      </c>
      <c r="C235">
        <v>0</v>
      </c>
      <c r="D235" t="s">
        <v>575</v>
      </c>
      <c r="E235">
        <v>2</v>
      </c>
      <c r="F235">
        <v>-0.14399999999999999</v>
      </c>
      <c r="G235">
        <v>0.18920000000000001</v>
      </c>
      <c r="I235" s="89" t="s">
        <v>397</v>
      </c>
      <c r="J235" s="89" t="s">
        <v>397</v>
      </c>
      <c r="K235" s="89" t="s">
        <v>397</v>
      </c>
      <c r="O235" s="92" t="s">
        <v>397</v>
      </c>
      <c r="P235" s="92" t="s">
        <v>397</v>
      </c>
      <c r="Q235" s="92" t="s">
        <v>397</v>
      </c>
      <c r="T235">
        <v>9.0389433100003913</v>
      </c>
      <c r="U235">
        <v>3.0962035506724948</v>
      </c>
      <c r="V235">
        <v>2.9193633952254641</v>
      </c>
    </row>
    <row r="236" spans="2:22" x14ac:dyDescent="0.25">
      <c r="B236" t="s">
        <v>321</v>
      </c>
      <c r="C236">
        <v>6</v>
      </c>
      <c r="D236" t="s">
        <v>575</v>
      </c>
      <c r="E236">
        <v>2</v>
      </c>
      <c r="F236">
        <v>-6.6900000000000001E-2</v>
      </c>
      <c r="G236">
        <v>0.18720000000000001</v>
      </c>
      <c r="I236" s="89">
        <f t="shared" ref="I236:I239" si="83">(1+F236-F235)^(1/C236)-1</f>
        <v>1.2455640711427574E-2</v>
      </c>
      <c r="J236">
        <f t="shared" ref="J236" si="84">I236*100</f>
        <v>1.2455640711427574</v>
      </c>
      <c r="K236">
        <f t="shared" ref="K236:K239" si="85">F236/G236</f>
        <v>-0.35737179487179488</v>
      </c>
      <c r="O236" s="92">
        <f t="shared" ref="O236:O239" si="86">J236</f>
        <v>1.2455640711427574</v>
      </c>
      <c r="P236" s="92">
        <f t="shared" ref="P236:P239" si="87">IF(K236&gt;0,J236/K236,-J236/K236)</f>
        <v>3.485345203556415</v>
      </c>
      <c r="Q236" s="92">
        <f t="shared" ref="Q236:Q239" si="88">O236/P236</f>
        <v>0.35737179487179488</v>
      </c>
      <c r="T236">
        <v>10.992645544450763</v>
      </c>
      <c r="U236">
        <v>2.0146061602763266</v>
      </c>
      <c r="V236">
        <v>5.4564737074679623</v>
      </c>
    </row>
    <row r="237" spans="2:22" x14ac:dyDescent="0.25">
      <c r="B237" t="s">
        <v>322</v>
      </c>
      <c r="C237">
        <v>6</v>
      </c>
      <c r="D237" t="s">
        <v>575</v>
      </c>
      <c r="E237">
        <v>2</v>
      </c>
      <c r="F237">
        <v>0.13669999999999999</v>
      </c>
      <c r="G237">
        <v>0.18740000000000001</v>
      </c>
      <c r="I237" s="89">
        <f t="shared" si="83"/>
        <v>3.1368104442244027E-2</v>
      </c>
      <c r="J237">
        <f t="shared" si="72"/>
        <v>3.1368104442244027</v>
      </c>
      <c r="K237">
        <f t="shared" si="85"/>
        <v>0.72945570971184626</v>
      </c>
      <c r="O237" s="92">
        <f t="shared" si="86"/>
        <v>3.1368104442244027</v>
      </c>
      <c r="P237" s="92">
        <f t="shared" si="87"/>
        <v>4.3002068562374038</v>
      </c>
      <c r="Q237" s="92">
        <f t="shared" si="88"/>
        <v>0.72945570971184626</v>
      </c>
    </row>
    <row r="238" spans="2:22" x14ac:dyDescent="0.25">
      <c r="B238" t="s">
        <v>568</v>
      </c>
      <c r="C238">
        <v>4</v>
      </c>
      <c r="D238" t="s">
        <v>575</v>
      </c>
      <c r="E238">
        <v>2</v>
      </c>
      <c r="F238">
        <v>0.55030000000000001</v>
      </c>
      <c r="G238">
        <v>0.1885</v>
      </c>
      <c r="I238" s="89">
        <f t="shared" si="83"/>
        <v>9.0389433100003913E-2</v>
      </c>
      <c r="J238">
        <f t="shared" si="72"/>
        <v>9.0389433100003913</v>
      </c>
      <c r="K238">
        <f t="shared" si="85"/>
        <v>2.9193633952254641</v>
      </c>
      <c r="O238" s="92">
        <f t="shared" si="86"/>
        <v>9.0389433100003913</v>
      </c>
      <c r="P238" s="92">
        <f t="shared" si="87"/>
        <v>3.0962035506724948</v>
      </c>
      <c r="Q238" s="92">
        <f t="shared" si="88"/>
        <v>2.9193633952254641</v>
      </c>
    </row>
    <row r="239" spans="2:22" x14ac:dyDescent="0.25">
      <c r="B239" t="s">
        <v>569</v>
      </c>
      <c r="C239">
        <v>5</v>
      </c>
      <c r="D239" t="s">
        <v>575</v>
      </c>
      <c r="E239">
        <v>2</v>
      </c>
      <c r="F239">
        <v>1.2347999999999999</v>
      </c>
      <c r="G239">
        <v>0.2263</v>
      </c>
      <c r="I239" s="89">
        <f t="shared" si="83"/>
        <v>0.10992645544450763</v>
      </c>
      <c r="J239">
        <f t="shared" si="72"/>
        <v>10.992645544450763</v>
      </c>
      <c r="K239">
        <f t="shared" si="85"/>
        <v>5.4564737074679623</v>
      </c>
      <c r="O239" s="92">
        <f t="shared" si="86"/>
        <v>10.992645544450763</v>
      </c>
      <c r="P239" s="92">
        <f t="shared" si="87"/>
        <v>2.0146061602763266</v>
      </c>
      <c r="Q239" s="92">
        <f t="shared" si="88"/>
        <v>5.4564737074679623</v>
      </c>
    </row>
    <row r="242" spans="1:11" x14ac:dyDescent="0.25">
      <c r="A242" s="94" t="s">
        <v>584</v>
      </c>
    </row>
    <row r="243" spans="1:11" x14ac:dyDescent="0.25">
      <c r="C243" t="s">
        <v>585</v>
      </c>
    </row>
    <row r="245" spans="1:11" x14ac:dyDescent="0.25">
      <c r="D245" t="s">
        <v>587</v>
      </c>
      <c r="E245" t="s">
        <v>588</v>
      </c>
      <c r="F245" t="s">
        <v>589</v>
      </c>
      <c r="G245" t="s">
        <v>590</v>
      </c>
      <c r="H245" t="s">
        <v>591</v>
      </c>
      <c r="J245" t="s">
        <v>592</v>
      </c>
      <c r="K245" t="s">
        <v>593</v>
      </c>
    </row>
    <row r="246" spans="1:11" x14ac:dyDescent="0.25">
      <c r="C246" t="s">
        <v>586</v>
      </c>
      <c r="D246">
        <v>22.08</v>
      </c>
      <c r="E246">
        <v>21.7</v>
      </c>
      <c r="F246">
        <v>12.7</v>
      </c>
      <c r="G246">
        <v>15.3</v>
      </c>
      <c r="H246">
        <f>AVERAGE(D246:G246)/100</f>
        <v>0.17945</v>
      </c>
      <c r="J246">
        <v>0</v>
      </c>
      <c r="K246">
        <f>H246*J246</f>
        <v>0</v>
      </c>
    </row>
    <row r="247" spans="1:11" x14ac:dyDescent="0.25">
      <c r="C247" t="s">
        <v>321</v>
      </c>
      <c r="D247">
        <v>49.66</v>
      </c>
      <c r="E247">
        <v>52.1</v>
      </c>
      <c r="F247">
        <v>69.2</v>
      </c>
      <c r="G247">
        <v>67.2</v>
      </c>
      <c r="H247">
        <f>AVERAGE(D247:G247)/100</f>
        <v>0.59539999999999993</v>
      </c>
      <c r="J247">
        <v>7</v>
      </c>
      <c r="K247">
        <f t="shared" ref="K247:K249" si="89">H247*J247</f>
        <v>4.1677999999999997</v>
      </c>
    </row>
    <row r="248" spans="1:11" x14ac:dyDescent="0.25">
      <c r="C248" t="s">
        <v>322</v>
      </c>
      <c r="D248">
        <v>20.440000000000001</v>
      </c>
      <c r="E248">
        <v>22.4</v>
      </c>
      <c r="F248">
        <v>15.9</v>
      </c>
      <c r="G248">
        <v>16.61</v>
      </c>
      <c r="H248">
        <f>AVERAGE(D248:G248)/100</f>
        <v>0.18837499999999999</v>
      </c>
      <c r="J248">
        <v>12</v>
      </c>
      <c r="K248">
        <f t="shared" si="89"/>
        <v>2.2605</v>
      </c>
    </row>
    <row r="249" spans="1:11" x14ac:dyDescent="0.25">
      <c r="C249" t="s">
        <v>323</v>
      </c>
      <c r="D249">
        <v>7.82</v>
      </c>
      <c r="E249">
        <v>3.8</v>
      </c>
      <c r="F249">
        <v>2.2999999999999998</v>
      </c>
      <c r="G249">
        <v>0.88</v>
      </c>
      <c r="H249">
        <f>AVERAGE(D249:G249)/100</f>
        <v>3.7000000000000005E-2</v>
      </c>
      <c r="J249">
        <v>16</v>
      </c>
      <c r="K249">
        <f t="shared" si="89"/>
        <v>0.59200000000000008</v>
      </c>
    </row>
    <row r="250" spans="1:11" x14ac:dyDescent="0.25">
      <c r="H250" s="101">
        <f>SUM(H246:H249)</f>
        <v>1.0002249999999999</v>
      </c>
      <c r="J250" t="s">
        <v>594</v>
      </c>
      <c r="K250">
        <f>SUM(K246:K249)</f>
        <v>7.0203000000000007</v>
      </c>
    </row>
    <row r="253" spans="1:11" x14ac:dyDescent="0.25">
      <c r="A253" s="94" t="s">
        <v>595</v>
      </c>
    </row>
    <row r="255" spans="1:11" x14ac:dyDescent="0.25">
      <c r="C255" t="s">
        <v>596</v>
      </c>
    </row>
    <row r="257" spans="2:19" x14ac:dyDescent="0.25">
      <c r="C257" t="s">
        <v>603</v>
      </c>
      <c r="D257" t="s">
        <v>606</v>
      </c>
      <c r="E257" t="s">
        <v>550</v>
      </c>
      <c r="F257" t="s">
        <v>604</v>
      </c>
      <c r="G257" t="s">
        <v>489</v>
      </c>
      <c r="H257" s="91" t="s">
        <v>494</v>
      </c>
      <c r="J257" t="s">
        <v>495</v>
      </c>
      <c r="K257" t="s">
        <v>497</v>
      </c>
      <c r="L257" t="s">
        <v>605</v>
      </c>
      <c r="M257" t="s">
        <v>563</v>
      </c>
      <c r="Q257" t="s">
        <v>495</v>
      </c>
      <c r="R257" t="s">
        <v>494</v>
      </c>
      <c r="S257" t="s">
        <v>496</v>
      </c>
    </row>
    <row r="258" spans="2:19" x14ac:dyDescent="0.25">
      <c r="B258" t="s">
        <v>597</v>
      </c>
      <c r="C258">
        <v>0</v>
      </c>
      <c r="D258">
        <v>0.7</v>
      </c>
      <c r="E258">
        <f>D258</f>
        <v>0.7</v>
      </c>
      <c r="F258" t="s">
        <v>491</v>
      </c>
      <c r="G258">
        <v>1.0999999999999999E-2</v>
      </c>
      <c r="H258">
        <v>0.03</v>
      </c>
      <c r="J258" s="102" t="s">
        <v>397</v>
      </c>
      <c r="K258" t="s">
        <v>397</v>
      </c>
      <c r="L258" t="s">
        <v>397</v>
      </c>
      <c r="M258" t="s">
        <v>397</v>
      </c>
      <c r="Q258" s="92" t="s">
        <v>397</v>
      </c>
      <c r="R258" s="92" t="s">
        <v>397</v>
      </c>
      <c r="S258" s="92" t="s">
        <v>397</v>
      </c>
    </row>
    <row r="259" spans="2:19" x14ac:dyDescent="0.25">
      <c r="B259" t="s">
        <v>321</v>
      </c>
      <c r="C259">
        <v>5</v>
      </c>
      <c r="D259">
        <v>5</v>
      </c>
      <c r="E259">
        <f>D259-D258</f>
        <v>4.3</v>
      </c>
      <c r="F259" t="s">
        <v>491</v>
      </c>
      <c r="G259">
        <v>0.13600000000000001</v>
      </c>
      <c r="H259">
        <v>0.02</v>
      </c>
      <c r="J259">
        <f t="shared" ref="J259:J264" si="90">(1+G259-G258)^(1/E259)-1</f>
        <v>2.7769996967160537E-2</v>
      </c>
      <c r="K259">
        <f t="shared" ref="K259" si="91">J259*100</f>
        <v>2.7769996967160537</v>
      </c>
      <c r="L259">
        <v>2.7</v>
      </c>
      <c r="M259">
        <f t="shared" ref="M259:M264" si="92">G259/H259</f>
        <v>6.8000000000000007</v>
      </c>
      <c r="Q259" s="92">
        <f t="shared" ref="Q259:Q264" si="93">K259</f>
        <v>2.7769996967160537</v>
      </c>
      <c r="R259" s="92">
        <f t="shared" ref="R259:R264" si="94">Q259/S259</f>
        <v>0.40838230834059608</v>
      </c>
      <c r="S259" s="92">
        <f t="shared" ref="S259:S264" si="95">M259</f>
        <v>6.8000000000000007</v>
      </c>
    </row>
    <row r="260" spans="2:19" x14ac:dyDescent="0.25">
      <c r="B260" t="s">
        <v>598</v>
      </c>
      <c r="C260">
        <v>8</v>
      </c>
      <c r="D260">
        <v>7.9</v>
      </c>
      <c r="E260">
        <f t="shared" ref="E260:E264" si="96">D260-D259</f>
        <v>2.9000000000000004</v>
      </c>
      <c r="F260" t="s">
        <v>491</v>
      </c>
      <c r="G260">
        <v>0.27100000000000002</v>
      </c>
      <c r="H260">
        <v>0.02</v>
      </c>
      <c r="J260">
        <f t="shared" si="90"/>
        <v>4.4633839671773368E-2</v>
      </c>
      <c r="K260">
        <f t="shared" ref="K260:K264" si="97">J260*100</f>
        <v>4.4633839671773368</v>
      </c>
      <c r="L260">
        <v>4.5</v>
      </c>
      <c r="M260">
        <f t="shared" si="92"/>
        <v>13.55</v>
      </c>
      <c r="Q260" s="92">
        <f t="shared" si="93"/>
        <v>4.4633839671773368</v>
      </c>
      <c r="R260" s="92">
        <f t="shared" si="94"/>
        <v>0.32940103078799532</v>
      </c>
      <c r="S260" s="92">
        <f t="shared" si="95"/>
        <v>13.55</v>
      </c>
    </row>
    <row r="261" spans="2:19" x14ac:dyDescent="0.25">
      <c r="B261" t="s">
        <v>599</v>
      </c>
      <c r="C261">
        <v>10</v>
      </c>
      <c r="D261">
        <v>9.8000000000000007</v>
      </c>
      <c r="E261">
        <f t="shared" si="96"/>
        <v>1.9000000000000004</v>
      </c>
      <c r="F261" t="s">
        <v>491</v>
      </c>
      <c r="G261">
        <v>0.53400000000000003</v>
      </c>
      <c r="H261">
        <v>0.02</v>
      </c>
      <c r="J261">
        <f t="shared" si="90"/>
        <v>0.13075934214887064</v>
      </c>
      <c r="K261">
        <f t="shared" si="97"/>
        <v>13.075934214887063</v>
      </c>
      <c r="L261">
        <v>13.2</v>
      </c>
      <c r="M261">
        <f t="shared" si="92"/>
        <v>26.7</v>
      </c>
      <c r="Q261" s="92">
        <f t="shared" si="93"/>
        <v>13.075934214887063</v>
      </c>
      <c r="R261" s="92">
        <f t="shared" si="94"/>
        <v>0.48973536385344807</v>
      </c>
      <c r="S261" s="92">
        <f t="shared" si="95"/>
        <v>26.7</v>
      </c>
    </row>
    <row r="262" spans="2:19" x14ac:dyDescent="0.25">
      <c r="B262" t="s">
        <v>600</v>
      </c>
      <c r="C262">
        <v>12</v>
      </c>
      <c r="D262">
        <v>11.7</v>
      </c>
      <c r="E262">
        <f t="shared" si="96"/>
        <v>1.8999999999999986</v>
      </c>
      <c r="F262" t="s">
        <v>491</v>
      </c>
      <c r="G262">
        <v>0.76200000000000001</v>
      </c>
      <c r="H262">
        <v>0.03</v>
      </c>
      <c r="J262">
        <f t="shared" si="90"/>
        <v>0.11415729668510144</v>
      </c>
      <c r="K262">
        <f t="shared" si="97"/>
        <v>11.415729668510144</v>
      </c>
      <c r="L262">
        <v>11.4</v>
      </c>
      <c r="M262">
        <f t="shared" si="92"/>
        <v>25.400000000000002</v>
      </c>
      <c r="Q262" s="92">
        <f t="shared" si="93"/>
        <v>11.415729668510144</v>
      </c>
      <c r="R262" s="92">
        <f t="shared" si="94"/>
        <v>0.44943817592559621</v>
      </c>
      <c r="S262" s="92">
        <f t="shared" si="95"/>
        <v>25.400000000000002</v>
      </c>
    </row>
    <row r="263" spans="2:19" x14ac:dyDescent="0.25">
      <c r="B263" t="s">
        <v>601</v>
      </c>
      <c r="C263">
        <v>14</v>
      </c>
      <c r="D263">
        <v>13.55</v>
      </c>
      <c r="E263">
        <f t="shared" si="96"/>
        <v>1.8500000000000014</v>
      </c>
      <c r="F263" t="s">
        <v>491</v>
      </c>
      <c r="G263">
        <v>1.07</v>
      </c>
      <c r="H263">
        <v>0.03</v>
      </c>
      <c r="J263">
        <f t="shared" si="90"/>
        <v>0.15619533555641452</v>
      </c>
      <c r="K263">
        <f t="shared" si="97"/>
        <v>15.619533555641452</v>
      </c>
      <c r="L263">
        <v>15.4</v>
      </c>
      <c r="M263">
        <f t="shared" si="92"/>
        <v>35.666666666666671</v>
      </c>
      <c r="Q263" s="92">
        <f t="shared" si="93"/>
        <v>15.619533555641452</v>
      </c>
      <c r="R263" s="92">
        <f t="shared" si="94"/>
        <v>0.43793084735443316</v>
      </c>
      <c r="S263" s="92">
        <f t="shared" si="95"/>
        <v>35.666666666666671</v>
      </c>
    </row>
    <row r="264" spans="2:19" x14ac:dyDescent="0.25">
      <c r="B264" t="s">
        <v>602</v>
      </c>
      <c r="C264">
        <v>16</v>
      </c>
      <c r="D264">
        <v>15.42</v>
      </c>
      <c r="E264">
        <f t="shared" si="96"/>
        <v>1.8699999999999992</v>
      </c>
      <c r="F264" t="s">
        <v>491</v>
      </c>
      <c r="G264">
        <v>1.371</v>
      </c>
      <c r="H264">
        <v>0.03</v>
      </c>
      <c r="J264">
        <f t="shared" si="90"/>
        <v>0.1510941685265752</v>
      </c>
      <c r="K264">
        <f t="shared" si="97"/>
        <v>15.109416852657521</v>
      </c>
      <c r="L264">
        <v>15.1</v>
      </c>
      <c r="M264">
        <f t="shared" si="92"/>
        <v>45.7</v>
      </c>
      <c r="Q264" s="92">
        <f t="shared" si="93"/>
        <v>15.109416852657521</v>
      </c>
      <c r="R264" s="92">
        <f t="shared" si="94"/>
        <v>0.3306218129684359</v>
      </c>
      <c r="S264" s="92">
        <f t="shared" si="95"/>
        <v>45.7</v>
      </c>
    </row>
    <row r="265" spans="2:19" x14ac:dyDescent="0.25">
      <c r="B265" t="s">
        <v>597</v>
      </c>
      <c r="C265">
        <v>0</v>
      </c>
      <c r="D265">
        <v>0.7</v>
      </c>
      <c r="E265">
        <f>D265</f>
        <v>0.7</v>
      </c>
      <c r="F265" t="s">
        <v>493</v>
      </c>
      <c r="G265">
        <v>0.33400000000000002</v>
      </c>
      <c r="H265">
        <v>0.14000000000000001</v>
      </c>
      <c r="J265" s="102" t="s">
        <v>397</v>
      </c>
      <c r="K265" t="s">
        <v>397</v>
      </c>
      <c r="L265" t="s">
        <v>397</v>
      </c>
      <c r="M265" t="s">
        <v>397</v>
      </c>
      <c r="Q265" s="92" t="s">
        <v>397</v>
      </c>
      <c r="R265" s="92" t="s">
        <v>397</v>
      </c>
      <c r="S265" s="92" t="s">
        <v>397</v>
      </c>
    </row>
    <row r="266" spans="2:19" x14ac:dyDescent="0.25">
      <c r="B266" t="s">
        <v>321</v>
      </c>
      <c r="C266">
        <v>5</v>
      </c>
      <c r="D266">
        <v>5</v>
      </c>
      <c r="E266">
        <f>D266-D265</f>
        <v>4.3</v>
      </c>
      <c r="F266" t="s">
        <v>493</v>
      </c>
      <c r="G266">
        <v>0.34200000000000003</v>
      </c>
      <c r="H266">
        <v>0.13</v>
      </c>
      <c r="J266">
        <f t="shared" ref="J266:J271" si="98">(1+G266-G265)^(1/E266)-1</f>
        <v>1.8547806908248976E-3</v>
      </c>
      <c r="K266">
        <f t="shared" ref="K266:K271" si="99">J266*100</f>
        <v>0.18547806908248976</v>
      </c>
      <c r="L266">
        <v>6.8</v>
      </c>
      <c r="M266">
        <f t="shared" ref="M266:M271" si="100">G266/H266</f>
        <v>2.6307692307692307</v>
      </c>
      <c r="Q266" s="92">
        <f t="shared" ref="Q266:Q271" si="101">K266</f>
        <v>0.18547806908248976</v>
      </c>
      <c r="R266" s="92">
        <f t="shared" ref="R266:R271" si="102">Q266/S266</f>
        <v>7.050335959275926E-2</v>
      </c>
      <c r="S266" s="92">
        <f t="shared" ref="S266:S271" si="103">M266</f>
        <v>2.6307692307692307</v>
      </c>
    </row>
    <row r="267" spans="2:19" x14ac:dyDescent="0.25">
      <c r="B267" t="s">
        <v>598</v>
      </c>
      <c r="C267">
        <v>8</v>
      </c>
      <c r="D267">
        <v>7.9</v>
      </c>
      <c r="E267">
        <f t="shared" ref="E267:E271" si="104">D267-D266</f>
        <v>2.9000000000000004</v>
      </c>
      <c r="F267" t="s">
        <v>493</v>
      </c>
      <c r="G267">
        <v>0.95799999999999996</v>
      </c>
      <c r="H267">
        <v>0.14000000000000001</v>
      </c>
      <c r="J267">
        <f t="shared" si="98"/>
        <v>0.17998457404788315</v>
      </c>
      <c r="K267">
        <f t="shared" si="99"/>
        <v>17.998457404788315</v>
      </c>
      <c r="L267">
        <v>20.5</v>
      </c>
      <c r="M267">
        <f t="shared" si="100"/>
        <v>6.8428571428571416</v>
      </c>
      <c r="Q267" s="92">
        <f t="shared" si="101"/>
        <v>17.998457404788315</v>
      </c>
      <c r="R267" s="92">
        <f t="shared" si="102"/>
        <v>2.6302547355640549</v>
      </c>
      <c r="S267" s="92">
        <f t="shared" si="103"/>
        <v>6.8428571428571416</v>
      </c>
    </row>
    <row r="268" spans="2:19" x14ac:dyDescent="0.25">
      <c r="B268" t="s">
        <v>599</v>
      </c>
      <c r="C268">
        <v>10</v>
      </c>
      <c r="D268">
        <v>9.8000000000000007</v>
      </c>
      <c r="E268">
        <f t="shared" si="104"/>
        <v>1.9000000000000004</v>
      </c>
      <c r="F268" t="s">
        <v>493</v>
      </c>
      <c r="G268">
        <v>1.5049999999999999</v>
      </c>
      <c r="H268">
        <v>0.12</v>
      </c>
      <c r="J268">
        <f t="shared" si="98"/>
        <v>0.25814803615404158</v>
      </c>
      <c r="K268">
        <f t="shared" si="99"/>
        <v>25.814803615404159</v>
      </c>
      <c r="L268">
        <v>27.4</v>
      </c>
      <c r="M268">
        <f t="shared" si="100"/>
        <v>12.541666666666666</v>
      </c>
      <c r="Q268" s="92">
        <f t="shared" si="101"/>
        <v>25.814803615404159</v>
      </c>
      <c r="R268" s="92">
        <f t="shared" si="102"/>
        <v>2.0583232118594679</v>
      </c>
      <c r="S268" s="92">
        <f t="shared" si="103"/>
        <v>12.541666666666666</v>
      </c>
    </row>
    <row r="269" spans="2:19" x14ac:dyDescent="0.25">
      <c r="B269" t="s">
        <v>600</v>
      </c>
      <c r="C269">
        <v>12</v>
      </c>
      <c r="D269">
        <v>11.7</v>
      </c>
      <c r="E269">
        <f t="shared" si="104"/>
        <v>1.8999999999999986</v>
      </c>
      <c r="F269" t="s">
        <v>493</v>
      </c>
      <c r="G269">
        <v>1.843</v>
      </c>
      <c r="H269">
        <v>0.12</v>
      </c>
      <c r="J269">
        <f t="shared" si="98"/>
        <v>0.16561693659668308</v>
      </c>
      <c r="K269">
        <f t="shared" si="99"/>
        <v>16.561693659668308</v>
      </c>
      <c r="L269">
        <v>16.899999999999999</v>
      </c>
      <c r="M269">
        <f t="shared" si="100"/>
        <v>15.358333333333334</v>
      </c>
      <c r="Q269" s="92">
        <f t="shared" si="101"/>
        <v>16.561693659668308</v>
      </c>
      <c r="R269" s="92">
        <f t="shared" si="102"/>
        <v>1.0783522730115012</v>
      </c>
      <c r="S269" s="92">
        <f t="shared" si="103"/>
        <v>15.358333333333334</v>
      </c>
    </row>
    <row r="270" spans="2:19" x14ac:dyDescent="0.25">
      <c r="B270" t="s">
        <v>601</v>
      </c>
      <c r="C270">
        <v>14</v>
      </c>
      <c r="D270">
        <v>13.55</v>
      </c>
      <c r="E270">
        <f t="shared" si="104"/>
        <v>1.8500000000000014</v>
      </c>
      <c r="F270" t="s">
        <v>493</v>
      </c>
      <c r="G270">
        <v>2.294</v>
      </c>
      <c r="H270">
        <v>0.11</v>
      </c>
      <c r="J270">
        <f t="shared" si="98"/>
        <v>0.22289111751969437</v>
      </c>
      <c r="K270">
        <f t="shared" si="99"/>
        <v>22.289111751969436</v>
      </c>
      <c r="L270">
        <v>22.6</v>
      </c>
      <c r="M270">
        <f t="shared" si="100"/>
        <v>20.854545454545455</v>
      </c>
      <c r="Q270" s="92">
        <f t="shared" si="101"/>
        <v>22.289111751969436</v>
      </c>
      <c r="R270" s="92">
        <f t="shared" si="102"/>
        <v>1.0687891424222484</v>
      </c>
      <c r="S270" s="92">
        <f t="shared" si="103"/>
        <v>20.854545454545455</v>
      </c>
    </row>
    <row r="271" spans="2:19" x14ac:dyDescent="0.25">
      <c r="B271" t="s">
        <v>602</v>
      </c>
      <c r="C271">
        <v>16</v>
      </c>
      <c r="D271">
        <v>15.42</v>
      </c>
      <c r="E271">
        <f t="shared" si="104"/>
        <v>1.8699999999999992</v>
      </c>
      <c r="F271" t="s">
        <v>493</v>
      </c>
      <c r="G271">
        <v>2.9089999999999998</v>
      </c>
      <c r="H271">
        <v>0.11</v>
      </c>
      <c r="J271">
        <f t="shared" si="98"/>
        <v>0.2921775956362056</v>
      </c>
      <c r="K271">
        <f t="shared" si="99"/>
        <v>29.217759563620561</v>
      </c>
      <c r="L271">
        <v>30.7</v>
      </c>
      <c r="M271">
        <f t="shared" si="100"/>
        <v>26.445454545454545</v>
      </c>
      <c r="Q271" s="92">
        <f t="shared" si="101"/>
        <v>29.217759563620561</v>
      </c>
      <c r="R271" s="92">
        <f t="shared" si="102"/>
        <v>1.1048310594700108</v>
      </c>
      <c r="S271" s="92">
        <f t="shared" si="103"/>
        <v>26.445454545454545</v>
      </c>
    </row>
    <row r="273" spans="2:19" x14ac:dyDescent="0.25">
      <c r="C273" t="s">
        <v>607</v>
      </c>
    </row>
    <row r="275" spans="2:19" x14ac:dyDescent="0.25">
      <c r="C275" t="s">
        <v>603</v>
      </c>
      <c r="D275" t="s">
        <v>606</v>
      </c>
      <c r="E275" t="s">
        <v>550</v>
      </c>
      <c r="F275" t="s">
        <v>604</v>
      </c>
      <c r="G275" t="s">
        <v>489</v>
      </c>
      <c r="H275" s="91" t="s">
        <v>494</v>
      </c>
      <c r="J275" t="s">
        <v>495</v>
      </c>
      <c r="K275" t="s">
        <v>497</v>
      </c>
      <c r="L275" t="s">
        <v>605</v>
      </c>
      <c r="M275" t="s">
        <v>563</v>
      </c>
      <c r="Q275" t="s">
        <v>495</v>
      </c>
      <c r="R275" t="s">
        <v>494</v>
      </c>
      <c r="S275" t="s">
        <v>496</v>
      </c>
    </row>
    <row r="276" spans="2:19" x14ac:dyDescent="0.25">
      <c r="B276" t="s">
        <v>597</v>
      </c>
      <c r="C276">
        <v>0</v>
      </c>
      <c r="D276">
        <v>0.7</v>
      </c>
      <c r="E276">
        <f>D276</f>
        <v>0.7</v>
      </c>
      <c r="F276" t="s">
        <v>491</v>
      </c>
      <c r="G276">
        <v>0.02</v>
      </c>
      <c r="H276">
        <v>0.02</v>
      </c>
      <c r="J276" s="102" t="s">
        <v>397</v>
      </c>
      <c r="K276" t="s">
        <v>397</v>
      </c>
      <c r="L276" t="s">
        <v>397</v>
      </c>
      <c r="M276" t="s">
        <v>397</v>
      </c>
      <c r="Q276" s="92" t="s">
        <v>397</v>
      </c>
      <c r="R276" s="92" t="s">
        <v>397</v>
      </c>
      <c r="S276" s="92" t="s">
        <v>397</v>
      </c>
    </row>
    <row r="277" spans="2:19" x14ac:dyDescent="0.25">
      <c r="B277" t="s">
        <v>321</v>
      </c>
      <c r="C277">
        <v>5</v>
      </c>
      <c r="D277">
        <v>5</v>
      </c>
      <c r="E277">
        <f>D277-D276</f>
        <v>4.3</v>
      </c>
      <c r="F277" t="s">
        <v>491</v>
      </c>
      <c r="G277">
        <v>0.14899999999999999</v>
      </c>
      <c r="H277">
        <v>0.02</v>
      </c>
      <c r="J277">
        <f t="shared" ref="J277:J282" si="105">(1+G277-G276)^(1/E277)-1</f>
        <v>2.8618675580692976E-2</v>
      </c>
      <c r="K277">
        <f t="shared" ref="K277:K282" si="106">J277*100</f>
        <v>2.8618675580692976</v>
      </c>
      <c r="L277">
        <v>2.7</v>
      </c>
      <c r="M277">
        <f t="shared" ref="M277:M282" si="107">G277/H277</f>
        <v>7.4499999999999993</v>
      </c>
      <c r="Q277" s="92">
        <f t="shared" ref="Q277:Q282" si="108">K277</f>
        <v>2.8618675580692976</v>
      </c>
      <c r="R277" s="92">
        <f t="shared" ref="R277:R282" si="109">Q277/S277</f>
        <v>0.38414329638514066</v>
      </c>
      <c r="S277" s="92">
        <f t="shared" ref="S277:S282" si="110">M277</f>
        <v>7.4499999999999993</v>
      </c>
    </row>
    <row r="278" spans="2:19" x14ac:dyDescent="0.25">
      <c r="B278" t="s">
        <v>598</v>
      </c>
      <c r="C278">
        <v>8</v>
      </c>
      <c r="D278">
        <v>7.9</v>
      </c>
      <c r="E278">
        <f t="shared" ref="E278:E282" si="111">D278-D277</f>
        <v>2.9000000000000004</v>
      </c>
      <c r="F278" t="s">
        <v>491</v>
      </c>
      <c r="G278">
        <v>0.28299999999999997</v>
      </c>
      <c r="H278">
        <v>0.02</v>
      </c>
      <c r="J278">
        <f t="shared" si="105"/>
        <v>4.4316374840892347E-2</v>
      </c>
      <c r="K278">
        <f t="shared" si="106"/>
        <v>4.4316374840892347</v>
      </c>
      <c r="L278">
        <v>4.5</v>
      </c>
      <c r="M278">
        <f t="shared" si="107"/>
        <v>14.149999999999999</v>
      </c>
      <c r="Q278" s="92">
        <f t="shared" si="108"/>
        <v>4.4316374840892347</v>
      </c>
      <c r="R278" s="92">
        <f t="shared" si="109"/>
        <v>0.31318992820418623</v>
      </c>
      <c r="S278" s="92">
        <f t="shared" si="110"/>
        <v>14.149999999999999</v>
      </c>
    </row>
    <row r="279" spans="2:19" x14ac:dyDescent="0.25">
      <c r="B279" t="s">
        <v>599</v>
      </c>
      <c r="C279">
        <v>10</v>
      </c>
      <c r="D279">
        <v>9.8000000000000007</v>
      </c>
      <c r="E279">
        <f t="shared" si="111"/>
        <v>1.9000000000000004</v>
      </c>
      <c r="F279" t="s">
        <v>491</v>
      </c>
      <c r="G279">
        <v>0.53300000000000003</v>
      </c>
      <c r="H279">
        <v>0.02</v>
      </c>
      <c r="J279">
        <f t="shared" si="105"/>
        <v>0.12461862071858332</v>
      </c>
      <c r="K279">
        <f t="shared" si="106"/>
        <v>12.461862071858331</v>
      </c>
      <c r="L279">
        <v>13.2</v>
      </c>
      <c r="M279">
        <f t="shared" si="107"/>
        <v>26.650000000000002</v>
      </c>
      <c r="Q279" s="92">
        <f t="shared" si="108"/>
        <v>12.461862071858331</v>
      </c>
      <c r="R279" s="92">
        <f t="shared" si="109"/>
        <v>0.46761208524796732</v>
      </c>
      <c r="S279" s="92">
        <f t="shared" si="110"/>
        <v>26.650000000000002</v>
      </c>
    </row>
    <row r="280" spans="2:19" x14ac:dyDescent="0.25">
      <c r="B280" t="s">
        <v>600</v>
      </c>
      <c r="C280">
        <v>12</v>
      </c>
      <c r="D280">
        <v>11.7</v>
      </c>
      <c r="E280">
        <f t="shared" si="111"/>
        <v>1.8999999999999986</v>
      </c>
      <c r="F280" t="s">
        <v>491</v>
      </c>
      <c r="G280">
        <v>0.73199999999999998</v>
      </c>
      <c r="H280">
        <v>0.03</v>
      </c>
      <c r="J280">
        <f t="shared" si="105"/>
        <v>0.10023075465215991</v>
      </c>
      <c r="K280">
        <f t="shared" si="106"/>
        <v>10.023075465215992</v>
      </c>
      <c r="L280">
        <v>11.4</v>
      </c>
      <c r="M280">
        <f t="shared" si="107"/>
        <v>24.400000000000002</v>
      </c>
      <c r="Q280" s="92">
        <f t="shared" si="108"/>
        <v>10.023075465215992</v>
      </c>
      <c r="R280" s="92">
        <f t="shared" si="109"/>
        <v>0.4107817813613111</v>
      </c>
      <c r="S280" s="92">
        <f t="shared" si="110"/>
        <v>24.400000000000002</v>
      </c>
    </row>
    <row r="281" spans="2:19" x14ac:dyDescent="0.25">
      <c r="B281" t="s">
        <v>601</v>
      </c>
      <c r="C281">
        <v>14</v>
      </c>
      <c r="D281">
        <v>13.55</v>
      </c>
      <c r="E281">
        <f t="shared" si="111"/>
        <v>1.8500000000000014</v>
      </c>
      <c r="F281" t="s">
        <v>491</v>
      </c>
      <c r="G281">
        <v>0.99099999999999999</v>
      </c>
      <c r="H281">
        <v>0.03</v>
      </c>
      <c r="J281">
        <f t="shared" si="105"/>
        <v>0.13257758507094075</v>
      </c>
      <c r="K281">
        <f t="shared" si="106"/>
        <v>13.257758507094074</v>
      </c>
      <c r="L281">
        <v>15.4</v>
      </c>
      <c r="M281">
        <f t="shared" si="107"/>
        <v>33.033333333333331</v>
      </c>
      <c r="Q281" s="92">
        <f t="shared" si="108"/>
        <v>13.257758507094074</v>
      </c>
      <c r="R281" s="92">
        <f t="shared" si="109"/>
        <v>0.40134485894331207</v>
      </c>
      <c r="S281" s="92">
        <f t="shared" si="110"/>
        <v>33.033333333333331</v>
      </c>
    </row>
    <row r="282" spans="2:19" x14ac:dyDescent="0.25">
      <c r="B282" t="s">
        <v>602</v>
      </c>
      <c r="C282">
        <v>16</v>
      </c>
      <c r="D282">
        <v>15.42</v>
      </c>
      <c r="E282">
        <f t="shared" si="111"/>
        <v>1.8699999999999992</v>
      </c>
      <c r="F282" t="s">
        <v>491</v>
      </c>
      <c r="G282">
        <v>1.246</v>
      </c>
      <c r="H282">
        <v>0.03</v>
      </c>
      <c r="J282">
        <f t="shared" si="105"/>
        <v>0.1291474433343347</v>
      </c>
      <c r="K282">
        <f t="shared" si="106"/>
        <v>12.91474433343347</v>
      </c>
      <c r="L282">
        <v>15.1</v>
      </c>
      <c r="M282">
        <f t="shared" si="107"/>
        <v>41.533333333333331</v>
      </c>
      <c r="Q282" s="92">
        <f t="shared" si="108"/>
        <v>12.91474433343347</v>
      </c>
      <c r="R282" s="92">
        <f t="shared" si="109"/>
        <v>0.31094890048395196</v>
      </c>
      <c r="S282" s="92">
        <f t="shared" si="110"/>
        <v>41.533333333333331</v>
      </c>
    </row>
    <row r="283" spans="2:19" x14ac:dyDescent="0.25">
      <c r="B283" t="s">
        <v>597</v>
      </c>
      <c r="C283">
        <v>0</v>
      </c>
      <c r="D283">
        <v>0.7</v>
      </c>
      <c r="E283">
        <f>D283</f>
        <v>0.7</v>
      </c>
      <c r="F283" t="s">
        <v>493</v>
      </c>
      <c r="G283">
        <v>0.33400000000000002</v>
      </c>
      <c r="H283">
        <v>0.13</v>
      </c>
      <c r="J283" s="102" t="s">
        <v>397</v>
      </c>
      <c r="K283" t="s">
        <v>397</v>
      </c>
      <c r="L283" t="s">
        <v>397</v>
      </c>
      <c r="M283" t="s">
        <v>397</v>
      </c>
      <c r="Q283" s="92" t="s">
        <v>397</v>
      </c>
      <c r="R283" s="92" t="s">
        <v>397</v>
      </c>
      <c r="S283" s="92" t="s">
        <v>397</v>
      </c>
    </row>
    <row r="284" spans="2:19" x14ac:dyDescent="0.25">
      <c r="B284" t="s">
        <v>321</v>
      </c>
      <c r="C284">
        <v>5</v>
      </c>
      <c r="D284">
        <v>5</v>
      </c>
      <c r="E284">
        <f>D284-D283</f>
        <v>4.3</v>
      </c>
      <c r="F284" t="s">
        <v>493</v>
      </c>
      <c r="G284">
        <v>0.34300000000000003</v>
      </c>
      <c r="H284">
        <v>0.12</v>
      </c>
      <c r="J284">
        <f t="shared" ref="J284:J289" si="112">(1+G284-G283)^(1/E284)-1</f>
        <v>2.0858331137321162E-3</v>
      </c>
      <c r="K284">
        <f t="shared" ref="K284:K289" si="113">J284*100</f>
        <v>0.20858331137321162</v>
      </c>
      <c r="L284">
        <v>6.8</v>
      </c>
      <c r="M284">
        <f t="shared" ref="M284:M289" si="114">G284/H284</f>
        <v>2.8583333333333338</v>
      </c>
      <c r="Q284" s="92">
        <f t="shared" ref="Q284:Q289" si="115">K284</f>
        <v>0.20858331137321162</v>
      </c>
      <c r="R284" s="92">
        <f t="shared" ref="R284:R289" si="116">Q284/S284</f>
        <v>7.2973753250103177E-2</v>
      </c>
      <c r="S284" s="92">
        <f t="shared" ref="S284:S289" si="117">M284</f>
        <v>2.8583333333333338</v>
      </c>
    </row>
    <row r="285" spans="2:19" x14ac:dyDescent="0.25">
      <c r="B285" t="s">
        <v>598</v>
      </c>
      <c r="C285">
        <v>8</v>
      </c>
      <c r="D285">
        <v>7.9</v>
      </c>
      <c r="E285">
        <f t="shared" ref="E285:E289" si="118">D285-D284</f>
        <v>2.9000000000000004</v>
      </c>
      <c r="F285" t="s">
        <v>493</v>
      </c>
      <c r="G285">
        <v>0.95799999999999996</v>
      </c>
      <c r="H285">
        <v>0.14000000000000001</v>
      </c>
      <c r="J285">
        <f t="shared" si="112"/>
        <v>0.17973273386022948</v>
      </c>
      <c r="K285">
        <f t="shared" si="113"/>
        <v>17.973273386022946</v>
      </c>
      <c r="L285">
        <v>20.5</v>
      </c>
      <c r="M285">
        <f t="shared" si="114"/>
        <v>6.8428571428571416</v>
      </c>
      <c r="Q285" s="92">
        <f t="shared" si="115"/>
        <v>17.973273386022946</v>
      </c>
      <c r="R285" s="92">
        <f t="shared" si="116"/>
        <v>2.6265743987924979</v>
      </c>
      <c r="S285" s="92">
        <f t="shared" si="117"/>
        <v>6.8428571428571416</v>
      </c>
    </row>
    <row r="286" spans="2:19" x14ac:dyDescent="0.25">
      <c r="B286" t="s">
        <v>599</v>
      </c>
      <c r="C286">
        <v>10</v>
      </c>
      <c r="D286">
        <v>9.8000000000000007</v>
      </c>
      <c r="E286">
        <f t="shared" si="118"/>
        <v>1.9000000000000004</v>
      </c>
      <c r="F286" t="s">
        <v>493</v>
      </c>
      <c r="G286">
        <v>1.504</v>
      </c>
      <c r="H286">
        <v>0.1</v>
      </c>
      <c r="J286">
        <f t="shared" si="112"/>
        <v>0.25771992717677406</v>
      </c>
      <c r="K286">
        <f t="shared" si="113"/>
        <v>25.771992717677406</v>
      </c>
      <c r="L286">
        <v>27.4</v>
      </c>
      <c r="M286">
        <f t="shared" si="114"/>
        <v>15.04</v>
      </c>
      <c r="Q286" s="92">
        <f t="shared" si="115"/>
        <v>25.771992717677406</v>
      </c>
      <c r="R286" s="92">
        <f t="shared" si="116"/>
        <v>1.7135633455902533</v>
      </c>
      <c r="S286" s="92">
        <f t="shared" si="117"/>
        <v>15.04</v>
      </c>
    </row>
    <row r="287" spans="2:19" x14ac:dyDescent="0.25">
      <c r="B287" t="s">
        <v>600</v>
      </c>
      <c r="C287">
        <v>12</v>
      </c>
      <c r="D287">
        <v>11.7</v>
      </c>
      <c r="E287">
        <f t="shared" si="118"/>
        <v>1.8999999999999986</v>
      </c>
      <c r="F287" t="s">
        <v>493</v>
      </c>
      <c r="G287">
        <v>1.8420000000000001</v>
      </c>
      <c r="H287">
        <v>0.15</v>
      </c>
      <c r="J287">
        <f t="shared" si="112"/>
        <v>0.16561693659668308</v>
      </c>
      <c r="K287">
        <f t="shared" si="113"/>
        <v>16.561693659668308</v>
      </c>
      <c r="L287">
        <v>16.899999999999999</v>
      </c>
      <c r="M287">
        <f t="shared" si="114"/>
        <v>12.280000000000001</v>
      </c>
      <c r="Q287" s="92">
        <f t="shared" si="115"/>
        <v>16.561693659668308</v>
      </c>
      <c r="R287" s="92">
        <f t="shared" si="116"/>
        <v>1.3486721221228262</v>
      </c>
      <c r="S287" s="92">
        <f t="shared" si="117"/>
        <v>12.280000000000001</v>
      </c>
    </row>
    <row r="288" spans="2:19" x14ac:dyDescent="0.25">
      <c r="B288" t="s">
        <v>601</v>
      </c>
      <c r="C288">
        <v>14</v>
      </c>
      <c r="D288">
        <v>13.55</v>
      </c>
      <c r="E288">
        <f t="shared" si="118"/>
        <v>1.8500000000000014</v>
      </c>
      <c r="F288" t="s">
        <v>493</v>
      </c>
      <c r="G288">
        <v>2.2930000000000001</v>
      </c>
      <c r="H288">
        <v>0.18</v>
      </c>
      <c r="J288">
        <f t="shared" si="112"/>
        <v>0.22289111751969437</v>
      </c>
      <c r="K288">
        <f t="shared" si="113"/>
        <v>22.289111751969436</v>
      </c>
      <c r="L288">
        <v>22.6</v>
      </c>
      <c r="M288">
        <f t="shared" si="114"/>
        <v>12.738888888888891</v>
      </c>
      <c r="Q288" s="92">
        <f t="shared" si="115"/>
        <v>22.289111751969436</v>
      </c>
      <c r="R288" s="92">
        <f t="shared" si="116"/>
        <v>1.7496904122784553</v>
      </c>
      <c r="S288" s="92">
        <f t="shared" si="117"/>
        <v>12.738888888888891</v>
      </c>
    </row>
    <row r="289" spans="1:19" x14ac:dyDescent="0.25">
      <c r="B289" t="s">
        <v>602</v>
      </c>
      <c r="C289">
        <v>16</v>
      </c>
      <c r="D289">
        <v>15.42</v>
      </c>
      <c r="E289">
        <f t="shared" si="118"/>
        <v>1.8699999999999992</v>
      </c>
      <c r="F289" t="s">
        <v>493</v>
      </c>
      <c r="G289">
        <v>2.9079999999999999</v>
      </c>
      <c r="H289">
        <v>0.28000000000000003</v>
      </c>
      <c r="J289">
        <f t="shared" si="112"/>
        <v>0.2921775956362056</v>
      </c>
      <c r="K289">
        <f t="shared" si="113"/>
        <v>29.217759563620561</v>
      </c>
      <c r="L289">
        <v>30.7</v>
      </c>
      <c r="M289">
        <f t="shared" si="114"/>
        <v>10.385714285714284</v>
      </c>
      <c r="Q289" s="92">
        <f t="shared" si="115"/>
        <v>29.217759563620561</v>
      </c>
      <c r="R289" s="92">
        <f t="shared" si="116"/>
        <v>2.8132643321230253</v>
      </c>
      <c r="S289" s="92">
        <f t="shared" si="117"/>
        <v>10.385714285714284</v>
      </c>
    </row>
    <row r="292" spans="1:19" x14ac:dyDescent="0.25">
      <c r="A292" s="94" t="s">
        <v>611</v>
      </c>
    </row>
    <row r="293" spans="1:19" x14ac:dyDescent="0.25">
      <c r="G293" t="s">
        <v>618</v>
      </c>
    </row>
    <row r="294" spans="1:19" x14ac:dyDescent="0.25">
      <c r="C294" t="s">
        <v>612</v>
      </c>
      <c r="D294" t="s">
        <v>613</v>
      </c>
      <c r="H294" t="s">
        <v>614</v>
      </c>
      <c r="I294" t="s">
        <v>615</v>
      </c>
      <c r="J294" t="s">
        <v>622</v>
      </c>
      <c r="K294" t="s">
        <v>621</v>
      </c>
    </row>
    <row r="295" spans="1:19" x14ac:dyDescent="0.25">
      <c r="C295" t="s">
        <v>616</v>
      </c>
      <c r="D295" t="s">
        <v>614</v>
      </c>
      <c r="E295">
        <v>9065</v>
      </c>
      <c r="G295" t="s">
        <v>531</v>
      </c>
      <c r="H295">
        <v>1</v>
      </c>
      <c r="I295">
        <v>1</v>
      </c>
      <c r="J295">
        <f>H295-H296</f>
        <v>0.10999999999999999</v>
      </c>
      <c r="K295">
        <f>I295-I296</f>
        <v>0.26</v>
      </c>
    </row>
    <row r="296" spans="1:19" x14ac:dyDescent="0.25">
      <c r="C296" t="s">
        <v>617</v>
      </c>
      <c r="D296" t="s">
        <v>614</v>
      </c>
      <c r="E296">
        <v>55135</v>
      </c>
      <c r="G296" t="s">
        <v>619</v>
      </c>
      <c r="H296">
        <v>0.89</v>
      </c>
      <c r="I296">
        <v>0.74</v>
      </c>
      <c r="J296">
        <f t="shared" ref="J296:J297" si="119">H296-H297</f>
        <v>0.52</v>
      </c>
      <c r="K296">
        <f t="shared" ref="K296:K297" si="120">I296-I297</f>
        <v>0.47</v>
      </c>
    </row>
    <row r="297" spans="1:19" x14ac:dyDescent="0.25">
      <c r="C297" t="s">
        <v>616</v>
      </c>
      <c r="D297" t="s">
        <v>615</v>
      </c>
      <c r="E297">
        <v>3135</v>
      </c>
      <c r="G297" t="s">
        <v>620</v>
      </c>
      <c r="H297">
        <v>0.37</v>
      </c>
      <c r="I297">
        <v>0.27</v>
      </c>
      <c r="J297">
        <f t="shared" si="119"/>
        <v>0.31</v>
      </c>
      <c r="K297">
        <f t="shared" si="120"/>
        <v>0.24700000000000003</v>
      </c>
    </row>
    <row r="298" spans="1:19" x14ac:dyDescent="0.25">
      <c r="C298" t="s">
        <v>617</v>
      </c>
      <c r="D298" t="s">
        <v>615</v>
      </c>
      <c r="E298">
        <v>24826</v>
      </c>
      <c r="G298" t="s">
        <v>533</v>
      </c>
      <c r="H298">
        <v>0.06</v>
      </c>
      <c r="I298">
        <v>2.3E-2</v>
      </c>
      <c r="J298">
        <f>H298-H299</f>
        <v>0.06</v>
      </c>
      <c r="K298">
        <f>I298-I299</f>
        <v>2.3E-2</v>
      </c>
    </row>
    <row r="299" spans="1:19" x14ac:dyDescent="0.25">
      <c r="J299">
        <f>SUM(J295:J298)</f>
        <v>1</v>
      </c>
      <c r="K299">
        <f>SUM(K295:K298)</f>
        <v>1</v>
      </c>
    </row>
    <row r="301" spans="1:19" x14ac:dyDescent="0.25">
      <c r="A301" s="94" t="s">
        <v>623</v>
      </c>
    </row>
    <row r="304" spans="1:19" x14ac:dyDescent="0.25">
      <c r="C304" s="95" t="s">
        <v>625</v>
      </c>
    </row>
    <row r="306" spans="3:20" x14ac:dyDescent="0.25">
      <c r="D306" t="s">
        <v>550</v>
      </c>
      <c r="E306" t="s">
        <v>317</v>
      </c>
      <c r="F306" t="s">
        <v>505</v>
      </c>
      <c r="G306" t="s">
        <v>489</v>
      </c>
      <c r="H306" s="91" t="s">
        <v>494</v>
      </c>
      <c r="K306" t="s">
        <v>495</v>
      </c>
      <c r="L306" t="s">
        <v>497</v>
      </c>
      <c r="M306" t="s">
        <v>563</v>
      </c>
      <c r="R306" t="s">
        <v>495</v>
      </c>
      <c r="S306" t="s">
        <v>494</v>
      </c>
      <c r="T306" t="s">
        <v>496</v>
      </c>
    </row>
    <row r="307" spans="3:20" x14ac:dyDescent="0.25">
      <c r="C307" t="s">
        <v>321</v>
      </c>
      <c r="D307">
        <v>5</v>
      </c>
      <c r="E307" t="s">
        <v>94</v>
      </c>
      <c r="F307">
        <v>1988</v>
      </c>
      <c r="G307">
        <v>2.7E-2</v>
      </c>
      <c r="H307">
        <v>4.7E-2</v>
      </c>
      <c r="K307" s="102">
        <f>(1+G307)^(1/D307)-1</f>
        <v>5.3426072862545748E-3</v>
      </c>
      <c r="L307">
        <f t="shared" ref="L307:L309" si="121">K307*100</f>
        <v>0.53426072862545748</v>
      </c>
      <c r="M307">
        <f>G307/H307</f>
        <v>0.57446808510638292</v>
      </c>
      <c r="R307" s="92">
        <f t="shared" ref="R307:R309" si="122">L307</f>
        <v>0.53426072862545748</v>
      </c>
      <c r="S307" s="92">
        <f t="shared" ref="S307:S309" si="123">R307/T307</f>
        <v>0.93000941649616686</v>
      </c>
      <c r="T307" s="92">
        <f>M307</f>
        <v>0.57446808510638292</v>
      </c>
    </row>
    <row r="308" spans="3:20" x14ac:dyDescent="0.25">
      <c r="C308" t="s">
        <v>322</v>
      </c>
      <c r="D308">
        <v>6</v>
      </c>
      <c r="E308" t="s">
        <v>94</v>
      </c>
      <c r="F308">
        <v>1988</v>
      </c>
      <c r="G308">
        <v>0.43</v>
      </c>
      <c r="H308">
        <v>0.10100000000000001</v>
      </c>
      <c r="K308">
        <f>(1+G308-G307)^(1/D308)-1</f>
        <v>5.8058332763509357E-2</v>
      </c>
      <c r="L308">
        <f t="shared" si="121"/>
        <v>5.8058332763509357</v>
      </c>
      <c r="M308">
        <f t="shared" ref="M308:M310" si="124">G308/H308</f>
        <v>4.2574257425742568</v>
      </c>
      <c r="R308" s="92">
        <f t="shared" si="122"/>
        <v>5.8058332763509357</v>
      </c>
      <c r="S308" s="92">
        <f t="shared" si="123"/>
        <v>1.3636957230498712</v>
      </c>
      <c r="T308" s="92">
        <f>M308</f>
        <v>4.2574257425742568</v>
      </c>
    </row>
    <row r="309" spans="3:20" x14ac:dyDescent="0.25">
      <c r="C309" t="s">
        <v>568</v>
      </c>
      <c r="D309">
        <v>5</v>
      </c>
      <c r="E309" t="s">
        <v>94</v>
      </c>
      <c r="F309">
        <v>1988</v>
      </c>
      <c r="G309">
        <v>0.63400000000000001</v>
      </c>
      <c r="H309">
        <v>4.2000000000000003E-2</v>
      </c>
      <c r="K309">
        <f>(1+G309-G308)^(1/D309)-1</f>
        <v>3.7827794135901316E-2</v>
      </c>
      <c r="L309">
        <f t="shared" si="121"/>
        <v>3.7827794135901316</v>
      </c>
      <c r="M309">
        <f t="shared" si="124"/>
        <v>15.095238095238095</v>
      </c>
      <c r="R309" s="92">
        <f t="shared" si="122"/>
        <v>3.7827794135901316</v>
      </c>
      <c r="S309" s="92">
        <f t="shared" si="123"/>
        <v>0.25059421982773744</v>
      </c>
      <c r="T309" s="92">
        <f>M309</f>
        <v>15.095238095238095</v>
      </c>
    </row>
    <row r="310" spans="3:20" x14ac:dyDescent="0.25">
      <c r="C310" t="s">
        <v>321</v>
      </c>
      <c r="D310">
        <v>5</v>
      </c>
      <c r="E310" t="s">
        <v>94</v>
      </c>
      <c r="F310">
        <v>1998</v>
      </c>
      <c r="G310">
        <v>0.153</v>
      </c>
      <c r="H310">
        <v>0.04</v>
      </c>
      <c r="K310" s="102">
        <f t="shared" ref="K310" si="125">(1+G310)^(1/D310)-1</f>
        <v>2.8882691843426622E-2</v>
      </c>
      <c r="L310">
        <f t="shared" ref="L310:L324" si="126">K310*100</f>
        <v>2.8882691843426622</v>
      </c>
      <c r="M310">
        <f t="shared" si="124"/>
        <v>3.8249999999999997</v>
      </c>
      <c r="R310" s="92">
        <f t="shared" ref="R310:R324" si="127">L310</f>
        <v>2.8882691843426622</v>
      </c>
      <c r="S310" s="92">
        <f t="shared" ref="S310:S324" si="128">R310/T310</f>
        <v>0.75510305473010786</v>
      </c>
      <c r="T310" s="92">
        <f t="shared" ref="T310:T324" si="129">M310</f>
        <v>3.8249999999999997</v>
      </c>
    </row>
    <row r="311" spans="3:20" x14ac:dyDescent="0.25">
      <c r="C311" t="s">
        <v>322</v>
      </c>
      <c r="D311">
        <v>6</v>
      </c>
      <c r="E311" t="s">
        <v>94</v>
      </c>
      <c r="F311">
        <v>1998</v>
      </c>
      <c r="G311">
        <v>0.501</v>
      </c>
      <c r="H311">
        <v>9.8000000000000004E-2</v>
      </c>
      <c r="K311">
        <f t="shared" ref="K311:K312" si="130">(1+G311-G310)^(1/D311)-1</f>
        <v>5.1029684358929073E-2</v>
      </c>
      <c r="L311">
        <f t="shared" si="126"/>
        <v>5.1029684358929073</v>
      </c>
      <c r="M311">
        <f t="shared" ref="M311:M324" si="131">G311/H311</f>
        <v>5.1122448979591839</v>
      </c>
      <c r="R311" s="92">
        <f t="shared" si="127"/>
        <v>5.1029684358929073</v>
      </c>
      <c r="S311" s="92">
        <f t="shared" si="128"/>
        <v>0.99818544254990993</v>
      </c>
      <c r="T311" s="92">
        <f t="shared" si="129"/>
        <v>5.1122448979591839</v>
      </c>
    </row>
    <row r="312" spans="3:20" x14ac:dyDescent="0.25">
      <c r="C312" t="s">
        <v>568</v>
      </c>
      <c r="D312">
        <v>5</v>
      </c>
      <c r="E312" t="s">
        <v>94</v>
      </c>
      <c r="F312">
        <v>1998</v>
      </c>
      <c r="G312">
        <v>0.64</v>
      </c>
      <c r="H312">
        <v>3.9E-2</v>
      </c>
      <c r="K312">
        <f t="shared" si="130"/>
        <v>2.6371879666879705E-2</v>
      </c>
      <c r="L312">
        <f t="shared" si="126"/>
        <v>2.6371879666879705</v>
      </c>
      <c r="M312">
        <f t="shared" si="131"/>
        <v>16.410256410256412</v>
      </c>
      <c r="R312" s="92">
        <f t="shared" si="127"/>
        <v>2.6371879666879705</v>
      </c>
      <c r="S312" s="92">
        <f t="shared" si="128"/>
        <v>0.1607036417200482</v>
      </c>
      <c r="T312" s="92">
        <f t="shared" si="129"/>
        <v>16.410256410256412</v>
      </c>
    </row>
    <row r="313" spans="3:20" x14ac:dyDescent="0.25">
      <c r="C313" t="s">
        <v>321</v>
      </c>
      <c r="D313">
        <v>5</v>
      </c>
      <c r="E313" t="s">
        <v>94</v>
      </c>
      <c r="F313">
        <v>2006</v>
      </c>
      <c r="G313">
        <v>7.0000000000000007E-2</v>
      </c>
      <c r="H313">
        <v>4.1000000000000002E-2</v>
      </c>
      <c r="K313" s="102">
        <f t="shared" ref="K313" si="132">(1+G313)^(1/D313)-1</f>
        <v>1.3623697910505994E-2</v>
      </c>
      <c r="L313">
        <f t="shared" si="126"/>
        <v>1.3623697910505994</v>
      </c>
      <c r="M313">
        <f t="shared" si="131"/>
        <v>1.7073170731707319</v>
      </c>
      <c r="R313" s="92">
        <f t="shared" si="127"/>
        <v>1.3623697910505994</v>
      </c>
      <c r="S313" s="92">
        <f t="shared" si="128"/>
        <v>0.79795944904392246</v>
      </c>
      <c r="T313" s="92">
        <f t="shared" si="129"/>
        <v>1.7073170731707319</v>
      </c>
    </row>
    <row r="314" spans="3:20" x14ac:dyDescent="0.25">
      <c r="C314" t="s">
        <v>322</v>
      </c>
      <c r="D314">
        <v>6</v>
      </c>
      <c r="E314" t="s">
        <v>94</v>
      </c>
      <c r="F314">
        <v>2006</v>
      </c>
      <c r="G314">
        <v>0.38</v>
      </c>
      <c r="H314">
        <v>0.127</v>
      </c>
      <c r="K314">
        <f t="shared" ref="K314:K315" si="133">(1+G314-G313)^(1/D314)-1</f>
        <v>4.6032590966232689E-2</v>
      </c>
      <c r="L314">
        <f t="shared" si="126"/>
        <v>4.6032590966232689</v>
      </c>
      <c r="M314">
        <f t="shared" si="131"/>
        <v>2.9921259842519685</v>
      </c>
      <c r="R314" s="92">
        <f t="shared" si="127"/>
        <v>4.6032590966232689</v>
      </c>
      <c r="S314" s="92">
        <f t="shared" si="128"/>
        <v>1.5384576454504082</v>
      </c>
      <c r="T314" s="92">
        <f t="shared" si="129"/>
        <v>2.9921259842519685</v>
      </c>
    </row>
    <row r="315" spans="3:20" x14ac:dyDescent="0.25">
      <c r="C315" t="s">
        <v>568</v>
      </c>
      <c r="D315">
        <v>5</v>
      </c>
      <c r="E315" t="s">
        <v>94</v>
      </c>
      <c r="F315">
        <v>2006</v>
      </c>
      <c r="G315">
        <v>0.72299999999999998</v>
      </c>
      <c r="H315">
        <v>3.9E-2</v>
      </c>
      <c r="K315">
        <f t="shared" si="133"/>
        <v>6.0755280859349448E-2</v>
      </c>
      <c r="L315">
        <f t="shared" si="126"/>
        <v>6.0755280859349448</v>
      </c>
      <c r="M315">
        <f t="shared" si="131"/>
        <v>18.538461538461537</v>
      </c>
      <c r="R315" s="92">
        <f t="shared" si="127"/>
        <v>6.0755280859349448</v>
      </c>
      <c r="S315" s="92">
        <f t="shared" si="128"/>
        <v>0.32772558139898045</v>
      </c>
      <c r="T315" s="92">
        <f t="shared" si="129"/>
        <v>18.538461538461537</v>
      </c>
    </row>
    <row r="316" spans="3:20" x14ac:dyDescent="0.25">
      <c r="C316" t="s">
        <v>321</v>
      </c>
      <c r="D316">
        <v>5</v>
      </c>
      <c r="E316" t="s">
        <v>152</v>
      </c>
      <c r="F316">
        <v>1987</v>
      </c>
      <c r="G316">
        <v>0.107</v>
      </c>
      <c r="H316">
        <v>6.0999999999999999E-2</v>
      </c>
      <c r="K316" s="102">
        <f t="shared" ref="K316" si="134">(1+G316)^(1/D316)-1</f>
        <v>2.0538807778703427E-2</v>
      </c>
      <c r="L316">
        <f t="shared" si="126"/>
        <v>2.0538807778703427</v>
      </c>
      <c r="M316">
        <f t="shared" si="131"/>
        <v>1.7540983606557377</v>
      </c>
      <c r="R316" s="92">
        <f t="shared" si="127"/>
        <v>2.0538807778703427</v>
      </c>
      <c r="S316" s="92">
        <f t="shared" si="128"/>
        <v>1.1709039948606628</v>
      </c>
      <c r="T316" s="92">
        <f t="shared" si="129"/>
        <v>1.7540983606557377</v>
      </c>
    </row>
    <row r="317" spans="3:20" x14ac:dyDescent="0.25">
      <c r="C317" t="s">
        <v>322</v>
      </c>
      <c r="D317">
        <v>6</v>
      </c>
      <c r="E317" t="s">
        <v>152</v>
      </c>
      <c r="F317">
        <v>1987</v>
      </c>
      <c r="G317">
        <v>0.68200000000000005</v>
      </c>
      <c r="H317">
        <v>8.2000000000000003E-2</v>
      </c>
      <c r="K317">
        <f t="shared" ref="K317:K318" si="135">(1+G317-G316)^(1/D317)-1</f>
        <v>7.8648870451029085E-2</v>
      </c>
      <c r="L317">
        <f t="shared" si="126"/>
        <v>7.8648870451029085</v>
      </c>
      <c r="M317">
        <f t="shared" si="131"/>
        <v>8.3170731707317067</v>
      </c>
      <c r="R317" s="92">
        <f t="shared" si="127"/>
        <v>7.8648870451029085</v>
      </c>
      <c r="S317" s="92">
        <f t="shared" si="128"/>
        <v>0.9456315802029891</v>
      </c>
      <c r="T317" s="92">
        <f t="shared" si="129"/>
        <v>8.3170731707317067</v>
      </c>
    </row>
    <row r="318" spans="3:20" x14ac:dyDescent="0.25">
      <c r="C318" t="s">
        <v>568</v>
      </c>
      <c r="D318">
        <v>5</v>
      </c>
      <c r="E318" t="s">
        <v>152</v>
      </c>
      <c r="F318">
        <v>1987</v>
      </c>
      <c r="G318">
        <v>1.274</v>
      </c>
      <c r="H318">
        <v>0.13200000000000001</v>
      </c>
      <c r="K318">
        <f t="shared" si="135"/>
        <v>9.7459779027204041E-2</v>
      </c>
      <c r="L318">
        <f t="shared" si="126"/>
        <v>9.745977902720405</v>
      </c>
      <c r="M318">
        <f t="shared" si="131"/>
        <v>9.6515151515151505</v>
      </c>
      <c r="R318" s="92">
        <f t="shared" si="127"/>
        <v>9.745977902720405</v>
      </c>
      <c r="S318" s="92">
        <f t="shared" si="128"/>
        <v>1.0097873494184408</v>
      </c>
      <c r="T318" s="92">
        <f t="shared" si="129"/>
        <v>9.6515151515151505</v>
      </c>
    </row>
    <row r="319" spans="3:20" x14ac:dyDescent="0.25">
      <c r="C319" t="s">
        <v>321</v>
      </c>
      <c r="D319">
        <v>5</v>
      </c>
      <c r="E319" t="s">
        <v>152</v>
      </c>
      <c r="F319">
        <v>2001</v>
      </c>
      <c r="G319">
        <v>0.253</v>
      </c>
      <c r="H319">
        <v>5.8000000000000003E-2</v>
      </c>
      <c r="K319" s="102">
        <f t="shared" ref="K319" si="136">(1+G319)^(1/D319)-1</f>
        <v>4.6140978438483859E-2</v>
      </c>
      <c r="L319">
        <f t="shared" si="126"/>
        <v>4.6140978438483859</v>
      </c>
      <c r="M319">
        <f t="shared" si="131"/>
        <v>4.3620689655172411</v>
      </c>
      <c r="R319" s="92">
        <f t="shared" si="127"/>
        <v>4.6140978438483859</v>
      </c>
      <c r="S319" s="92">
        <f t="shared" si="128"/>
        <v>1.0577773713170213</v>
      </c>
      <c r="T319" s="92">
        <f t="shared" si="129"/>
        <v>4.3620689655172411</v>
      </c>
    </row>
    <row r="320" spans="3:20" x14ac:dyDescent="0.25">
      <c r="C320" t="s">
        <v>322</v>
      </c>
      <c r="D320">
        <v>6</v>
      </c>
      <c r="E320" t="s">
        <v>152</v>
      </c>
      <c r="F320">
        <v>2001</v>
      </c>
      <c r="G320">
        <v>0.71</v>
      </c>
      <c r="H320">
        <v>6.5000000000000002E-2</v>
      </c>
      <c r="K320">
        <f t="shared" ref="K320:K321" si="137">(1+G320-G319)^(1/D320)-1</f>
        <v>6.4739236902311426E-2</v>
      </c>
      <c r="L320">
        <f t="shared" si="126"/>
        <v>6.4739236902311426</v>
      </c>
      <c r="M320">
        <f t="shared" si="131"/>
        <v>10.923076923076922</v>
      </c>
      <c r="R320" s="92">
        <f t="shared" si="127"/>
        <v>6.4739236902311426</v>
      </c>
      <c r="S320" s="92">
        <f t="shared" si="128"/>
        <v>0.59268315473947086</v>
      </c>
      <c r="T320" s="92">
        <f t="shared" si="129"/>
        <v>10.923076923076922</v>
      </c>
    </row>
    <row r="321" spans="2:20" x14ac:dyDescent="0.25">
      <c r="C321" t="s">
        <v>568</v>
      </c>
      <c r="D321">
        <v>5</v>
      </c>
      <c r="E321" t="s">
        <v>152</v>
      </c>
      <c r="F321">
        <v>2001</v>
      </c>
      <c r="G321">
        <v>1.2130000000000001</v>
      </c>
      <c r="H321">
        <v>0.13200000000000001</v>
      </c>
      <c r="K321">
        <f t="shared" si="137"/>
        <v>8.4905213291065929E-2</v>
      </c>
      <c r="L321">
        <f t="shared" si="126"/>
        <v>8.490521329106592</v>
      </c>
      <c r="M321">
        <f t="shared" si="131"/>
        <v>9.1893939393939394</v>
      </c>
      <c r="R321" s="92">
        <f t="shared" si="127"/>
        <v>8.490521329106592</v>
      </c>
      <c r="S321" s="92">
        <f t="shared" si="128"/>
        <v>0.92394791050459202</v>
      </c>
      <c r="T321" s="92">
        <f t="shared" si="129"/>
        <v>9.1893939393939394</v>
      </c>
    </row>
    <row r="322" spans="2:20" x14ac:dyDescent="0.25">
      <c r="C322" t="s">
        <v>321</v>
      </c>
      <c r="D322">
        <v>5</v>
      </c>
      <c r="E322" t="s">
        <v>152</v>
      </c>
      <c r="F322">
        <v>2006</v>
      </c>
      <c r="G322">
        <v>0.157</v>
      </c>
      <c r="H322">
        <v>2.8000000000000001E-2</v>
      </c>
      <c r="K322" s="102">
        <f t="shared" ref="K322" si="138">(1+G322)^(1/D322)-1</f>
        <v>2.9595585437330874E-2</v>
      </c>
      <c r="L322">
        <f t="shared" si="126"/>
        <v>2.9595585437330874</v>
      </c>
      <c r="M322">
        <f t="shared" si="131"/>
        <v>5.6071428571428568</v>
      </c>
      <c r="R322" s="92">
        <f t="shared" si="127"/>
        <v>2.9595585437330874</v>
      </c>
      <c r="S322" s="92">
        <f t="shared" si="128"/>
        <v>0.52781935811800285</v>
      </c>
      <c r="T322" s="92">
        <f t="shared" si="129"/>
        <v>5.6071428571428568</v>
      </c>
    </row>
    <row r="323" spans="2:20" x14ac:dyDescent="0.25">
      <c r="C323" t="s">
        <v>322</v>
      </c>
      <c r="D323">
        <v>6</v>
      </c>
      <c r="E323" t="s">
        <v>152</v>
      </c>
      <c r="F323">
        <v>2006</v>
      </c>
      <c r="G323">
        <v>0.57299999999999995</v>
      </c>
      <c r="H323">
        <v>3.2000000000000001E-2</v>
      </c>
      <c r="K323">
        <f t="shared" ref="K323:K324" si="139">(1+G323-G322)^(1/D323)-1</f>
        <v>5.9686029727814338E-2</v>
      </c>
      <c r="L323">
        <f t="shared" si="126"/>
        <v>5.9686029727814338</v>
      </c>
      <c r="M323">
        <f t="shared" si="131"/>
        <v>17.906249999999996</v>
      </c>
      <c r="R323" s="92">
        <f t="shared" si="127"/>
        <v>5.9686029727814338</v>
      </c>
      <c r="S323" s="92">
        <f t="shared" si="128"/>
        <v>0.3333251223891901</v>
      </c>
      <c r="T323" s="92">
        <f t="shared" si="129"/>
        <v>17.906249999999996</v>
      </c>
    </row>
    <row r="324" spans="2:20" x14ac:dyDescent="0.25">
      <c r="C324" t="s">
        <v>568</v>
      </c>
      <c r="D324">
        <v>5</v>
      </c>
      <c r="E324" t="s">
        <v>152</v>
      </c>
      <c r="F324">
        <v>2006</v>
      </c>
      <c r="G324">
        <v>1.0880000000000001</v>
      </c>
      <c r="H324">
        <v>3.5999999999999997E-2</v>
      </c>
      <c r="K324">
        <f t="shared" si="139"/>
        <v>8.6632090658934402E-2</v>
      </c>
      <c r="L324">
        <f t="shared" si="126"/>
        <v>8.6632090658934402</v>
      </c>
      <c r="M324">
        <f t="shared" si="131"/>
        <v>30.222222222222225</v>
      </c>
      <c r="R324" s="92">
        <f t="shared" si="127"/>
        <v>8.6632090658934402</v>
      </c>
      <c r="S324" s="92">
        <f t="shared" si="128"/>
        <v>0.28665029997441527</v>
      </c>
      <c r="T324" s="92">
        <f t="shared" si="129"/>
        <v>30.222222222222225</v>
      </c>
    </row>
    <row r="327" spans="2:20" x14ac:dyDescent="0.25">
      <c r="B327" s="95" t="s">
        <v>638</v>
      </c>
    </row>
    <row r="329" spans="2:20" x14ac:dyDescent="0.25">
      <c r="B329" s="25"/>
      <c r="C329" s="106" t="s">
        <v>639</v>
      </c>
      <c r="D329" t="s">
        <v>94</v>
      </c>
      <c r="E329" t="s">
        <v>94</v>
      </c>
      <c r="F329" t="s">
        <v>94</v>
      </c>
      <c r="G329" t="s">
        <v>152</v>
      </c>
      <c r="H329" t="s">
        <v>152</v>
      </c>
      <c r="I329" t="s">
        <v>152</v>
      </c>
      <c r="J329" t="s">
        <v>285</v>
      </c>
      <c r="K329" t="s">
        <v>285</v>
      </c>
      <c r="L329" t="s">
        <v>285</v>
      </c>
      <c r="N329" t="s">
        <v>643</v>
      </c>
    </row>
    <row r="330" spans="2:20" x14ac:dyDescent="0.25">
      <c r="B330" s="105"/>
      <c r="C330" s="107" t="s">
        <v>640</v>
      </c>
      <c r="D330" s="104">
        <v>1988</v>
      </c>
      <c r="E330" s="104">
        <v>1998</v>
      </c>
      <c r="F330" s="104">
        <v>2006</v>
      </c>
      <c r="G330" s="104">
        <v>1987</v>
      </c>
      <c r="H330" s="104">
        <v>2001</v>
      </c>
      <c r="I330" s="104">
        <v>2006</v>
      </c>
      <c r="J330" s="104">
        <v>1988</v>
      </c>
      <c r="K330" s="104">
        <v>1994</v>
      </c>
      <c r="L330" s="104">
        <v>2002</v>
      </c>
      <c r="N330" t="s">
        <v>646</v>
      </c>
      <c r="O330" t="s">
        <v>321</v>
      </c>
      <c r="P330" t="s">
        <v>322</v>
      </c>
      <c r="Q330" t="s">
        <v>323</v>
      </c>
      <c r="S330" t="s">
        <v>644</v>
      </c>
    </row>
    <row r="331" spans="2:20" x14ac:dyDescent="0.25">
      <c r="B331" s="25" t="s">
        <v>509</v>
      </c>
      <c r="C331" s="106" t="s">
        <v>626</v>
      </c>
      <c r="D331">
        <v>17.559999999999999</v>
      </c>
      <c r="E331">
        <v>10.93</v>
      </c>
      <c r="F331">
        <v>9.0500000000000007</v>
      </c>
      <c r="G331">
        <v>17.29</v>
      </c>
      <c r="H331">
        <v>4.6900000000000004</v>
      </c>
      <c r="I331">
        <v>5.88</v>
      </c>
      <c r="J331">
        <v>4.82</v>
      </c>
      <c r="K331">
        <v>1.97</v>
      </c>
      <c r="L331">
        <v>1.35</v>
      </c>
      <c r="N331" s="92">
        <v>0.3407</v>
      </c>
      <c r="O331" s="92">
        <v>7.7300000000000008E-2</v>
      </c>
      <c r="P331" s="92">
        <v>0.35670000000000002</v>
      </c>
      <c r="Q331" s="92">
        <v>0.2253</v>
      </c>
      <c r="S331" s="92">
        <v>0.63229999999999997</v>
      </c>
    </row>
    <row r="332" spans="2:20" x14ac:dyDescent="0.25">
      <c r="B332" s="25"/>
      <c r="C332" s="106" t="s">
        <v>635</v>
      </c>
      <c r="D332">
        <v>16.510000000000002</v>
      </c>
      <c r="E332">
        <v>8.33</v>
      </c>
      <c r="F332">
        <v>4.92</v>
      </c>
      <c r="G332">
        <v>11.44</v>
      </c>
      <c r="H332">
        <v>6.47</v>
      </c>
      <c r="I332">
        <v>4.28</v>
      </c>
      <c r="J332">
        <v>5.36</v>
      </c>
      <c r="K332">
        <v>2.2999999999999998</v>
      </c>
      <c r="L332">
        <v>2.15</v>
      </c>
      <c r="N332" s="92">
        <v>0.19259999999999999</v>
      </c>
      <c r="O332" s="92">
        <v>0.11460000000000001</v>
      </c>
      <c r="P332" s="92">
        <v>0.44299999999999995</v>
      </c>
      <c r="Q332" s="92">
        <v>0.24989999999999998</v>
      </c>
      <c r="S332" s="92">
        <v>0.55189999999999995</v>
      </c>
    </row>
    <row r="333" spans="2:20" x14ac:dyDescent="0.25">
      <c r="B333" s="25"/>
      <c r="C333" s="106" t="s">
        <v>518</v>
      </c>
      <c r="D333">
        <v>7.73</v>
      </c>
      <c r="E333">
        <v>11.46</v>
      </c>
      <c r="F333">
        <v>9.8699999999999992</v>
      </c>
      <c r="G333">
        <v>25.64</v>
      </c>
      <c r="H333">
        <v>20.399999999999999</v>
      </c>
      <c r="I333">
        <v>22.16</v>
      </c>
      <c r="J333">
        <v>53.22</v>
      </c>
      <c r="K333">
        <v>50.72</v>
      </c>
      <c r="L333">
        <v>44.45</v>
      </c>
      <c r="N333" s="92">
        <v>0.13970000000000002</v>
      </c>
      <c r="O333" s="92">
        <v>9.8699999999999996E-2</v>
      </c>
      <c r="P333" s="92">
        <v>0.48859999999999998</v>
      </c>
      <c r="Q333" s="92">
        <v>0.27300000000000002</v>
      </c>
      <c r="S333" s="92">
        <v>0.43890000000000001</v>
      </c>
    </row>
    <row r="334" spans="2:20" x14ac:dyDescent="0.25">
      <c r="B334" s="25"/>
      <c r="C334" s="106" t="s">
        <v>634</v>
      </c>
      <c r="D334">
        <v>6.32</v>
      </c>
      <c r="E334">
        <v>6.81</v>
      </c>
      <c r="F334">
        <v>5.56</v>
      </c>
      <c r="G334">
        <v>15.17</v>
      </c>
      <c r="H334">
        <v>19.47</v>
      </c>
      <c r="I334">
        <v>19.66</v>
      </c>
      <c r="J334">
        <v>10.25</v>
      </c>
      <c r="K334">
        <v>12.61</v>
      </c>
      <c r="L334">
        <v>13.35</v>
      </c>
      <c r="N334" s="92">
        <v>0.28729999999999994</v>
      </c>
      <c r="O334" s="92">
        <v>0.25640000000000002</v>
      </c>
      <c r="P334" s="92">
        <v>0.43579999999999997</v>
      </c>
      <c r="Q334" s="92">
        <v>2.06E-2</v>
      </c>
      <c r="S334" s="92">
        <v>0.66709999999999992</v>
      </c>
    </row>
    <row r="335" spans="2:20" x14ac:dyDescent="0.25">
      <c r="B335" s="25"/>
      <c r="C335" s="106" t="s">
        <v>633</v>
      </c>
      <c r="D335">
        <v>2.52</v>
      </c>
      <c r="E335">
        <v>1.18</v>
      </c>
      <c r="F335">
        <v>0.92</v>
      </c>
      <c r="G335">
        <v>19.41</v>
      </c>
      <c r="H335">
        <v>18.95</v>
      </c>
      <c r="I335">
        <v>19.059999999999999</v>
      </c>
      <c r="J335">
        <v>9.65</v>
      </c>
      <c r="K335">
        <v>16.87</v>
      </c>
      <c r="L335">
        <v>16.47</v>
      </c>
      <c r="N335" s="92">
        <v>0.1116</v>
      </c>
      <c r="O335" s="92">
        <v>0.20399999999999999</v>
      </c>
      <c r="P335" s="92">
        <v>0.62340000000000007</v>
      </c>
      <c r="Q335" s="92">
        <v>6.0999999999999999E-2</v>
      </c>
      <c r="S335" s="92">
        <v>0.49</v>
      </c>
    </row>
    <row r="336" spans="2:20" x14ac:dyDescent="0.25">
      <c r="B336" s="25"/>
      <c r="C336" s="106" t="s">
        <v>636</v>
      </c>
      <c r="D336">
        <v>20.38</v>
      </c>
      <c r="E336">
        <v>26.9</v>
      </c>
      <c r="F336">
        <v>34.99</v>
      </c>
      <c r="G336">
        <v>7.65</v>
      </c>
      <c r="H336">
        <v>20.12</v>
      </c>
      <c r="I336">
        <v>9.9</v>
      </c>
      <c r="J336">
        <v>6.46</v>
      </c>
      <c r="K336">
        <v>4.0199999999999996</v>
      </c>
      <c r="L336">
        <v>8.07</v>
      </c>
      <c r="N336" s="92">
        <v>0.1016</v>
      </c>
      <c r="O336" s="92">
        <v>0.22159999999999999</v>
      </c>
      <c r="P336" s="92">
        <v>0.54919999999999991</v>
      </c>
      <c r="Q336" s="92">
        <v>0.12759999999999999</v>
      </c>
      <c r="S336" s="92">
        <v>0.35070000000000001</v>
      </c>
    </row>
    <row r="337" spans="2:20" x14ac:dyDescent="0.25">
      <c r="B337" s="25"/>
      <c r="C337" s="106" t="s">
        <v>637</v>
      </c>
      <c r="D337">
        <v>6.45</v>
      </c>
      <c r="E337">
        <v>9.41</v>
      </c>
      <c r="F337">
        <v>7.39</v>
      </c>
      <c r="G337">
        <v>1.35</v>
      </c>
      <c r="H337">
        <v>3.8</v>
      </c>
      <c r="I337">
        <v>6.3</v>
      </c>
      <c r="J337">
        <v>0</v>
      </c>
      <c r="K337">
        <v>0</v>
      </c>
      <c r="L337">
        <v>0</v>
      </c>
      <c r="N337" s="92">
        <v>0.1018</v>
      </c>
      <c r="O337" s="92">
        <v>0.53220000000000001</v>
      </c>
      <c r="P337" s="92">
        <v>0.2636</v>
      </c>
      <c r="Q337" s="92">
        <v>0.1024</v>
      </c>
      <c r="S337" s="92">
        <v>0.22370000000000001</v>
      </c>
    </row>
    <row r="338" spans="2:20" x14ac:dyDescent="0.25">
      <c r="B338" s="105"/>
      <c r="C338" s="107" t="s">
        <v>632</v>
      </c>
      <c r="D338" s="104">
        <v>22.53</v>
      </c>
      <c r="E338" s="104">
        <v>24.99</v>
      </c>
      <c r="F338" s="104">
        <v>27.3</v>
      </c>
      <c r="G338" s="104">
        <v>2.06</v>
      </c>
      <c r="H338" s="104">
        <v>6.1</v>
      </c>
      <c r="I338" s="104">
        <v>12.76</v>
      </c>
      <c r="J338" s="104">
        <v>10.24</v>
      </c>
      <c r="K338" s="104">
        <v>11.52</v>
      </c>
      <c r="L338" s="104">
        <v>14.15</v>
      </c>
      <c r="N338" s="92">
        <v>4.2699999999999995E-2</v>
      </c>
      <c r="O338" s="92">
        <v>0.50719999999999998</v>
      </c>
      <c r="P338" s="92">
        <v>0.33500000000000002</v>
      </c>
      <c r="Q338" s="92">
        <v>0.1152</v>
      </c>
      <c r="S338" s="92">
        <v>0.1943</v>
      </c>
    </row>
    <row r="339" spans="2:20" x14ac:dyDescent="0.25">
      <c r="B339" s="25" t="s">
        <v>641</v>
      </c>
      <c r="C339" s="106" t="s">
        <v>642</v>
      </c>
      <c r="D339">
        <f>SUM(D331:D332)/100</f>
        <v>0.3407</v>
      </c>
      <c r="E339">
        <f t="shared" ref="E339:K339" si="140">SUM(E331:E332)/100</f>
        <v>0.19259999999999999</v>
      </c>
      <c r="F339">
        <f t="shared" si="140"/>
        <v>0.13970000000000002</v>
      </c>
      <c r="G339">
        <f t="shared" si="140"/>
        <v>0.28729999999999994</v>
      </c>
      <c r="H339">
        <f t="shared" si="140"/>
        <v>0.1116</v>
      </c>
      <c r="I339">
        <f t="shared" si="140"/>
        <v>0.1016</v>
      </c>
      <c r="J339">
        <f t="shared" si="140"/>
        <v>0.1018</v>
      </c>
      <c r="K339">
        <f t="shared" si="140"/>
        <v>4.2699999999999995E-2</v>
      </c>
      <c r="L339">
        <f>SUM(L331:L332)/100</f>
        <v>3.5000000000000003E-2</v>
      </c>
      <c r="N339" s="92">
        <v>3.5000000000000003E-2</v>
      </c>
      <c r="O339" s="92">
        <v>0.44450000000000001</v>
      </c>
      <c r="P339" s="92">
        <v>0.37890000000000001</v>
      </c>
      <c r="Q339" s="92">
        <v>0.14150000000000001</v>
      </c>
      <c r="S339" s="92">
        <v>0.27929999999999999</v>
      </c>
    </row>
    <row r="340" spans="2:20" x14ac:dyDescent="0.25">
      <c r="B340" s="25"/>
      <c r="C340" s="106" t="s">
        <v>518</v>
      </c>
      <c r="D340">
        <f>D333/100</f>
        <v>7.7300000000000008E-2</v>
      </c>
      <c r="E340">
        <f t="shared" ref="E340:L340" si="141">E333/100</f>
        <v>0.11460000000000001</v>
      </c>
      <c r="F340">
        <f t="shared" si="141"/>
        <v>9.8699999999999996E-2</v>
      </c>
      <c r="G340">
        <f t="shared" si="141"/>
        <v>0.25640000000000002</v>
      </c>
      <c r="H340">
        <f t="shared" si="141"/>
        <v>0.20399999999999999</v>
      </c>
      <c r="I340">
        <f t="shared" si="141"/>
        <v>0.22159999999999999</v>
      </c>
      <c r="J340">
        <f t="shared" si="141"/>
        <v>0.53220000000000001</v>
      </c>
      <c r="K340">
        <f t="shared" si="141"/>
        <v>0.50719999999999998</v>
      </c>
      <c r="L340">
        <f t="shared" si="141"/>
        <v>0.44450000000000001</v>
      </c>
    </row>
    <row r="341" spans="2:20" x14ac:dyDescent="0.25">
      <c r="B341" s="25"/>
      <c r="C341" s="106" t="s">
        <v>620</v>
      </c>
      <c r="D341">
        <f>SUM(D334:D337)/100</f>
        <v>0.35670000000000002</v>
      </c>
      <c r="E341">
        <f t="shared" ref="E341:L341" si="142">SUM(E334:E337)/100</f>
        <v>0.44299999999999995</v>
      </c>
      <c r="F341">
        <f t="shared" si="142"/>
        <v>0.48859999999999998</v>
      </c>
      <c r="G341">
        <f t="shared" si="142"/>
        <v>0.43579999999999997</v>
      </c>
      <c r="H341">
        <f t="shared" si="142"/>
        <v>0.62340000000000007</v>
      </c>
      <c r="I341">
        <f t="shared" si="142"/>
        <v>0.54919999999999991</v>
      </c>
      <c r="J341">
        <f t="shared" si="142"/>
        <v>0.2636</v>
      </c>
      <c r="K341">
        <f t="shared" si="142"/>
        <v>0.33500000000000002</v>
      </c>
      <c r="L341">
        <f t="shared" si="142"/>
        <v>0.37890000000000001</v>
      </c>
    </row>
    <row r="342" spans="2:20" x14ac:dyDescent="0.25">
      <c r="B342" s="105"/>
      <c r="C342" s="107" t="s">
        <v>533</v>
      </c>
      <c r="D342" s="104">
        <f>D338/100</f>
        <v>0.2253</v>
      </c>
      <c r="E342" s="104">
        <f t="shared" ref="E342:L342" si="143">E338/100</f>
        <v>0.24989999999999998</v>
      </c>
      <c r="F342" s="104">
        <f t="shared" si="143"/>
        <v>0.27300000000000002</v>
      </c>
      <c r="G342" s="104">
        <f t="shared" si="143"/>
        <v>2.06E-2</v>
      </c>
      <c r="H342" s="104">
        <f t="shared" si="143"/>
        <v>6.0999999999999999E-2</v>
      </c>
      <c r="I342" s="104">
        <f t="shared" si="143"/>
        <v>0.12759999999999999</v>
      </c>
      <c r="J342" s="104">
        <f t="shared" si="143"/>
        <v>0.1024</v>
      </c>
      <c r="K342" s="104">
        <f t="shared" si="143"/>
        <v>0.1152</v>
      </c>
      <c r="L342" s="104">
        <f t="shared" si="143"/>
        <v>0.14150000000000001</v>
      </c>
    </row>
    <row r="343" spans="2:20" ht="15.75" thickBot="1" x14ac:dyDescent="0.3">
      <c r="B343" s="108"/>
      <c r="C343" s="109" t="s">
        <v>594</v>
      </c>
      <c r="D343" s="110">
        <f>SUM(D339:D342)</f>
        <v>1</v>
      </c>
      <c r="E343" s="110">
        <f t="shared" ref="E343:L343" si="144">SUM(E339:E342)</f>
        <v>1.0001</v>
      </c>
      <c r="F343" s="110">
        <f t="shared" si="144"/>
        <v>1</v>
      </c>
      <c r="G343" s="110">
        <f t="shared" si="144"/>
        <v>1.0001</v>
      </c>
      <c r="H343" s="110">
        <f t="shared" si="144"/>
        <v>1</v>
      </c>
      <c r="I343" s="110">
        <f t="shared" si="144"/>
        <v>0.99999999999999978</v>
      </c>
      <c r="J343" s="110">
        <f t="shared" si="144"/>
        <v>1</v>
      </c>
      <c r="K343" s="110">
        <f t="shared" si="144"/>
        <v>1.0001</v>
      </c>
      <c r="L343" s="110">
        <f t="shared" si="144"/>
        <v>0.99990000000000001</v>
      </c>
    </row>
    <row r="344" spans="2:20" x14ac:dyDescent="0.25">
      <c r="B344" s="25" t="s">
        <v>509</v>
      </c>
      <c r="C344" s="106" t="s">
        <v>645</v>
      </c>
      <c r="D344">
        <v>63.23</v>
      </c>
      <c r="E344">
        <v>55.19</v>
      </c>
      <c r="F344">
        <v>43.89</v>
      </c>
      <c r="G344">
        <v>66.709999999999994</v>
      </c>
      <c r="H344">
        <v>49</v>
      </c>
      <c r="I344">
        <v>35.07</v>
      </c>
      <c r="J344">
        <v>22.37</v>
      </c>
      <c r="K344">
        <v>19.43</v>
      </c>
      <c r="L344">
        <v>27.93</v>
      </c>
    </row>
    <row r="345" spans="2:20" x14ac:dyDescent="0.25">
      <c r="B345" s="25"/>
      <c r="C345" s="106" t="s">
        <v>644</v>
      </c>
      <c r="D345">
        <v>0.63229999999999997</v>
      </c>
      <c r="E345">
        <v>0.55189999999999995</v>
      </c>
      <c r="F345">
        <v>0.43890000000000001</v>
      </c>
      <c r="G345">
        <v>0.66709999999999992</v>
      </c>
      <c r="H345">
        <v>0.49</v>
      </c>
      <c r="I345">
        <v>0.35070000000000001</v>
      </c>
      <c r="J345">
        <v>0.22370000000000001</v>
      </c>
      <c r="K345">
        <v>0.1943</v>
      </c>
      <c r="L345">
        <v>0.27929999999999999</v>
      </c>
    </row>
    <row r="346" spans="2:20" x14ac:dyDescent="0.25">
      <c r="B346" s="25"/>
      <c r="C346" s="106"/>
    </row>
    <row r="348" spans="2:20" x14ac:dyDescent="0.25">
      <c r="B348" s="95" t="s">
        <v>653</v>
      </c>
    </row>
    <row r="350" spans="2:20" x14ac:dyDescent="0.25">
      <c r="B350" t="s">
        <v>652</v>
      </c>
      <c r="D350">
        <v>1988</v>
      </c>
      <c r="I350">
        <v>1998</v>
      </c>
      <c r="N350">
        <v>2006</v>
      </c>
    </row>
    <row r="351" spans="2:20" x14ac:dyDescent="0.25">
      <c r="D351" t="s">
        <v>647</v>
      </c>
      <c r="E351" t="s">
        <v>648</v>
      </c>
      <c r="F351" t="s">
        <v>649</v>
      </c>
      <c r="G351" t="s">
        <v>650</v>
      </c>
      <c r="H351" t="s">
        <v>651</v>
      </c>
      <c r="I351" t="s">
        <v>647</v>
      </c>
      <c r="J351" t="s">
        <v>648</v>
      </c>
      <c r="K351" t="s">
        <v>649</v>
      </c>
      <c r="L351" t="s">
        <v>650</v>
      </c>
      <c r="M351" t="s">
        <v>651</v>
      </c>
      <c r="N351" t="s">
        <v>647</v>
      </c>
      <c r="O351" t="s">
        <v>648</v>
      </c>
      <c r="P351" t="s">
        <v>649</v>
      </c>
      <c r="Q351" t="s">
        <v>650</v>
      </c>
      <c r="R351" t="s">
        <v>651</v>
      </c>
    </row>
    <row r="352" spans="2:20" x14ac:dyDescent="0.25">
      <c r="C352" t="s">
        <v>626</v>
      </c>
      <c r="D352">
        <v>31.04</v>
      </c>
      <c r="E352">
        <v>9.85</v>
      </c>
      <c r="F352">
        <f>SUM(D352:E352)</f>
        <v>40.89</v>
      </c>
      <c r="G352">
        <f>D352/F352</f>
        <v>0.7591098067987283</v>
      </c>
      <c r="H352">
        <f>E352/F352</f>
        <v>0.2408901932012717</v>
      </c>
      <c r="I352">
        <v>18.440000000000001</v>
      </c>
      <c r="J352">
        <v>4.9000000000000004</v>
      </c>
      <c r="K352">
        <f>SUM(I352:J352)</f>
        <v>23.340000000000003</v>
      </c>
      <c r="L352">
        <f>I352/K352</f>
        <v>0.79005998286203938</v>
      </c>
      <c r="M352">
        <f>J352/K352</f>
        <v>0.20994001713796057</v>
      </c>
      <c r="N352">
        <v>13.01</v>
      </c>
      <c r="O352">
        <v>4.1100000000000003</v>
      </c>
      <c r="P352">
        <f>SUM(N352:O352)</f>
        <v>17.12</v>
      </c>
      <c r="Q352">
        <f>N352/P352</f>
        <v>0.75992990654205606</v>
      </c>
      <c r="R352">
        <f>O352/P352</f>
        <v>0.24007009345794392</v>
      </c>
      <c r="T352" t="s">
        <v>656</v>
      </c>
    </row>
    <row r="353" spans="2:21" x14ac:dyDescent="0.25">
      <c r="C353" t="s">
        <v>627</v>
      </c>
      <c r="D353">
        <v>19.3</v>
      </c>
      <c r="E353">
        <v>14.83</v>
      </c>
      <c r="F353">
        <f t="shared" ref="F353:F359" si="145">SUM(D353:E353)</f>
        <v>34.130000000000003</v>
      </c>
      <c r="G353">
        <f t="shared" ref="G353:G359" si="146">D353/F353</f>
        <v>0.56548491063580431</v>
      </c>
      <c r="H353">
        <f t="shared" ref="H353:H359" si="147">E353/F353</f>
        <v>0.43451508936419569</v>
      </c>
      <c r="I353">
        <v>10.87</v>
      </c>
      <c r="J353">
        <v>6.33</v>
      </c>
      <c r="K353">
        <f t="shared" ref="K353:K359" si="148">SUM(I353:J353)</f>
        <v>17.2</v>
      </c>
      <c r="L353">
        <f t="shared" ref="L353:L359" si="149">I353/K353</f>
        <v>0.63197674418604655</v>
      </c>
      <c r="M353">
        <f t="shared" ref="M353:M359" si="150">J353/K353</f>
        <v>0.36802325581395351</v>
      </c>
      <c r="N353">
        <v>6.23</v>
      </c>
      <c r="O353">
        <v>3.42</v>
      </c>
      <c r="P353">
        <f t="shared" ref="P353:P359" si="151">SUM(N353:O353)</f>
        <v>9.65</v>
      </c>
      <c r="Q353">
        <f t="shared" ref="Q353:Q359" si="152">N353/P353</f>
        <v>0.64559585492227978</v>
      </c>
      <c r="R353">
        <f t="shared" ref="R353:R359" si="153">O353/P353</f>
        <v>0.35440414507772017</v>
      </c>
      <c r="T353" t="s">
        <v>658</v>
      </c>
      <c r="U353" t="s">
        <v>657</v>
      </c>
    </row>
    <row r="354" spans="2:21" x14ac:dyDescent="0.25">
      <c r="C354" t="s">
        <v>518</v>
      </c>
      <c r="D354">
        <v>9.06</v>
      </c>
      <c r="E354">
        <v>7.02</v>
      </c>
      <c r="F354">
        <f t="shared" si="145"/>
        <v>16.079999999999998</v>
      </c>
      <c r="G354">
        <f t="shared" si="146"/>
        <v>0.56343283582089565</v>
      </c>
      <c r="H354">
        <f t="shared" si="147"/>
        <v>0.43656716417910452</v>
      </c>
      <c r="I354">
        <v>15.81</v>
      </c>
      <c r="J354">
        <v>8.02</v>
      </c>
      <c r="K354">
        <f t="shared" si="148"/>
        <v>23.83</v>
      </c>
      <c r="L354">
        <f t="shared" si="149"/>
        <v>0.66344943348720109</v>
      </c>
      <c r="M354">
        <f t="shared" si="150"/>
        <v>0.33655056651279902</v>
      </c>
      <c r="N354">
        <v>13.32</v>
      </c>
      <c r="O354">
        <v>5.51</v>
      </c>
      <c r="P354">
        <f t="shared" si="151"/>
        <v>18.829999999999998</v>
      </c>
      <c r="Q354">
        <f t="shared" si="152"/>
        <v>0.7073818374933617</v>
      </c>
      <c r="R354">
        <f t="shared" si="153"/>
        <v>0.29261816250663836</v>
      </c>
      <c r="T354">
        <v>0.51586901563501386</v>
      </c>
      <c r="U354">
        <v>0.48413098436498614</v>
      </c>
    </row>
    <row r="355" spans="2:21" x14ac:dyDescent="0.25">
      <c r="C355" t="s">
        <v>628</v>
      </c>
      <c r="D355">
        <v>6.54</v>
      </c>
      <c r="E355">
        <v>6.15</v>
      </c>
      <c r="F355">
        <f t="shared" si="145"/>
        <v>12.690000000000001</v>
      </c>
      <c r="G355">
        <f t="shared" si="146"/>
        <v>0.51536643026004725</v>
      </c>
      <c r="H355">
        <f t="shared" si="147"/>
        <v>0.4846335697399527</v>
      </c>
      <c r="I355">
        <v>8.4499999999999993</v>
      </c>
      <c r="J355">
        <v>5.53</v>
      </c>
      <c r="K355">
        <f t="shared" si="148"/>
        <v>13.98</v>
      </c>
      <c r="L355">
        <f t="shared" si="149"/>
        <v>0.60443490701001423</v>
      </c>
      <c r="M355">
        <f t="shared" si="150"/>
        <v>0.39556509298998571</v>
      </c>
      <c r="N355">
        <v>6.48</v>
      </c>
      <c r="O355">
        <v>4.43</v>
      </c>
      <c r="P355">
        <f t="shared" si="151"/>
        <v>10.91</v>
      </c>
      <c r="Q355">
        <f t="shared" si="152"/>
        <v>0.59395050412465633</v>
      </c>
      <c r="R355">
        <f t="shared" si="153"/>
        <v>0.40604949587534367</v>
      </c>
      <c r="T355">
        <v>0.46650659646909842</v>
      </c>
      <c r="U355">
        <v>0.53349340353090169</v>
      </c>
    </row>
    <row r="356" spans="2:21" x14ac:dyDescent="0.25">
      <c r="C356" t="s">
        <v>629</v>
      </c>
      <c r="D356">
        <v>2.0099999999999998</v>
      </c>
      <c r="E356">
        <v>2.83</v>
      </c>
      <c r="F356">
        <f t="shared" si="145"/>
        <v>4.84</v>
      </c>
      <c r="G356">
        <f t="shared" si="146"/>
        <v>0.41528925619834706</v>
      </c>
      <c r="H356">
        <f t="shared" si="147"/>
        <v>0.58471074380165289</v>
      </c>
      <c r="I356">
        <v>1.21</v>
      </c>
      <c r="J356">
        <v>1.1599999999999999</v>
      </c>
      <c r="K356">
        <f t="shared" si="148"/>
        <v>2.37</v>
      </c>
      <c r="L356">
        <f t="shared" si="149"/>
        <v>0.51054852320675104</v>
      </c>
      <c r="M356">
        <f t="shared" si="150"/>
        <v>0.48945147679324891</v>
      </c>
      <c r="N356">
        <v>1.0900000000000001</v>
      </c>
      <c r="O356">
        <v>0.7</v>
      </c>
      <c r="P356">
        <f t="shared" si="151"/>
        <v>1.79</v>
      </c>
      <c r="Q356">
        <f t="shared" si="152"/>
        <v>0.6089385474860336</v>
      </c>
      <c r="R356">
        <f t="shared" si="153"/>
        <v>0.39106145251396646</v>
      </c>
      <c r="T356">
        <v>0.43550776972755101</v>
      </c>
      <c r="U356">
        <v>0.56449223027244899</v>
      </c>
    </row>
    <row r="357" spans="2:21" x14ac:dyDescent="0.25">
      <c r="C357" t="s">
        <v>630</v>
      </c>
      <c r="D357">
        <v>15.94</v>
      </c>
      <c r="E357">
        <v>22.73</v>
      </c>
      <c r="F357">
        <f t="shared" si="145"/>
        <v>38.67</v>
      </c>
      <c r="G357">
        <f t="shared" si="146"/>
        <v>0.41220584432376517</v>
      </c>
      <c r="H357">
        <f t="shared" si="147"/>
        <v>0.58779415567623483</v>
      </c>
      <c r="I357">
        <v>25.69</v>
      </c>
      <c r="J357">
        <v>27.63</v>
      </c>
      <c r="K357">
        <f t="shared" si="148"/>
        <v>53.32</v>
      </c>
      <c r="L357">
        <f t="shared" si="149"/>
        <v>0.48180795198799703</v>
      </c>
      <c r="M357">
        <f t="shared" si="150"/>
        <v>0.51819204801200303</v>
      </c>
      <c r="N357">
        <v>35.65</v>
      </c>
      <c r="O357">
        <v>33.93</v>
      </c>
      <c r="P357">
        <f t="shared" si="151"/>
        <v>69.58</v>
      </c>
      <c r="Q357">
        <f t="shared" si="152"/>
        <v>0.51235987352687551</v>
      </c>
      <c r="R357">
        <f t="shared" si="153"/>
        <v>0.48764012647312449</v>
      </c>
      <c r="T357">
        <v>0.62153235807182938</v>
      </c>
      <c r="U357">
        <v>0.37846764192817062</v>
      </c>
    </row>
    <row r="358" spans="2:21" x14ac:dyDescent="0.25">
      <c r="C358" t="s">
        <v>631</v>
      </c>
      <c r="D358">
        <v>4.1900000000000004</v>
      </c>
      <c r="E358">
        <v>7.8</v>
      </c>
      <c r="F358">
        <f t="shared" si="145"/>
        <v>11.99</v>
      </c>
      <c r="G358">
        <f t="shared" si="146"/>
        <v>0.34945788156797336</v>
      </c>
      <c r="H358">
        <f t="shared" si="147"/>
        <v>0.65054211843202669</v>
      </c>
      <c r="I358">
        <v>5.16</v>
      </c>
      <c r="J358">
        <v>12.92</v>
      </c>
      <c r="K358">
        <f t="shared" si="148"/>
        <v>18.079999999999998</v>
      </c>
      <c r="L358">
        <f t="shared" si="149"/>
        <v>0.28539823008849563</v>
      </c>
      <c r="M358">
        <f t="shared" si="150"/>
        <v>0.71460176991150448</v>
      </c>
      <c r="N358">
        <v>5.45</v>
      </c>
      <c r="O358">
        <v>9.7799999999999994</v>
      </c>
      <c r="P358">
        <f t="shared" si="151"/>
        <v>15.23</v>
      </c>
      <c r="Q358">
        <f t="shared" si="152"/>
        <v>0.35784635587655944</v>
      </c>
      <c r="R358">
        <f t="shared" si="153"/>
        <v>0.64215364412344056</v>
      </c>
      <c r="T358">
        <v>0.51158818833382491</v>
      </c>
      <c r="U358">
        <v>0.48841181166617514</v>
      </c>
    </row>
    <row r="359" spans="2:21" x14ac:dyDescent="0.25">
      <c r="C359" t="s">
        <v>632</v>
      </c>
      <c r="D359">
        <v>11.91</v>
      </c>
      <c r="E359">
        <v>28.78</v>
      </c>
      <c r="F359">
        <f t="shared" si="145"/>
        <v>40.69</v>
      </c>
      <c r="G359">
        <f t="shared" si="146"/>
        <v>0.29270090931432785</v>
      </c>
      <c r="H359">
        <f t="shared" si="147"/>
        <v>0.7072990906856722</v>
      </c>
      <c r="I359">
        <v>14.38</v>
      </c>
      <c r="J359">
        <v>33.51</v>
      </c>
      <c r="K359">
        <f t="shared" si="148"/>
        <v>47.89</v>
      </c>
      <c r="L359">
        <f t="shared" si="149"/>
        <v>0.30027145541866779</v>
      </c>
      <c r="M359">
        <f t="shared" si="150"/>
        <v>0.69972854458133216</v>
      </c>
      <c r="N359">
        <v>18.77</v>
      </c>
      <c r="O359">
        <v>38.119999999999997</v>
      </c>
      <c r="P359">
        <f t="shared" si="151"/>
        <v>56.89</v>
      </c>
      <c r="Q359">
        <f t="shared" si="152"/>
        <v>0.32993496220776936</v>
      </c>
      <c r="R359">
        <f t="shared" si="153"/>
        <v>0.67006503779223059</v>
      </c>
      <c r="T359">
        <v>0.46264810380035254</v>
      </c>
      <c r="U359">
        <v>0.53735189619964752</v>
      </c>
    </row>
    <row r="360" spans="2:21" x14ac:dyDescent="0.25">
      <c r="G360" s="92">
        <f>AVERAGE(G352:G359)</f>
        <v>0.48413098436498614</v>
      </c>
      <c r="H360" s="92">
        <f>AVERAGE(H352:H359)</f>
        <v>0.51586901563501386</v>
      </c>
      <c r="L360" s="92">
        <f>AVERAGE(L352:L359)</f>
        <v>0.53349340353090169</v>
      </c>
      <c r="M360" s="92">
        <f>AVERAGE(M352:M359)</f>
        <v>0.46650659646909842</v>
      </c>
      <c r="Q360" s="92">
        <f>AVERAGE(Q352:Q359)</f>
        <v>0.56449223027244899</v>
      </c>
      <c r="R360" s="92">
        <f>AVERAGE(R352:R359)</f>
        <v>0.43550776972755101</v>
      </c>
      <c r="T360">
        <v>0.48948427725124305</v>
      </c>
      <c r="U360">
        <v>0.51051572274875689</v>
      </c>
    </row>
    <row r="361" spans="2:21" x14ac:dyDescent="0.25">
      <c r="B361" t="s">
        <v>654</v>
      </c>
      <c r="T361">
        <v>0.43074865236748022</v>
      </c>
      <c r="U361">
        <v>0.56925134763251983</v>
      </c>
    </row>
    <row r="362" spans="2:21" x14ac:dyDescent="0.25">
      <c r="D362">
        <v>1987</v>
      </c>
      <c r="I362">
        <v>2001</v>
      </c>
      <c r="N362">
        <v>2006</v>
      </c>
      <c r="T362">
        <v>0.4185962674287485</v>
      </c>
      <c r="U362">
        <v>0.58140373257125155</v>
      </c>
    </row>
    <row r="363" spans="2:21" x14ac:dyDescent="0.25">
      <c r="D363" t="s">
        <v>647</v>
      </c>
      <c r="E363" t="s">
        <v>648</v>
      </c>
      <c r="F363" t="s">
        <v>649</v>
      </c>
      <c r="G363" t="s">
        <v>650</v>
      </c>
      <c r="H363" t="s">
        <v>651</v>
      </c>
      <c r="I363" t="s">
        <v>647</v>
      </c>
      <c r="J363" t="s">
        <v>648</v>
      </c>
      <c r="K363" t="s">
        <v>649</v>
      </c>
      <c r="L363" t="s">
        <v>650</v>
      </c>
      <c r="M363" t="s">
        <v>651</v>
      </c>
      <c r="N363" t="s">
        <v>647</v>
      </c>
      <c r="O363" t="s">
        <v>648</v>
      </c>
      <c r="P363" t="s">
        <v>649</v>
      </c>
      <c r="Q363" t="s">
        <v>650</v>
      </c>
      <c r="R363" t="s">
        <v>651</v>
      </c>
    </row>
    <row r="364" spans="2:21" x14ac:dyDescent="0.25">
      <c r="C364" t="s">
        <v>626</v>
      </c>
      <c r="D364">
        <v>33.590000000000003</v>
      </c>
      <c r="E364">
        <v>9.15</v>
      </c>
      <c r="F364">
        <f>SUM(D364:E364)</f>
        <v>42.74</v>
      </c>
      <c r="G364">
        <f>D364/F364</f>
        <v>0.78591483387927008</v>
      </c>
      <c r="H364">
        <f>E364/F364</f>
        <v>0.21408516612073</v>
      </c>
      <c r="I364">
        <v>7.18</v>
      </c>
      <c r="J364">
        <v>1.94</v>
      </c>
      <c r="K364">
        <f>SUM(I364:J364)</f>
        <v>9.1199999999999992</v>
      </c>
      <c r="L364">
        <f>I364/K364</f>
        <v>0.78728070175438603</v>
      </c>
      <c r="M364">
        <f>J364/K364</f>
        <v>0.21271929824561406</v>
      </c>
      <c r="N364">
        <v>8.36</v>
      </c>
      <c r="O364">
        <v>1.3</v>
      </c>
      <c r="P364">
        <f>SUM(N364:O364)</f>
        <v>9.66</v>
      </c>
      <c r="Q364">
        <f>N364/P364</f>
        <v>0.86542443064182184</v>
      </c>
      <c r="R364">
        <f>O364/P364</f>
        <v>0.13457556935817805</v>
      </c>
    </row>
    <row r="365" spans="2:21" x14ac:dyDescent="0.25">
      <c r="C365" t="s">
        <v>627</v>
      </c>
      <c r="D365">
        <v>14.29</v>
      </c>
      <c r="E365">
        <v>10.02</v>
      </c>
      <c r="F365">
        <f t="shared" ref="F365:F371" si="154">SUM(D365:E365)</f>
        <v>24.31</v>
      </c>
      <c r="G365">
        <f t="shared" ref="G365:G371" si="155">D365/F365</f>
        <v>0.58782394076511724</v>
      </c>
      <c r="H365">
        <f t="shared" ref="H365:H371" si="156">E365/F365</f>
        <v>0.41217605923488276</v>
      </c>
      <c r="I365">
        <v>9.7899999999999991</v>
      </c>
      <c r="J365">
        <v>3.01</v>
      </c>
      <c r="K365">
        <f t="shared" ref="K365:K371" si="157">SUM(I365:J365)</f>
        <v>12.799999999999999</v>
      </c>
      <c r="L365">
        <f t="shared" ref="L365:L371" si="158">I365/K365</f>
        <v>0.76484375000000004</v>
      </c>
      <c r="M365">
        <f t="shared" ref="M365:M371" si="159">J365/K365</f>
        <v>0.23515625000000001</v>
      </c>
      <c r="N365">
        <v>6.02</v>
      </c>
      <c r="O365">
        <v>1.07</v>
      </c>
      <c r="P365">
        <f t="shared" ref="P365:P371" si="160">SUM(N365:O365)</f>
        <v>7.09</v>
      </c>
      <c r="Q365">
        <f t="shared" ref="Q365:Q371" si="161">N365/P365</f>
        <v>0.84908321579689694</v>
      </c>
      <c r="R365">
        <f t="shared" ref="R365:R371" si="162">O365/P365</f>
        <v>0.15091678420310298</v>
      </c>
    </row>
    <row r="366" spans="2:21" x14ac:dyDescent="0.25">
      <c r="C366" t="s">
        <v>518</v>
      </c>
      <c r="D366">
        <v>25.29</v>
      </c>
      <c r="E366">
        <v>25.82</v>
      </c>
      <c r="F366">
        <f t="shared" si="154"/>
        <v>51.11</v>
      </c>
      <c r="G366">
        <f t="shared" si="155"/>
        <v>0.49481510467618861</v>
      </c>
      <c r="H366">
        <f t="shared" si="156"/>
        <v>0.50518489532381139</v>
      </c>
      <c r="I366">
        <v>28.64</v>
      </c>
      <c r="J366">
        <v>11.46</v>
      </c>
      <c r="K366">
        <f t="shared" si="157"/>
        <v>40.1</v>
      </c>
      <c r="L366">
        <f t="shared" si="158"/>
        <v>0.71421446384039899</v>
      </c>
      <c r="M366">
        <f t="shared" si="159"/>
        <v>0.28578553615960101</v>
      </c>
      <c r="N366">
        <v>27.74</v>
      </c>
      <c r="O366">
        <v>11.82</v>
      </c>
      <c r="P366">
        <f t="shared" si="160"/>
        <v>39.56</v>
      </c>
      <c r="Q366">
        <f t="shared" si="161"/>
        <v>0.7012133468149645</v>
      </c>
      <c r="R366">
        <f t="shared" si="162"/>
        <v>0.29878665318503539</v>
      </c>
    </row>
    <row r="367" spans="2:21" x14ac:dyDescent="0.25">
      <c r="C367" t="s">
        <v>628</v>
      </c>
      <c r="D367">
        <v>9.85</v>
      </c>
      <c r="E367">
        <v>17.82</v>
      </c>
      <c r="F367">
        <f t="shared" si="154"/>
        <v>27.67</v>
      </c>
      <c r="G367">
        <f t="shared" si="155"/>
        <v>0.35598120708348391</v>
      </c>
      <c r="H367">
        <f t="shared" si="156"/>
        <v>0.64401879291651609</v>
      </c>
      <c r="I367">
        <v>22.85</v>
      </c>
      <c r="J367">
        <v>16.41</v>
      </c>
      <c r="K367">
        <f t="shared" si="157"/>
        <v>39.260000000000005</v>
      </c>
      <c r="L367">
        <f t="shared" si="158"/>
        <v>0.58201732042791643</v>
      </c>
      <c r="M367">
        <f t="shared" si="159"/>
        <v>0.41798267957208352</v>
      </c>
      <c r="N367">
        <v>24.01</v>
      </c>
      <c r="O367">
        <v>11.6</v>
      </c>
      <c r="P367">
        <f t="shared" si="160"/>
        <v>35.61</v>
      </c>
      <c r="Q367">
        <f t="shared" si="161"/>
        <v>0.67424880651502395</v>
      </c>
      <c r="R367">
        <f t="shared" si="162"/>
        <v>0.32575119348497611</v>
      </c>
    </row>
    <row r="368" spans="2:21" x14ac:dyDescent="0.25">
      <c r="C368" t="s">
        <v>629</v>
      </c>
      <c r="D368">
        <v>11.78</v>
      </c>
      <c r="E368">
        <v>23.22</v>
      </c>
      <c r="F368">
        <f t="shared" si="154"/>
        <v>35</v>
      </c>
      <c r="G368">
        <f t="shared" si="155"/>
        <v>0.33657142857142858</v>
      </c>
      <c r="H368">
        <f t="shared" si="156"/>
        <v>0.66342857142857137</v>
      </c>
      <c r="I368">
        <v>14.74</v>
      </c>
      <c r="J368">
        <v>22.91</v>
      </c>
      <c r="K368">
        <f t="shared" si="157"/>
        <v>37.65</v>
      </c>
      <c r="L368">
        <f t="shared" si="158"/>
        <v>0.39150066401062417</v>
      </c>
      <c r="M368">
        <f t="shared" si="159"/>
        <v>0.60849933598937589</v>
      </c>
      <c r="N368">
        <v>16.559999999999999</v>
      </c>
      <c r="O368">
        <v>23.69</v>
      </c>
      <c r="P368">
        <f t="shared" si="160"/>
        <v>40.25</v>
      </c>
      <c r="Q368">
        <f t="shared" si="161"/>
        <v>0.41142857142857142</v>
      </c>
      <c r="R368">
        <f t="shared" si="162"/>
        <v>0.58857142857142863</v>
      </c>
    </row>
    <row r="369" spans="2:18" x14ac:dyDescent="0.25">
      <c r="C369" t="s">
        <v>630</v>
      </c>
      <c r="D369">
        <v>4.83</v>
      </c>
      <c r="E369">
        <v>9.06</v>
      </c>
      <c r="F369">
        <f t="shared" si="154"/>
        <v>13.89</v>
      </c>
      <c r="G369">
        <f t="shared" si="155"/>
        <v>0.34773218142548595</v>
      </c>
      <c r="H369">
        <f t="shared" si="156"/>
        <v>0.6522678185745141</v>
      </c>
      <c r="I369">
        <v>13.15</v>
      </c>
      <c r="J369">
        <v>27.57</v>
      </c>
      <c r="K369">
        <f t="shared" si="157"/>
        <v>40.72</v>
      </c>
      <c r="L369">
        <f t="shared" si="158"/>
        <v>0.32293713163064836</v>
      </c>
      <c r="M369">
        <f t="shared" si="159"/>
        <v>0.6770628683693517</v>
      </c>
      <c r="N369">
        <v>9.82</v>
      </c>
      <c r="O369">
        <v>10.06</v>
      </c>
      <c r="P369">
        <f t="shared" si="160"/>
        <v>19.880000000000003</v>
      </c>
      <c r="Q369">
        <f t="shared" si="161"/>
        <v>0.49396378269617702</v>
      </c>
      <c r="R369">
        <f t="shared" si="162"/>
        <v>0.50603621730382287</v>
      </c>
    </row>
    <row r="370" spans="2:18" x14ac:dyDescent="0.25">
      <c r="C370" t="s">
        <v>631</v>
      </c>
      <c r="E370">
        <v>2.02</v>
      </c>
      <c r="F370">
        <f t="shared" si="154"/>
        <v>2.02</v>
      </c>
      <c r="G370">
        <f t="shared" si="155"/>
        <v>0</v>
      </c>
      <c r="H370">
        <f t="shared" si="156"/>
        <v>1</v>
      </c>
      <c r="I370">
        <v>1.1200000000000001</v>
      </c>
      <c r="J370">
        <v>6.7</v>
      </c>
      <c r="K370">
        <f t="shared" si="157"/>
        <v>7.82</v>
      </c>
      <c r="L370">
        <f t="shared" si="158"/>
        <v>0.14322250639386191</v>
      </c>
      <c r="M370">
        <f t="shared" si="159"/>
        <v>0.85677749360613809</v>
      </c>
      <c r="N370">
        <v>2.2200000000000002</v>
      </c>
      <c r="O370">
        <v>13.85</v>
      </c>
      <c r="P370">
        <f t="shared" si="160"/>
        <v>16.07</v>
      </c>
      <c r="Q370">
        <f t="shared" si="161"/>
        <v>0.13814561294337274</v>
      </c>
      <c r="R370">
        <f t="shared" si="162"/>
        <v>0.8618543870566272</v>
      </c>
    </row>
    <row r="371" spans="2:18" x14ac:dyDescent="0.25">
      <c r="C371" t="s">
        <v>632</v>
      </c>
      <c r="D371">
        <v>0.39</v>
      </c>
      <c r="E371">
        <v>2.89</v>
      </c>
      <c r="F371">
        <f t="shared" si="154"/>
        <v>3.2800000000000002</v>
      </c>
      <c r="G371">
        <f t="shared" si="155"/>
        <v>0.11890243902439024</v>
      </c>
      <c r="H371">
        <f t="shared" si="156"/>
        <v>0.88109756097560976</v>
      </c>
      <c r="I371">
        <v>2.52</v>
      </c>
      <c r="J371">
        <v>10</v>
      </c>
      <c r="K371">
        <f t="shared" si="157"/>
        <v>12.52</v>
      </c>
      <c r="L371">
        <f t="shared" si="158"/>
        <v>0.2012779552715655</v>
      </c>
      <c r="M371">
        <f t="shared" si="159"/>
        <v>0.79872204472843455</v>
      </c>
      <c r="N371">
        <v>5.27</v>
      </c>
      <c r="O371">
        <v>26.61</v>
      </c>
      <c r="P371">
        <f t="shared" si="160"/>
        <v>31.88</v>
      </c>
      <c r="Q371">
        <f t="shared" si="161"/>
        <v>0.1653074027603513</v>
      </c>
      <c r="R371">
        <f t="shared" si="162"/>
        <v>0.83469259723964873</v>
      </c>
    </row>
    <row r="372" spans="2:18" x14ac:dyDescent="0.25">
      <c r="G372" s="92">
        <f>AVERAGE(G364:G371)</f>
        <v>0.37846764192817062</v>
      </c>
      <c r="H372" s="92">
        <f>AVERAGE(H364:H371)</f>
        <v>0.62153235807182938</v>
      </c>
      <c r="L372" s="92">
        <f>AVERAGE(L364:L371)</f>
        <v>0.48841181166617514</v>
      </c>
      <c r="M372" s="92">
        <f>AVERAGE(M364:M371)</f>
        <v>0.51158818833382491</v>
      </c>
      <c r="Q372" s="92">
        <f>AVERAGE(Q364:Q371)</f>
        <v>0.53735189619964752</v>
      </c>
      <c r="R372" s="92">
        <f>AVERAGE(R364:R371)</f>
        <v>0.46264810380035254</v>
      </c>
    </row>
    <row r="374" spans="2:18" x14ac:dyDescent="0.25">
      <c r="B374" t="s">
        <v>655</v>
      </c>
      <c r="D374">
        <v>1988</v>
      </c>
      <c r="I374">
        <v>1994</v>
      </c>
      <c r="N374">
        <v>2002</v>
      </c>
    </row>
    <row r="375" spans="2:18" x14ac:dyDescent="0.25">
      <c r="D375" t="s">
        <v>647</v>
      </c>
      <c r="E375" t="s">
        <v>648</v>
      </c>
      <c r="F375" t="s">
        <v>649</v>
      </c>
      <c r="G375" t="s">
        <v>650</v>
      </c>
      <c r="H375" t="s">
        <v>651</v>
      </c>
      <c r="I375" t="s">
        <v>647</v>
      </c>
      <c r="J375" t="s">
        <v>648</v>
      </c>
      <c r="K375" t="s">
        <v>649</v>
      </c>
      <c r="L375" t="s">
        <v>650</v>
      </c>
      <c r="M375" t="s">
        <v>651</v>
      </c>
      <c r="N375" t="s">
        <v>647</v>
      </c>
      <c r="O375" t="s">
        <v>648</v>
      </c>
      <c r="P375" t="s">
        <v>649</v>
      </c>
      <c r="Q375" t="s">
        <v>650</v>
      </c>
      <c r="R375" t="s">
        <v>651</v>
      </c>
    </row>
    <row r="376" spans="2:18" x14ac:dyDescent="0.25">
      <c r="C376" t="s">
        <v>626</v>
      </c>
      <c r="D376">
        <v>5.97</v>
      </c>
      <c r="E376">
        <v>0.84</v>
      </c>
      <c r="F376">
        <f>SUM(D376:E376)</f>
        <v>6.81</v>
      </c>
      <c r="G376">
        <f>D376/F376</f>
        <v>0.87665198237885467</v>
      </c>
      <c r="H376">
        <f>E376/F376</f>
        <v>0.12334801762114538</v>
      </c>
      <c r="I376">
        <v>2.37</v>
      </c>
      <c r="J376">
        <v>0.28000000000000003</v>
      </c>
      <c r="K376">
        <f>SUM(I376:J376)</f>
        <v>2.6500000000000004</v>
      </c>
      <c r="L376">
        <f>I376/K376</f>
        <v>0.89433962264150935</v>
      </c>
      <c r="M376">
        <f>J376/K376</f>
        <v>0.10566037735849056</v>
      </c>
      <c r="N376">
        <v>1.8</v>
      </c>
      <c r="O376">
        <v>0.2</v>
      </c>
      <c r="P376">
        <f>SUM(N376:O376)</f>
        <v>2</v>
      </c>
      <c r="Q376">
        <f>N376/P376</f>
        <v>0.9</v>
      </c>
      <c r="R376">
        <f>O376/P376</f>
        <v>0.1</v>
      </c>
    </row>
    <row r="377" spans="2:18" x14ac:dyDescent="0.25">
      <c r="C377" t="s">
        <v>627</v>
      </c>
      <c r="D377">
        <v>6.52</v>
      </c>
      <c r="E377">
        <v>1.31</v>
      </c>
      <c r="F377">
        <f t="shared" ref="F377:F382" si="163">SUM(D377:E377)</f>
        <v>7.83</v>
      </c>
      <c r="G377">
        <f t="shared" ref="G377:G382" si="164">D377/F377</f>
        <v>0.83269476372924645</v>
      </c>
      <c r="H377">
        <f t="shared" ref="H377:H382" si="165">E377/F377</f>
        <v>0.16730523627075353</v>
      </c>
      <c r="I377">
        <v>2.82</v>
      </c>
      <c r="J377">
        <v>0.11</v>
      </c>
      <c r="K377">
        <f t="shared" ref="K377:K382" si="166">SUM(I377:J377)</f>
        <v>2.9299999999999997</v>
      </c>
      <c r="L377">
        <f t="shared" ref="L377:L382" si="167">I377/K377</f>
        <v>0.96245733788395904</v>
      </c>
      <c r="M377">
        <f t="shared" ref="M377:M382" si="168">J377/K377</f>
        <v>3.7542662116040959E-2</v>
      </c>
      <c r="N377">
        <v>2.91</v>
      </c>
      <c r="O377">
        <v>0.2</v>
      </c>
      <c r="P377">
        <f t="shared" ref="P377:P382" si="169">SUM(N377:O377)</f>
        <v>3.1100000000000003</v>
      </c>
      <c r="Q377">
        <f t="shared" ref="Q377:Q382" si="170">N377/P377</f>
        <v>0.93569131832797425</v>
      </c>
      <c r="R377">
        <f t="shared" ref="R377:R382" si="171">O377/P377</f>
        <v>6.4308681672025719E-2</v>
      </c>
    </row>
    <row r="378" spans="2:18" x14ac:dyDescent="0.25">
      <c r="C378" t="s">
        <v>518</v>
      </c>
      <c r="D378">
        <v>60.83</v>
      </c>
      <c r="E378">
        <v>26.84</v>
      </c>
      <c r="F378">
        <f t="shared" si="163"/>
        <v>87.67</v>
      </c>
      <c r="G378">
        <f t="shared" si="164"/>
        <v>0.69385194479297363</v>
      </c>
      <c r="H378">
        <f t="shared" si="165"/>
        <v>0.30614805520702632</v>
      </c>
      <c r="I378">
        <v>60.32</v>
      </c>
      <c r="J378">
        <v>10.87</v>
      </c>
      <c r="K378">
        <f t="shared" si="166"/>
        <v>71.19</v>
      </c>
      <c r="L378">
        <f t="shared" si="167"/>
        <v>0.84731001545160844</v>
      </c>
      <c r="M378">
        <f t="shared" si="168"/>
        <v>0.15268998454839161</v>
      </c>
      <c r="N378">
        <v>52.8</v>
      </c>
      <c r="O378">
        <v>22.91</v>
      </c>
      <c r="P378">
        <f t="shared" si="169"/>
        <v>75.709999999999994</v>
      </c>
      <c r="Q378">
        <f t="shared" si="170"/>
        <v>0.69739796592259939</v>
      </c>
      <c r="R378">
        <f t="shared" si="171"/>
        <v>0.30260203407740066</v>
      </c>
    </row>
    <row r="379" spans="2:18" x14ac:dyDescent="0.25">
      <c r="C379" t="s">
        <v>628</v>
      </c>
      <c r="D379">
        <v>9.41</v>
      </c>
      <c r="E379">
        <v>13.16</v>
      </c>
      <c r="F379">
        <f t="shared" si="163"/>
        <v>22.57</v>
      </c>
      <c r="G379">
        <f t="shared" si="164"/>
        <v>0.41692512184315461</v>
      </c>
      <c r="H379">
        <f t="shared" si="165"/>
        <v>0.58307487815684533</v>
      </c>
      <c r="I379">
        <v>12.11</v>
      </c>
      <c r="J379">
        <v>14.7</v>
      </c>
      <c r="K379">
        <f t="shared" si="166"/>
        <v>26.81</v>
      </c>
      <c r="L379">
        <f t="shared" si="167"/>
        <v>0.4516971279373368</v>
      </c>
      <c r="M379">
        <f t="shared" si="168"/>
        <v>0.54830287206266315</v>
      </c>
      <c r="N379">
        <v>12.83</v>
      </c>
      <c r="O379">
        <v>14.72</v>
      </c>
      <c r="P379">
        <f t="shared" si="169"/>
        <v>27.55</v>
      </c>
      <c r="Q379">
        <f t="shared" si="170"/>
        <v>0.46569872958257713</v>
      </c>
      <c r="R379">
        <f t="shared" si="171"/>
        <v>0.53430127041742292</v>
      </c>
    </row>
    <row r="380" spans="2:18" x14ac:dyDescent="0.25">
      <c r="C380" t="s">
        <v>629</v>
      </c>
      <c r="D380">
        <v>7.92</v>
      </c>
      <c r="E380">
        <v>15.66</v>
      </c>
      <c r="F380">
        <f t="shared" si="163"/>
        <v>23.58</v>
      </c>
      <c r="G380">
        <f t="shared" si="164"/>
        <v>0.33587786259541985</v>
      </c>
      <c r="H380">
        <f t="shared" si="165"/>
        <v>0.66412213740458026</v>
      </c>
      <c r="I380">
        <v>13.32</v>
      </c>
      <c r="J380">
        <v>31.58</v>
      </c>
      <c r="K380">
        <f t="shared" si="166"/>
        <v>44.9</v>
      </c>
      <c r="L380">
        <f t="shared" si="167"/>
        <v>0.29665924276169264</v>
      </c>
      <c r="M380">
        <f t="shared" si="168"/>
        <v>0.70334075723830736</v>
      </c>
      <c r="N380">
        <v>14.67</v>
      </c>
      <c r="O380">
        <v>21.11</v>
      </c>
      <c r="P380">
        <f t="shared" si="169"/>
        <v>35.78</v>
      </c>
      <c r="Q380">
        <f t="shared" si="170"/>
        <v>0.41000558971492451</v>
      </c>
      <c r="R380">
        <f t="shared" si="171"/>
        <v>0.58999441028507538</v>
      </c>
    </row>
    <row r="381" spans="2:18" x14ac:dyDescent="0.25">
      <c r="C381" t="s">
        <v>630</v>
      </c>
      <c r="D381">
        <v>4.8600000000000003</v>
      </c>
      <c r="E381">
        <v>11.99</v>
      </c>
      <c r="F381">
        <f t="shared" si="163"/>
        <v>16.850000000000001</v>
      </c>
      <c r="G381">
        <f t="shared" si="164"/>
        <v>0.28842729970326408</v>
      </c>
      <c r="H381">
        <f t="shared" si="165"/>
        <v>0.71157270029673581</v>
      </c>
      <c r="I381">
        <v>3.69</v>
      </c>
      <c r="J381">
        <v>5.4</v>
      </c>
      <c r="K381">
        <f t="shared" si="166"/>
        <v>9.09</v>
      </c>
      <c r="L381">
        <f t="shared" si="167"/>
        <v>0.40594059405940597</v>
      </c>
      <c r="M381">
        <f t="shared" si="168"/>
        <v>0.59405940594059414</v>
      </c>
      <c r="N381">
        <v>7.89</v>
      </c>
      <c r="O381">
        <v>8.52</v>
      </c>
      <c r="P381">
        <f t="shared" si="169"/>
        <v>16.41</v>
      </c>
      <c r="Q381">
        <f t="shared" si="170"/>
        <v>0.48080438756855576</v>
      </c>
      <c r="R381">
        <f t="shared" si="171"/>
        <v>0.51919561243144419</v>
      </c>
    </row>
    <row r="382" spans="2:18" x14ac:dyDescent="0.25">
      <c r="C382" t="s">
        <v>632</v>
      </c>
      <c r="D382">
        <v>4.4800000000000004</v>
      </c>
      <c r="E382">
        <v>30.2</v>
      </c>
      <c r="F382">
        <f t="shared" si="163"/>
        <v>34.68</v>
      </c>
      <c r="G382">
        <f t="shared" si="164"/>
        <v>0.12918108419838525</v>
      </c>
      <c r="H382">
        <f t="shared" si="165"/>
        <v>0.87081891580161475</v>
      </c>
      <c r="I382">
        <v>5.36</v>
      </c>
      <c r="J382">
        <v>37.06</v>
      </c>
      <c r="K382">
        <f t="shared" si="166"/>
        <v>42.42</v>
      </c>
      <c r="L382">
        <f t="shared" si="167"/>
        <v>0.12635549269212637</v>
      </c>
      <c r="M382">
        <f t="shared" si="168"/>
        <v>0.87364450730787369</v>
      </c>
      <c r="N382">
        <v>7.11</v>
      </c>
      <c r="O382">
        <v>32.340000000000003</v>
      </c>
      <c r="P382">
        <f t="shared" si="169"/>
        <v>39.450000000000003</v>
      </c>
      <c r="Q382">
        <f t="shared" si="170"/>
        <v>0.18022813688212927</v>
      </c>
      <c r="R382">
        <f t="shared" si="171"/>
        <v>0.81977186311787076</v>
      </c>
    </row>
    <row r="383" spans="2:18" x14ac:dyDescent="0.25">
      <c r="G383" s="92">
        <f>AVERAGE(G376:G382)</f>
        <v>0.51051572274875689</v>
      </c>
      <c r="H383" s="92">
        <f>AVERAGE(H376:H382)</f>
        <v>0.48948427725124305</v>
      </c>
      <c r="L383" s="92">
        <f>AVERAGE(L376:L382)</f>
        <v>0.56925134763251983</v>
      </c>
      <c r="M383" s="92">
        <f>AVERAGE(M376:M382)</f>
        <v>0.43074865236748022</v>
      </c>
      <c r="Q383" s="92">
        <f>AVERAGE(Q376:Q382)</f>
        <v>0.58140373257125155</v>
      </c>
      <c r="R383" s="92">
        <f>AVERAGE(R376:R382)</f>
        <v>0.4185962674287485</v>
      </c>
    </row>
    <row r="386" spans="1:17" x14ac:dyDescent="0.25">
      <c r="A386" s="94" t="s">
        <v>669</v>
      </c>
    </row>
    <row r="387" spans="1:17" x14ac:dyDescent="0.25">
      <c r="D387" t="s">
        <v>550</v>
      </c>
      <c r="E387" t="s">
        <v>664</v>
      </c>
      <c r="F387" t="s">
        <v>489</v>
      </c>
      <c r="G387" s="91" t="s">
        <v>494</v>
      </c>
      <c r="I387" t="s">
        <v>495</v>
      </c>
      <c r="J387" t="s">
        <v>497</v>
      </c>
      <c r="K387" t="s">
        <v>563</v>
      </c>
      <c r="O387" t="s">
        <v>495</v>
      </c>
      <c r="P387" t="s">
        <v>494</v>
      </c>
      <c r="Q387" t="s">
        <v>496</v>
      </c>
    </row>
    <row r="388" spans="1:17" x14ac:dyDescent="0.25">
      <c r="C388" t="s">
        <v>601</v>
      </c>
      <c r="D388">
        <v>4</v>
      </c>
      <c r="E388" t="s">
        <v>665</v>
      </c>
      <c r="F388">
        <v>0.36</v>
      </c>
      <c r="G388">
        <v>8.9999999999999993E-3</v>
      </c>
      <c r="I388" s="102">
        <f>(EXP(F388)-1)/D388</f>
        <v>0.10833235364008503</v>
      </c>
      <c r="J388">
        <f t="shared" ref="J388:J389" si="172">I388*100</f>
        <v>10.833235364008504</v>
      </c>
      <c r="K388">
        <f>F388/G388</f>
        <v>40</v>
      </c>
      <c r="O388" s="92">
        <f>J388</f>
        <v>10.833235364008504</v>
      </c>
      <c r="P388" s="92">
        <f t="shared" ref="P388:P389" si="173">O388/Q388</f>
        <v>0.27083088410021261</v>
      </c>
      <c r="Q388" s="92">
        <f t="shared" ref="Q388:Q389" si="174">K388</f>
        <v>40</v>
      </c>
    </row>
    <row r="389" spans="1:17" x14ac:dyDescent="0.25">
      <c r="C389" t="s">
        <v>663</v>
      </c>
      <c r="D389">
        <v>2</v>
      </c>
      <c r="E389" t="s">
        <v>665</v>
      </c>
      <c r="F389">
        <v>0.68</v>
      </c>
      <c r="G389">
        <v>1.2999999999999999E-2</v>
      </c>
      <c r="I389">
        <f t="shared" ref="I389" si="175">(1+F389-F388)^(1/D389)-1</f>
        <v>0.1489125293076059</v>
      </c>
      <c r="J389">
        <f t="shared" si="172"/>
        <v>14.89125293076059</v>
      </c>
      <c r="K389">
        <f>F389/G389</f>
        <v>52.307692307692314</v>
      </c>
      <c r="O389" s="92">
        <f>J389</f>
        <v>14.89125293076059</v>
      </c>
      <c r="P389" s="92">
        <f t="shared" si="173"/>
        <v>0.28468571779395241</v>
      </c>
      <c r="Q389" s="92">
        <f t="shared" si="174"/>
        <v>52.307692307692314</v>
      </c>
    </row>
    <row r="390" spans="1:17" x14ac:dyDescent="0.25">
      <c r="C390" t="s">
        <v>601</v>
      </c>
      <c r="D390" s="111">
        <v>4</v>
      </c>
      <c r="E390" s="111" t="s">
        <v>665</v>
      </c>
      <c r="F390">
        <v>0.37</v>
      </c>
      <c r="G390">
        <v>6.0000000000000001E-3</v>
      </c>
      <c r="I390" s="102">
        <f t="shared" ref="I390" si="176">(EXP(F390)-1)/D390</f>
        <v>0.11193365366583113</v>
      </c>
      <c r="J390">
        <f t="shared" ref="J390:J403" si="177">I390*100</f>
        <v>11.193365366583114</v>
      </c>
      <c r="K390">
        <f t="shared" ref="K390:K403" si="178">F390/G390</f>
        <v>61.666666666666664</v>
      </c>
      <c r="O390" s="92">
        <f t="shared" ref="O390:O403" si="179">J390</f>
        <v>11.193365366583114</v>
      </c>
      <c r="P390" s="92">
        <f t="shared" ref="P390:P403" si="180">O390/Q390</f>
        <v>0.18151403297161808</v>
      </c>
      <c r="Q390" s="92">
        <f t="shared" ref="Q390:Q403" si="181">K390</f>
        <v>61.666666666666664</v>
      </c>
    </row>
    <row r="391" spans="1:17" x14ac:dyDescent="0.25">
      <c r="C391" t="s">
        <v>663</v>
      </c>
      <c r="D391" s="111">
        <v>2</v>
      </c>
      <c r="E391" s="111" t="s">
        <v>665</v>
      </c>
      <c r="F391">
        <v>0.69</v>
      </c>
      <c r="G391">
        <v>8.9999999999999993E-3</v>
      </c>
      <c r="I391">
        <f t="shared" ref="I391" si="182">(1+F391-F390)^(1/D391)-1</f>
        <v>0.14891252930760568</v>
      </c>
      <c r="J391">
        <f t="shared" si="177"/>
        <v>14.891252930760569</v>
      </c>
      <c r="K391">
        <f t="shared" si="178"/>
        <v>76.666666666666671</v>
      </c>
      <c r="O391" s="92">
        <f t="shared" si="179"/>
        <v>14.891252930760569</v>
      </c>
      <c r="P391" s="92">
        <f t="shared" si="180"/>
        <v>0.19423373387948567</v>
      </c>
      <c r="Q391" s="92">
        <f t="shared" si="181"/>
        <v>76.666666666666671</v>
      </c>
    </row>
    <row r="392" spans="1:17" x14ac:dyDescent="0.25">
      <c r="C392" t="s">
        <v>601</v>
      </c>
      <c r="D392">
        <v>4</v>
      </c>
      <c r="E392" t="s">
        <v>665</v>
      </c>
      <c r="F392">
        <v>0.36</v>
      </c>
      <c r="G392">
        <v>6.0000000000000001E-3</v>
      </c>
      <c r="I392" s="102">
        <f t="shared" ref="I392" si="183">(EXP(F392)-1)/D392</f>
        <v>0.10833235364008503</v>
      </c>
      <c r="J392">
        <f t="shared" si="177"/>
        <v>10.833235364008504</v>
      </c>
      <c r="K392">
        <f t="shared" si="178"/>
        <v>60</v>
      </c>
      <c r="O392" s="92">
        <f t="shared" si="179"/>
        <v>10.833235364008504</v>
      </c>
      <c r="P392" s="92">
        <f t="shared" si="180"/>
        <v>0.18055392273347506</v>
      </c>
      <c r="Q392" s="92">
        <f t="shared" si="181"/>
        <v>60</v>
      </c>
    </row>
    <row r="393" spans="1:17" x14ac:dyDescent="0.25">
      <c r="C393" t="s">
        <v>663</v>
      </c>
      <c r="D393">
        <v>2</v>
      </c>
      <c r="E393" t="s">
        <v>665</v>
      </c>
      <c r="F393">
        <v>0.68</v>
      </c>
      <c r="G393">
        <v>8.9999999999999993E-3</v>
      </c>
      <c r="I393">
        <f t="shared" ref="I393" si="184">(1+F393-F392)^(1/D393)-1</f>
        <v>0.1489125293076059</v>
      </c>
      <c r="J393">
        <f t="shared" si="177"/>
        <v>14.89125293076059</v>
      </c>
      <c r="K393">
        <f t="shared" si="178"/>
        <v>75.555555555555571</v>
      </c>
      <c r="O393" s="92">
        <f t="shared" si="179"/>
        <v>14.89125293076059</v>
      </c>
      <c r="P393" s="92">
        <f t="shared" si="180"/>
        <v>0.19709011231889012</v>
      </c>
      <c r="Q393" s="92">
        <f t="shared" si="181"/>
        <v>75.555555555555571</v>
      </c>
    </row>
    <row r="394" spans="1:17" x14ac:dyDescent="0.25">
      <c r="C394" t="s">
        <v>601</v>
      </c>
      <c r="D394" s="111">
        <v>4</v>
      </c>
      <c r="E394" s="111" t="s">
        <v>665</v>
      </c>
      <c r="F394">
        <v>0.36</v>
      </c>
      <c r="G394">
        <v>6.0000000000000001E-3</v>
      </c>
      <c r="I394" s="102">
        <f t="shared" ref="I394" si="185">(EXP(F394)-1)/D394</f>
        <v>0.10833235364008503</v>
      </c>
      <c r="J394">
        <f t="shared" si="177"/>
        <v>10.833235364008504</v>
      </c>
      <c r="K394">
        <f t="shared" si="178"/>
        <v>60</v>
      </c>
      <c r="O394" s="92">
        <f t="shared" si="179"/>
        <v>10.833235364008504</v>
      </c>
      <c r="P394" s="92">
        <f t="shared" si="180"/>
        <v>0.18055392273347506</v>
      </c>
      <c r="Q394" s="92">
        <f t="shared" si="181"/>
        <v>60</v>
      </c>
    </row>
    <row r="395" spans="1:17" x14ac:dyDescent="0.25">
      <c r="C395" t="s">
        <v>663</v>
      </c>
      <c r="D395" s="111">
        <v>2</v>
      </c>
      <c r="E395" s="111" t="s">
        <v>665</v>
      </c>
      <c r="F395">
        <v>0.67</v>
      </c>
      <c r="G395">
        <v>8.9999999999999993E-3</v>
      </c>
      <c r="I395">
        <f t="shared" ref="I395" si="186">(1+F395-F394)^(1/D395)-1</f>
        <v>0.14455231422595971</v>
      </c>
      <c r="J395">
        <f t="shared" si="177"/>
        <v>14.455231422595972</v>
      </c>
      <c r="K395">
        <f t="shared" si="178"/>
        <v>74.444444444444457</v>
      </c>
      <c r="O395" s="92">
        <f t="shared" si="179"/>
        <v>14.455231422595972</v>
      </c>
      <c r="P395" s="92">
        <f t="shared" si="180"/>
        <v>0.19417475045278168</v>
      </c>
      <c r="Q395" s="92">
        <f t="shared" si="181"/>
        <v>74.444444444444457</v>
      </c>
    </row>
    <row r="396" spans="1:17" x14ac:dyDescent="0.25">
      <c r="C396" t="s">
        <v>601</v>
      </c>
      <c r="D396">
        <v>4</v>
      </c>
      <c r="E396" s="111" t="s">
        <v>666</v>
      </c>
      <c r="F396">
        <v>0.39</v>
      </c>
      <c r="G396">
        <v>1.4E-2</v>
      </c>
      <c r="I396" s="102">
        <f t="shared" ref="I396" si="187">(EXP(F396)-1)/D396</f>
        <v>0.11924519847066067</v>
      </c>
      <c r="J396">
        <f t="shared" si="177"/>
        <v>11.924519847066067</v>
      </c>
      <c r="K396">
        <f t="shared" si="178"/>
        <v>27.857142857142858</v>
      </c>
      <c r="O396" s="92">
        <f t="shared" si="179"/>
        <v>11.924519847066067</v>
      </c>
      <c r="P396" s="92">
        <f t="shared" si="180"/>
        <v>0.42805968681775625</v>
      </c>
      <c r="Q396" s="92">
        <f t="shared" si="181"/>
        <v>27.857142857142858</v>
      </c>
    </row>
    <row r="397" spans="1:17" x14ac:dyDescent="0.25">
      <c r="C397" t="s">
        <v>663</v>
      </c>
      <c r="D397">
        <v>2</v>
      </c>
      <c r="E397" s="111" t="s">
        <v>666</v>
      </c>
      <c r="F397">
        <v>0.7</v>
      </c>
      <c r="G397">
        <v>1.7000000000000001E-2</v>
      </c>
      <c r="I397">
        <f t="shared" ref="I397" si="188">(1+F397-F396)^(1/D397)-1</f>
        <v>0.14455231422595971</v>
      </c>
      <c r="J397">
        <f t="shared" si="177"/>
        <v>14.455231422595972</v>
      </c>
      <c r="K397">
        <f t="shared" si="178"/>
        <v>41.17647058823529</v>
      </c>
      <c r="O397" s="92">
        <f t="shared" si="179"/>
        <v>14.455231422595972</v>
      </c>
      <c r="P397" s="92">
        <f t="shared" si="180"/>
        <v>0.35105562026304504</v>
      </c>
      <c r="Q397" s="92">
        <f t="shared" si="181"/>
        <v>41.17647058823529</v>
      </c>
    </row>
    <row r="398" spans="1:17" x14ac:dyDescent="0.25">
      <c r="C398" t="s">
        <v>601</v>
      </c>
      <c r="D398" s="111">
        <v>4</v>
      </c>
      <c r="E398" s="111" t="s">
        <v>666</v>
      </c>
      <c r="F398">
        <v>0.34</v>
      </c>
      <c r="G398">
        <v>5.1999999999999998E-2</v>
      </c>
      <c r="I398" s="102">
        <f t="shared" ref="I398" si="189">(EXP(F398)-1)/D398</f>
        <v>0.10123689764089844</v>
      </c>
      <c r="J398">
        <f t="shared" si="177"/>
        <v>10.123689764089844</v>
      </c>
      <c r="K398">
        <f t="shared" si="178"/>
        <v>6.5384615384615392</v>
      </c>
      <c r="O398" s="92">
        <f t="shared" si="179"/>
        <v>10.123689764089844</v>
      </c>
      <c r="P398" s="92">
        <f t="shared" si="180"/>
        <v>1.5483290227431525</v>
      </c>
      <c r="Q398" s="92">
        <f t="shared" si="181"/>
        <v>6.5384615384615392</v>
      </c>
    </row>
    <row r="399" spans="1:17" x14ac:dyDescent="0.25">
      <c r="C399" t="s">
        <v>663</v>
      </c>
      <c r="D399" s="111">
        <v>2</v>
      </c>
      <c r="E399" s="111" t="s">
        <v>666</v>
      </c>
      <c r="F399">
        <v>0.68</v>
      </c>
      <c r="G399">
        <v>3.7999999999999999E-2</v>
      </c>
      <c r="I399">
        <f t="shared" ref="I399" si="190">(1+F399-F398)^(1/D399)-1</f>
        <v>0.15758369027902264</v>
      </c>
      <c r="J399">
        <f t="shared" si="177"/>
        <v>15.758369027902264</v>
      </c>
      <c r="K399">
        <f t="shared" si="178"/>
        <v>17.894736842105264</v>
      </c>
      <c r="O399" s="92">
        <f t="shared" si="179"/>
        <v>15.758369027902264</v>
      </c>
      <c r="P399" s="92">
        <f t="shared" si="180"/>
        <v>0.88061473979453819</v>
      </c>
      <c r="Q399" s="92">
        <f t="shared" si="181"/>
        <v>17.894736842105264</v>
      </c>
    </row>
    <row r="400" spans="1:17" x14ac:dyDescent="0.25">
      <c r="C400" t="s">
        <v>601</v>
      </c>
      <c r="D400">
        <v>4</v>
      </c>
      <c r="E400" s="111" t="s">
        <v>667</v>
      </c>
      <c r="F400">
        <v>0.36</v>
      </c>
      <c r="G400">
        <v>8.9999999999999993E-3</v>
      </c>
      <c r="I400" s="102">
        <f t="shared" ref="I400" si="191">(EXP(F400)-1)/D400</f>
        <v>0.10833235364008503</v>
      </c>
      <c r="J400">
        <f t="shared" si="177"/>
        <v>10.833235364008504</v>
      </c>
      <c r="K400">
        <f t="shared" si="178"/>
        <v>40</v>
      </c>
      <c r="O400" s="92">
        <f t="shared" si="179"/>
        <v>10.833235364008504</v>
      </c>
      <c r="P400" s="92">
        <f t="shared" si="180"/>
        <v>0.27083088410021261</v>
      </c>
      <c r="Q400" s="92">
        <f t="shared" si="181"/>
        <v>40</v>
      </c>
    </row>
    <row r="401" spans="1:20" x14ac:dyDescent="0.25">
      <c r="C401" t="s">
        <v>663</v>
      </c>
      <c r="D401">
        <v>2</v>
      </c>
      <c r="E401" s="111" t="s">
        <v>667</v>
      </c>
      <c r="F401">
        <v>0.68</v>
      </c>
      <c r="G401">
        <v>1.2999999999999999E-2</v>
      </c>
      <c r="I401">
        <f t="shared" ref="I401" si="192">(1+F401-F400)^(1/D401)-1</f>
        <v>0.1489125293076059</v>
      </c>
      <c r="J401">
        <f t="shared" si="177"/>
        <v>14.89125293076059</v>
      </c>
      <c r="K401">
        <f t="shared" si="178"/>
        <v>52.307692307692314</v>
      </c>
      <c r="O401" s="92">
        <f t="shared" si="179"/>
        <v>14.89125293076059</v>
      </c>
      <c r="P401" s="92">
        <f t="shared" si="180"/>
        <v>0.28468571779395241</v>
      </c>
      <c r="Q401" s="92">
        <f t="shared" si="181"/>
        <v>52.307692307692314</v>
      </c>
    </row>
    <row r="402" spans="1:20" x14ac:dyDescent="0.25">
      <c r="C402" t="s">
        <v>601</v>
      </c>
      <c r="D402" s="111">
        <v>4</v>
      </c>
      <c r="E402" s="111" t="s">
        <v>668</v>
      </c>
      <c r="F402">
        <v>0.37</v>
      </c>
      <c r="G402">
        <v>8.0000000000000002E-3</v>
      </c>
      <c r="I402" s="102">
        <f t="shared" ref="I402" si="193">(EXP(F402)-1)/D402</f>
        <v>0.11193365366583113</v>
      </c>
      <c r="J402">
        <f t="shared" si="177"/>
        <v>11.193365366583114</v>
      </c>
      <c r="K402">
        <f t="shared" si="178"/>
        <v>46.25</v>
      </c>
      <c r="O402" s="92">
        <f t="shared" si="179"/>
        <v>11.193365366583114</v>
      </c>
      <c r="P402" s="92">
        <f t="shared" si="180"/>
        <v>0.2420187106288241</v>
      </c>
      <c r="Q402" s="92">
        <f t="shared" si="181"/>
        <v>46.25</v>
      </c>
    </row>
    <row r="403" spans="1:20" x14ac:dyDescent="0.25">
      <c r="C403" t="s">
        <v>663</v>
      </c>
      <c r="D403" s="111">
        <v>2</v>
      </c>
      <c r="E403" s="111" t="s">
        <v>668</v>
      </c>
      <c r="F403">
        <v>0.69</v>
      </c>
      <c r="G403">
        <v>1.2E-2</v>
      </c>
      <c r="I403">
        <f t="shared" ref="I403" si="194">(1+F403-F402)^(1/D403)-1</f>
        <v>0.14891252930760568</v>
      </c>
      <c r="J403">
        <f t="shared" si="177"/>
        <v>14.891252930760569</v>
      </c>
      <c r="K403">
        <f t="shared" si="178"/>
        <v>57.499999999999993</v>
      </c>
      <c r="O403" s="92">
        <f t="shared" si="179"/>
        <v>14.891252930760569</v>
      </c>
      <c r="P403" s="92">
        <f t="shared" si="180"/>
        <v>0.25897831183931425</v>
      </c>
      <c r="Q403" s="92">
        <f t="shared" si="181"/>
        <v>57.499999999999993</v>
      </c>
    </row>
    <row r="407" spans="1:20" x14ac:dyDescent="0.25">
      <c r="A407" s="94"/>
    </row>
    <row r="408" spans="1:20" x14ac:dyDescent="0.25">
      <c r="C408" s="95"/>
    </row>
    <row r="411" spans="1:20" x14ac:dyDescent="0.25">
      <c r="R411" s="89"/>
      <c r="S411" s="89"/>
      <c r="T411" s="89"/>
    </row>
    <row r="412" spans="1:20" x14ac:dyDescent="0.25">
      <c r="R412" s="89"/>
      <c r="S412" s="89"/>
      <c r="T412" s="89"/>
    </row>
    <row r="413" spans="1:20" x14ac:dyDescent="0.25">
      <c r="R413" s="89"/>
      <c r="S413" s="89"/>
      <c r="T413" s="89"/>
    </row>
    <row r="414" spans="1:20" x14ac:dyDescent="0.25">
      <c r="R414" s="89"/>
      <c r="S414" s="89"/>
      <c r="T414" s="89"/>
    </row>
    <row r="415" spans="1:20" x14ac:dyDescent="0.25">
      <c r="R415" s="89"/>
      <c r="S415" s="89"/>
      <c r="T415" s="89"/>
    </row>
    <row r="416" spans="1:20" x14ac:dyDescent="0.25">
      <c r="R416" s="89"/>
      <c r="S416" s="89"/>
      <c r="T416" s="89"/>
    </row>
    <row r="417" spans="2:20" x14ac:dyDescent="0.25">
      <c r="R417" s="89"/>
      <c r="S417" s="89"/>
      <c r="T417" s="89"/>
    </row>
    <row r="418" spans="2:20" x14ac:dyDescent="0.25">
      <c r="R418" s="89"/>
      <c r="S418" s="89"/>
      <c r="T418" s="89"/>
    </row>
    <row r="419" spans="2:20" x14ac:dyDescent="0.25">
      <c r="R419" s="89"/>
      <c r="S419" s="89"/>
      <c r="T419" s="89"/>
    </row>
    <row r="420" spans="2:20" x14ac:dyDescent="0.25">
      <c r="R420" s="89"/>
      <c r="S420" s="89"/>
      <c r="T420" s="89"/>
    </row>
    <row r="421" spans="2:20" x14ac:dyDescent="0.25">
      <c r="B421" s="95"/>
      <c r="R421" s="89"/>
      <c r="S421" s="89"/>
      <c r="T421" s="89"/>
    </row>
    <row r="422" spans="2:20" x14ac:dyDescent="0.25">
      <c r="H422" s="91"/>
      <c r="S422" s="89"/>
      <c r="T422" s="89"/>
    </row>
    <row r="423" spans="2:20" x14ac:dyDescent="0.25">
      <c r="J423" s="102"/>
      <c r="P423" s="92"/>
      <c r="Q423" s="92"/>
      <c r="R423" s="92"/>
      <c r="S423" s="89"/>
      <c r="T423" s="89"/>
    </row>
    <row r="424" spans="2:20" x14ac:dyDescent="0.25">
      <c r="P424" s="92"/>
      <c r="Q424" s="92"/>
      <c r="R424" s="92"/>
      <c r="S424" s="89"/>
      <c r="T424" s="89"/>
    </row>
    <row r="425" spans="2:20" x14ac:dyDescent="0.25">
      <c r="P425" s="92"/>
      <c r="Q425" s="92"/>
      <c r="R425" s="92"/>
      <c r="S425" s="89"/>
      <c r="T425" s="89"/>
    </row>
    <row r="426" spans="2:20" x14ac:dyDescent="0.25">
      <c r="R426" s="89"/>
      <c r="S426" s="89"/>
      <c r="T426" s="89"/>
    </row>
    <row r="427" spans="2:20" x14ac:dyDescent="0.25">
      <c r="P427" s="92"/>
      <c r="Q427" s="92"/>
      <c r="R427" s="92"/>
      <c r="S427" s="89"/>
      <c r="T427" s="89"/>
    </row>
    <row r="428" spans="2:20" x14ac:dyDescent="0.25">
      <c r="P428" s="92"/>
      <c r="Q428" s="92"/>
      <c r="R428" s="92"/>
      <c r="S428" s="89"/>
      <c r="T428" s="89"/>
    </row>
    <row r="429" spans="2:20" x14ac:dyDescent="0.25">
      <c r="P429" s="92"/>
      <c r="Q429" s="92"/>
      <c r="R429" s="92"/>
      <c r="S429" s="89"/>
      <c r="T429" s="89"/>
    </row>
    <row r="430" spans="2:20" x14ac:dyDescent="0.25">
      <c r="P430" s="92"/>
      <c r="Q430" s="92"/>
      <c r="R430" s="92"/>
    </row>
    <row r="431" spans="2:20" x14ac:dyDescent="0.25">
      <c r="P431" s="92"/>
      <c r="Q431" s="92"/>
      <c r="R431" s="92"/>
    </row>
    <row r="432" spans="2:20" x14ac:dyDescent="0.25">
      <c r="P432" s="92"/>
      <c r="Q432" s="92"/>
      <c r="R432" s="92"/>
    </row>
  </sheetData>
  <conditionalFormatting sqref="A3">
    <cfRule type="containsBlanks" dxfId="13" priority="19">
      <formula>LEN(TRIM(A3))=0</formula>
    </cfRule>
  </conditionalFormatting>
  <conditionalFormatting sqref="F64">
    <cfRule type="containsBlanks" dxfId="12" priority="18">
      <formula>LEN(TRIM(F64))=0</formula>
    </cfRule>
  </conditionalFormatting>
  <conditionalFormatting sqref="F89:F92">
    <cfRule type="containsBlanks" dxfId="11" priority="15">
      <formula>LEN(TRIM(F89))=0</formula>
    </cfRule>
  </conditionalFormatting>
  <conditionalFormatting sqref="G100">
    <cfRule type="containsBlanks" dxfId="10" priority="14">
      <formula>LEN(TRIM(G100))=0</formula>
    </cfRule>
  </conditionalFormatting>
  <conditionalFormatting sqref="H120">
    <cfRule type="containsBlanks" dxfId="9" priority="13">
      <formula>LEN(TRIM(H120))=0</formula>
    </cfRule>
  </conditionalFormatting>
  <conditionalFormatting sqref="E183">
    <cfRule type="containsBlanks" dxfId="8" priority="11">
      <formula>LEN(TRIM(E183))=0</formula>
    </cfRule>
  </conditionalFormatting>
  <conditionalFormatting sqref="E200">
    <cfRule type="containsBlanks" dxfId="7" priority="10">
      <formula>LEN(TRIM(E200))=0</formula>
    </cfRule>
  </conditionalFormatting>
  <conditionalFormatting sqref="G219">
    <cfRule type="containsBlanks" dxfId="6" priority="8">
      <formula>LEN(TRIM(G219))=0</formula>
    </cfRule>
  </conditionalFormatting>
  <conditionalFormatting sqref="H257">
    <cfRule type="containsBlanks" dxfId="5" priority="7">
      <formula>LEN(TRIM(H257))=0</formula>
    </cfRule>
  </conditionalFormatting>
  <conditionalFormatting sqref="H275">
    <cfRule type="containsBlanks" dxfId="4" priority="6">
      <formula>LEN(TRIM(H275))=0</formula>
    </cfRule>
  </conditionalFormatting>
  <conditionalFormatting sqref="H306">
    <cfRule type="containsBlanks" dxfId="3" priority="5">
      <formula>LEN(TRIM(H306))=0</formula>
    </cfRule>
  </conditionalFormatting>
  <conditionalFormatting sqref="G387">
    <cfRule type="containsBlanks" dxfId="2" priority="2">
      <formula>LEN(TRIM(G387))=0</formula>
    </cfRule>
  </conditionalFormatting>
  <conditionalFormatting sqref="H422">
    <cfRule type="containsBlanks" dxfId="1" priority="1">
      <formula>LEN(TRIM(H422))=0</formula>
    </cfRule>
  </conditionalFormatting>
  <pageMargins left="0.7" right="0.7" top="0.75" bottom="0.75" header="0.3" footer="0.3"/>
  <pageSetup paperSize="9" orientation="portrait" verticalDpi="300" r:id="rId1"/>
  <ignoredErrors>
    <ignoredError sqref="K310 K313" formula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criptIds xmlns="http://schemas.microsoft.com/office/extensibility/maker/v1.0" id="script-ids-node-id"/>
</file>

<file path=customXml/itemProps1.xml><?xml version="1.0" encoding="utf-8"?>
<ds:datastoreItem xmlns:ds="http://schemas.openxmlformats.org/officeDocument/2006/customXml" ds:itemID="{B0AC80A7-6F79-4533-8814-B068627447CA}">
  <ds:schemaRefs>
    <ds:schemaRef ds:uri="http://schemas.microsoft.com/office/extensibility/maker/v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var_list</vt:lpstr>
      <vt:lpstr>legend</vt:lpstr>
      <vt:lpstr>PP_main</vt:lpstr>
      <vt:lpstr>PP_uncollectible</vt:lpstr>
      <vt:lpstr>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Čala</dc:creator>
  <cp:lastModifiedBy>Petr Čala</cp:lastModifiedBy>
  <dcterms:created xsi:type="dcterms:W3CDTF">2015-06-05T18:19:34Z</dcterms:created>
  <dcterms:modified xsi:type="dcterms:W3CDTF">2023-03-16T09:26:13Z</dcterms:modified>
</cp:coreProperties>
</file>